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drawings/drawing2.xml" ContentType="application/vnd.openxmlformats-officedocument.drawingml.chartshap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7.xml" ContentType="application/vnd.openxmlformats-officedocument.spreadsheetml.externalLink+xml"/>
  <Override PartName="/docProps/app.xml" ContentType="application/vnd.openxmlformats-officedocument.extended-propertie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xl/comments1.xml" ContentType="application/vnd.openxmlformats-officedocument.spreadsheetml.comments+xml"/>
  <Override PartName="/customXml/itemProps4.xml" ContentType="application/vnd.openxmlformats-officedocument.customXmlProperties+xml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5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425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jibril\Google Drive\MARPIJ (Shared)\201. IBPT - WACC 2018\"/>
    </mc:Choice>
  </mc:AlternateContent>
  <xr:revisionPtr revIDLastSave="0" documentId="13_ncr:1_{C23FF9F3-BAED-4044-B626-A02A7779D991}" xr6:coauthVersionLast="43" xr6:coauthVersionMax="43" xr10:uidLastSave="{00000000-0000-0000-0000-000000000000}"/>
  <bookViews>
    <workbookView xWindow="-24" yWindow="-13068" windowWidth="23256" windowHeight="12576" tabRatio="781" xr2:uid="{00000000-000D-0000-FFFF-FFFF00000000}"/>
  </bookViews>
  <sheets>
    <sheet name="Survey &amp; final ERP" sheetId="60" r:id="rId1"/>
    <sheet name="Rf &amp; Cd" sheetId="61" r:id="rId2"/>
    <sheet name="Ouputs to Excels" sheetId="66" r:id="rId3"/>
    <sheet name="Historical ERP" sheetId="59" r:id="rId4"/>
    <sheet name="Bloom Volatilities live" sheetId="51" r:id="rId5"/>
    <sheet name="Bund 20Y-10Y" sheetId="57" r:id="rId6"/>
    <sheet name="FX" sheetId="45" state="hidden" r:id="rId7"/>
    <sheet name="Implied ERP (Fairness)" sheetId="54" r:id="rId8"/>
    <sheet name="Corporate V2" sheetId="64" r:id="rId9"/>
    <sheet name="Bloom Yields live" sheetId="52" r:id="rId10"/>
    <sheet name="Debt M &amp; YTM" sheetId="65" r:id="rId11"/>
  </sheets>
  <externalReferences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</externalReferences>
  <definedNames>
    <definedName name="_CC1">[1]Title!$D$2</definedName>
    <definedName name="_CLR1">[1]Title!$D$9</definedName>
    <definedName name="_pf2">[2]Input!$C$3</definedName>
    <definedName name="_pf3">[2]Input!$C$7</definedName>
    <definedName name="_SP1" localSheetId="8">'[3]2001 non AE on-going evolutions'!#REF!</definedName>
    <definedName name="_SP1" localSheetId="3">'[3]2001 non AE on-going evolutions'!#REF!</definedName>
    <definedName name="_SP1">'[3]2001 non AE on-going evolutions'!#REF!</definedName>
    <definedName name="_SP2" localSheetId="8">#REF!</definedName>
    <definedName name="_SP2" localSheetId="3">#REF!</definedName>
    <definedName name="_SP2">#REF!</definedName>
    <definedName name="_vf2">[2]Input!$E$3</definedName>
    <definedName name="_vf3">[2]Input!$E$7</definedName>
    <definedName name="AAA_DOCTOPS" hidden="1">"AAA_SET"</definedName>
    <definedName name="AAA_duser" hidden="1">"OFF"</definedName>
    <definedName name="AAB_Addin5" hidden="1">"AAB_Description for addin 5,Description for addin 5,Description for addin 5,Description for addin 5,Description for addin 5,Description for addin 5"</definedName>
    <definedName name="avril" localSheetId="8">[4]Internet!#REF!</definedName>
    <definedName name="avril" localSheetId="3">[4]Internet!#REF!</definedName>
    <definedName name="avril">[4]Internet!#REF!</definedName>
    <definedName name="balance_type">1</definedName>
    <definedName name="BaseYear">[5]Controls!$C$23</definedName>
    <definedName name="Bbis" localSheetId="8">#REF!</definedName>
    <definedName name="Bbis" localSheetId="3">#REF!</definedName>
    <definedName name="Bbis">#REF!</definedName>
    <definedName name="bis">[6]Title!$D$2</definedName>
    <definedName name="Blp_Fields" localSheetId="8">#REF!</definedName>
    <definedName name="Blp_Fields" localSheetId="3">#REF!</definedName>
    <definedName name="Blp_Fields">#REF!</definedName>
    <definedName name="BLPB_Facteurs_de_dette" localSheetId="8">#REF!</definedName>
    <definedName name="BLPB_Facteurs_de_dette" localSheetId="3">#REF!</definedName>
    <definedName name="BLPB_Facteurs_de_dette">#REF!</definedName>
    <definedName name="BLPB_Valeur_Entrep_VE" localSheetId="8">#REF!</definedName>
    <definedName name="BLPB_Valeur_Entrep_VE" localSheetId="3">#REF!</definedName>
    <definedName name="BLPB_Valeur_Entrep_VE">#REF!</definedName>
    <definedName name="BOY" localSheetId="8">#REF!</definedName>
    <definedName name="BOY" localSheetId="3">#REF!</definedName>
    <definedName name="BOY">#REF!</definedName>
    <definedName name="CA" localSheetId="8">#REF!</definedName>
    <definedName name="CA" localSheetId="3">#REF!</definedName>
    <definedName name="CA">#REF!</definedName>
    <definedName name="calc">1</definedName>
    <definedName name="CapexYear" localSheetId="8">#REF!</definedName>
    <definedName name="CapexYear" localSheetId="3">#REF!</definedName>
    <definedName name="CapexYear">#REF!</definedName>
    <definedName name="cash">'[7]Clearing assumptions'!$C$5:$M$14</definedName>
    <definedName name="Cash.Market" localSheetId="8">#REF!</definedName>
    <definedName name="Cash.Market" localSheetId="3">#REF!</definedName>
    <definedName name="Cash.Market">#REF!</definedName>
    <definedName name="Cash.Market.bis" localSheetId="8">#REF!</definedName>
    <definedName name="Cash.Market.bis" localSheetId="3">#REF!</definedName>
    <definedName name="Cash.Market.bis">#REF!</definedName>
    <definedName name="cashmarket" localSheetId="8">#REF!</definedName>
    <definedName name="cashmarket" localSheetId="3">#REF!</definedName>
    <definedName name="cashmarket">#REF!</definedName>
    <definedName name="cashmarketbis" localSheetId="8">#REF!</definedName>
    <definedName name="cashmarketbis" localSheetId="3">#REF!</definedName>
    <definedName name="cashmarketbis">#REF!</definedName>
    <definedName name="CBWorkbookPriority" hidden="1">-48590715</definedName>
    <definedName name="CC">[8]Title!$D$2</definedName>
    <definedName name="CC_choice" localSheetId="8">#REF!</definedName>
    <definedName name="CC_choice" localSheetId="3">#REF!</definedName>
    <definedName name="CC_choice">#REF!</definedName>
    <definedName name="CC_list" localSheetId="8">#REF!</definedName>
    <definedName name="CC_list" localSheetId="3">#REF!</definedName>
    <definedName name="CC_list">#REF!</definedName>
    <definedName name="CellsToHide" localSheetId="8">[9]Charges!#REF!</definedName>
    <definedName name="CellsToHide" localSheetId="3">[9]Charges!#REF!</definedName>
    <definedName name="CellsToHide">[9]Charges!#REF!</definedName>
    <definedName name="choice">'[10]Assumptions overview'!$C$1</definedName>
    <definedName name="choice2" localSheetId="8">'[10]Assumptions overview'!#REF!</definedName>
    <definedName name="choice2" localSheetId="3">'[10]Assumptions overview'!#REF!</definedName>
    <definedName name="choice2">'[10]Assumptions overview'!#REF!</definedName>
    <definedName name="choice3" localSheetId="8">'[10]Assumptions overview'!#REF!</definedName>
    <definedName name="choice3" localSheetId="3">'[10]Assumptions overview'!#REF!</definedName>
    <definedName name="choice3">'[10]Assumptions overview'!#REF!</definedName>
    <definedName name="choix" localSheetId="8">#REF!</definedName>
    <definedName name="choix" localSheetId="3">#REF!</definedName>
    <definedName name="choix">#REF!</definedName>
    <definedName name="choix2" localSheetId="8">#REF!</definedName>
    <definedName name="choix2" localSheetId="3">#REF!</definedName>
    <definedName name="choix2">#REF!</definedName>
    <definedName name="choix2bis">'[11]General assumptions (2)'!$C$1</definedName>
    <definedName name="choix3" localSheetId="8">#REF!</definedName>
    <definedName name="choix3" localSheetId="3">#REF!</definedName>
    <definedName name="choix3">#REF!</definedName>
    <definedName name="choix3bis">'[11]General assumptions (3)'!$C$1</definedName>
    <definedName name="choixbis">'[11]General assumptions'!$C$1</definedName>
    <definedName name="Clearing" localSheetId="8">#REF!</definedName>
    <definedName name="Clearing" localSheetId="3">#REF!</definedName>
    <definedName name="Clearing">#REF!</definedName>
    <definedName name="Company">[5]Controls!$C$6</definedName>
    <definedName name="ComparableAnalysis" localSheetId="8">#REF!</definedName>
    <definedName name="ComparableAnalysis" localSheetId="3">#REF!</definedName>
    <definedName name="ComparableAnalysis">#REF!</definedName>
    <definedName name="compensCAC" localSheetId="8">#REF!</definedName>
    <definedName name="compensCAC" localSheetId="3">#REF!</definedName>
    <definedName name="compensCAC">#REF!</definedName>
    <definedName name="compensHorsCAC" localSheetId="8">#REF!</definedName>
    <definedName name="compensHorsCAC" localSheetId="3">#REF!</definedName>
    <definedName name="compensHorsCAC">#REF!</definedName>
    <definedName name="ConvertHide" localSheetId="8">#REF!</definedName>
    <definedName name="ConvertHide" localSheetId="3">#REF!</definedName>
    <definedName name="ConvertHide">#REF!</definedName>
    <definedName name="Convertible_Debt_1_1" localSheetId="8">#REF!</definedName>
    <definedName name="Convertible_Debt_1_1" localSheetId="3">#REF!</definedName>
    <definedName name="Convertible_Debt_1_1">#REF!</definedName>
    <definedName name="Convertible_Debt_1_2" localSheetId="8">#REF!</definedName>
    <definedName name="Convertible_Debt_1_2" localSheetId="3">#REF!</definedName>
    <definedName name="Convertible_Debt_1_2">#REF!</definedName>
    <definedName name="Convertible_Debt_1_3" localSheetId="8">#REF!</definedName>
    <definedName name="Convertible_Debt_1_3" localSheetId="3">#REF!</definedName>
    <definedName name="Convertible_Debt_1_3">#REF!</definedName>
    <definedName name="Convertible_Debt_1_4" localSheetId="8">#REF!</definedName>
    <definedName name="Convertible_Debt_1_4" localSheetId="3">#REF!</definedName>
    <definedName name="Convertible_Debt_1_4">#REF!</definedName>
    <definedName name="Convertible_Debt_2_1" localSheetId="8">#REF!</definedName>
    <definedName name="Convertible_Debt_2_1" localSheetId="3">#REF!</definedName>
    <definedName name="Convertible_Debt_2_1">#REF!</definedName>
    <definedName name="Convertible_Debt_2_2" localSheetId="8">#REF!</definedName>
    <definedName name="Convertible_Debt_2_2" localSheetId="3">#REF!</definedName>
    <definedName name="Convertible_Debt_2_2">#REF!</definedName>
    <definedName name="Convertible_Debt_2_3" localSheetId="8">#REF!</definedName>
    <definedName name="Convertible_Debt_2_3" localSheetId="3">#REF!</definedName>
    <definedName name="Convertible_Debt_2_3">#REF!</definedName>
    <definedName name="Convertible_Debt_2_4" localSheetId="8">#REF!</definedName>
    <definedName name="Convertible_Debt_2_4" localSheetId="3">#REF!</definedName>
    <definedName name="Convertible_Debt_2_4">#REF!</definedName>
    <definedName name="Convertible_Debt_3_1" localSheetId="8">#REF!</definedName>
    <definedName name="Convertible_Debt_3_1" localSheetId="3">#REF!</definedName>
    <definedName name="Convertible_Debt_3_1">#REF!</definedName>
    <definedName name="Convertible_Debt_3_2" localSheetId="8">#REF!</definedName>
    <definedName name="Convertible_Debt_3_2" localSheetId="3">#REF!</definedName>
    <definedName name="Convertible_Debt_3_2">#REF!</definedName>
    <definedName name="Convertible_Debt_3_3" localSheetId="8">#REF!</definedName>
    <definedName name="Convertible_Debt_3_3" localSheetId="3">#REF!</definedName>
    <definedName name="Convertible_Debt_3_3">#REF!</definedName>
    <definedName name="Convertible_Debt_3_4" localSheetId="8">#REF!</definedName>
    <definedName name="Convertible_Debt_3_4" localSheetId="3">#REF!</definedName>
    <definedName name="Convertible_Debt_3_4">#REF!</definedName>
    <definedName name="Convertible_Debt_4_1" localSheetId="8">#REF!</definedName>
    <definedName name="Convertible_Debt_4_1" localSheetId="3">#REF!</definedName>
    <definedName name="Convertible_Debt_4_1">#REF!</definedName>
    <definedName name="Convertible_Debt_4_2" localSheetId="8">#REF!</definedName>
    <definedName name="Convertible_Debt_4_2" localSheetId="3">#REF!</definedName>
    <definedName name="Convertible_Debt_4_2">#REF!</definedName>
    <definedName name="Convertible_Debt_4_3" localSheetId="8">#REF!</definedName>
    <definedName name="Convertible_Debt_4_3" localSheetId="3">#REF!</definedName>
    <definedName name="Convertible_Debt_4_3">#REF!</definedName>
    <definedName name="Convertible_Debt_4_4" localSheetId="8">#REF!</definedName>
    <definedName name="Convertible_Debt_4_4" localSheetId="3">#REF!</definedName>
    <definedName name="Convertible_Debt_4_4">#REF!</definedName>
    <definedName name="Convertible_Debt_5_1" localSheetId="8">#REF!</definedName>
    <definedName name="Convertible_Debt_5_1" localSheetId="3">#REF!</definedName>
    <definedName name="Convertible_Debt_5_1">#REF!</definedName>
    <definedName name="Convertible_Debt_5_2" localSheetId="8">#REF!</definedName>
    <definedName name="Convertible_Debt_5_2" localSheetId="3">#REF!</definedName>
    <definedName name="Convertible_Debt_5_2">#REF!</definedName>
    <definedName name="Convertible_Debt_5_3" localSheetId="8">#REF!</definedName>
    <definedName name="Convertible_Debt_5_3" localSheetId="3">#REF!</definedName>
    <definedName name="Convertible_Debt_5_3">#REF!</definedName>
    <definedName name="Convertible_Debt_5_4" localSheetId="8">#REF!</definedName>
    <definedName name="Convertible_Debt_5_4" localSheetId="3">#REF!</definedName>
    <definedName name="Convertible_Debt_5_4">#REF!</definedName>
    <definedName name="Convertible_Debt_6_1" localSheetId="8">#REF!</definedName>
    <definedName name="Convertible_Debt_6_1" localSheetId="3">#REF!</definedName>
    <definedName name="Convertible_Debt_6_1">#REF!</definedName>
    <definedName name="Convertible_Debt_6_2" localSheetId="8">#REF!</definedName>
    <definedName name="Convertible_Debt_6_2" localSheetId="3">#REF!</definedName>
    <definedName name="Convertible_Debt_6_2">#REF!</definedName>
    <definedName name="Convertible_Debt_6_3" localSheetId="8">#REF!</definedName>
    <definedName name="Convertible_Debt_6_3" localSheetId="3">#REF!</definedName>
    <definedName name="Convertible_Debt_6_3">#REF!</definedName>
    <definedName name="Convertible_Debt_6_4" localSheetId="8">#REF!</definedName>
    <definedName name="Convertible_Debt_6_4" localSheetId="3">#REF!</definedName>
    <definedName name="Convertible_Debt_6_4">#REF!</definedName>
    <definedName name="Convertible_Debt_Converted" localSheetId="8">#REF!</definedName>
    <definedName name="Convertible_Debt_Converted" localSheetId="3">#REF!</definedName>
    <definedName name="Convertible_Debt_Converted">#REF!</definedName>
    <definedName name="Convertible_Preferred_1_1" localSheetId="8">#REF!</definedName>
    <definedName name="Convertible_Preferred_1_1" localSheetId="3">#REF!</definedName>
    <definedName name="Convertible_Preferred_1_1">#REF!</definedName>
    <definedName name="Convertible_Preferred_1_2" localSheetId="8">#REF!</definedName>
    <definedName name="Convertible_Preferred_1_2" localSheetId="3">#REF!</definedName>
    <definedName name="Convertible_Preferred_1_2">#REF!</definedName>
    <definedName name="Convertible_Preferred_1_3" localSheetId="8">#REF!</definedName>
    <definedName name="Convertible_Preferred_1_3" localSheetId="3">#REF!</definedName>
    <definedName name="Convertible_Preferred_1_3">#REF!</definedName>
    <definedName name="Convertible_Preferred_1_4" localSheetId="8">#REF!</definedName>
    <definedName name="Convertible_Preferred_1_4" localSheetId="3">#REF!</definedName>
    <definedName name="Convertible_Preferred_1_4">#REF!</definedName>
    <definedName name="Convertible_Preferred_2_1" localSheetId="8">#REF!</definedName>
    <definedName name="Convertible_Preferred_2_1" localSheetId="3">#REF!</definedName>
    <definedName name="Convertible_Preferred_2_1">#REF!</definedName>
    <definedName name="Convertible_Preferred_2_2" localSheetId="8">#REF!</definedName>
    <definedName name="Convertible_Preferred_2_2" localSheetId="3">#REF!</definedName>
    <definedName name="Convertible_Preferred_2_2">#REF!</definedName>
    <definedName name="Convertible_Preferred_2_3" localSheetId="8">#REF!</definedName>
    <definedName name="Convertible_Preferred_2_3" localSheetId="3">#REF!</definedName>
    <definedName name="Convertible_Preferred_2_3">#REF!</definedName>
    <definedName name="Convertible_Preferred_2_4" localSheetId="8">#REF!</definedName>
    <definedName name="Convertible_Preferred_2_4" localSheetId="3">#REF!</definedName>
    <definedName name="Convertible_Preferred_2_4">#REF!</definedName>
    <definedName name="Convertible_Preferred_3_1" localSheetId="8">#REF!</definedName>
    <definedName name="Convertible_Preferred_3_1" localSheetId="3">#REF!</definedName>
    <definedName name="Convertible_Preferred_3_1">#REF!</definedName>
    <definedName name="Convertible_Preferred_3_2" localSheetId="8">#REF!</definedName>
    <definedName name="Convertible_Preferred_3_2" localSheetId="3">#REF!</definedName>
    <definedName name="Convertible_Preferred_3_2">#REF!</definedName>
    <definedName name="Convertible_Preferred_3_3" localSheetId="8">#REF!</definedName>
    <definedName name="Convertible_Preferred_3_3" localSheetId="3">#REF!</definedName>
    <definedName name="Convertible_Preferred_3_3">#REF!</definedName>
    <definedName name="Convertible_Preferred_3_4" localSheetId="8">#REF!</definedName>
    <definedName name="Convertible_Preferred_3_4" localSheetId="3">#REF!</definedName>
    <definedName name="Convertible_Preferred_3_4">#REF!</definedName>
    <definedName name="Convertible_Preferred_4_1" localSheetId="8">#REF!</definedName>
    <definedName name="Convertible_Preferred_4_1" localSheetId="3">#REF!</definedName>
    <definedName name="Convertible_Preferred_4_1">#REF!</definedName>
    <definedName name="Convertible_Preferred_4_2" localSheetId="8">#REF!</definedName>
    <definedName name="Convertible_Preferred_4_2" localSheetId="3">#REF!</definedName>
    <definedName name="Convertible_Preferred_4_2">#REF!</definedName>
    <definedName name="Convertible_Preferred_4_3" localSheetId="8">#REF!</definedName>
    <definedName name="Convertible_Preferred_4_3" localSheetId="3">#REF!</definedName>
    <definedName name="Convertible_Preferred_4_3">#REF!</definedName>
    <definedName name="Convertible_Preferred_4_4" localSheetId="8">#REF!</definedName>
    <definedName name="Convertible_Preferred_4_4" localSheetId="3">#REF!</definedName>
    <definedName name="Convertible_Preferred_4_4">#REF!</definedName>
    <definedName name="Convertible_Preferred_5_1" localSheetId="8">#REF!</definedName>
    <definedName name="Convertible_Preferred_5_1" localSheetId="3">#REF!</definedName>
    <definedName name="Convertible_Preferred_5_1">#REF!</definedName>
    <definedName name="Convertible_Preferred_5_2" localSheetId="8">#REF!</definedName>
    <definedName name="Convertible_Preferred_5_2" localSheetId="3">#REF!</definedName>
    <definedName name="Convertible_Preferred_5_2">#REF!</definedName>
    <definedName name="Convertible_Preferred_5_3" localSheetId="8">#REF!</definedName>
    <definedName name="Convertible_Preferred_5_3" localSheetId="3">#REF!</definedName>
    <definedName name="Convertible_Preferred_5_3">#REF!</definedName>
    <definedName name="Convertible_Preferred_5_4" localSheetId="8">#REF!</definedName>
    <definedName name="Convertible_Preferred_5_4" localSheetId="3">#REF!</definedName>
    <definedName name="Convertible_Preferred_5_4">#REF!</definedName>
    <definedName name="Convertible_Preferred_6_1" localSheetId="8">#REF!</definedName>
    <definedName name="Convertible_Preferred_6_1" localSheetId="3">#REF!</definedName>
    <definedName name="Convertible_Preferred_6_1">#REF!</definedName>
    <definedName name="Convertible_Preferred_6_2" localSheetId="8">#REF!</definedName>
    <definedName name="Convertible_Preferred_6_2" localSheetId="3">#REF!</definedName>
    <definedName name="Convertible_Preferred_6_2">#REF!</definedName>
    <definedName name="Convertible_Preferred_6_3" localSheetId="8">#REF!</definedName>
    <definedName name="Convertible_Preferred_6_3" localSheetId="3">#REF!</definedName>
    <definedName name="Convertible_Preferred_6_3">#REF!</definedName>
    <definedName name="Convertible_Preferred_6_4" localSheetId="8">#REF!</definedName>
    <definedName name="Convertible_Preferred_6_4" localSheetId="3">#REF!</definedName>
    <definedName name="Convertible_Preferred_6_4">#REF!</definedName>
    <definedName name="Convertible_Preferred_Converted" localSheetId="8">#REF!</definedName>
    <definedName name="Convertible_Preferred_Converted" localSheetId="3">#REF!</definedName>
    <definedName name="Convertible_Preferred_Converted">#REF!</definedName>
    <definedName name="ConvPrefHide" localSheetId="8">#REF!</definedName>
    <definedName name="ConvPrefHide" localSheetId="3">#REF!</definedName>
    <definedName name="ConvPrefHide">#REF!</definedName>
    <definedName name="Cumul" localSheetId="8">#REF!</definedName>
    <definedName name="Cumul" localSheetId="3">#REF!</definedName>
    <definedName name="Cumul">#REF!</definedName>
    <definedName name="CurrentSO" localSheetId="8">#REF!</definedName>
    <definedName name="CurrentSO" localSheetId="3">#REF!</definedName>
    <definedName name="CurrentSO">#REF!</definedName>
    <definedName name="CurrentYear" localSheetId="8">#REF!</definedName>
    <definedName name="CurrentYear" localSheetId="3">#REF!</definedName>
    <definedName name="CurrentYear">#REF!</definedName>
    <definedName name="Data">[8]Title!$D$5</definedName>
    <definedName name="Data_list" localSheetId="8">#REF!</definedName>
    <definedName name="Data_list" localSheetId="3">#REF!</definedName>
    <definedName name="Data_list">#REF!</definedName>
    <definedName name="data1">[1]Title!$D$5</definedName>
    <definedName name="DataOnline" localSheetId="8">#REF!</definedName>
    <definedName name="DataOnline" localSheetId="3">#REF!</definedName>
    <definedName name="DataOnline">#REF!</definedName>
    <definedName name="DataOther">[12]InputOther!$F$4:$CE$154</definedName>
    <definedName name="DateHeader">[5]Controls!$E$27</definedName>
    <definedName name="DebHR1" localSheetId="8">'[3]2001 non AE on-going evolutions'!#REF!</definedName>
    <definedName name="DebHR1" localSheetId="3">'[3]2001 non AE on-going evolutions'!#REF!</definedName>
    <definedName name="DebHR1">'[3]2001 non AE on-going evolutions'!#REF!</definedName>
    <definedName name="DebHR2" localSheetId="8">#REF!</definedName>
    <definedName name="DebHR2" localSheetId="3">#REF!</definedName>
    <definedName name="DebHR2">#REF!</definedName>
    <definedName name="DebLeas1" localSheetId="8">'[3]2001 non AE on-going evolutions'!#REF!</definedName>
    <definedName name="DebLeas1" localSheetId="3">'[3]2001 non AE on-going evolutions'!#REF!</definedName>
    <definedName name="DebLeas1">'[3]2001 non AE on-going evolutions'!#REF!</definedName>
    <definedName name="DebLeas2" localSheetId="8">#REF!</definedName>
    <definedName name="DebLeas2" localSheetId="3">#REF!</definedName>
    <definedName name="DebLeas2">#REF!</definedName>
    <definedName name="DebRec1" localSheetId="8">'[3]2001 non AE on-going evolutions'!#REF!</definedName>
    <definedName name="DebRec1" localSheetId="3">'[3]2001 non AE on-going evolutions'!#REF!</definedName>
    <definedName name="DebRec1">'[3]2001 non AE on-going evolutions'!#REF!</definedName>
    <definedName name="DebRec2" localSheetId="8">#REF!</definedName>
    <definedName name="DebRec2" localSheetId="3">#REF!</definedName>
    <definedName name="DebRec2">#REF!</definedName>
    <definedName name="Debt_1_1" localSheetId="8">#REF!</definedName>
    <definedName name="Debt_1_1" localSheetId="3">#REF!</definedName>
    <definedName name="Debt_1_1">#REF!</definedName>
    <definedName name="Debt_1_2" localSheetId="8">#REF!</definedName>
    <definedName name="Debt_1_2" localSheetId="3">#REF!</definedName>
    <definedName name="Debt_1_2">#REF!</definedName>
    <definedName name="Debt_1_3" localSheetId="8">#REF!</definedName>
    <definedName name="Debt_1_3" localSheetId="3">#REF!</definedName>
    <definedName name="Debt_1_3">#REF!</definedName>
    <definedName name="Debt_1_4" localSheetId="8">#REF!</definedName>
    <definedName name="Debt_1_4" localSheetId="3">#REF!</definedName>
    <definedName name="Debt_1_4">#REF!</definedName>
    <definedName name="Debt_1_5" localSheetId="8">#REF!</definedName>
    <definedName name="Debt_1_5" localSheetId="3">#REF!</definedName>
    <definedName name="Debt_1_5">#REF!</definedName>
    <definedName name="Debt_10_1" localSheetId="8">#REF!</definedName>
    <definedName name="Debt_10_1" localSheetId="3">#REF!</definedName>
    <definedName name="Debt_10_1">#REF!</definedName>
    <definedName name="Debt_10_2" localSheetId="8">#REF!</definedName>
    <definedName name="Debt_10_2" localSheetId="3">#REF!</definedName>
    <definedName name="Debt_10_2">#REF!</definedName>
    <definedName name="Debt_10_3" localSheetId="8">#REF!</definedName>
    <definedName name="Debt_10_3" localSheetId="3">#REF!</definedName>
    <definedName name="Debt_10_3">#REF!</definedName>
    <definedName name="Debt_10_4" localSheetId="8">#REF!</definedName>
    <definedName name="Debt_10_4" localSheetId="3">#REF!</definedName>
    <definedName name="Debt_10_4">#REF!</definedName>
    <definedName name="Debt_10_5" localSheetId="8">#REF!</definedName>
    <definedName name="Debt_10_5" localSheetId="3">#REF!</definedName>
    <definedName name="Debt_10_5">#REF!</definedName>
    <definedName name="Debt_11_1" localSheetId="8">#REF!</definedName>
    <definedName name="Debt_11_1" localSheetId="3">#REF!</definedName>
    <definedName name="Debt_11_1">#REF!</definedName>
    <definedName name="Debt_11_2" localSheetId="8">#REF!</definedName>
    <definedName name="Debt_11_2" localSheetId="3">#REF!</definedName>
    <definedName name="Debt_11_2">#REF!</definedName>
    <definedName name="Debt_11_3" localSheetId="8">#REF!</definedName>
    <definedName name="Debt_11_3" localSheetId="3">#REF!</definedName>
    <definedName name="Debt_11_3">#REF!</definedName>
    <definedName name="Debt_11_4" localSheetId="8">#REF!</definedName>
    <definedName name="Debt_11_4" localSheetId="3">#REF!</definedName>
    <definedName name="Debt_11_4">#REF!</definedName>
    <definedName name="Debt_11_5" localSheetId="8">#REF!</definedName>
    <definedName name="Debt_11_5" localSheetId="3">#REF!</definedName>
    <definedName name="Debt_11_5">#REF!</definedName>
    <definedName name="Debt_12_1" localSheetId="8">#REF!</definedName>
    <definedName name="Debt_12_1" localSheetId="3">#REF!</definedName>
    <definedName name="Debt_12_1">#REF!</definedName>
    <definedName name="Debt_12_2" localSheetId="8">#REF!</definedName>
    <definedName name="Debt_12_2" localSheetId="3">#REF!</definedName>
    <definedName name="Debt_12_2">#REF!</definedName>
    <definedName name="Debt_12_3" localSheetId="8">#REF!</definedName>
    <definedName name="Debt_12_3" localSheetId="3">#REF!</definedName>
    <definedName name="Debt_12_3">#REF!</definedName>
    <definedName name="Debt_12_4" localSheetId="8">#REF!</definedName>
    <definedName name="Debt_12_4" localSheetId="3">#REF!</definedName>
    <definedName name="Debt_12_4">#REF!</definedName>
    <definedName name="Debt_12_5" localSheetId="8">#REF!</definedName>
    <definedName name="Debt_12_5" localSheetId="3">#REF!</definedName>
    <definedName name="Debt_12_5">#REF!</definedName>
    <definedName name="Debt_13_1" localSheetId="8">#REF!</definedName>
    <definedName name="Debt_13_1" localSheetId="3">#REF!</definedName>
    <definedName name="Debt_13_1">#REF!</definedName>
    <definedName name="Debt_13_2" localSheetId="8">#REF!</definedName>
    <definedName name="Debt_13_2" localSheetId="3">#REF!</definedName>
    <definedName name="Debt_13_2">#REF!</definedName>
    <definedName name="Debt_13_3" localSheetId="8">#REF!</definedName>
    <definedName name="Debt_13_3" localSheetId="3">#REF!</definedName>
    <definedName name="Debt_13_3">#REF!</definedName>
    <definedName name="Debt_13_4" localSheetId="8">#REF!</definedName>
    <definedName name="Debt_13_4" localSheetId="3">#REF!</definedName>
    <definedName name="Debt_13_4">#REF!</definedName>
    <definedName name="Debt_13_5" localSheetId="8">#REF!</definedName>
    <definedName name="Debt_13_5" localSheetId="3">#REF!</definedName>
    <definedName name="Debt_13_5">#REF!</definedName>
    <definedName name="Debt_14_1" localSheetId="8">#REF!</definedName>
    <definedName name="Debt_14_1" localSheetId="3">#REF!</definedName>
    <definedName name="Debt_14_1">#REF!</definedName>
    <definedName name="Debt_14_2" localSheetId="8">#REF!</definedName>
    <definedName name="Debt_14_2" localSheetId="3">#REF!</definedName>
    <definedName name="Debt_14_2">#REF!</definedName>
    <definedName name="Debt_14_3" localSheetId="8">#REF!</definedName>
    <definedName name="Debt_14_3" localSheetId="3">#REF!</definedName>
    <definedName name="Debt_14_3">#REF!</definedName>
    <definedName name="Debt_14_4" localSheetId="8">#REF!</definedName>
    <definedName name="Debt_14_4" localSheetId="3">#REF!</definedName>
    <definedName name="Debt_14_4">#REF!</definedName>
    <definedName name="Debt_14_5" localSheetId="8">#REF!</definedName>
    <definedName name="Debt_14_5" localSheetId="3">#REF!</definedName>
    <definedName name="Debt_14_5">#REF!</definedName>
    <definedName name="Debt_15_1" localSheetId="8">#REF!</definedName>
    <definedName name="Debt_15_1" localSheetId="3">#REF!</definedName>
    <definedName name="Debt_15_1">#REF!</definedName>
    <definedName name="Debt_15_2" localSheetId="8">#REF!</definedName>
    <definedName name="Debt_15_2" localSheetId="3">#REF!</definedName>
    <definedName name="Debt_15_2">#REF!</definedName>
    <definedName name="Debt_15_3" localSheetId="8">#REF!</definedName>
    <definedName name="Debt_15_3" localSheetId="3">#REF!</definedName>
    <definedName name="Debt_15_3">#REF!</definedName>
    <definedName name="Debt_15_4" localSheetId="8">#REF!</definedName>
    <definedName name="Debt_15_4" localSheetId="3">#REF!</definedName>
    <definedName name="Debt_15_4">#REF!</definedName>
    <definedName name="Debt_15_5" localSheetId="8">#REF!</definedName>
    <definedName name="Debt_15_5" localSheetId="3">#REF!</definedName>
    <definedName name="Debt_15_5">#REF!</definedName>
    <definedName name="Debt_16_1" localSheetId="8">#REF!</definedName>
    <definedName name="Debt_16_1" localSheetId="3">#REF!</definedName>
    <definedName name="Debt_16_1">#REF!</definedName>
    <definedName name="Debt_16_2" localSheetId="8">#REF!</definedName>
    <definedName name="Debt_16_2" localSheetId="3">#REF!</definedName>
    <definedName name="Debt_16_2">#REF!</definedName>
    <definedName name="Debt_16_3" localSheetId="8">#REF!</definedName>
    <definedName name="Debt_16_3" localSheetId="3">#REF!</definedName>
    <definedName name="Debt_16_3">#REF!</definedName>
    <definedName name="Debt_16_4" localSheetId="8">#REF!</definedName>
    <definedName name="Debt_16_4" localSheetId="3">#REF!</definedName>
    <definedName name="Debt_16_4">#REF!</definedName>
    <definedName name="Debt_16_5" localSheetId="8">#REF!</definedName>
    <definedName name="Debt_16_5" localSheetId="3">#REF!</definedName>
    <definedName name="Debt_16_5">#REF!</definedName>
    <definedName name="Debt_17_1" localSheetId="8">#REF!</definedName>
    <definedName name="Debt_17_1" localSheetId="3">#REF!</definedName>
    <definedName name="Debt_17_1">#REF!</definedName>
    <definedName name="Debt_17_2" localSheetId="8">#REF!</definedName>
    <definedName name="Debt_17_2" localSheetId="3">#REF!</definedName>
    <definedName name="Debt_17_2">#REF!</definedName>
    <definedName name="Debt_17_3" localSheetId="8">#REF!</definedName>
    <definedName name="Debt_17_3" localSheetId="3">#REF!</definedName>
    <definedName name="Debt_17_3">#REF!</definedName>
    <definedName name="Debt_17_4" localSheetId="8">#REF!</definedName>
    <definedName name="Debt_17_4" localSheetId="3">#REF!</definedName>
    <definedName name="Debt_17_4">#REF!</definedName>
    <definedName name="Debt_17_5" localSheetId="8">#REF!</definedName>
    <definedName name="Debt_17_5" localSheetId="3">#REF!</definedName>
    <definedName name="Debt_17_5">#REF!</definedName>
    <definedName name="Debt_18_1" localSheetId="8">#REF!</definedName>
    <definedName name="Debt_18_1" localSheetId="3">#REF!</definedName>
    <definedName name="Debt_18_1">#REF!</definedName>
    <definedName name="Debt_18_2" localSheetId="8">#REF!</definedName>
    <definedName name="Debt_18_2" localSheetId="3">#REF!</definedName>
    <definedName name="Debt_18_2">#REF!</definedName>
    <definedName name="Debt_18_3" localSheetId="8">#REF!</definedName>
    <definedName name="Debt_18_3" localSheetId="3">#REF!</definedName>
    <definedName name="Debt_18_3">#REF!</definedName>
    <definedName name="Debt_18_4" localSheetId="8">#REF!</definedName>
    <definedName name="Debt_18_4" localSheetId="3">#REF!</definedName>
    <definedName name="Debt_18_4">#REF!</definedName>
    <definedName name="Debt_18_5" localSheetId="8">#REF!</definedName>
    <definedName name="Debt_18_5" localSheetId="3">#REF!</definedName>
    <definedName name="Debt_18_5">#REF!</definedName>
    <definedName name="Debt_19_1" localSheetId="8">#REF!</definedName>
    <definedName name="Debt_19_1" localSheetId="3">#REF!</definedName>
    <definedName name="Debt_19_1">#REF!</definedName>
    <definedName name="Debt_19_2" localSheetId="8">#REF!</definedName>
    <definedName name="Debt_19_2" localSheetId="3">#REF!</definedName>
    <definedName name="Debt_19_2">#REF!</definedName>
    <definedName name="Debt_19_3" localSheetId="8">#REF!</definedName>
    <definedName name="Debt_19_3" localSheetId="3">#REF!</definedName>
    <definedName name="Debt_19_3">#REF!</definedName>
    <definedName name="Debt_19_4" localSheetId="8">#REF!</definedName>
    <definedName name="Debt_19_4" localSheetId="3">#REF!</definedName>
    <definedName name="Debt_19_4">#REF!</definedName>
    <definedName name="Debt_19_5" localSheetId="8">#REF!</definedName>
    <definedName name="Debt_19_5" localSheetId="3">#REF!</definedName>
    <definedName name="Debt_19_5">#REF!</definedName>
    <definedName name="Debt_2_1" localSheetId="8">#REF!</definedName>
    <definedName name="Debt_2_1" localSheetId="3">#REF!</definedName>
    <definedName name="Debt_2_1">#REF!</definedName>
    <definedName name="Debt_2_2" localSheetId="8">#REF!</definedName>
    <definedName name="Debt_2_2" localSheetId="3">#REF!</definedName>
    <definedName name="Debt_2_2">#REF!</definedName>
    <definedName name="Debt_2_3" localSheetId="8">#REF!</definedName>
    <definedName name="Debt_2_3" localSheetId="3">#REF!</definedName>
    <definedName name="Debt_2_3">#REF!</definedName>
    <definedName name="Debt_2_4" localSheetId="8">#REF!</definedName>
    <definedName name="Debt_2_4" localSheetId="3">#REF!</definedName>
    <definedName name="Debt_2_4">#REF!</definedName>
    <definedName name="Debt_2_5" localSheetId="8">#REF!</definedName>
    <definedName name="Debt_2_5" localSheetId="3">#REF!</definedName>
    <definedName name="Debt_2_5">#REF!</definedName>
    <definedName name="Debt_3_1" localSheetId="8">#REF!</definedName>
    <definedName name="Debt_3_1" localSheetId="3">#REF!</definedName>
    <definedName name="Debt_3_1">#REF!</definedName>
    <definedName name="Debt_3_2" localSheetId="8">#REF!</definedName>
    <definedName name="Debt_3_2" localSheetId="3">#REF!</definedName>
    <definedName name="Debt_3_2">#REF!</definedName>
    <definedName name="Debt_3_3" localSheetId="8">#REF!</definedName>
    <definedName name="Debt_3_3" localSheetId="3">#REF!</definedName>
    <definedName name="Debt_3_3">#REF!</definedName>
    <definedName name="Debt_3_4" localSheetId="8">#REF!</definedName>
    <definedName name="Debt_3_4" localSheetId="3">#REF!</definedName>
    <definedName name="Debt_3_4">#REF!</definedName>
    <definedName name="Debt_3_5" localSheetId="8">#REF!</definedName>
    <definedName name="Debt_3_5" localSheetId="3">#REF!</definedName>
    <definedName name="Debt_3_5">#REF!</definedName>
    <definedName name="Debt_4_1" localSheetId="8">#REF!</definedName>
    <definedName name="Debt_4_1" localSheetId="3">#REF!</definedName>
    <definedName name="Debt_4_1">#REF!</definedName>
    <definedName name="Debt_4_2" localSheetId="8">#REF!</definedName>
    <definedName name="Debt_4_2" localSheetId="3">#REF!</definedName>
    <definedName name="Debt_4_2">#REF!</definedName>
    <definedName name="Debt_4_3" localSheetId="8">#REF!</definedName>
    <definedName name="Debt_4_3" localSheetId="3">#REF!</definedName>
    <definedName name="Debt_4_3">#REF!</definedName>
    <definedName name="Debt_4_4" localSheetId="8">#REF!</definedName>
    <definedName name="Debt_4_4" localSheetId="3">#REF!</definedName>
    <definedName name="Debt_4_4">#REF!</definedName>
    <definedName name="Debt_4_5" localSheetId="8">#REF!</definedName>
    <definedName name="Debt_4_5" localSheetId="3">#REF!</definedName>
    <definedName name="Debt_4_5">#REF!</definedName>
    <definedName name="Debt_5_1" localSheetId="8">#REF!</definedName>
    <definedName name="Debt_5_1" localSheetId="3">#REF!</definedName>
    <definedName name="Debt_5_1">#REF!</definedName>
    <definedName name="Debt_5_2" localSheetId="8">#REF!</definedName>
    <definedName name="Debt_5_2" localSheetId="3">#REF!</definedName>
    <definedName name="Debt_5_2">#REF!</definedName>
    <definedName name="Debt_5_3" localSheetId="8">#REF!</definedName>
    <definedName name="Debt_5_3" localSheetId="3">#REF!</definedName>
    <definedName name="Debt_5_3">#REF!</definedName>
    <definedName name="Debt_5_4" localSheetId="8">#REF!</definedName>
    <definedName name="Debt_5_4" localSheetId="3">#REF!</definedName>
    <definedName name="Debt_5_4">#REF!</definedName>
    <definedName name="Debt_5_5" localSheetId="8">#REF!</definedName>
    <definedName name="Debt_5_5" localSheetId="3">#REF!</definedName>
    <definedName name="Debt_5_5">#REF!</definedName>
    <definedName name="Debt_6_1" localSheetId="8">#REF!</definedName>
    <definedName name="Debt_6_1" localSheetId="3">#REF!</definedName>
    <definedName name="Debt_6_1">#REF!</definedName>
    <definedName name="Debt_6_2" localSheetId="8">#REF!</definedName>
    <definedName name="Debt_6_2" localSheetId="3">#REF!</definedName>
    <definedName name="Debt_6_2">#REF!</definedName>
    <definedName name="Debt_6_3" localSheetId="8">#REF!</definedName>
    <definedName name="Debt_6_3" localSheetId="3">#REF!</definedName>
    <definedName name="Debt_6_3">#REF!</definedName>
    <definedName name="Debt_6_4" localSheetId="8">#REF!</definedName>
    <definedName name="Debt_6_4" localSheetId="3">#REF!</definedName>
    <definedName name="Debt_6_4">#REF!</definedName>
    <definedName name="Debt_6_5" localSheetId="8">#REF!</definedName>
    <definedName name="Debt_6_5" localSheetId="3">#REF!</definedName>
    <definedName name="Debt_6_5">#REF!</definedName>
    <definedName name="Debt_7_1" localSheetId="8">#REF!</definedName>
    <definedName name="Debt_7_1" localSheetId="3">#REF!</definedName>
    <definedName name="Debt_7_1">#REF!</definedName>
    <definedName name="Debt_7_2" localSheetId="8">#REF!</definedName>
    <definedName name="Debt_7_2" localSheetId="3">#REF!</definedName>
    <definedName name="Debt_7_2">#REF!</definedName>
    <definedName name="Debt_7_3" localSheetId="8">#REF!</definedName>
    <definedName name="Debt_7_3" localSheetId="3">#REF!</definedName>
    <definedName name="Debt_7_3">#REF!</definedName>
    <definedName name="Debt_7_4" localSheetId="8">#REF!</definedName>
    <definedName name="Debt_7_4" localSheetId="3">#REF!</definedName>
    <definedName name="Debt_7_4">#REF!</definedName>
    <definedName name="Debt_7_5" localSheetId="8">#REF!</definedName>
    <definedName name="Debt_7_5" localSheetId="3">#REF!</definedName>
    <definedName name="Debt_7_5">#REF!</definedName>
    <definedName name="Debt_8_1" localSheetId="8">#REF!</definedName>
    <definedName name="Debt_8_1" localSheetId="3">#REF!</definedName>
    <definedName name="Debt_8_1">#REF!</definedName>
    <definedName name="Debt_8_2" localSheetId="8">#REF!</definedName>
    <definedName name="Debt_8_2" localSheetId="3">#REF!</definedName>
    <definedName name="Debt_8_2">#REF!</definedName>
    <definedName name="Debt_8_3" localSheetId="8">#REF!</definedName>
    <definedName name="Debt_8_3" localSheetId="3">#REF!</definedName>
    <definedName name="Debt_8_3">#REF!</definedName>
    <definedName name="Debt_8_4" localSheetId="8">#REF!</definedName>
    <definedName name="Debt_8_4" localSheetId="3">#REF!</definedName>
    <definedName name="Debt_8_4">#REF!</definedName>
    <definedName name="Debt_8_5" localSheetId="8">#REF!</definedName>
    <definedName name="Debt_8_5" localSheetId="3">#REF!</definedName>
    <definedName name="Debt_8_5">#REF!</definedName>
    <definedName name="Debt_9_1" localSheetId="8">#REF!</definedName>
    <definedName name="Debt_9_1" localSheetId="3">#REF!</definedName>
    <definedName name="Debt_9_1">#REF!</definedName>
    <definedName name="Debt_9_2" localSheetId="8">#REF!</definedName>
    <definedName name="Debt_9_2" localSheetId="3">#REF!</definedName>
    <definedName name="Debt_9_2">#REF!</definedName>
    <definedName name="Debt_9_3" localSheetId="8">#REF!</definedName>
    <definedName name="Debt_9_3" localSheetId="3">#REF!</definedName>
    <definedName name="Debt_9_3">#REF!</definedName>
    <definedName name="Debt_9_4" localSheetId="8">#REF!</definedName>
    <definedName name="Debt_9_4" localSheetId="3">#REF!</definedName>
    <definedName name="Debt_9_4">#REF!</definedName>
    <definedName name="Debt_9_5" localSheetId="8">#REF!</definedName>
    <definedName name="Debt_9_5" localSheetId="3">#REF!</definedName>
    <definedName name="Debt_9_5">#REF!</definedName>
    <definedName name="DebtHide" localSheetId="8">#REF!</definedName>
    <definedName name="DebtHide" localSheetId="3">#REF!</definedName>
    <definedName name="DebtHide">#REF!</definedName>
    <definedName name="DilutedShares" localSheetId="8">#REF!</definedName>
    <definedName name="DilutedShares" localSheetId="3">#REF!</definedName>
    <definedName name="DilutedShares">#REF!</definedName>
    <definedName name="DiscountYears" localSheetId="8">#REF!</definedName>
    <definedName name="DiscountYears" localSheetId="3">#REF!</definedName>
    <definedName name="DiscountYears">#REF!</definedName>
    <definedName name="discussion">[13]Title!$N$2</definedName>
    <definedName name="DocType" localSheetId="8">PPt</definedName>
    <definedName name="DocType" localSheetId="3">PPt</definedName>
    <definedName name="DocType">PPt</definedName>
    <definedName name="DocTypebis" localSheetId="8">Word</definedName>
    <definedName name="DocTypebis" localSheetId="3">Word</definedName>
    <definedName name="DocTypebis">Word</definedName>
    <definedName name="DollarHeader">[5]Controls!$E$20</definedName>
    <definedName name="DPS" localSheetId="8">#REF!</definedName>
    <definedName name="DPS" localSheetId="3">#REF!</definedName>
    <definedName name="DPS">#REF!</definedName>
    <definedName name="DureeHR1" localSheetId="8">'[3]2001 non AE on-going evolutions'!#REF!</definedName>
    <definedName name="DureeHR1" localSheetId="3">'[3]2001 non AE on-going evolutions'!#REF!</definedName>
    <definedName name="DureeHR1">'[3]2001 non AE on-going evolutions'!#REF!</definedName>
    <definedName name="DureeHR2" localSheetId="8">#REF!</definedName>
    <definedName name="DureeHR2" localSheetId="3">#REF!</definedName>
    <definedName name="DureeHR2">#REF!</definedName>
    <definedName name="DureeLeas1" localSheetId="8">'[3]2001 non AE on-going evolutions'!#REF!</definedName>
    <definedName name="DureeLeas1" localSheetId="3">'[3]2001 non AE on-going evolutions'!#REF!</definedName>
    <definedName name="DureeLeas1">'[3]2001 non AE on-going evolutions'!#REF!</definedName>
    <definedName name="DureeLeas2" localSheetId="8">#REF!</definedName>
    <definedName name="DureeLeas2" localSheetId="3">#REF!</definedName>
    <definedName name="DureeLeas2">#REF!</definedName>
    <definedName name="DureeRec1" localSheetId="8">'[3]2001 non AE on-going evolutions'!#REF!</definedName>
    <definedName name="DureeRec1" localSheetId="3">'[3]2001 non AE on-going evolutions'!#REF!</definedName>
    <definedName name="DureeRec1">'[3]2001 non AE on-going evolutions'!#REF!</definedName>
    <definedName name="DureeRec2" localSheetId="8">#REF!</definedName>
    <definedName name="DureeRec2" localSheetId="3">#REF!</definedName>
    <definedName name="DureeRec2">#REF!</definedName>
    <definedName name="eas" localSheetId="8">#REF!</definedName>
    <definedName name="eas" localSheetId="3">#REF!</definedName>
    <definedName name="eas">#REF!</definedName>
    <definedName name="eas.bis">'[11]Clearnet New Markets'!$E$10</definedName>
    <definedName name="EN_1">[13]ValuationSumm!$B$9</definedName>
    <definedName name="EN_2">[13]ValuationSumm!$B$10</definedName>
    <definedName name="Entity">[8]Title!$D$3</definedName>
    <definedName name="entity_list" localSheetId="8">#REF!</definedName>
    <definedName name="entity_list" localSheetId="3">#REF!</definedName>
    <definedName name="entity_list">#REF!</definedName>
    <definedName name="Entity1">[1]Title!$D$3</definedName>
    <definedName name="essbase" localSheetId="8">#REF!</definedName>
    <definedName name="essbase" localSheetId="3">#REF!</definedName>
    <definedName name="essbase">#REF!</definedName>
    <definedName name="euro" localSheetId="8">#REF!</definedName>
    <definedName name="euro" localSheetId="3">#REF!</definedName>
    <definedName name="euro">#REF!</definedName>
    <definedName name="Exchange_total" localSheetId="8">'[14]AM Deriv 2001-02-03-04'!#REF!</definedName>
    <definedName name="Exchange_total" localSheetId="3">'[14]AM Deriv 2001-02-03-04'!#REF!</definedName>
    <definedName name="Exchange_total">'[14]AM Deriv 2001-02-03-04'!#REF!</definedName>
    <definedName name="ExitYear" localSheetId="8">#REF!</definedName>
    <definedName name="ExitYear" localSheetId="3">#REF!</definedName>
    <definedName name="ExitYear">#REF!</definedName>
    <definedName name="f" localSheetId="8">PPt</definedName>
    <definedName name="f" localSheetId="3">PPt</definedName>
    <definedName name="f">PPt</definedName>
    <definedName name="FeePerTrade" localSheetId="8">[9]Charges!#REF!</definedName>
    <definedName name="FeePerTrade" localSheetId="3">[9]Charges!#REF!</definedName>
    <definedName name="FeePerTrade">[9]Charges!#REF!</definedName>
    <definedName name="fevrier" localSheetId="8">[4]Internet!#REF!</definedName>
    <definedName name="fevrier" localSheetId="3">[4]Internet!#REF!</definedName>
    <definedName name="fevrier">[4]Internet!#REF!</definedName>
    <definedName name="FinHR1" localSheetId="8">'[3]2001 non AE on-going evolutions'!#REF!</definedName>
    <definedName name="FinHR1" localSheetId="3">'[3]2001 non AE on-going evolutions'!#REF!</definedName>
    <definedName name="FinHR1">'[3]2001 non AE on-going evolutions'!#REF!</definedName>
    <definedName name="FinHR2" localSheetId="8">#REF!</definedName>
    <definedName name="FinHR2" localSheetId="3">#REF!</definedName>
    <definedName name="FinHR2">#REF!</definedName>
    <definedName name="FinImpacts" localSheetId="8">PPt</definedName>
    <definedName name="FinImpacts" localSheetId="3">PPt</definedName>
    <definedName name="FinImpacts">PPt</definedName>
    <definedName name="FinLeas1" localSheetId="8">'[3]2001 non AE on-going evolutions'!#REF!</definedName>
    <definedName name="FinLeas1" localSheetId="3">'[3]2001 non AE on-going evolutions'!#REF!</definedName>
    <definedName name="FinLeas1">'[3]2001 non AE on-going evolutions'!#REF!</definedName>
    <definedName name="FinLeas2" localSheetId="8">#REF!</definedName>
    <definedName name="FinLeas2" localSheetId="3">#REF!</definedName>
    <definedName name="FinLeas2">#REF!</definedName>
    <definedName name="FinRec1" localSheetId="8">'[3]2001 non AE on-going evolutions'!#REF!</definedName>
    <definedName name="FinRec1" localSheetId="3">'[3]2001 non AE on-going evolutions'!#REF!</definedName>
    <definedName name="FinRec1">'[3]2001 non AE on-going evolutions'!#REF!</definedName>
    <definedName name="FinRec2" localSheetId="8">#REF!</definedName>
    <definedName name="FinRec2" localSheetId="3">#REF!</definedName>
    <definedName name="FinRec2">#REF!</definedName>
    <definedName name="FixedCosts" localSheetId="8">[9]Charges!#REF!</definedName>
    <definedName name="FixedCosts" localSheetId="3">[9]Charges!#REF!</definedName>
    <definedName name="FixedCosts">[9]Charges!#REF!</definedName>
    <definedName name="futures">'[7]Clearing assumptions'!$C$32:$M$69</definedName>
    <definedName name="Futures.Market" localSheetId="8">#REF!</definedName>
    <definedName name="Futures.Market" localSheetId="3">#REF!</definedName>
    <definedName name="Futures.Market">#REF!</definedName>
    <definedName name="Futures.Market.bis" localSheetId="8">#REF!</definedName>
    <definedName name="Futures.Market.bis" localSheetId="3">#REF!</definedName>
    <definedName name="Futures.Market.bis">#REF!</definedName>
    <definedName name="Futures_on_indices__1_Euro_per_index_point" localSheetId="8">#REF!</definedName>
    <definedName name="Futures_on_indices__1_Euro_per_index_point" localSheetId="3">#REF!</definedName>
    <definedName name="Futures_on_indices__1_Euro_per_index_point">#REF!</definedName>
    <definedName name="Futures_on_indices__100_Euro_per_index_point" localSheetId="8">#REF!</definedName>
    <definedName name="Futures_on_indices__100_Euro_per_index_point" localSheetId="3">#REF!</definedName>
    <definedName name="Futures_on_indices__100_Euro_per_index_point">#REF!</definedName>
    <definedName name="Futures_on_indices_1_Europ_per_index_point.bis" localSheetId="8">#REF!</definedName>
    <definedName name="Futures_on_indices_1_Europ_per_index_point.bis" localSheetId="3">#REF!</definedName>
    <definedName name="Futures_on_indices_1_Europ_per_index_point.bis">#REF!</definedName>
    <definedName name="Futures_on_indices_100_Euro_per_index_point.bis" localSheetId="8">#REF!</definedName>
    <definedName name="Futures_on_indices_100_Euro_per_index_point.bis" localSheetId="3">#REF!</definedName>
    <definedName name="Futures_on_indices_100_Euro_per_index_point.bis">#REF!</definedName>
    <definedName name="futuresmarket" localSheetId="8">#REF!</definedName>
    <definedName name="futuresmarket" localSheetId="3">#REF!</definedName>
    <definedName name="futuresmarket">#REF!</definedName>
    <definedName name="Futuresmarket.bis" localSheetId="8">#REF!</definedName>
    <definedName name="Futuresmarket.bis" localSheetId="3">#REF!</definedName>
    <definedName name="Futuresmarket.bis">#REF!</definedName>
    <definedName name="FY">1999</definedName>
    <definedName name="G" localSheetId="8">PPt</definedName>
    <definedName name="G" localSheetId="3">PPt</definedName>
    <definedName name="G">PPt</definedName>
    <definedName name="GBPEUR">[15]Cook!$D$40</definedName>
    <definedName name="ge" localSheetId="8">PPt</definedName>
    <definedName name="ge" localSheetId="3">PPt</definedName>
    <definedName name="ge">PPt</definedName>
    <definedName name="GlobStatus1" localSheetId="8">'[3]2001 non AE on-going evolutions'!#REF!</definedName>
    <definedName name="GlobStatus1" localSheetId="3">'[3]2001 non AE on-going evolutions'!#REF!</definedName>
    <definedName name="GlobStatus1">'[3]2001 non AE on-going evolutions'!#REF!</definedName>
    <definedName name="GlobStatus2" localSheetId="8">#REF!</definedName>
    <definedName name="GlobStatus2" localSheetId="3">#REF!</definedName>
    <definedName name="GlobStatus2">#REF!</definedName>
    <definedName name="graph_list" localSheetId="8">#REF!</definedName>
    <definedName name="graph_list" localSheetId="3">#REF!</definedName>
    <definedName name="graph_list">#REF!</definedName>
    <definedName name="graph1" localSheetId="8">#REF!</definedName>
    <definedName name="graph1" localSheetId="3">#REF!</definedName>
    <definedName name="graph1">#REF!</definedName>
    <definedName name="graph2" localSheetId="8">#REF!</definedName>
    <definedName name="graph2" localSheetId="3">#REF!</definedName>
    <definedName name="graph2">#REF!</definedName>
    <definedName name="H.R.1" localSheetId="8">'[3]2001 non AE on-going evolutions'!#REF!</definedName>
    <definedName name="H.R.1" localSheetId="3">'[3]2001 non AE on-going evolutions'!#REF!</definedName>
    <definedName name="H.R.1">'[3]2001 non AE on-going evolutions'!#REF!</definedName>
    <definedName name="H.R.2" localSheetId="8">#REF!</definedName>
    <definedName name="H.R.2" localSheetId="3">#REF!</definedName>
    <definedName name="H.R.2">#REF!</definedName>
    <definedName name="hbfghg" hidden="1">{#N/A,#N/A,TRUE,"PageGarde";#N/A,#N/A,TRUE,"Volume - Price";#N/A,#N/A,TRUE,"Revenues";#N/A,#N/A,TRUE,"Costs";#N/A,#N/A,TRUE,"Amort &amp; Depr";#N/A,#N/A,TRUE,"P&amp;L";#N/A,#N/A,TRUE,"Balance sheet";#N/A,#N/A,TRUE,"CF Statement";#N/A,#N/A,TRUE,"FCF"}</definedName>
    <definedName name="Header">[16]Control!$F$12</definedName>
    <definedName name="Hidden" localSheetId="8">#REF!</definedName>
    <definedName name="Hidden" localSheetId="3">#REF!</definedName>
    <definedName name="Hidden">#REF!</definedName>
    <definedName name="Hidden2" localSheetId="8">#REF!</definedName>
    <definedName name="Hidden2" localSheetId="3">#REF!</definedName>
    <definedName name="Hidden2">#REF!</definedName>
    <definedName name="Hidden3" localSheetId="8">#REF!</definedName>
    <definedName name="Hidden3" localSheetId="3">#REF!</definedName>
    <definedName name="Hidden3">#REF!</definedName>
    <definedName name="Hidden4" localSheetId="8">#REF!</definedName>
    <definedName name="Hidden4" localSheetId="3">#REF!</definedName>
    <definedName name="Hidden4">#REF!</definedName>
    <definedName name="Hidden5" localSheetId="8">#REF!</definedName>
    <definedName name="Hidden5" localSheetId="3">#REF!</definedName>
    <definedName name="Hidden5">#REF!</definedName>
    <definedName name="hist_date">[13]Title!$H$13</definedName>
    <definedName name="HTML_CodePage" hidden="1">1252</definedName>
    <definedName name="HTML_Control" hidden="1">{"'Sheet1'!$A$1:$O$40"}</definedName>
    <definedName name="HTML_Description" hidden="1">""</definedName>
    <definedName name="HTML_Email" hidden="1">""</definedName>
    <definedName name="HTML_Header" hidden="1">"Sheet1"</definedName>
    <definedName name="HTML_LastUpdate" hidden="1">"2/5/99"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HD:HomePageStuff:pc:datasets:implprem.html"</definedName>
    <definedName name="HTML_Title" hidden="1">"S&amp;P Implied Equity Premiums"</definedName>
    <definedName name="HTML1_1" hidden="1">"[RiskPremiumUS]Sheet1!$A$1:$M$38"</definedName>
    <definedName name="HTML1_10" hidden="1">""</definedName>
    <definedName name="HTML1_11" hidden="1">1</definedName>
    <definedName name="HTML1_12" hidden="1">"Zip 100:New_Home_Page:datafile:implpr.html"</definedName>
    <definedName name="HTML1_2" hidden="1">1</definedName>
    <definedName name="HTML1_3" hidden="1">"RiskPremiumUS"</definedName>
    <definedName name="HTML1_4" hidden="1">"Implied Risk Premiums for US"</definedName>
    <definedName name="HTML1_5" hidden="1">""</definedName>
    <definedName name="HTML1_6" hidden="1">-4146</definedName>
    <definedName name="HTML1_7" hidden="1">-4146</definedName>
    <definedName name="HTML1_8" hidden="1">"3/19/97"</definedName>
    <definedName name="HTML1_9" hidden="1">"Aswath Damodaran"</definedName>
    <definedName name="HTMLCount" hidden="1">1</definedName>
    <definedName name="Indicative1" localSheetId="8">'[3]2001 non AE on-going evolutions'!#REF!</definedName>
    <definedName name="Indicative1" localSheetId="3">'[3]2001 non AE on-going evolutions'!#REF!</definedName>
    <definedName name="Indicative1">'[3]2001 non AE on-going evolutions'!#REF!</definedName>
    <definedName name="Indicative2" localSheetId="8">#REF!</definedName>
    <definedName name="Indicative2" localSheetId="3">#REF!</definedName>
    <definedName name="Indicative2">#REF!</definedName>
    <definedName name="Invoicing_date" localSheetId="8">#REF!</definedName>
    <definedName name="Invoicing_date" localSheetId="3">#REF!</definedName>
    <definedName name="Invoicing_date">#REF!</definedName>
    <definedName name="Invoicing1" localSheetId="8">'[3]2001 non AE on-going evolutions'!#REF!</definedName>
    <definedName name="Invoicing1" localSheetId="3">'[3]2001 non AE on-going evolutions'!#REF!</definedName>
    <definedName name="Invoicing1">'[3]2001 non AE on-going evolutions'!#REF!</definedName>
    <definedName name="Invoicing2" localSheetId="8">#REF!</definedName>
    <definedName name="Invoicing2" localSheetId="3">#REF!</definedName>
    <definedName name="Invoicing2">#REF!</definedName>
    <definedName name="IPO" localSheetId="8">#REF!</definedName>
    <definedName name="IPO" localSheetId="3">#REF!</definedName>
    <definedName name="IPO">#REF!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DNTM" hidden="1">700000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MTD" hidden="1">800000</definedName>
    <definedName name="IQ_NAMES_REVISION_DATE_" hidden="1">"06/30/2015 10:25:22"</definedName>
    <definedName name="IQ_NTM" hidden="1">6000</definedName>
    <definedName name="IQ_QTD" hidden="1">750000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ita" localSheetId="8">#REF!</definedName>
    <definedName name="ita" localSheetId="3">#REF!</definedName>
    <definedName name="ita">#REF!</definedName>
    <definedName name="ita.bis">'[11]Clearnet New Markets'!$I$8</definedName>
    <definedName name="janvier" localSheetId="8">[4]Internet!#REF!</definedName>
    <definedName name="janvier" localSheetId="3">[4]Internet!#REF!</definedName>
    <definedName name="janvier">[4]Internet!#REF!</definedName>
    <definedName name="Jours" localSheetId="8">'[17]P&amp;L'!#REF!</definedName>
    <definedName name="Jours" localSheetId="3">'[17]P&amp;L'!#REF!</definedName>
    <definedName name="Jours">'[17]P&amp;L'!#REF!</definedName>
    <definedName name="juin" localSheetId="8">[4]Internet!#REF!</definedName>
    <definedName name="juin" localSheetId="3">[4]Internet!#REF!</definedName>
    <definedName name="juin">[4]Internet!#REF!</definedName>
    <definedName name="LBOIPOExit1" localSheetId="8">#REF!</definedName>
    <definedName name="LBOIPOExit1" localSheetId="3">#REF!</definedName>
    <definedName name="LBOIPOExit1">#REF!</definedName>
    <definedName name="LBOIPOExit2" localSheetId="8">#REF!</definedName>
    <definedName name="LBOIPOExit2" localSheetId="3">#REF!</definedName>
    <definedName name="LBOIPOExit2">#REF!</definedName>
    <definedName name="LBOMinCash" localSheetId="8">#REF!</definedName>
    <definedName name="LBOMinCash" localSheetId="3">#REF!</definedName>
    <definedName name="LBOMinCash">#REF!</definedName>
    <definedName name="LBOSaleExit1" localSheetId="8">#REF!</definedName>
    <definedName name="LBOSaleExit1" localSheetId="3">#REF!</definedName>
    <definedName name="LBOSaleExit1">#REF!</definedName>
    <definedName name="LBOSaleExit2" localSheetId="8">#REF!</definedName>
    <definedName name="LBOSaleExit2" localSheetId="3">#REF!</definedName>
    <definedName name="LBOSaleExit2">#REF!</definedName>
    <definedName name="Leasing1" localSheetId="8">'[3]2001 non AE on-going evolutions'!#REF!</definedName>
    <definedName name="Leasing1" localSheetId="3">'[3]2001 non AE on-going evolutions'!#REF!</definedName>
    <definedName name="Leasing1">'[3]2001 non AE on-going evolutions'!#REF!</definedName>
    <definedName name="Leasing2" localSheetId="8">#REF!</definedName>
    <definedName name="Leasing2" localSheetId="3">#REF!</definedName>
    <definedName name="Leasing2">#REF!</definedName>
    <definedName name="loc" localSheetId="8">#REF!</definedName>
    <definedName name="loc" localSheetId="3">#REF!</definedName>
    <definedName name="loc">#REF!</definedName>
    <definedName name="Ltitle">[18]Control!$E$8</definedName>
    <definedName name="m" localSheetId="8">#REF!</definedName>
    <definedName name="m" localSheetId="3">#REF!</definedName>
    <definedName name="m">#REF!</definedName>
    <definedName name="M.bis" localSheetId="8">#REF!</definedName>
    <definedName name="M.bis" localSheetId="3">#REF!</definedName>
    <definedName name="M.bis">#REF!</definedName>
    <definedName name="mai" localSheetId="8">[4]Internet!#REF!</definedName>
    <definedName name="mai" localSheetId="3">[4]Internet!#REF!</definedName>
    <definedName name="mai">[4]Internet!#REF!</definedName>
    <definedName name="MARGE" localSheetId="8">#REF!</definedName>
    <definedName name="MARGE" localSheetId="3">#REF!</definedName>
    <definedName name="MARGE">#REF!</definedName>
    <definedName name="Market" localSheetId="8">#REF!</definedName>
    <definedName name="Market" localSheetId="3">#REF!</definedName>
    <definedName name="Market">#REF!</definedName>
    <definedName name="mars" localSheetId="8">[4]Internet!#REF!</definedName>
    <definedName name="mars" localSheetId="3">[4]Internet!#REF!</definedName>
    <definedName name="mars">[4]Internet!#REF!</definedName>
    <definedName name="Minimum_Cash" localSheetId="8">#REF!</definedName>
    <definedName name="Minimum_Cash" localSheetId="3">#REF!</definedName>
    <definedName name="Minimum_Cash">#REF!</definedName>
    <definedName name="mois" localSheetId="8">#REF!</definedName>
    <definedName name="mois" localSheetId="3">#REF!</definedName>
    <definedName name="mois">#REF!</definedName>
    <definedName name="MOIS_01" localSheetId="8">#REF!</definedName>
    <definedName name="MOIS_01" localSheetId="3">#REF!</definedName>
    <definedName name="MOIS_01">#REF!</definedName>
    <definedName name="MOIS_02" localSheetId="8">#REF!</definedName>
    <definedName name="MOIS_02" localSheetId="3">#REF!</definedName>
    <definedName name="MOIS_02">#REF!</definedName>
    <definedName name="MOIS_03" localSheetId="8">#REF!</definedName>
    <definedName name="MOIS_03" localSheetId="3">#REF!</definedName>
    <definedName name="MOIS_03">#REF!</definedName>
    <definedName name="MOIS_04" localSheetId="8">#REF!</definedName>
    <definedName name="MOIS_04" localSheetId="3">#REF!</definedName>
    <definedName name="MOIS_04">#REF!</definedName>
    <definedName name="MOIS_05" localSheetId="8">#REF!</definedName>
    <definedName name="MOIS_05" localSheetId="3">#REF!</definedName>
    <definedName name="MOIS_05">#REF!</definedName>
    <definedName name="MOIS_06" localSheetId="8">#REF!</definedName>
    <definedName name="MOIS_06" localSheetId="3">#REF!</definedName>
    <definedName name="MOIS_06">#REF!</definedName>
    <definedName name="MOIS_07" localSheetId="8">#REF!</definedName>
    <definedName name="MOIS_07" localSheetId="3">#REF!</definedName>
    <definedName name="MOIS_07">#REF!</definedName>
    <definedName name="MOIS_08" localSheetId="8">#REF!</definedName>
    <definedName name="MOIS_08" localSheetId="3">#REF!</definedName>
    <definedName name="MOIS_08">#REF!</definedName>
    <definedName name="MOIS_09" localSheetId="8">#REF!</definedName>
    <definedName name="MOIS_09" localSheetId="3">#REF!</definedName>
    <definedName name="MOIS_09">#REF!</definedName>
    <definedName name="MOIS_10" localSheetId="8">#REF!</definedName>
    <definedName name="MOIS_10" localSheetId="3">#REF!</definedName>
    <definedName name="MOIS_10">#REF!</definedName>
    <definedName name="MOIS_11" localSheetId="8">#REF!</definedName>
    <definedName name="MOIS_11" localSheetId="3">#REF!</definedName>
    <definedName name="MOIS_11">#REF!</definedName>
    <definedName name="MOIS_12" localSheetId="8">#REF!</definedName>
    <definedName name="MOIS_12" localSheetId="3">#REF!</definedName>
    <definedName name="MOIS_12">#REF!</definedName>
    <definedName name="Mois01" localSheetId="8">#REF!</definedName>
    <definedName name="Mois01" localSheetId="3">#REF!</definedName>
    <definedName name="Mois01">#REF!</definedName>
    <definedName name="Mois02" localSheetId="8">#REF!</definedName>
    <definedName name="Mois02" localSheetId="3">#REF!</definedName>
    <definedName name="Mois02">#REF!</definedName>
    <definedName name="Mois03" localSheetId="8">#REF!</definedName>
    <definedName name="Mois03" localSheetId="3">#REF!</definedName>
    <definedName name="Mois03">#REF!</definedName>
    <definedName name="Mois04" localSheetId="8">#REF!</definedName>
    <definedName name="Mois04" localSheetId="3">#REF!</definedName>
    <definedName name="Mois04">#REF!</definedName>
    <definedName name="Mois05" localSheetId="8">#REF!</definedName>
    <definedName name="Mois05" localSheetId="3">#REF!</definedName>
    <definedName name="Mois05">#REF!</definedName>
    <definedName name="Mois06" localSheetId="8">#REF!</definedName>
    <definedName name="Mois06" localSheetId="3">#REF!</definedName>
    <definedName name="Mois06">#REF!</definedName>
    <definedName name="Mois07" localSheetId="8">#REF!</definedName>
    <definedName name="Mois07" localSheetId="3">#REF!</definedName>
    <definedName name="Mois07">#REF!</definedName>
    <definedName name="mois08" localSheetId="8">#REF!</definedName>
    <definedName name="mois08" localSheetId="3">#REF!</definedName>
    <definedName name="mois08">#REF!</definedName>
    <definedName name="Mois09" localSheetId="8">#REF!</definedName>
    <definedName name="Mois09" localSheetId="3">#REF!</definedName>
    <definedName name="Mois09">#REF!</definedName>
    <definedName name="Mois1.1" localSheetId="8">'[3]2001 non AE on-going evolutions'!#REF!</definedName>
    <definedName name="Mois1.1" localSheetId="3">'[3]2001 non AE on-going evolutions'!#REF!</definedName>
    <definedName name="Mois1.1">'[3]2001 non AE on-going evolutions'!#REF!</definedName>
    <definedName name="Mois1.2" localSheetId="8">#REF!</definedName>
    <definedName name="Mois1.2" localSheetId="3">#REF!</definedName>
    <definedName name="Mois1.2">#REF!</definedName>
    <definedName name="Mois10" localSheetId="8">#REF!</definedName>
    <definedName name="Mois10" localSheetId="3">#REF!</definedName>
    <definedName name="Mois10">#REF!</definedName>
    <definedName name="mois11" localSheetId="8">#REF!</definedName>
    <definedName name="mois11" localSheetId="3">#REF!</definedName>
    <definedName name="mois11">#REF!</definedName>
    <definedName name="Mois12" localSheetId="8">#REF!</definedName>
    <definedName name="Mois12" localSheetId="3">#REF!</definedName>
    <definedName name="Mois12">#REF!</definedName>
    <definedName name="mon" localSheetId="8">_L11C43</definedName>
    <definedName name="mon" localSheetId="3">_L11C43</definedName>
    <definedName name="mon">_L11C43</definedName>
    <definedName name="Montants" localSheetId="8">_L3C39:_L3C41</definedName>
    <definedName name="Montants" localSheetId="3">_L3C39:_L3C41</definedName>
    <definedName name="Montants">_L3C39:_L3C41</definedName>
    <definedName name="Montants1" localSheetId="8">'[3]2001 non AE on-going evolutions'!#REF!</definedName>
    <definedName name="Montants1" localSheetId="3">'[3]2001 non AE on-going evolutions'!#REF!</definedName>
    <definedName name="Montants1">'[3]2001 non AE on-going evolutions'!#REF!</definedName>
    <definedName name="Montants2" localSheetId="8">#REF!</definedName>
    <definedName name="Montants2" localSheetId="3">#REF!</definedName>
    <definedName name="Montants2">#REF!</definedName>
    <definedName name="month_list" localSheetId="8">#REF!</definedName>
    <definedName name="month_list" localSheetId="3">#REF!</definedName>
    <definedName name="month_list">#REF!</definedName>
    <definedName name="MonthNames">{"Jan","Feb","Mar","Apr","May","Jun","Jul","Aug","Sep","Oct","Nov","Dec";"January","February","March","April","May","June","July","August","September","October","November","December"}</definedName>
    <definedName name="MTS">[13]ValuationSumm!$B$8</definedName>
    <definedName name="Names2" localSheetId="8">#REF!</definedName>
    <definedName name="Names2" localSheetId="3">#REF!</definedName>
    <definedName name="Names2">#REF!</definedName>
    <definedName name="nas" localSheetId="8">#REF!</definedName>
    <definedName name="nas" localSheetId="3">#REF!</definedName>
    <definedName name="nas">#REF!</definedName>
    <definedName name="nas.bis">'[11]Clearnet New Markets'!$E$8</definedName>
    <definedName name="nb_mois" localSheetId="8">#REF!</definedName>
    <definedName name="nb_mois" localSheetId="3">#REF!</definedName>
    <definedName name="nb_mois">#REF!</definedName>
    <definedName name="négoCAC" localSheetId="8">#REF!</definedName>
    <definedName name="négoCAC" localSheetId="3">#REF!</definedName>
    <definedName name="négoCAC">#REF!</definedName>
    <definedName name="négoHORSCAC" localSheetId="8">#REF!</definedName>
    <definedName name="négoHORSCAC" localSheetId="3">#REF!</definedName>
    <definedName name="négoHORSCAC">#REF!</definedName>
    <definedName name="NOMBRES_NON_SIGNES" localSheetId="8">'[19]DOC3-2PRO'!#REF!,'[19]DOC3-2PRO'!#REF!,'[19]DOC3-2PRO'!#REF!,'[19]DOC3-2PRO'!#REF!,'[19]DOC3-2PRO'!#REF!,'[19]DOC3-2PRO'!#REF!,'[19]DOC3-2PRO'!#REF!,'[19]DOC3-2PRO'!#REF!,'[19]DOC3-2PRO'!#REF!,'[19]DOC3-2PRO'!#REF!,'[19]DOC3-2PRO'!#REF!,'[19]DOC3-2PRO'!#REF!,'[19]DOC3-2PRO'!#REF!</definedName>
    <definedName name="NOMBRES_NON_SIGNES" localSheetId="3">'[19]DOC3-2PRO'!#REF!,'[19]DOC3-2PRO'!#REF!,'[19]DOC3-2PRO'!#REF!,'[19]DOC3-2PRO'!#REF!,'[19]DOC3-2PRO'!#REF!,'[19]DOC3-2PRO'!#REF!,'[19]DOC3-2PRO'!#REF!,'[19]DOC3-2PRO'!#REF!,'[19]DOC3-2PRO'!#REF!,'[19]DOC3-2PRO'!#REF!,'[19]DOC3-2PRO'!#REF!,'[19]DOC3-2PRO'!#REF!,'[19]DOC3-2PRO'!#REF!</definedName>
    <definedName name="NOMBRES_NON_SIGNES">'[19]DOC3-2PRO'!#REF!,'[19]DOC3-2PRO'!#REF!,'[19]DOC3-2PRO'!#REF!,'[19]DOC3-2PRO'!#REF!,'[19]DOC3-2PRO'!#REF!,'[19]DOC3-2PRO'!#REF!,'[19]DOC3-2PRO'!#REF!,'[19]DOC3-2PRO'!#REF!,'[19]DOC3-2PRO'!#REF!,'[19]DOC3-2PRO'!#REF!,'[19]DOC3-2PRO'!#REF!,'[19]DOC3-2PRO'!#REF!,'[19]DOC3-2PRO'!#REF!</definedName>
    <definedName name="Nonmarket" localSheetId="8">#REF!</definedName>
    <definedName name="Nonmarket" localSheetId="3">#REF!</definedName>
    <definedName name="Nonmarket">#REF!</definedName>
    <definedName name="oc">[2]Input!$C$15</definedName>
    <definedName name="oc.bis">'[11]Sensitivity new markets'!$G$3</definedName>
    <definedName name="occ">[2]Input!$C$15</definedName>
    <definedName name="occ.bis">'[11]Sensitivity new markets'!$G$3</definedName>
    <definedName name="OneShot1" localSheetId="8">'[3]2001 non AE on-going evolutions'!#REF!</definedName>
    <definedName name="OneShot1" localSheetId="3">'[3]2001 non AE on-going evolutions'!#REF!</definedName>
    <definedName name="OneShot1">'[3]2001 non AE on-going evolutions'!#REF!</definedName>
    <definedName name="OneShot2" localSheetId="8">#REF!</definedName>
    <definedName name="OneShot2" localSheetId="3">#REF!</definedName>
    <definedName name="OneShot2">#REF!</definedName>
    <definedName name="Option_Proceeds" localSheetId="8">#REF!</definedName>
    <definedName name="Option_Proceeds" localSheetId="3">#REF!</definedName>
    <definedName name="Option_Proceeds">#REF!</definedName>
    <definedName name="OptionHide" localSheetId="8">#REF!</definedName>
    <definedName name="OptionHide" localSheetId="3">#REF!</definedName>
    <definedName name="OptionHide">#REF!</definedName>
    <definedName name="Options.Market" localSheetId="8">#REF!</definedName>
    <definedName name="Options.Market" localSheetId="3">#REF!</definedName>
    <definedName name="Options.Market">#REF!</definedName>
    <definedName name="Options.market.bis" localSheetId="8">#REF!</definedName>
    <definedName name="Options.market.bis" localSheetId="3">#REF!</definedName>
    <definedName name="Options.market.bis">#REF!</definedName>
    <definedName name="Options_and_Warrants_1_1" localSheetId="8">#REF!</definedName>
    <definedName name="Options_and_Warrants_1_1" localSheetId="3">#REF!</definedName>
    <definedName name="Options_and_Warrants_1_1">#REF!</definedName>
    <definedName name="Options_and_Warrants_1_2" localSheetId="8">#REF!</definedName>
    <definedName name="Options_and_Warrants_1_2" localSheetId="3">#REF!</definedName>
    <definedName name="Options_and_Warrants_1_2">#REF!</definedName>
    <definedName name="Options_and_Warrants_1_3" localSheetId="8">#REF!</definedName>
    <definedName name="Options_and_Warrants_1_3" localSheetId="3">#REF!</definedName>
    <definedName name="Options_and_Warrants_1_3">#REF!</definedName>
    <definedName name="Options_and_Warrants_2_1" localSheetId="8">#REF!</definedName>
    <definedName name="Options_and_Warrants_2_1" localSheetId="3">#REF!</definedName>
    <definedName name="Options_and_Warrants_2_1">#REF!</definedName>
    <definedName name="Options_and_Warrants_2_2" localSheetId="8">#REF!</definedName>
    <definedName name="Options_and_Warrants_2_2" localSheetId="3">#REF!</definedName>
    <definedName name="Options_and_Warrants_2_2">#REF!</definedName>
    <definedName name="Options_and_Warrants_2_3" localSheetId="8">#REF!</definedName>
    <definedName name="Options_and_Warrants_2_3" localSheetId="3">#REF!</definedName>
    <definedName name="Options_and_Warrants_2_3">#REF!</definedName>
    <definedName name="Options_and_Warrants_3_1" localSheetId="8">#REF!</definedName>
    <definedName name="Options_and_Warrants_3_1" localSheetId="3">#REF!</definedName>
    <definedName name="Options_and_Warrants_3_1">#REF!</definedName>
    <definedName name="Options_and_Warrants_3_2" localSheetId="8">#REF!</definedName>
    <definedName name="Options_and_Warrants_3_2" localSheetId="3">#REF!</definedName>
    <definedName name="Options_and_Warrants_3_2">#REF!</definedName>
    <definedName name="Options_and_Warrants_3_3" localSheetId="8">#REF!</definedName>
    <definedName name="Options_and_Warrants_3_3" localSheetId="3">#REF!</definedName>
    <definedName name="Options_and_Warrants_3_3">#REF!</definedName>
    <definedName name="Options_and_Warrants_4_1" localSheetId="8">#REF!</definedName>
    <definedName name="Options_and_Warrants_4_1" localSheetId="3">#REF!</definedName>
    <definedName name="Options_and_Warrants_4_1">#REF!</definedName>
    <definedName name="Options_and_Warrants_4_2" localSheetId="8">#REF!</definedName>
    <definedName name="Options_and_Warrants_4_2" localSheetId="3">#REF!</definedName>
    <definedName name="Options_and_Warrants_4_2">#REF!</definedName>
    <definedName name="Options_and_Warrants_4_3" localSheetId="8">#REF!</definedName>
    <definedName name="Options_and_Warrants_4_3" localSheetId="3">#REF!</definedName>
    <definedName name="Options_and_Warrants_4_3">#REF!</definedName>
    <definedName name="Options_and_Warrants_5_1" localSheetId="8">#REF!</definedName>
    <definedName name="Options_and_Warrants_5_1" localSheetId="3">#REF!</definedName>
    <definedName name="Options_and_Warrants_5_1">#REF!</definedName>
    <definedName name="Options_and_Warrants_5_2" localSheetId="8">#REF!</definedName>
    <definedName name="Options_and_Warrants_5_2" localSheetId="3">#REF!</definedName>
    <definedName name="Options_and_Warrants_5_2">#REF!</definedName>
    <definedName name="Options_and_Warrants_5_3" localSheetId="8">#REF!</definedName>
    <definedName name="Options_and_Warrants_5_3" localSheetId="3">#REF!</definedName>
    <definedName name="Options_and_Warrants_5_3">#REF!</definedName>
    <definedName name="Options_and_Warrants_6_1" localSheetId="8">#REF!</definedName>
    <definedName name="Options_and_Warrants_6_1" localSheetId="3">#REF!</definedName>
    <definedName name="Options_and_Warrants_6_1">#REF!</definedName>
    <definedName name="Options_and_Warrants_6_2" localSheetId="8">#REF!</definedName>
    <definedName name="Options_and_Warrants_6_2" localSheetId="3">#REF!</definedName>
    <definedName name="Options_and_Warrants_6_2">#REF!</definedName>
    <definedName name="Options_and_Warrants_6_3" localSheetId="8">#REF!</definedName>
    <definedName name="Options_and_Warrants_6_3" localSheetId="3">#REF!</definedName>
    <definedName name="Options_and_Warrants_6_3">#REF!</definedName>
    <definedName name="Options_and_Warrants_7_1" localSheetId="8">#REF!</definedName>
    <definedName name="Options_and_Warrants_7_1" localSheetId="3">#REF!</definedName>
    <definedName name="Options_and_Warrants_7_1">#REF!</definedName>
    <definedName name="Options_and_Warrants_7_2" localSheetId="8">#REF!</definedName>
    <definedName name="Options_and_Warrants_7_2" localSheetId="3">#REF!</definedName>
    <definedName name="Options_and_Warrants_7_2">#REF!</definedName>
    <definedName name="Options_and_Warrants_7_3" localSheetId="8">#REF!</definedName>
    <definedName name="Options_and_Warrants_7_3" localSheetId="3">#REF!</definedName>
    <definedName name="Options_and_Warrants_7_3">#REF!</definedName>
    <definedName name="Options_on_indices__10_Euro_per_index_point" localSheetId="8">#REF!</definedName>
    <definedName name="Options_on_indices__10_Euro_per_index_point" localSheetId="3">#REF!</definedName>
    <definedName name="Options_on_indices__10_Euro_per_index_point">#REF!</definedName>
    <definedName name="Options_on_indices__100_Euro_per_index_point" localSheetId="8">#REF!</definedName>
    <definedName name="Options_on_indices__100_Euro_per_index_point" localSheetId="3">#REF!</definedName>
    <definedName name="Options_on_indices__100_Euro_per_index_point">#REF!</definedName>
    <definedName name="Options_on_indices_10_Eruo_per_index_point" localSheetId="8">#REF!</definedName>
    <definedName name="Options_on_indices_10_Eruo_per_index_point" localSheetId="3">#REF!</definedName>
    <definedName name="Options_on_indices_10_Eruo_per_index_point">#REF!</definedName>
    <definedName name="Options_on_indices_100_Euro_per_index_pont.bis" localSheetId="8">#REF!</definedName>
    <definedName name="Options_on_indices_100_Euro_per_index_pont.bis" localSheetId="3">#REF!</definedName>
    <definedName name="Options_on_indices_100_Euro_per_index_pont.bis">#REF!</definedName>
    <definedName name="p_Amort" localSheetId="8">#REF!</definedName>
    <definedName name="p_Amort" localSheetId="3">#REF!</definedName>
    <definedName name="p_Amort">#REF!</definedName>
    <definedName name="p_Assump" localSheetId="8">#REF!</definedName>
    <definedName name="p_Assump" localSheetId="3">#REF!</definedName>
    <definedName name="p_Assump">#REF!</definedName>
    <definedName name="p_ConvDebt" localSheetId="8">#REF!</definedName>
    <definedName name="p_ConvDebt" localSheetId="3">#REF!</definedName>
    <definedName name="p_ConvDebt">#REF!</definedName>
    <definedName name="p_ConvPref" localSheetId="8">#REF!</definedName>
    <definedName name="p_ConvPref" localSheetId="3">#REF!</definedName>
    <definedName name="p_ConvPref">#REF!</definedName>
    <definedName name="p_DCF" localSheetId="8">#REF!</definedName>
    <definedName name="p_DCF" localSheetId="3">#REF!</definedName>
    <definedName name="p_DCF">#REF!</definedName>
    <definedName name="p_DCF5" localSheetId="8">#REF!</definedName>
    <definedName name="p_DCF5" localSheetId="3">#REF!</definedName>
    <definedName name="p_DCF5">#REF!</definedName>
    <definedName name="p_DebtBreakdownA" localSheetId="8">#REF!</definedName>
    <definedName name="p_DebtBreakdownA" localSheetId="3">#REF!</definedName>
    <definedName name="p_DebtBreakdownA">#REF!</definedName>
    <definedName name="p_DebtBreakdownB" localSheetId="8">#REF!</definedName>
    <definedName name="p_DebtBreakdownB" localSheetId="3">#REF!</definedName>
    <definedName name="p_DebtBreakdownB">#REF!</definedName>
    <definedName name="p_DebtBreakdownC" localSheetId="8">#REF!</definedName>
    <definedName name="p_DebtBreakdownC" localSheetId="3">#REF!</definedName>
    <definedName name="p_DebtBreakdownC">#REF!</definedName>
    <definedName name="p_DebtBreakdownD" localSheetId="8">#REF!</definedName>
    <definedName name="p_DebtBreakdownD" localSheetId="3">#REF!</definedName>
    <definedName name="p_DebtBreakdownD">#REF!</definedName>
    <definedName name="p_DebtSummary" localSheetId="8">#REF!</definedName>
    <definedName name="p_DebtSummary" localSheetId="3">#REF!</definedName>
    <definedName name="p_DebtSummary">#REF!</definedName>
    <definedName name="p_Depr1" localSheetId="8">#REF!</definedName>
    <definedName name="p_Depr1" localSheetId="3">#REF!</definedName>
    <definedName name="p_Depr1">#REF!</definedName>
    <definedName name="p_Depr2" localSheetId="8">#REF!</definedName>
    <definedName name="p_Depr2" localSheetId="3">#REF!</definedName>
    <definedName name="p_Depr2">#REF!</definedName>
    <definedName name="p_Depr3" localSheetId="8">#REF!</definedName>
    <definedName name="p_Depr3" localSheetId="3">#REF!</definedName>
    <definedName name="p_Depr3">#REF!</definedName>
    <definedName name="p_Depr4" localSheetId="8">#REF!</definedName>
    <definedName name="p_Depr4" localSheetId="3">#REF!</definedName>
    <definedName name="p_Depr4">#REF!</definedName>
    <definedName name="p_Depr5" localSheetId="8">#REF!</definedName>
    <definedName name="p_Depr5" localSheetId="3">#REF!</definedName>
    <definedName name="p_Depr5">#REF!</definedName>
    <definedName name="p_DiscretionaryDebt" localSheetId="8">#REF!</definedName>
    <definedName name="p_DiscretionaryDebt" localSheetId="3">#REF!</definedName>
    <definedName name="p_DiscretionaryDebt">#REF!</definedName>
    <definedName name="p_EVA" localSheetId="8">#REF!</definedName>
    <definedName name="p_EVA" localSheetId="3">#REF!</definedName>
    <definedName name="p_EVA">#REF!</definedName>
    <definedName name="p_football" localSheetId="8">#REF!</definedName>
    <definedName name="p_football" localSheetId="3">#REF!</definedName>
    <definedName name="p_football">#REF!</definedName>
    <definedName name="p_Index" localSheetId="8">#REF!</definedName>
    <definedName name="p_Index" localSheetId="3">#REF!</definedName>
    <definedName name="p_Index">#REF!</definedName>
    <definedName name="p_InterestExp" localSheetId="8">#REF!</definedName>
    <definedName name="p_InterestExp" localSheetId="3">#REF!</definedName>
    <definedName name="p_InterestExp">#REF!</definedName>
    <definedName name="p_LBO_Amort" localSheetId="8">#REF!</definedName>
    <definedName name="p_LBO_Amort" localSheetId="3">#REF!</definedName>
    <definedName name="p_LBO_Amort">#REF!</definedName>
    <definedName name="p_LBO_BS" localSheetId="8">#REF!</definedName>
    <definedName name="p_LBO_BS" localSheetId="3">#REF!</definedName>
    <definedName name="p_LBO_BS">#REF!</definedName>
    <definedName name="p_LBO_BS_Adj" localSheetId="8">#REF!</definedName>
    <definedName name="p_LBO_BS_Adj" localSheetId="3">#REF!</definedName>
    <definedName name="p_LBO_BS_Adj">#REF!</definedName>
    <definedName name="p_LBO_CF" localSheetId="8">#REF!</definedName>
    <definedName name="p_LBO_CF" localSheetId="3">#REF!</definedName>
    <definedName name="p_LBO_CF">#REF!</definedName>
    <definedName name="p_LBO_Credit_Stats" localSheetId="8">#REF!</definedName>
    <definedName name="p_LBO_Credit_Stats" localSheetId="3">#REF!</definedName>
    <definedName name="p_LBO_Credit_Stats">#REF!</definedName>
    <definedName name="p_LBO_Debt" localSheetId="8">#REF!</definedName>
    <definedName name="p_LBO_Debt" localSheetId="3">#REF!</definedName>
    <definedName name="p_LBO_Debt">#REF!</definedName>
    <definedName name="p_LBO_DebtA" localSheetId="8">#REF!</definedName>
    <definedName name="p_LBO_DebtA" localSheetId="3">#REF!</definedName>
    <definedName name="p_LBO_DebtA">#REF!</definedName>
    <definedName name="p_LBO_DebtB" localSheetId="8">#REF!</definedName>
    <definedName name="p_LBO_DebtB" localSheetId="3">#REF!</definedName>
    <definedName name="p_LBO_DebtB">#REF!</definedName>
    <definedName name="p_LBO_IPOreturncalc" localSheetId="8">#REF!</definedName>
    <definedName name="p_LBO_IPOreturncalc" localSheetId="3">#REF!</definedName>
    <definedName name="p_LBO_IPOreturncalc">#REF!</definedName>
    <definedName name="p_LBO_IPOreturncalcB" localSheetId="8">#REF!</definedName>
    <definedName name="p_LBO_IPOreturncalcB" localSheetId="3">#REF!</definedName>
    <definedName name="p_LBO_IPOreturncalcB">#REF!</definedName>
    <definedName name="p_LBO_IPOreturncalcC" localSheetId="8">#REF!</definedName>
    <definedName name="p_LBO_IPOreturncalcC" localSheetId="3">#REF!</definedName>
    <definedName name="p_LBO_IPOreturncalcC">#REF!</definedName>
    <definedName name="p_LBO_IS" localSheetId="8">#REF!</definedName>
    <definedName name="p_LBO_IS" localSheetId="3">#REF!</definedName>
    <definedName name="p_LBO_IS">#REF!</definedName>
    <definedName name="p_LBO_Operating" localSheetId="8">#REF!</definedName>
    <definedName name="p_LBO_Operating" localSheetId="3">#REF!</definedName>
    <definedName name="p_LBO_Operating">#REF!</definedName>
    <definedName name="p_LBO_returncalc" localSheetId="8">#REF!</definedName>
    <definedName name="p_LBO_returncalc" localSheetId="3">#REF!</definedName>
    <definedName name="p_LBO_returncalc">#REF!</definedName>
    <definedName name="p_LBO_returncalcb" localSheetId="8">#REF!</definedName>
    <definedName name="p_LBO_returncalcb" localSheetId="3">#REF!</definedName>
    <definedName name="p_LBO_returncalcb">#REF!</definedName>
    <definedName name="p_LBO_Returns" localSheetId="8">#REF!</definedName>
    <definedName name="p_LBO_Returns" localSheetId="3">#REF!</definedName>
    <definedName name="p_LBO_Returns">#REF!</definedName>
    <definedName name="p_LBO_SO" localSheetId="8">#REF!</definedName>
    <definedName name="p_LBO_SO" localSheetId="3">#REF!</definedName>
    <definedName name="p_LBO_SO">#REF!</definedName>
    <definedName name="p_LBO_Summary" localSheetId="8">#REF!</definedName>
    <definedName name="p_LBO_Summary" localSheetId="3">#REF!</definedName>
    <definedName name="p_LBO_Summary">#REF!</definedName>
    <definedName name="p_LBO_Tax" localSheetId="8">#REF!</definedName>
    <definedName name="p_LBO_Tax" localSheetId="3">#REF!</definedName>
    <definedName name="p_LBO_Tax">#REF!</definedName>
    <definedName name="p_LTM_BS" localSheetId="8">#REF!</definedName>
    <definedName name="p_LTM_BS" localSheetId="3">#REF!</definedName>
    <definedName name="p_LTM_BS">#REF!</definedName>
    <definedName name="p_LTM_IS" localSheetId="8">#REF!</definedName>
    <definedName name="p_LTM_IS" localSheetId="3">#REF!</definedName>
    <definedName name="p_LTM_IS">#REF!</definedName>
    <definedName name="p_MandatoryDebt" localSheetId="8">#REF!</definedName>
    <definedName name="p_MandatoryDebt" localSheetId="3">#REF!</definedName>
    <definedName name="p_MandatoryDebt">#REF!</definedName>
    <definedName name="p_Options" localSheetId="8">#REF!</definedName>
    <definedName name="p_Options" localSheetId="3">#REF!</definedName>
    <definedName name="p_Options">#REF!</definedName>
    <definedName name="p_Preferred" localSheetId="8">#REF!</definedName>
    <definedName name="p_Preferred" localSheetId="3">#REF!</definedName>
    <definedName name="p_Preferred">#REF!</definedName>
    <definedName name="p_SharesOutstanding" localSheetId="8">#REF!</definedName>
    <definedName name="p_SharesOutstanding" localSheetId="3">#REF!</definedName>
    <definedName name="p_SharesOutstanding">#REF!</definedName>
    <definedName name="p_Tax" localSheetId="8">#REF!</definedName>
    <definedName name="p_Tax" localSheetId="3">#REF!</definedName>
    <definedName name="p_Tax">#REF!</definedName>
    <definedName name="pbFileName">MID(CELL("filename"),FIND("[",CELL("FILENAME"))+1,(FIND("]",CELL("FILENAME"))) - (FIND("[",CELL("FILENAME"))+1))</definedName>
    <definedName name="pbPrinterFormat">"\\SGB24831\P0047496 on Ne05:"</definedName>
    <definedName name="pbStartPageNumber">1</definedName>
    <definedName name="pbUpdatePageNumbering">TRUE</definedName>
    <definedName name="period">12</definedName>
    <definedName name="Périodicité" localSheetId="8">'[3]2001 non AE on-going evolutions'!#REF!</definedName>
    <definedName name="Périodicité" localSheetId="3">'[3]2001 non AE on-going evolutions'!#REF!</definedName>
    <definedName name="Périodicité">'[3]2001 non AE on-going evolutions'!#REF!</definedName>
    <definedName name="perpet" localSheetId="8">#REF!</definedName>
    <definedName name="perpet" localSheetId="3">#REF!</definedName>
    <definedName name="perpet">#REF!</definedName>
    <definedName name="perpet.bis">'[11]General assumptions'!$G$415</definedName>
    <definedName name="perpet2" localSheetId="8">#REF!</definedName>
    <definedName name="perpet2" localSheetId="3">#REF!</definedName>
    <definedName name="perpet2">#REF!</definedName>
    <definedName name="perpet2.bis">'[11]General assumptions (2)'!$I$345</definedName>
    <definedName name="perpet3" localSheetId="8">#REF!</definedName>
    <definedName name="perpet3" localSheetId="3">#REF!</definedName>
    <definedName name="perpet3">#REF!</definedName>
    <definedName name="perpet3.bis">'[11]General assumptions (3)'!$K$330</definedName>
    <definedName name="pf">[2]Input!$C$11</definedName>
    <definedName name="pf.bis">'[11]Sensitivity vol.prices'!$G$3</definedName>
    <definedName name="pf2.bis">'[11]Sensitivity vol.prices (2)'!$G$3</definedName>
    <definedName name="pf3.bis">'[11]Sensitivity vol.prices (3)'!$G$3</definedName>
    <definedName name="pfd" localSheetId="8">#REF!</definedName>
    <definedName name="pfd" localSheetId="3">#REF!</definedName>
    <definedName name="pfd">#REF!</definedName>
    <definedName name="port" localSheetId="8">#REF!</definedName>
    <definedName name="port" localSheetId="3">#REF!</definedName>
    <definedName name="port">#REF!</definedName>
    <definedName name="port.bis">'[11]Clearnet New Markets'!$E$12</definedName>
    <definedName name="PrecedentAnalysis" localSheetId="8">#REF!</definedName>
    <definedName name="PrecedentAnalysis" localSheetId="3">#REF!</definedName>
    <definedName name="PrecedentAnalysis">#REF!</definedName>
    <definedName name="PreferredHide" localSheetId="8">#REF!</definedName>
    <definedName name="PreferredHide" localSheetId="3">#REF!</definedName>
    <definedName name="PreferredHide">#REF!</definedName>
    <definedName name="PremMois1" localSheetId="8">'[3]2001 non AE on-going evolutions'!#REF!</definedName>
    <definedName name="PremMois1" localSheetId="3">'[3]2001 non AE on-going evolutions'!#REF!</definedName>
    <definedName name="PremMois1">'[3]2001 non AE on-going evolutions'!#REF!</definedName>
    <definedName name="PremMois2" localSheetId="8">#REF!</definedName>
    <definedName name="PremMois2" localSheetId="3">#REF!</definedName>
    <definedName name="PremMois2">#REF!</definedName>
    <definedName name="PresentationNormalA4" localSheetId="8">#REF!</definedName>
    <definedName name="PresentationNormalA4" localSheetId="3">#REF!</definedName>
    <definedName name="PresentationNormalA4">#REF!</definedName>
    <definedName name="prev" localSheetId="8">#REF!</definedName>
    <definedName name="prev" localSheetId="3">#REF!</definedName>
    <definedName name="prev">#REF!</definedName>
    <definedName name="PrevDuree" localSheetId="8">'[3]2001 non AE on-going evolutions'!#REF!</definedName>
    <definedName name="PrevDuree" localSheetId="3">'[3]2001 non AE on-going evolutions'!#REF!</definedName>
    <definedName name="PrevDuree">'[3]2001 non AE on-going evolutions'!#REF!</definedName>
    <definedName name="PrevMensuel" localSheetId="8">'[3]2001 non AE on-going evolutions'!#REF!</definedName>
    <definedName name="PrevMensuel" localSheetId="3">'[3]2001 non AE on-going evolutions'!#REF!</definedName>
    <definedName name="PrevMensuel">'[3]2001 non AE on-going evolutions'!#REF!</definedName>
    <definedName name="PrevOneShot" localSheetId="8">'[3]2001 non AE on-going evolutions'!#REF!</definedName>
    <definedName name="PrevOneShot" localSheetId="3">'[3]2001 non AE on-going evolutions'!#REF!</definedName>
    <definedName name="PrevOneShot">'[3]2001 non AE on-going evolutions'!#REF!</definedName>
    <definedName name="PrevRec" localSheetId="8">'[3]2001 non AE on-going evolutions'!#REF!</definedName>
    <definedName name="PrevRec" localSheetId="3">'[3]2001 non AE on-going evolutions'!#REF!</definedName>
    <definedName name="PrevRec">'[3]2001 non AE on-going evolutions'!#REF!</definedName>
    <definedName name="Private" localSheetId="8">#REF!</definedName>
    <definedName name="Private" localSheetId="3">#REF!</definedName>
    <definedName name="Private">#REF!</definedName>
    <definedName name="Recurrent1" localSheetId="8">'[3]2001 non AE on-going evolutions'!#REF!</definedName>
    <definedName name="Recurrent1" localSheetId="3">'[3]2001 non AE on-going evolutions'!#REF!</definedName>
    <definedName name="Recurrent1">'[3]2001 non AE on-going evolutions'!#REF!</definedName>
    <definedName name="Recurrent2" localSheetId="8">#REF!</definedName>
    <definedName name="Recurrent2" localSheetId="3">#REF!</definedName>
    <definedName name="Recurrent2">#REF!</definedName>
    <definedName name="Référence" localSheetId="8">'[3]2001 non AE on-going evolutions'!#REF!</definedName>
    <definedName name="Référence" localSheetId="3">'[3]2001 non AE on-going evolutions'!#REF!</definedName>
    <definedName name="Référence">'[3]2001 non AE on-going evolutions'!#REF!</definedName>
    <definedName name="RefOF1" localSheetId="8">'[3]2001 non AE on-going evolutions'!#REF!</definedName>
    <definedName name="RefOF1" localSheetId="3">'[3]2001 non AE on-going evolutions'!#REF!</definedName>
    <definedName name="RefOF1">'[3]2001 non AE on-going evolutions'!#REF!</definedName>
    <definedName name="RefOF2" localSheetId="8">#REF!</definedName>
    <definedName name="RefOF2" localSheetId="3">#REF!</definedName>
    <definedName name="RefOF2">#REF!</definedName>
    <definedName name="RefSP1" localSheetId="8">'[3]2001 non AE on-going evolutions'!#REF!</definedName>
    <definedName name="RefSP1" localSheetId="3">'[3]2001 non AE on-going evolutions'!#REF!</definedName>
    <definedName name="RefSP1">'[3]2001 non AE on-going evolutions'!#REF!</definedName>
    <definedName name="RefSP2" localSheetId="8">#REF!</definedName>
    <definedName name="RefSP2" localSheetId="3">#REF!</definedName>
    <definedName name="RefSP2">#REF!</definedName>
    <definedName name="Revolver_Interest" localSheetId="8">#REF!</definedName>
    <definedName name="Revolver_Interest" localSheetId="3">#REF!</definedName>
    <definedName name="Revolver_Interest">#REF!</definedName>
    <definedName name="round">1</definedName>
    <definedName name="Rtitle">[18]Control!$E$10</definedName>
    <definedName name="rx" localSheetId="8">#REF!</definedName>
    <definedName name="rx" localSheetId="3">#REF!</definedName>
    <definedName name="rx">#REF!</definedName>
    <definedName name="S0" localSheetId="8">#REF!</definedName>
    <definedName name="S0" localSheetId="3">#REF!</definedName>
    <definedName name="S0">#REF!</definedName>
    <definedName name="SBF120_1296" localSheetId="8">'[20]SBF120(1296)'!#REF!</definedName>
    <definedName name="SBF120_1296" localSheetId="3">'[20]SBF120(1296)'!#REF!</definedName>
    <definedName name="SBF120_1296">'[20]SBF120(1296)'!#REF!</definedName>
    <definedName name="scenario_list" localSheetId="8">#REF!</definedName>
    <definedName name="scenario_list" localSheetId="3">#REF!</definedName>
    <definedName name="scenario_list">#REF!</definedName>
    <definedName name="Semestres1" localSheetId="8">'[3]2001 non AE on-going evolutions'!#REF!</definedName>
    <definedName name="Semestres1" localSheetId="3">'[3]2001 non AE on-going evolutions'!#REF!</definedName>
    <definedName name="Semestres1">'[3]2001 non AE on-going evolutions'!#REF!</definedName>
    <definedName name="Semestres2" localSheetId="8">#REF!</definedName>
    <definedName name="Semestres2" localSheetId="3">#REF!</definedName>
    <definedName name="Semestres2">#REF!</definedName>
    <definedName name="Shares_Issued_Debt" localSheetId="8">#REF!</definedName>
    <definedName name="Shares_Issued_Debt" localSheetId="3">#REF!</definedName>
    <definedName name="Shares_Issued_Debt">#REF!</definedName>
    <definedName name="Shares_Issued_Option" localSheetId="8">#REF!</definedName>
    <definedName name="Shares_Issued_Option" localSheetId="3">#REF!</definedName>
    <definedName name="Shares_Issued_Option">#REF!</definedName>
    <definedName name="Shares_Issued_Preferred" localSheetId="8">#REF!</definedName>
    <definedName name="Shares_Issued_Preferred" localSheetId="3">#REF!</definedName>
    <definedName name="Shares_Issued_Preferred">#REF!</definedName>
    <definedName name="Sheet">[18]Control!$E$11</definedName>
    <definedName name="sigma" localSheetId="8">#REF!</definedName>
    <definedName name="sigma" localSheetId="3">#REF!</definedName>
    <definedName name="sigma">#REF!</definedName>
    <definedName name="SLTax" localSheetId="8">#REF!</definedName>
    <definedName name="SLTax" localSheetId="3">#REF!</definedName>
    <definedName name="SLTax">#REF!</definedName>
    <definedName name="spa" localSheetId="8">#REF!</definedName>
    <definedName name="spa" localSheetId="3">#REF!</definedName>
    <definedName name="spa">#REF!</definedName>
    <definedName name="spa.bis">'[11]Clearnet New Markets'!$I$10</definedName>
    <definedName name="Staff" localSheetId="8">#REF!</definedName>
    <definedName name="Staff" localSheetId="3">#REF!</definedName>
    <definedName name="Staff">#REF!</definedName>
    <definedName name="Start1" localSheetId="8">'[3]2001 non AE on-going evolutions'!#REF!</definedName>
    <definedName name="Start1" localSheetId="3">'[3]2001 non AE on-going evolutions'!#REF!</definedName>
    <definedName name="Start1">'[3]2001 non AE on-going evolutions'!#REF!</definedName>
    <definedName name="Start2" localSheetId="8">#REF!</definedName>
    <definedName name="Start2" localSheetId="3">#REF!</definedName>
    <definedName name="Start2">#REF!</definedName>
    <definedName name="Straight_Preferred_1_1" localSheetId="8">#REF!</definedName>
    <definedName name="Straight_Preferred_1_1" localSheetId="3">#REF!</definedName>
    <definedName name="Straight_Preferred_1_1">#REF!</definedName>
    <definedName name="Straight_Preferred_1_2" localSheetId="8">#REF!</definedName>
    <definedName name="Straight_Preferred_1_2" localSheetId="3">#REF!</definedName>
    <definedName name="Straight_Preferred_1_2">#REF!</definedName>
    <definedName name="Straight_Preferred_1_3" localSheetId="8">#REF!</definedName>
    <definedName name="Straight_Preferred_1_3" localSheetId="3">#REF!</definedName>
    <definedName name="Straight_Preferred_1_3">#REF!</definedName>
    <definedName name="Straight_Preferred_1_4" localSheetId="8">#REF!</definedName>
    <definedName name="Straight_Preferred_1_4" localSheetId="3">#REF!</definedName>
    <definedName name="Straight_Preferred_1_4">#REF!</definedName>
    <definedName name="Straight_Preferred_2_1" localSheetId="8">#REF!</definedName>
    <definedName name="Straight_Preferred_2_1" localSheetId="3">#REF!</definedName>
    <definedName name="Straight_Preferred_2_1">#REF!</definedName>
    <definedName name="Straight_Preferred_2_2" localSheetId="8">#REF!</definedName>
    <definedName name="Straight_Preferred_2_2" localSheetId="3">#REF!</definedName>
    <definedName name="Straight_Preferred_2_2">#REF!</definedName>
    <definedName name="Straight_Preferred_2_3" localSheetId="8">#REF!</definedName>
    <definedName name="Straight_Preferred_2_3" localSheetId="3">#REF!</definedName>
    <definedName name="Straight_Preferred_2_3">#REF!</definedName>
    <definedName name="Straight_Preferred_2_4" localSheetId="8">#REF!</definedName>
    <definedName name="Straight_Preferred_2_4" localSheetId="3">#REF!</definedName>
    <definedName name="Straight_Preferred_2_4">#REF!</definedName>
    <definedName name="Straight_Preferred_3_1" localSheetId="8">#REF!</definedName>
    <definedName name="Straight_Preferred_3_1" localSheetId="3">#REF!</definedName>
    <definedName name="Straight_Preferred_3_1">#REF!</definedName>
    <definedName name="Straight_Preferred_3_2" localSheetId="8">#REF!</definedName>
    <definedName name="Straight_Preferred_3_2" localSheetId="3">#REF!</definedName>
    <definedName name="Straight_Preferred_3_2">#REF!</definedName>
    <definedName name="Straight_Preferred_3_3" localSheetId="8">#REF!</definedName>
    <definedName name="Straight_Preferred_3_3" localSheetId="3">#REF!</definedName>
    <definedName name="Straight_Preferred_3_3">#REF!</definedName>
    <definedName name="Straight_Preferred_3_4" localSheetId="8">#REF!</definedName>
    <definedName name="Straight_Preferred_3_4" localSheetId="3">#REF!</definedName>
    <definedName name="Straight_Preferred_3_4">#REF!</definedName>
    <definedName name="Straight_Preferred_4_1" localSheetId="8">#REF!</definedName>
    <definedName name="Straight_Preferred_4_1" localSheetId="3">#REF!</definedName>
    <definedName name="Straight_Preferred_4_1">#REF!</definedName>
    <definedName name="Straight_Preferred_4_2" localSheetId="8">#REF!</definedName>
    <definedName name="Straight_Preferred_4_2" localSheetId="3">#REF!</definedName>
    <definedName name="Straight_Preferred_4_2">#REF!</definedName>
    <definedName name="Straight_Preferred_4_3" localSheetId="8">#REF!</definedName>
    <definedName name="Straight_Preferred_4_3" localSheetId="3">#REF!</definedName>
    <definedName name="Straight_Preferred_4_3">#REF!</definedName>
    <definedName name="Straight_Preferred_4_4" localSheetId="8">#REF!</definedName>
    <definedName name="Straight_Preferred_4_4" localSheetId="3">#REF!</definedName>
    <definedName name="Straight_Preferred_4_4">#REF!</definedName>
    <definedName name="Straight_Preferred_5_1" localSheetId="8">#REF!</definedName>
    <definedName name="Straight_Preferred_5_1" localSheetId="3">#REF!</definedName>
    <definedName name="Straight_Preferred_5_1">#REF!</definedName>
    <definedName name="Straight_Preferred_5_2" localSheetId="8">#REF!</definedName>
    <definedName name="Straight_Preferred_5_2" localSheetId="3">#REF!</definedName>
    <definedName name="Straight_Preferred_5_2">#REF!</definedName>
    <definedName name="Straight_Preferred_5_3" localSheetId="8">#REF!</definedName>
    <definedName name="Straight_Preferred_5_3" localSheetId="3">#REF!</definedName>
    <definedName name="Straight_Preferred_5_3">#REF!</definedName>
    <definedName name="Straight_Preferred_5_4" localSheetId="8">#REF!</definedName>
    <definedName name="Straight_Preferred_5_4" localSheetId="3">#REF!</definedName>
    <definedName name="Straight_Preferred_5_4">#REF!</definedName>
    <definedName name="Straight_Preferred_6_1" localSheetId="8">#REF!</definedName>
    <definedName name="Straight_Preferred_6_1" localSheetId="3">#REF!</definedName>
    <definedName name="Straight_Preferred_6_1">#REF!</definedName>
    <definedName name="Straight_Preferred_6_2" localSheetId="8">#REF!</definedName>
    <definedName name="Straight_Preferred_6_2" localSheetId="3">#REF!</definedName>
    <definedName name="Straight_Preferred_6_2">#REF!</definedName>
    <definedName name="Straight_Preferred_6_3" localSheetId="8">#REF!</definedName>
    <definedName name="Straight_Preferred_6_3" localSheetId="3">#REF!</definedName>
    <definedName name="Straight_Preferred_6_3">#REF!</definedName>
    <definedName name="Straight_Preferred_6_4" localSheetId="8">#REF!</definedName>
    <definedName name="Straight_Preferred_6_4" localSheetId="3">#REF!</definedName>
    <definedName name="Straight_Preferred_6_4">#REF!</definedName>
    <definedName name="Target">[13]Title!$H$12</definedName>
    <definedName name="taux" localSheetId="8">#REF!</definedName>
    <definedName name="taux" localSheetId="3">#REF!</definedName>
    <definedName name="taux">#REF!</definedName>
    <definedName name="taux.bis">'[11]General assumptions'!$G$414</definedName>
    <definedName name="Taux1" localSheetId="8">'[3]2001 non AE on-going evolutions'!#REF!</definedName>
    <definedName name="Taux1" localSheetId="3">'[3]2001 non AE on-going evolutions'!#REF!</definedName>
    <definedName name="Taux1">'[3]2001 non AE on-going evolutions'!#REF!</definedName>
    <definedName name="taux2" localSheetId="8">#REF!</definedName>
    <definedName name="taux2" localSheetId="3">#REF!</definedName>
    <definedName name="taux2">#REF!</definedName>
    <definedName name="taux2.bis">'[11]General assumptions (2)'!$I$344</definedName>
    <definedName name="taux3" localSheetId="8">#REF!</definedName>
    <definedName name="taux3" localSheetId="3">#REF!</definedName>
    <definedName name="taux3">#REF!</definedName>
    <definedName name="taux3.bis">'[11]General assumptions (3)'!$K$329</definedName>
    <definedName name="Tax_Amortization" localSheetId="8">#REF!</definedName>
    <definedName name="Tax_Amortization" localSheetId="3">#REF!</definedName>
    <definedName name="Tax_Amortization">#REF!</definedName>
    <definedName name="TaxRate" localSheetId="8">#REF!</definedName>
    <definedName name="TaxRate" localSheetId="3">#REF!</definedName>
    <definedName name="TaxRate">#REF!</definedName>
    <definedName name="TestAdd">"Test RefersTo1"</definedName>
    <definedName name="title">[13]Title!$C$4</definedName>
    <definedName name="Titre1" localSheetId="8">'[3]2001 non AE on-going evolutions'!#REF!</definedName>
    <definedName name="Titre1" localSheetId="3">'[3]2001 non AE on-going evolutions'!#REF!</definedName>
    <definedName name="Titre1">'[3]2001 non AE on-going evolutions'!#REF!</definedName>
    <definedName name="Titre2" localSheetId="8">#REF!</definedName>
    <definedName name="Titre2" localSheetId="3">#REF!</definedName>
    <definedName name="Titre2">#REF!</definedName>
    <definedName name="TOTAUX_NON_SIGNE" localSheetId="8">'[19]DOC3-2PRO'!#REF!,'[19]DOC3-2PRO'!#REF!,'[19]DOC3-2PRO'!#REF!,'[19]DOC3-2PRO'!#REF!,'[19]DOC3-2PRO'!#REF!,'[19]DOC3-2PRO'!#REF!,'[19]DOC3-2PRO'!#REF!,'[19]DOC3-2PRO'!#REF!,'[19]DOC3-2PRO'!#REF!,'[19]DOC3-2PRO'!#REF!,'[19]DOC3-2PRO'!#REF!,'[19]DOC3-2PRO'!#REF!,'[19]DOC3-2PRO'!#REF!,'[19]DOC3-2PRO'!#REF!,'[19]DOC3-2PRO'!#REF!,'[19]DOC3-2PRO'!#REF!,'[19]DOC3-2PRO'!#REF!,'[19]DOC3-2PRO'!#REF!</definedName>
    <definedName name="TOTAUX_NON_SIGNE" localSheetId="3">'[19]DOC3-2PRO'!#REF!,'[19]DOC3-2PRO'!#REF!,'[19]DOC3-2PRO'!#REF!,'[19]DOC3-2PRO'!#REF!,'[19]DOC3-2PRO'!#REF!,'[19]DOC3-2PRO'!#REF!,'[19]DOC3-2PRO'!#REF!,'[19]DOC3-2PRO'!#REF!,'[19]DOC3-2PRO'!#REF!,'[19]DOC3-2PRO'!#REF!,'[19]DOC3-2PRO'!#REF!,'[19]DOC3-2PRO'!#REF!,'[19]DOC3-2PRO'!#REF!,'[19]DOC3-2PRO'!#REF!,'[19]DOC3-2PRO'!#REF!,'[19]DOC3-2PRO'!#REF!,'[19]DOC3-2PRO'!#REF!,'[19]DOC3-2PRO'!#REF!</definedName>
    <definedName name="TOTAUX_NON_SIGNE">'[19]DOC3-2PRO'!#REF!,'[19]DOC3-2PRO'!#REF!,'[19]DOC3-2PRO'!#REF!,'[19]DOC3-2PRO'!#REF!,'[19]DOC3-2PRO'!#REF!,'[19]DOC3-2PRO'!#REF!,'[19]DOC3-2PRO'!#REF!,'[19]DOC3-2PRO'!#REF!,'[19]DOC3-2PRO'!#REF!,'[19]DOC3-2PRO'!#REF!,'[19]DOC3-2PRO'!#REF!,'[19]DOC3-2PRO'!#REF!,'[19]DOC3-2PRO'!#REF!,'[19]DOC3-2PRO'!#REF!,'[19]DOC3-2PRO'!#REF!,'[19]DOC3-2PRO'!#REF!,'[19]DOC3-2PRO'!#REF!,'[19]DOC3-2PRO'!#REF!</definedName>
    <definedName name="tr" localSheetId="8">#REF!</definedName>
    <definedName name="tr" localSheetId="3">#REF!</definedName>
    <definedName name="tr">#REF!</definedName>
    <definedName name="val_date">[13]Valuation!$D$37</definedName>
    <definedName name="ValuationYear" localSheetId="8">#REF!</definedName>
    <definedName name="ValuationYear" localSheetId="3">#REF!</definedName>
    <definedName name="ValuationYear">#REF!</definedName>
    <definedName name="value">3</definedName>
    <definedName name="versionno">"1.0"</definedName>
    <definedName name="vf">[2]Input!$E$11</definedName>
    <definedName name="vf.bis">'[11]Sensitivity vol.prices'!$I$3</definedName>
    <definedName name="vf2.bis">'[11]Sensitivity vol.prices (2)'!$I$3</definedName>
    <definedName name="vf3.bis">'[11]Sensitivity vol.prices (3)'!$I$3</definedName>
    <definedName name="virt" localSheetId="8">#REF!</definedName>
    <definedName name="virt" localSheetId="3">#REF!</definedName>
    <definedName name="virt">#REF!</definedName>
    <definedName name="virt.bis">'[11]Clearnet New Markets'!$I$12</definedName>
    <definedName name="Volume">[21]Sensibilité!$X$9</definedName>
    <definedName name="wrn.COOK." hidden="1">{#N/A,#N/A,TRUE,"PageGarde";#N/A,#N/A,TRUE,"Volume - Price";#N/A,#N/A,TRUE,"Revenues";#N/A,#N/A,TRUE,"Costs";#N/A,#N/A,TRUE,"Amort &amp; Depr";#N/A,#N/A,TRUE,"P&amp;L";#N/A,#N/A,TRUE,"Balance sheet";#N/A,#N/A,TRUE,"CF Statement";#N/A,#N/A,TRUE,"FCF"}</definedName>
    <definedName name="wrn.SB_PRES." hidden="1">{#N/A,#N/A,TRUE,"Sheet16"}</definedName>
    <definedName name="Year" localSheetId="8">#REF!</definedName>
    <definedName name="Year" localSheetId="3">#REF!</definedName>
    <definedName name="Year">#REF!</definedName>
    <definedName name="zdzsdzdz" localSheetId="8">PPt</definedName>
    <definedName name="zdzsdzdz" localSheetId="3">PPt</definedName>
    <definedName name="zdzsdzdz">PPt</definedName>
    <definedName name="_xlnm.Print_Area" localSheetId="7">'Implied ERP (Fairness)'!$A$3:$H$212</definedName>
  </definedNames>
  <calcPr calcId="181029"/>
</workbook>
</file>

<file path=xl/calcChain.xml><?xml version="1.0" encoding="utf-8"?>
<calcChain xmlns="http://schemas.openxmlformats.org/spreadsheetml/2006/main">
  <c r="G20" i="59" l="1"/>
  <c r="G10" i="59"/>
  <c r="G9" i="59"/>
  <c r="F10" i="59"/>
  <c r="E20" i="59"/>
  <c r="D20" i="59"/>
  <c r="E10" i="59"/>
  <c r="D10" i="59"/>
  <c r="F17" i="60"/>
  <c r="F15" i="60"/>
  <c r="U285" i="52"/>
  <c r="U253" i="52"/>
  <c r="U34" i="52"/>
  <c r="U14" i="52"/>
  <c r="T29" i="52"/>
  <c r="U29" i="52" s="1"/>
  <c r="T32" i="52"/>
  <c r="T49" i="52"/>
  <c r="T53" i="52"/>
  <c r="U53" i="52" s="1"/>
  <c r="T72" i="52"/>
  <c r="T73" i="52"/>
  <c r="U73" i="52" s="1"/>
  <c r="T93" i="52"/>
  <c r="U93" i="52" s="1"/>
  <c r="T96" i="52"/>
  <c r="T113" i="52"/>
  <c r="T117" i="52"/>
  <c r="U117" i="52" s="1"/>
  <c r="T136" i="52"/>
  <c r="T137" i="52"/>
  <c r="U137" i="52" s="1"/>
  <c r="T157" i="52"/>
  <c r="U157" i="52" s="1"/>
  <c r="T160" i="52"/>
  <c r="T177" i="52"/>
  <c r="T181" i="52"/>
  <c r="U181" i="52" s="1"/>
  <c r="T200" i="52"/>
  <c r="T201" i="52"/>
  <c r="U201" i="52" s="1"/>
  <c r="T224" i="52"/>
  <c r="T225" i="52"/>
  <c r="U225" i="52" s="1"/>
  <c r="T232" i="52"/>
  <c r="T233" i="52"/>
  <c r="U233" i="52" s="1"/>
  <c r="T240" i="52"/>
  <c r="T241" i="52"/>
  <c r="U241" i="52" s="1"/>
  <c r="T248" i="52"/>
  <c r="T249" i="52"/>
  <c r="U249" i="52" s="1"/>
  <c r="T256" i="52"/>
  <c r="T257" i="52"/>
  <c r="U257" i="52" s="1"/>
  <c r="T264" i="52"/>
  <c r="T265" i="52"/>
  <c r="U265" i="52" s="1"/>
  <c r="T272" i="52"/>
  <c r="T273" i="52"/>
  <c r="U273" i="52" s="1"/>
  <c r="T280" i="52"/>
  <c r="T281" i="52"/>
  <c r="U281" i="52" s="1"/>
  <c r="T288" i="52"/>
  <c r="T289" i="52"/>
  <c r="U289" i="52" s="1"/>
  <c r="T296" i="52"/>
  <c r="T297" i="52"/>
  <c r="U297" i="52" s="1"/>
  <c r="T304" i="52"/>
  <c r="T305" i="52"/>
  <c r="U305" i="52" s="1"/>
  <c r="T312" i="52"/>
  <c r="T313" i="52"/>
  <c r="U313" i="52" s="1"/>
  <c r="T320" i="52"/>
  <c r="T321" i="52"/>
  <c r="U321" i="52" s="1"/>
  <c r="T328" i="52"/>
  <c r="T329" i="52"/>
  <c r="U329" i="52" s="1"/>
  <c r="T336" i="52"/>
  <c r="T337" i="52"/>
  <c r="T344" i="52"/>
  <c r="T345" i="52"/>
  <c r="U345" i="52" s="1"/>
  <c r="T352" i="52"/>
  <c r="T353" i="52"/>
  <c r="U353" i="52" s="1"/>
  <c r="T360" i="52"/>
  <c r="T361" i="52"/>
  <c r="U361" i="52" s="1"/>
  <c r="T368" i="52"/>
  <c r="T369" i="52"/>
  <c r="T376" i="52"/>
  <c r="T377" i="52"/>
  <c r="U377" i="52" s="1"/>
  <c r="T384" i="52"/>
  <c r="T385" i="52"/>
  <c r="U385" i="52" s="1"/>
  <c r="T392" i="52"/>
  <c r="T393" i="52"/>
  <c r="U393" i="52" s="1"/>
  <c r="T400" i="52"/>
  <c r="T401" i="52"/>
  <c r="T408" i="52"/>
  <c r="T409" i="52"/>
  <c r="U409" i="52" s="1"/>
  <c r="T416" i="52"/>
  <c r="T417" i="52"/>
  <c r="U417" i="52" s="1"/>
  <c r="T424" i="52"/>
  <c r="T425" i="52"/>
  <c r="U425" i="52" s="1"/>
  <c r="T432" i="52"/>
  <c r="T433" i="52"/>
  <c r="T440" i="52"/>
  <c r="T441" i="52"/>
  <c r="U441" i="52" s="1"/>
  <c r="T448" i="52"/>
  <c r="T449" i="52"/>
  <c r="U449" i="52" s="1"/>
  <c r="T456" i="52"/>
  <c r="T457" i="52"/>
  <c r="U457" i="52" s="1"/>
  <c r="T464" i="52"/>
  <c r="T465" i="52"/>
  <c r="T472" i="52"/>
  <c r="T473" i="52"/>
  <c r="U473" i="52" s="1"/>
  <c r="J11" i="52"/>
  <c r="S12" i="52"/>
  <c r="T12" i="52" s="1"/>
  <c r="S13" i="52"/>
  <c r="T13" i="52" s="1"/>
  <c r="U13" i="52" s="1"/>
  <c r="S14" i="52"/>
  <c r="T14" i="52" s="1"/>
  <c r="S15" i="52"/>
  <c r="T15" i="52" s="1"/>
  <c r="U15" i="52" s="1"/>
  <c r="S16" i="52"/>
  <c r="T16" i="52" s="1"/>
  <c r="S17" i="52"/>
  <c r="T17" i="52" s="1"/>
  <c r="S18" i="52"/>
  <c r="T18" i="52" s="1"/>
  <c r="S19" i="52"/>
  <c r="T19" i="52" s="1"/>
  <c r="U19" i="52" s="1"/>
  <c r="S20" i="52"/>
  <c r="T20" i="52" s="1"/>
  <c r="U20" i="52" s="1"/>
  <c r="S21" i="52"/>
  <c r="T21" i="52" s="1"/>
  <c r="U21" i="52" s="1"/>
  <c r="S22" i="52"/>
  <c r="T22" i="52" s="1"/>
  <c r="U22" i="52" s="1"/>
  <c r="S23" i="52"/>
  <c r="T23" i="52" s="1"/>
  <c r="U23" i="52" s="1"/>
  <c r="S24" i="52"/>
  <c r="T24" i="52" s="1"/>
  <c r="S25" i="52"/>
  <c r="T25" i="52" s="1"/>
  <c r="S26" i="52"/>
  <c r="T26" i="52" s="1"/>
  <c r="S27" i="52"/>
  <c r="T27" i="52" s="1"/>
  <c r="U27" i="52" s="1"/>
  <c r="S28" i="52"/>
  <c r="T28" i="52" s="1"/>
  <c r="U28" i="52" s="1"/>
  <c r="S29" i="52"/>
  <c r="S30" i="52"/>
  <c r="T30" i="52" s="1"/>
  <c r="U30" i="52" s="1"/>
  <c r="S31" i="52"/>
  <c r="T31" i="52" s="1"/>
  <c r="U31" i="52" s="1"/>
  <c r="S32" i="52"/>
  <c r="S33" i="52"/>
  <c r="T33" i="52" s="1"/>
  <c r="U33" i="52" s="1"/>
  <c r="S34" i="52"/>
  <c r="T34" i="52" s="1"/>
  <c r="S35" i="52"/>
  <c r="T35" i="52" s="1"/>
  <c r="U35" i="52" s="1"/>
  <c r="S36" i="52"/>
  <c r="T36" i="52" s="1"/>
  <c r="S37" i="52"/>
  <c r="T37" i="52" s="1"/>
  <c r="U37" i="52" s="1"/>
  <c r="S38" i="52"/>
  <c r="T38" i="52" s="1"/>
  <c r="U38" i="52" s="1"/>
  <c r="S39" i="52"/>
  <c r="T39" i="52" s="1"/>
  <c r="U39" i="52" s="1"/>
  <c r="S40" i="52"/>
  <c r="T40" i="52" s="1"/>
  <c r="S41" i="52"/>
  <c r="T41" i="52" s="1"/>
  <c r="S42" i="52"/>
  <c r="T42" i="52" s="1"/>
  <c r="S43" i="52"/>
  <c r="T43" i="52" s="1"/>
  <c r="U43" i="52" s="1"/>
  <c r="S44" i="52"/>
  <c r="T44" i="52" s="1"/>
  <c r="S45" i="52"/>
  <c r="T45" i="52" s="1"/>
  <c r="U45" i="52" s="1"/>
  <c r="S46" i="52"/>
  <c r="T46" i="52" s="1"/>
  <c r="U46" i="52" s="1"/>
  <c r="S47" i="52"/>
  <c r="T47" i="52" s="1"/>
  <c r="U47" i="52" s="1"/>
  <c r="S48" i="52"/>
  <c r="T48" i="52" s="1"/>
  <c r="S49" i="52"/>
  <c r="S50" i="52"/>
  <c r="T50" i="52" s="1"/>
  <c r="S51" i="52"/>
  <c r="T51" i="52" s="1"/>
  <c r="U51" i="52" s="1"/>
  <c r="S52" i="52"/>
  <c r="T52" i="52" s="1"/>
  <c r="S53" i="52"/>
  <c r="S54" i="52"/>
  <c r="T54" i="52" s="1"/>
  <c r="U54" i="52" s="1"/>
  <c r="S55" i="52"/>
  <c r="T55" i="52" s="1"/>
  <c r="U55" i="52" s="1"/>
  <c r="S56" i="52"/>
  <c r="T56" i="52" s="1"/>
  <c r="S57" i="52"/>
  <c r="T57" i="52" s="1"/>
  <c r="S58" i="52"/>
  <c r="T58" i="52" s="1"/>
  <c r="S59" i="52"/>
  <c r="T59" i="52" s="1"/>
  <c r="U59" i="52" s="1"/>
  <c r="S60" i="52"/>
  <c r="T60" i="52" s="1"/>
  <c r="S61" i="52"/>
  <c r="T61" i="52" s="1"/>
  <c r="U61" i="52" s="1"/>
  <c r="S62" i="52"/>
  <c r="T62" i="52" s="1"/>
  <c r="U62" i="52" s="1"/>
  <c r="S63" i="52"/>
  <c r="T63" i="52" s="1"/>
  <c r="U63" i="52" s="1"/>
  <c r="S64" i="52"/>
  <c r="T64" i="52" s="1"/>
  <c r="S65" i="52"/>
  <c r="T65" i="52" s="1"/>
  <c r="S66" i="52"/>
  <c r="T66" i="52" s="1"/>
  <c r="S67" i="52"/>
  <c r="T67" i="52" s="1"/>
  <c r="U67" i="52" s="1"/>
  <c r="S68" i="52"/>
  <c r="T68" i="52" s="1"/>
  <c r="S69" i="52"/>
  <c r="T69" i="52" s="1"/>
  <c r="U69" i="52" s="1"/>
  <c r="S70" i="52"/>
  <c r="T70" i="52" s="1"/>
  <c r="U70" i="52" s="1"/>
  <c r="S71" i="52"/>
  <c r="T71" i="52" s="1"/>
  <c r="U71" i="52" s="1"/>
  <c r="S72" i="52"/>
  <c r="S73" i="52"/>
  <c r="S74" i="52"/>
  <c r="T74" i="52" s="1"/>
  <c r="S75" i="52"/>
  <c r="T75" i="52" s="1"/>
  <c r="U75" i="52" s="1"/>
  <c r="S76" i="52"/>
  <c r="T76" i="52" s="1"/>
  <c r="S77" i="52"/>
  <c r="T77" i="52" s="1"/>
  <c r="U77" i="52" s="1"/>
  <c r="S78" i="52"/>
  <c r="T78" i="52" s="1"/>
  <c r="U78" i="52" s="1"/>
  <c r="S79" i="52"/>
  <c r="T79" i="52" s="1"/>
  <c r="U79" i="52" s="1"/>
  <c r="S80" i="52"/>
  <c r="T80" i="52" s="1"/>
  <c r="S81" i="52"/>
  <c r="T81" i="52" s="1"/>
  <c r="S82" i="52"/>
  <c r="T82" i="52" s="1"/>
  <c r="S83" i="52"/>
  <c r="T83" i="52" s="1"/>
  <c r="U83" i="52" s="1"/>
  <c r="S84" i="52"/>
  <c r="T84" i="52" s="1"/>
  <c r="S85" i="52"/>
  <c r="T85" i="52" s="1"/>
  <c r="U85" i="52" s="1"/>
  <c r="S86" i="52"/>
  <c r="T86" i="52" s="1"/>
  <c r="U86" i="52" s="1"/>
  <c r="S87" i="52"/>
  <c r="T87" i="52" s="1"/>
  <c r="U87" i="52" s="1"/>
  <c r="S88" i="52"/>
  <c r="T88" i="52" s="1"/>
  <c r="S89" i="52"/>
  <c r="T89" i="52" s="1"/>
  <c r="S90" i="52"/>
  <c r="T90" i="52" s="1"/>
  <c r="S91" i="52"/>
  <c r="T91" i="52" s="1"/>
  <c r="U91" i="52" s="1"/>
  <c r="S92" i="52"/>
  <c r="T92" i="52" s="1"/>
  <c r="S93" i="52"/>
  <c r="S94" i="52"/>
  <c r="T94" i="52" s="1"/>
  <c r="U94" i="52" s="1"/>
  <c r="S95" i="52"/>
  <c r="T95" i="52" s="1"/>
  <c r="U95" i="52" s="1"/>
  <c r="S96" i="52"/>
  <c r="S97" i="52"/>
  <c r="T97" i="52" s="1"/>
  <c r="S98" i="52"/>
  <c r="T98" i="52" s="1"/>
  <c r="S99" i="52"/>
  <c r="T99" i="52" s="1"/>
  <c r="U99" i="52" s="1"/>
  <c r="S100" i="52"/>
  <c r="T100" i="52" s="1"/>
  <c r="S101" i="52"/>
  <c r="T101" i="52" s="1"/>
  <c r="U101" i="52" s="1"/>
  <c r="S102" i="52"/>
  <c r="T102" i="52" s="1"/>
  <c r="U102" i="52" s="1"/>
  <c r="S103" i="52"/>
  <c r="T103" i="52" s="1"/>
  <c r="U103" i="52" s="1"/>
  <c r="S104" i="52"/>
  <c r="T104" i="52" s="1"/>
  <c r="S105" i="52"/>
  <c r="T105" i="52" s="1"/>
  <c r="S106" i="52"/>
  <c r="T106" i="52" s="1"/>
  <c r="S107" i="52"/>
  <c r="T107" i="52" s="1"/>
  <c r="U107" i="52" s="1"/>
  <c r="S108" i="52"/>
  <c r="T108" i="52" s="1"/>
  <c r="S109" i="52"/>
  <c r="T109" i="52" s="1"/>
  <c r="U109" i="52" s="1"/>
  <c r="S110" i="52"/>
  <c r="T110" i="52" s="1"/>
  <c r="U110" i="52" s="1"/>
  <c r="S111" i="52"/>
  <c r="T111" i="52" s="1"/>
  <c r="U111" i="52" s="1"/>
  <c r="S112" i="52"/>
  <c r="T112" i="52" s="1"/>
  <c r="S113" i="52"/>
  <c r="S114" i="52"/>
  <c r="T114" i="52" s="1"/>
  <c r="S115" i="52"/>
  <c r="T115" i="52" s="1"/>
  <c r="U115" i="52" s="1"/>
  <c r="S116" i="52"/>
  <c r="T116" i="52" s="1"/>
  <c r="S117" i="52"/>
  <c r="S118" i="52"/>
  <c r="T118" i="52" s="1"/>
  <c r="U118" i="52" s="1"/>
  <c r="S119" i="52"/>
  <c r="T119" i="52" s="1"/>
  <c r="U119" i="52" s="1"/>
  <c r="S120" i="52"/>
  <c r="T120" i="52" s="1"/>
  <c r="S121" i="52"/>
  <c r="T121" i="52" s="1"/>
  <c r="S122" i="52"/>
  <c r="T122" i="52" s="1"/>
  <c r="S123" i="52"/>
  <c r="T123" i="52" s="1"/>
  <c r="U123" i="52" s="1"/>
  <c r="S124" i="52"/>
  <c r="T124" i="52" s="1"/>
  <c r="S125" i="52"/>
  <c r="T125" i="52" s="1"/>
  <c r="U125" i="52" s="1"/>
  <c r="S126" i="52"/>
  <c r="T126" i="52" s="1"/>
  <c r="U126" i="52" s="1"/>
  <c r="S127" i="52"/>
  <c r="T127" i="52" s="1"/>
  <c r="U127" i="52" s="1"/>
  <c r="S128" i="52"/>
  <c r="T128" i="52" s="1"/>
  <c r="S129" i="52"/>
  <c r="T129" i="52" s="1"/>
  <c r="S130" i="52"/>
  <c r="T130" i="52" s="1"/>
  <c r="S131" i="52"/>
  <c r="T131" i="52" s="1"/>
  <c r="U131" i="52" s="1"/>
  <c r="S132" i="52"/>
  <c r="T132" i="52" s="1"/>
  <c r="S133" i="52"/>
  <c r="T133" i="52" s="1"/>
  <c r="U133" i="52" s="1"/>
  <c r="S134" i="52"/>
  <c r="T134" i="52" s="1"/>
  <c r="U134" i="52" s="1"/>
  <c r="S135" i="52"/>
  <c r="T135" i="52" s="1"/>
  <c r="U135" i="52" s="1"/>
  <c r="S136" i="52"/>
  <c r="S137" i="52"/>
  <c r="S138" i="52"/>
  <c r="T138" i="52" s="1"/>
  <c r="S139" i="52"/>
  <c r="T139" i="52" s="1"/>
  <c r="U139" i="52" s="1"/>
  <c r="S140" i="52"/>
  <c r="T140" i="52" s="1"/>
  <c r="S141" i="52"/>
  <c r="T141" i="52" s="1"/>
  <c r="U141" i="52" s="1"/>
  <c r="S142" i="52"/>
  <c r="T142" i="52" s="1"/>
  <c r="U142" i="52" s="1"/>
  <c r="S143" i="52"/>
  <c r="T143" i="52" s="1"/>
  <c r="U143" i="52" s="1"/>
  <c r="S144" i="52"/>
  <c r="T144" i="52" s="1"/>
  <c r="S145" i="52"/>
  <c r="T145" i="52" s="1"/>
  <c r="S146" i="52"/>
  <c r="T146" i="52" s="1"/>
  <c r="S147" i="52"/>
  <c r="T147" i="52" s="1"/>
  <c r="U147" i="52" s="1"/>
  <c r="S148" i="52"/>
  <c r="T148" i="52" s="1"/>
  <c r="S149" i="52"/>
  <c r="T149" i="52" s="1"/>
  <c r="U149" i="52" s="1"/>
  <c r="S150" i="52"/>
  <c r="T150" i="52" s="1"/>
  <c r="U150" i="52" s="1"/>
  <c r="S151" i="52"/>
  <c r="T151" i="52" s="1"/>
  <c r="U151" i="52" s="1"/>
  <c r="S152" i="52"/>
  <c r="T152" i="52" s="1"/>
  <c r="S153" i="52"/>
  <c r="T153" i="52" s="1"/>
  <c r="S154" i="52"/>
  <c r="T154" i="52" s="1"/>
  <c r="S155" i="52"/>
  <c r="T155" i="52" s="1"/>
  <c r="U155" i="52" s="1"/>
  <c r="S156" i="52"/>
  <c r="T156" i="52" s="1"/>
  <c r="S157" i="52"/>
  <c r="S158" i="52"/>
  <c r="T158" i="52" s="1"/>
  <c r="U158" i="52" s="1"/>
  <c r="S159" i="52"/>
  <c r="T159" i="52" s="1"/>
  <c r="U159" i="52" s="1"/>
  <c r="S160" i="52"/>
  <c r="S161" i="52"/>
  <c r="T161" i="52" s="1"/>
  <c r="U161" i="52" s="1"/>
  <c r="S162" i="52"/>
  <c r="T162" i="52" s="1"/>
  <c r="S163" i="52"/>
  <c r="T163" i="52" s="1"/>
  <c r="U163" i="52" s="1"/>
  <c r="S164" i="52"/>
  <c r="T164" i="52" s="1"/>
  <c r="S165" i="52"/>
  <c r="T165" i="52" s="1"/>
  <c r="U165" i="52" s="1"/>
  <c r="S166" i="52"/>
  <c r="T166" i="52" s="1"/>
  <c r="U166" i="52" s="1"/>
  <c r="S167" i="52"/>
  <c r="T167" i="52" s="1"/>
  <c r="U167" i="52" s="1"/>
  <c r="S168" i="52"/>
  <c r="T168" i="52" s="1"/>
  <c r="S169" i="52"/>
  <c r="T169" i="52" s="1"/>
  <c r="S170" i="52"/>
  <c r="T170" i="52" s="1"/>
  <c r="S171" i="52"/>
  <c r="T171" i="52" s="1"/>
  <c r="U171" i="52" s="1"/>
  <c r="S172" i="52"/>
  <c r="T172" i="52" s="1"/>
  <c r="S173" i="52"/>
  <c r="T173" i="52" s="1"/>
  <c r="U173" i="52" s="1"/>
  <c r="S174" i="52"/>
  <c r="T174" i="52" s="1"/>
  <c r="U174" i="52" s="1"/>
  <c r="S175" i="52"/>
  <c r="T175" i="52" s="1"/>
  <c r="U175" i="52" s="1"/>
  <c r="S176" i="52"/>
  <c r="T176" i="52" s="1"/>
  <c r="S177" i="52"/>
  <c r="S178" i="52"/>
  <c r="T178" i="52" s="1"/>
  <c r="S179" i="52"/>
  <c r="T179" i="52" s="1"/>
  <c r="U179" i="52" s="1"/>
  <c r="S180" i="52"/>
  <c r="T180" i="52" s="1"/>
  <c r="S181" i="52"/>
  <c r="S182" i="52"/>
  <c r="T182" i="52" s="1"/>
  <c r="S183" i="52"/>
  <c r="T183" i="52" s="1"/>
  <c r="U183" i="52" s="1"/>
  <c r="S184" i="52"/>
  <c r="T184" i="52" s="1"/>
  <c r="S185" i="52"/>
  <c r="T185" i="52" s="1"/>
  <c r="S186" i="52"/>
  <c r="T186" i="52" s="1"/>
  <c r="S187" i="52"/>
  <c r="T187" i="52" s="1"/>
  <c r="U187" i="52" s="1"/>
  <c r="S188" i="52"/>
  <c r="T188" i="52" s="1"/>
  <c r="S189" i="52"/>
  <c r="T189" i="52" s="1"/>
  <c r="U189" i="52" s="1"/>
  <c r="S190" i="52"/>
  <c r="T190" i="52" s="1"/>
  <c r="U190" i="52" s="1"/>
  <c r="S191" i="52"/>
  <c r="T191" i="52" s="1"/>
  <c r="U191" i="52" s="1"/>
  <c r="S192" i="52"/>
  <c r="T192" i="52" s="1"/>
  <c r="S193" i="52"/>
  <c r="T193" i="52" s="1"/>
  <c r="S194" i="52"/>
  <c r="T194" i="52" s="1"/>
  <c r="S195" i="52"/>
  <c r="T195" i="52" s="1"/>
  <c r="U195" i="52" s="1"/>
  <c r="S196" i="52"/>
  <c r="T196" i="52" s="1"/>
  <c r="S197" i="52"/>
  <c r="T197" i="52" s="1"/>
  <c r="U197" i="52" s="1"/>
  <c r="S198" i="52"/>
  <c r="T198" i="52" s="1"/>
  <c r="U198" i="52" s="1"/>
  <c r="S199" i="52"/>
  <c r="T199" i="52" s="1"/>
  <c r="U199" i="52" s="1"/>
  <c r="S200" i="52"/>
  <c r="S201" i="52"/>
  <c r="S202" i="52"/>
  <c r="T202" i="52" s="1"/>
  <c r="S203" i="52"/>
  <c r="T203" i="52" s="1"/>
  <c r="U203" i="52" s="1"/>
  <c r="S204" i="52"/>
  <c r="T204" i="52" s="1"/>
  <c r="S205" i="52"/>
  <c r="T205" i="52" s="1"/>
  <c r="U205" i="52" s="1"/>
  <c r="S206" i="52"/>
  <c r="T206" i="52" s="1"/>
  <c r="U206" i="52" s="1"/>
  <c r="S207" i="52"/>
  <c r="T207" i="52" s="1"/>
  <c r="U207" i="52" s="1"/>
  <c r="S208" i="52"/>
  <c r="T208" i="52" s="1"/>
  <c r="S209" i="52"/>
  <c r="T209" i="52" s="1"/>
  <c r="S210" i="52"/>
  <c r="T210" i="52" s="1"/>
  <c r="S211" i="52"/>
  <c r="T211" i="52" s="1"/>
  <c r="U211" i="52" s="1"/>
  <c r="S212" i="52"/>
  <c r="T212" i="52" s="1"/>
  <c r="U212" i="52" s="1"/>
  <c r="S213" i="52"/>
  <c r="T213" i="52" s="1"/>
  <c r="U213" i="52" s="1"/>
  <c r="S214" i="52"/>
  <c r="T214" i="52" s="1"/>
  <c r="U214" i="52" s="1"/>
  <c r="S215" i="52"/>
  <c r="T215" i="52" s="1"/>
  <c r="U215" i="52" s="1"/>
  <c r="S216" i="52"/>
  <c r="T216" i="52" s="1"/>
  <c r="S217" i="52"/>
  <c r="T217" i="52" s="1"/>
  <c r="S218" i="52"/>
  <c r="T218" i="52" s="1"/>
  <c r="S219" i="52"/>
  <c r="T219" i="52" s="1"/>
  <c r="U219" i="52" s="1"/>
  <c r="S220" i="52"/>
  <c r="T220" i="52" s="1"/>
  <c r="U220" i="52" s="1"/>
  <c r="S221" i="52"/>
  <c r="T221" i="52" s="1"/>
  <c r="U221" i="52" s="1"/>
  <c r="S222" i="52"/>
  <c r="T222" i="52" s="1"/>
  <c r="U222" i="52" s="1"/>
  <c r="S223" i="52"/>
  <c r="T223" i="52" s="1"/>
  <c r="U223" i="52" s="1"/>
  <c r="S224" i="52"/>
  <c r="S225" i="52"/>
  <c r="S226" i="52"/>
  <c r="T226" i="52" s="1"/>
  <c r="U226" i="52" s="1"/>
  <c r="S227" i="52"/>
  <c r="T227" i="52" s="1"/>
  <c r="U227" i="52" s="1"/>
  <c r="S228" i="52"/>
  <c r="T228" i="52" s="1"/>
  <c r="U228" i="52" s="1"/>
  <c r="S229" i="52"/>
  <c r="T229" i="52" s="1"/>
  <c r="U229" i="52" s="1"/>
  <c r="S230" i="52"/>
  <c r="T230" i="52" s="1"/>
  <c r="U230" i="52" s="1"/>
  <c r="S231" i="52"/>
  <c r="T231" i="52" s="1"/>
  <c r="U231" i="52" s="1"/>
  <c r="S232" i="52"/>
  <c r="S233" i="52"/>
  <c r="S234" i="52"/>
  <c r="T234" i="52" s="1"/>
  <c r="S235" i="52"/>
  <c r="T235" i="52" s="1"/>
  <c r="U235" i="52" s="1"/>
  <c r="S236" i="52"/>
  <c r="T236" i="52" s="1"/>
  <c r="U236" i="52" s="1"/>
  <c r="S237" i="52"/>
  <c r="T237" i="52" s="1"/>
  <c r="U237" i="52" s="1"/>
  <c r="S238" i="52"/>
  <c r="T238" i="52" s="1"/>
  <c r="U238" i="52" s="1"/>
  <c r="S239" i="52"/>
  <c r="T239" i="52" s="1"/>
  <c r="U239" i="52" s="1"/>
  <c r="S240" i="52"/>
  <c r="S241" i="52"/>
  <c r="S242" i="52"/>
  <c r="T242" i="52" s="1"/>
  <c r="U242" i="52" s="1"/>
  <c r="S243" i="52"/>
  <c r="T243" i="52" s="1"/>
  <c r="U243" i="52" s="1"/>
  <c r="S244" i="52"/>
  <c r="T244" i="52" s="1"/>
  <c r="U244" i="52" s="1"/>
  <c r="S245" i="52"/>
  <c r="T245" i="52" s="1"/>
  <c r="U245" i="52" s="1"/>
  <c r="S246" i="52"/>
  <c r="T246" i="52" s="1"/>
  <c r="U246" i="52" s="1"/>
  <c r="S247" i="52"/>
  <c r="T247" i="52" s="1"/>
  <c r="U247" i="52" s="1"/>
  <c r="S248" i="52"/>
  <c r="S249" i="52"/>
  <c r="S250" i="52"/>
  <c r="T250" i="52" s="1"/>
  <c r="U250" i="52" s="1"/>
  <c r="S251" i="52"/>
  <c r="T251" i="52" s="1"/>
  <c r="U251" i="52" s="1"/>
  <c r="S252" i="52"/>
  <c r="T252" i="52" s="1"/>
  <c r="U252" i="52" s="1"/>
  <c r="S253" i="52"/>
  <c r="T253" i="52" s="1"/>
  <c r="S254" i="52"/>
  <c r="T254" i="52" s="1"/>
  <c r="U254" i="52" s="1"/>
  <c r="S255" i="52"/>
  <c r="T255" i="52" s="1"/>
  <c r="U255" i="52" s="1"/>
  <c r="S256" i="52"/>
  <c r="S257" i="52"/>
  <c r="S258" i="52"/>
  <c r="T258" i="52" s="1"/>
  <c r="U258" i="52" s="1"/>
  <c r="S259" i="52"/>
  <c r="T259" i="52" s="1"/>
  <c r="U259" i="52" s="1"/>
  <c r="S260" i="52"/>
  <c r="T260" i="52" s="1"/>
  <c r="U260" i="52" s="1"/>
  <c r="S261" i="52"/>
  <c r="T261" i="52" s="1"/>
  <c r="U261" i="52" s="1"/>
  <c r="S262" i="52"/>
  <c r="T262" i="52" s="1"/>
  <c r="U262" i="52" s="1"/>
  <c r="S263" i="52"/>
  <c r="T263" i="52" s="1"/>
  <c r="U263" i="52" s="1"/>
  <c r="S264" i="52"/>
  <c r="S265" i="52"/>
  <c r="S266" i="52"/>
  <c r="T266" i="52" s="1"/>
  <c r="S267" i="52"/>
  <c r="T267" i="52" s="1"/>
  <c r="U267" i="52" s="1"/>
  <c r="S268" i="52"/>
  <c r="T268" i="52" s="1"/>
  <c r="U268" i="52" s="1"/>
  <c r="S269" i="52"/>
  <c r="T269" i="52" s="1"/>
  <c r="U269" i="52" s="1"/>
  <c r="S270" i="52"/>
  <c r="T270" i="52" s="1"/>
  <c r="U270" i="52" s="1"/>
  <c r="S271" i="52"/>
  <c r="T271" i="52" s="1"/>
  <c r="U271" i="52" s="1"/>
  <c r="S272" i="52"/>
  <c r="S273" i="52"/>
  <c r="S274" i="52"/>
  <c r="T274" i="52" s="1"/>
  <c r="U274" i="52" s="1"/>
  <c r="S275" i="52"/>
  <c r="T275" i="52" s="1"/>
  <c r="U275" i="52" s="1"/>
  <c r="S276" i="52"/>
  <c r="T276" i="52" s="1"/>
  <c r="U276" i="52" s="1"/>
  <c r="S277" i="52"/>
  <c r="T277" i="52" s="1"/>
  <c r="U277" i="52" s="1"/>
  <c r="S278" i="52"/>
  <c r="T278" i="52" s="1"/>
  <c r="U278" i="52" s="1"/>
  <c r="S279" i="52"/>
  <c r="T279" i="52" s="1"/>
  <c r="U279" i="52" s="1"/>
  <c r="S280" i="52"/>
  <c r="S281" i="52"/>
  <c r="S282" i="52"/>
  <c r="T282" i="52" s="1"/>
  <c r="U282" i="52" s="1"/>
  <c r="S283" i="52"/>
  <c r="T283" i="52" s="1"/>
  <c r="U283" i="52" s="1"/>
  <c r="S284" i="52"/>
  <c r="T284" i="52" s="1"/>
  <c r="U284" i="52" s="1"/>
  <c r="S285" i="52"/>
  <c r="T285" i="52" s="1"/>
  <c r="S286" i="52"/>
  <c r="T286" i="52" s="1"/>
  <c r="U286" i="52" s="1"/>
  <c r="S287" i="52"/>
  <c r="T287" i="52" s="1"/>
  <c r="U287" i="52" s="1"/>
  <c r="S288" i="52"/>
  <c r="S289" i="52"/>
  <c r="S290" i="52"/>
  <c r="T290" i="52" s="1"/>
  <c r="U290" i="52" s="1"/>
  <c r="S291" i="52"/>
  <c r="T291" i="52" s="1"/>
  <c r="U291" i="52" s="1"/>
  <c r="S292" i="52"/>
  <c r="T292" i="52" s="1"/>
  <c r="U292" i="52" s="1"/>
  <c r="S293" i="52"/>
  <c r="T293" i="52" s="1"/>
  <c r="U293" i="52" s="1"/>
  <c r="S294" i="52"/>
  <c r="T294" i="52" s="1"/>
  <c r="U294" i="52" s="1"/>
  <c r="S295" i="52"/>
  <c r="T295" i="52" s="1"/>
  <c r="U295" i="52" s="1"/>
  <c r="S296" i="52"/>
  <c r="S297" i="52"/>
  <c r="S298" i="52"/>
  <c r="T298" i="52" s="1"/>
  <c r="S299" i="52"/>
  <c r="T299" i="52" s="1"/>
  <c r="U299" i="52" s="1"/>
  <c r="S300" i="52"/>
  <c r="T300" i="52" s="1"/>
  <c r="U300" i="52" s="1"/>
  <c r="S301" i="52"/>
  <c r="T301" i="52" s="1"/>
  <c r="U301" i="52" s="1"/>
  <c r="S302" i="52"/>
  <c r="T302" i="52" s="1"/>
  <c r="U302" i="52" s="1"/>
  <c r="S303" i="52"/>
  <c r="T303" i="52" s="1"/>
  <c r="U303" i="52" s="1"/>
  <c r="S304" i="52"/>
  <c r="S305" i="52"/>
  <c r="S306" i="52"/>
  <c r="T306" i="52" s="1"/>
  <c r="U306" i="52" s="1"/>
  <c r="S307" i="52"/>
  <c r="T307" i="52" s="1"/>
  <c r="U307" i="52" s="1"/>
  <c r="S308" i="52"/>
  <c r="T308" i="52" s="1"/>
  <c r="U308" i="52" s="1"/>
  <c r="S309" i="52"/>
  <c r="T309" i="52" s="1"/>
  <c r="U309" i="52" s="1"/>
  <c r="S310" i="52"/>
  <c r="T310" i="52" s="1"/>
  <c r="U310" i="52" s="1"/>
  <c r="S311" i="52"/>
  <c r="T311" i="52" s="1"/>
  <c r="U311" i="52" s="1"/>
  <c r="S312" i="52"/>
  <c r="S313" i="52"/>
  <c r="S314" i="52"/>
  <c r="T314" i="52" s="1"/>
  <c r="U314" i="52" s="1"/>
  <c r="S315" i="52"/>
  <c r="T315" i="52" s="1"/>
  <c r="U315" i="52" s="1"/>
  <c r="S316" i="52"/>
  <c r="T316" i="52" s="1"/>
  <c r="U316" i="52" s="1"/>
  <c r="S317" i="52"/>
  <c r="T317" i="52" s="1"/>
  <c r="U317" i="52" s="1"/>
  <c r="S318" i="52"/>
  <c r="T318" i="52" s="1"/>
  <c r="U318" i="52" s="1"/>
  <c r="S319" i="52"/>
  <c r="T319" i="52" s="1"/>
  <c r="U319" i="52" s="1"/>
  <c r="S320" i="52"/>
  <c r="S321" i="52"/>
  <c r="S322" i="52"/>
  <c r="T322" i="52" s="1"/>
  <c r="U322" i="52" s="1"/>
  <c r="S323" i="52"/>
  <c r="T323" i="52" s="1"/>
  <c r="U323" i="52" s="1"/>
  <c r="S324" i="52"/>
  <c r="T324" i="52" s="1"/>
  <c r="U324" i="52" s="1"/>
  <c r="S325" i="52"/>
  <c r="T325" i="52" s="1"/>
  <c r="U325" i="52" s="1"/>
  <c r="S326" i="52"/>
  <c r="T326" i="52" s="1"/>
  <c r="U326" i="52" s="1"/>
  <c r="S327" i="52"/>
  <c r="T327" i="52" s="1"/>
  <c r="U327" i="52" s="1"/>
  <c r="S328" i="52"/>
  <c r="S329" i="52"/>
  <c r="S330" i="52"/>
  <c r="T330" i="52" s="1"/>
  <c r="S331" i="52"/>
  <c r="T331" i="52" s="1"/>
  <c r="U331" i="52" s="1"/>
  <c r="S332" i="52"/>
  <c r="T332" i="52" s="1"/>
  <c r="U332" i="52" s="1"/>
  <c r="S333" i="52"/>
  <c r="T333" i="52" s="1"/>
  <c r="U333" i="52" s="1"/>
  <c r="S334" i="52"/>
  <c r="T334" i="52" s="1"/>
  <c r="U334" i="52" s="1"/>
  <c r="S335" i="52"/>
  <c r="T335" i="52" s="1"/>
  <c r="U335" i="52" s="1"/>
  <c r="S336" i="52"/>
  <c r="S337" i="52"/>
  <c r="S338" i="52"/>
  <c r="T338" i="52" s="1"/>
  <c r="U338" i="52" s="1"/>
  <c r="S339" i="52"/>
  <c r="T339" i="52" s="1"/>
  <c r="U339" i="52" s="1"/>
  <c r="S340" i="52"/>
  <c r="T340" i="52" s="1"/>
  <c r="U340" i="52" s="1"/>
  <c r="S341" i="52"/>
  <c r="T341" i="52" s="1"/>
  <c r="U341" i="52" s="1"/>
  <c r="S342" i="52"/>
  <c r="T342" i="52" s="1"/>
  <c r="U342" i="52" s="1"/>
  <c r="S343" i="52"/>
  <c r="T343" i="52" s="1"/>
  <c r="U343" i="52" s="1"/>
  <c r="S344" i="52"/>
  <c r="S345" i="52"/>
  <c r="S346" i="52"/>
  <c r="T346" i="52" s="1"/>
  <c r="U346" i="52" s="1"/>
  <c r="S347" i="52"/>
  <c r="T347" i="52" s="1"/>
  <c r="U347" i="52" s="1"/>
  <c r="S348" i="52"/>
  <c r="T348" i="52" s="1"/>
  <c r="U348" i="52" s="1"/>
  <c r="S349" i="52"/>
  <c r="T349" i="52" s="1"/>
  <c r="U349" i="52" s="1"/>
  <c r="S350" i="52"/>
  <c r="T350" i="52" s="1"/>
  <c r="U350" i="52" s="1"/>
  <c r="S351" i="52"/>
  <c r="T351" i="52" s="1"/>
  <c r="U351" i="52" s="1"/>
  <c r="S352" i="52"/>
  <c r="S353" i="52"/>
  <c r="S354" i="52"/>
  <c r="T354" i="52" s="1"/>
  <c r="U354" i="52" s="1"/>
  <c r="S355" i="52"/>
  <c r="T355" i="52" s="1"/>
  <c r="U355" i="52" s="1"/>
  <c r="S356" i="52"/>
  <c r="T356" i="52" s="1"/>
  <c r="U356" i="52" s="1"/>
  <c r="S357" i="52"/>
  <c r="T357" i="52" s="1"/>
  <c r="U357" i="52" s="1"/>
  <c r="S358" i="52"/>
  <c r="T358" i="52" s="1"/>
  <c r="U358" i="52" s="1"/>
  <c r="S359" i="52"/>
  <c r="T359" i="52" s="1"/>
  <c r="U359" i="52" s="1"/>
  <c r="S360" i="52"/>
  <c r="S361" i="52"/>
  <c r="S362" i="52"/>
  <c r="T362" i="52" s="1"/>
  <c r="S363" i="52"/>
  <c r="T363" i="52" s="1"/>
  <c r="U363" i="52" s="1"/>
  <c r="S364" i="52"/>
  <c r="T364" i="52" s="1"/>
  <c r="U364" i="52" s="1"/>
  <c r="S365" i="52"/>
  <c r="T365" i="52" s="1"/>
  <c r="U365" i="52" s="1"/>
  <c r="S366" i="52"/>
  <c r="T366" i="52" s="1"/>
  <c r="U366" i="52" s="1"/>
  <c r="S367" i="52"/>
  <c r="T367" i="52" s="1"/>
  <c r="U367" i="52" s="1"/>
  <c r="S368" i="52"/>
  <c r="S369" i="52"/>
  <c r="S370" i="52"/>
  <c r="T370" i="52" s="1"/>
  <c r="U370" i="52" s="1"/>
  <c r="S371" i="52"/>
  <c r="T371" i="52" s="1"/>
  <c r="U371" i="52" s="1"/>
  <c r="S372" i="52"/>
  <c r="T372" i="52" s="1"/>
  <c r="U372" i="52" s="1"/>
  <c r="S373" i="52"/>
  <c r="T373" i="52" s="1"/>
  <c r="U373" i="52" s="1"/>
  <c r="S374" i="52"/>
  <c r="T374" i="52" s="1"/>
  <c r="U374" i="52" s="1"/>
  <c r="S375" i="52"/>
  <c r="T375" i="52" s="1"/>
  <c r="U375" i="52" s="1"/>
  <c r="S376" i="52"/>
  <c r="S377" i="52"/>
  <c r="S378" i="52"/>
  <c r="T378" i="52" s="1"/>
  <c r="U378" i="52" s="1"/>
  <c r="S379" i="52"/>
  <c r="T379" i="52" s="1"/>
  <c r="U379" i="52" s="1"/>
  <c r="S380" i="52"/>
  <c r="T380" i="52" s="1"/>
  <c r="U380" i="52" s="1"/>
  <c r="S381" i="52"/>
  <c r="T381" i="52" s="1"/>
  <c r="U381" i="52" s="1"/>
  <c r="S382" i="52"/>
  <c r="T382" i="52" s="1"/>
  <c r="U382" i="52" s="1"/>
  <c r="S383" i="52"/>
  <c r="T383" i="52" s="1"/>
  <c r="U383" i="52" s="1"/>
  <c r="S384" i="52"/>
  <c r="S385" i="52"/>
  <c r="S386" i="52"/>
  <c r="T386" i="52" s="1"/>
  <c r="U386" i="52" s="1"/>
  <c r="S387" i="52"/>
  <c r="T387" i="52" s="1"/>
  <c r="U387" i="52" s="1"/>
  <c r="S388" i="52"/>
  <c r="T388" i="52" s="1"/>
  <c r="U388" i="52" s="1"/>
  <c r="S389" i="52"/>
  <c r="T389" i="52" s="1"/>
  <c r="U389" i="52" s="1"/>
  <c r="S390" i="52"/>
  <c r="T390" i="52" s="1"/>
  <c r="U390" i="52" s="1"/>
  <c r="S391" i="52"/>
  <c r="T391" i="52" s="1"/>
  <c r="U391" i="52" s="1"/>
  <c r="S392" i="52"/>
  <c r="S393" i="52"/>
  <c r="S394" i="52"/>
  <c r="T394" i="52" s="1"/>
  <c r="S395" i="52"/>
  <c r="T395" i="52" s="1"/>
  <c r="U395" i="52" s="1"/>
  <c r="S396" i="52"/>
  <c r="T396" i="52" s="1"/>
  <c r="U396" i="52" s="1"/>
  <c r="S397" i="52"/>
  <c r="T397" i="52" s="1"/>
  <c r="U397" i="52" s="1"/>
  <c r="S398" i="52"/>
  <c r="T398" i="52" s="1"/>
  <c r="U398" i="52" s="1"/>
  <c r="S399" i="52"/>
  <c r="T399" i="52" s="1"/>
  <c r="U399" i="52" s="1"/>
  <c r="S400" i="52"/>
  <c r="S401" i="52"/>
  <c r="S402" i="52"/>
  <c r="T402" i="52" s="1"/>
  <c r="U402" i="52" s="1"/>
  <c r="S403" i="52"/>
  <c r="T403" i="52" s="1"/>
  <c r="U403" i="52" s="1"/>
  <c r="S404" i="52"/>
  <c r="T404" i="52" s="1"/>
  <c r="U404" i="52" s="1"/>
  <c r="S405" i="52"/>
  <c r="T405" i="52" s="1"/>
  <c r="U405" i="52" s="1"/>
  <c r="S406" i="52"/>
  <c r="T406" i="52" s="1"/>
  <c r="U406" i="52" s="1"/>
  <c r="S407" i="52"/>
  <c r="T407" i="52" s="1"/>
  <c r="U407" i="52" s="1"/>
  <c r="S408" i="52"/>
  <c r="S409" i="52"/>
  <c r="S410" i="52"/>
  <c r="T410" i="52" s="1"/>
  <c r="U410" i="52" s="1"/>
  <c r="S411" i="52"/>
  <c r="T411" i="52" s="1"/>
  <c r="U411" i="52" s="1"/>
  <c r="S412" i="52"/>
  <c r="T412" i="52" s="1"/>
  <c r="U412" i="52" s="1"/>
  <c r="S413" i="52"/>
  <c r="T413" i="52" s="1"/>
  <c r="U413" i="52" s="1"/>
  <c r="S414" i="52"/>
  <c r="T414" i="52" s="1"/>
  <c r="U414" i="52" s="1"/>
  <c r="S415" i="52"/>
  <c r="T415" i="52" s="1"/>
  <c r="U415" i="52" s="1"/>
  <c r="S416" i="52"/>
  <c r="S417" i="52"/>
  <c r="S418" i="52"/>
  <c r="T418" i="52" s="1"/>
  <c r="U418" i="52" s="1"/>
  <c r="S419" i="52"/>
  <c r="T419" i="52" s="1"/>
  <c r="U419" i="52" s="1"/>
  <c r="S420" i="52"/>
  <c r="T420" i="52" s="1"/>
  <c r="U420" i="52" s="1"/>
  <c r="S421" i="52"/>
  <c r="T421" i="52" s="1"/>
  <c r="U421" i="52" s="1"/>
  <c r="S422" i="52"/>
  <c r="T422" i="52" s="1"/>
  <c r="U422" i="52" s="1"/>
  <c r="S423" i="52"/>
  <c r="T423" i="52" s="1"/>
  <c r="U423" i="52" s="1"/>
  <c r="S424" i="52"/>
  <c r="S425" i="52"/>
  <c r="S426" i="52"/>
  <c r="T426" i="52" s="1"/>
  <c r="S427" i="52"/>
  <c r="T427" i="52" s="1"/>
  <c r="U427" i="52" s="1"/>
  <c r="S428" i="52"/>
  <c r="T428" i="52" s="1"/>
  <c r="U428" i="52" s="1"/>
  <c r="S429" i="52"/>
  <c r="T429" i="52" s="1"/>
  <c r="U429" i="52" s="1"/>
  <c r="S430" i="52"/>
  <c r="T430" i="52" s="1"/>
  <c r="U430" i="52" s="1"/>
  <c r="S431" i="52"/>
  <c r="T431" i="52" s="1"/>
  <c r="U431" i="52" s="1"/>
  <c r="S432" i="52"/>
  <c r="S433" i="52"/>
  <c r="S434" i="52"/>
  <c r="T434" i="52" s="1"/>
  <c r="U434" i="52" s="1"/>
  <c r="S435" i="52"/>
  <c r="T435" i="52" s="1"/>
  <c r="U435" i="52" s="1"/>
  <c r="S436" i="52"/>
  <c r="T436" i="52" s="1"/>
  <c r="U436" i="52" s="1"/>
  <c r="S437" i="52"/>
  <c r="T437" i="52" s="1"/>
  <c r="U437" i="52" s="1"/>
  <c r="S438" i="52"/>
  <c r="T438" i="52" s="1"/>
  <c r="U438" i="52" s="1"/>
  <c r="S439" i="52"/>
  <c r="T439" i="52" s="1"/>
  <c r="U439" i="52" s="1"/>
  <c r="S440" i="52"/>
  <c r="S441" i="52"/>
  <c r="S442" i="52"/>
  <c r="T442" i="52" s="1"/>
  <c r="U442" i="52" s="1"/>
  <c r="S443" i="52"/>
  <c r="T443" i="52" s="1"/>
  <c r="U443" i="52" s="1"/>
  <c r="S444" i="52"/>
  <c r="T444" i="52" s="1"/>
  <c r="U444" i="52" s="1"/>
  <c r="S445" i="52"/>
  <c r="T445" i="52" s="1"/>
  <c r="U445" i="52" s="1"/>
  <c r="S446" i="52"/>
  <c r="T446" i="52" s="1"/>
  <c r="U446" i="52" s="1"/>
  <c r="S447" i="52"/>
  <c r="T447" i="52" s="1"/>
  <c r="U447" i="52" s="1"/>
  <c r="S448" i="52"/>
  <c r="S449" i="52"/>
  <c r="S450" i="52"/>
  <c r="T450" i="52" s="1"/>
  <c r="U450" i="52" s="1"/>
  <c r="S451" i="52"/>
  <c r="T451" i="52" s="1"/>
  <c r="U451" i="52" s="1"/>
  <c r="S452" i="52"/>
  <c r="T452" i="52" s="1"/>
  <c r="U452" i="52" s="1"/>
  <c r="S453" i="52"/>
  <c r="T453" i="52" s="1"/>
  <c r="U453" i="52" s="1"/>
  <c r="S454" i="52"/>
  <c r="T454" i="52" s="1"/>
  <c r="U454" i="52" s="1"/>
  <c r="S455" i="52"/>
  <c r="T455" i="52" s="1"/>
  <c r="U455" i="52" s="1"/>
  <c r="S456" i="52"/>
  <c r="S457" i="52"/>
  <c r="S458" i="52"/>
  <c r="T458" i="52" s="1"/>
  <c r="S459" i="52"/>
  <c r="T459" i="52" s="1"/>
  <c r="U459" i="52" s="1"/>
  <c r="S460" i="52"/>
  <c r="T460" i="52" s="1"/>
  <c r="U460" i="52" s="1"/>
  <c r="S461" i="52"/>
  <c r="T461" i="52" s="1"/>
  <c r="U461" i="52" s="1"/>
  <c r="S462" i="52"/>
  <c r="T462" i="52" s="1"/>
  <c r="U462" i="52" s="1"/>
  <c r="S463" i="52"/>
  <c r="T463" i="52" s="1"/>
  <c r="U463" i="52" s="1"/>
  <c r="S464" i="52"/>
  <c r="S465" i="52"/>
  <c r="S466" i="52"/>
  <c r="T466" i="52" s="1"/>
  <c r="U466" i="52" s="1"/>
  <c r="S467" i="52"/>
  <c r="T467" i="52" s="1"/>
  <c r="U467" i="52" s="1"/>
  <c r="S468" i="52"/>
  <c r="T468" i="52" s="1"/>
  <c r="U468" i="52" s="1"/>
  <c r="S469" i="52"/>
  <c r="T469" i="52" s="1"/>
  <c r="U469" i="52" s="1"/>
  <c r="S470" i="52"/>
  <c r="T470" i="52" s="1"/>
  <c r="U470" i="52" s="1"/>
  <c r="S471" i="52"/>
  <c r="T471" i="52" s="1"/>
  <c r="U471" i="52" s="1"/>
  <c r="S472" i="52"/>
  <c r="S473" i="52"/>
  <c r="S474" i="52"/>
  <c r="T474" i="52" s="1"/>
  <c r="U474" i="52" s="1"/>
  <c r="S475" i="52"/>
  <c r="T475" i="52" s="1"/>
  <c r="U475" i="52" s="1"/>
  <c r="S11" i="52"/>
  <c r="T11" i="52" s="1"/>
  <c r="U432" i="52" l="1"/>
  <c r="U336" i="52"/>
  <c r="U182" i="52"/>
  <c r="U216" i="52"/>
  <c r="U208" i="52"/>
  <c r="U192" i="52"/>
  <c r="V228" i="52" s="1"/>
  <c r="U184" i="52"/>
  <c r="U176" i="52"/>
  <c r="U168" i="52"/>
  <c r="U152" i="52"/>
  <c r="U144" i="52"/>
  <c r="U128" i="52"/>
  <c r="U120" i="52"/>
  <c r="V170" i="52" s="1"/>
  <c r="U112" i="52"/>
  <c r="V155" i="52" s="1"/>
  <c r="U104" i="52"/>
  <c r="U88" i="52"/>
  <c r="U80" i="52"/>
  <c r="U64" i="52"/>
  <c r="U56" i="52"/>
  <c r="U48" i="52"/>
  <c r="U40" i="52"/>
  <c r="U24" i="52"/>
  <c r="V74" i="52" s="1"/>
  <c r="U16" i="52"/>
  <c r="U465" i="52"/>
  <c r="U433" i="52"/>
  <c r="U401" i="52"/>
  <c r="U369" i="52"/>
  <c r="U337" i="52"/>
  <c r="U464" i="52"/>
  <c r="U456" i="52"/>
  <c r="U424" i="52"/>
  <c r="U392" i="52"/>
  <c r="V438" i="52" s="1"/>
  <c r="U360" i="52"/>
  <c r="U328" i="52"/>
  <c r="U264" i="52"/>
  <c r="U160" i="52"/>
  <c r="U400" i="52"/>
  <c r="V450" i="52" s="1"/>
  <c r="U448" i="52"/>
  <c r="U416" i="52"/>
  <c r="V465" i="52" s="1"/>
  <c r="U384" i="52"/>
  <c r="V430" i="52" s="1"/>
  <c r="U352" i="52"/>
  <c r="U320" i="52"/>
  <c r="U288" i="52"/>
  <c r="U96" i="52"/>
  <c r="U458" i="52"/>
  <c r="U426" i="52"/>
  <c r="V459" i="52" s="1"/>
  <c r="U394" i="52"/>
  <c r="U362" i="52"/>
  <c r="U330" i="52"/>
  <c r="U298" i="52"/>
  <c r="U266" i="52"/>
  <c r="V312" i="52" s="1"/>
  <c r="U234" i="52"/>
  <c r="U26" i="52"/>
  <c r="U18" i="52"/>
  <c r="U368" i="52"/>
  <c r="U217" i="52"/>
  <c r="U209" i="52"/>
  <c r="U193" i="52"/>
  <c r="U185" i="52"/>
  <c r="V236" i="52" s="1"/>
  <c r="U169" i="52"/>
  <c r="V216" i="52" s="1"/>
  <c r="U153" i="52"/>
  <c r="V169" i="52" s="1"/>
  <c r="U145" i="52"/>
  <c r="U129" i="52"/>
  <c r="U121" i="52"/>
  <c r="U105" i="52"/>
  <c r="U97" i="52"/>
  <c r="U89" i="52"/>
  <c r="V138" i="52" s="1"/>
  <c r="U81" i="52"/>
  <c r="U65" i="52"/>
  <c r="V103" i="52" s="1"/>
  <c r="U57" i="52"/>
  <c r="U41" i="52"/>
  <c r="U25" i="52"/>
  <c r="U17" i="52"/>
  <c r="V65" i="52" s="1"/>
  <c r="U472" i="52"/>
  <c r="U440" i="52"/>
  <c r="U408" i="52"/>
  <c r="U376" i="52"/>
  <c r="V384" i="52" s="1"/>
  <c r="U344" i="52"/>
  <c r="V388" i="52" s="1"/>
  <c r="U312" i="52"/>
  <c r="V356" i="52" s="1"/>
  <c r="U280" i="52"/>
  <c r="V324" i="52" s="1"/>
  <c r="U248" i="52"/>
  <c r="V295" i="52" s="1"/>
  <c r="U32" i="52"/>
  <c r="U256" i="52"/>
  <c r="V272" i="52" s="1"/>
  <c r="U304" i="52"/>
  <c r="V354" i="52" s="1"/>
  <c r="U296" i="52"/>
  <c r="V300" i="52" s="1"/>
  <c r="U272" i="52"/>
  <c r="U240" i="52"/>
  <c r="V289" i="52" s="1"/>
  <c r="U232" i="52"/>
  <c r="U224" i="52"/>
  <c r="U200" i="52"/>
  <c r="U177" i="52"/>
  <c r="V225" i="52" s="1"/>
  <c r="U136" i="52"/>
  <c r="V176" i="52" s="1"/>
  <c r="U113" i="52"/>
  <c r="V164" i="52" s="1"/>
  <c r="U72" i="52"/>
  <c r="V118" i="52" s="1"/>
  <c r="U49" i="52"/>
  <c r="U204" i="52"/>
  <c r="U196" i="52"/>
  <c r="U188" i="52"/>
  <c r="U180" i="52"/>
  <c r="U172" i="52"/>
  <c r="U164" i="52"/>
  <c r="V214" i="52" s="1"/>
  <c r="U156" i="52"/>
  <c r="U148" i="52"/>
  <c r="U140" i="52"/>
  <c r="U132" i="52"/>
  <c r="U124" i="52"/>
  <c r="U116" i="52"/>
  <c r="V166" i="52" s="1"/>
  <c r="U108" i="52"/>
  <c r="U100" i="52"/>
  <c r="V145" i="52" s="1"/>
  <c r="U92" i="52"/>
  <c r="U84" i="52"/>
  <c r="U76" i="52"/>
  <c r="U68" i="52"/>
  <c r="U60" i="52"/>
  <c r="V111" i="52" s="1"/>
  <c r="U52" i="52"/>
  <c r="V102" i="52" s="1"/>
  <c r="U44" i="52"/>
  <c r="U36" i="52"/>
  <c r="V86" i="52" s="1"/>
  <c r="U12" i="52"/>
  <c r="V63" i="52" s="1"/>
  <c r="U218" i="52"/>
  <c r="V256" i="52" s="1"/>
  <c r="U210" i="52"/>
  <c r="V260" i="52" s="1"/>
  <c r="U202" i="52"/>
  <c r="U194" i="52"/>
  <c r="U186" i="52"/>
  <c r="U178" i="52"/>
  <c r="U170" i="52"/>
  <c r="U162" i="52"/>
  <c r="V211" i="52" s="1"/>
  <c r="U154" i="52"/>
  <c r="V205" i="52" s="1"/>
  <c r="U146" i="52"/>
  <c r="U138" i="52"/>
  <c r="U130" i="52"/>
  <c r="U122" i="52"/>
  <c r="U114" i="52"/>
  <c r="U106" i="52"/>
  <c r="V156" i="52" s="1"/>
  <c r="U98" i="52"/>
  <c r="U90" i="52"/>
  <c r="V131" i="52" s="1"/>
  <c r="U82" i="52"/>
  <c r="V133" i="52" s="1"/>
  <c r="U74" i="52"/>
  <c r="U66" i="52"/>
  <c r="U58" i="52"/>
  <c r="U50" i="52"/>
  <c r="U42" i="52"/>
  <c r="V142" i="52"/>
  <c r="V95" i="52"/>
  <c r="V105" i="52"/>
  <c r="V286" i="52"/>
  <c r="V284" i="52"/>
  <c r="V292" i="52"/>
  <c r="V276" i="52"/>
  <c r="V352" i="52"/>
  <c r="V132" i="52"/>
  <c r="V152" i="52"/>
  <c r="V320" i="52"/>
  <c r="V72" i="52"/>
  <c r="V146" i="52"/>
  <c r="V114" i="52"/>
  <c r="V198" i="52"/>
  <c r="V349" i="52"/>
  <c r="V107" i="52"/>
  <c r="V401" i="52"/>
  <c r="V192" i="52"/>
  <c r="V290" i="52"/>
  <c r="V288" i="52"/>
  <c r="V350" i="52"/>
  <c r="V348" i="52"/>
  <c r="V340" i="52"/>
  <c r="V231" i="52"/>
  <c r="V291" i="52"/>
  <c r="V280" i="52"/>
  <c r="V359" i="52"/>
  <c r="V84" i="52"/>
  <c r="V258" i="52"/>
  <c r="V353" i="52"/>
  <c r="V417" i="52"/>
  <c r="V130" i="52"/>
  <c r="V285" i="52"/>
  <c r="V355" i="52"/>
  <c r="V364" i="52"/>
  <c r="V161" i="52"/>
  <c r="V245" i="52"/>
  <c r="V277" i="52"/>
  <c r="V282" i="52"/>
  <c r="V287" i="52"/>
  <c r="V309" i="52"/>
  <c r="V281" i="52"/>
  <c r="V351" i="52"/>
  <c r="V313" i="52"/>
  <c r="V373" i="52"/>
  <c r="V411" i="52"/>
  <c r="V453" i="52"/>
  <c r="V458" i="52"/>
  <c r="V278" i="52"/>
  <c r="V283" i="52"/>
  <c r="V374" i="52"/>
  <c r="V422" i="52"/>
  <c r="V274" i="52"/>
  <c r="V365" i="52"/>
  <c r="V368" i="52"/>
  <c r="V370" i="52"/>
  <c r="V375" i="52"/>
  <c r="V361" i="52"/>
  <c r="V377" i="52"/>
  <c r="V457" i="52"/>
  <c r="V279" i="52"/>
  <c r="V195" i="52"/>
  <c r="V270" i="52"/>
  <c r="V275" i="52"/>
  <c r="V334" i="52"/>
  <c r="V366" i="52"/>
  <c r="V371" i="52"/>
  <c r="V372" i="52"/>
  <c r="V434" i="52"/>
  <c r="V182" i="52"/>
  <c r="V151" i="52"/>
  <c r="V183" i="52"/>
  <c r="V201" i="52"/>
  <c r="V271" i="52"/>
  <c r="V293" i="52"/>
  <c r="V265" i="52"/>
  <c r="V357" i="52"/>
  <c r="V360" i="52"/>
  <c r="V362" i="52"/>
  <c r="V367" i="52"/>
  <c r="V419" i="52"/>
  <c r="V461" i="52"/>
  <c r="V311" i="52"/>
  <c r="V273" i="52"/>
  <c r="V294" i="52"/>
  <c r="V358" i="52"/>
  <c r="V363" i="52"/>
  <c r="V414" i="52"/>
  <c r="E14" i="59"/>
  <c r="D14" i="59"/>
  <c r="E13" i="59"/>
  <c r="D13" i="59"/>
  <c r="F12" i="59"/>
  <c r="J12" i="59"/>
  <c r="V68" i="52" l="1"/>
  <c r="V395" i="52"/>
  <c r="V267" i="52"/>
  <c r="V241" i="52"/>
  <c r="V456" i="52"/>
  <c r="V413" i="52"/>
  <c r="V303" i="52"/>
  <c r="W459" i="52" s="1"/>
  <c r="V239" i="52"/>
  <c r="V179" i="52"/>
  <c r="V147" i="52"/>
  <c r="V468" i="52"/>
  <c r="V307" i="52"/>
  <c r="V338" i="52"/>
  <c r="V441" i="52"/>
  <c r="V423" i="52"/>
  <c r="V406" i="52"/>
  <c r="V442" i="52"/>
  <c r="V448" i="52"/>
  <c r="V405" i="52"/>
  <c r="V304" i="52"/>
  <c r="V249" i="52"/>
  <c r="V223" i="52"/>
  <c r="V157" i="52"/>
  <c r="W313" i="52" s="1"/>
  <c r="V387" i="52"/>
  <c r="V259" i="52"/>
  <c r="V123" i="52"/>
  <c r="V444" i="52"/>
  <c r="V193" i="52"/>
  <c r="V396" i="52"/>
  <c r="V208" i="52"/>
  <c r="V185" i="52"/>
  <c r="V428" i="52"/>
  <c r="V91" i="52"/>
  <c r="V177" i="52"/>
  <c r="V106" i="52"/>
  <c r="V158" i="52"/>
  <c r="V93" i="52"/>
  <c r="V322" i="52"/>
  <c r="V126" i="52"/>
  <c r="W282" i="52" s="1"/>
  <c r="V460" i="52"/>
  <c r="V150" i="52"/>
  <c r="V87" i="52"/>
  <c r="V100" i="52"/>
  <c r="V70" i="52"/>
  <c r="V76" i="52"/>
  <c r="V369" i="52"/>
  <c r="V262" i="52"/>
  <c r="W407" i="52" s="1"/>
  <c r="V408" i="52"/>
  <c r="V298" i="52"/>
  <c r="V234" i="52"/>
  <c r="V175" i="52"/>
  <c r="V296" i="52"/>
  <c r="V452" i="52"/>
  <c r="V418" i="52"/>
  <c r="V302" i="52"/>
  <c r="W457" i="52" s="1"/>
  <c r="V264" i="52"/>
  <c r="V425" i="52"/>
  <c r="V379" i="52"/>
  <c r="V251" i="52"/>
  <c r="V380" i="52"/>
  <c r="V443" i="52"/>
  <c r="V345" i="52"/>
  <c r="V218" i="52"/>
  <c r="W362" i="52" s="1"/>
  <c r="V153" i="52"/>
  <c r="V382" i="52"/>
  <c r="V209" i="52"/>
  <c r="V124" i="52"/>
  <c r="V447" i="52"/>
  <c r="V180" i="52"/>
  <c r="V381" i="52"/>
  <c r="V154" i="52"/>
  <c r="W308" i="52" s="1"/>
  <c r="V89" i="52"/>
  <c r="V431" i="52"/>
  <c r="V178" i="52"/>
  <c r="V98" i="52"/>
  <c r="V81" i="52"/>
  <c r="V449" i="52"/>
  <c r="V257" i="52"/>
  <c r="V104" i="52"/>
  <c r="W256" i="52" s="1"/>
  <c r="V463" i="52"/>
  <c r="V224" i="52"/>
  <c r="V143" i="52"/>
  <c r="V79" i="52"/>
  <c r="V78" i="52"/>
  <c r="V451" i="52"/>
  <c r="V247" i="52"/>
  <c r="V445" i="52"/>
  <c r="V171" i="52"/>
  <c r="V403" i="52"/>
  <c r="V301" i="52"/>
  <c r="V471" i="52"/>
  <c r="V407" i="52"/>
  <c r="V246" i="52"/>
  <c r="V410" i="52"/>
  <c r="V437" i="52"/>
  <c r="V336" i="52"/>
  <c r="V346" i="52"/>
  <c r="V199" i="52"/>
  <c r="V149" i="52"/>
  <c r="V210" i="52"/>
  <c r="V110" i="52"/>
  <c r="V129" i="52"/>
  <c r="V148" i="52"/>
  <c r="W296" i="52" s="1"/>
  <c r="V127" i="52"/>
  <c r="V321" i="52"/>
  <c r="V323" i="52"/>
  <c r="V172" i="52"/>
  <c r="V90" i="52"/>
  <c r="V119" i="52"/>
  <c r="V385" i="52"/>
  <c r="V244" i="52"/>
  <c r="W395" i="52" s="1"/>
  <c r="V80" i="52"/>
  <c r="V226" i="52"/>
  <c r="V144" i="52"/>
  <c r="V71" i="52"/>
  <c r="V109" i="52"/>
  <c r="V433" i="52"/>
  <c r="V113" i="52"/>
  <c r="V390" i="52"/>
  <c r="V235" i="52"/>
  <c r="V399" i="52"/>
  <c r="V229" i="52"/>
  <c r="V343" i="52"/>
  <c r="V230" i="52"/>
  <c r="V440" i="52"/>
  <c r="V394" i="52"/>
  <c r="V297" i="52"/>
  <c r="W450" i="52" s="1"/>
  <c r="V233" i="52"/>
  <c r="V215" i="52"/>
  <c r="V167" i="52"/>
  <c r="V333" i="52"/>
  <c r="V420" i="52"/>
  <c r="V398" i="52"/>
  <c r="V409" i="52"/>
  <c r="V402" i="52"/>
  <c r="V347" i="52"/>
  <c r="V219" i="52"/>
  <c r="V475" i="52"/>
  <c r="V4" i="52" s="1"/>
  <c r="V432" i="52"/>
  <c r="V383" i="52"/>
  <c r="V341" i="52"/>
  <c r="V189" i="52"/>
  <c r="W342" i="52" s="1"/>
  <c r="V391" i="52"/>
  <c r="V188" i="52"/>
  <c r="V94" i="52"/>
  <c r="V308" i="52"/>
  <c r="V174" i="52"/>
  <c r="V337" i="52"/>
  <c r="V77" i="52"/>
  <c r="V128" i="52"/>
  <c r="V220" i="52"/>
  <c r="V263" i="52"/>
  <c r="V101" i="52"/>
  <c r="V82" i="52"/>
  <c r="V120" i="52"/>
  <c r="V412" i="52"/>
  <c r="V64" i="52"/>
  <c r="W203" i="52" s="1"/>
  <c r="V73" i="52"/>
  <c r="V121" i="52"/>
  <c r="V269" i="52"/>
  <c r="V462" i="52"/>
  <c r="V186" i="52"/>
  <c r="V435" i="52"/>
  <c r="V392" i="52"/>
  <c r="V335" i="52"/>
  <c r="V202" i="52"/>
  <c r="V163" i="52"/>
  <c r="V306" i="52"/>
  <c r="V466" i="52"/>
  <c r="V243" i="52"/>
  <c r="V242" i="52"/>
  <c r="V455" i="52"/>
  <c r="V400" i="52"/>
  <c r="V470" i="52"/>
  <c r="V342" i="52"/>
  <c r="V213" i="52"/>
  <c r="V469" i="52"/>
  <c r="V427" i="52"/>
  <c r="V378" i="52"/>
  <c r="V217" i="52"/>
  <c r="V181" i="52"/>
  <c r="W337" i="52" s="1"/>
  <c r="V141" i="52"/>
  <c r="V327" i="52"/>
  <c r="V117" i="52"/>
  <c r="V135" i="52"/>
  <c r="V316" i="52"/>
  <c r="V168" i="52"/>
  <c r="V122" i="52"/>
  <c r="V268" i="52"/>
  <c r="W422" i="52" s="1"/>
  <c r="V99" i="52"/>
  <c r="V222" i="52"/>
  <c r="V240" i="52"/>
  <c r="V139" i="52"/>
  <c r="V112" i="52"/>
  <c r="V415" i="52"/>
  <c r="V252" i="52"/>
  <c r="V204" i="52"/>
  <c r="W358" i="52" s="1"/>
  <c r="V332" i="52"/>
  <c r="V137" i="52"/>
  <c r="V344" i="52"/>
  <c r="V184" i="52"/>
  <c r="V75" i="52"/>
  <c r="V436" i="52"/>
  <c r="V207" i="52"/>
  <c r="V331" i="52"/>
  <c r="V203" i="52"/>
  <c r="V446" i="52"/>
  <c r="V326" i="52"/>
  <c r="V197" i="52"/>
  <c r="V472" i="52"/>
  <c r="V429" i="52"/>
  <c r="V389" i="52"/>
  <c r="V330" i="52"/>
  <c r="V266" i="52"/>
  <c r="V191" i="52"/>
  <c r="V159" i="52"/>
  <c r="V232" i="52"/>
  <c r="V404" i="52"/>
  <c r="V238" i="52"/>
  <c r="V190" i="52"/>
  <c r="V393" i="52"/>
  <c r="V397" i="52"/>
  <c r="V454" i="52"/>
  <c r="V315" i="52"/>
  <c r="V206" i="52"/>
  <c r="V464" i="52"/>
  <c r="V421" i="52"/>
  <c r="V376" i="52"/>
  <c r="V319" i="52"/>
  <c r="W471" i="52" s="1"/>
  <c r="V255" i="52"/>
  <c r="V173" i="52"/>
  <c r="V474" i="52"/>
  <c r="V305" i="52"/>
  <c r="V162" i="52"/>
  <c r="V136" i="52"/>
  <c r="V318" i="52"/>
  <c r="V97" i="52"/>
  <c r="W225" i="52" s="1"/>
  <c r="V317" i="52"/>
  <c r="V115" i="52"/>
  <c r="V212" i="52"/>
  <c r="V83" i="52"/>
  <c r="V160" i="52"/>
  <c r="V221" i="52"/>
  <c r="V140" i="52"/>
  <c r="V66" i="52"/>
  <c r="W222" i="52" s="1"/>
  <c r="V96" i="52"/>
  <c r="V386" i="52"/>
  <c r="V254" i="52"/>
  <c r="V200" i="52"/>
  <c r="V253" i="52"/>
  <c r="V227" i="52"/>
  <c r="V299" i="52"/>
  <c r="V467" i="52"/>
  <c r="V424" i="52"/>
  <c r="V329" i="52"/>
  <c r="V325" i="52"/>
  <c r="V261" i="52"/>
  <c r="V187" i="52"/>
  <c r="V237" i="52"/>
  <c r="W392" i="52" s="1"/>
  <c r="V339" i="52"/>
  <c r="V473" i="52"/>
  <c r="V439" i="52"/>
  <c r="V328" i="52"/>
  <c r="V310" i="52"/>
  <c r="V194" i="52"/>
  <c r="V416" i="52"/>
  <c r="V314" i="52"/>
  <c r="V250" i="52"/>
  <c r="W402" i="52" s="1"/>
  <c r="V165" i="52"/>
  <c r="W319" i="52" s="1"/>
  <c r="V426" i="52"/>
  <c r="V248" i="52"/>
  <c r="V85" i="52"/>
  <c r="V92" i="52"/>
  <c r="V108" i="52"/>
  <c r="V116" i="52"/>
  <c r="V125" i="52"/>
  <c r="W276" i="52" s="1"/>
  <c r="V134" i="52"/>
  <c r="W287" i="52" s="1"/>
  <c r="V196" i="52"/>
  <c r="V69" i="52"/>
  <c r="V88" i="52"/>
  <c r="V67" i="52"/>
  <c r="W288" i="52"/>
  <c r="W327" i="52"/>
  <c r="W359" i="52"/>
  <c r="W437" i="52"/>
  <c r="W263" i="52"/>
  <c r="W306" i="52"/>
  <c r="W251" i="52"/>
  <c r="W394" i="52"/>
  <c r="W461" i="52"/>
  <c r="W247" i="52"/>
  <c r="W299" i="52"/>
  <c r="W343" i="52"/>
  <c r="W321" i="52"/>
  <c r="W284" i="52"/>
  <c r="W300" i="52"/>
  <c r="W429" i="52"/>
  <c r="W338" i="52"/>
  <c r="W286" i="52"/>
  <c r="W409" i="52"/>
  <c r="W219" i="52"/>
  <c r="W208" i="52"/>
  <c r="W202" i="52"/>
  <c r="W191" i="52"/>
  <c r="W180" i="52"/>
  <c r="W209" i="52"/>
  <c r="W185" i="52"/>
  <c r="V5" i="52"/>
  <c r="W224" i="52"/>
  <c r="W334" i="52"/>
  <c r="W312" i="52"/>
  <c r="W413" i="52"/>
  <c r="W458" i="52"/>
  <c r="W414" i="52"/>
  <c r="W246" i="52"/>
  <c r="W258" i="52"/>
  <c r="F13" i="59"/>
  <c r="G13" i="59" s="1"/>
  <c r="G12" i="59"/>
  <c r="Q26" i="66"/>
  <c r="E9" i="59"/>
  <c r="D9" i="59"/>
  <c r="W257" i="52" l="1"/>
  <c r="W289" i="52"/>
  <c r="W275" i="52"/>
  <c r="W264" i="52"/>
  <c r="W420" i="52"/>
  <c r="W397" i="52"/>
  <c r="W322" i="52"/>
  <c r="W254" i="52"/>
  <c r="W412" i="52"/>
  <c r="W434" i="52"/>
  <c r="W181" i="52"/>
  <c r="W205" i="52"/>
  <c r="W172" i="52"/>
  <c r="W183" i="52"/>
  <c r="W194" i="52"/>
  <c r="W200" i="52"/>
  <c r="W211" i="52"/>
  <c r="W333" i="52"/>
  <c r="W248" i="52"/>
  <c r="W351" i="52"/>
  <c r="W417" i="52"/>
  <c r="W227" i="52"/>
  <c r="W231" i="52"/>
  <c r="W404" i="52"/>
  <c r="W311" i="52"/>
  <c r="W235" i="52"/>
  <c r="W352" i="52"/>
  <c r="W318" i="52"/>
  <c r="W346" i="52"/>
  <c r="W221" i="52"/>
  <c r="W243" i="52"/>
  <c r="W377" i="52"/>
  <c r="W373" i="52"/>
  <c r="W427" i="52"/>
  <c r="W242" i="52"/>
  <c r="W238" i="52"/>
  <c r="W349" i="52"/>
  <c r="W431" i="52"/>
  <c r="W423" i="52"/>
  <c r="W389" i="52"/>
  <c r="W340" i="52"/>
  <c r="W267" i="52"/>
  <c r="W328" i="52"/>
  <c r="W280" i="52"/>
  <c r="W452" i="52"/>
  <c r="W320" i="52"/>
  <c r="W274" i="52"/>
  <c r="W376" i="52"/>
  <c r="W279" i="52"/>
  <c r="W463" i="52"/>
  <c r="W190" i="52"/>
  <c r="W214" i="52"/>
  <c r="W188" i="52"/>
  <c r="W199" i="52"/>
  <c r="W210" i="52"/>
  <c r="W216" i="52"/>
  <c r="W229" i="52"/>
  <c r="W255" i="52"/>
  <c r="W441" i="52"/>
  <c r="W307" i="52"/>
  <c r="W364" i="52"/>
  <c r="W382" i="52"/>
  <c r="W446" i="52"/>
  <c r="W406" i="52"/>
  <c r="W455" i="52"/>
  <c r="W380" i="52"/>
  <c r="W283" i="52"/>
  <c r="W329" i="52"/>
  <c r="W388" i="52"/>
  <c r="W440" i="52"/>
  <c r="W442" i="52"/>
  <c r="W245" i="52"/>
  <c r="W369" i="52"/>
  <c r="W226" i="52"/>
  <c r="W325" i="52"/>
  <c r="W419" i="52"/>
  <c r="W366" i="52"/>
  <c r="W385" i="52"/>
  <c r="W396" i="52"/>
  <c r="W428" i="52"/>
  <c r="W378" i="52"/>
  <c r="W331" i="52"/>
  <c r="W341" i="52"/>
  <c r="W239" i="52"/>
  <c r="W415" i="52"/>
  <c r="W303" i="52"/>
  <c r="W213" i="52"/>
  <c r="W169" i="52"/>
  <c r="W196" i="52"/>
  <c r="W207" i="52"/>
  <c r="W218" i="52"/>
  <c r="W171" i="52"/>
  <c r="W367" i="52"/>
  <c r="W424" i="52"/>
  <c r="W317" i="52"/>
  <c r="W339" i="52"/>
  <c r="W345" i="52"/>
  <c r="W408" i="52"/>
  <c r="W233" i="52"/>
  <c r="W470" i="52"/>
  <c r="W295" i="52"/>
  <c r="W220" i="52"/>
  <c r="W444" i="52"/>
  <c r="W411" i="52"/>
  <c r="W315" i="52"/>
  <c r="W268" i="52"/>
  <c r="W236" i="52"/>
  <c r="W310" i="52"/>
  <c r="W398" i="52"/>
  <c r="W261" i="52"/>
  <c r="W448" i="52"/>
  <c r="W316" i="52"/>
  <c r="W305" i="52"/>
  <c r="W449" i="52"/>
  <c r="W430" i="52"/>
  <c r="W259" i="52"/>
  <c r="W332" i="52"/>
  <c r="W365" i="52"/>
  <c r="W293" i="52"/>
  <c r="W432" i="52"/>
  <c r="W223" i="52"/>
  <c r="W309" i="52"/>
  <c r="W390" i="52"/>
  <c r="W433" i="52"/>
  <c r="W356" i="52"/>
  <c r="W368" i="52"/>
  <c r="W468" i="52"/>
  <c r="W217" i="52"/>
  <c r="W174" i="52"/>
  <c r="W204" i="52"/>
  <c r="W215" i="52"/>
  <c r="W168" i="52"/>
  <c r="W179" i="52"/>
  <c r="W360" i="52"/>
  <c r="W278" i="52"/>
  <c r="W401" i="52"/>
  <c r="W357" i="52"/>
  <c r="W375" i="52"/>
  <c r="W228" i="52"/>
  <c r="W330" i="52"/>
  <c r="W350" i="52"/>
  <c r="W344" i="52"/>
  <c r="W416" i="52"/>
  <c r="W304" i="52"/>
  <c r="V6" i="52"/>
  <c r="W347" i="52"/>
  <c r="W290" i="52"/>
  <c r="W400" i="52"/>
  <c r="W336" i="52"/>
  <c r="W399" i="52"/>
  <c r="W260" i="52"/>
  <c r="W281" i="52"/>
  <c r="W355" i="52"/>
  <c r="W403" i="52"/>
  <c r="W386" i="52"/>
  <c r="W451" i="52"/>
  <c r="W445" i="52"/>
  <c r="W374" i="52"/>
  <c r="W361" i="52"/>
  <c r="W189" i="52"/>
  <c r="W197" i="52"/>
  <c r="W212" i="52"/>
  <c r="W170" i="52"/>
  <c r="W176" i="52"/>
  <c r="W187" i="52"/>
  <c r="W410" i="52"/>
  <c r="W436" i="52"/>
  <c r="W465" i="52"/>
  <c r="W421" i="52"/>
  <c r="W453" i="52"/>
  <c r="W302" i="52"/>
  <c r="W472" i="52"/>
  <c r="W466" i="52"/>
  <c r="W323" i="52"/>
  <c r="W244" i="52"/>
  <c r="W285" i="52"/>
  <c r="W475" i="52"/>
  <c r="W301" i="52"/>
  <c r="W252" i="52"/>
  <c r="W273" i="52"/>
  <c r="W462" i="52"/>
  <c r="W230" i="52"/>
  <c r="W348" i="52"/>
  <c r="W438" i="52"/>
  <c r="W391" i="52"/>
  <c r="W234" i="52"/>
  <c r="W384" i="52"/>
  <c r="W454" i="52"/>
  <c r="W379" i="52"/>
  <c r="W272" i="52"/>
  <c r="W443" i="52"/>
  <c r="W425" i="52"/>
  <c r="W371" i="52"/>
  <c r="W372" i="52"/>
  <c r="W473" i="52"/>
  <c r="W405" i="52"/>
  <c r="W198" i="52"/>
  <c r="W177" i="52"/>
  <c r="W201" i="52"/>
  <c r="W167" i="52"/>
  <c r="W178" i="52"/>
  <c r="W184" i="52"/>
  <c r="W195" i="52"/>
  <c r="W314" i="52"/>
  <c r="W324" i="52"/>
  <c r="W469" i="52"/>
  <c r="W467" i="52"/>
  <c r="W294" i="52"/>
  <c r="W270" i="52"/>
  <c r="W292" i="52"/>
  <c r="W370" i="52"/>
  <c r="W363" i="52"/>
  <c r="W456" i="52"/>
  <c r="W464" i="52"/>
  <c r="W353" i="52"/>
  <c r="W426" i="52"/>
  <c r="W297" i="52"/>
  <c r="W250" i="52"/>
  <c r="W249" i="52"/>
  <c r="W387" i="52"/>
  <c r="W418" i="52"/>
  <c r="W266" i="52"/>
  <c r="W326" i="52"/>
  <c r="W435" i="52"/>
  <c r="W271" i="52"/>
  <c r="W173" i="52"/>
  <c r="W277" i="52"/>
  <c r="W383" i="52"/>
  <c r="W447" i="52"/>
  <c r="W269" i="52"/>
  <c r="W237" i="52"/>
  <c r="W253" i="52"/>
  <c r="W460" i="52"/>
  <c r="W193" i="52"/>
  <c r="W182" i="52"/>
  <c r="W206" i="52"/>
  <c r="W175" i="52"/>
  <c r="W186" i="52"/>
  <c r="W192" i="52"/>
  <c r="W262" i="52"/>
  <c r="W474" i="52"/>
  <c r="W439" i="52"/>
  <c r="W232" i="52"/>
  <c r="W354" i="52"/>
  <c r="W241" i="52"/>
  <c r="W393" i="52"/>
  <c r="W291" i="52"/>
  <c r="W298" i="52"/>
  <c r="W265" i="52"/>
  <c r="W240" i="52"/>
  <c r="W381" i="52"/>
  <c r="W335" i="52"/>
  <c r="F9" i="59"/>
  <c r="AB5" i="64" l="1"/>
  <c r="AB4" i="64"/>
  <c r="K5" i="60" l="1"/>
  <c r="K6" i="60"/>
  <c r="K7" i="60"/>
  <c r="K8" i="60"/>
  <c r="K4" i="60"/>
  <c r="D6" i="51"/>
  <c r="P6" i="52" l="1"/>
  <c r="Q475" i="52"/>
  <c r="Q474" i="52"/>
  <c r="Q473" i="52"/>
  <c r="Q472" i="52"/>
  <c r="Q471" i="52"/>
  <c r="Q470" i="52"/>
  <c r="Q469" i="52"/>
  <c r="Q468" i="52"/>
  <c r="Q467" i="52"/>
  <c r="Q466" i="52"/>
  <c r="Q465" i="52"/>
  <c r="Q464" i="52"/>
  <c r="Q463" i="52"/>
  <c r="Q462" i="52"/>
  <c r="Q461" i="52"/>
  <c r="Q460" i="52"/>
  <c r="Q459" i="52"/>
  <c r="Q458" i="52"/>
  <c r="Q457" i="52"/>
  <c r="Q456" i="52"/>
  <c r="Q455" i="52"/>
  <c r="Q454" i="52"/>
  <c r="Q453" i="52"/>
  <c r="Q452" i="52"/>
  <c r="Q451" i="52"/>
  <c r="Q450" i="52"/>
  <c r="Q449" i="52"/>
  <c r="Q448" i="52"/>
  <c r="Q447" i="52"/>
  <c r="Q446" i="52"/>
  <c r="Q445" i="52"/>
  <c r="Q444" i="52"/>
  <c r="Q443" i="52"/>
  <c r="Q442" i="52"/>
  <c r="Q441" i="52"/>
  <c r="Q440" i="52"/>
  <c r="Q439" i="52"/>
  <c r="Q438" i="52"/>
  <c r="Q437" i="52"/>
  <c r="Q436" i="52"/>
  <c r="Q435" i="52"/>
  <c r="Q434" i="52"/>
  <c r="Q433" i="52"/>
  <c r="Q432" i="52"/>
  <c r="Q431" i="52"/>
  <c r="Q430" i="52"/>
  <c r="Q429" i="52"/>
  <c r="Q428" i="52"/>
  <c r="Q427" i="52"/>
  <c r="Q426" i="52"/>
  <c r="Q425" i="52"/>
  <c r="Q424" i="52"/>
  <c r="Q423" i="52"/>
  <c r="Q422" i="52"/>
  <c r="Q421" i="52"/>
  <c r="Q420" i="52"/>
  <c r="Q419" i="52"/>
  <c r="Q418" i="52"/>
  <c r="Q417" i="52"/>
  <c r="Q416" i="52"/>
  <c r="Q415" i="52"/>
  <c r="Q414" i="52"/>
  <c r="Q413" i="52"/>
  <c r="Q412" i="52"/>
  <c r="Q411" i="52"/>
  <c r="Q410" i="52"/>
  <c r="Q409" i="52"/>
  <c r="Q408" i="52"/>
  <c r="Q407" i="52"/>
  <c r="Q406" i="52"/>
  <c r="Q405" i="52"/>
  <c r="Q404" i="52"/>
  <c r="Q403" i="52"/>
  <c r="Q402" i="52"/>
  <c r="Q401" i="52"/>
  <c r="Q400" i="52"/>
  <c r="Q399" i="52"/>
  <c r="Q398" i="52"/>
  <c r="Q397" i="52"/>
  <c r="Q396" i="52"/>
  <c r="Q395" i="52"/>
  <c r="Q394" i="52"/>
  <c r="Q393" i="52"/>
  <c r="Q392" i="52"/>
  <c r="Q391" i="52"/>
  <c r="Q390" i="52"/>
  <c r="Q389" i="52"/>
  <c r="Q388" i="52"/>
  <c r="Q387" i="52"/>
  <c r="Q386" i="52"/>
  <c r="Q385" i="52"/>
  <c r="Q384" i="52"/>
  <c r="Q383" i="52"/>
  <c r="Q382" i="52"/>
  <c r="Q381" i="52"/>
  <c r="Q380" i="52"/>
  <c r="Q379" i="52"/>
  <c r="Q378" i="52"/>
  <c r="Q377" i="52"/>
  <c r="Q376" i="52"/>
  <c r="Q375" i="52"/>
  <c r="Q374" i="52"/>
  <c r="Q373" i="52"/>
  <c r="Q372" i="52"/>
  <c r="Q371" i="52"/>
  <c r="Q370" i="52"/>
  <c r="Q369" i="52"/>
  <c r="Q368" i="52"/>
  <c r="Q367" i="52"/>
  <c r="Q366" i="52"/>
  <c r="Q365" i="52"/>
  <c r="Q364" i="52"/>
  <c r="Q363" i="52"/>
  <c r="Q362" i="52"/>
  <c r="Q361" i="52"/>
  <c r="Q360" i="52"/>
  <c r="Q359" i="52"/>
  <c r="Q358" i="52"/>
  <c r="Q357" i="52"/>
  <c r="Q356" i="52"/>
  <c r="Q355" i="52"/>
  <c r="Q354" i="52"/>
  <c r="Q353" i="52"/>
  <c r="Q352" i="52"/>
  <c r="Q351" i="52"/>
  <c r="Q350" i="52"/>
  <c r="Q349" i="52"/>
  <c r="Q348" i="52"/>
  <c r="Q347" i="52"/>
  <c r="Q346" i="52"/>
  <c r="Q345" i="52"/>
  <c r="Q344" i="52"/>
  <c r="Q343" i="52"/>
  <c r="Q342" i="52"/>
  <c r="Q341" i="52"/>
  <c r="Q340" i="52"/>
  <c r="Q339" i="52"/>
  <c r="Q338" i="52"/>
  <c r="Q337" i="52"/>
  <c r="Q336" i="52"/>
  <c r="Q335" i="52"/>
  <c r="Q334" i="52"/>
  <c r="Q333" i="52"/>
  <c r="Q332" i="52"/>
  <c r="Q331" i="52"/>
  <c r="Q330" i="52"/>
  <c r="Q329" i="52"/>
  <c r="Q328" i="52"/>
  <c r="Q327" i="52"/>
  <c r="Q326" i="52"/>
  <c r="Q325" i="52"/>
  <c r="Q324" i="52"/>
  <c r="Q323" i="52"/>
  <c r="Q322" i="52"/>
  <c r="Q321" i="52"/>
  <c r="Q320" i="52"/>
  <c r="Q319" i="52"/>
  <c r="Q318" i="52"/>
  <c r="Q317" i="52"/>
  <c r="Q316" i="52"/>
  <c r="Q315" i="52"/>
  <c r="Q314" i="52"/>
  <c r="Q313" i="52"/>
  <c r="Q312" i="52"/>
  <c r="Q311" i="52"/>
  <c r="Q310" i="52"/>
  <c r="Q309" i="52"/>
  <c r="Q308" i="52"/>
  <c r="Q307" i="52"/>
  <c r="Q306" i="52"/>
  <c r="Q305" i="52"/>
  <c r="Q304" i="52"/>
  <c r="Q303" i="52"/>
  <c r="Q302" i="52"/>
  <c r="Q301" i="52"/>
  <c r="Q300" i="52"/>
  <c r="Q299" i="52"/>
  <c r="Q298" i="52"/>
  <c r="Q297" i="52"/>
  <c r="Q296" i="52"/>
  <c r="Q295" i="52"/>
  <c r="Q294" i="52"/>
  <c r="Q293" i="52"/>
  <c r="Q292" i="52"/>
  <c r="Q291" i="52"/>
  <c r="Q290" i="52"/>
  <c r="Q289" i="52"/>
  <c r="Q288" i="52"/>
  <c r="Q287" i="52"/>
  <c r="Q286" i="52"/>
  <c r="Q285" i="52"/>
  <c r="Q284" i="52"/>
  <c r="Q283" i="52"/>
  <c r="Q282" i="52"/>
  <c r="Q281" i="52"/>
  <c r="Q280" i="52"/>
  <c r="Q279" i="52"/>
  <c r="Q278" i="52"/>
  <c r="Q277" i="52"/>
  <c r="Q276" i="52"/>
  <c r="Q275" i="52"/>
  <c r="Q274" i="52"/>
  <c r="Q273" i="52"/>
  <c r="Q272" i="52"/>
  <c r="Q271" i="52"/>
  <c r="Q270" i="52"/>
  <c r="Q269" i="52"/>
  <c r="Q268" i="52"/>
  <c r="Q267" i="52"/>
  <c r="Q266" i="52"/>
  <c r="Q265" i="52"/>
  <c r="Q264" i="52"/>
  <c r="Q263" i="52"/>
  <c r="Q262" i="52"/>
  <c r="Q261" i="52"/>
  <c r="Q260" i="52"/>
  <c r="Q259" i="52"/>
  <c r="Q258" i="52"/>
  <c r="Q257" i="52"/>
  <c r="Q256" i="52"/>
  <c r="Q255" i="52"/>
  <c r="Q254" i="52"/>
  <c r="Q253" i="52"/>
  <c r="Q252" i="52"/>
  <c r="Q251" i="52"/>
  <c r="Q250" i="52"/>
  <c r="Q249" i="52"/>
  <c r="Q248" i="52"/>
  <c r="Q247" i="52"/>
  <c r="Q246" i="52"/>
  <c r="Q245" i="52"/>
  <c r="Q244" i="52"/>
  <c r="Q243" i="52"/>
  <c r="Q242" i="52"/>
  <c r="Q241" i="52"/>
  <c r="Q240" i="52"/>
  <c r="Q239" i="52"/>
  <c r="Q238" i="52"/>
  <c r="Q237" i="52"/>
  <c r="Q236" i="52"/>
  <c r="Q235" i="52"/>
  <c r="Q234" i="52"/>
  <c r="Q233" i="52"/>
  <c r="Q232" i="52"/>
  <c r="Q231" i="52"/>
  <c r="Q230" i="52"/>
  <c r="Q229" i="52"/>
  <c r="Q228" i="52"/>
  <c r="Q227" i="52"/>
  <c r="Q226" i="52"/>
  <c r="Q225" i="52"/>
  <c r="Q224" i="52"/>
  <c r="Q223" i="52"/>
  <c r="Q222" i="52"/>
  <c r="Q221" i="52"/>
  <c r="Q220" i="52"/>
  <c r="Q219" i="52"/>
  <c r="Q218" i="52"/>
  <c r="Q217" i="52"/>
  <c r="Q216" i="52"/>
  <c r="Q215" i="52"/>
  <c r="Q214" i="52"/>
  <c r="Q213" i="52"/>
  <c r="Q212" i="52"/>
  <c r="Q211" i="52"/>
  <c r="Q210" i="52"/>
  <c r="Q209" i="52"/>
  <c r="Q208" i="52"/>
  <c r="Q207" i="52"/>
  <c r="Q206" i="52"/>
  <c r="Q205" i="52"/>
  <c r="Q204" i="52"/>
  <c r="Q203" i="52"/>
  <c r="Q202" i="52"/>
  <c r="Q201" i="52"/>
  <c r="Q200" i="52"/>
  <c r="Q199" i="52"/>
  <c r="Q198" i="52"/>
  <c r="Q197" i="52"/>
  <c r="Q196" i="52"/>
  <c r="Q195" i="52"/>
  <c r="Q194" i="52"/>
  <c r="Q193" i="52"/>
  <c r="Q192" i="52"/>
  <c r="Q191" i="52"/>
  <c r="Q190" i="52"/>
  <c r="Q189" i="52"/>
  <c r="Q188" i="52"/>
  <c r="Q187" i="52"/>
  <c r="Q186" i="52"/>
  <c r="Q185" i="52"/>
  <c r="Q184" i="52"/>
  <c r="Q183" i="52"/>
  <c r="Q182" i="52"/>
  <c r="Q181" i="52"/>
  <c r="Q180" i="52"/>
  <c r="Q179" i="52"/>
  <c r="Q178" i="52"/>
  <c r="Q177" i="52"/>
  <c r="Q176" i="52"/>
  <c r="Q175" i="52"/>
  <c r="Q174" i="52"/>
  <c r="Q173" i="52"/>
  <c r="Q172" i="52"/>
  <c r="Q171" i="52"/>
  <c r="Q170" i="52"/>
  <c r="Q169" i="52"/>
  <c r="Q168" i="52"/>
  <c r="Q167" i="52"/>
  <c r="BD6" i="52" l="1"/>
  <c r="BC11" i="52" l="1"/>
  <c r="BD10" i="52"/>
  <c r="BD5" i="52"/>
  <c r="BD4" i="52"/>
  <c r="I31" i="59" l="1"/>
  <c r="I29" i="59"/>
  <c r="I30" i="59"/>
  <c r="I28" i="59"/>
  <c r="L9" i="60" l="1"/>
  <c r="L5" i="60"/>
  <c r="L6" i="60"/>
  <c r="L7" i="60"/>
  <c r="L8" i="60"/>
  <c r="L4" i="60"/>
  <c r="H34" i="57"/>
  <c r="U231" i="66" l="1"/>
  <c r="V36" i="66"/>
  <c r="V37" i="66"/>
  <c r="V38" i="66"/>
  <c r="V39" i="66"/>
  <c r="V40" i="66"/>
  <c r="V41" i="66"/>
  <c r="V42" i="66"/>
  <c r="V43" i="66"/>
  <c r="V44" i="66"/>
  <c r="V45" i="66"/>
  <c r="V46" i="66"/>
  <c r="V47" i="66"/>
  <c r="V48" i="66"/>
  <c r="V49" i="66"/>
  <c r="V50" i="66"/>
  <c r="V51" i="66"/>
  <c r="V52" i="66"/>
  <c r="V53" i="66"/>
  <c r="V54" i="66"/>
  <c r="V55" i="66"/>
  <c r="V56" i="66"/>
  <c r="V57" i="66"/>
  <c r="V58" i="66"/>
  <c r="V59" i="66"/>
  <c r="V60" i="66"/>
  <c r="V61" i="66"/>
  <c r="V62" i="66"/>
  <c r="V63" i="66"/>
  <c r="V64" i="66"/>
  <c r="V65" i="66"/>
  <c r="V66" i="66"/>
  <c r="V67" i="66"/>
  <c r="V68" i="66"/>
  <c r="V69" i="66"/>
  <c r="V70" i="66"/>
  <c r="V71" i="66"/>
  <c r="V72" i="66"/>
  <c r="V73" i="66"/>
  <c r="V74" i="66"/>
  <c r="V75" i="66"/>
  <c r="V76" i="66"/>
  <c r="V77" i="66"/>
  <c r="V78" i="66"/>
  <c r="V79" i="66"/>
  <c r="V80" i="66"/>
  <c r="V81" i="66"/>
  <c r="V82" i="66"/>
  <c r="V83" i="66"/>
  <c r="V84" i="66"/>
  <c r="V85" i="66"/>
  <c r="V86" i="66"/>
  <c r="V87" i="66"/>
  <c r="V88" i="66"/>
  <c r="V89" i="66"/>
  <c r="V90" i="66"/>
  <c r="V91" i="66"/>
  <c r="V92" i="66"/>
  <c r="V93" i="66"/>
  <c r="V94" i="66"/>
  <c r="V95" i="66"/>
  <c r="V96" i="66"/>
  <c r="V97" i="66"/>
  <c r="V98" i="66"/>
  <c r="V99" i="66"/>
  <c r="V100" i="66"/>
  <c r="V101" i="66"/>
  <c r="V102" i="66"/>
  <c r="V103" i="66"/>
  <c r="V104" i="66"/>
  <c r="V105" i="66"/>
  <c r="V106" i="66"/>
  <c r="V107" i="66"/>
  <c r="V108" i="66"/>
  <c r="V109" i="66"/>
  <c r="V110" i="66"/>
  <c r="V111" i="66"/>
  <c r="V112" i="66"/>
  <c r="V113" i="66"/>
  <c r="V114" i="66"/>
  <c r="V115" i="66"/>
  <c r="V116" i="66"/>
  <c r="V117" i="66"/>
  <c r="V118" i="66"/>
  <c r="V119" i="66"/>
  <c r="V120" i="66"/>
  <c r="V121" i="66"/>
  <c r="V122" i="66"/>
  <c r="V123" i="66"/>
  <c r="V124" i="66"/>
  <c r="V125" i="66"/>
  <c r="V126" i="66"/>
  <c r="V127" i="66"/>
  <c r="V128" i="66"/>
  <c r="V129" i="66"/>
  <c r="V130" i="66"/>
  <c r="V131" i="66"/>
  <c r="V132" i="66"/>
  <c r="V133" i="66"/>
  <c r="V134" i="66"/>
  <c r="V135" i="66"/>
  <c r="V136" i="66"/>
  <c r="V137" i="66"/>
  <c r="V138" i="66"/>
  <c r="V139" i="66"/>
  <c r="V140" i="66"/>
  <c r="V141" i="66"/>
  <c r="V142" i="66"/>
  <c r="V143" i="66"/>
  <c r="V144" i="66"/>
  <c r="V145" i="66"/>
  <c r="V146" i="66"/>
  <c r="V147" i="66"/>
  <c r="V148" i="66"/>
  <c r="V149" i="66"/>
  <c r="V150" i="66"/>
  <c r="V151" i="66"/>
  <c r="V152" i="66"/>
  <c r="V153" i="66"/>
  <c r="V154" i="66"/>
  <c r="V155" i="66"/>
  <c r="V156" i="66"/>
  <c r="V157" i="66"/>
  <c r="V158" i="66"/>
  <c r="V159" i="66"/>
  <c r="V160" i="66"/>
  <c r="V161" i="66"/>
  <c r="V162" i="66"/>
  <c r="V163" i="66"/>
  <c r="V164" i="66"/>
  <c r="V165" i="66"/>
  <c r="V166" i="66"/>
  <c r="V167" i="66"/>
  <c r="V168" i="66"/>
  <c r="V169" i="66"/>
  <c r="V170" i="66"/>
  <c r="V171" i="66"/>
  <c r="V172" i="66"/>
  <c r="V173" i="66"/>
  <c r="V174" i="66"/>
  <c r="V175" i="66"/>
  <c r="V176" i="66"/>
  <c r="V177" i="66"/>
  <c r="V178" i="66"/>
  <c r="V179" i="66"/>
  <c r="V180" i="66"/>
  <c r="V181" i="66"/>
  <c r="V182" i="66"/>
  <c r="V183" i="66"/>
  <c r="V184" i="66"/>
  <c r="V185" i="66"/>
  <c r="V186" i="66"/>
  <c r="V187" i="66"/>
  <c r="V188" i="66"/>
  <c r="V189" i="66"/>
  <c r="V190" i="66"/>
  <c r="V191" i="66"/>
  <c r="V192" i="66"/>
  <c r="V193" i="66"/>
  <c r="V194" i="66"/>
  <c r="V195" i="66"/>
  <c r="V196" i="66"/>
  <c r="V197" i="66"/>
  <c r="V198" i="66"/>
  <c r="V199" i="66"/>
  <c r="V200" i="66"/>
  <c r="V201" i="66"/>
  <c r="U201" i="66" s="1"/>
  <c r="V202" i="66"/>
  <c r="U202" i="66" s="1"/>
  <c r="V203" i="66"/>
  <c r="U203" i="66" s="1"/>
  <c r="V204" i="66"/>
  <c r="U204" i="66" s="1"/>
  <c r="V205" i="66"/>
  <c r="U205" i="66" s="1"/>
  <c r="V206" i="66"/>
  <c r="U206" i="66" s="1"/>
  <c r="V207" i="66"/>
  <c r="U207" i="66" s="1"/>
  <c r="V208" i="66"/>
  <c r="U208" i="66" s="1"/>
  <c r="V209" i="66"/>
  <c r="U209" i="66" s="1"/>
  <c r="V210" i="66"/>
  <c r="U210" i="66" s="1"/>
  <c r="V211" i="66"/>
  <c r="U211" i="66" s="1"/>
  <c r="V212" i="66"/>
  <c r="U212" i="66" s="1"/>
  <c r="V213" i="66"/>
  <c r="U213" i="66" s="1"/>
  <c r="V214" i="66"/>
  <c r="U214" i="66" s="1"/>
  <c r="V215" i="66"/>
  <c r="U215" i="66" s="1"/>
  <c r="V216" i="66"/>
  <c r="U216" i="66" s="1"/>
  <c r="V217" i="66"/>
  <c r="U217" i="66" s="1"/>
  <c r="V218" i="66"/>
  <c r="U218" i="66" s="1"/>
  <c r="V219" i="66"/>
  <c r="U219" i="66" s="1"/>
  <c r="V220" i="66"/>
  <c r="U220" i="66" s="1"/>
  <c r="V221" i="66"/>
  <c r="U221" i="66" s="1"/>
  <c r="V222" i="66"/>
  <c r="U222" i="66" s="1"/>
  <c r="V223" i="66"/>
  <c r="U223" i="66" s="1"/>
  <c r="V224" i="66"/>
  <c r="U224" i="66" s="1"/>
  <c r="V225" i="66"/>
  <c r="U225" i="66" s="1"/>
  <c r="V226" i="66"/>
  <c r="U226" i="66" s="1"/>
  <c r="V227" i="66"/>
  <c r="U227" i="66" s="1"/>
  <c r="V228" i="66"/>
  <c r="U228" i="66" s="1"/>
  <c r="V229" i="66"/>
  <c r="U229" i="66" s="1"/>
  <c r="V230" i="66"/>
  <c r="U230" i="66" s="1"/>
  <c r="V231" i="66"/>
  <c r="V232" i="66"/>
  <c r="U232" i="66" s="1"/>
  <c r="V233" i="66"/>
  <c r="U233" i="66" s="1"/>
  <c r="V234" i="66"/>
  <c r="U234" i="66" s="1"/>
  <c r="V235" i="66"/>
  <c r="U235" i="66" s="1"/>
  <c r="V236" i="66"/>
  <c r="U236" i="66" s="1"/>
  <c r="V237" i="66"/>
  <c r="U237" i="66" s="1"/>
  <c r="V238" i="66"/>
  <c r="U238" i="66" s="1"/>
  <c r="V35" i="66"/>
  <c r="T74" i="66"/>
  <c r="T75" i="66"/>
  <c r="T76" i="66"/>
  <c r="T77" i="66"/>
  <c r="T78" i="66"/>
  <c r="T79" i="66"/>
  <c r="T80" i="66"/>
  <c r="T81" i="66"/>
  <c r="R74" i="66"/>
  <c r="R75" i="66"/>
  <c r="R76" i="66"/>
  <c r="R77" i="66"/>
  <c r="R78" i="66"/>
  <c r="R79" i="66"/>
  <c r="R80" i="66"/>
  <c r="R81" i="66"/>
  <c r="K9" i="60"/>
  <c r="J9" i="60"/>
  <c r="J8" i="60"/>
  <c r="O11" i="52" l="1"/>
  <c r="G34" i="59"/>
  <c r="P5" i="52"/>
  <c r="P4" i="52"/>
  <c r="V11" i="54"/>
  <c r="W11" i="54" s="1"/>
  <c r="V12" i="54"/>
  <c r="W12" i="54" s="1"/>
  <c r="V13" i="54"/>
  <c r="W13" i="54" s="1"/>
  <c r="V14" i="54"/>
  <c r="W14" i="54" s="1"/>
  <c r="V15" i="54"/>
  <c r="W15" i="54" s="1"/>
  <c r="V16" i="54"/>
  <c r="W16" i="54" s="1"/>
  <c r="V17" i="54"/>
  <c r="W17" i="54" s="1"/>
  <c r="V18" i="54"/>
  <c r="W18" i="54" s="1"/>
  <c r="V19" i="54"/>
  <c r="W19" i="54" s="1"/>
  <c r="V20" i="54"/>
  <c r="W20" i="54" s="1"/>
  <c r="V21" i="54"/>
  <c r="W21" i="54" s="1"/>
  <c r="V22" i="54"/>
  <c r="W22" i="54" s="1"/>
  <c r="V23" i="54"/>
  <c r="W23" i="54" s="1"/>
  <c r="V24" i="54"/>
  <c r="W24" i="54" s="1"/>
  <c r="V25" i="54"/>
  <c r="V26" i="54"/>
  <c r="W26" i="54" s="1"/>
  <c r="V27" i="54"/>
  <c r="W27" i="54" s="1"/>
  <c r="V28" i="54"/>
  <c r="W28" i="54" s="1"/>
  <c r="V29" i="54"/>
  <c r="W29" i="54" s="1"/>
  <c r="V30" i="54"/>
  <c r="W30" i="54" s="1"/>
  <c r="V31" i="54"/>
  <c r="W31" i="54" s="1"/>
  <c r="V32" i="54"/>
  <c r="W32" i="54" s="1"/>
  <c r="V33" i="54"/>
  <c r="W33" i="54" s="1"/>
  <c r="V34" i="54"/>
  <c r="W34" i="54" s="1"/>
  <c r="V35" i="54"/>
  <c r="W35" i="54" s="1"/>
  <c r="V36" i="54"/>
  <c r="W36" i="54" s="1"/>
  <c r="V37" i="54"/>
  <c r="W37" i="54" s="1"/>
  <c r="V38" i="54"/>
  <c r="W38" i="54" s="1"/>
  <c r="V39" i="54"/>
  <c r="W39" i="54" s="1"/>
  <c r="V40" i="54"/>
  <c r="W40" i="54" s="1"/>
  <c r="V41" i="54"/>
  <c r="W41" i="54" s="1"/>
  <c r="V42" i="54"/>
  <c r="W42" i="54" s="1"/>
  <c r="V43" i="54"/>
  <c r="W43" i="54" s="1"/>
  <c r="V44" i="54"/>
  <c r="W44" i="54" s="1"/>
  <c r="V45" i="54"/>
  <c r="W45" i="54" s="1"/>
  <c r="V46" i="54"/>
  <c r="W46" i="54" s="1"/>
  <c r="V47" i="54"/>
  <c r="W47" i="54" s="1"/>
  <c r="V48" i="54"/>
  <c r="W48" i="54" s="1"/>
  <c r="V49" i="54"/>
  <c r="W49" i="54" s="1"/>
  <c r="V50" i="54"/>
  <c r="W50" i="54" s="1"/>
  <c r="V51" i="54"/>
  <c r="W51" i="54" s="1"/>
  <c r="V52" i="54"/>
  <c r="W52" i="54" s="1"/>
  <c r="V53" i="54"/>
  <c r="W53" i="54" s="1"/>
  <c r="V54" i="54"/>
  <c r="W54" i="54" s="1"/>
  <c r="V55" i="54"/>
  <c r="W55" i="54" s="1"/>
  <c r="V56" i="54"/>
  <c r="W56" i="54" s="1"/>
  <c r="V10" i="54"/>
  <c r="W10" i="54" s="1"/>
  <c r="I49" i="54"/>
  <c r="K49" i="54" s="1"/>
  <c r="I50" i="54"/>
  <c r="K50" i="54" s="1"/>
  <c r="I51" i="54"/>
  <c r="K51" i="54" s="1"/>
  <c r="I52" i="54"/>
  <c r="K52" i="54" s="1"/>
  <c r="I53" i="54"/>
  <c r="K53" i="54" s="1"/>
  <c r="I54" i="54"/>
  <c r="K54" i="54" s="1"/>
  <c r="I55" i="54"/>
  <c r="K55" i="54" s="1"/>
  <c r="I56" i="54"/>
  <c r="K56" i="54" s="1"/>
  <c r="N7" i="54"/>
  <c r="O7" i="54"/>
  <c r="P7" i="54"/>
  <c r="Q7" i="54"/>
  <c r="R7" i="54"/>
  <c r="M7" i="54"/>
  <c r="D7" i="54"/>
  <c r="E7" i="54"/>
  <c r="F7" i="54"/>
  <c r="G7" i="54"/>
  <c r="H7" i="54"/>
  <c r="C7" i="54"/>
  <c r="S52" i="54" l="1"/>
  <c r="S51" i="54"/>
  <c r="J53" i="54"/>
  <c r="J56" i="54"/>
  <c r="J55" i="54"/>
  <c r="J54" i="54"/>
  <c r="S50" i="54"/>
  <c r="J50" i="54"/>
  <c r="S49" i="54"/>
  <c r="J49" i="54"/>
  <c r="S56" i="54"/>
  <c r="S55" i="54"/>
  <c r="J51" i="54"/>
  <c r="S54" i="54"/>
  <c r="V7" i="54"/>
  <c r="S53" i="54"/>
  <c r="W25" i="54"/>
  <c r="J52" i="54"/>
  <c r="M7" i="51"/>
  <c r="M6" i="51"/>
  <c r="M5" i="51"/>
  <c r="L11" i="51"/>
  <c r="T53" i="54" l="1"/>
  <c r="U53" i="54"/>
  <c r="T49" i="54"/>
  <c r="U49" i="54"/>
  <c r="T52" i="54"/>
  <c r="U52" i="54"/>
  <c r="T56" i="54"/>
  <c r="U56" i="54"/>
  <c r="T50" i="54"/>
  <c r="U50" i="54"/>
  <c r="T54" i="54"/>
  <c r="U54" i="54"/>
  <c r="T55" i="54"/>
  <c r="U55" i="54"/>
  <c r="T51" i="54"/>
  <c r="U51" i="54"/>
  <c r="K7" i="51"/>
  <c r="K6" i="51"/>
  <c r="K5" i="51"/>
  <c r="J11" i="51"/>
  <c r="G7" i="51"/>
  <c r="G6" i="51"/>
  <c r="G5" i="51"/>
  <c r="D7" i="51"/>
  <c r="I6" i="59" s="1"/>
  <c r="D5" i="51"/>
  <c r="C11" i="51"/>
  <c r="F11" i="51"/>
  <c r="F11" i="52" l="1"/>
  <c r="AK14" i="64" l="1"/>
  <c r="AL14" i="64"/>
  <c r="AN14" i="64"/>
  <c r="AO14" i="64"/>
  <c r="AR14" i="64"/>
  <c r="AU14" i="64"/>
  <c r="AK15" i="64"/>
  <c r="AL15" i="64"/>
  <c r="AN15" i="64"/>
  <c r="AO15" i="64"/>
  <c r="AR15" i="64"/>
  <c r="AU15" i="64"/>
  <c r="AK16" i="64"/>
  <c r="AL16" i="64"/>
  <c r="AN16" i="64"/>
  <c r="AO16" i="64"/>
  <c r="AR16" i="64"/>
  <c r="AU16" i="64"/>
  <c r="AK17" i="64"/>
  <c r="AL17" i="64"/>
  <c r="AN17" i="64"/>
  <c r="AO17" i="64"/>
  <c r="AR17" i="64"/>
  <c r="AU17" i="64"/>
  <c r="AK18" i="64"/>
  <c r="AL18" i="64"/>
  <c r="AN18" i="64"/>
  <c r="AO18" i="64"/>
  <c r="AR18" i="64"/>
  <c r="AU18" i="64"/>
  <c r="AK19" i="64"/>
  <c r="AL19" i="64"/>
  <c r="AN19" i="64"/>
  <c r="AO19" i="64"/>
  <c r="AR19" i="64"/>
  <c r="AU19" i="64"/>
  <c r="AK20" i="64"/>
  <c r="AL20" i="64"/>
  <c r="AN20" i="64"/>
  <c r="AO20" i="64"/>
  <c r="AR20" i="64"/>
  <c r="AU20" i="64"/>
  <c r="AK21" i="64"/>
  <c r="AL21" i="64"/>
  <c r="AN21" i="64"/>
  <c r="AO21" i="64"/>
  <c r="AR21" i="64"/>
  <c r="AU21" i="64"/>
  <c r="AK22" i="64"/>
  <c r="AL22" i="64"/>
  <c r="AN22" i="64"/>
  <c r="AO22" i="64"/>
  <c r="AR22" i="64"/>
  <c r="AU22" i="64"/>
  <c r="AK23" i="64"/>
  <c r="AL23" i="64"/>
  <c r="AN23" i="64"/>
  <c r="AO23" i="64"/>
  <c r="AR23" i="64"/>
  <c r="AU23" i="64"/>
  <c r="AK24" i="64"/>
  <c r="AL24" i="64"/>
  <c r="AN24" i="64"/>
  <c r="AO24" i="64"/>
  <c r="AR24" i="64"/>
  <c r="AU24" i="64"/>
  <c r="AK25" i="64"/>
  <c r="AL25" i="64"/>
  <c r="AN25" i="64"/>
  <c r="AO25" i="64"/>
  <c r="AR25" i="64"/>
  <c r="AU25" i="64"/>
  <c r="AK26" i="64"/>
  <c r="AL26" i="64"/>
  <c r="AN26" i="64"/>
  <c r="AO26" i="64"/>
  <c r="AR26" i="64"/>
  <c r="AU26" i="64"/>
  <c r="AK27" i="64"/>
  <c r="AL27" i="64"/>
  <c r="AN27" i="64"/>
  <c r="AO27" i="64"/>
  <c r="AR27" i="64"/>
  <c r="AU27" i="64"/>
  <c r="AK28" i="64"/>
  <c r="AL28" i="64"/>
  <c r="AN28" i="64"/>
  <c r="AO28" i="64"/>
  <c r="AR28" i="64"/>
  <c r="AU28" i="64"/>
  <c r="AK29" i="64"/>
  <c r="AL29" i="64"/>
  <c r="AN29" i="64"/>
  <c r="AO29" i="64"/>
  <c r="AR29" i="64"/>
  <c r="AU29" i="64"/>
  <c r="AK30" i="64"/>
  <c r="AL30" i="64"/>
  <c r="AN30" i="64"/>
  <c r="AO30" i="64"/>
  <c r="AR30" i="64"/>
  <c r="AU30" i="64"/>
  <c r="AK31" i="64"/>
  <c r="AL31" i="64"/>
  <c r="AN31" i="64"/>
  <c r="AO31" i="64"/>
  <c r="AR31" i="64"/>
  <c r="AU31" i="64"/>
  <c r="AK32" i="64"/>
  <c r="AL32" i="64"/>
  <c r="AN32" i="64"/>
  <c r="AO32" i="64"/>
  <c r="AR32" i="64"/>
  <c r="AU32" i="64"/>
  <c r="AK33" i="64"/>
  <c r="AL33" i="64"/>
  <c r="AN33" i="64"/>
  <c r="AO33" i="64"/>
  <c r="AR33" i="64"/>
  <c r="AU33" i="64"/>
  <c r="AK34" i="64"/>
  <c r="AL34" i="64"/>
  <c r="AN34" i="64"/>
  <c r="AO34" i="64"/>
  <c r="AR34" i="64"/>
  <c r="AU34" i="64"/>
  <c r="AK35" i="64"/>
  <c r="AL35" i="64"/>
  <c r="AN35" i="64"/>
  <c r="AO35" i="64"/>
  <c r="AR35" i="64"/>
  <c r="AU35" i="64"/>
  <c r="AK36" i="64"/>
  <c r="AL36" i="64"/>
  <c r="AN36" i="64"/>
  <c r="AO36" i="64"/>
  <c r="AR36" i="64"/>
  <c r="AU36" i="64"/>
  <c r="AK37" i="64"/>
  <c r="AL37" i="64"/>
  <c r="AN37" i="64"/>
  <c r="AO37" i="64"/>
  <c r="AR37" i="64"/>
  <c r="AU37" i="64"/>
  <c r="AK38" i="64"/>
  <c r="AL38" i="64"/>
  <c r="AN38" i="64"/>
  <c r="AO38" i="64"/>
  <c r="AR38" i="64"/>
  <c r="AU38" i="64"/>
  <c r="AK39" i="64"/>
  <c r="AL39" i="64"/>
  <c r="AN39" i="64"/>
  <c r="AO39" i="64"/>
  <c r="AR39" i="64"/>
  <c r="AU39" i="64"/>
  <c r="AK40" i="64"/>
  <c r="AL40" i="64"/>
  <c r="AN40" i="64"/>
  <c r="AO40" i="64"/>
  <c r="AR40" i="64"/>
  <c r="AU40" i="64"/>
  <c r="AK41" i="64"/>
  <c r="AL41" i="64"/>
  <c r="AN41" i="64"/>
  <c r="AO41" i="64"/>
  <c r="AR41" i="64"/>
  <c r="AU41" i="64"/>
  <c r="AK42" i="64"/>
  <c r="AL42" i="64"/>
  <c r="AN42" i="64"/>
  <c r="AO42" i="64"/>
  <c r="AR42" i="64"/>
  <c r="AU42" i="64"/>
  <c r="AK43" i="64"/>
  <c r="AL43" i="64"/>
  <c r="AN43" i="64"/>
  <c r="AO43" i="64"/>
  <c r="AR43" i="64"/>
  <c r="AU43" i="64"/>
  <c r="AK44" i="64"/>
  <c r="AL44" i="64"/>
  <c r="AN44" i="64"/>
  <c r="AO44" i="64"/>
  <c r="AR44" i="64"/>
  <c r="AU44" i="64"/>
  <c r="AK45" i="64"/>
  <c r="AL45" i="64"/>
  <c r="AN45" i="64"/>
  <c r="AO45" i="64"/>
  <c r="AR45" i="64"/>
  <c r="AU45" i="64"/>
  <c r="AK46" i="64"/>
  <c r="AL46" i="64"/>
  <c r="AN46" i="64"/>
  <c r="AO46" i="64"/>
  <c r="AR46" i="64"/>
  <c r="AU46" i="64"/>
  <c r="AK47" i="64"/>
  <c r="AL47" i="64"/>
  <c r="AN47" i="64"/>
  <c r="AO47" i="64"/>
  <c r="AR47" i="64"/>
  <c r="AU47" i="64"/>
  <c r="AK48" i="64"/>
  <c r="AL48" i="64"/>
  <c r="AN48" i="64"/>
  <c r="AO48" i="64"/>
  <c r="AR48" i="64"/>
  <c r="AU48" i="64"/>
  <c r="AK49" i="64"/>
  <c r="AL49" i="64"/>
  <c r="AN49" i="64"/>
  <c r="AO49" i="64"/>
  <c r="AR49" i="64"/>
  <c r="AU49" i="64"/>
  <c r="AK50" i="64"/>
  <c r="AL50" i="64"/>
  <c r="AN50" i="64"/>
  <c r="AO50" i="64"/>
  <c r="AR50" i="64"/>
  <c r="AU50" i="64"/>
  <c r="AK51" i="64"/>
  <c r="AL51" i="64"/>
  <c r="AN51" i="64"/>
  <c r="AO51" i="64"/>
  <c r="AR51" i="64"/>
  <c r="AU51" i="64"/>
  <c r="AK52" i="64"/>
  <c r="AL52" i="64"/>
  <c r="AN52" i="64"/>
  <c r="AO52" i="64"/>
  <c r="AR52" i="64"/>
  <c r="AU52" i="64"/>
  <c r="AK53" i="64"/>
  <c r="AL53" i="64"/>
  <c r="AN53" i="64"/>
  <c r="AO53" i="64"/>
  <c r="AR53" i="64"/>
  <c r="AU53" i="64"/>
  <c r="AK54" i="64"/>
  <c r="AL54" i="64"/>
  <c r="AN54" i="64"/>
  <c r="AO54" i="64"/>
  <c r="AR54" i="64"/>
  <c r="AU54" i="64"/>
  <c r="AK55" i="64"/>
  <c r="AL55" i="64"/>
  <c r="AN55" i="64"/>
  <c r="AO55" i="64"/>
  <c r="AR55" i="64"/>
  <c r="AU55" i="64"/>
  <c r="AK56" i="64"/>
  <c r="AL56" i="64"/>
  <c r="AN56" i="64"/>
  <c r="AO56" i="64"/>
  <c r="AR56" i="64"/>
  <c r="AU56" i="64"/>
  <c r="AK57" i="64"/>
  <c r="AL57" i="64"/>
  <c r="AN57" i="64"/>
  <c r="AO57" i="64"/>
  <c r="AR57" i="64"/>
  <c r="AU57" i="64"/>
  <c r="AK58" i="64"/>
  <c r="AL58" i="64"/>
  <c r="AN58" i="64"/>
  <c r="AO58" i="64"/>
  <c r="AR58" i="64"/>
  <c r="AU58" i="64"/>
  <c r="AK59" i="64"/>
  <c r="AL59" i="64"/>
  <c r="AN59" i="64"/>
  <c r="AO59" i="64"/>
  <c r="AR59" i="64"/>
  <c r="AU59" i="64"/>
  <c r="AK60" i="64"/>
  <c r="AL60" i="64"/>
  <c r="AN60" i="64"/>
  <c r="AO60" i="64"/>
  <c r="AR60" i="64"/>
  <c r="AU60" i="64"/>
  <c r="AK61" i="64"/>
  <c r="AL61" i="64"/>
  <c r="AN61" i="64"/>
  <c r="AO61" i="64"/>
  <c r="AR61" i="64"/>
  <c r="AU61" i="64"/>
  <c r="AK62" i="64"/>
  <c r="AL62" i="64"/>
  <c r="AN62" i="64"/>
  <c r="AO62" i="64"/>
  <c r="AR62" i="64"/>
  <c r="AU62" i="64"/>
  <c r="AK63" i="64"/>
  <c r="AL63" i="64"/>
  <c r="AN63" i="64"/>
  <c r="AO63" i="64"/>
  <c r="AR63" i="64"/>
  <c r="AU63" i="64"/>
  <c r="AK64" i="64"/>
  <c r="AL64" i="64"/>
  <c r="AN64" i="64"/>
  <c r="AO64" i="64"/>
  <c r="AR64" i="64"/>
  <c r="AU64" i="64"/>
  <c r="AK65" i="64"/>
  <c r="AL65" i="64"/>
  <c r="AN65" i="64"/>
  <c r="AO65" i="64"/>
  <c r="AR65" i="64"/>
  <c r="AU65" i="64"/>
  <c r="AK66" i="64"/>
  <c r="AL66" i="64"/>
  <c r="AN66" i="64"/>
  <c r="AO66" i="64"/>
  <c r="AR66" i="64"/>
  <c r="AU66" i="64"/>
  <c r="AK67" i="64"/>
  <c r="AL67" i="64"/>
  <c r="AN67" i="64"/>
  <c r="AO67" i="64"/>
  <c r="AR67" i="64"/>
  <c r="AU67" i="64"/>
  <c r="AK68" i="64"/>
  <c r="AL68" i="64"/>
  <c r="AN68" i="64"/>
  <c r="AO68" i="64"/>
  <c r="AR68" i="64"/>
  <c r="AU68" i="64"/>
  <c r="AK69" i="64"/>
  <c r="AL69" i="64"/>
  <c r="AN69" i="64"/>
  <c r="AO69" i="64"/>
  <c r="AR69" i="64"/>
  <c r="AU69" i="64"/>
  <c r="AK70" i="64"/>
  <c r="AL70" i="64"/>
  <c r="AN70" i="64"/>
  <c r="AO70" i="64"/>
  <c r="AR70" i="64"/>
  <c r="AU70" i="64"/>
  <c r="AK71" i="64"/>
  <c r="AL71" i="64"/>
  <c r="AN71" i="64"/>
  <c r="AO71" i="64"/>
  <c r="AR71" i="64"/>
  <c r="AU71" i="64"/>
  <c r="AK72" i="64"/>
  <c r="AL72" i="64"/>
  <c r="AN72" i="64"/>
  <c r="AO72" i="64"/>
  <c r="AR72" i="64"/>
  <c r="AU72" i="64"/>
  <c r="AK73" i="64"/>
  <c r="AL73" i="64"/>
  <c r="AN73" i="64"/>
  <c r="AO73" i="64"/>
  <c r="AR73" i="64"/>
  <c r="AU73" i="64"/>
  <c r="AK74" i="64"/>
  <c r="AL74" i="64"/>
  <c r="AN74" i="64"/>
  <c r="AO74" i="64"/>
  <c r="AR74" i="64"/>
  <c r="AU74" i="64"/>
  <c r="AK75" i="64"/>
  <c r="AL75" i="64"/>
  <c r="AN75" i="64"/>
  <c r="AO75" i="64"/>
  <c r="AR75" i="64"/>
  <c r="AU75" i="64"/>
  <c r="AK76" i="64"/>
  <c r="AL76" i="64"/>
  <c r="AN76" i="64"/>
  <c r="AO76" i="64"/>
  <c r="AR76" i="64"/>
  <c r="AU76" i="64"/>
  <c r="AK77" i="64"/>
  <c r="AL77" i="64"/>
  <c r="AN77" i="64"/>
  <c r="AO77" i="64"/>
  <c r="AR77" i="64"/>
  <c r="AU77" i="64"/>
  <c r="AK78" i="64"/>
  <c r="AL78" i="64"/>
  <c r="AN78" i="64"/>
  <c r="AO78" i="64"/>
  <c r="AR78" i="64"/>
  <c r="AU78" i="64"/>
  <c r="AK79" i="64"/>
  <c r="AL79" i="64"/>
  <c r="AN79" i="64"/>
  <c r="AO79" i="64"/>
  <c r="AR79" i="64"/>
  <c r="AU79" i="64"/>
  <c r="AK80" i="64"/>
  <c r="AL80" i="64"/>
  <c r="AN80" i="64"/>
  <c r="AO80" i="64"/>
  <c r="AR80" i="64"/>
  <c r="AU80" i="64"/>
  <c r="AK81" i="64"/>
  <c r="AL81" i="64"/>
  <c r="AN81" i="64"/>
  <c r="AO81" i="64"/>
  <c r="AR81" i="64"/>
  <c r="AU81" i="64"/>
  <c r="AK82" i="64"/>
  <c r="AL82" i="64"/>
  <c r="AN82" i="64"/>
  <c r="AO82" i="64"/>
  <c r="AR82" i="64"/>
  <c r="AU82" i="64"/>
  <c r="AK83" i="64"/>
  <c r="AL83" i="64"/>
  <c r="AN83" i="64"/>
  <c r="AO83" i="64"/>
  <c r="AR83" i="64"/>
  <c r="AU83" i="64"/>
  <c r="AK84" i="64"/>
  <c r="AL84" i="64"/>
  <c r="AN84" i="64"/>
  <c r="AO84" i="64"/>
  <c r="AR84" i="64"/>
  <c r="AU84" i="64"/>
  <c r="AK85" i="64"/>
  <c r="AL85" i="64"/>
  <c r="AN85" i="64"/>
  <c r="AO85" i="64"/>
  <c r="AR85" i="64"/>
  <c r="AU85" i="64"/>
  <c r="AK86" i="64"/>
  <c r="AL86" i="64"/>
  <c r="AN86" i="64"/>
  <c r="AO86" i="64"/>
  <c r="AR86" i="64"/>
  <c r="AU86" i="64"/>
  <c r="AK87" i="64"/>
  <c r="AL87" i="64"/>
  <c r="AN87" i="64"/>
  <c r="AO87" i="64"/>
  <c r="AR87" i="64"/>
  <c r="AU87" i="64"/>
  <c r="AK88" i="64"/>
  <c r="AL88" i="64"/>
  <c r="AN88" i="64"/>
  <c r="AO88" i="64"/>
  <c r="AR88" i="64"/>
  <c r="AU88" i="64"/>
  <c r="AK89" i="64"/>
  <c r="AL89" i="64"/>
  <c r="AN89" i="64"/>
  <c r="AO89" i="64"/>
  <c r="AR89" i="64"/>
  <c r="AU89" i="64"/>
  <c r="AK90" i="64"/>
  <c r="AL90" i="64"/>
  <c r="AN90" i="64"/>
  <c r="AO90" i="64"/>
  <c r="AR90" i="64"/>
  <c r="AU90" i="64"/>
  <c r="AK91" i="64"/>
  <c r="AL91" i="64"/>
  <c r="AN91" i="64"/>
  <c r="AO91" i="64"/>
  <c r="AR91" i="64"/>
  <c r="AU91" i="64"/>
  <c r="AK92" i="64"/>
  <c r="AL92" i="64"/>
  <c r="AN92" i="64"/>
  <c r="AO92" i="64"/>
  <c r="AR92" i="64"/>
  <c r="AU92" i="64"/>
  <c r="AK93" i="64"/>
  <c r="AL93" i="64"/>
  <c r="AN93" i="64"/>
  <c r="AO93" i="64"/>
  <c r="AR93" i="64"/>
  <c r="AU93" i="64"/>
  <c r="AK94" i="64"/>
  <c r="AL94" i="64"/>
  <c r="AN94" i="64"/>
  <c r="AO94" i="64"/>
  <c r="AR94" i="64"/>
  <c r="AU94" i="64"/>
  <c r="AK95" i="64"/>
  <c r="AL95" i="64"/>
  <c r="AN95" i="64"/>
  <c r="AO95" i="64"/>
  <c r="AR95" i="64"/>
  <c r="AU95" i="64"/>
  <c r="AK96" i="64"/>
  <c r="AL96" i="64"/>
  <c r="AN96" i="64"/>
  <c r="AO96" i="64"/>
  <c r="AR96" i="64"/>
  <c r="AU96" i="64"/>
  <c r="AK97" i="64"/>
  <c r="AL97" i="64"/>
  <c r="AN97" i="64"/>
  <c r="AO97" i="64"/>
  <c r="AR97" i="64"/>
  <c r="AU97" i="64"/>
  <c r="AK98" i="64"/>
  <c r="AL98" i="64"/>
  <c r="AN98" i="64"/>
  <c r="AO98" i="64"/>
  <c r="AR98" i="64"/>
  <c r="AU98" i="64"/>
  <c r="AK99" i="64"/>
  <c r="AL99" i="64"/>
  <c r="AN99" i="64"/>
  <c r="AO99" i="64"/>
  <c r="AR99" i="64"/>
  <c r="AU99" i="64"/>
  <c r="AK100" i="64"/>
  <c r="AL100" i="64"/>
  <c r="AN100" i="64"/>
  <c r="AO100" i="64"/>
  <c r="AR100" i="64"/>
  <c r="AU100" i="64"/>
  <c r="AK101" i="64"/>
  <c r="AL101" i="64"/>
  <c r="AN101" i="64"/>
  <c r="AO101" i="64"/>
  <c r="AR101" i="64"/>
  <c r="AU101" i="64"/>
  <c r="AK102" i="64"/>
  <c r="AL102" i="64"/>
  <c r="AN102" i="64"/>
  <c r="AO102" i="64"/>
  <c r="AR102" i="64"/>
  <c r="AU102" i="64"/>
  <c r="AK103" i="64"/>
  <c r="AL103" i="64"/>
  <c r="AN103" i="64"/>
  <c r="AO103" i="64"/>
  <c r="AR103" i="64"/>
  <c r="AU103" i="64"/>
  <c r="AK104" i="64"/>
  <c r="AL104" i="64"/>
  <c r="AN104" i="64"/>
  <c r="AO104" i="64"/>
  <c r="AR104" i="64"/>
  <c r="AU104" i="64"/>
  <c r="AK105" i="64"/>
  <c r="AL105" i="64"/>
  <c r="AN105" i="64"/>
  <c r="AO105" i="64"/>
  <c r="AR105" i="64"/>
  <c r="AU105" i="64"/>
  <c r="AK106" i="64"/>
  <c r="AL106" i="64"/>
  <c r="AN106" i="64"/>
  <c r="AO106" i="64"/>
  <c r="AR106" i="64"/>
  <c r="AU106" i="64"/>
  <c r="AK107" i="64"/>
  <c r="AL107" i="64"/>
  <c r="AN107" i="64"/>
  <c r="AO107" i="64"/>
  <c r="AR107" i="64"/>
  <c r="AU107" i="64"/>
  <c r="AK108" i="64"/>
  <c r="AL108" i="64"/>
  <c r="AN108" i="64"/>
  <c r="AO108" i="64"/>
  <c r="AR108" i="64"/>
  <c r="AU108" i="64"/>
  <c r="AK109" i="64"/>
  <c r="AL109" i="64"/>
  <c r="AN109" i="64"/>
  <c r="AO109" i="64"/>
  <c r="AR109" i="64"/>
  <c r="AU109" i="64"/>
  <c r="AK110" i="64"/>
  <c r="AL110" i="64"/>
  <c r="AN110" i="64"/>
  <c r="AO110" i="64"/>
  <c r="AR110" i="64"/>
  <c r="AU110" i="64"/>
  <c r="AK111" i="64"/>
  <c r="AL111" i="64"/>
  <c r="AN111" i="64"/>
  <c r="AO111" i="64"/>
  <c r="AR111" i="64"/>
  <c r="AU111" i="64"/>
  <c r="AK112" i="64"/>
  <c r="AL112" i="64"/>
  <c r="AN112" i="64"/>
  <c r="AO112" i="64"/>
  <c r="AR112" i="64"/>
  <c r="AU112" i="64"/>
  <c r="AK113" i="64"/>
  <c r="AL113" i="64"/>
  <c r="AN113" i="64"/>
  <c r="AO113" i="64"/>
  <c r="AR113" i="64"/>
  <c r="AU113" i="64"/>
  <c r="AK114" i="64"/>
  <c r="AL114" i="64"/>
  <c r="AN114" i="64"/>
  <c r="AO114" i="64"/>
  <c r="AR114" i="64"/>
  <c r="AU114" i="64"/>
  <c r="AK115" i="64"/>
  <c r="AL115" i="64"/>
  <c r="AN115" i="64"/>
  <c r="AO115" i="64"/>
  <c r="AR115" i="64"/>
  <c r="AU115" i="64"/>
  <c r="AK116" i="64"/>
  <c r="AL116" i="64"/>
  <c r="AN116" i="64"/>
  <c r="AO116" i="64"/>
  <c r="AR116" i="64"/>
  <c r="AU116" i="64"/>
  <c r="AK117" i="64"/>
  <c r="AL117" i="64"/>
  <c r="AN117" i="64"/>
  <c r="AO117" i="64"/>
  <c r="AR117" i="64"/>
  <c r="AU117" i="64"/>
  <c r="AK118" i="64"/>
  <c r="AL118" i="64"/>
  <c r="AN118" i="64"/>
  <c r="AO118" i="64"/>
  <c r="AR118" i="64"/>
  <c r="AU118" i="64"/>
  <c r="AK119" i="64"/>
  <c r="AL119" i="64"/>
  <c r="AN119" i="64"/>
  <c r="AO119" i="64"/>
  <c r="AR119" i="64"/>
  <c r="AU119" i="64"/>
  <c r="AK120" i="64"/>
  <c r="AL120" i="64"/>
  <c r="AN120" i="64"/>
  <c r="AO120" i="64"/>
  <c r="AR120" i="64"/>
  <c r="AU120" i="64"/>
  <c r="AK121" i="64"/>
  <c r="AL121" i="64"/>
  <c r="AN121" i="64"/>
  <c r="AO121" i="64"/>
  <c r="AR121" i="64"/>
  <c r="AU121" i="64"/>
  <c r="AK122" i="64"/>
  <c r="AL122" i="64"/>
  <c r="AN122" i="64"/>
  <c r="AO122" i="64"/>
  <c r="AR122" i="64"/>
  <c r="AU122" i="64"/>
  <c r="AK123" i="64"/>
  <c r="AL123" i="64"/>
  <c r="AN123" i="64"/>
  <c r="AO123" i="64"/>
  <c r="AR123" i="64"/>
  <c r="AU123" i="64"/>
  <c r="AK124" i="64"/>
  <c r="AL124" i="64"/>
  <c r="AN124" i="64"/>
  <c r="AO124" i="64"/>
  <c r="AR124" i="64"/>
  <c r="AU124" i="64"/>
  <c r="AK125" i="64"/>
  <c r="AL125" i="64"/>
  <c r="AN125" i="64"/>
  <c r="AO125" i="64"/>
  <c r="AR125" i="64"/>
  <c r="AU125" i="64"/>
  <c r="AK126" i="64"/>
  <c r="AL126" i="64"/>
  <c r="AN126" i="64"/>
  <c r="AO126" i="64"/>
  <c r="AR126" i="64"/>
  <c r="AU126" i="64"/>
  <c r="AK127" i="64"/>
  <c r="AL127" i="64"/>
  <c r="AN127" i="64"/>
  <c r="AO127" i="64"/>
  <c r="AR127" i="64"/>
  <c r="AU127" i="64"/>
  <c r="AK128" i="64"/>
  <c r="AL128" i="64"/>
  <c r="AN128" i="64"/>
  <c r="AO128" i="64"/>
  <c r="AR128" i="64"/>
  <c r="AU128" i="64"/>
  <c r="AK129" i="64"/>
  <c r="AL129" i="64"/>
  <c r="AN129" i="64"/>
  <c r="AO129" i="64"/>
  <c r="AR129" i="64"/>
  <c r="AU129" i="64"/>
  <c r="AK130" i="64"/>
  <c r="AL130" i="64"/>
  <c r="AN130" i="64"/>
  <c r="AO130" i="64"/>
  <c r="AR130" i="64"/>
  <c r="AU130" i="64"/>
  <c r="AK131" i="64"/>
  <c r="AL131" i="64"/>
  <c r="AN131" i="64"/>
  <c r="AO131" i="64"/>
  <c r="AR131" i="64"/>
  <c r="AU131" i="64"/>
  <c r="AK132" i="64"/>
  <c r="AL132" i="64"/>
  <c r="AN132" i="64"/>
  <c r="AO132" i="64"/>
  <c r="AR132" i="64"/>
  <c r="AU132" i="64"/>
  <c r="AK133" i="64"/>
  <c r="AL133" i="64"/>
  <c r="AN133" i="64"/>
  <c r="AO133" i="64"/>
  <c r="AR133" i="64"/>
  <c r="AU133" i="64"/>
  <c r="AK134" i="64"/>
  <c r="AL134" i="64"/>
  <c r="AN134" i="64"/>
  <c r="AO134" i="64"/>
  <c r="AR134" i="64"/>
  <c r="AU134" i="64"/>
  <c r="AK135" i="64"/>
  <c r="AL135" i="64"/>
  <c r="AN135" i="64"/>
  <c r="AO135" i="64"/>
  <c r="AR135" i="64"/>
  <c r="AU135" i="64"/>
  <c r="AK136" i="64"/>
  <c r="AL136" i="64"/>
  <c r="AN136" i="64"/>
  <c r="AO136" i="64"/>
  <c r="AR136" i="64"/>
  <c r="AU136" i="64"/>
  <c r="AK137" i="64"/>
  <c r="AL137" i="64"/>
  <c r="AN137" i="64"/>
  <c r="AO137" i="64"/>
  <c r="AR137" i="64"/>
  <c r="AU137" i="64"/>
  <c r="AK138" i="64"/>
  <c r="AL138" i="64"/>
  <c r="AN138" i="64"/>
  <c r="AO138" i="64"/>
  <c r="AR138" i="64"/>
  <c r="AU138" i="64"/>
  <c r="AK139" i="64"/>
  <c r="AL139" i="64"/>
  <c r="AN139" i="64"/>
  <c r="AO139" i="64"/>
  <c r="AR139" i="64"/>
  <c r="AU139" i="64"/>
  <c r="AK140" i="64"/>
  <c r="AL140" i="64"/>
  <c r="AN140" i="64"/>
  <c r="AO140" i="64"/>
  <c r="AR140" i="64"/>
  <c r="AU140" i="64"/>
  <c r="AK141" i="64"/>
  <c r="AL141" i="64"/>
  <c r="AN141" i="64"/>
  <c r="AO141" i="64"/>
  <c r="AR141" i="64"/>
  <c r="AU141" i="64"/>
  <c r="AK142" i="64"/>
  <c r="AL142" i="64"/>
  <c r="AN142" i="64"/>
  <c r="AO142" i="64"/>
  <c r="AR142" i="64"/>
  <c r="AU142" i="64"/>
  <c r="AK143" i="64"/>
  <c r="AL143" i="64"/>
  <c r="AN143" i="64"/>
  <c r="AO143" i="64"/>
  <c r="AR143" i="64"/>
  <c r="AU143" i="64"/>
  <c r="AK144" i="64"/>
  <c r="AL144" i="64"/>
  <c r="AN144" i="64"/>
  <c r="AO144" i="64"/>
  <c r="AR144" i="64"/>
  <c r="AU144" i="64"/>
  <c r="AK145" i="64"/>
  <c r="AL145" i="64"/>
  <c r="AN145" i="64"/>
  <c r="AO145" i="64"/>
  <c r="AR145" i="64"/>
  <c r="AU145" i="64"/>
  <c r="AK146" i="64"/>
  <c r="AL146" i="64"/>
  <c r="AN146" i="64"/>
  <c r="AO146" i="64"/>
  <c r="AR146" i="64"/>
  <c r="AU146" i="64"/>
  <c r="AK147" i="64"/>
  <c r="AL147" i="64"/>
  <c r="AN147" i="64"/>
  <c r="AO147" i="64"/>
  <c r="AR147" i="64"/>
  <c r="AU147" i="64"/>
  <c r="AK148" i="64"/>
  <c r="AL148" i="64"/>
  <c r="AN148" i="64"/>
  <c r="AO148" i="64"/>
  <c r="AR148" i="64"/>
  <c r="AU148" i="64"/>
  <c r="AK149" i="64"/>
  <c r="AL149" i="64"/>
  <c r="AN149" i="64"/>
  <c r="AO149" i="64"/>
  <c r="AR149" i="64"/>
  <c r="AU149" i="64"/>
  <c r="AK150" i="64"/>
  <c r="AL150" i="64"/>
  <c r="AN150" i="64"/>
  <c r="AO150" i="64"/>
  <c r="AR150" i="64"/>
  <c r="AU150" i="64"/>
  <c r="AK151" i="64"/>
  <c r="AL151" i="64"/>
  <c r="AN151" i="64"/>
  <c r="AO151" i="64"/>
  <c r="AR151" i="64"/>
  <c r="AU151" i="64"/>
  <c r="AK152" i="64"/>
  <c r="AL152" i="64"/>
  <c r="AN152" i="64"/>
  <c r="AO152" i="64"/>
  <c r="AR152" i="64"/>
  <c r="AU152" i="64"/>
  <c r="AK153" i="64"/>
  <c r="AL153" i="64"/>
  <c r="AN153" i="64"/>
  <c r="AO153" i="64"/>
  <c r="AR153" i="64"/>
  <c r="AU153" i="64"/>
  <c r="AK154" i="64"/>
  <c r="AL154" i="64"/>
  <c r="AN154" i="64"/>
  <c r="AO154" i="64"/>
  <c r="AR154" i="64"/>
  <c r="AU154" i="64"/>
  <c r="AK155" i="64"/>
  <c r="AL155" i="64"/>
  <c r="AN155" i="64"/>
  <c r="AO155" i="64"/>
  <c r="AR155" i="64"/>
  <c r="AU155" i="64"/>
  <c r="AK156" i="64"/>
  <c r="AL156" i="64"/>
  <c r="AN156" i="64"/>
  <c r="AO156" i="64"/>
  <c r="AR156" i="64"/>
  <c r="AU156" i="64"/>
  <c r="AK157" i="64"/>
  <c r="AL157" i="64"/>
  <c r="AN157" i="64"/>
  <c r="AO157" i="64"/>
  <c r="AR157" i="64"/>
  <c r="AU157" i="64"/>
  <c r="AK158" i="64"/>
  <c r="AL158" i="64"/>
  <c r="AN158" i="64"/>
  <c r="AO158" i="64"/>
  <c r="AR158" i="64"/>
  <c r="AU158" i="64"/>
  <c r="AK159" i="64"/>
  <c r="AL159" i="64"/>
  <c r="AN159" i="64"/>
  <c r="AO159" i="64"/>
  <c r="AR159" i="64"/>
  <c r="AU159" i="64"/>
  <c r="AK160" i="64"/>
  <c r="AL160" i="64"/>
  <c r="AN160" i="64"/>
  <c r="AO160" i="64"/>
  <c r="AR160" i="64"/>
  <c r="AU160" i="64"/>
  <c r="AK161" i="64"/>
  <c r="AL161" i="64"/>
  <c r="AN161" i="64"/>
  <c r="AO161" i="64"/>
  <c r="AR161" i="64"/>
  <c r="AU161" i="64"/>
  <c r="AK162" i="64"/>
  <c r="AL162" i="64"/>
  <c r="AN162" i="64"/>
  <c r="AO162" i="64"/>
  <c r="AR162" i="64"/>
  <c r="AU162" i="64"/>
  <c r="AK163" i="64"/>
  <c r="AL163" i="64"/>
  <c r="AN163" i="64"/>
  <c r="AO163" i="64"/>
  <c r="AR163" i="64"/>
  <c r="AU163" i="64"/>
  <c r="AK164" i="64"/>
  <c r="AL164" i="64"/>
  <c r="AN164" i="64"/>
  <c r="AO164" i="64"/>
  <c r="AR164" i="64"/>
  <c r="AU164" i="64"/>
  <c r="AK165" i="64"/>
  <c r="AL165" i="64"/>
  <c r="AN165" i="64"/>
  <c r="AO165" i="64"/>
  <c r="AR165" i="64"/>
  <c r="AU165" i="64"/>
  <c r="AK166" i="64"/>
  <c r="AL166" i="64"/>
  <c r="AN166" i="64"/>
  <c r="AO166" i="64"/>
  <c r="AR166" i="64"/>
  <c r="AU166" i="64"/>
  <c r="AK167" i="64"/>
  <c r="AL167" i="64"/>
  <c r="AN167" i="64"/>
  <c r="AO167" i="64"/>
  <c r="AR167" i="64"/>
  <c r="AU167" i="64"/>
  <c r="AK168" i="64"/>
  <c r="AL168" i="64"/>
  <c r="AN168" i="64"/>
  <c r="AO168" i="64"/>
  <c r="AR168" i="64"/>
  <c r="AU168" i="64"/>
  <c r="AK169" i="64"/>
  <c r="AL169" i="64"/>
  <c r="AN169" i="64"/>
  <c r="AO169" i="64"/>
  <c r="AR169" i="64"/>
  <c r="AU169" i="64"/>
  <c r="AK170" i="64"/>
  <c r="AL170" i="64"/>
  <c r="AN170" i="64"/>
  <c r="AO170" i="64"/>
  <c r="AR170" i="64"/>
  <c r="AU170" i="64"/>
  <c r="AK171" i="64"/>
  <c r="AL171" i="64"/>
  <c r="AN171" i="64"/>
  <c r="AO171" i="64"/>
  <c r="AR171" i="64"/>
  <c r="AU171" i="64"/>
  <c r="AK172" i="64"/>
  <c r="AL172" i="64"/>
  <c r="AN172" i="64"/>
  <c r="AO172" i="64"/>
  <c r="AR172" i="64"/>
  <c r="AU172" i="64"/>
  <c r="AK173" i="64"/>
  <c r="AL173" i="64"/>
  <c r="AN173" i="64"/>
  <c r="AO173" i="64"/>
  <c r="AR173" i="64"/>
  <c r="AU173" i="64"/>
  <c r="AK174" i="64"/>
  <c r="AL174" i="64"/>
  <c r="AN174" i="64"/>
  <c r="AO174" i="64"/>
  <c r="AR174" i="64"/>
  <c r="AU174" i="64"/>
  <c r="AK175" i="64"/>
  <c r="AL175" i="64"/>
  <c r="AN175" i="64"/>
  <c r="AO175" i="64"/>
  <c r="AR175" i="64"/>
  <c r="AU175" i="64"/>
  <c r="AK176" i="64"/>
  <c r="AL176" i="64"/>
  <c r="AN176" i="64"/>
  <c r="AO176" i="64"/>
  <c r="AR176" i="64"/>
  <c r="AU176" i="64"/>
  <c r="AK177" i="64"/>
  <c r="AL177" i="64"/>
  <c r="AN177" i="64"/>
  <c r="AO177" i="64"/>
  <c r="AR177" i="64"/>
  <c r="AU177" i="64"/>
  <c r="AK178" i="64"/>
  <c r="AL178" i="64"/>
  <c r="AN178" i="64"/>
  <c r="AO178" i="64"/>
  <c r="AR178" i="64"/>
  <c r="AU178" i="64"/>
  <c r="AK179" i="64"/>
  <c r="AL179" i="64"/>
  <c r="AN179" i="64"/>
  <c r="AO179" i="64"/>
  <c r="AR179" i="64"/>
  <c r="AU179" i="64"/>
  <c r="AK180" i="64"/>
  <c r="AL180" i="64"/>
  <c r="AN180" i="64"/>
  <c r="AO180" i="64"/>
  <c r="AR180" i="64"/>
  <c r="AU180" i="64"/>
  <c r="AK181" i="64"/>
  <c r="AL181" i="64"/>
  <c r="AN181" i="64"/>
  <c r="AO181" i="64"/>
  <c r="AR181" i="64"/>
  <c r="AU181" i="64"/>
  <c r="AK182" i="64"/>
  <c r="AL182" i="64"/>
  <c r="AN182" i="64"/>
  <c r="AO182" i="64"/>
  <c r="AR182" i="64"/>
  <c r="AU182" i="64"/>
  <c r="AK183" i="64"/>
  <c r="AL183" i="64"/>
  <c r="AN183" i="64"/>
  <c r="AO183" i="64"/>
  <c r="AR183" i="64"/>
  <c r="AU183" i="64"/>
  <c r="AK184" i="64"/>
  <c r="AL184" i="64"/>
  <c r="AN184" i="64"/>
  <c r="AO184" i="64"/>
  <c r="AR184" i="64"/>
  <c r="AU184" i="64"/>
  <c r="AK185" i="64"/>
  <c r="AL185" i="64"/>
  <c r="AN185" i="64"/>
  <c r="AO185" i="64"/>
  <c r="AR185" i="64"/>
  <c r="AU185" i="64"/>
  <c r="AK186" i="64"/>
  <c r="AL186" i="64"/>
  <c r="AN186" i="64"/>
  <c r="AO186" i="64"/>
  <c r="AR186" i="64"/>
  <c r="AU186" i="64"/>
  <c r="AK187" i="64"/>
  <c r="AL187" i="64"/>
  <c r="AN187" i="64"/>
  <c r="AO187" i="64"/>
  <c r="AR187" i="64"/>
  <c r="AU187" i="64"/>
  <c r="AK188" i="64"/>
  <c r="AL188" i="64"/>
  <c r="AN188" i="64"/>
  <c r="AO188" i="64"/>
  <c r="AR188" i="64"/>
  <c r="AU188" i="64"/>
  <c r="AK189" i="64"/>
  <c r="AL189" i="64"/>
  <c r="AN189" i="64"/>
  <c r="AO189" i="64"/>
  <c r="AR189" i="64"/>
  <c r="AU189" i="64"/>
  <c r="AK190" i="64"/>
  <c r="AL190" i="64"/>
  <c r="AN190" i="64"/>
  <c r="AO190" i="64"/>
  <c r="AR190" i="64"/>
  <c r="AU190" i="64"/>
  <c r="AK191" i="64"/>
  <c r="AL191" i="64"/>
  <c r="AN191" i="64"/>
  <c r="AO191" i="64"/>
  <c r="AR191" i="64"/>
  <c r="AU191" i="64"/>
  <c r="AK192" i="64"/>
  <c r="AL192" i="64"/>
  <c r="AN192" i="64"/>
  <c r="AO192" i="64"/>
  <c r="AR192" i="64"/>
  <c r="AU192" i="64"/>
  <c r="AK193" i="64"/>
  <c r="AL193" i="64"/>
  <c r="AN193" i="64"/>
  <c r="AO193" i="64"/>
  <c r="AR193" i="64"/>
  <c r="AU193" i="64"/>
  <c r="AK194" i="64"/>
  <c r="AL194" i="64"/>
  <c r="AN194" i="64"/>
  <c r="AO194" i="64"/>
  <c r="AR194" i="64"/>
  <c r="AU194" i="64"/>
  <c r="AK195" i="64"/>
  <c r="AL195" i="64"/>
  <c r="AN195" i="64"/>
  <c r="AO195" i="64"/>
  <c r="AR195" i="64"/>
  <c r="AU195" i="64"/>
  <c r="AK196" i="64"/>
  <c r="AL196" i="64"/>
  <c r="AN196" i="64"/>
  <c r="AO196" i="64"/>
  <c r="AR196" i="64"/>
  <c r="AU196" i="64"/>
  <c r="AK197" i="64"/>
  <c r="AL197" i="64"/>
  <c r="AN197" i="64"/>
  <c r="AO197" i="64"/>
  <c r="AR197" i="64"/>
  <c r="AU197" i="64"/>
  <c r="AK198" i="64"/>
  <c r="AL198" i="64"/>
  <c r="AN198" i="64"/>
  <c r="AO198" i="64"/>
  <c r="AR198" i="64"/>
  <c r="AU198" i="64"/>
  <c r="AK199" i="64"/>
  <c r="AL199" i="64"/>
  <c r="AN199" i="64"/>
  <c r="AO199" i="64"/>
  <c r="AR199" i="64"/>
  <c r="AU199" i="64"/>
  <c r="AK200" i="64"/>
  <c r="AL200" i="64"/>
  <c r="AN200" i="64"/>
  <c r="AO200" i="64"/>
  <c r="AR200" i="64"/>
  <c r="AU200" i="64"/>
  <c r="AK201" i="64"/>
  <c r="AL201" i="64"/>
  <c r="AN201" i="64"/>
  <c r="AO201" i="64"/>
  <c r="AR201" i="64"/>
  <c r="AU201" i="64"/>
  <c r="AK202" i="64"/>
  <c r="AL202" i="64"/>
  <c r="AN202" i="64"/>
  <c r="AO202" i="64"/>
  <c r="AR202" i="64"/>
  <c r="AU202" i="64"/>
  <c r="AK203" i="64"/>
  <c r="AL203" i="64"/>
  <c r="AN203" i="64"/>
  <c r="AO203" i="64"/>
  <c r="AR203" i="64"/>
  <c r="AU203" i="64"/>
  <c r="AK204" i="64"/>
  <c r="AL204" i="64"/>
  <c r="AN204" i="64"/>
  <c r="AO204" i="64"/>
  <c r="AR204" i="64"/>
  <c r="AU204" i="64"/>
  <c r="AK205" i="64"/>
  <c r="AL205" i="64"/>
  <c r="AN205" i="64"/>
  <c r="AO205" i="64"/>
  <c r="AR205" i="64"/>
  <c r="AU205" i="64"/>
  <c r="AK206" i="64"/>
  <c r="AL206" i="64"/>
  <c r="AN206" i="64"/>
  <c r="AO206" i="64"/>
  <c r="AR206" i="64"/>
  <c r="AU206" i="64"/>
  <c r="AK207" i="64"/>
  <c r="AL207" i="64"/>
  <c r="AN207" i="64"/>
  <c r="AO207" i="64"/>
  <c r="AR207" i="64"/>
  <c r="AU207" i="64"/>
  <c r="AK208" i="64"/>
  <c r="AL208" i="64"/>
  <c r="AN208" i="64"/>
  <c r="AO208" i="64"/>
  <c r="AR208" i="64"/>
  <c r="AU208" i="64"/>
  <c r="AK209" i="64"/>
  <c r="AL209" i="64"/>
  <c r="AN209" i="64"/>
  <c r="AO209" i="64"/>
  <c r="AR209" i="64"/>
  <c r="AU209" i="64"/>
  <c r="AK210" i="64"/>
  <c r="AL210" i="64"/>
  <c r="AN210" i="64"/>
  <c r="AO210" i="64"/>
  <c r="AR210" i="64"/>
  <c r="AU210" i="64"/>
  <c r="AK211" i="64"/>
  <c r="AL211" i="64"/>
  <c r="AN211" i="64"/>
  <c r="AO211" i="64"/>
  <c r="AR211" i="64"/>
  <c r="AU211" i="64"/>
  <c r="AK212" i="64"/>
  <c r="AL212" i="64"/>
  <c r="AN212" i="64"/>
  <c r="AO212" i="64"/>
  <c r="AR212" i="64"/>
  <c r="AU212" i="64"/>
  <c r="AK213" i="64"/>
  <c r="AL213" i="64"/>
  <c r="AN213" i="64"/>
  <c r="AO213" i="64"/>
  <c r="AR213" i="64"/>
  <c r="AU213" i="64"/>
  <c r="AK214" i="64"/>
  <c r="AL214" i="64"/>
  <c r="AN214" i="64"/>
  <c r="AO214" i="64"/>
  <c r="AR214" i="64"/>
  <c r="AU214" i="64"/>
  <c r="AK215" i="64"/>
  <c r="AL215" i="64"/>
  <c r="AN215" i="64"/>
  <c r="AO215" i="64"/>
  <c r="AR215" i="64"/>
  <c r="AU215" i="64"/>
  <c r="AK216" i="64"/>
  <c r="AL216" i="64"/>
  <c r="AN216" i="64"/>
  <c r="AO216" i="64"/>
  <c r="AR216" i="64"/>
  <c r="AU216" i="64"/>
  <c r="AK217" i="64"/>
  <c r="AL217" i="64"/>
  <c r="AN217" i="64"/>
  <c r="AO217" i="64"/>
  <c r="AR217" i="64"/>
  <c r="AU217" i="64"/>
  <c r="AK218" i="64"/>
  <c r="AL218" i="64"/>
  <c r="AN218" i="64"/>
  <c r="AO218" i="64"/>
  <c r="AR218" i="64"/>
  <c r="AU218" i="64"/>
  <c r="AK219" i="64"/>
  <c r="AL219" i="64"/>
  <c r="AN219" i="64"/>
  <c r="AO219" i="64"/>
  <c r="AR219" i="64"/>
  <c r="AU219" i="64"/>
  <c r="AK220" i="64"/>
  <c r="AL220" i="64"/>
  <c r="AN220" i="64"/>
  <c r="AO220" i="64"/>
  <c r="AR220" i="64"/>
  <c r="AU220" i="64"/>
  <c r="AK221" i="64"/>
  <c r="AL221" i="64"/>
  <c r="AN221" i="64"/>
  <c r="AO221" i="64"/>
  <c r="AR221" i="64"/>
  <c r="AU221" i="64"/>
  <c r="AK222" i="64"/>
  <c r="AL222" i="64"/>
  <c r="AN222" i="64"/>
  <c r="AO222" i="64"/>
  <c r="AR222" i="64"/>
  <c r="AU222" i="64"/>
  <c r="AK223" i="64"/>
  <c r="AL223" i="64"/>
  <c r="AN223" i="64"/>
  <c r="AO223" i="64"/>
  <c r="AR223" i="64"/>
  <c r="AU223" i="64"/>
  <c r="AK224" i="64"/>
  <c r="AL224" i="64"/>
  <c r="AN224" i="64"/>
  <c r="AO224" i="64"/>
  <c r="AR224" i="64"/>
  <c r="AU224" i="64"/>
  <c r="AK225" i="64"/>
  <c r="AL225" i="64"/>
  <c r="AN225" i="64"/>
  <c r="AO225" i="64"/>
  <c r="AR225" i="64"/>
  <c r="AU225" i="64"/>
  <c r="AK226" i="64"/>
  <c r="AL226" i="64"/>
  <c r="AN226" i="64"/>
  <c r="AO226" i="64"/>
  <c r="AR226" i="64"/>
  <c r="AU226" i="64"/>
  <c r="AK227" i="64"/>
  <c r="AL227" i="64"/>
  <c r="AN227" i="64"/>
  <c r="AO227" i="64"/>
  <c r="AR227" i="64"/>
  <c r="AU227" i="64"/>
  <c r="AK228" i="64"/>
  <c r="AL228" i="64"/>
  <c r="AN228" i="64"/>
  <c r="AO228" i="64"/>
  <c r="AR228" i="64"/>
  <c r="AU228" i="64"/>
  <c r="AK229" i="64"/>
  <c r="AL229" i="64"/>
  <c r="AN229" i="64"/>
  <c r="AO229" i="64"/>
  <c r="AR229" i="64"/>
  <c r="AU229" i="64"/>
  <c r="AK230" i="64"/>
  <c r="AL230" i="64"/>
  <c r="AN230" i="64"/>
  <c r="AO230" i="64"/>
  <c r="AR230" i="64"/>
  <c r="AU230" i="64"/>
  <c r="AK231" i="64"/>
  <c r="AL231" i="64"/>
  <c r="AN231" i="64"/>
  <c r="AO231" i="64"/>
  <c r="AR231" i="64"/>
  <c r="AU231" i="64"/>
  <c r="AK232" i="64"/>
  <c r="AL232" i="64"/>
  <c r="AN232" i="64"/>
  <c r="AO232" i="64"/>
  <c r="AR232" i="64"/>
  <c r="AU232" i="64"/>
  <c r="AK233" i="64"/>
  <c r="AL233" i="64"/>
  <c r="AN233" i="64"/>
  <c r="AO233" i="64"/>
  <c r="AR233" i="64"/>
  <c r="AU233" i="64"/>
  <c r="AK234" i="64"/>
  <c r="AL234" i="64"/>
  <c r="AN234" i="64"/>
  <c r="AO234" i="64"/>
  <c r="AR234" i="64"/>
  <c r="AU234" i="64"/>
  <c r="AK235" i="64"/>
  <c r="AL235" i="64"/>
  <c r="AN235" i="64"/>
  <c r="AO235" i="64"/>
  <c r="AR235" i="64"/>
  <c r="AU235" i="64"/>
  <c r="AK236" i="64"/>
  <c r="AL236" i="64"/>
  <c r="AN236" i="64"/>
  <c r="AO236" i="64"/>
  <c r="AR236" i="64"/>
  <c r="AU236" i="64"/>
  <c r="AK237" i="64"/>
  <c r="AL237" i="64"/>
  <c r="AN237" i="64"/>
  <c r="AO237" i="64"/>
  <c r="AR237" i="64"/>
  <c r="AU237" i="64"/>
  <c r="AK238" i="64"/>
  <c r="AL238" i="64"/>
  <c r="AN238" i="64"/>
  <c r="AO238" i="64"/>
  <c r="AR238" i="64"/>
  <c r="AU238" i="64"/>
  <c r="AK239" i="64"/>
  <c r="AL239" i="64"/>
  <c r="AN239" i="64"/>
  <c r="AO239" i="64"/>
  <c r="AR239" i="64"/>
  <c r="AU239" i="64"/>
  <c r="AK240" i="64"/>
  <c r="AL240" i="64"/>
  <c r="AN240" i="64"/>
  <c r="AO240" i="64"/>
  <c r="AR240" i="64"/>
  <c r="AU240" i="64"/>
  <c r="AK241" i="64"/>
  <c r="AL241" i="64"/>
  <c r="AN241" i="64"/>
  <c r="AO241" i="64"/>
  <c r="AR241" i="64"/>
  <c r="AU241" i="64"/>
  <c r="AK242" i="64"/>
  <c r="AL242" i="64"/>
  <c r="AN242" i="64"/>
  <c r="AO242" i="64"/>
  <c r="AR242" i="64"/>
  <c r="AU242" i="64"/>
  <c r="AK243" i="64"/>
  <c r="AL243" i="64"/>
  <c r="AN243" i="64"/>
  <c r="AO243" i="64"/>
  <c r="AR243" i="64"/>
  <c r="AU243" i="64"/>
  <c r="AK244" i="64"/>
  <c r="AL244" i="64"/>
  <c r="AN244" i="64"/>
  <c r="AO244" i="64"/>
  <c r="AR244" i="64"/>
  <c r="AU244" i="64"/>
  <c r="AK245" i="64"/>
  <c r="AL245" i="64"/>
  <c r="AN245" i="64"/>
  <c r="AO245" i="64"/>
  <c r="AR245" i="64"/>
  <c r="AU245" i="64"/>
  <c r="AK246" i="64"/>
  <c r="AL246" i="64"/>
  <c r="AN246" i="64"/>
  <c r="AO246" i="64"/>
  <c r="AR246" i="64"/>
  <c r="AU246" i="64"/>
  <c r="AK247" i="64"/>
  <c r="AL247" i="64"/>
  <c r="AN247" i="64"/>
  <c r="AO247" i="64"/>
  <c r="AR247" i="64"/>
  <c r="AU247" i="64"/>
  <c r="AK248" i="64"/>
  <c r="AL248" i="64"/>
  <c r="AN248" i="64"/>
  <c r="AO248" i="64"/>
  <c r="AR248" i="64"/>
  <c r="AU248" i="64"/>
  <c r="AK249" i="64"/>
  <c r="AL249" i="64"/>
  <c r="AN249" i="64"/>
  <c r="AO249" i="64"/>
  <c r="AR249" i="64"/>
  <c r="AU249" i="64"/>
  <c r="AK250" i="64"/>
  <c r="AL250" i="64"/>
  <c r="AN250" i="64"/>
  <c r="AO250" i="64"/>
  <c r="AR250" i="64"/>
  <c r="AU250" i="64"/>
  <c r="AK251" i="64"/>
  <c r="AL251" i="64"/>
  <c r="AN251" i="64"/>
  <c r="AO251" i="64"/>
  <c r="AR251" i="64"/>
  <c r="AU251" i="64"/>
  <c r="AK252" i="64"/>
  <c r="AL252" i="64"/>
  <c r="AN252" i="64"/>
  <c r="AO252" i="64"/>
  <c r="AR252" i="64"/>
  <c r="AU252" i="64"/>
  <c r="AK253" i="64"/>
  <c r="AL253" i="64"/>
  <c r="AN253" i="64"/>
  <c r="AO253" i="64"/>
  <c r="AR253" i="64"/>
  <c r="AU253" i="64"/>
  <c r="AK254" i="64"/>
  <c r="AL254" i="64"/>
  <c r="AN254" i="64"/>
  <c r="AO254" i="64"/>
  <c r="AR254" i="64"/>
  <c r="AU254" i="64"/>
  <c r="AK255" i="64"/>
  <c r="AL255" i="64"/>
  <c r="AN255" i="64"/>
  <c r="AO255" i="64"/>
  <c r="AR255" i="64"/>
  <c r="AU255" i="64"/>
  <c r="AK256" i="64"/>
  <c r="AL256" i="64"/>
  <c r="AN256" i="64"/>
  <c r="AO256" i="64"/>
  <c r="AR256" i="64"/>
  <c r="AU256" i="64"/>
  <c r="AK257" i="64"/>
  <c r="AL257" i="64"/>
  <c r="AN257" i="64"/>
  <c r="AO257" i="64"/>
  <c r="AR257" i="64"/>
  <c r="AU257" i="64"/>
  <c r="AK258" i="64"/>
  <c r="AL258" i="64"/>
  <c r="AN258" i="64"/>
  <c r="AO258" i="64"/>
  <c r="AR258" i="64"/>
  <c r="AU258" i="64"/>
  <c r="AK259" i="64"/>
  <c r="AL259" i="64"/>
  <c r="AN259" i="64"/>
  <c r="AO259" i="64"/>
  <c r="AR259" i="64"/>
  <c r="AU259" i="64"/>
  <c r="AK260" i="64"/>
  <c r="AL260" i="64"/>
  <c r="AN260" i="64"/>
  <c r="AO260" i="64"/>
  <c r="AR260" i="64"/>
  <c r="AU260" i="64"/>
  <c r="AK261" i="64"/>
  <c r="AL261" i="64"/>
  <c r="AN261" i="64"/>
  <c r="AO261" i="64"/>
  <c r="AR261" i="64"/>
  <c r="AU261" i="64"/>
  <c r="AK262" i="64"/>
  <c r="AL262" i="64"/>
  <c r="AN262" i="64"/>
  <c r="AO262" i="64"/>
  <c r="AR262" i="64"/>
  <c r="AU262" i="64"/>
  <c r="AK263" i="64"/>
  <c r="AL263" i="64"/>
  <c r="AN263" i="64"/>
  <c r="AO263" i="64"/>
  <c r="AR263" i="64"/>
  <c r="AU263" i="64"/>
  <c r="AK264" i="64"/>
  <c r="AL264" i="64"/>
  <c r="AN264" i="64"/>
  <c r="AO264" i="64"/>
  <c r="AR264" i="64"/>
  <c r="AU264" i="64"/>
  <c r="AK265" i="64"/>
  <c r="AL265" i="64"/>
  <c r="AN265" i="64"/>
  <c r="AO265" i="64"/>
  <c r="AR265" i="64"/>
  <c r="AU265" i="64"/>
  <c r="AK266" i="64"/>
  <c r="AL266" i="64"/>
  <c r="AN266" i="64"/>
  <c r="AO266" i="64"/>
  <c r="AR266" i="64"/>
  <c r="AU266" i="64"/>
  <c r="AK267" i="64"/>
  <c r="AL267" i="64"/>
  <c r="AN267" i="64"/>
  <c r="AO267" i="64"/>
  <c r="AR267" i="64"/>
  <c r="AU267" i="64"/>
  <c r="AK268" i="64"/>
  <c r="AL268" i="64"/>
  <c r="AN268" i="64"/>
  <c r="AO268" i="64"/>
  <c r="AR268" i="64"/>
  <c r="AU268" i="64"/>
  <c r="AK269" i="64"/>
  <c r="AL269" i="64"/>
  <c r="AN269" i="64"/>
  <c r="AO269" i="64"/>
  <c r="AR269" i="64"/>
  <c r="AU269" i="64"/>
  <c r="AK270" i="64"/>
  <c r="AL270" i="64"/>
  <c r="AN270" i="64"/>
  <c r="AO270" i="64"/>
  <c r="AR270" i="64"/>
  <c r="AU270" i="64"/>
  <c r="AK271" i="64"/>
  <c r="AL271" i="64"/>
  <c r="AN271" i="64"/>
  <c r="AO271" i="64"/>
  <c r="AR271" i="64"/>
  <c r="AU271" i="64"/>
  <c r="AK272" i="64"/>
  <c r="AL272" i="64"/>
  <c r="AN272" i="64"/>
  <c r="AO272" i="64"/>
  <c r="AR272" i="64"/>
  <c r="AU272" i="64"/>
  <c r="AK273" i="64"/>
  <c r="AL273" i="64"/>
  <c r="AN273" i="64"/>
  <c r="AO273" i="64"/>
  <c r="AR273" i="64"/>
  <c r="AU273" i="64"/>
  <c r="AK274" i="64"/>
  <c r="AL274" i="64"/>
  <c r="AN274" i="64"/>
  <c r="AO274" i="64"/>
  <c r="AR274" i="64"/>
  <c r="AU274" i="64"/>
  <c r="AK275" i="64"/>
  <c r="AL275" i="64"/>
  <c r="AN275" i="64"/>
  <c r="AO275" i="64"/>
  <c r="AR275" i="64"/>
  <c r="AU275" i="64"/>
  <c r="AK276" i="64"/>
  <c r="AL276" i="64"/>
  <c r="AN276" i="64"/>
  <c r="AO276" i="64"/>
  <c r="AR276" i="64"/>
  <c r="AU276" i="64"/>
  <c r="AK277" i="64"/>
  <c r="AL277" i="64"/>
  <c r="AN277" i="64"/>
  <c r="AO277" i="64"/>
  <c r="AR277" i="64"/>
  <c r="AU277" i="64"/>
  <c r="AK278" i="64"/>
  <c r="AL278" i="64"/>
  <c r="AN278" i="64"/>
  <c r="AO278" i="64"/>
  <c r="AR278" i="64"/>
  <c r="AU278" i="64"/>
  <c r="AK279" i="64"/>
  <c r="AL279" i="64"/>
  <c r="AN279" i="64"/>
  <c r="AO279" i="64"/>
  <c r="AR279" i="64"/>
  <c r="AU279" i="64"/>
  <c r="AK280" i="64"/>
  <c r="AL280" i="64"/>
  <c r="AN280" i="64"/>
  <c r="AO280" i="64"/>
  <c r="AR280" i="64"/>
  <c r="AU280" i="64"/>
  <c r="AK281" i="64"/>
  <c r="AL281" i="64"/>
  <c r="AN281" i="64"/>
  <c r="AO281" i="64"/>
  <c r="AR281" i="64"/>
  <c r="AU281" i="64"/>
  <c r="AK282" i="64"/>
  <c r="AL282" i="64"/>
  <c r="AN282" i="64"/>
  <c r="AO282" i="64"/>
  <c r="AR282" i="64"/>
  <c r="AU282" i="64"/>
  <c r="AK283" i="64"/>
  <c r="AL283" i="64"/>
  <c r="AN283" i="64"/>
  <c r="AO283" i="64"/>
  <c r="AR283" i="64"/>
  <c r="AU283" i="64"/>
  <c r="AK284" i="64"/>
  <c r="AL284" i="64"/>
  <c r="AN284" i="64"/>
  <c r="AO284" i="64"/>
  <c r="AR284" i="64"/>
  <c r="AU284" i="64"/>
  <c r="AK285" i="64"/>
  <c r="AL285" i="64"/>
  <c r="AN285" i="64"/>
  <c r="AO285" i="64"/>
  <c r="AR285" i="64"/>
  <c r="AU285" i="64"/>
  <c r="AK286" i="64"/>
  <c r="AL286" i="64"/>
  <c r="AN286" i="64"/>
  <c r="AO286" i="64"/>
  <c r="AR286" i="64"/>
  <c r="AU286" i="64"/>
  <c r="AK287" i="64"/>
  <c r="AL287" i="64"/>
  <c r="AN287" i="64"/>
  <c r="AO287" i="64"/>
  <c r="AR287" i="64"/>
  <c r="AU287" i="64"/>
  <c r="AK288" i="64"/>
  <c r="AL288" i="64"/>
  <c r="AN288" i="64"/>
  <c r="AO288" i="64"/>
  <c r="AR288" i="64"/>
  <c r="AU288" i="64"/>
  <c r="AK289" i="64"/>
  <c r="AL289" i="64"/>
  <c r="AN289" i="64"/>
  <c r="AO289" i="64"/>
  <c r="AR289" i="64"/>
  <c r="AU289" i="64"/>
  <c r="AK290" i="64"/>
  <c r="AL290" i="64"/>
  <c r="AN290" i="64"/>
  <c r="AO290" i="64"/>
  <c r="AR290" i="64"/>
  <c r="AU290" i="64"/>
  <c r="AK291" i="64"/>
  <c r="AL291" i="64"/>
  <c r="AN291" i="64"/>
  <c r="AO291" i="64"/>
  <c r="AR291" i="64"/>
  <c r="AU291" i="64"/>
  <c r="AK292" i="64"/>
  <c r="AL292" i="64"/>
  <c r="AN292" i="64"/>
  <c r="AO292" i="64"/>
  <c r="AR292" i="64"/>
  <c r="AU292" i="64"/>
  <c r="AK293" i="64"/>
  <c r="AL293" i="64"/>
  <c r="AN293" i="64"/>
  <c r="AO293" i="64"/>
  <c r="AR293" i="64"/>
  <c r="AU293" i="64"/>
  <c r="AK294" i="64"/>
  <c r="AL294" i="64"/>
  <c r="AN294" i="64"/>
  <c r="AO294" i="64"/>
  <c r="AR294" i="64"/>
  <c r="AU294" i="64"/>
  <c r="AK295" i="64"/>
  <c r="AL295" i="64"/>
  <c r="AN295" i="64"/>
  <c r="AO295" i="64"/>
  <c r="AR295" i="64"/>
  <c r="AU295" i="64"/>
  <c r="AK296" i="64"/>
  <c r="AL296" i="64"/>
  <c r="AN296" i="64"/>
  <c r="AO296" i="64"/>
  <c r="AR296" i="64"/>
  <c r="AU296" i="64"/>
  <c r="AK297" i="64"/>
  <c r="AL297" i="64"/>
  <c r="AN297" i="64"/>
  <c r="AO297" i="64"/>
  <c r="AR297" i="64"/>
  <c r="AU297" i="64"/>
  <c r="AK298" i="64"/>
  <c r="AL298" i="64"/>
  <c r="AN298" i="64"/>
  <c r="AO298" i="64"/>
  <c r="AR298" i="64"/>
  <c r="AU298" i="64"/>
  <c r="AK299" i="64"/>
  <c r="AL299" i="64"/>
  <c r="AN299" i="64"/>
  <c r="AO299" i="64"/>
  <c r="AR299" i="64"/>
  <c r="AU299" i="64"/>
  <c r="AK300" i="64"/>
  <c r="AL300" i="64"/>
  <c r="AN300" i="64"/>
  <c r="AO300" i="64"/>
  <c r="AR300" i="64"/>
  <c r="AU300" i="64"/>
  <c r="AK301" i="64"/>
  <c r="AL301" i="64"/>
  <c r="AN301" i="64"/>
  <c r="AO301" i="64"/>
  <c r="AR301" i="64"/>
  <c r="AU301" i="64"/>
  <c r="AK302" i="64"/>
  <c r="AL302" i="64"/>
  <c r="AN302" i="64"/>
  <c r="AO302" i="64"/>
  <c r="AR302" i="64"/>
  <c r="AU302" i="64"/>
  <c r="AK303" i="64"/>
  <c r="AL303" i="64"/>
  <c r="AN303" i="64"/>
  <c r="AO303" i="64"/>
  <c r="AR303" i="64"/>
  <c r="AU303" i="64"/>
  <c r="AK304" i="64"/>
  <c r="AL304" i="64"/>
  <c r="AN304" i="64"/>
  <c r="AO304" i="64"/>
  <c r="AR304" i="64"/>
  <c r="AU304" i="64"/>
  <c r="AK305" i="64"/>
  <c r="AL305" i="64"/>
  <c r="AN305" i="64"/>
  <c r="AO305" i="64"/>
  <c r="AR305" i="64"/>
  <c r="AU305" i="64"/>
  <c r="AK306" i="64"/>
  <c r="AL306" i="64"/>
  <c r="AN306" i="64"/>
  <c r="AO306" i="64"/>
  <c r="AR306" i="64"/>
  <c r="AU306" i="64"/>
  <c r="AK307" i="64"/>
  <c r="AL307" i="64"/>
  <c r="AN307" i="64"/>
  <c r="AO307" i="64"/>
  <c r="AR307" i="64"/>
  <c r="AU307" i="64"/>
  <c r="AK308" i="64"/>
  <c r="AL308" i="64"/>
  <c r="AN308" i="64"/>
  <c r="AO308" i="64"/>
  <c r="AR308" i="64"/>
  <c r="AU308" i="64"/>
  <c r="AK309" i="64"/>
  <c r="AL309" i="64"/>
  <c r="AN309" i="64"/>
  <c r="AO309" i="64"/>
  <c r="AR309" i="64"/>
  <c r="AU309" i="64"/>
  <c r="AK310" i="64"/>
  <c r="AL310" i="64"/>
  <c r="AN310" i="64"/>
  <c r="AO310" i="64"/>
  <c r="AR310" i="64"/>
  <c r="AU310" i="64"/>
  <c r="AK311" i="64"/>
  <c r="AL311" i="64"/>
  <c r="AN311" i="64"/>
  <c r="AO311" i="64"/>
  <c r="AR311" i="64"/>
  <c r="AU311" i="64"/>
  <c r="AK312" i="64"/>
  <c r="AL312" i="64"/>
  <c r="AN312" i="64"/>
  <c r="AO312" i="64"/>
  <c r="AR312" i="64"/>
  <c r="AU312" i="64"/>
  <c r="AK313" i="64"/>
  <c r="AL313" i="64"/>
  <c r="AN313" i="64"/>
  <c r="AO313" i="64"/>
  <c r="AR313" i="64"/>
  <c r="AU313" i="64"/>
  <c r="AK314" i="64"/>
  <c r="AL314" i="64"/>
  <c r="AN314" i="64"/>
  <c r="AO314" i="64"/>
  <c r="AR314" i="64"/>
  <c r="AU314" i="64"/>
  <c r="AK315" i="64"/>
  <c r="AL315" i="64"/>
  <c r="AN315" i="64"/>
  <c r="AO315" i="64"/>
  <c r="AR315" i="64"/>
  <c r="AU315" i="64"/>
  <c r="AK316" i="64"/>
  <c r="AL316" i="64"/>
  <c r="AN316" i="64"/>
  <c r="AO316" i="64"/>
  <c r="AR316" i="64"/>
  <c r="AU316" i="64"/>
  <c r="AK317" i="64"/>
  <c r="AL317" i="64"/>
  <c r="AN317" i="64"/>
  <c r="AO317" i="64"/>
  <c r="AR317" i="64"/>
  <c r="AU317" i="64"/>
  <c r="AK318" i="64"/>
  <c r="AL318" i="64"/>
  <c r="AN318" i="64"/>
  <c r="AO318" i="64"/>
  <c r="AR318" i="64"/>
  <c r="AU318" i="64"/>
  <c r="AK319" i="64"/>
  <c r="AL319" i="64"/>
  <c r="AN319" i="64"/>
  <c r="AO319" i="64"/>
  <c r="AR319" i="64"/>
  <c r="AU319" i="64"/>
  <c r="AK320" i="64"/>
  <c r="AL320" i="64"/>
  <c r="AN320" i="64"/>
  <c r="AO320" i="64"/>
  <c r="AR320" i="64"/>
  <c r="AU320" i="64"/>
  <c r="AK321" i="64"/>
  <c r="AL321" i="64"/>
  <c r="AN321" i="64"/>
  <c r="AO321" i="64"/>
  <c r="AR321" i="64"/>
  <c r="AU321" i="64"/>
  <c r="AK322" i="64"/>
  <c r="AL322" i="64"/>
  <c r="AN322" i="64"/>
  <c r="AO322" i="64"/>
  <c r="AR322" i="64"/>
  <c r="AU322" i="64"/>
  <c r="AK323" i="64"/>
  <c r="AL323" i="64"/>
  <c r="AN323" i="64"/>
  <c r="AO323" i="64"/>
  <c r="AR323" i="64"/>
  <c r="AU323" i="64"/>
  <c r="AK324" i="64"/>
  <c r="AL324" i="64"/>
  <c r="AN324" i="64"/>
  <c r="AO324" i="64"/>
  <c r="AR324" i="64"/>
  <c r="AU324" i="64"/>
  <c r="AK325" i="64"/>
  <c r="AL325" i="64"/>
  <c r="AN325" i="64"/>
  <c r="AO325" i="64"/>
  <c r="AR325" i="64"/>
  <c r="AU325" i="64"/>
  <c r="AK326" i="64"/>
  <c r="AL326" i="64"/>
  <c r="AN326" i="64"/>
  <c r="AO326" i="64"/>
  <c r="AR326" i="64"/>
  <c r="AU326" i="64"/>
  <c r="AK327" i="64"/>
  <c r="AL327" i="64"/>
  <c r="AN327" i="64"/>
  <c r="AO327" i="64"/>
  <c r="AR327" i="64"/>
  <c r="AU327" i="64"/>
  <c r="AK328" i="64"/>
  <c r="AL328" i="64"/>
  <c r="AN328" i="64"/>
  <c r="AO328" i="64"/>
  <c r="AR328" i="64"/>
  <c r="AU328" i="64"/>
  <c r="AK329" i="64"/>
  <c r="AL329" i="64"/>
  <c r="AN329" i="64"/>
  <c r="AO329" i="64"/>
  <c r="AR329" i="64"/>
  <c r="AU329" i="64"/>
  <c r="AK330" i="64"/>
  <c r="AL330" i="64"/>
  <c r="AN330" i="64"/>
  <c r="AO330" i="64"/>
  <c r="AR330" i="64"/>
  <c r="AU330" i="64"/>
  <c r="AK331" i="64"/>
  <c r="AL331" i="64"/>
  <c r="AN331" i="64"/>
  <c r="AO331" i="64"/>
  <c r="AR331" i="64"/>
  <c r="AU331" i="64"/>
  <c r="AK332" i="64"/>
  <c r="AL332" i="64"/>
  <c r="AN332" i="64"/>
  <c r="AO332" i="64"/>
  <c r="AR332" i="64"/>
  <c r="AU332" i="64"/>
  <c r="AK333" i="64"/>
  <c r="AL333" i="64"/>
  <c r="AN333" i="64"/>
  <c r="AO333" i="64"/>
  <c r="AR333" i="64"/>
  <c r="AU333" i="64"/>
  <c r="AK334" i="64"/>
  <c r="AL334" i="64"/>
  <c r="AN334" i="64"/>
  <c r="AO334" i="64"/>
  <c r="AR334" i="64"/>
  <c r="AU334" i="64"/>
  <c r="AK335" i="64"/>
  <c r="AL335" i="64"/>
  <c r="AN335" i="64"/>
  <c r="AO335" i="64"/>
  <c r="AR335" i="64"/>
  <c r="AU335" i="64"/>
  <c r="AK336" i="64"/>
  <c r="AL336" i="64"/>
  <c r="AN336" i="64"/>
  <c r="AO336" i="64"/>
  <c r="AR336" i="64"/>
  <c r="AU336" i="64"/>
  <c r="AK337" i="64"/>
  <c r="AL337" i="64"/>
  <c r="AN337" i="64"/>
  <c r="AO337" i="64"/>
  <c r="AR337" i="64"/>
  <c r="AU337" i="64"/>
  <c r="AK338" i="64"/>
  <c r="AL338" i="64"/>
  <c r="AN338" i="64"/>
  <c r="AO338" i="64"/>
  <c r="AR338" i="64"/>
  <c r="AU338" i="64"/>
  <c r="AK339" i="64"/>
  <c r="AL339" i="64"/>
  <c r="AN339" i="64"/>
  <c r="AO339" i="64"/>
  <c r="AR339" i="64"/>
  <c r="AU339" i="64"/>
  <c r="AK340" i="64"/>
  <c r="AL340" i="64"/>
  <c r="AN340" i="64"/>
  <c r="AO340" i="64"/>
  <c r="AR340" i="64"/>
  <c r="AU340" i="64"/>
  <c r="AK341" i="64"/>
  <c r="AL341" i="64"/>
  <c r="AN341" i="64"/>
  <c r="AO341" i="64"/>
  <c r="AR341" i="64"/>
  <c r="AU341" i="64"/>
  <c r="AK342" i="64"/>
  <c r="AL342" i="64"/>
  <c r="AN342" i="64"/>
  <c r="AO342" i="64"/>
  <c r="AR342" i="64"/>
  <c r="AU342" i="64"/>
  <c r="AK343" i="64"/>
  <c r="AL343" i="64"/>
  <c r="AN343" i="64"/>
  <c r="AO343" i="64"/>
  <c r="AR343" i="64"/>
  <c r="AU343" i="64"/>
  <c r="AK344" i="64"/>
  <c r="AL344" i="64"/>
  <c r="AN344" i="64"/>
  <c r="AO344" i="64"/>
  <c r="AR344" i="64"/>
  <c r="AU344" i="64"/>
  <c r="AK345" i="64"/>
  <c r="AL345" i="64"/>
  <c r="AN345" i="64"/>
  <c r="AO345" i="64"/>
  <c r="AR345" i="64"/>
  <c r="AU345" i="64"/>
  <c r="AK346" i="64"/>
  <c r="AL346" i="64"/>
  <c r="AN346" i="64"/>
  <c r="AO346" i="64"/>
  <c r="AR346" i="64"/>
  <c r="AU346" i="64"/>
  <c r="AK347" i="64"/>
  <c r="AL347" i="64"/>
  <c r="AN347" i="64"/>
  <c r="AO347" i="64"/>
  <c r="AR347" i="64"/>
  <c r="AU347" i="64"/>
  <c r="AK348" i="64"/>
  <c r="AL348" i="64"/>
  <c r="AN348" i="64"/>
  <c r="AO348" i="64"/>
  <c r="AR348" i="64"/>
  <c r="AU348" i="64"/>
  <c r="AK349" i="64"/>
  <c r="AL349" i="64"/>
  <c r="AN349" i="64"/>
  <c r="AO349" i="64"/>
  <c r="AR349" i="64"/>
  <c r="AU349" i="64"/>
  <c r="AK350" i="64"/>
  <c r="AL350" i="64"/>
  <c r="AN350" i="64"/>
  <c r="AO350" i="64"/>
  <c r="AR350" i="64"/>
  <c r="AU350" i="64"/>
  <c r="AK351" i="64"/>
  <c r="AL351" i="64"/>
  <c r="AN351" i="64"/>
  <c r="AO351" i="64"/>
  <c r="AR351" i="64"/>
  <c r="AU351" i="64"/>
  <c r="AK352" i="64"/>
  <c r="AL352" i="64"/>
  <c r="AN352" i="64"/>
  <c r="AO352" i="64"/>
  <c r="AR352" i="64"/>
  <c r="AU352" i="64"/>
  <c r="AK353" i="64"/>
  <c r="AL353" i="64"/>
  <c r="AN353" i="64"/>
  <c r="AO353" i="64"/>
  <c r="AR353" i="64"/>
  <c r="AU353" i="64"/>
  <c r="AK354" i="64"/>
  <c r="AL354" i="64"/>
  <c r="AN354" i="64"/>
  <c r="AO354" i="64"/>
  <c r="AR354" i="64"/>
  <c r="AU354" i="64"/>
  <c r="AK355" i="64"/>
  <c r="AL355" i="64"/>
  <c r="AN355" i="64"/>
  <c r="AO355" i="64"/>
  <c r="AR355" i="64"/>
  <c r="AU355" i="64"/>
  <c r="AK356" i="64"/>
  <c r="AL356" i="64"/>
  <c r="AN356" i="64"/>
  <c r="AO356" i="64"/>
  <c r="AR356" i="64"/>
  <c r="AU356" i="64"/>
  <c r="AK357" i="64"/>
  <c r="AL357" i="64"/>
  <c r="AN357" i="64"/>
  <c r="AO357" i="64"/>
  <c r="AR357" i="64"/>
  <c r="AU357" i="64"/>
  <c r="AK358" i="64"/>
  <c r="AL358" i="64"/>
  <c r="AN358" i="64"/>
  <c r="AO358" i="64"/>
  <c r="AR358" i="64"/>
  <c r="AU358" i="64"/>
  <c r="AK359" i="64"/>
  <c r="AL359" i="64"/>
  <c r="AN359" i="64"/>
  <c r="AO359" i="64"/>
  <c r="AR359" i="64"/>
  <c r="AU359" i="64"/>
  <c r="AK360" i="64"/>
  <c r="AL360" i="64"/>
  <c r="AN360" i="64"/>
  <c r="AO360" i="64"/>
  <c r="AR360" i="64"/>
  <c r="AU360" i="64"/>
  <c r="AK361" i="64"/>
  <c r="AL361" i="64"/>
  <c r="AN361" i="64"/>
  <c r="AO361" i="64"/>
  <c r="AR361" i="64"/>
  <c r="AU361" i="64"/>
  <c r="AK362" i="64"/>
  <c r="AL362" i="64"/>
  <c r="AN362" i="64"/>
  <c r="AO362" i="64"/>
  <c r="AR362" i="64"/>
  <c r="AU362" i="64"/>
  <c r="AK363" i="64"/>
  <c r="AL363" i="64"/>
  <c r="AN363" i="64"/>
  <c r="AO363" i="64"/>
  <c r="AR363" i="64"/>
  <c r="AU363" i="64"/>
  <c r="AK364" i="64"/>
  <c r="AL364" i="64"/>
  <c r="AN364" i="64"/>
  <c r="AO364" i="64"/>
  <c r="AR364" i="64"/>
  <c r="AU364" i="64"/>
  <c r="AK365" i="64"/>
  <c r="AL365" i="64"/>
  <c r="AN365" i="64"/>
  <c r="AO365" i="64"/>
  <c r="AR365" i="64"/>
  <c r="AU365" i="64"/>
  <c r="AK366" i="64"/>
  <c r="AL366" i="64"/>
  <c r="AN366" i="64"/>
  <c r="AO366" i="64"/>
  <c r="AR366" i="64"/>
  <c r="AU366" i="64"/>
  <c r="AK367" i="64"/>
  <c r="AL367" i="64"/>
  <c r="AN367" i="64"/>
  <c r="AO367" i="64"/>
  <c r="AR367" i="64"/>
  <c r="AU367" i="64"/>
  <c r="AK368" i="64"/>
  <c r="AL368" i="64"/>
  <c r="AN368" i="64"/>
  <c r="AO368" i="64"/>
  <c r="AR368" i="64"/>
  <c r="AU368" i="64"/>
  <c r="AK369" i="64"/>
  <c r="AL369" i="64"/>
  <c r="AN369" i="64"/>
  <c r="AO369" i="64"/>
  <c r="AR369" i="64"/>
  <c r="AU369" i="64"/>
  <c r="AK370" i="64"/>
  <c r="AL370" i="64"/>
  <c r="AN370" i="64"/>
  <c r="AO370" i="64"/>
  <c r="AR370" i="64"/>
  <c r="AU370" i="64"/>
  <c r="AK371" i="64"/>
  <c r="AL371" i="64"/>
  <c r="AN371" i="64"/>
  <c r="AO371" i="64"/>
  <c r="AR371" i="64"/>
  <c r="AU371" i="64"/>
  <c r="AK372" i="64"/>
  <c r="AL372" i="64"/>
  <c r="AN372" i="64"/>
  <c r="AO372" i="64"/>
  <c r="AR372" i="64"/>
  <c r="AU372" i="64"/>
  <c r="AK373" i="64"/>
  <c r="AL373" i="64"/>
  <c r="AN373" i="64"/>
  <c r="AO373" i="64"/>
  <c r="AR373" i="64"/>
  <c r="AU373" i="64"/>
  <c r="AK374" i="64"/>
  <c r="AL374" i="64"/>
  <c r="AN374" i="64"/>
  <c r="AO374" i="64"/>
  <c r="AR374" i="64"/>
  <c r="AU374" i="64"/>
  <c r="AK375" i="64"/>
  <c r="AL375" i="64"/>
  <c r="AN375" i="64"/>
  <c r="AO375" i="64"/>
  <c r="AR375" i="64"/>
  <c r="AU375" i="64"/>
  <c r="AK376" i="64"/>
  <c r="AL376" i="64"/>
  <c r="AN376" i="64"/>
  <c r="AO376" i="64"/>
  <c r="AR376" i="64"/>
  <c r="AU376" i="64"/>
  <c r="AK377" i="64"/>
  <c r="AL377" i="64"/>
  <c r="AN377" i="64"/>
  <c r="AO377" i="64"/>
  <c r="AR377" i="64"/>
  <c r="AU377" i="64"/>
  <c r="AK378" i="64"/>
  <c r="AL378" i="64"/>
  <c r="AN378" i="64"/>
  <c r="AO378" i="64"/>
  <c r="AR378" i="64"/>
  <c r="AU378" i="64"/>
  <c r="AK379" i="64"/>
  <c r="AL379" i="64"/>
  <c r="AN379" i="64"/>
  <c r="AO379" i="64"/>
  <c r="AR379" i="64"/>
  <c r="AU379" i="64"/>
  <c r="AK380" i="64"/>
  <c r="AL380" i="64"/>
  <c r="AN380" i="64"/>
  <c r="AO380" i="64"/>
  <c r="AR380" i="64"/>
  <c r="AU380" i="64"/>
  <c r="AK381" i="64"/>
  <c r="AL381" i="64"/>
  <c r="AN381" i="64"/>
  <c r="AO381" i="64"/>
  <c r="AR381" i="64"/>
  <c r="AU381" i="64"/>
  <c r="AK382" i="64"/>
  <c r="AL382" i="64"/>
  <c r="AN382" i="64"/>
  <c r="AO382" i="64"/>
  <c r="AR382" i="64"/>
  <c r="AU382" i="64"/>
  <c r="AK383" i="64"/>
  <c r="AL383" i="64"/>
  <c r="AN383" i="64"/>
  <c r="AO383" i="64"/>
  <c r="AR383" i="64"/>
  <c r="AU383" i="64"/>
  <c r="AK384" i="64"/>
  <c r="AL384" i="64"/>
  <c r="AN384" i="64"/>
  <c r="AO384" i="64"/>
  <c r="AR384" i="64"/>
  <c r="AU384" i="64"/>
  <c r="AK385" i="64"/>
  <c r="AL385" i="64"/>
  <c r="AN385" i="64"/>
  <c r="AO385" i="64"/>
  <c r="AR385" i="64"/>
  <c r="AU385" i="64"/>
  <c r="AK386" i="64"/>
  <c r="AL386" i="64"/>
  <c r="AN386" i="64"/>
  <c r="AO386" i="64"/>
  <c r="AR386" i="64"/>
  <c r="AU386" i="64"/>
  <c r="AK387" i="64"/>
  <c r="AL387" i="64"/>
  <c r="AN387" i="64"/>
  <c r="AO387" i="64"/>
  <c r="AR387" i="64"/>
  <c r="AU387" i="64"/>
  <c r="AK388" i="64"/>
  <c r="AL388" i="64"/>
  <c r="AN388" i="64"/>
  <c r="AO388" i="64"/>
  <c r="AR388" i="64"/>
  <c r="AU388" i="64"/>
  <c r="AK389" i="64"/>
  <c r="AL389" i="64"/>
  <c r="AN389" i="64"/>
  <c r="AO389" i="64"/>
  <c r="AR389" i="64"/>
  <c r="AU389" i="64"/>
  <c r="AK390" i="64"/>
  <c r="AL390" i="64"/>
  <c r="AN390" i="64"/>
  <c r="AO390" i="64"/>
  <c r="AR390" i="64"/>
  <c r="AU390" i="64"/>
  <c r="AK391" i="64"/>
  <c r="AL391" i="64"/>
  <c r="AN391" i="64"/>
  <c r="AO391" i="64"/>
  <c r="AR391" i="64"/>
  <c r="AU391" i="64"/>
  <c r="AK392" i="64"/>
  <c r="AL392" i="64"/>
  <c r="AN392" i="64"/>
  <c r="AO392" i="64"/>
  <c r="AR392" i="64"/>
  <c r="AU392" i="64"/>
  <c r="AK393" i="64"/>
  <c r="AL393" i="64"/>
  <c r="AN393" i="64"/>
  <c r="AO393" i="64"/>
  <c r="AR393" i="64"/>
  <c r="AU393" i="64"/>
  <c r="AK394" i="64"/>
  <c r="AL394" i="64"/>
  <c r="AN394" i="64"/>
  <c r="AO394" i="64"/>
  <c r="AR394" i="64"/>
  <c r="AU394" i="64"/>
  <c r="AK395" i="64"/>
  <c r="AL395" i="64"/>
  <c r="AN395" i="64"/>
  <c r="AO395" i="64"/>
  <c r="AR395" i="64"/>
  <c r="AU395" i="64"/>
  <c r="AK396" i="64"/>
  <c r="AL396" i="64"/>
  <c r="AN396" i="64"/>
  <c r="AO396" i="64"/>
  <c r="AR396" i="64"/>
  <c r="AU396" i="64"/>
  <c r="AK397" i="64"/>
  <c r="AL397" i="64"/>
  <c r="AN397" i="64"/>
  <c r="AO397" i="64"/>
  <c r="AR397" i="64"/>
  <c r="AU397" i="64"/>
  <c r="AK398" i="64"/>
  <c r="AL398" i="64"/>
  <c r="AN398" i="64"/>
  <c r="AO398" i="64"/>
  <c r="AR398" i="64"/>
  <c r="AU398" i="64"/>
  <c r="AK399" i="64"/>
  <c r="AL399" i="64"/>
  <c r="AN399" i="64"/>
  <c r="AO399" i="64"/>
  <c r="AR399" i="64"/>
  <c r="AU399" i="64"/>
  <c r="AK400" i="64"/>
  <c r="AL400" i="64"/>
  <c r="AN400" i="64"/>
  <c r="AO400" i="64"/>
  <c r="AR400" i="64"/>
  <c r="AU400" i="64"/>
  <c r="AK401" i="64"/>
  <c r="AL401" i="64"/>
  <c r="AN401" i="64"/>
  <c r="AO401" i="64"/>
  <c r="AR401" i="64"/>
  <c r="AU401" i="64"/>
  <c r="AK402" i="64"/>
  <c r="AL402" i="64"/>
  <c r="AN402" i="64"/>
  <c r="AO402" i="64"/>
  <c r="AR402" i="64"/>
  <c r="AU402" i="64"/>
  <c r="AK403" i="64"/>
  <c r="AL403" i="64"/>
  <c r="AN403" i="64"/>
  <c r="AO403" i="64"/>
  <c r="AR403" i="64"/>
  <c r="AU403" i="64"/>
  <c r="AK404" i="64"/>
  <c r="AL404" i="64"/>
  <c r="AN404" i="64"/>
  <c r="AO404" i="64"/>
  <c r="AR404" i="64"/>
  <c r="AU404" i="64"/>
  <c r="AK405" i="64"/>
  <c r="AL405" i="64"/>
  <c r="AN405" i="64"/>
  <c r="AO405" i="64"/>
  <c r="AR405" i="64"/>
  <c r="AU405" i="64"/>
  <c r="AK406" i="64"/>
  <c r="AL406" i="64"/>
  <c r="AN406" i="64"/>
  <c r="AO406" i="64"/>
  <c r="AR406" i="64"/>
  <c r="AU406" i="64"/>
  <c r="AK407" i="64"/>
  <c r="AL407" i="64"/>
  <c r="AN407" i="64"/>
  <c r="AO407" i="64"/>
  <c r="AR407" i="64"/>
  <c r="AU407" i="64"/>
  <c r="AK408" i="64"/>
  <c r="AL408" i="64"/>
  <c r="AN408" i="64"/>
  <c r="AO408" i="64"/>
  <c r="AR408" i="64"/>
  <c r="AU408" i="64"/>
  <c r="AK409" i="64"/>
  <c r="AL409" i="64"/>
  <c r="AN409" i="64"/>
  <c r="AO409" i="64"/>
  <c r="AR409" i="64"/>
  <c r="AU409" i="64"/>
  <c r="AK410" i="64"/>
  <c r="AL410" i="64"/>
  <c r="AN410" i="64"/>
  <c r="AO410" i="64"/>
  <c r="AR410" i="64"/>
  <c r="AU410" i="64"/>
  <c r="AK411" i="64"/>
  <c r="AL411" i="64"/>
  <c r="AN411" i="64"/>
  <c r="AO411" i="64"/>
  <c r="AR411" i="64"/>
  <c r="AU411" i="64"/>
  <c r="AK412" i="64"/>
  <c r="AL412" i="64"/>
  <c r="AN412" i="64"/>
  <c r="AO412" i="64"/>
  <c r="AR412" i="64"/>
  <c r="AU412" i="64"/>
  <c r="AK413" i="64"/>
  <c r="AL413" i="64"/>
  <c r="AN413" i="64"/>
  <c r="AO413" i="64"/>
  <c r="AR413" i="64"/>
  <c r="AU413" i="64"/>
  <c r="AK414" i="64"/>
  <c r="AL414" i="64"/>
  <c r="AN414" i="64"/>
  <c r="AO414" i="64"/>
  <c r="AR414" i="64"/>
  <c r="AU414" i="64"/>
  <c r="AK415" i="64"/>
  <c r="AL415" i="64"/>
  <c r="AN415" i="64"/>
  <c r="AO415" i="64"/>
  <c r="AR415" i="64"/>
  <c r="AU415" i="64"/>
  <c r="AK416" i="64"/>
  <c r="AL416" i="64"/>
  <c r="AN416" i="64"/>
  <c r="AO416" i="64"/>
  <c r="AR416" i="64"/>
  <c r="AU416" i="64"/>
  <c r="AK417" i="64"/>
  <c r="AL417" i="64"/>
  <c r="AN417" i="64"/>
  <c r="AO417" i="64"/>
  <c r="AR417" i="64"/>
  <c r="AU417" i="64"/>
  <c r="AK418" i="64"/>
  <c r="AL418" i="64"/>
  <c r="AN418" i="64"/>
  <c r="AO418" i="64"/>
  <c r="AR418" i="64"/>
  <c r="AU418" i="64"/>
  <c r="AK419" i="64"/>
  <c r="AL419" i="64"/>
  <c r="AN419" i="64"/>
  <c r="AO419" i="64"/>
  <c r="AR419" i="64"/>
  <c r="AU419" i="64"/>
  <c r="AK420" i="64"/>
  <c r="AL420" i="64"/>
  <c r="AN420" i="64"/>
  <c r="AO420" i="64"/>
  <c r="AR420" i="64"/>
  <c r="AU420" i="64"/>
  <c r="AK421" i="64"/>
  <c r="AL421" i="64"/>
  <c r="AN421" i="64"/>
  <c r="AO421" i="64"/>
  <c r="AR421" i="64"/>
  <c r="AU421" i="64"/>
  <c r="AK422" i="64"/>
  <c r="AL422" i="64"/>
  <c r="AN422" i="64"/>
  <c r="AO422" i="64"/>
  <c r="AR422" i="64"/>
  <c r="AU422" i="64"/>
  <c r="AK423" i="64"/>
  <c r="AL423" i="64"/>
  <c r="AN423" i="64"/>
  <c r="AO423" i="64"/>
  <c r="AR423" i="64"/>
  <c r="AU423" i="64"/>
  <c r="AK424" i="64"/>
  <c r="AL424" i="64"/>
  <c r="AN424" i="64"/>
  <c r="AO424" i="64"/>
  <c r="AR424" i="64"/>
  <c r="AU424" i="64"/>
  <c r="AK425" i="64"/>
  <c r="AL425" i="64"/>
  <c r="AN425" i="64"/>
  <c r="AO425" i="64"/>
  <c r="AR425" i="64"/>
  <c r="AU425" i="64"/>
  <c r="AK426" i="64"/>
  <c r="AL426" i="64"/>
  <c r="AN426" i="64"/>
  <c r="AO426" i="64"/>
  <c r="AR426" i="64"/>
  <c r="AU426" i="64"/>
  <c r="AK427" i="64"/>
  <c r="AL427" i="64"/>
  <c r="AN427" i="64"/>
  <c r="AO427" i="64"/>
  <c r="AR427" i="64"/>
  <c r="AU427" i="64"/>
  <c r="AK428" i="64"/>
  <c r="AL428" i="64"/>
  <c r="AN428" i="64"/>
  <c r="AO428" i="64"/>
  <c r="AR428" i="64"/>
  <c r="AU428" i="64"/>
  <c r="AK429" i="64"/>
  <c r="AL429" i="64"/>
  <c r="AN429" i="64"/>
  <c r="AO429" i="64"/>
  <c r="AR429" i="64"/>
  <c r="AU429" i="64"/>
  <c r="AK430" i="64"/>
  <c r="AL430" i="64"/>
  <c r="AN430" i="64"/>
  <c r="AO430" i="64"/>
  <c r="AR430" i="64"/>
  <c r="AU430" i="64"/>
  <c r="AK431" i="64"/>
  <c r="AL431" i="64"/>
  <c r="AN431" i="64"/>
  <c r="AO431" i="64"/>
  <c r="AR431" i="64"/>
  <c r="AU431" i="64"/>
  <c r="AK432" i="64"/>
  <c r="AL432" i="64"/>
  <c r="AN432" i="64"/>
  <c r="AO432" i="64"/>
  <c r="AR432" i="64"/>
  <c r="AU432" i="64"/>
  <c r="AK433" i="64"/>
  <c r="AL433" i="64"/>
  <c r="AN433" i="64"/>
  <c r="AO433" i="64"/>
  <c r="AR433" i="64"/>
  <c r="AU433" i="64"/>
  <c r="AK434" i="64"/>
  <c r="AL434" i="64"/>
  <c r="AN434" i="64"/>
  <c r="AO434" i="64"/>
  <c r="AR434" i="64"/>
  <c r="AU434" i="64"/>
  <c r="AK435" i="64"/>
  <c r="AL435" i="64"/>
  <c r="AN435" i="64"/>
  <c r="AO435" i="64"/>
  <c r="AR435" i="64"/>
  <c r="AU435" i="64"/>
  <c r="AK436" i="64"/>
  <c r="AL436" i="64"/>
  <c r="AN436" i="64"/>
  <c r="AO436" i="64"/>
  <c r="AR436" i="64"/>
  <c r="AU436" i="64"/>
  <c r="AK437" i="64"/>
  <c r="AL437" i="64"/>
  <c r="AN437" i="64"/>
  <c r="AO437" i="64"/>
  <c r="AR437" i="64"/>
  <c r="AU437" i="64"/>
  <c r="AK438" i="64"/>
  <c r="AL438" i="64"/>
  <c r="AN438" i="64"/>
  <c r="AO438" i="64"/>
  <c r="AR438" i="64"/>
  <c r="AU438" i="64"/>
  <c r="AK439" i="64"/>
  <c r="AL439" i="64"/>
  <c r="AN439" i="64"/>
  <c r="AO439" i="64"/>
  <c r="AR439" i="64"/>
  <c r="AU439" i="64"/>
  <c r="AK440" i="64"/>
  <c r="AL440" i="64"/>
  <c r="AN440" i="64"/>
  <c r="AO440" i="64"/>
  <c r="AR440" i="64"/>
  <c r="AU440" i="64"/>
  <c r="AK441" i="64"/>
  <c r="AL441" i="64"/>
  <c r="AN441" i="64"/>
  <c r="AO441" i="64"/>
  <c r="AR441" i="64"/>
  <c r="AU441" i="64"/>
  <c r="AK442" i="64"/>
  <c r="AL442" i="64"/>
  <c r="AN442" i="64"/>
  <c r="AO442" i="64"/>
  <c r="AR442" i="64"/>
  <c r="AU442" i="64"/>
  <c r="AK443" i="64"/>
  <c r="AL443" i="64"/>
  <c r="AN443" i="64"/>
  <c r="AO443" i="64"/>
  <c r="AR443" i="64"/>
  <c r="AU443" i="64"/>
  <c r="AK444" i="64"/>
  <c r="AL444" i="64"/>
  <c r="AN444" i="64"/>
  <c r="AO444" i="64"/>
  <c r="AR444" i="64"/>
  <c r="AU444" i="64"/>
  <c r="AK445" i="64"/>
  <c r="AL445" i="64"/>
  <c r="AN445" i="64"/>
  <c r="AO445" i="64"/>
  <c r="AR445" i="64"/>
  <c r="AU445" i="64"/>
  <c r="AK446" i="64"/>
  <c r="AL446" i="64"/>
  <c r="AN446" i="64"/>
  <c r="AO446" i="64"/>
  <c r="AR446" i="64"/>
  <c r="AU446" i="64"/>
  <c r="AK447" i="64"/>
  <c r="AL447" i="64"/>
  <c r="AN447" i="64"/>
  <c r="AO447" i="64"/>
  <c r="AR447" i="64"/>
  <c r="AU447" i="64"/>
  <c r="AK448" i="64"/>
  <c r="AL448" i="64"/>
  <c r="AN448" i="64"/>
  <c r="AO448" i="64"/>
  <c r="AR448" i="64"/>
  <c r="AU448" i="64"/>
  <c r="AK449" i="64"/>
  <c r="AL449" i="64"/>
  <c r="AN449" i="64"/>
  <c r="AO449" i="64"/>
  <c r="AR449" i="64"/>
  <c r="AU449" i="64"/>
  <c r="AK450" i="64"/>
  <c r="AL450" i="64"/>
  <c r="AN450" i="64"/>
  <c r="AO450" i="64"/>
  <c r="AR450" i="64"/>
  <c r="AU450" i="64"/>
  <c r="AK451" i="64"/>
  <c r="AL451" i="64"/>
  <c r="AN451" i="64"/>
  <c r="AO451" i="64"/>
  <c r="AR451" i="64"/>
  <c r="AU451" i="64"/>
  <c r="AK452" i="64"/>
  <c r="AL452" i="64"/>
  <c r="AN452" i="64"/>
  <c r="AO452" i="64"/>
  <c r="AR452" i="64"/>
  <c r="AU452" i="64"/>
  <c r="AK453" i="64"/>
  <c r="AL453" i="64"/>
  <c r="AN453" i="64"/>
  <c r="AO453" i="64"/>
  <c r="AR453" i="64"/>
  <c r="AU453" i="64"/>
  <c r="AK454" i="64"/>
  <c r="AL454" i="64"/>
  <c r="AN454" i="64"/>
  <c r="AO454" i="64"/>
  <c r="AR454" i="64"/>
  <c r="AU454" i="64"/>
  <c r="AK455" i="64"/>
  <c r="AL455" i="64"/>
  <c r="AN455" i="64"/>
  <c r="AO455" i="64"/>
  <c r="AR455" i="64"/>
  <c r="AU455" i="64"/>
  <c r="AK456" i="64"/>
  <c r="AL456" i="64"/>
  <c r="AN456" i="64"/>
  <c r="AO456" i="64"/>
  <c r="AR456" i="64"/>
  <c r="AU456" i="64"/>
  <c r="AK457" i="64"/>
  <c r="AL457" i="64"/>
  <c r="AN457" i="64"/>
  <c r="AO457" i="64"/>
  <c r="AR457" i="64"/>
  <c r="AU457" i="64"/>
  <c r="AK458" i="64"/>
  <c r="AL458" i="64"/>
  <c r="AN458" i="64"/>
  <c r="AO458" i="64"/>
  <c r="AR458" i="64"/>
  <c r="AU458" i="64"/>
  <c r="AK459" i="64"/>
  <c r="AL459" i="64"/>
  <c r="AN459" i="64"/>
  <c r="AO459" i="64"/>
  <c r="AR459" i="64"/>
  <c r="AU459" i="64"/>
  <c r="AK460" i="64"/>
  <c r="AL460" i="64"/>
  <c r="AN460" i="64"/>
  <c r="AO460" i="64"/>
  <c r="AR460" i="64"/>
  <c r="AU460" i="64"/>
  <c r="AK461" i="64"/>
  <c r="AL461" i="64"/>
  <c r="AN461" i="64"/>
  <c r="AO461" i="64"/>
  <c r="AR461" i="64"/>
  <c r="AU461" i="64"/>
  <c r="AK462" i="64"/>
  <c r="AL462" i="64"/>
  <c r="AN462" i="64"/>
  <c r="AO462" i="64"/>
  <c r="AR462" i="64"/>
  <c r="AU462" i="64"/>
  <c r="AK463" i="64"/>
  <c r="AL463" i="64"/>
  <c r="AN463" i="64"/>
  <c r="AO463" i="64"/>
  <c r="AR463" i="64"/>
  <c r="AU463" i="64"/>
  <c r="AK464" i="64"/>
  <c r="AL464" i="64"/>
  <c r="AN464" i="64"/>
  <c r="AO464" i="64"/>
  <c r="AR464" i="64"/>
  <c r="AU464" i="64"/>
  <c r="AK465" i="64"/>
  <c r="AL465" i="64"/>
  <c r="AN465" i="64"/>
  <c r="AO465" i="64"/>
  <c r="AR465" i="64"/>
  <c r="AU465" i="64"/>
  <c r="AK466" i="64"/>
  <c r="AL466" i="64"/>
  <c r="AN466" i="64"/>
  <c r="AO466" i="64"/>
  <c r="AR466" i="64"/>
  <c r="AU466" i="64"/>
  <c r="AK467" i="64"/>
  <c r="AL467" i="64"/>
  <c r="AN467" i="64"/>
  <c r="AO467" i="64"/>
  <c r="AR467" i="64"/>
  <c r="AU467" i="64"/>
  <c r="AK468" i="64"/>
  <c r="AL468" i="64"/>
  <c r="AN468" i="64"/>
  <c r="AO468" i="64"/>
  <c r="AR468" i="64"/>
  <c r="AU468" i="64"/>
  <c r="AK469" i="64"/>
  <c r="AL469" i="64"/>
  <c r="AN469" i="64"/>
  <c r="AO469" i="64"/>
  <c r="AR469" i="64"/>
  <c r="AU469" i="64"/>
  <c r="AK470" i="64"/>
  <c r="AL470" i="64"/>
  <c r="AN470" i="64"/>
  <c r="AO470" i="64"/>
  <c r="AR470" i="64"/>
  <c r="AU470" i="64"/>
  <c r="AK471" i="64"/>
  <c r="AL471" i="64"/>
  <c r="AN471" i="64"/>
  <c r="AO471" i="64"/>
  <c r="AR471" i="64"/>
  <c r="AU471" i="64"/>
  <c r="AK472" i="64"/>
  <c r="AL472" i="64"/>
  <c r="AN472" i="64"/>
  <c r="AO472" i="64"/>
  <c r="AR472" i="64"/>
  <c r="AU472" i="64"/>
  <c r="AK473" i="64"/>
  <c r="AL473" i="64"/>
  <c r="AN473" i="64"/>
  <c r="AO473" i="64"/>
  <c r="AR473" i="64"/>
  <c r="AU473" i="64"/>
  <c r="AK474" i="64"/>
  <c r="AL474" i="64"/>
  <c r="AN474" i="64"/>
  <c r="AO474" i="64"/>
  <c r="AR474" i="64"/>
  <c r="AU474" i="64"/>
  <c r="AK475" i="64"/>
  <c r="AL475" i="64"/>
  <c r="AN475" i="64"/>
  <c r="AO475" i="64"/>
  <c r="AR475" i="64"/>
  <c r="AU475" i="64"/>
  <c r="AK476" i="64"/>
  <c r="AL476" i="64"/>
  <c r="AN476" i="64"/>
  <c r="AO476" i="64"/>
  <c r="AR476" i="64"/>
  <c r="AU476" i="64"/>
  <c r="AK477" i="64"/>
  <c r="AL477" i="64"/>
  <c r="AN477" i="64"/>
  <c r="AO477" i="64"/>
  <c r="AR477" i="64"/>
  <c r="AU477" i="64"/>
  <c r="AK478" i="64"/>
  <c r="AL478" i="64"/>
  <c r="AN478" i="64"/>
  <c r="AO478" i="64"/>
  <c r="AR478" i="64"/>
  <c r="AU478" i="64"/>
  <c r="AK479" i="64"/>
  <c r="AL479" i="64"/>
  <c r="AN479" i="64"/>
  <c r="AO479" i="64"/>
  <c r="AR479" i="64"/>
  <c r="AU479" i="64"/>
  <c r="AK480" i="64"/>
  <c r="AL480" i="64"/>
  <c r="AN480" i="64"/>
  <c r="AO480" i="64"/>
  <c r="AR480" i="64"/>
  <c r="AU480" i="64"/>
  <c r="AK481" i="64"/>
  <c r="AL481" i="64"/>
  <c r="AN481" i="64"/>
  <c r="AO481" i="64"/>
  <c r="AR481" i="64"/>
  <c r="AU481" i="64"/>
  <c r="AK482" i="64"/>
  <c r="AL482" i="64"/>
  <c r="AN482" i="64"/>
  <c r="AO482" i="64"/>
  <c r="AR482" i="64"/>
  <c r="AU482" i="64"/>
  <c r="AK483" i="64"/>
  <c r="AL483" i="64"/>
  <c r="AN483" i="64"/>
  <c r="AO483" i="64"/>
  <c r="AR483" i="64"/>
  <c r="AU483" i="64"/>
  <c r="AK484" i="64"/>
  <c r="AL484" i="64"/>
  <c r="AN484" i="64"/>
  <c r="AO484" i="64"/>
  <c r="AR484" i="64"/>
  <c r="AU484" i="64"/>
  <c r="AK485" i="64"/>
  <c r="AL485" i="64"/>
  <c r="AN485" i="64"/>
  <c r="AO485" i="64"/>
  <c r="AR485" i="64"/>
  <c r="AU485" i="64"/>
  <c r="AK486" i="64"/>
  <c r="AL486" i="64"/>
  <c r="AN486" i="64"/>
  <c r="AO486" i="64"/>
  <c r="AR486" i="64"/>
  <c r="AU486" i="64"/>
  <c r="AK487" i="64"/>
  <c r="AL487" i="64"/>
  <c r="AN487" i="64"/>
  <c r="AO487" i="64"/>
  <c r="AR487" i="64"/>
  <c r="AU487" i="64"/>
  <c r="AK488" i="64"/>
  <c r="AL488" i="64"/>
  <c r="AN488" i="64"/>
  <c r="AO488" i="64"/>
  <c r="AR488" i="64"/>
  <c r="AU488" i="64"/>
  <c r="AK489" i="64"/>
  <c r="AL489" i="64"/>
  <c r="AN489" i="64"/>
  <c r="AO489" i="64"/>
  <c r="AR489" i="64"/>
  <c r="AU489" i="64"/>
  <c r="AK490" i="64"/>
  <c r="AL490" i="64"/>
  <c r="AN490" i="64"/>
  <c r="AO490" i="64"/>
  <c r="AR490" i="64"/>
  <c r="AU490" i="64"/>
  <c r="AK491" i="64"/>
  <c r="AL491" i="64"/>
  <c r="AN491" i="64"/>
  <c r="AO491" i="64"/>
  <c r="AR491" i="64"/>
  <c r="AU491" i="64"/>
  <c r="AK492" i="64"/>
  <c r="AL492" i="64"/>
  <c r="AN492" i="64"/>
  <c r="AO492" i="64"/>
  <c r="AR492" i="64"/>
  <c r="AU492" i="64"/>
  <c r="AK493" i="64"/>
  <c r="AL493" i="64"/>
  <c r="AN493" i="64"/>
  <c r="AO493" i="64"/>
  <c r="AR493" i="64"/>
  <c r="AU493" i="64"/>
  <c r="AK494" i="64"/>
  <c r="AL494" i="64"/>
  <c r="AN494" i="64"/>
  <c r="AO494" i="64"/>
  <c r="AR494" i="64"/>
  <c r="AU494" i="64"/>
  <c r="AK495" i="64"/>
  <c r="AL495" i="64"/>
  <c r="AN495" i="64"/>
  <c r="AO495" i="64"/>
  <c r="AR495" i="64"/>
  <c r="AU495" i="64"/>
  <c r="AK496" i="64"/>
  <c r="AL496" i="64"/>
  <c r="AN496" i="64"/>
  <c r="AO496" i="64"/>
  <c r="AR496" i="64"/>
  <c r="AU496" i="64"/>
  <c r="AK497" i="64"/>
  <c r="AL497" i="64"/>
  <c r="AN497" i="64"/>
  <c r="AO497" i="64"/>
  <c r="AR497" i="64"/>
  <c r="AU497" i="64"/>
  <c r="AK498" i="64"/>
  <c r="AL498" i="64"/>
  <c r="AN498" i="64"/>
  <c r="AO498" i="64"/>
  <c r="AR498" i="64"/>
  <c r="AU498" i="64"/>
  <c r="AK499" i="64"/>
  <c r="AL499" i="64"/>
  <c r="AN499" i="64"/>
  <c r="AO499" i="64"/>
  <c r="AR499" i="64"/>
  <c r="AU499" i="64"/>
  <c r="AK500" i="64"/>
  <c r="AL500" i="64"/>
  <c r="AN500" i="64"/>
  <c r="AO500" i="64"/>
  <c r="AR500" i="64"/>
  <c r="AU500" i="64"/>
  <c r="AK501" i="64"/>
  <c r="AL501" i="64"/>
  <c r="AN501" i="64"/>
  <c r="AO501" i="64"/>
  <c r="AR501" i="64"/>
  <c r="AU501" i="64"/>
  <c r="AK502" i="64"/>
  <c r="AL502" i="64"/>
  <c r="AN502" i="64"/>
  <c r="AO502" i="64"/>
  <c r="AR502" i="64"/>
  <c r="AU502" i="64"/>
  <c r="AK503" i="64"/>
  <c r="AL503" i="64"/>
  <c r="AN503" i="64"/>
  <c r="AO503" i="64"/>
  <c r="AR503" i="64"/>
  <c r="AU503" i="64"/>
  <c r="AK504" i="64"/>
  <c r="AL504" i="64"/>
  <c r="AN504" i="64"/>
  <c r="AO504" i="64"/>
  <c r="AR504" i="64"/>
  <c r="AU504" i="64"/>
  <c r="AK505" i="64"/>
  <c r="AL505" i="64"/>
  <c r="AN505" i="64"/>
  <c r="AO505" i="64"/>
  <c r="AR505" i="64"/>
  <c r="AU505" i="64"/>
  <c r="AK506" i="64"/>
  <c r="AL506" i="64"/>
  <c r="AN506" i="64"/>
  <c r="AO506" i="64"/>
  <c r="AR506" i="64"/>
  <c r="AU506" i="64"/>
  <c r="AK507" i="64"/>
  <c r="AL507" i="64"/>
  <c r="AN507" i="64"/>
  <c r="AO507" i="64"/>
  <c r="AR507" i="64"/>
  <c r="AU507" i="64"/>
  <c r="AK508" i="64"/>
  <c r="AL508" i="64"/>
  <c r="AN508" i="64"/>
  <c r="AO508" i="64"/>
  <c r="AR508" i="64"/>
  <c r="AU508" i="64"/>
  <c r="AK509" i="64"/>
  <c r="AL509" i="64"/>
  <c r="AN509" i="64"/>
  <c r="AO509" i="64"/>
  <c r="AR509" i="64"/>
  <c r="AU509" i="64"/>
  <c r="AK510" i="64"/>
  <c r="AL510" i="64"/>
  <c r="AN510" i="64"/>
  <c r="AO510" i="64"/>
  <c r="AR510" i="64"/>
  <c r="AU510" i="64"/>
  <c r="AK511" i="64"/>
  <c r="AL511" i="64"/>
  <c r="AN511" i="64"/>
  <c r="AO511" i="64"/>
  <c r="AR511" i="64"/>
  <c r="AU511" i="64"/>
  <c r="AK512" i="64"/>
  <c r="AL512" i="64"/>
  <c r="AN512" i="64"/>
  <c r="AO512" i="64"/>
  <c r="AR512" i="64"/>
  <c r="AU512" i="64"/>
  <c r="AK513" i="64"/>
  <c r="AL513" i="64"/>
  <c r="AN513" i="64"/>
  <c r="AO513" i="64"/>
  <c r="AR513" i="64"/>
  <c r="AU513" i="64"/>
  <c r="AK514" i="64"/>
  <c r="AL514" i="64"/>
  <c r="AN514" i="64"/>
  <c r="AO514" i="64"/>
  <c r="AR514" i="64"/>
  <c r="AU514" i="64"/>
  <c r="AK515" i="64"/>
  <c r="AL515" i="64"/>
  <c r="AN515" i="64"/>
  <c r="AO515" i="64"/>
  <c r="AR515" i="64"/>
  <c r="AU515" i="64"/>
  <c r="AK516" i="64"/>
  <c r="AL516" i="64"/>
  <c r="AN516" i="64"/>
  <c r="AO516" i="64"/>
  <c r="AR516" i="64"/>
  <c r="AU516" i="64"/>
  <c r="AK517" i="64"/>
  <c r="AL517" i="64"/>
  <c r="AN517" i="64"/>
  <c r="AO517" i="64"/>
  <c r="AR517" i="64"/>
  <c r="AU517" i="64"/>
  <c r="AK518" i="64"/>
  <c r="AL518" i="64"/>
  <c r="AN518" i="64"/>
  <c r="AO518" i="64"/>
  <c r="AR518" i="64"/>
  <c r="AU518" i="64"/>
  <c r="AK519" i="64"/>
  <c r="AL519" i="64"/>
  <c r="AN519" i="64"/>
  <c r="AO519" i="64"/>
  <c r="AR519" i="64"/>
  <c r="AU519" i="64"/>
  <c r="AK520" i="64"/>
  <c r="AL520" i="64"/>
  <c r="AN520" i="64"/>
  <c r="AO520" i="64"/>
  <c r="AR520" i="64"/>
  <c r="AU520" i="64"/>
  <c r="AK521" i="64"/>
  <c r="AL521" i="64"/>
  <c r="AN521" i="64"/>
  <c r="AO521" i="64"/>
  <c r="AR521" i="64"/>
  <c r="AU521" i="64"/>
  <c r="AK522" i="64"/>
  <c r="AL522" i="64"/>
  <c r="AN522" i="64"/>
  <c r="AO522" i="64"/>
  <c r="AR522" i="64"/>
  <c r="AU522" i="64"/>
  <c r="AK523" i="64"/>
  <c r="AL523" i="64"/>
  <c r="AN523" i="64"/>
  <c r="AO523" i="64"/>
  <c r="AR523" i="64"/>
  <c r="AU523" i="64"/>
  <c r="AK524" i="64"/>
  <c r="AL524" i="64"/>
  <c r="AN524" i="64"/>
  <c r="AO524" i="64"/>
  <c r="AR524" i="64"/>
  <c r="AU524" i="64"/>
  <c r="AK525" i="64"/>
  <c r="AL525" i="64"/>
  <c r="AN525" i="64"/>
  <c r="AO525" i="64"/>
  <c r="AR525" i="64"/>
  <c r="AU525" i="64"/>
  <c r="AK526" i="64"/>
  <c r="AL526" i="64"/>
  <c r="AN526" i="64"/>
  <c r="AO526" i="64"/>
  <c r="AR526" i="64"/>
  <c r="AU526" i="64"/>
  <c r="AK527" i="64"/>
  <c r="AL527" i="64"/>
  <c r="AN527" i="64"/>
  <c r="AO527" i="64"/>
  <c r="AR527" i="64"/>
  <c r="AU527" i="64"/>
  <c r="AK528" i="64"/>
  <c r="AL528" i="64"/>
  <c r="AN528" i="64"/>
  <c r="AO528" i="64"/>
  <c r="AR528" i="64"/>
  <c r="AU528" i="64"/>
  <c r="AK529" i="64"/>
  <c r="AL529" i="64"/>
  <c r="AN529" i="64"/>
  <c r="AO529" i="64"/>
  <c r="AR529" i="64"/>
  <c r="AU529" i="64"/>
  <c r="AK530" i="64"/>
  <c r="AL530" i="64"/>
  <c r="AN530" i="64"/>
  <c r="AO530" i="64"/>
  <c r="AR530" i="64"/>
  <c r="AU530" i="64"/>
  <c r="AK531" i="64"/>
  <c r="AL531" i="64"/>
  <c r="AN531" i="64"/>
  <c r="AO531" i="64"/>
  <c r="AR531" i="64"/>
  <c r="AU531" i="64"/>
  <c r="AK532" i="64"/>
  <c r="AL532" i="64"/>
  <c r="AN532" i="64"/>
  <c r="AO532" i="64"/>
  <c r="AR532" i="64"/>
  <c r="AU532" i="64"/>
  <c r="AK533" i="64"/>
  <c r="AL533" i="64"/>
  <c r="AN533" i="64"/>
  <c r="AO533" i="64"/>
  <c r="AR533" i="64"/>
  <c r="AU533" i="64"/>
  <c r="AK534" i="64"/>
  <c r="AL534" i="64"/>
  <c r="AN534" i="64"/>
  <c r="AO534" i="64"/>
  <c r="AR534" i="64"/>
  <c r="AU534" i="64"/>
  <c r="AH535" i="64"/>
  <c r="AI535" i="64"/>
  <c r="AK535" i="64"/>
  <c r="AL535" i="64"/>
  <c r="AN535" i="64"/>
  <c r="AO535" i="64"/>
  <c r="AR535" i="64"/>
  <c r="AU535" i="64"/>
  <c r="AH536" i="64"/>
  <c r="AI536" i="64"/>
  <c r="AK536" i="64"/>
  <c r="AL536" i="64"/>
  <c r="AN536" i="64"/>
  <c r="AO536" i="64"/>
  <c r="AR536" i="64"/>
  <c r="AU536" i="64"/>
  <c r="AH537" i="64"/>
  <c r="AI537" i="64"/>
  <c r="AK537" i="64"/>
  <c r="AL537" i="64"/>
  <c r="AN537" i="64"/>
  <c r="AO537" i="64"/>
  <c r="AR537" i="64"/>
  <c r="AU537" i="64"/>
  <c r="AH538" i="64"/>
  <c r="AI538" i="64"/>
  <c r="AK538" i="64"/>
  <c r="AL538" i="64"/>
  <c r="AN538" i="64"/>
  <c r="AO538" i="64"/>
  <c r="AR538" i="64"/>
  <c r="AU538" i="64"/>
  <c r="AH539" i="64"/>
  <c r="AI539" i="64"/>
  <c r="AK539" i="64"/>
  <c r="AL539" i="64"/>
  <c r="AN539" i="64"/>
  <c r="AO539" i="64"/>
  <c r="AR539" i="64"/>
  <c r="AU539" i="64"/>
  <c r="AH540" i="64"/>
  <c r="AI540" i="64"/>
  <c r="AK540" i="64"/>
  <c r="AL540" i="64"/>
  <c r="AN540" i="64"/>
  <c r="AO540" i="64"/>
  <c r="AR540" i="64"/>
  <c r="AU540" i="64"/>
  <c r="AH541" i="64"/>
  <c r="AI541" i="64"/>
  <c r="AK541" i="64"/>
  <c r="AL541" i="64"/>
  <c r="AN541" i="64"/>
  <c r="AO541" i="64"/>
  <c r="AR541" i="64"/>
  <c r="AU541" i="64"/>
  <c r="AH542" i="64"/>
  <c r="AI542" i="64"/>
  <c r="AK542" i="64"/>
  <c r="AL542" i="64"/>
  <c r="AN542" i="64"/>
  <c r="AO542" i="64"/>
  <c r="AR542" i="64"/>
  <c r="AU542" i="64"/>
  <c r="AH543" i="64"/>
  <c r="AI543" i="64"/>
  <c r="AK543" i="64"/>
  <c r="AL543" i="64"/>
  <c r="AN543" i="64"/>
  <c r="AO543" i="64"/>
  <c r="AR543" i="64"/>
  <c r="AU543" i="64"/>
  <c r="AH544" i="64"/>
  <c r="AI544" i="64"/>
  <c r="AK544" i="64"/>
  <c r="AL544" i="64"/>
  <c r="AN544" i="64"/>
  <c r="AO544" i="64"/>
  <c r="AR544" i="64"/>
  <c r="AU544" i="64"/>
  <c r="AH545" i="64"/>
  <c r="AI545" i="64"/>
  <c r="AK545" i="64"/>
  <c r="AL545" i="64"/>
  <c r="AN545" i="64"/>
  <c r="AO545" i="64"/>
  <c r="AR545" i="64"/>
  <c r="AU545" i="64"/>
  <c r="AH546" i="64"/>
  <c r="AI546" i="64"/>
  <c r="AK546" i="64"/>
  <c r="AL546" i="64"/>
  <c r="AN546" i="64"/>
  <c r="AO546" i="64"/>
  <c r="AR546" i="64"/>
  <c r="AU546" i="64"/>
  <c r="AH547" i="64"/>
  <c r="AI547" i="64"/>
  <c r="AK547" i="64"/>
  <c r="AL547" i="64"/>
  <c r="AN547" i="64"/>
  <c r="AO547" i="64"/>
  <c r="AR547" i="64"/>
  <c r="AU547" i="64"/>
  <c r="AH548" i="64"/>
  <c r="AI548" i="64"/>
  <c r="AK548" i="64"/>
  <c r="AL548" i="64"/>
  <c r="AN548" i="64"/>
  <c r="AO548" i="64"/>
  <c r="AR548" i="64"/>
  <c r="AU548" i="64"/>
  <c r="AH549" i="64"/>
  <c r="AI549" i="64"/>
  <c r="AK549" i="64"/>
  <c r="AL549" i="64"/>
  <c r="AN549" i="64"/>
  <c r="AO549" i="64"/>
  <c r="AR549" i="64"/>
  <c r="AU549" i="64"/>
  <c r="AH550" i="64"/>
  <c r="AI550" i="64"/>
  <c r="AK550" i="64"/>
  <c r="AL550" i="64"/>
  <c r="AN550" i="64"/>
  <c r="AO550" i="64"/>
  <c r="AR550" i="64"/>
  <c r="AU550" i="64"/>
  <c r="AH551" i="64"/>
  <c r="AI551" i="64"/>
  <c r="AK551" i="64"/>
  <c r="AL551" i="64"/>
  <c r="AN551" i="64"/>
  <c r="AO551" i="64"/>
  <c r="AR551" i="64"/>
  <c r="AU551" i="64"/>
  <c r="AH552" i="64"/>
  <c r="AI552" i="64"/>
  <c r="AK552" i="64"/>
  <c r="AL552" i="64"/>
  <c r="AN552" i="64"/>
  <c r="AO552" i="64"/>
  <c r="AR552" i="64"/>
  <c r="AU552" i="64"/>
  <c r="AH553" i="64"/>
  <c r="AI553" i="64"/>
  <c r="AK553" i="64"/>
  <c r="AL553" i="64"/>
  <c r="AN553" i="64"/>
  <c r="AO553" i="64"/>
  <c r="AR553" i="64"/>
  <c r="AU553" i="64"/>
  <c r="AH554" i="64"/>
  <c r="AI554" i="64"/>
  <c r="AK554" i="64"/>
  <c r="AL554" i="64"/>
  <c r="AN554" i="64"/>
  <c r="AO554" i="64"/>
  <c r="AR554" i="64"/>
  <c r="AU554" i="64"/>
  <c r="AH555" i="64"/>
  <c r="AI555" i="64"/>
  <c r="AK555" i="64"/>
  <c r="AL555" i="64"/>
  <c r="AN555" i="64"/>
  <c r="AO555" i="64"/>
  <c r="AR555" i="64"/>
  <c r="AU555" i="64"/>
  <c r="AH556" i="64"/>
  <c r="AI556" i="64"/>
  <c r="AK556" i="64"/>
  <c r="AL556" i="64"/>
  <c r="AN556" i="64"/>
  <c r="AO556" i="64"/>
  <c r="AR556" i="64"/>
  <c r="AU556" i="64"/>
  <c r="AH557" i="64"/>
  <c r="AI557" i="64"/>
  <c r="AK557" i="64"/>
  <c r="AL557" i="64"/>
  <c r="AN557" i="64"/>
  <c r="AO557" i="64"/>
  <c r="AR557" i="64"/>
  <c r="AU557" i="64"/>
  <c r="AH558" i="64"/>
  <c r="AI558" i="64"/>
  <c r="AK558" i="64"/>
  <c r="AL558" i="64"/>
  <c r="AN558" i="64"/>
  <c r="AO558" i="64"/>
  <c r="AR558" i="64"/>
  <c r="AU558" i="64"/>
  <c r="AH559" i="64"/>
  <c r="AI559" i="64"/>
  <c r="AK559" i="64"/>
  <c r="AL559" i="64"/>
  <c r="AN559" i="64"/>
  <c r="AO559" i="64"/>
  <c r="AR559" i="64"/>
  <c r="AU559" i="64"/>
  <c r="AH560" i="64"/>
  <c r="AI560" i="64"/>
  <c r="AK560" i="64"/>
  <c r="AL560" i="64"/>
  <c r="AN560" i="64"/>
  <c r="AO560" i="64"/>
  <c r="AR560" i="64"/>
  <c r="AU560" i="64"/>
  <c r="AH561" i="64"/>
  <c r="AI561" i="64"/>
  <c r="AK561" i="64"/>
  <c r="AL561" i="64"/>
  <c r="AN561" i="64"/>
  <c r="AO561" i="64"/>
  <c r="AR561" i="64"/>
  <c r="AU561" i="64"/>
  <c r="AH562" i="64"/>
  <c r="AI562" i="64"/>
  <c r="AK562" i="64"/>
  <c r="AL562" i="64"/>
  <c r="AN562" i="64"/>
  <c r="AO562" i="64"/>
  <c r="AR562" i="64"/>
  <c r="AU562" i="64"/>
  <c r="AH563" i="64"/>
  <c r="AI563" i="64"/>
  <c r="AK563" i="64"/>
  <c r="AL563" i="64"/>
  <c r="AN563" i="64"/>
  <c r="AO563" i="64"/>
  <c r="AR563" i="64"/>
  <c r="AU563" i="64"/>
  <c r="AH564" i="64"/>
  <c r="AI564" i="64"/>
  <c r="AK564" i="64"/>
  <c r="AL564" i="64"/>
  <c r="AN564" i="64"/>
  <c r="AO564" i="64"/>
  <c r="AR564" i="64"/>
  <c r="AU564" i="64"/>
  <c r="AH565" i="64"/>
  <c r="AI565" i="64"/>
  <c r="AK565" i="64"/>
  <c r="AL565" i="64"/>
  <c r="AN565" i="64"/>
  <c r="AO565" i="64"/>
  <c r="AR565" i="64"/>
  <c r="AU565" i="64"/>
  <c r="AH566" i="64"/>
  <c r="AI566" i="64"/>
  <c r="AK566" i="64"/>
  <c r="AL566" i="64"/>
  <c r="AN566" i="64"/>
  <c r="AO566" i="64"/>
  <c r="AR566" i="64"/>
  <c r="AU566" i="64"/>
  <c r="AH567" i="64"/>
  <c r="AI567" i="64"/>
  <c r="AK567" i="64"/>
  <c r="AL567" i="64"/>
  <c r="AN567" i="64"/>
  <c r="AO567" i="64"/>
  <c r="AR567" i="64"/>
  <c r="AU567" i="64"/>
  <c r="AH568" i="64"/>
  <c r="AI568" i="64"/>
  <c r="AK568" i="64"/>
  <c r="AL568" i="64"/>
  <c r="AN568" i="64"/>
  <c r="AO568" i="64"/>
  <c r="AR568" i="64"/>
  <c r="AU568" i="64"/>
  <c r="AH569" i="64"/>
  <c r="AI569" i="64"/>
  <c r="AK569" i="64"/>
  <c r="AL569" i="64"/>
  <c r="AN569" i="64"/>
  <c r="AO569" i="64"/>
  <c r="AR569" i="64"/>
  <c r="AU569" i="64"/>
  <c r="AH570" i="64"/>
  <c r="AI570" i="64"/>
  <c r="AK570" i="64"/>
  <c r="AL570" i="64"/>
  <c r="AN570" i="64"/>
  <c r="AO570" i="64"/>
  <c r="AR570" i="64"/>
  <c r="AU570" i="64"/>
  <c r="AH571" i="64"/>
  <c r="AI571" i="64"/>
  <c r="AK571" i="64"/>
  <c r="AL571" i="64"/>
  <c r="AN571" i="64"/>
  <c r="AO571" i="64"/>
  <c r="AR571" i="64"/>
  <c r="AU571" i="64"/>
  <c r="AH572" i="64"/>
  <c r="AI572" i="64"/>
  <c r="AK572" i="64"/>
  <c r="AL572" i="64"/>
  <c r="AN572" i="64"/>
  <c r="AO572" i="64"/>
  <c r="AR572" i="64"/>
  <c r="AU572" i="64"/>
  <c r="AH573" i="64"/>
  <c r="AI573" i="64"/>
  <c r="AK573" i="64"/>
  <c r="AL573" i="64"/>
  <c r="AN573" i="64"/>
  <c r="AO573" i="64"/>
  <c r="AR573" i="64"/>
  <c r="AU573" i="64"/>
  <c r="AH574" i="64"/>
  <c r="AI574" i="64"/>
  <c r="AK574" i="64"/>
  <c r="AL574" i="64"/>
  <c r="AN574" i="64"/>
  <c r="AO574" i="64"/>
  <c r="AR574" i="64"/>
  <c r="AU574" i="64"/>
  <c r="AH575" i="64"/>
  <c r="AI575" i="64"/>
  <c r="AK575" i="64"/>
  <c r="AL575" i="64"/>
  <c r="AN575" i="64"/>
  <c r="AO575" i="64"/>
  <c r="AR575" i="64"/>
  <c r="AU575" i="64"/>
  <c r="AH576" i="64"/>
  <c r="AI576" i="64"/>
  <c r="AK576" i="64"/>
  <c r="AL576" i="64"/>
  <c r="AN576" i="64"/>
  <c r="AO576" i="64"/>
  <c r="AR576" i="64"/>
  <c r="AU576" i="64"/>
  <c r="AH577" i="64"/>
  <c r="AI577" i="64"/>
  <c r="AK577" i="64"/>
  <c r="AL577" i="64"/>
  <c r="AN577" i="64"/>
  <c r="AO577" i="64"/>
  <c r="AR577" i="64"/>
  <c r="AU577" i="64"/>
  <c r="AH578" i="64"/>
  <c r="AI578" i="64"/>
  <c r="AK578" i="64"/>
  <c r="AL578" i="64"/>
  <c r="AN578" i="64"/>
  <c r="AO578" i="64"/>
  <c r="AR578" i="64"/>
  <c r="AU578" i="64"/>
  <c r="AH579" i="64"/>
  <c r="AI579" i="64"/>
  <c r="AK579" i="64"/>
  <c r="AL579" i="64"/>
  <c r="AN579" i="64"/>
  <c r="AO579" i="64"/>
  <c r="AR579" i="64"/>
  <c r="AU579" i="64"/>
  <c r="AH580" i="64"/>
  <c r="AI580" i="64"/>
  <c r="AK580" i="64"/>
  <c r="AL580" i="64"/>
  <c r="AN580" i="64"/>
  <c r="AO580" i="64"/>
  <c r="AR580" i="64"/>
  <c r="AU580" i="64"/>
  <c r="AH581" i="64"/>
  <c r="AI581" i="64"/>
  <c r="AK581" i="64"/>
  <c r="AL581" i="64"/>
  <c r="AN581" i="64"/>
  <c r="AO581" i="64"/>
  <c r="AR581" i="64"/>
  <c r="AU581" i="64"/>
  <c r="AH582" i="64"/>
  <c r="AI582" i="64"/>
  <c r="AK582" i="64"/>
  <c r="AL582" i="64"/>
  <c r="AN582" i="64"/>
  <c r="AO582" i="64"/>
  <c r="AR582" i="64"/>
  <c r="AU582" i="64"/>
  <c r="AH583" i="64"/>
  <c r="AI583" i="64"/>
  <c r="AK583" i="64"/>
  <c r="AL583" i="64"/>
  <c r="AN583" i="64"/>
  <c r="AO583" i="64"/>
  <c r="AR583" i="64"/>
  <c r="AU583" i="64"/>
  <c r="AH584" i="64"/>
  <c r="AI584" i="64"/>
  <c r="AK584" i="64"/>
  <c r="AL584" i="64"/>
  <c r="AN584" i="64"/>
  <c r="AO584" i="64"/>
  <c r="AR584" i="64"/>
  <c r="AU584" i="64"/>
  <c r="AH585" i="64"/>
  <c r="AI585" i="64"/>
  <c r="AK585" i="64"/>
  <c r="AL585" i="64"/>
  <c r="AN585" i="64"/>
  <c r="AO585" i="64"/>
  <c r="AR585" i="64"/>
  <c r="AU585" i="64"/>
  <c r="AH586" i="64"/>
  <c r="AI586" i="64"/>
  <c r="AK586" i="64"/>
  <c r="AL586" i="64"/>
  <c r="AN586" i="64"/>
  <c r="AO586" i="64"/>
  <c r="AR586" i="64"/>
  <c r="AU586" i="64"/>
  <c r="AH587" i="64"/>
  <c r="AI587" i="64"/>
  <c r="AK587" i="64"/>
  <c r="AL587" i="64"/>
  <c r="AN587" i="64"/>
  <c r="AO587" i="64"/>
  <c r="AR587" i="64"/>
  <c r="AU587" i="64"/>
  <c r="AH588" i="64"/>
  <c r="AI588" i="64"/>
  <c r="AK588" i="64"/>
  <c r="AL588" i="64"/>
  <c r="AN588" i="64"/>
  <c r="AO588" i="64"/>
  <c r="AR588" i="64"/>
  <c r="AU588" i="64"/>
  <c r="AH589" i="64"/>
  <c r="AI589" i="64"/>
  <c r="AK589" i="64"/>
  <c r="AL589" i="64"/>
  <c r="AN589" i="64"/>
  <c r="AO589" i="64"/>
  <c r="AR589" i="64"/>
  <c r="AU589" i="64"/>
  <c r="AH590" i="64"/>
  <c r="AI590" i="64"/>
  <c r="AK590" i="64"/>
  <c r="AL590" i="64"/>
  <c r="AN590" i="64"/>
  <c r="AO590" i="64"/>
  <c r="AR590" i="64"/>
  <c r="AU590" i="64"/>
  <c r="AH591" i="64"/>
  <c r="AI591" i="64"/>
  <c r="AK591" i="64"/>
  <c r="AL591" i="64"/>
  <c r="AN591" i="64"/>
  <c r="AO591" i="64"/>
  <c r="AR591" i="64"/>
  <c r="AU591" i="64"/>
  <c r="AH592" i="64"/>
  <c r="AI592" i="64"/>
  <c r="AK592" i="64"/>
  <c r="AL592" i="64"/>
  <c r="AN592" i="64"/>
  <c r="AO592" i="64"/>
  <c r="AR592" i="64"/>
  <c r="AU592" i="64"/>
  <c r="AH593" i="64"/>
  <c r="AI593" i="64"/>
  <c r="AK593" i="64"/>
  <c r="AL593" i="64"/>
  <c r="AN593" i="64"/>
  <c r="AO593" i="64"/>
  <c r="AR593" i="64"/>
  <c r="AU593" i="64"/>
  <c r="AH594" i="64"/>
  <c r="AI594" i="64"/>
  <c r="AK594" i="64"/>
  <c r="AL594" i="64"/>
  <c r="AN594" i="64"/>
  <c r="AO594" i="64"/>
  <c r="AR594" i="64"/>
  <c r="AU594" i="64"/>
  <c r="AH595" i="64"/>
  <c r="AI595" i="64"/>
  <c r="AK595" i="64"/>
  <c r="AL595" i="64"/>
  <c r="AN595" i="64"/>
  <c r="AO595" i="64"/>
  <c r="AR595" i="64"/>
  <c r="AU595" i="64"/>
  <c r="AH596" i="64"/>
  <c r="AI596" i="64"/>
  <c r="AK596" i="64"/>
  <c r="AL596" i="64"/>
  <c r="AN596" i="64"/>
  <c r="AO596" i="64"/>
  <c r="AR596" i="64"/>
  <c r="AU596" i="64"/>
  <c r="AH597" i="64"/>
  <c r="AI597" i="64"/>
  <c r="AK597" i="64"/>
  <c r="AL597" i="64"/>
  <c r="AN597" i="64"/>
  <c r="AO597" i="64"/>
  <c r="AR597" i="64"/>
  <c r="AU597" i="64"/>
  <c r="AH598" i="64"/>
  <c r="AI598" i="64"/>
  <c r="AK598" i="64"/>
  <c r="AL598" i="64"/>
  <c r="AN598" i="64"/>
  <c r="AO598" i="64"/>
  <c r="AR598" i="64"/>
  <c r="AU598" i="64"/>
  <c r="AH599" i="64"/>
  <c r="AI599" i="64"/>
  <c r="AK599" i="64"/>
  <c r="AL599" i="64"/>
  <c r="AN599" i="64"/>
  <c r="AO599" i="64"/>
  <c r="AR599" i="64"/>
  <c r="AU599" i="64"/>
  <c r="AH600" i="64"/>
  <c r="AI600" i="64"/>
  <c r="AK600" i="64"/>
  <c r="AL600" i="64"/>
  <c r="AN600" i="64"/>
  <c r="AO600" i="64"/>
  <c r="AR600" i="64"/>
  <c r="AU600" i="64"/>
  <c r="AH601" i="64"/>
  <c r="AI601" i="64"/>
  <c r="AK601" i="64"/>
  <c r="AL601" i="64"/>
  <c r="AN601" i="64"/>
  <c r="AO601" i="64"/>
  <c r="AR601" i="64"/>
  <c r="AU601" i="64"/>
  <c r="AH602" i="64"/>
  <c r="AI602" i="64"/>
  <c r="AK602" i="64"/>
  <c r="AL602" i="64"/>
  <c r="AN602" i="64"/>
  <c r="AO602" i="64"/>
  <c r="AR602" i="64"/>
  <c r="AU602" i="64"/>
  <c r="AH603" i="64"/>
  <c r="AI603" i="64"/>
  <c r="AK603" i="64"/>
  <c r="AL603" i="64"/>
  <c r="AN603" i="64"/>
  <c r="AO603" i="64"/>
  <c r="AR603" i="64"/>
  <c r="AU603" i="64"/>
  <c r="AH604" i="64"/>
  <c r="AI604" i="64"/>
  <c r="AK604" i="64"/>
  <c r="AL604" i="64"/>
  <c r="AN604" i="64"/>
  <c r="AO604" i="64"/>
  <c r="AR604" i="64"/>
  <c r="AU604" i="64"/>
  <c r="AH605" i="64"/>
  <c r="AI605" i="64"/>
  <c r="AK605" i="64"/>
  <c r="AL605" i="64"/>
  <c r="AN605" i="64"/>
  <c r="AO605" i="64"/>
  <c r="AR605" i="64"/>
  <c r="AU605" i="64"/>
  <c r="AH606" i="64"/>
  <c r="AI606" i="64"/>
  <c r="AK606" i="64"/>
  <c r="AL606" i="64"/>
  <c r="AN606" i="64"/>
  <c r="AO606" i="64"/>
  <c r="AR606" i="64"/>
  <c r="AU606" i="64"/>
  <c r="AH607" i="64"/>
  <c r="AI607" i="64"/>
  <c r="AK607" i="64"/>
  <c r="AL607" i="64"/>
  <c r="AN607" i="64"/>
  <c r="AO607" i="64"/>
  <c r="AR607" i="64"/>
  <c r="AU607" i="64"/>
  <c r="AH608" i="64"/>
  <c r="AI608" i="64"/>
  <c r="AK608" i="64"/>
  <c r="AL608" i="64"/>
  <c r="AN608" i="64"/>
  <c r="AO608" i="64"/>
  <c r="AR608" i="64"/>
  <c r="AU608" i="64"/>
  <c r="AH609" i="64"/>
  <c r="AI609" i="64"/>
  <c r="AK609" i="64"/>
  <c r="AL609" i="64"/>
  <c r="AN609" i="64"/>
  <c r="AO609" i="64"/>
  <c r="AR609" i="64"/>
  <c r="AU609" i="64"/>
  <c r="AH610" i="64"/>
  <c r="AI610" i="64"/>
  <c r="AK610" i="64"/>
  <c r="AL610" i="64"/>
  <c r="AN610" i="64"/>
  <c r="AO610" i="64"/>
  <c r="AR610" i="64"/>
  <c r="AU610" i="64"/>
  <c r="AH611" i="64"/>
  <c r="AI611" i="64"/>
  <c r="AK611" i="64"/>
  <c r="AL611" i="64"/>
  <c r="AN611" i="64"/>
  <c r="AO611" i="64"/>
  <c r="AR611" i="64"/>
  <c r="AU611" i="64"/>
  <c r="AH612" i="64"/>
  <c r="AI612" i="64"/>
  <c r="AK612" i="64"/>
  <c r="AL612" i="64"/>
  <c r="AN612" i="64"/>
  <c r="AO612" i="64"/>
  <c r="AR612" i="64"/>
  <c r="AU612" i="64"/>
  <c r="AH613" i="64"/>
  <c r="AI613" i="64"/>
  <c r="AK613" i="64"/>
  <c r="AL613" i="64"/>
  <c r="AN613" i="64"/>
  <c r="AO613" i="64"/>
  <c r="AR613" i="64"/>
  <c r="AU613" i="64"/>
  <c r="AH614" i="64"/>
  <c r="AI614" i="64"/>
  <c r="AK614" i="64"/>
  <c r="AL614" i="64"/>
  <c r="AN614" i="64"/>
  <c r="AO614" i="64"/>
  <c r="AR614" i="64"/>
  <c r="AU614" i="64"/>
  <c r="AH615" i="64"/>
  <c r="AI615" i="64"/>
  <c r="AK615" i="64"/>
  <c r="AL615" i="64"/>
  <c r="AN615" i="64"/>
  <c r="AO615" i="64"/>
  <c r="AR615" i="64"/>
  <c r="AU615" i="64"/>
  <c r="AH616" i="64"/>
  <c r="AI616" i="64"/>
  <c r="AK616" i="64"/>
  <c r="AL616" i="64"/>
  <c r="AN616" i="64"/>
  <c r="AO616" i="64"/>
  <c r="AR616" i="64"/>
  <c r="AU616" i="64"/>
  <c r="AH617" i="64"/>
  <c r="AI617" i="64"/>
  <c r="AK617" i="64"/>
  <c r="AL617" i="64"/>
  <c r="AN617" i="64"/>
  <c r="AO617" i="64"/>
  <c r="AR617" i="64"/>
  <c r="AU617" i="64"/>
  <c r="AH618" i="64"/>
  <c r="AI618" i="64"/>
  <c r="AK618" i="64"/>
  <c r="AL618" i="64"/>
  <c r="AN618" i="64"/>
  <c r="AO618" i="64"/>
  <c r="AR618" i="64"/>
  <c r="AU618" i="64"/>
  <c r="AH619" i="64"/>
  <c r="AI619" i="64"/>
  <c r="AK619" i="64"/>
  <c r="AL619" i="64"/>
  <c r="AN619" i="64"/>
  <c r="AO619" i="64"/>
  <c r="AR619" i="64"/>
  <c r="AU619" i="64"/>
  <c r="AH620" i="64"/>
  <c r="AI620" i="64"/>
  <c r="AK620" i="64"/>
  <c r="AL620" i="64"/>
  <c r="AN620" i="64"/>
  <c r="AO620" i="64"/>
  <c r="AR620" i="64"/>
  <c r="AU620" i="64"/>
  <c r="AH621" i="64"/>
  <c r="AI621" i="64"/>
  <c r="AK621" i="64"/>
  <c r="AL621" i="64"/>
  <c r="AN621" i="64"/>
  <c r="AO621" i="64"/>
  <c r="AR621" i="64"/>
  <c r="AU621" i="64"/>
  <c r="AH622" i="64"/>
  <c r="AI622" i="64"/>
  <c r="AK622" i="64"/>
  <c r="AL622" i="64"/>
  <c r="AN622" i="64"/>
  <c r="AO622" i="64"/>
  <c r="AR622" i="64"/>
  <c r="AU622" i="64"/>
  <c r="AH623" i="64"/>
  <c r="AI623" i="64"/>
  <c r="AK623" i="64"/>
  <c r="AL623" i="64"/>
  <c r="AN623" i="64"/>
  <c r="AO623" i="64"/>
  <c r="AR623" i="64"/>
  <c r="AU623" i="64"/>
  <c r="AH624" i="64"/>
  <c r="AI624" i="64"/>
  <c r="AK624" i="64"/>
  <c r="AL624" i="64"/>
  <c r="AN624" i="64"/>
  <c r="AO624" i="64"/>
  <c r="AR624" i="64"/>
  <c r="AU624" i="64"/>
  <c r="AH625" i="64"/>
  <c r="AI625" i="64"/>
  <c r="AK625" i="64"/>
  <c r="AL625" i="64"/>
  <c r="AN625" i="64"/>
  <c r="AO625" i="64"/>
  <c r="AR625" i="64"/>
  <c r="AU625" i="64"/>
  <c r="AH626" i="64"/>
  <c r="AI626" i="64"/>
  <c r="AK626" i="64"/>
  <c r="AL626" i="64"/>
  <c r="AN626" i="64"/>
  <c r="AO626" i="64"/>
  <c r="AR626" i="64"/>
  <c r="AU626" i="64"/>
  <c r="AH627" i="64"/>
  <c r="AI627" i="64"/>
  <c r="AK627" i="64"/>
  <c r="AL627" i="64"/>
  <c r="AN627" i="64"/>
  <c r="AO627" i="64"/>
  <c r="AR627" i="64"/>
  <c r="AU627" i="64"/>
  <c r="AH628" i="64"/>
  <c r="AI628" i="64"/>
  <c r="AK628" i="64"/>
  <c r="AL628" i="64"/>
  <c r="AN628" i="64"/>
  <c r="AO628" i="64"/>
  <c r="AR628" i="64"/>
  <c r="AU628" i="64"/>
  <c r="AH629" i="64"/>
  <c r="AI629" i="64"/>
  <c r="AK629" i="64"/>
  <c r="AL629" i="64"/>
  <c r="AN629" i="64"/>
  <c r="AO629" i="64"/>
  <c r="AR629" i="64"/>
  <c r="AU629" i="64"/>
  <c r="AH630" i="64"/>
  <c r="AI630" i="64"/>
  <c r="AK630" i="64"/>
  <c r="AL630" i="64"/>
  <c r="AN630" i="64"/>
  <c r="AO630" i="64"/>
  <c r="AR630" i="64"/>
  <c r="AU630" i="64"/>
  <c r="AH631" i="64"/>
  <c r="AI631" i="64"/>
  <c r="AK631" i="64"/>
  <c r="AL631" i="64"/>
  <c r="AN631" i="64"/>
  <c r="AO631" i="64"/>
  <c r="AR631" i="64"/>
  <c r="AU631" i="64"/>
  <c r="AH632" i="64"/>
  <c r="AI632" i="64"/>
  <c r="AK632" i="64"/>
  <c r="AL632" i="64"/>
  <c r="AN632" i="64"/>
  <c r="AO632" i="64"/>
  <c r="AR632" i="64"/>
  <c r="AU632" i="64"/>
  <c r="AH633" i="64"/>
  <c r="AI633" i="64"/>
  <c r="AK633" i="64"/>
  <c r="AL633" i="64"/>
  <c r="AN633" i="64"/>
  <c r="AO633" i="64"/>
  <c r="AR633" i="64"/>
  <c r="AU633" i="64"/>
  <c r="AH634" i="64"/>
  <c r="AI634" i="64"/>
  <c r="AK634" i="64"/>
  <c r="AL634" i="64"/>
  <c r="AN634" i="64"/>
  <c r="AO634" i="64"/>
  <c r="AR634" i="64"/>
  <c r="AU634" i="64"/>
  <c r="AH635" i="64"/>
  <c r="AI635" i="64"/>
  <c r="AK635" i="64"/>
  <c r="AL635" i="64"/>
  <c r="AN635" i="64"/>
  <c r="AO635" i="64"/>
  <c r="AR635" i="64"/>
  <c r="AU635" i="64"/>
  <c r="AH636" i="64"/>
  <c r="AI636" i="64"/>
  <c r="AK636" i="64"/>
  <c r="AL636" i="64"/>
  <c r="AN636" i="64"/>
  <c r="AO636" i="64"/>
  <c r="AR636" i="64"/>
  <c r="AU636" i="64"/>
  <c r="AH637" i="64"/>
  <c r="AI637" i="64"/>
  <c r="AK637" i="64"/>
  <c r="AL637" i="64"/>
  <c r="AN637" i="64"/>
  <c r="AO637" i="64"/>
  <c r="AR637" i="64"/>
  <c r="AU637" i="64"/>
  <c r="AH638" i="64"/>
  <c r="AI638" i="64"/>
  <c r="AK638" i="64"/>
  <c r="AL638" i="64"/>
  <c r="AN638" i="64"/>
  <c r="AO638" i="64"/>
  <c r="AR638" i="64"/>
  <c r="AU638" i="64"/>
  <c r="AH639" i="64"/>
  <c r="AI639" i="64"/>
  <c r="AK639" i="64"/>
  <c r="AL639" i="64"/>
  <c r="AN639" i="64"/>
  <c r="AO639" i="64"/>
  <c r="AR639" i="64"/>
  <c r="AU639" i="64"/>
  <c r="AH640" i="64"/>
  <c r="AI640" i="64"/>
  <c r="AK640" i="64"/>
  <c r="AL640" i="64"/>
  <c r="AN640" i="64"/>
  <c r="AO640" i="64"/>
  <c r="AR640" i="64"/>
  <c r="AU640" i="64"/>
  <c r="AH641" i="64"/>
  <c r="AI641" i="64"/>
  <c r="AK641" i="64"/>
  <c r="AL641" i="64"/>
  <c r="AN641" i="64"/>
  <c r="AO641" i="64"/>
  <c r="AR641" i="64"/>
  <c r="AU641" i="64"/>
  <c r="AH642" i="64"/>
  <c r="AI642" i="64"/>
  <c r="AK642" i="64"/>
  <c r="AL642" i="64"/>
  <c r="AN642" i="64"/>
  <c r="AO642" i="64"/>
  <c r="AR642" i="64"/>
  <c r="AU642" i="64"/>
  <c r="AH643" i="64"/>
  <c r="AI643" i="64"/>
  <c r="AK643" i="64"/>
  <c r="AL643" i="64"/>
  <c r="AN643" i="64"/>
  <c r="AO643" i="64"/>
  <c r="AR643" i="64"/>
  <c r="AU643" i="64"/>
  <c r="AH644" i="64"/>
  <c r="AI644" i="64"/>
  <c r="AK644" i="64"/>
  <c r="AL644" i="64"/>
  <c r="AN644" i="64"/>
  <c r="AO644" i="64"/>
  <c r="AR644" i="64"/>
  <c r="AU644" i="64"/>
  <c r="AH645" i="64"/>
  <c r="AI645" i="64"/>
  <c r="AK645" i="64"/>
  <c r="AL645" i="64"/>
  <c r="AN645" i="64"/>
  <c r="AO645" i="64"/>
  <c r="AR645" i="64"/>
  <c r="AU645" i="64"/>
  <c r="AH646" i="64"/>
  <c r="AI646" i="64"/>
  <c r="AK646" i="64"/>
  <c r="AL646" i="64"/>
  <c r="AN646" i="64"/>
  <c r="AO646" i="64"/>
  <c r="AR646" i="64"/>
  <c r="AU646" i="64"/>
  <c r="AH647" i="64"/>
  <c r="AI647" i="64"/>
  <c r="AK647" i="64"/>
  <c r="AL647" i="64"/>
  <c r="AN647" i="64"/>
  <c r="AO647" i="64"/>
  <c r="AR647" i="64"/>
  <c r="AU647" i="64"/>
  <c r="AH648" i="64"/>
  <c r="AI648" i="64"/>
  <c r="AK648" i="64"/>
  <c r="AL648" i="64"/>
  <c r="AN648" i="64"/>
  <c r="AO648" i="64"/>
  <c r="AR648" i="64"/>
  <c r="AU648" i="64"/>
  <c r="AH649" i="64"/>
  <c r="AI649" i="64"/>
  <c r="AK649" i="64"/>
  <c r="AL649" i="64"/>
  <c r="AN649" i="64"/>
  <c r="AO649" i="64"/>
  <c r="AR649" i="64"/>
  <c r="AU649" i="64"/>
  <c r="AH650" i="64"/>
  <c r="AI650" i="64"/>
  <c r="AK650" i="64"/>
  <c r="AL650" i="64"/>
  <c r="AN650" i="64"/>
  <c r="AO650" i="64"/>
  <c r="AR650" i="64"/>
  <c r="AU650" i="64"/>
  <c r="AH651" i="64"/>
  <c r="AI651" i="64"/>
  <c r="AK651" i="64"/>
  <c r="AL651" i="64"/>
  <c r="AN651" i="64"/>
  <c r="AO651" i="64"/>
  <c r="AR651" i="64"/>
  <c r="AU651" i="64"/>
  <c r="AH652" i="64"/>
  <c r="AI652" i="64"/>
  <c r="AK652" i="64"/>
  <c r="AL652" i="64"/>
  <c r="AN652" i="64"/>
  <c r="AO652" i="64"/>
  <c r="AR652" i="64"/>
  <c r="AU652" i="64"/>
  <c r="AH653" i="64"/>
  <c r="AI653" i="64"/>
  <c r="AK653" i="64"/>
  <c r="AL653" i="64"/>
  <c r="AN653" i="64"/>
  <c r="AO653" i="64"/>
  <c r="AR653" i="64"/>
  <c r="AU653" i="64"/>
  <c r="AH654" i="64"/>
  <c r="AI654" i="64"/>
  <c r="AK654" i="64"/>
  <c r="AL654" i="64"/>
  <c r="AN654" i="64"/>
  <c r="AO654" i="64"/>
  <c r="AR654" i="64"/>
  <c r="AU654" i="64"/>
  <c r="AH655" i="64"/>
  <c r="AI655" i="64"/>
  <c r="AK655" i="64"/>
  <c r="AL655" i="64"/>
  <c r="AN655" i="64"/>
  <c r="AO655" i="64"/>
  <c r="AR655" i="64"/>
  <c r="AU655" i="64"/>
  <c r="AH656" i="64"/>
  <c r="AI656" i="64"/>
  <c r="AK656" i="64"/>
  <c r="AL656" i="64"/>
  <c r="AN656" i="64"/>
  <c r="AO656" i="64"/>
  <c r="AR656" i="64"/>
  <c r="AU656" i="64"/>
  <c r="AH657" i="64"/>
  <c r="AI657" i="64"/>
  <c r="AK657" i="64"/>
  <c r="AL657" i="64"/>
  <c r="AN657" i="64"/>
  <c r="AO657" i="64"/>
  <c r="AR657" i="64"/>
  <c r="AU657" i="64"/>
  <c r="AH658" i="64"/>
  <c r="AI658" i="64"/>
  <c r="AK658" i="64"/>
  <c r="AL658" i="64"/>
  <c r="AN658" i="64"/>
  <c r="AO658" i="64"/>
  <c r="AR658" i="64"/>
  <c r="AU658" i="64"/>
  <c r="AH659" i="64"/>
  <c r="AI659" i="64"/>
  <c r="AK659" i="64"/>
  <c r="AL659" i="64"/>
  <c r="AN659" i="64"/>
  <c r="AO659" i="64"/>
  <c r="AR659" i="64"/>
  <c r="AU659" i="64"/>
  <c r="AH660" i="64"/>
  <c r="AI660" i="64"/>
  <c r="AK660" i="64"/>
  <c r="AL660" i="64"/>
  <c r="AN660" i="64"/>
  <c r="AO660" i="64"/>
  <c r="AR660" i="64"/>
  <c r="AU660" i="64"/>
  <c r="AH661" i="64"/>
  <c r="AI661" i="64"/>
  <c r="AK661" i="64"/>
  <c r="AL661" i="64"/>
  <c r="AN661" i="64"/>
  <c r="AO661" i="64"/>
  <c r="AR661" i="64"/>
  <c r="AU661" i="64"/>
  <c r="AH662" i="64"/>
  <c r="AI662" i="64"/>
  <c r="AK662" i="64"/>
  <c r="AL662" i="64"/>
  <c r="AN662" i="64"/>
  <c r="AO662" i="64"/>
  <c r="AR662" i="64"/>
  <c r="AU662" i="64"/>
  <c r="AH663" i="64"/>
  <c r="AI663" i="64"/>
  <c r="AK663" i="64"/>
  <c r="AL663" i="64"/>
  <c r="AN663" i="64"/>
  <c r="AO663" i="64"/>
  <c r="AR663" i="64"/>
  <c r="AU663" i="64"/>
  <c r="AH664" i="64"/>
  <c r="AI664" i="64"/>
  <c r="AK664" i="64"/>
  <c r="AL664" i="64"/>
  <c r="AN664" i="64"/>
  <c r="AO664" i="64"/>
  <c r="AR664" i="64"/>
  <c r="AU664" i="64"/>
  <c r="AH665" i="64"/>
  <c r="AI665" i="64"/>
  <c r="AK665" i="64"/>
  <c r="AL665" i="64"/>
  <c r="AN665" i="64"/>
  <c r="AO665" i="64"/>
  <c r="AR665" i="64"/>
  <c r="AU665" i="64"/>
  <c r="AH666" i="64"/>
  <c r="AI666" i="64"/>
  <c r="AK666" i="64"/>
  <c r="AL666" i="64"/>
  <c r="AN666" i="64"/>
  <c r="AO666" i="64"/>
  <c r="AR666" i="64"/>
  <c r="AU666" i="64"/>
  <c r="AH667" i="64"/>
  <c r="AI667" i="64"/>
  <c r="AK667" i="64"/>
  <c r="AL667" i="64"/>
  <c r="AN667" i="64"/>
  <c r="AO667" i="64"/>
  <c r="AR667" i="64"/>
  <c r="AU667" i="64"/>
  <c r="AH668" i="64"/>
  <c r="AI668" i="64"/>
  <c r="AK668" i="64"/>
  <c r="AL668" i="64"/>
  <c r="AN668" i="64"/>
  <c r="AO668" i="64"/>
  <c r="AR668" i="64"/>
  <c r="AU668" i="64"/>
  <c r="AH669" i="64"/>
  <c r="AI669" i="64"/>
  <c r="AK669" i="64"/>
  <c r="AL669" i="64"/>
  <c r="AN669" i="64"/>
  <c r="AO669" i="64"/>
  <c r="AR669" i="64"/>
  <c r="AU669" i="64"/>
  <c r="AH670" i="64"/>
  <c r="AI670" i="64"/>
  <c r="AK670" i="64"/>
  <c r="AL670" i="64"/>
  <c r="AN670" i="64"/>
  <c r="AO670" i="64"/>
  <c r="AR670" i="64"/>
  <c r="AU670" i="64"/>
  <c r="AH671" i="64"/>
  <c r="AI671" i="64"/>
  <c r="AK671" i="64"/>
  <c r="AL671" i="64"/>
  <c r="AN671" i="64"/>
  <c r="AO671" i="64"/>
  <c r="AR671" i="64"/>
  <c r="AU671" i="64"/>
  <c r="AH672" i="64"/>
  <c r="AI672" i="64"/>
  <c r="AK672" i="64"/>
  <c r="AL672" i="64"/>
  <c r="AN672" i="64"/>
  <c r="AO672" i="64"/>
  <c r="AR672" i="64"/>
  <c r="AU672" i="64"/>
  <c r="AH673" i="64"/>
  <c r="AI673" i="64"/>
  <c r="AK673" i="64"/>
  <c r="AL673" i="64"/>
  <c r="AN673" i="64"/>
  <c r="AO673" i="64"/>
  <c r="AR673" i="64"/>
  <c r="AU673" i="64"/>
  <c r="AH674" i="64"/>
  <c r="AI674" i="64"/>
  <c r="AK674" i="64"/>
  <c r="AL674" i="64"/>
  <c r="AN674" i="64"/>
  <c r="AO674" i="64"/>
  <c r="AR674" i="64"/>
  <c r="AU674" i="64"/>
  <c r="AH675" i="64"/>
  <c r="AI675" i="64"/>
  <c r="AK675" i="64"/>
  <c r="AL675" i="64"/>
  <c r="AN675" i="64"/>
  <c r="AO675" i="64"/>
  <c r="AR675" i="64"/>
  <c r="AU675" i="64"/>
  <c r="AH676" i="64"/>
  <c r="AI676" i="64"/>
  <c r="AK676" i="64"/>
  <c r="AL676" i="64"/>
  <c r="AN676" i="64"/>
  <c r="AO676" i="64"/>
  <c r="AR676" i="64"/>
  <c r="AU676" i="64"/>
  <c r="AH677" i="64"/>
  <c r="AI677" i="64"/>
  <c r="AK677" i="64"/>
  <c r="AL677" i="64"/>
  <c r="AN677" i="64"/>
  <c r="AO677" i="64"/>
  <c r="AR677" i="64"/>
  <c r="AU677" i="64"/>
  <c r="AH678" i="64"/>
  <c r="AI678" i="64"/>
  <c r="AK678" i="64"/>
  <c r="AL678" i="64"/>
  <c r="AN678" i="64"/>
  <c r="AO678" i="64"/>
  <c r="AR678" i="64"/>
  <c r="AU678" i="64"/>
  <c r="AH679" i="64"/>
  <c r="AI679" i="64"/>
  <c r="AK679" i="64"/>
  <c r="AL679" i="64"/>
  <c r="AN679" i="64"/>
  <c r="AO679" i="64"/>
  <c r="AR679" i="64"/>
  <c r="AU679" i="64"/>
  <c r="AH680" i="64"/>
  <c r="AI680" i="64"/>
  <c r="AK680" i="64"/>
  <c r="AL680" i="64"/>
  <c r="AN680" i="64"/>
  <c r="AO680" i="64"/>
  <c r="AR680" i="64"/>
  <c r="AU680" i="64"/>
  <c r="AH681" i="64"/>
  <c r="AI681" i="64"/>
  <c r="AK681" i="64"/>
  <c r="AL681" i="64"/>
  <c r="AN681" i="64"/>
  <c r="AO681" i="64"/>
  <c r="AR681" i="64"/>
  <c r="AU681" i="64"/>
  <c r="AH682" i="64"/>
  <c r="AI682" i="64"/>
  <c r="AK682" i="64"/>
  <c r="AL682" i="64"/>
  <c r="AN682" i="64"/>
  <c r="AO682" i="64"/>
  <c r="AR682" i="64"/>
  <c r="AU682" i="64"/>
  <c r="AH683" i="64"/>
  <c r="AI683" i="64"/>
  <c r="AK683" i="64"/>
  <c r="AL683" i="64"/>
  <c r="AN683" i="64"/>
  <c r="AO683" i="64"/>
  <c r="AR683" i="64"/>
  <c r="AU683" i="64"/>
  <c r="AH684" i="64"/>
  <c r="AI684" i="64"/>
  <c r="AK684" i="64"/>
  <c r="AL684" i="64"/>
  <c r="AN684" i="64"/>
  <c r="AO684" i="64"/>
  <c r="AR684" i="64"/>
  <c r="AU684" i="64"/>
  <c r="AH685" i="64"/>
  <c r="AI685" i="64"/>
  <c r="AK685" i="64"/>
  <c r="AL685" i="64"/>
  <c r="AN685" i="64"/>
  <c r="AO685" i="64"/>
  <c r="AR685" i="64"/>
  <c r="AU685" i="64"/>
  <c r="AH686" i="64"/>
  <c r="AI686" i="64"/>
  <c r="AK686" i="64"/>
  <c r="AL686" i="64"/>
  <c r="AN686" i="64"/>
  <c r="AO686" i="64"/>
  <c r="AR686" i="64"/>
  <c r="AU686" i="64"/>
  <c r="AH687" i="64"/>
  <c r="AI687" i="64"/>
  <c r="AK687" i="64"/>
  <c r="AL687" i="64"/>
  <c r="AN687" i="64"/>
  <c r="AO687" i="64"/>
  <c r="AR687" i="64"/>
  <c r="AU687" i="64"/>
  <c r="AH688" i="64"/>
  <c r="AI688" i="64"/>
  <c r="AK688" i="64"/>
  <c r="AL688" i="64"/>
  <c r="AN688" i="64"/>
  <c r="AO688" i="64"/>
  <c r="AR688" i="64"/>
  <c r="AU688" i="64"/>
  <c r="AH689" i="64"/>
  <c r="AI689" i="64"/>
  <c r="AK689" i="64"/>
  <c r="AL689" i="64"/>
  <c r="AN689" i="64"/>
  <c r="AO689" i="64"/>
  <c r="AR689" i="64"/>
  <c r="AU689" i="64"/>
  <c r="AH690" i="64"/>
  <c r="AI690" i="64"/>
  <c r="AK690" i="64"/>
  <c r="AL690" i="64"/>
  <c r="AN690" i="64"/>
  <c r="AO690" i="64"/>
  <c r="AR690" i="64"/>
  <c r="AU690" i="64"/>
  <c r="AH691" i="64"/>
  <c r="AI691" i="64"/>
  <c r="AK691" i="64"/>
  <c r="AL691" i="64"/>
  <c r="AN691" i="64"/>
  <c r="AO691" i="64"/>
  <c r="AR691" i="64"/>
  <c r="AU691" i="64"/>
  <c r="AH692" i="64"/>
  <c r="AI692" i="64"/>
  <c r="AK692" i="64"/>
  <c r="AL692" i="64"/>
  <c r="AN692" i="64"/>
  <c r="AO692" i="64"/>
  <c r="AR692" i="64"/>
  <c r="AU692" i="64"/>
  <c r="AH693" i="64"/>
  <c r="AI693" i="64"/>
  <c r="AK693" i="64"/>
  <c r="AL693" i="64"/>
  <c r="AN693" i="64"/>
  <c r="AO693" i="64"/>
  <c r="AR693" i="64"/>
  <c r="AU693" i="64"/>
  <c r="AH694" i="64"/>
  <c r="AI694" i="64"/>
  <c r="AK694" i="64"/>
  <c r="AL694" i="64"/>
  <c r="AN694" i="64"/>
  <c r="AO694" i="64"/>
  <c r="AR694" i="64"/>
  <c r="AU694" i="64"/>
  <c r="AH695" i="64"/>
  <c r="AI695" i="64"/>
  <c r="AK695" i="64"/>
  <c r="AL695" i="64"/>
  <c r="AN695" i="64"/>
  <c r="AO695" i="64"/>
  <c r="AR695" i="64"/>
  <c r="AU695" i="64"/>
  <c r="AH696" i="64"/>
  <c r="AI696" i="64"/>
  <c r="AK696" i="64"/>
  <c r="AL696" i="64"/>
  <c r="AN696" i="64"/>
  <c r="AO696" i="64"/>
  <c r="AR696" i="64"/>
  <c r="AU696" i="64"/>
  <c r="AH697" i="64"/>
  <c r="AI697" i="64"/>
  <c r="AK697" i="64"/>
  <c r="AL697" i="64"/>
  <c r="AN697" i="64"/>
  <c r="AO697" i="64"/>
  <c r="AR697" i="64"/>
  <c r="AU697" i="64"/>
  <c r="AH698" i="64"/>
  <c r="AI698" i="64"/>
  <c r="AK698" i="64"/>
  <c r="AL698" i="64"/>
  <c r="AN698" i="64"/>
  <c r="AO698" i="64"/>
  <c r="AR698" i="64"/>
  <c r="AU698" i="64"/>
  <c r="AH699" i="64"/>
  <c r="AI699" i="64"/>
  <c r="AK699" i="64"/>
  <c r="AL699" i="64"/>
  <c r="AN699" i="64"/>
  <c r="AO699" i="64"/>
  <c r="AR699" i="64"/>
  <c r="AU699" i="64"/>
  <c r="AH700" i="64"/>
  <c r="AI700" i="64"/>
  <c r="AK700" i="64"/>
  <c r="AL700" i="64"/>
  <c r="AN700" i="64"/>
  <c r="AO700" i="64"/>
  <c r="AR700" i="64"/>
  <c r="AU700" i="64"/>
  <c r="AH701" i="64"/>
  <c r="AI701" i="64"/>
  <c r="AK701" i="64"/>
  <c r="AL701" i="64"/>
  <c r="AN701" i="64"/>
  <c r="AO701" i="64"/>
  <c r="AR701" i="64"/>
  <c r="AU701" i="64"/>
  <c r="AH702" i="64"/>
  <c r="AI702" i="64"/>
  <c r="AK702" i="64"/>
  <c r="AL702" i="64"/>
  <c r="AN702" i="64"/>
  <c r="AO702" i="64"/>
  <c r="AR702" i="64"/>
  <c r="AU702" i="64"/>
  <c r="AH703" i="64"/>
  <c r="AI703" i="64"/>
  <c r="AK703" i="64"/>
  <c r="AL703" i="64"/>
  <c r="AN703" i="64"/>
  <c r="AO703" i="64"/>
  <c r="AR703" i="64"/>
  <c r="AU703" i="64"/>
  <c r="AH704" i="64"/>
  <c r="AI704" i="64"/>
  <c r="AK704" i="64"/>
  <c r="AL704" i="64"/>
  <c r="AN704" i="64"/>
  <c r="AO704" i="64"/>
  <c r="AR704" i="64"/>
  <c r="AU704" i="64"/>
  <c r="AH705" i="64"/>
  <c r="AI705" i="64"/>
  <c r="AK705" i="64"/>
  <c r="AL705" i="64"/>
  <c r="AN705" i="64"/>
  <c r="AO705" i="64"/>
  <c r="AR705" i="64"/>
  <c r="AU705" i="64"/>
  <c r="AH706" i="64"/>
  <c r="AI706" i="64"/>
  <c r="AK706" i="64"/>
  <c r="AL706" i="64"/>
  <c r="AN706" i="64"/>
  <c r="AO706" i="64"/>
  <c r="AR706" i="64"/>
  <c r="AU706" i="64"/>
  <c r="AH707" i="64"/>
  <c r="AI707" i="64"/>
  <c r="AK707" i="64"/>
  <c r="AL707" i="64"/>
  <c r="AN707" i="64"/>
  <c r="AO707" i="64"/>
  <c r="AR707" i="64"/>
  <c r="AU707" i="64"/>
  <c r="AH708" i="64"/>
  <c r="AI708" i="64"/>
  <c r="AK708" i="64"/>
  <c r="AL708" i="64"/>
  <c r="AN708" i="64"/>
  <c r="AO708" i="64"/>
  <c r="AR708" i="64"/>
  <c r="AU708" i="64"/>
  <c r="AH709" i="64"/>
  <c r="AI709" i="64"/>
  <c r="AK709" i="64"/>
  <c r="AL709" i="64"/>
  <c r="AN709" i="64"/>
  <c r="AO709" i="64"/>
  <c r="AR709" i="64"/>
  <c r="AU709" i="64"/>
  <c r="AH710" i="64"/>
  <c r="AI710" i="64"/>
  <c r="AK710" i="64"/>
  <c r="AL710" i="64"/>
  <c r="AN710" i="64"/>
  <c r="AO710" i="64"/>
  <c r="AR710" i="64"/>
  <c r="AU710" i="64"/>
  <c r="AH711" i="64"/>
  <c r="AI711" i="64"/>
  <c r="AK711" i="64"/>
  <c r="AL711" i="64"/>
  <c r="AN711" i="64"/>
  <c r="AO711" i="64"/>
  <c r="AR711" i="64"/>
  <c r="AU711" i="64"/>
  <c r="AH712" i="64"/>
  <c r="AI712" i="64"/>
  <c r="AK712" i="64"/>
  <c r="AL712" i="64"/>
  <c r="AN712" i="64"/>
  <c r="AO712" i="64"/>
  <c r="AR712" i="64"/>
  <c r="AU712" i="64"/>
  <c r="AH713" i="64"/>
  <c r="AI713" i="64"/>
  <c r="AK713" i="64"/>
  <c r="AL713" i="64"/>
  <c r="AN713" i="64"/>
  <c r="AO713" i="64"/>
  <c r="AR713" i="64"/>
  <c r="AU713" i="64"/>
  <c r="AH714" i="64"/>
  <c r="AI714" i="64"/>
  <c r="AK714" i="64"/>
  <c r="AL714" i="64"/>
  <c r="AN714" i="64"/>
  <c r="AO714" i="64"/>
  <c r="AR714" i="64"/>
  <c r="AU714" i="64"/>
  <c r="AH715" i="64"/>
  <c r="AI715" i="64"/>
  <c r="AK715" i="64"/>
  <c r="AL715" i="64"/>
  <c r="AN715" i="64"/>
  <c r="AO715" i="64"/>
  <c r="AR715" i="64"/>
  <c r="AU715" i="64"/>
  <c r="AH716" i="64"/>
  <c r="AI716" i="64"/>
  <c r="AK716" i="64"/>
  <c r="AL716" i="64"/>
  <c r="AN716" i="64"/>
  <c r="AO716" i="64"/>
  <c r="AR716" i="64"/>
  <c r="AU716" i="64"/>
  <c r="AH717" i="64"/>
  <c r="AI717" i="64"/>
  <c r="AK717" i="64"/>
  <c r="AL717" i="64"/>
  <c r="AN717" i="64"/>
  <c r="AO717" i="64"/>
  <c r="AR717" i="64"/>
  <c r="AU717" i="64"/>
  <c r="AH718" i="64"/>
  <c r="AI718" i="64"/>
  <c r="AK718" i="64"/>
  <c r="AL718" i="64"/>
  <c r="AN718" i="64"/>
  <c r="AO718" i="64"/>
  <c r="AR718" i="64"/>
  <c r="AU718" i="64"/>
  <c r="AH719" i="64"/>
  <c r="AI719" i="64"/>
  <c r="AK719" i="64"/>
  <c r="AL719" i="64"/>
  <c r="AN719" i="64"/>
  <c r="AO719" i="64"/>
  <c r="AR719" i="64"/>
  <c r="AU719" i="64"/>
  <c r="AH720" i="64"/>
  <c r="AI720" i="64"/>
  <c r="AK720" i="64"/>
  <c r="AL720" i="64"/>
  <c r="AN720" i="64"/>
  <c r="AO720" i="64"/>
  <c r="AR720" i="64"/>
  <c r="AU720" i="64"/>
  <c r="AH721" i="64"/>
  <c r="AI721" i="64"/>
  <c r="AK721" i="64"/>
  <c r="AL721" i="64"/>
  <c r="AN721" i="64"/>
  <c r="AO721" i="64"/>
  <c r="AR721" i="64"/>
  <c r="AU721" i="64"/>
  <c r="AH722" i="64"/>
  <c r="AI722" i="64"/>
  <c r="AK722" i="64"/>
  <c r="AL722" i="64"/>
  <c r="AN722" i="64"/>
  <c r="AO722" i="64"/>
  <c r="AR722" i="64"/>
  <c r="AU722" i="64"/>
  <c r="AH723" i="64"/>
  <c r="AI723" i="64"/>
  <c r="AK723" i="64"/>
  <c r="AL723" i="64"/>
  <c r="AN723" i="64"/>
  <c r="AO723" i="64"/>
  <c r="AR723" i="64"/>
  <c r="AU723" i="64"/>
  <c r="AH724" i="64"/>
  <c r="AI724" i="64"/>
  <c r="AK724" i="64"/>
  <c r="AL724" i="64"/>
  <c r="AN724" i="64"/>
  <c r="AO724" i="64"/>
  <c r="AR724" i="64"/>
  <c r="AU724" i="64"/>
  <c r="AH725" i="64"/>
  <c r="AI725" i="64"/>
  <c r="AK725" i="64"/>
  <c r="AL725" i="64"/>
  <c r="AN725" i="64"/>
  <c r="AO725" i="64"/>
  <c r="AR725" i="64"/>
  <c r="AU725" i="64"/>
  <c r="AH726" i="64"/>
  <c r="AI726" i="64"/>
  <c r="AK726" i="64"/>
  <c r="AL726" i="64"/>
  <c r="AN726" i="64"/>
  <c r="AO726" i="64"/>
  <c r="AR726" i="64"/>
  <c r="AU726" i="64"/>
  <c r="AH727" i="64"/>
  <c r="AI727" i="64"/>
  <c r="AK727" i="64"/>
  <c r="AL727" i="64"/>
  <c r="AN727" i="64"/>
  <c r="AO727" i="64"/>
  <c r="AR727" i="64"/>
  <c r="AU727" i="64"/>
  <c r="AH728" i="64"/>
  <c r="AI728" i="64"/>
  <c r="AK728" i="64"/>
  <c r="AL728" i="64"/>
  <c r="AN728" i="64"/>
  <c r="AO728" i="64"/>
  <c r="AR728" i="64"/>
  <c r="AU728" i="64"/>
  <c r="AH729" i="64"/>
  <c r="AI729" i="64"/>
  <c r="AK729" i="64"/>
  <c r="AL729" i="64"/>
  <c r="AN729" i="64"/>
  <c r="AO729" i="64"/>
  <c r="AR729" i="64"/>
  <c r="AU729" i="64"/>
  <c r="AH730" i="64"/>
  <c r="AI730" i="64"/>
  <c r="AK730" i="64"/>
  <c r="AL730" i="64"/>
  <c r="AN730" i="64"/>
  <c r="AO730" i="64"/>
  <c r="AR730" i="64"/>
  <c r="AU730" i="64"/>
  <c r="AH731" i="64"/>
  <c r="AI731" i="64"/>
  <c r="AK731" i="64"/>
  <c r="AL731" i="64"/>
  <c r="AN731" i="64"/>
  <c r="AO731" i="64"/>
  <c r="AR731" i="64"/>
  <c r="AU731" i="64"/>
  <c r="AH732" i="64"/>
  <c r="AI732" i="64"/>
  <c r="AK732" i="64"/>
  <c r="AL732" i="64"/>
  <c r="AN732" i="64"/>
  <c r="AO732" i="64"/>
  <c r="AR732" i="64"/>
  <c r="AU732" i="64"/>
  <c r="AH733" i="64"/>
  <c r="AI733" i="64"/>
  <c r="AK733" i="64"/>
  <c r="AL733" i="64"/>
  <c r="AN733" i="64"/>
  <c r="AO733" i="64"/>
  <c r="AR733" i="64"/>
  <c r="AU733" i="64"/>
  <c r="AH734" i="64"/>
  <c r="AI734" i="64"/>
  <c r="AK734" i="64"/>
  <c r="AL734" i="64"/>
  <c r="AN734" i="64"/>
  <c r="AO734" i="64"/>
  <c r="AR734" i="64"/>
  <c r="AU734" i="64"/>
  <c r="AH735" i="64"/>
  <c r="AI735" i="64"/>
  <c r="AK735" i="64"/>
  <c r="AL735" i="64"/>
  <c r="AN735" i="64"/>
  <c r="AO735" i="64"/>
  <c r="AR735" i="64"/>
  <c r="AU735" i="64"/>
  <c r="AH736" i="64"/>
  <c r="AI736" i="64"/>
  <c r="AK736" i="64"/>
  <c r="AL736" i="64"/>
  <c r="AN736" i="64"/>
  <c r="AO736" i="64"/>
  <c r="AR736" i="64"/>
  <c r="AU736" i="64"/>
  <c r="AH737" i="64"/>
  <c r="AI737" i="64"/>
  <c r="AK737" i="64"/>
  <c r="AL737" i="64"/>
  <c r="AN737" i="64"/>
  <c r="AO737" i="64"/>
  <c r="AR737" i="64"/>
  <c r="AU737" i="64"/>
  <c r="AH738" i="64"/>
  <c r="AI738" i="64"/>
  <c r="AK738" i="64"/>
  <c r="AL738" i="64"/>
  <c r="AN738" i="64"/>
  <c r="AO738" i="64"/>
  <c r="AR738" i="64"/>
  <c r="AU738" i="64"/>
  <c r="AH739" i="64"/>
  <c r="AI739" i="64"/>
  <c r="AK739" i="64"/>
  <c r="AL739" i="64"/>
  <c r="AN739" i="64"/>
  <c r="AO739" i="64"/>
  <c r="AR739" i="64"/>
  <c r="AU739" i="64"/>
  <c r="AH740" i="64"/>
  <c r="AI740" i="64"/>
  <c r="AK740" i="64"/>
  <c r="AL740" i="64"/>
  <c r="AN740" i="64"/>
  <c r="AO740" i="64"/>
  <c r="AR740" i="64"/>
  <c r="AU740" i="64"/>
  <c r="AH741" i="64"/>
  <c r="AI741" i="64"/>
  <c r="AK741" i="64"/>
  <c r="AL741" i="64"/>
  <c r="AN741" i="64"/>
  <c r="AO741" i="64"/>
  <c r="AR741" i="64"/>
  <c r="AU741" i="64"/>
  <c r="AH742" i="64"/>
  <c r="AI742" i="64"/>
  <c r="AK742" i="64"/>
  <c r="AL742" i="64"/>
  <c r="AN742" i="64"/>
  <c r="AO742" i="64"/>
  <c r="AR742" i="64"/>
  <c r="AU742" i="64"/>
  <c r="AH743" i="64"/>
  <c r="AI743" i="64"/>
  <c r="AK743" i="64"/>
  <c r="AL743" i="64"/>
  <c r="AN743" i="64"/>
  <c r="AO743" i="64"/>
  <c r="AR743" i="64"/>
  <c r="AU743" i="64"/>
  <c r="AH744" i="64"/>
  <c r="AI744" i="64"/>
  <c r="AK744" i="64"/>
  <c r="AL744" i="64"/>
  <c r="AN744" i="64"/>
  <c r="AO744" i="64"/>
  <c r="AR744" i="64"/>
  <c r="AU744" i="64"/>
  <c r="AH745" i="64"/>
  <c r="AI745" i="64"/>
  <c r="AK745" i="64"/>
  <c r="AL745" i="64"/>
  <c r="AN745" i="64"/>
  <c r="AO745" i="64"/>
  <c r="AR745" i="64"/>
  <c r="AU745" i="64"/>
  <c r="AH746" i="64"/>
  <c r="AI746" i="64"/>
  <c r="AK746" i="64"/>
  <c r="AL746" i="64"/>
  <c r="AN746" i="64"/>
  <c r="AO746" i="64"/>
  <c r="AR746" i="64"/>
  <c r="AU746" i="64"/>
  <c r="AH747" i="64"/>
  <c r="AI747" i="64"/>
  <c r="AK747" i="64"/>
  <c r="AL747" i="64"/>
  <c r="AN747" i="64"/>
  <c r="AO747" i="64"/>
  <c r="AR747" i="64"/>
  <c r="AU747" i="64"/>
  <c r="AH748" i="64"/>
  <c r="AI748" i="64"/>
  <c r="AK748" i="64"/>
  <c r="AL748" i="64"/>
  <c r="AN748" i="64"/>
  <c r="AO748" i="64"/>
  <c r="AR748" i="64"/>
  <c r="AU748" i="64"/>
  <c r="AH749" i="64"/>
  <c r="AI749" i="64"/>
  <c r="AK749" i="64"/>
  <c r="AL749" i="64"/>
  <c r="AN749" i="64"/>
  <c r="AO749" i="64"/>
  <c r="AR749" i="64"/>
  <c r="AU749" i="64"/>
  <c r="AH750" i="64"/>
  <c r="AI750" i="64"/>
  <c r="AK750" i="64"/>
  <c r="AL750" i="64"/>
  <c r="AN750" i="64"/>
  <c r="AO750" i="64"/>
  <c r="AR750" i="64"/>
  <c r="AU750" i="64"/>
  <c r="AH751" i="64"/>
  <c r="AI751" i="64"/>
  <c r="AK751" i="64"/>
  <c r="AL751" i="64"/>
  <c r="AN751" i="64"/>
  <c r="AO751" i="64"/>
  <c r="AR751" i="64"/>
  <c r="AU751" i="64"/>
  <c r="AH752" i="64"/>
  <c r="AI752" i="64"/>
  <c r="AK752" i="64"/>
  <c r="AL752" i="64"/>
  <c r="AN752" i="64"/>
  <c r="AO752" i="64"/>
  <c r="AR752" i="64"/>
  <c r="AU752" i="64"/>
  <c r="AH753" i="64"/>
  <c r="AI753" i="64"/>
  <c r="AK753" i="64"/>
  <c r="AL753" i="64"/>
  <c r="AN753" i="64"/>
  <c r="AO753" i="64"/>
  <c r="AR753" i="64"/>
  <c r="AU753" i="64"/>
  <c r="AH754" i="64"/>
  <c r="AI754" i="64"/>
  <c r="AK754" i="64"/>
  <c r="AL754" i="64"/>
  <c r="AN754" i="64"/>
  <c r="AO754" i="64"/>
  <c r="AR754" i="64"/>
  <c r="AU754" i="64"/>
  <c r="AH755" i="64"/>
  <c r="AI755" i="64"/>
  <c r="AK755" i="64"/>
  <c r="AL755" i="64"/>
  <c r="AN755" i="64"/>
  <c r="AO755" i="64"/>
  <c r="AR755" i="64"/>
  <c r="AU755" i="64"/>
  <c r="AH756" i="64"/>
  <c r="AI756" i="64"/>
  <c r="AK756" i="64"/>
  <c r="AL756" i="64"/>
  <c r="AN756" i="64"/>
  <c r="AO756" i="64"/>
  <c r="AR756" i="64"/>
  <c r="AU756" i="64"/>
  <c r="AH757" i="64"/>
  <c r="AI757" i="64"/>
  <c r="AK757" i="64"/>
  <c r="AL757" i="64"/>
  <c r="AN757" i="64"/>
  <c r="AO757" i="64"/>
  <c r="AR757" i="64"/>
  <c r="AU757" i="64"/>
  <c r="AH758" i="64"/>
  <c r="AI758" i="64"/>
  <c r="AK758" i="64"/>
  <c r="AL758" i="64"/>
  <c r="AN758" i="64"/>
  <c r="AO758" i="64"/>
  <c r="AR758" i="64"/>
  <c r="AU758" i="64"/>
  <c r="AH759" i="64"/>
  <c r="AI759" i="64"/>
  <c r="AK759" i="64"/>
  <c r="AL759" i="64"/>
  <c r="AN759" i="64"/>
  <c r="AO759" i="64"/>
  <c r="AR759" i="64"/>
  <c r="AU759" i="64"/>
  <c r="AH760" i="64"/>
  <c r="AI760" i="64"/>
  <c r="AK760" i="64"/>
  <c r="AL760" i="64"/>
  <c r="AN760" i="64"/>
  <c r="AO760" i="64"/>
  <c r="AR760" i="64"/>
  <c r="AU760" i="64"/>
  <c r="AH761" i="64"/>
  <c r="AI761" i="64"/>
  <c r="AK761" i="64"/>
  <c r="AL761" i="64"/>
  <c r="AN761" i="64"/>
  <c r="AO761" i="64"/>
  <c r="AR761" i="64"/>
  <c r="AU761" i="64"/>
  <c r="AH762" i="64"/>
  <c r="AI762" i="64"/>
  <c r="AK762" i="64"/>
  <c r="AL762" i="64"/>
  <c r="AN762" i="64"/>
  <c r="AO762" i="64"/>
  <c r="AR762" i="64"/>
  <c r="AU762" i="64"/>
  <c r="AH763" i="64"/>
  <c r="AI763" i="64"/>
  <c r="AK763" i="64"/>
  <c r="AL763" i="64"/>
  <c r="AN763" i="64"/>
  <c r="AO763" i="64"/>
  <c r="AR763" i="64"/>
  <c r="AU763" i="64"/>
  <c r="AH764" i="64"/>
  <c r="AI764" i="64"/>
  <c r="AK764" i="64"/>
  <c r="AL764" i="64"/>
  <c r="AN764" i="64"/>
  <c r="AO764" i="64"/>
  <c r="AR764" i="64"/>
  <c r="AU764" i="64"/>
  <c r="AH765" i="64"/>
  <c r="AI765" i="64"/>
  <c r="AK765" i="64"/>
  <c r="AL765" i="64"/>
  <c r="AN765" i="64"/>
  <c r="AO765" i="64"/>
  <c r="AR765" i="64"/>
  <c r="AU765" i="64"/>
  <c r="AH766" i="64"/>
  <c r="AI766" i="64"/>
  <c r="AK766" i="64"/>
  <c r="AL766" i="64"/>
  <c r="AN766" i="64"/>
  <c r="AO766" i="64"/>
  <c r="AR766" i="64"/>
  <c r="AU766" i="64"/>
  <c r="AH767" i="64"/>
  <c r="AI767" i="64"/>
  <c r="AK767" i="64"/>
  <c r="AL767" i="64"/>
  <c r="AN767" i="64"/>
  <c r="AO767" i="64"/>
  <c r="AR767" i="64"/>
  <c r="AU767" i="64"/>
  <c r="AH768" i="64"/>
  <c r="AI768" i="64"/>
  <c r="AK768" i="64"/>
  <c r="AL768" i="64"/>
  <c r="AN768" i="64"/>
  <c r="AO768" i="64"/>
  <c r="AR768" i="64"/>
  <c r="AU768" i="64"/>
  <c r="AH769" i="64"/>
  <c r="AI769" i="64"/>
  <c r="AK769" i="64"/>
  <c r="AL769" i="64"/>
  <c r="AN769" i="64"/>
  <c r="AO769" i="64"/>
  <c r="AR769" i="64"/>
  <c r="AU769" i="64"/>
  <c r="AH770" i="64"/>
  <c r="AI770" i="64"/>
  <c r="AK770" i="64"/>
  <c r="AL770" i="64"/>
  <c r="AN770" i="64"/>
  <c r="AO770" i="64"/>
  <c r="AR770" i="64"/>
  <c r="AU770" i="64"/>
  <c r="AH771" i="64"/>
  <c r="AI771" i="64"/>
  <c r="AK771" i="64"/>
  <c r="AL771" i="64"/>
  <c r="AN771" i="64"/>
  <c r="AO771" i="64"/>
  <c r="AR771" i="64"/>
  <c r="AU771" i="64"/>
  <c r="AH772" i="64"/>
  <c r="AI772" i="64"/>
  <c r="AK772" i="64"/>
  <c r="AL772" i="64"/>
  <c r="AN772" i="64"/>
  <c r="AO772" i="64"/>
  <c r="AR772" i="64"/>
  <c r="AU772" i="64"/>
  <c r="AH773" i="64"/>
  <c r="AI773" i="64"/>
  <c r="AK773" i="64"/>
  <c r="AL773" i="64"/>
  <c r="AN773" i="64"/>
  <c r="AO773" i="64"/>
  <c r="AR773" i="64"/>
  <c r="AU773" i="64"/>
  <c r="AH774" i="64"/>
  <c r="AI774" i="64"/>
  <c r="AK774" i="64"/>
  <c r="AL774" i="64"/>
  <c r="AN774" i="64"/>
  <c r="AO774" i="64"/>
  <c r="AR774" i="64"/>
  <c r="AU774" i="64"/>
  <c r="AH775" i="64"/>
  <c r="AI775" i="64"/>
  <c r="AK775" i="64"/>
  <c r="AL775" i="64"/>
  <c r="AN775" i="64"/>
  <c r="AO775" i="64"/>
  <c r="AR775" i="64"/>
  <c r="AU775" i="64"/>
  <c r="AH776" i="64"/>
  <c r="AI776" i="64"/>
  <c r="AK776" i="64"/>
  <c r="AL776" i="64"/>
  <c r="AN776" i="64"/>
  <c r="AO776" i="64"/>
  <c r="AR776" i="64"/>
  <c r="AU776" i="64"/>
  <c r="AH777" i="64"/>
  <c r="AI777" i="64"/>
  <c r="AK777" i="64"/>
  <c r="AL777" i="64"/>
  <c r="AN777" i="64"/>
  <c r="AO777" i="64"/>
  <c r="AR777" i="64"/>
  <c r="AU777" i="64"/>
  <c r="AH778" i="64"/>
  <c r="AI778" i="64"/>
  <c r="AK778" i="64"/>
  <c r="AL778" i="64"/>
  <c r="AN778" i="64"/>
  <c r="AO778" i="64"/>
  <c r="AR778" i="64"/>
  <c r="AU778" i="64"/>
  <c r="AH779" i="64"/>
  <c r="AI779" i="64"/>
  <c r="AK779" i="64"/>
  <c r="AL779" i="64"/>
  <c r="AN779" i="64"/>
  <c r="AO779" i="64"/>
  <c r="AR779" i="64"/>
  <c r="AU779" i="64"/>
  <c r="AH780" i="64"/>
  <c r="AI780" i="64"/>
  <c r="AK780" i="64"/>
  <c r="AL780" i="64"/>
  <c r="AN780" i="64"/>
  <c r="AO780" i="64"/>
  <c r="AR780" i="64"/>
  <c r="AU780" i="64"/>
  <c r="AH781" i="64"/>
  <c r="AI781" i="64"/>
  <c r="AK781" i="64"/>
  <c r="AL781" i="64"/>
  <c r="AN781" i="64"/>
  <c r="AO781" i="64"/>
  <c r="AR781" i="64"/>
  <c r="AU781" i="64"/>
  <c r="AH782" i="64"/>
  <c r="AI782" i="64"/>
  <c r="AK782" i="64"/>
  <c r="AL782" i="64"/>
  <c r="AN782" i="64"/>
  <c r="AO782" i="64"/>
  <c r="AR782" i="64"/>
  <c r="AU782" i="64"/>
  <c r="AH783" i="64"/>
  <c r="AI783" i="64"/>
  <c r="AK783" i="64"/>
  <c r="AL783" i="64"/>
  <c r="AN783" i="64"/>
  <c r="AO783" i="64"/>
  <c r="AR783" i="64"/>
  <c r="AU783" i="64"/>
  <c r="AH784" i="64"/>
  <c r="AI784" i="64"/>
  <c r="AK784" i="64"/>
  <c r="AL784" i="64"/>
  <c r="AN784" i="64"/>
  <c r="AO784" i="64"/>
  <c r="AR784" i="64"/>
  <c r="AU784" i="64"/>
  <c r="AH785" i="64"/>
  <c r="AI785" i="64"/>
  <c r="AK785" i="64"/>
  <c r="AL785" i="64"/>
  <c r="AN785" i="64"/>
  <c r="AO785" i="64"/>
  <c r="AR785" i="64"/>
  <c r="AU785" i="64"/>
  <c r="AH786" i="64"/>
  <c r="AI786" i="64"/>
  <c r="AK786" i="64"/>
  <c r="AL786" i="64"/>
  <c r="AN786" i="64"/>
  <c r="AO786" i="64"/>
  <c r="AR786" i="64"/>
  <c r="AU786" i="64"/>
  <c r="AH787" i="64"/>
  <c r="AI787" i="64"/>
  <c r="AK787" i="64"/>
  <c r="AL787" i="64"/>
  <c r="AN787" i="64"/>
  <c r="AO787" i="64"/>
  <c r="AR787" i="64"/>
  <c r="AU787" i="64"/>
  <c r="AH788" i="64"/>
  <c r="AI788" i="64"/>
  <c r="AK788" i="64"/>
  <c r="AL788" i="64"/>
  <c r="AN788" i="64"/>
  <c r="AO788" i="64"/>
  <c r="AR788" i="64"/>
  <c r="AU788" i="64"/>
  <c r="AH789" i="64"/>
  <c r="AI789" i="64"/>
  <c r="AK789" i="64"/>
  <c r="AL789" i="64"/>
  <c r="AN789" i="64"/>
  <c r="AO789" i="64"/>
  <c r="AR789" i="64"/>
  <c r="AU789" i="64"/>
  <c r="AH790" i="64"/>
  <c r="AI790" i="64"/>
  <c r="AK790" i="64"/>
  <c r="AL790" i="64"/>
  <c r="AN790" i="64"/>
  <c r="AO790" i="64"/>
  <c r="AR790" i="64"/>
  <c r="AU790" i="64"/>
  <c r="AH791" i="64"/>
  <c r="AI791" i="64"/>
  <c r="AK791" i="64"/>
  <c r="AL791" i="64"/>
  <c r="AN791" i="64"/>
  <c r="AO791" i="64"/>
  <c r="AR791" i="64"/>
  <c r="AU791" i="64"/>
  <c r="AH792" i="64"/>
  <c r="AI792" i="64"/>
  <c r="AK792" i="64"/>
  <c r="AL792" i="64"/>
  <c r="AN792" i="64"/>
  <c r="AO792" i="64"/>
  <c r="AR792" i="64"/>
  <c r="AU792" i="64"/>
  <c r="AH793" i="64"/>
  <c r="AI793" i="64"/>
  <c r="AK793" i="64"/>
  <c r="AL793" i="64"/>
  <c r="AN793" i="64"/>
  <c r="AO793" i="64"/>
  <c r="AR793" i="64"/>
  <c r="AU793" i="64"/>
  <c r="AH794" i="64"/>
  <c r="AI794" i="64"/>
  <c r="AK794" i="64"/>
  <c r="AL794" i="64"/>
  <c r="AN794" i="64"/>
  <c r="AO794" i="64"/>
  <c r="AR794" i="64"/>
  <c r="AU794" i="64"/>
  <c r="AH795" i="64"/>
  <c r="AI795" i="64"/>
  <c r="AK795" i="64"/>
  <c r="AL795" i="64"/>
  <c r="AN795" i="64"/>
  <c r="AO795" i="64"/>
  <c r="AR795" i="64"/>
  <c r="AU795" i="64"/>
  <c r="AH796" i="64"/>
  <c r="AI796" i="64"/>
  <c r="AK796" i="64"/>
  <c r="AL796" i="64"/>
  <c r="AN796" i="64"/>
  <c r="AO796" i="64"/>
  <c r="AR796" i="64"/>
  <c r="AU796" i="64"/>
  <c r="AH797" i="64"/>
  <c r="AI797" i="64"/>
  <c r="AK797" i="64"/>
  <c r="AL797" i="64"/>
  <c r="AN797" i="64"/>
  <c r="AO797" i="64"/>
  <c r="AR797" i="64"/>
  <c r="AU797" i="64"/>
  <c r="AH798" i="64"/>
  <c r="AI798" i="64"/>
  <c r="AK798" i="64"/>
  <c r="AL798" i="64"/>
  <c r="AN798" i="64"/>
  <c r="AO798" i="64"/>
  <c r="AR798" i="64"/>
  <c r="AU798" i="64"/>
  <c r="AH799" i="64"/>
  <c r="AI799" i="64"/>
  <c r="AK799" i="64"/>
  <c r="AL799" i="64"/>
  <c r="AN799" i="64"/>
  <c r="AO799" i="64"/>
  <c r="AR799" i="64"/>
  <c r="AU799" i="64"/>
  <c r="AH800" i="64"/>
  <c r="AI800" i="64"/>
  <c r="AK800" i="64"/>
  <c r="AL800" i="64"/>
  <c r="AN800" i="64"/>
  <c r="AO800" i="64"/>
  <c r="AR800" i="64"/>
  <c r="AU800" i="64"/>
  <c r="AH801" i="64"/>
  <c r="AI801" i="64"/>
  <c r="AK801" i="64"/>
  <c r="AL801" i="64"/>
  <c r="AN801" i="64"/>
  <c r="AO801" i="64"/>
  <c r="AR801" i="64"/>
  <c r="AU801" i="64"/>
  <c r="AH802" i="64"/>
  <c r="AI802" i="64"/>
  <c r="AK802" i="64"/>
  <c r="AL802" i="64"/>
  <c r="AN802" i="64"/>
  <c r="AO802" i="64"/>
  <c r="AR802" i="64"/>
  <c r="AU802" i="64"/>
  <c r="AH803" i="64"/>
  <c r="AI803" i="64"/>
  <c r="AK803" i="64"/>
  <c r="AL803" i="64"/>
  <c r="AN803" i="64"/>
  <c r="AO803" i="64"/>
  <c r="AR803" i="64"/>
  <c r="AU803" i="64"/>
  <c r="AH804" i="64"/>
  <c r="AI804" i="64"/>
  <c r="AK804" i="64"/>
  <c r="AL804" i="64"/>
  <c r="AN804" i="64"/>
  <c r="AO804" i="64"/>
  <c r="AR804" i="64"/>
  <c r="AU804" i="64"/>
  <c r="AH805" i="64"/>
  <c r="AI805" i="64"/>
  <c r="AK805" i="64"/>
  <c r="AL805" i="64"/>
  <c r="AN805" i="64"/>
  <c r="AO805" i="64"/>
  <c r="AR805" i="64"/>
  <c r="AU805" i="64"/>
  <c r="AH806" i="64"/>
  <c r="AI806" i="64"/>
  <c r="AK806" i="64"/>
  <c r="AL806" i="64"/>
  <c r="AN806" i="64"/>
  <c r="AO806" i="64"/>
  <c r="AR806" i="64"/>
  <c r="AU806" i="64"/>
  <c r="AH807" i="64"/>
  <c r="AI807" i="64"/>
  <c r="AK807" i="64"/>
  <c r="AL807" i="64"/>
  <c r="AN807" i="64"/>
  <c r="AO807" i="64"/>
  <c r="AR807" i="64"/>
  <c r="AU807" i="64"/>
  <c r="AH808" i="64"/>
  <c r="AI808" i="64"/>
  <c r="AK808" i="64"/>
  <c r="AL808" i="64"/>
  <c r="AN808" i="64"/>
  <c r="AO808" i="64"/>
  <c r="AR808" i="64"/>
  <c r="AU808" i="64"/>
  <c r="AH809" i="64"/>
  <c r="AI809" i="64"/>
  <c r="AK809" i="64"/>
  <c r="AL809" i="64"/>
  <c r="AN809" i="64"/>
  <c r="AO809" i="64"/>
  <c r="AR809" i="64"/>
  <c r="AU809" i="64"/>
  <c r="AH810" i="64"/>
  <c r="AI810" i="64"/>
  <c r="AK810" i="64"/>
  <c r="AL810" i="64"/>
  <c r="AN810" i="64"/>
  <c r="AO810" i="64"/>
  <c r="AR810" i="64"/>
  <c r="AU810" i="64"/>
  <c r="AH811" i="64"/>
  <c r="AI811" i="64"/>
  <c r="AK811" i="64"/>
  <c r="AL811" i="64"/>
  <c r="AN811" i="64"/>
  <c r="AO811" i="64"/>
  <c r="AR811" i="64"/>
  <c r="AU811" i="64"/>
  <c r="AH812" i="64"/>
  <c r="AI812" i="64"/>
  <c r="AK812" i="64"/>
  <c r="AL812" i="64"/>
  <c r="AN812" i="64"/>
  <c r="AO812" i="64"/>
  <c r="AR812" i="64"/>
  <c r="AU812" i="64"/>
  <c r="AH813" i="64"/>
  <c r="AI813" i="64"/>
  <c r="AK813" i="64"/>
  <c r="AL813" i="64"/>
  <c r="AN813" i="64"/>
  <c r="AO813" i="64"/>
  <c r="AR813" i="64"/>
  <c r="AU813" i="64"/>
  <c r="AH814" i="64"/>
  <c r="AI814" i="64"/>
  <c r="AK814" i="64"/>
  <c r="AL814" i="64"/>
  <c r="AN814" i="64"/>
  <c r="AO814" i="64"/>
  <c r="AR814" i="64"/>
  <c r="AU814" i="64"/>
  <c r="AH815" i="64"/>
  <c r="AI815" i="64"/>
  <c r="AK815" i="64"/>
  <c r="AL815" i="64"/>
  <c r="AN815" i="64"/>
  <c r="AO815" i="64"/>
  <c r="AR815" i="64"/>
  <c r="AU815" i="64"/>
  <c r="AH816" i="64"/>
  <c r="AI816" i="64"/>
  <c r="AK816" i="64"/>
  <c r="AL816" i="64"/>
  <c r="AN816" i="64"/>
  <c r="AO816" i="64"/>
  <c r="AR816" i="64"/>
  <c r="AU816" i="64"/>
  <c r="AH817" i="64"/>
  <c r="AI817" i="64"/>
  <c r="AK817" i="64"/>
  <c r="AL817" i="64"/>
  <c r="AN817" i="64"/>
  <c r="AO817" i="64"/>
  <c r="AR817" i="64"/>
  <c r="AU817" i="64"/>
  <c r="AH818" i="64"/>
  <c r="AI818" i="64"/>
  <c r="AK818" i="64"/>
  <c r="AL818" i="64"/>
  <c r="AN818" i="64"/>
  <c r="AO818" i="64"/>
  <c r="AR818" i="64"/>
  <c r="AU818" i="64"/>
  <c r="AH819" i="64"/>
  <c r="AI819" i="64"/>
  <c r="AK819" i="64"/>
  <c r="AL819" i="64"/>
  <c r="AN819" i="64"/>
  <c r="AO819" i="64"/>
  <c r="AR819" i="64"/>
  <c r="AU819" i="64"/>
  <c r="AH820" i="64"/>
  <c r="AI820" i="64"/>
  <c r="AK820" i="64"/>
  <c r="AL820" i="64"/>
  <c r="AN820" i="64"/>
  <c r="AO820" i="64"/>
  <c r="AR820" i="64"/>
  <c r="AU820" i="64"/>
  <c r="AH821" i="64"/>
  <c r="AI821" i="64"/>
  <c r="AK821" i="64"/>
  <c r="AL821" i="64"/>
  <c r="AN821" i="64"/>
  <c r="AO821" i="64"/>
  <c r="AR821" i="64"/>
  <c r="AU821" i="64"/>
  <c r="AH822" i="64"/>
  <c r="AI822" i="64"/>
  <c r="AK822" i="64"/>
  <c r="AL822" i="64"/>
  <c r="AN822" i="64"/>
  <c r="AO822" i="64"/>
  <c r="AR822" i="64"/>
  <c r="AU822" i="64"/>
  <c r="AH823" i="64"/>
  <c r="AI823" i="64"/>
  <c r="AK823" i="64"/>
  <c r="AL823" i="64"/>
  <c r="AN823" i="64"/>
  <c r="AO823" i="64"/>
  <c r="AR823" i="64"/>
  <c r="AU823" i="64"/>
  <c r="AH824" i="64"/>
  <c r="AI824" i="64"/>
  <c r="AK824" i="64"/>
  <c r="AL824" i="64"/>
  <c r="AN824" i="64"/>
  <c r="AO824" i="64"/>
  <c r="AR824" i="64"/>
  <c r="AU824" i="64"/>
  <c r="AH825" i="64"/>
  <c r="AI825" i="64"/>
  <c r="AK825" i="64"/>
  <c r="AL825" i="64"/>
  <c r="AN825" i="64"/>
  <c r="AO825" i="64"/>
  <c r="AR825" i="64"/>
  <c r="AU825" i="64"/>
  <c r="AH826" i="64"/>
  <c r="AI826" i="64"/>
  <c r="AK826" i="64"/>
  <c r="AL826" i="64"/>
  <c r="AN826" i="64"/>
  <c r="AO826" i="64"/>
  <c r="AR826" i="64"/>
  <c r="AU826" i="64"/>
  <c r="AH827" i="64"/>
  <c r="AI827" i="64"/>
  <c r="AK827" i="64"/>
  <c r="AL827" i="64"/>
  <c r="AN827" i="64"/>
  <c r="AO827" i="64"/>
  <c r="AR827" i="64"/>
  <c r="AU827" i="64"/>
  <c r="AH828" i="64"/>
  <c r="AI828" i="64"/>
  <c r="AK828" i="64"/>
  <c r="AL828" i="64"/>
  <c r="AN828" i="64"/>
  <c r="AO828" i="64"/>
  <c r="AR828" i="64"/>
  <c r="AU828" i="64"/>
  <c r="AH829" i="64"/>
  <c r="AI829" i="64"/>
  <c r="AK829" i="64"/>
  <c r="AL829" i="64"/>
  <c r="AN829" i="64"/>
  <c r="AO829" i="64"/>
  <c r="AR829" i="64"/>
  <c r="AU829" i="64"/>
  <c r="AH830" i="64"/>
  <c r="AI830" i="64"/>
  <c r="AK830" i="64"/>
  <c r="AL830" i="64"/>
  <c r="AN830" i="64"/>
  <c r="AO830" i="64"/>
  <c r="AR830" i="64"/>
  <c r="AU830" i="64"/>
  <c r="AH831" i="64"/>
  <c r="AI831" i="64"/>
  <c r="AK831" i="64"/>
  <c r="AL831" i="64"/>
  <c r="AN831" i="64"/>
  <c r="AO831" i="64"/>
  <c r="AR831" i="64"/>
  <c r="AU831" i="64"/>
  <c r="AH832" i="64"/>
  <c r="AI832" i="64"/>
  <c r="AK832" i="64"/>
  <c r="AL832" i="64"/>
  <c r="AN832" i="64"/>
  <c r="AO832" i="64"/>
  <c r="AR832" i="64"/>
  <c r="AU832" i="64"/>
  <c r="AH833" i="64"/>
  <c r="AI833" i="64"/>
  <c r="AK833" i="64"/>
  <c r="AL833" i="64"/>
  <c r="AN833" i="64"/>
  <c r="AO833" i="64"/>
  <c r="AR833" i="64"/>
  <c r="AU833" i="64"/>
  <c r="AH834" i="64"/>
  <c r="AI834" i="64"/>
  <c r="AK834" i="64"/>
  <c r="AL834" i="64"/>
  <c r="AN834" i="64"/>
  <c r="AO834" i="64"/>
  <c r="AR834" i="64"/>
  <c r="AU834" i="64"/>
  <c r="AH835" i="64"/>
  <c r="AI835" i="64"/>
  <c r="AK835" i="64"/>
  <c r="AL835" i="64"/>
  <c r="AN835" i="64"/>
  <c r="AO835" i="64"/>
  <c r="AR835" i="64"/>
  <c r="AU835" i="64"/>
  <c r="AH836" i="64"/>
  <c r="AI836" i="64"/>
  <c r="AK836" i="64"/>
  <c r="AL836" i="64"/>
  <c r="AN836" i="64"/>
  <c r="AO836" i="64"/>
  <c r="AR836" i="64"/>
  <c r="AU836" i="64"/>
  <c r="AH837" i="64"/>
  <c r="AI837" i="64"/>
  <c r="AK837" i="64"/>
  <c r="AL837" i="64"/>
  <c r="AN837" i="64"/>
  <c r="AO837" i="64"/>
  <c r="AR837" i="64"/>
  <c r="AU837" i="64"/>
  <c r="AH838" i="64"/>
  <c r="AI838" i="64"/>
  <c r="AK838" i="64"/>
  <c r="AL838" i="64"/>
  <c r="AN838" i="64"/>
  <c r="AO838" i="64"/>
  <c r="AR838" i="64"/>
  <c r="AU838" i="64"/>
  <c r="AH839" i="64"/>
  <c r="AI839" i="64"/>
  <c r="AK839" i="64"/>
  <c r="AL839" i="64"/>
  <c r="AN839" i="64"/>
  <c r="AO839" i="64"/>
  <c r="AR839" i="64"/>
  <c r="AU839" i="64"/>
  <c r="AH840" i="64"/>
  <c r="AI840" i="64"/>
  <c r="AK840" i="64"/>
  <c r="AL840" i="64"/>
  <c r="AN840" i="64"/>
  <c r="AO840" i="64"/>
  <c r="AR840" i="64"/>
  <c r="AU840" i="64"/>
  <c r="AH841" i="64"/>
  <c r="AI841" i="64"/>
  <c r="AK841" i="64"/>
  <c r="AL841" i="64"/>
  <c r="AN841" i="64"/>
  <c r="AO841" i="64"/>
  <c r="AR841" i="64"/>
  <c r="AU841" i="64"/>
  <c r="AH842" i="64"/>
  <c r="AI842" i="64"/>
  <c r="AK842" i="64"/>
  <c r="AL842" i="64"/>
  <c r="AN842" i="64"/>
  <c r="AO842" i="64"/>
  <c r="AR842" i="64"/>
  <c r="AU842" i="64"/>
  <c r="AH843" i="64"/>
  <c r="AI843" i="64"/>
  <c r="AK843" i="64"/>
  <c r="AL843" i="64"/>
  <c r="AN843" i="64"/>
  <c r="AO843" i="64"/>
  <c r="AR843" i="64"/>
  <c r="AU843" i="64"/>
  <c r="AH844" i="64"/>
  <c r="AI844" i="64"/>
  <c r="AK844" i="64"/>
  <c r="AL844" i="64"/>
  <c r="AN844" i="64"/>
  <c r="AO844" i="64"/>
  <c r="AR844" i="64"/>
  <c r="AU844" i="64"/>
  <c r="AH845" i="64"/>
  <c r="AI845" i="64"/>
  <c r="AK845" i="64"/>
  <c r="AL845" i="64"/>
  <c r="AN845" i="64"/>
  <c r="AO845" i="64"/>
  <c r="AR845" i="64"/>
  <c r="AU845" i="64"/>
  <c r="AH846" i="64"/>
  <c r="AI846" i="64"/>
  <c r="AK846" i="64"/>
  <c r="AL846" i="64"/>
  <c r="AN846" i="64"/>
  <c r="AO846" i="64"/>
  <c r="AR846" i="64"/>
  <c r="AU846" i="64"/>
  <c r="AH847" i="64"/>
  <c r="AI847" i="64"/>
  <c r="AK847" i="64"/>
  <c r="AL847" i="64"/>
  <c r="AN847" i="64"/>
  <c r="AO847" i="64"/>
  <c r="AR847" i="64"/>
  <c r="AU847" i="64"/>
  <c r="AH848" i="64"/>
  <c r="AI848" i="64"/>
  <c r="AK848" i="64"/>
  <c r="AL848" i="64"/>
  <c r="AN848" i="64"/>
  <c r="AO848" i="64"/>
  <c r="AR848" i="64"/>
  <c r="AU848" i="64"/>
  <c r="AH849" i="64"/>
  <c r="AI849" i="64"/>
  <c r="AK849" i="64"/>
  <c r="AL849" i="64"/>
  <c r="AN849" i="64"/>
  <c r="AO849" i="64"/>
  <c r="AR849" i="64"/>
  <c r="AU849" i="64"/>
  <c r="AH850" i="64"/>
  <c r="AI850" i="64"/>
  <c r="AK850" i="64"/>
  <c r="AL850" i="64"/>
  <c r="AN850" i="64"/>
  <c r="AO850" i="64"/>
  <c r="AR850" i="64"/>
  <c r="AU850" i="64"/>
  <c r="AH851" i="64"/>
  <c r="AI851" i="64"/>
  <c r="AK851" i="64"/>
  <c r="AL851" i="64"/>
  <c r="AN851" i="64"/>
  <c r="AO851" i="64"/>
  <c r="AR851" i="64"/>
  <c r="AU851" i="64"/>
  <c r="AH852" i="64"/>
  <c r="AI852" i="64"/>
  <c r="AK852" i="64"/>
  <c r="AL852" i="64"/>
  <c r="AN852" i="64"/>
  <c r="AO852" i="64"/>
  <c r="AR852" i="64"/>
  <c r="AU852" i="64"/>
  <c r="AH853" i="64"/>
  <c r="AI853" i="64"/>
  <c r="AK853" i="64"/>
  <c r="AL853" i="64"/>
  <c r="AN853" i="64"/>
  <c r="AO853" i="64"/>
  <c r="AR853" i="64"/>
  <c r="AU853" i="64"/>
  <c r="AH854" i="64"/>
  <c r="AI854" i="64"/>
  <c r="AK854" i="64"/>
  <c r="AL854" i="64"/>
  <c r="AN854" i="64"/>
  <c r="AO854" i="64"/>
  <c r="AR854" i="64"/>
  <c r="AU854" i="64"/>
  <c r="AH855" i="64"/>
  <c r="AI855" i="64"/>
  <c r="AK855" i="64"/>
  <c r="AL855" i="64"/>
  <c r="AN855" i="64"/>
  <c r="AO855" i="64"/>
  <c r="AH856" i="64"/>
  <c r="AI856" i="64"/>
  <c r="AK856" i="64"/>
  <c r="AL856" i="64"/>
  <c r="AN856" i="64"/>
  <c r="AO856" i="64"/>
  <c r="AR856" i="64"/>
  <c r="AU856" i="64"/>
  <c r="AH857" i="64"/>
  <c r="AI857" i="64"/>
  <c r="AK857" i="64"/>
  <c r="AL857" i="64"/>
  <c r="AN857" i="64"/>
  <c r="AO857" i="64"/>
  <c r="AR857" i="64"/>
  <c r="AU857" i="64"/>
  <c r="AH858" i="64"/>
  <c r="AI858" i="64"/>
  <c r="AK858" i="64"/>
  <c r="AL858" i="64"/>
  <c r="AN858" i="64"/>
  <c r="AO858" i="64"/>
  <c r="AR858" i="64"/>
  <c r="AU858" i="64"/>
  <c r="AH859" i="64"/>
  <c r="AI859" i="64"/>
  <c r="AK859" i="64"/>
  <c r="AL859" i="64"/>
  <c r="AN859" i="64"/>
  <c r="AO859" i="64"/>
  <c r="AR859" i="64"/>
  <c r="AU859" i="64"/>
  <c r="AH860" i="64"/>
  <c r="AI860" i="64"/>
  <c r="AK860" i="64"/>
  <c r="AL860" i="64"/>
  <c r="AN860" i="64"/>
  <c r="AO860" i="64"/>
  <c r="AR860" i="64"/>
  <c r="AU860" i="64"/>
  <c r="AH861" i="64"/>
  <c r="AI861" i="64"/>
  <c r="AK861" i="64"/>
  <c r="AL861" i="64"/>
  <c r="AN861" i="64"/>
  <c r="AO861" i="64"/>
  <c r="AR861" i="64"/>
  <c r="AU861" i="64"/>
  <c r="AH862" i="64"/>
  <c r="AI862" i="64"/>
  <c r="AK862" i="64"/>
  <c r="AL862" i="64"/>
  <c r="AN862" i="64"/>
  <c r="AO862" i="64"/>
  <c r="AR862" i="64"/>
  <c r="AU862" i="64"/>
  <c r="AH863" i="64"/>
  <c r="AI863" i="64"/>
  <c r="AK863" i="64"/>
  <c r="AL863" i="64"/>
  <c r="AN863" i="64"/>
  <c r="AO863" i="64"/>
  <c r="AR863" i="64"/>
  <c r="AU863" i="64"/>
  <c r="AH864" i="64"/>
  <c r="AI864" i="64"/>
  <c r="AK864" i="64"/>
  <c r="AL864" i="64"/>
  <c r="AN864" i="64"/>
  <c r="AO864" i="64"/>
  <c r="AR864" i="64"/>
  <c r="AU864" i="64"/>
  <c r="AH865" i="64"/>
  <c r="AI865" i="64"/>
  <c r="AK865" i="64"/>
  <c r="AL865" i="64"/>
  <c r="AN865" i="64"/>
  <c r="AO865" i="64"/>
  <c r="AR865" i="64"/>
  <c r="AU865" i="64"/>
  <c r="AH866" i="64"/>
  <c r="AI866" i="64"/>
  <c r="AK866" i="64"/>
  <c r="AL866" i="64"/>
  <c r="AN866" i="64"/>
  <c r="AO866" i="64"/>
  <c r="AR866" i="64"/>
  <c r="AU866" i="64"/>
  <c r="AH867" i="64"/>
  <c r="AI867" i="64"/>
  <c r="AK867" i="64"/>
  <c r="AL867" i="64"/>
  <c r="AN867" i="64"/>
  <c r="AO867" i="64"/>
  <c r="AR867" i="64"/>
  <c r="AU867" i="64"/>
  <c r="AH868" i="64"/>
  <c r="AI868" i="64"/>
  <c r="AK868" i="64"/>
  <c r="AL868" i="64"/>
  <c r="AN868" i="64"/>
  <c r="AO868" i="64"/>
  <c r="AR868" i="64"/>
  <c r="AU868" i="64"/>
  <c r="AH869" i="64"/>
  <c r="AI869" i="64"/>
  <c r="AK869" i="64"/>
  <c r="AL869" i="64"/>
  <c r="AN869" i="64"/>
  <c r="AO869" i="64"/>
  <c r="AR869" i="64"/>
  <c r="AU869" i="64"/>
  <c r="AH870" i="64"/>
  <c r="AI870" i="64"/>
  <c r="AK870" i="64"/>
  <c r="AL870" i="64"/>
  <c r="AN870" i="64"/>
  <c r="AO870" i="64"/>
  <c r="AR870" i="64"/>
  <c r="AU870" i="64"/>
  <c r="AH871" i="64"/>
  <c r="AI871" i="64"/>
  <c r="AK871" i="64"/>
  <c r="AL871" i="64"/>
  <c r="AN871" i="64"/>
  <c r="AO871" i="64"/>
  <c r="AR871" i="64"/>
  <c r="AU871" i="64"/>
  <c r="AH872" i="64"/>
  <c r="AI872" i="64"/>
  <c r="AK872" i="64"/>
  <c r="AL872" i="64"/>
  <c r="AN872" i="64"/>
  <c r="AO872" i="64"/>
  <c r="AR872" i="64"/>
  <c r="AU872" i="64"/>
  <c r="AH873" i="64"/>
  <c r="AI873" i="64"/>
  <c r="AK873" i="64"/>
  <c r="AL873" i="64"/>
  <c r="AN873" i="64"/>
  <c r="AO873" i="64"/>
  <c r="AR873" i="64"/>
  <c r="AU873" i="64"/>
  <c r="AH874" i="64"/>
  <c r="AI874" i="64"/>
  <c r="AK874" i="64"/>
  <c r="AL874" i="64"/>
  <c r="AN874" i="64"/>
  <c r="AO874" i="64"/>
  <c r="AR874" i="64"/>
  <c r="AU874" i="64"/>
  <c r="AH875" i="64"/>
  <c r="AI875" i="64"/>
  <c r="AK875" i="64"/>
  <c r="AL875" i="64"/>
  <c r="AN875" i="64"/>
  <c r="AO875" i="64"/>
  <c r="AR875" i="64"/>
  <c r="AU875" i="64"/>
  <c r="AH876" i="64"/>
  <c r="AI876" i="64"/>
  <c r="AK876" i="64"/>
  <c r="AL876" i="64"/>
  <c r="AN876" i="64"/>
  <c r="AO876" i="64"/>
  <c r="AR876" i="64"/>
  <c r="AU876" i="64"/>
  <c r="AH877" i="64"/>
  <c r="AI877" i="64"/>
  <c r="AK877" i="64"/>
  <c r="AL877" i="64"/>
  <c r="AN877" i="64"/>
  <c r="AO877" i="64"/>
  <c r="AR877" i="64"/>
  <c r="AU877" i="64"/>
  <c r="AH878" i="64"/>
  <c r="AI878" i="64"/>
  <c r="AK878" i="64"/>
  <c r="AL878" i="64"/>
  <c r="AN878" i="64"/>
  <c r="AO878" i="64"/>
  <c r="AR878" i="64"/>
  <c r="AU878" i="64"/>
  <c r="AH879" i="64"/>
  <c r="AI879" i="64"/>
  <c r="AK879" i="64"/>
  <c r="AL879" i="64"/>
  <c r="AN879" i="64"/>
  <c r="AO879" i="64"/>
  <c r="AR879" i="64"/>
  <c r="AU879" i="64"/>
  <c r="AH880" i="64"/>
  <c r="AI880" i="64"/>
  <c r="AK880" i="64"/>
  <c r="AL880" i="64"/>
  <c r="AN880" i="64"/>
  <c r="AO880" i="64"/>
  <c r="AR880" i="64"/>
  <c r="AU880" i="64"/>
  <c r="AH881" i="64"/>
  <c r="AI881" i="64"/>
  <c r="AK881" i="64"/>
  <c r="AL881" i="64"/>
  <c r="AN881" i="64"/>
  <c r="AO881" i="64"/>
  <c r="AR881" i="64"/>
  <c r="AU881" i="64"/>
  <c r="AH882" i="64"/>
  <c r="AI882" i="64"/>
  <c r="AK882" i="64"/>
  <c r="AL882" i="64"/>
  <c r="AN882" i="64"/>
  <c r="AO882" i="64"/>
  <c r="AR882" i="64"/>
  <c r="AU882" i="64"/>
  <c r="AH883" i="64"/>
  <c r="AI883" i="64"/>
  <c r="AK883" i="64"/>
  <c r="AL883" i="64"/>
  <c r="AN883" i="64"/>
  <c r="AO883" i="64"/>
  <c r="AR883" i="64"/>
  <c r="AU883" i="64"/>
  <c r="AH884" i="64"/>
  <c r="AI884" i="64"/>
  <c r="AK884" i="64"/>
  <c r="AL884" i="64"/>
  <c r="AN884" i="64"/>
  <c r="AO884" i="64"/>
  <c r="AR884" i="64"/>
  <c r="AU884" i="64"/>
  <c r="AH885" i="64"/>
  <c r="AI885" i="64"/>
  <c r="AK885" i="64"/>
  <c r="AL885" i="64"/>
  <c r="AN885" i="64"/>
  <c r="AO885" i="64"/>
  <c r="AR885" i="64"/>
  <c r="AU885" i="64"/>
  <c r="AH886" i="64"/>
  <c r="AI886" i="64"/>
  <c r="AK886" i="64"/>
  <c r="AL886" i="64"/>
  <c r="AN886" i="64"/>
  <c r="AO886" i="64"/>
  <c r="AR886" i="64"/>
  <c r="AU886" i="64"/>
  <c r="AH887" i="64"/>
  <c r="AI887" i="64"/>
  <c r="AK887" i="64"/>
  <c r="AL887" i="64"/>
  <c r="AN887" i="64"/>
  <c r="AO887" i="64"/>
  <c r="AR887" i="64"/>
  <c r="AU887" i="64"/>
  <c r="AH888" i="64"/>
  <c r="AI888" i="64"/>
  <c r="AK888" i="64"/>
  <c r="AL888" i="64"/>
  <c r="AN888" i="64"/>
  <c r="AO888" i="64"/>
  <c r="AR888" i="64"/>
  <c r="AU888" i="64"/>
  <c r="AH889" i="64"/>
  <c r="AI889" i="64"/>
  <c r="AK889" i="64"/>
  <c r="AL889" i="64"/>
  <c r="AN889" i="64"/>
  <c r="AO889" i="64"/>
  <c r="AR889" i="64"/>
  <c r="AU889" i="64"/>
  <c r="AH890" i="64"/>
  <c r="AI890" i="64"/>
  <c r="AK890" i="64"/>
  <c r="AL890" i="64"/>
  <c r="AN890" i="64"/>
  <c r="AO890" i="64"/>
  <c r="AR890" i="64"/>
  <c r="AU890" i="64"/>
  <c r="AH891" i="64"/>
  <c r="AI891" i="64"/>
  <c r="AK891" i="64"/>
  <c r="AL891" i="64"/>
  <c r="AN891" i="64"/>
  <c r="AO891" i="64"/>
  <c r="AR891" i="64"/>
  <c r="AU891" i="64"/>
  <c r="AH892" i="64"/>
  <c r="AI892" i="64"/>
  <c r="AK892" i="64"/>
  <c r="AL892" i="64"/>
  <c r="AN892" i="64"/>
  <c r="AO892" i="64"/>
  <c r="AR892" i="64"/>
  <c r="AU892" i="64"/>
  <c r="AH893" i="64"/>
  <c r="AI893" i="64"/>
  <c r="AK893" i="64"/>
  <c r="AL893" i="64"/>
  <c r="AN893" i="64"/>
  <c r="AO893" i="64"/>
  <c r="AR893" i="64"/>
  <c r="AU893" i="64"/>
  <c r="AH894" i="64"/>
  <c r="AI894" i="64"/>
  <c r="AK894" i="64"/>
  <c r="AL894" i="64"/>
  <c r="AN894" i="64"/>
  <c r="AO894" i="64"/>
  <c r="AR894" i="64"/>
  <c r="AU894" i="64"/>
  <c r="AH895" i="64"/>
  <c r="AI895" i="64"/>
  <c r="AK895" i="64"/>
  <c r="AL895" i="64"/>
  <c r="AN895" i="64"/>
  <c r="AO895" i="64"/>
  <c r="AR895" i="64"/>
  <c r="AU895" i="64"/>
  <c r="AH896" i="64"/>
  <c r="AI896" i="64"/>
  <c r="AK896" i="64"/>
  <c r="AL896" i="64"/>
  <c r="AN896" i="64"/>
  <c r="AO896" i="64"/>
  <c r="AR896" i="64"/>
  <c r="AU896" i="64"/>
  <c r="AH897" i="64"/>
  <c r="AI897" i="64"/>
  <c r="AK897" i="64"/>
  <c r="AL897" i="64"/>
  <c r="AN897" i="64"/>
  <c r="AO897" i="64"/>
  <c r="AR897" i="64"/>
  <c r="AU897" i="64"/>
  <c r="AH898" i="64"/>
  <c r="AI898" i="64"/>
  <c r="AK898" i="64"/>
  <c r="AL898" i="64"/>
  <c r="AN898" i="64"/>
  <c r="AO898" i="64"/>
  <c r="AR898" i="64"/>
  <c r="AU898" i="64"/>
  <c r="AH899" i="64"/>
  <c r="AI899" i="64"/>
  <c r="AK899" i="64"/>
  <c r="AL899" i="64"/>
  <c r="AN899" i="64"/>
  <c r="AO899" i="64"/>
  <c r="AR899" i="64"/>
  <c r="AU899" i="64"/>
  <c r="AH900" i="64"/>
  <c r="AI900" i="64"/>
  <c r="AK900" i="64"/>
  <c r="AL900" i="64"/>
  <c r="AN900" i="64"/>
  <c r="AO900" i="64"/>
  <c r="AR900" i="64"/>
  <c r="AU900" i="64"/>
  <c r="AH901" i="64"/>
  <c r="AI901" i="64"/>
  <c r="AK901" i="64"/>
  <c r="AL901" i="64"/>
  <c r="AN901" i="64"/>
  <c r="AO901" i="64"/>
  <c r="AR901" i="64"/>
  <c r="AU901" i="64"/>
  <c r="AH902" i="64"/>
  <c r="AI902" i="64"/>
  <c r="AK902" i="64"/>
  <c r="AL902" i="64"/>
  <c r="AN902" i="64"/>
  <c r="AO902" i="64"/>
  <c r="AR902" i="64"/>
  <c r="AU902" i="64"/>
  <c r="AH903" i="64"/>
  <c r="AI903" i="64"/>
  <c r="AK903" i="64"/>
  <c r="AL903" i="64"/>
  <c r="AN903" i="64"/>
  <c r="AO903" i="64"/>
  <c r="AR903" i="64"/>
  <c r="AU903" i="64"/>
  <c r="AH904" i="64"/>
  <c r="AI904" i="64"/>
  <c r="AK904" i="64"/>
  <c r="AL904" i="64"/>
  <c r="AN904" i="64"/>
  <c r="AO904" i="64"/>
  <c r="AR904" i="64"/>
  <c r="AU904" i="64"/>
  <c r="AH905" i="64"/>
  <c r="AI905" i="64"/>
  <c r="AK905" i="64"/>
  <c r="AL905" i="64"/>
  <c r="AN905" i="64"/>
  <c r="AO905" i="64"/>
  <c r="AR905" i="64"/>
  <c r="AU905" i="64"/>
  <c r="AH906" i="64"/>
  <c r="AI906" i="64"/>
  <c r="AK906" i="64"/>
  <c r="AL906" i="64"/>
  <c r="AN906" i="64"/>
  <c r="AO906" i="64"/>
  <c r="AR906" i="64"/>
  <c r="AU906" i="64"/>
  <c r="AH907" i="64"/>
  <c r="AI907" i="64"/>
  <c r="AK907" i="64"/>
  <c r="AL907" i="64"/>
  <c r="AN907" i="64"/>
  <c r="AO907" i="64"/>
  <c r="AR907" i="64"/>
  <c r="AU907" i="64"/>
  <c r="AH908" i="64"/>
  <c r="AI908" i="64"/>
  <c r="AK908" i="64"/>
  <c r="AL908" i="64"/>
  <c r="AN908" i="64"/>
  <c r="AO908" i="64"/>
  <c r="AR908" i="64"/>
  <c r="AU908" i="64"/>
  <c r="AH909" i="64"/>
  <c r="AI909" i="64"/>
  <c r="AK909" i="64"/>
  <c r="AL909" i="64"/>
  <c r="AN909" i="64"/>
  <c r="AO909" i="64"/>
  <c r="AR909" i="64"/>
  <c r="AU909" i="64"/>
  <c r="AH910" i="64"/>
  <c r="AI910" i="64"/>
  <c r="AK910" i="64"/>
  <c r="AL910" i="64"/>
  <c r="AN910" i="64"/>
  <c r="AO910" i="64"/>
  <c r="AR910" i="64"/>
  <c r="AU910" i="64"/>
  <c r="AH911" i="64"/>
  <c r="AI911" i="64"/>
  <c r="AK911" i="64"/>
  <c r="AL911" i="64"/>
  <c r="AN911" i="64"/>
  <c r="AO911" i="64"/>
  <c r="AR911" i="64"/>
  <c r="AU911" i="64"/>
  <c r="AH912" i="64"/>
  <c r="AI912" i="64"/>
  <c r="AK912" i="64"/>
  <c r="AL912" i="64"/>
  <c r="AN912" i="64"/>
  <c r="AO912" i="64"/>
  <c r="AR912" i="64"/>
  <c r="AU912" i="64"/>
  <c r="AH913" i="64"/>
  <c r="AI913" i="64"/>
  <c r="AK913" i="64"/>
  <c r="AL913" i="64"/>
  <c r="AN913" i="64"/>
  <c r="AO913" i="64"/>
  <c r="AR913" i="64"/>
  <c r="AU913" i="64"/>
  <c r="AH914" i="64"/>
  <c r="AI914" i="64"/>
  <c r="AK914" i="64"/>
  <c r="AL914" i="64"/>
  <c r="AN914" i="64"/>
  <c r="AO914" i="64"/>
  <c r="AR914" i="64"/>
  <c r="AU914" i="64"/>
  <c r="AH915" i="64"/>
  <c r="AI915" i="64"/>
  <c r="AK915" i="64"/>
  <c r="AL915" i="64"/>
  <c r="AN915" i="64"/>
  <c r="AO915" i="64"/>
  <c r="AR915" i="64"/>
  <c r="AU915" i="64"/>
  <c r="AH916" i="64"/>
  <c r="AI916" i="64"/>
  <c r="AK916" i="64"/>
  <c r="AL916" i="64"/>
  <c r="AN916" i="64"/>
  <c r="AO916" i="64"/>
  <c r="AR916" i="64"/>
  <c r="AU916" i="64"/>
  <c r="AH917" i="64"/>
  <c r="AI917" i="64"/>
  <c r="AK917" i="64"/>
  <c r="AL917" i="64"/>
  <c r="AN917" i="64"/>
  <c r="AO917" i="64"/>
  <c r="AR917" i="64"/>
  <c r="AU917" i="64"/>
  <c r="AH918" i="64"/>
  <c r="AI918" i="64"/>
  <c r="AK918" i="64"/>
  <c r="AL918" i="64"/>
  <c r="AN918" i="64"/>
  <c r="AO918" i="64"/>
  <c r="AR918" i="64"/>
  <c r="AU918" i="64"/>
  <c r="AH919" i="64"/>
  <c r="AI919" i="64"/>
  <c r="AK919" i="64"/>
  <c r="AL919" i="64"/>
  <c r="AN919" i="64"/>
  <c r="AO919" i="64"/>
  <c r="AH920" i="64"/>
  <c r="AI920" i="64"/>
  <c r="AK920" i="64"/>
  <c r="AL920" i="64"/>
  <c r="AN920" i="64"/>
  <c r="AO920" i="64"/>
  <c r="AR920" i="64"/>
  <c r="AU920" i="64"/>
  <c r="AH921" i="64"/>
  <c r="AI921" i="64"/>
  <c r="AK921" i="64"/>
  <c r="AL921" i="64"/>
  <c r="AN921" i="64"/>
  <c r="AO921" i="64"/>
  <c r="AR921" i="64"/>
  <c r="AU921" i="64"/>
  <c r="AH922" i="64"/>
  <c r="AI922" i="64"/>
  <c r="AK922" i="64"/>
  <c r="AL922" i="64"/>
  <c r="AN922" i="64"/>
  <c r="AO922" i="64"/>
  <c r="AR922" i="64"/>
  <c r="AU922" i="64"/>
  <c r="AH923" i="64"/>
  <c r="AI923" i="64"/>
  <c r="AK923" i="64"/>
  <c r="AL923" i="64"/>
  <c r="AN923" i="64"/>
  <c r="AO923" i="64"/>
  <c r="AR923" i="64"/>
  <c r="AU923" i="64"/>
  <c r="AH924" i="64"/>
  <c r="AI924" i="64"/>
  <c r="AK924" i="64"/>
  <c r="AL924" i="64"/>
  <c r="AN924" i="64"/>
  <c r="AO924" i="64"/>
  <c r="AR924" i="64"/>
  <c r="AU924" i="64"/>
  <c r="AH925" i="64"/>
  <c r="AI925" i="64"/>
  <c r="AK925" i="64"/>
  <c r="AL925" i="64"/>
  <c r="AN925" i="64"/>
  <c r="AO925" i="64"/>
  <c r="AR925" i="64"/>
  <c r="AU925" i="64"/>
  <c r="AH926" i="64"/>
  <c r="AI926" i="64"/>
  <c r="AK926" i="64"/>
  <c r="AL926" i="64"/>
  <c r="AN926" i="64"/>
  <c r="AO926" i="64"/>
  <c r="AR926" i="64"/>
  <c r="AU926" i="64"/>
  <c r="AH927" i="64"/>
  <c r="AI927" i="64"/>
  <c r="AK927" i="64"/>
  <c r="AL927" i="64"/>
  <c r="AN927" i="64"/>
  <c r="AO927" i="64"/>
  <c r="AR927" i="64"/>
  <c r="AU927" i="64"/>
  <c r="AH928" i="64"/>
  <c r="AI928" i="64"/>
  <c r="AK928" i="64"/>
  <c r="AL928" i="64"/>
  <c r="AN928" i="64"/>
  <c r="AO928" i="64"/>
  <c r="AR928" i="64"/>
  <c r="AU928" i="64"/>
  <c r="AH929" i="64"/>
  <c r="AI929" i="64"/>
  <c r="AK929" i="64"/>
  <c r="AL929" i="64"/>
  <c r="AN929" i="64"/>
  <c r="AO929" i="64"/>
  <c r="AR929" i="64"/>
  <c r="AU929" i="64"/>
  <c r="AH930" i="64"/>
  <c r="AI930" i="64"/>
  <c r="AK930" i="64"/>
  <c r="AL930" i="64"/>
  <c r="AN930" i="64"/>
  <c r="AO930" i="64"/>
  <c r="AR930" i="64"/>
  <c r="AU930" i="64"/>
  <c r="AH931" i="64"/>
  <c r="AI931" i="64"/>
  <c r="AK931" i="64"/>
  <c r="AL931" i="64"/>
  <c r="AN931" i="64"/>
  <c r="AO931" i="64"/>
  <c r="AR931" i="64"/>
  <c r="AU931" i="64"/>
  <c r="AH932" i="64"/>
  <c r="AI932" i="64"/>
  <c r="AK932" i="64"/>
  <c r="AL932" i="64"/>
  <c r="AN932" i="64"/>
  <c r="AO932" i="64"/>
  <c r="AR932" i="64"/>
  <c r="AU932" i="64"/>
  <c r="AH933" i="64"/>
  <c r="AI933" i="64"/>
  <c r="AK933" i="64"/>
  <c r="AL933" i="64"/>
  <c r="AN933" i="64"/>
  <c r="AO933" i="64"/>
  <c r="AR933" i="64"/>
  <c r="AU933" i="64"/>
  <c r="AH934" i="64"/>
  <c r="AI934" i="64"/>
  <c r="AK934" i="64"/>
  <c r="AL934" i="64"/>
  <c r="AN934" i="64"/>
  <c r="AO934" i="64"/>
  <c r="AR934" i="64"/>
  <c r="AU934" i="64"/>
  <c r="AH935" i="64"/>
  <c r="AI935" i="64"/>
  <c r="AK935" i="64"/>
  <c r="AL935" i="64"/>
  <c r="AN935" i="64"/>
  <c r="AO935" i="64"/>
  <c r="AR935" i="64"/>
  <c r="AU935" i="64"/>
  <c r="AH936" i="64"/>
  <c r="AI936" i="64"/>
  <c r="AK936" i="64"/>
  <c r="AL936" i="64"/>
  <c r="AN936" i="64"/>
  <c r="AO936" i="64"/>
  <c r="AR936" i="64"/>
  <c r="AU936" i="64"/>
  <c r="AH937" i="64"/>
  <c r="AI937" i="64"/>
  <c r="AK937" i="64"/>
  <c r="AL937" i="64"/>
  <c r="AN937" i="64"/>
  <c r="AO937" i="64"/>
  <c r="AR937" i="64"/>
  <c r="AU937" i="64"/>
  <c r="AH938" i="64"/>
  <c r="AI938" i="64"/>
  <c r="AK938" i="64"/>
  <c r="AL938" i="64"/>
  <c r="AN938" i="64"/>
  <c r="AO938" i="64"/>
  <c r="AR938" i="64"/>
  <c r="AU938" i="64"/>
  <c r="AH939" i="64"/>
  <c r="AI939" i="64"/>
  <c r="AK939" i="64"/>
  <c r="AL939" i="64"/>
  <c r="AN939" i="64"/>
  <c r="AO939" i="64"/>
  <c r="AR939" i="64"/>
  <c r="AU939" i="64"/>
  <c r="AH940" i="64"/>
  <c r="AI940" i="64"/>
  <c r="AK940" i="64"/>
  <c r="AL940" i="64"/>
  <c r="AN940" i="64"/>
  <c r="AO940" i="64"/>
  <c r="AR940" i="64"/>
  <c r="AU940" i="64"/>
  <c r="AH941" i="64"/>
  <c r="AI941" i="64"/>
  <c r="AK941" i="64"/>
  <c r="AL941" i="64"/>
  <c r="AN941" i="64"/>
  <c r="AO941" i="64"/>
  <c r="AR941" i="64"/>
  <c r="AU941" i="64"/>
  <c r="AH942" i="64"/>
  <c r="AI942" i="64"/>
  <c r="AK942" i="64"/>
  <c r="AL942" i="64"/>
  <c r="AN942" i="64"/>
  <c r="AO942" i="64"/>
  <c r="AR942" i="64"/>
  <c r="AU942" i="64"/>
  <c r="AH943" i="64"/>
  <c r="AI943" i="64"/>
  <c r="AK943" i="64"/>
  <c r="AL943" i="64"/>
  <c r="AN943" i="64"/>
  <c r="AO943" i="64"/>
  <c r="AR943" i="64"/>
  <c r="AU943" i="64"/>
  <c r="AH944" i="64"/>
  <c r="AI944" i="64"/>
  <c r="AK944" i="64"/>
  <c r="AL944" i="64"/>
  <c r="AN944" i="64"/>
  <c r="AO944" i="64"/>
  <c r="AR944" i="64"/>
  <c r="AU944" i="64"/>
  <c r="AH945" i="64"/>
  <c r="AI945" i="64"/>
  <c r="AK945" i="64"/>
  <c r="AL945" i="64"/>
  <c r="AN945" i="64"/>
  <c r="AO945" i="64"/>
  <c r="AR945" i="64"/>
  <c r="AU945" i="64"/>
  <c r="AH946" i="64"/>
  <c r="AI946" i="64"/>
  <c r="AK946" i="64"/>
  <c r="AL946" i="64"/>
  <c r="AN946" i="64"/>
  <c r="AO946" i="64"/>
  <c r="AR946" i="64"/>
  <c r="AU946" i="64"/>
  <c r="AH947" i="64"/>
  <c r="AI947" i="64"/>
  <c r="AK947" i="64"/>
  <c r="AL947" i="64"/>
  <c r="AN947" i="64"/>
  <c r="AO947" i="64"/>
  <c r="AR947" i="64"/>
  <c r="AU947" i="64"/>
  <c r="AH948" i="64"/>
  <c r="AI948" i="64"/>
  <c r="AK948" i="64"/>
  <c r="AL948" i="64"/>
  <c r="AN948" i="64"/>
  <c r="AO948" i="64"/>
  <c r="AR948" i="64"/>
  <c r="AU948" i="64"/>
  <c r="AH949" i="64"/>
  <c r="AI949" i="64"/>
  <c r="AK949" i="64"/>
  <c r="AL949" i="64"/>
  <c r="AN949" i="64"/>
  <c r="AO949" i="64"/>
  <c r="AR949" i="64"/>
  <c r="AU949" i="64"/>
  <c r="AH950" i="64"/>
  <c r="AI950" i="64"/>
  <c r="AK950" i="64"/>
  <c r="AL950" i="64"/>
  <c r="AN950" i="64"/>
  <c r="AO950" i="64"/>
  <c r="AR950" i="64"/>
  <c r="AU950" i="64"/>
  <c r="AH951" i="64"/>
  <c r="AI951" i="64"/>
  <c r="AK951" i="64"/>
  <c r="AL951" i="64"/>
  <c r="AN951" i="64"/>
  <c r="AO951" i="64"/>
  <c r="AR951" i="64"/>
  <c r="AU951" i="64"/>
  <c r="AH952" i="64"/>
  <c r="AI952" i="64"/>
  <c r="AK952" i="64"/>
  <c r="AL952" i="64"/>
  <c r="AN952" i="64"/>
  <c r="AO952" i="64"/>
  <c r="AR952" i="64"/>
  <c r="AU952" i="64"/>
  <c r="AH953" i="64"/>
  <c r="AI953" i="64"/>
  <c r="AK953" i="64"/>
  <c r="AL953" i="64"/>
  <c r="AN953" i="64"/>
  <c r="AO953" i="64"/>
  <c r="AR953" i="64"/>
  <c r="AU953" i="64"/>
  <c r="AH954" i="64"/>
  <c r="AI954" i="64"/>
  <c r="AK954" i="64"/>
  <c r="AL954" i="64"/>
  <c r="AN954" i="64"/>
  <c r="AO954" i="64"/>
  <c r="AR954" i="64"/>
  <c r="AU954" i="64"/>
  <c r="AH955" i="64"/>
  <c r="AI955" i="64"/>
  <c r="AK955" i="64"/>
  <c r="AL955" i="64"/>
  <c r="AN955" i="64"/>
  <c r="AO955" i="64"/>
  <c r="AR955" i="64"/>
  <c r="AU955" i="64"/>
  <c r="AH956" i="64"/>
  <c r="AI956" i="64"/>
  <c r="AK956" i="64"/>
  <c r="AL956" i="64"/>
  <c r="AN956" i="64"/>
  <c r="AO956" i="64"/>
  <c r="AR956" i="64"/>
  <c r="AU956" i="64"/>
  <c r="AH957" i="64"/>
  <c r="AI957" i="64"/>
  <c r="AK957" i="64"/>
  <c r="AL957" i="64"/>
  <c r="AN957" i="64"/>
  <c r="AO957" i="64"/>
  <c r="AR957" i="64"/>
  <c r="AU957" i="64"/>
  <c r="AH958" i="64"/>
  <c r="AI958" i="64"/>
  <c r="AK958" i="64"/>
  <c r="AL958" i="64"/>
  <c r="AN958" i="64"/>
  <c r="AO958" i="64"/>
  <c r="AR958" i="64"/>
  <c r="AU958" i="64"/>
  <c r="AH959" i="64"/>
  <c r="AI959" i="64"/>
  <c r="AK959" i="64"/>
  <c r="AL959" i="64"/>
  <c r="AN959" i="64"/>
  <c r="AO959" i="64"/>
  <c r="AR959" i="64"/>
  <c r="AU959" i="64"/>
  <c r="AH960" i="64"/>
  <c r="AI960" i="64"/>
  <c r="AK960" i="64"/>
  <c r="AL960" i="64"/>
  <c r="AN960" i="64"/>
  <c r="AO960" i="64"/>
  <c r="AR960" i="64"/>
  <c r="AU960" i="64"/>
  <c r="AH961" i="64"/>
  <c r="AI961" i="64"/>
  <c r="AK961" i="64"/>
  <c r="AL961" i="64"/>
  <c r="AN961" i="64"/>
  <c r="AO961" i="64"/>
  <c r="AR961" i="64"/>
  <c r="AU961" i="64"/>
  <c r="AH962" i="64"/>
  <c r="AI962" i="64"/>
  <c r="AK962" i="64"/>
  <c r="AL962" i="64"/>
  <c r="AN962" i="64"/>
  <c r="AO962" i="64"/>
  <c r="AR962" i="64"/>
  <c r="AU962" i="64"/>
  <c r="AH963" i="64"/>
  <c r="AI963" i="64"/>
  <c r="AK963" i="64"/>
  <c r="AL963" i="64"/>
  <c r="AN963" i="64"/>
  <c r="AO963" i="64"/>
  <c r="AR963" i="64"/>
  <c r="AU963" i="64"/>
  <c r="AH964" i="64"/>
  <c r="AI964" i="64"/>
  <c r="AK964" i="64"/>
  <c r="AL964" i="64"/>
  <c r="AN964" i="64"/>
  <c r="AO964" i="64"/>
  <c r="AR964" i="64"/>
  <c r="AU964" i="64"/>
  <c r="AH965" i="64"/>
  <c r="AI965" i="64"/>
  <c r="AK965" i="64"/>
  <c r="AL965" i="64"/>
  <c r="AN965" i="64"/>
  <c r="AO965" i="64"/>
  <c r="AH966" i="64"/>
  <c r="AI966" i="64"/>
  <c r="AK966" i="64"/>
  <c r="AL966" i="64"/>
  <c r="AN966" i="64"/>
  <c r="AO966" i="64"/>
  <c r="AR966" i="64"/>
  <c r="AU966" i="64"/>
  <c r="AH967" i="64"/>
  <c r="AI967" i="64"/>
  <c r="AK967" i="64"/>
  <c r="AL967" i="64"/>
  <c r="AN967" i="64"/>
  <c r="AO967" i="64"/>
  <c r="AR967" i="64"/>
  <c r="AU967" i="64"/>
  <c r="AH968" i="64"/>
  <c r="AI968" i="64"/>
  <c r="AK968" i="64"/>
  <c r="AL968" i="64"/>
  <c r="AN968" i="64"/>
  <c r="AO968" i="64"/>
  <c r="AR968" i="64"/>
  <c r="AU968" i="64"/>
  <c r="AH969" i="64"/>
  <c r="AI969" i="64"/>
  <c r="AK969" i="64"/>
  <c r="AL969" i="64"/>
  <c r="AN969" i="64"/>
  <c r="AO969" i="64"/>
  <c r="AR969" i="64"/>
  <c r="AU969" i="64"/>
  <c r="AH970" i="64"/>
  <c r="AI970" i="64"/>
  <c r="AK970" i="64"/>
  <c r="AL970" i="64"/>
  <c r="AN970" i="64"/>
  <c r="AO970" i="64"/>
  <c r="AR970" i="64"/>
  <c r="AU970" i="64"/>
  <c r="AH971" i="64"/>
  <c r="AI971" i="64"/>
  <c r="AK971" i="64"/>
  <c r="AL971" i="64"/>
  <c r="AN971" i="64"/>
  <c r="AO971" i="64"/>
  <c r="AR971" i="64"/>
  <c r="AU971" i="64"/>
  <c r="AH972" i="64"/>
  <c r="AI972" i="64"/>
  <c r="AK972" i="64"/>
  <c r="AL972" i="64"/>
  <c r="AN972" i="64"/>
  <c r="AO972" i="64"/>
  <c r="AR972" i="64"/>
  <c r="AU972" i="64"/>
  <c r="AH973" i="64"/>
  <c r="AI973" i="64"/>
  <c r="AK973" i="64"/>
  <c r="AL973" i="64"/>
  <c r="AN973" i="64"/>
  <c r="AO973" i="64"/>
  <c r="AR973" i="64"/>
  <c r="AU973" i="64"/>
  <c r="AH974" i="64"/>
  <c r="AI974" i="64"/>
  <c r="AK974" i="64"/>
  <c r="AL974" i="64"/>
  <c r="AN974" i="64"/>
  <c r="AO974" i="64"/>
  <c r="AR974" i="64"/>
  <c r="AU974" i="64"/>
  <c r="AH975" i="64"/>
  <c r="AI975" i="64"/>
  <c r="AK975" i="64"/>
  <c r="AL975" i="64"/>
  <c r="AN975" i="64"/>
  <c r="AO975" i="64"/>
  <c r="AR975" i="64"/>
  <c r="AU975" i="64"/>
  <c r="AH976" i="64"/>
  <c r="AI976" i="64"/>
  <c r="AK976" i="64"/>
  <c r="AL976" i="64"/>
  <c r="AN976" i="64"/>
  <c r="AO976" i="64"/>
  <c r="AR976" i="64"/>
  <c r="AU976" i="64"/>
  <c r="AH977" i="64"/>
  <c r="AI977" i="64"/>
  <c r="AK977" i="64"/>
  <c r="AL977" i="64"/>
  <c r="AN977" i="64"/>
  <c r="AO977" i="64"/>
  <c r="AR977" i="64"/>
  <c r="AU977" i="64"/>
  <c r="AH978" i="64"/>
  <c r="AI978" i="64"/>
  <c r="AK978" i="64"/>
  <c r="AL978" i="64"/>
  <c r="AN978" i="64"/>
  <c r="AO978" i="64"/>
  <c r="AR978" i="64"/>
  <c r="AU978" i="64"/>
  <c r="AH979" i="64"/>
  <c r="AI979" i="64"/>
  <c r="AK979" i="64"/>
  <c r="AL979" i="64"/>
  <c r="AN979" i="64"/>
  <c r="AO979" i="64"/>
  <c r="AR979" i="64"/>
  <c r="AU979" i="64"/>
  <c r="AH980" i="64"/>
  <c r="AI980" i="64"/>
  <c r="AK980" i="64"/>
  <c r="AL980" i="64"/>
  <c r="AN980" i="64"/>
  <c r="AO980" i="64"/>
  <c r="AR980" i="64"/>
  <c r="AU980" i="64"/>
  <c r="AH981" i="64"/>
  <c r="AI981" i="64"/>
  <c r="AK981" i="64"/>
  <c r="AL981" i="64"/>
  <c r="AN981" i="64"/>
  <c r="AO981" i="64"/>
  <c r="AR981" i="64"/>
  <c r="AU981" i="64"/>
  <c r="AH982" i="64"/>
  <c r="AI982" i="64"/>
  <c r="AK982" i="64"/>
  <c r="AL982" i="64"/>
  <c r="AN982" i="64"/>
  <c r="AO982" i="64"/>
  <c r="AR982" i="64"/>
  <c r="AU982" i="64"/>
  <c r="AH983" i="64"/>
  <c r="AI983" i="64"/>
  <c r="AK983" i="64"/>
  <c r="AL983" i="64"/>
  <c r="AN983" i="64"/>
  <c r="AO983" i="64"/>
  <c r="AR983" i="64"/>
  <c r="AU983" i="64"/>
  <c r="AH984" i="64"/>
  <c r="AI984" i="64"/>
  <c r="AK984" i="64"/>
  <c r="AL984" i="64"/>
  <c r="AN984" i="64"/>
  <c r="AO984" i="64"/>
  <c r="AR984" i="64"/>
  <c r="AU984" i="64"/>
  <c r="AH985" i="64"/>
  <c r="AI985" i="64"/>
  <c r="AK985" i="64"/>
  <c r="AL985" i="64"/>
  <c r="AN985" i="64"/>
  <c r="AO985" i="64"/>
  <c r="AR985" i="64"/>
  <c r="AU985" i="64"/>
  <c r="AH986" i="64"/>
  <c r="AI986" i="64"/>
  <c r="AK986" i="64"/>
  <c r="AL986" i="64"/>
  <c r="AN986" i="64"/>
  <c r="AO986" i="64"/>
  <c r="AR986" i="64"/>
  <c r="AU986" i="64"/>
  <c r="AH987" i="64"/>
  <c r="AI987" i="64"/>
  <c r="AK987" i="64"/>
  <c r="AL987" i="64"/>
  <c r="AN987" i="64"/>
  <c r="AO987" i="64"/>
  <c r="AR987" i="64"/>
  <c r="AU987" i="64"/>
  <c r="AH988" i="64"/>
  <c r="AI988" i="64"/>
  <c r="AK988" i="64"/>
  <c r="AL988" i="64"/>
  <c r="AN988" i="64"/>
  <c r="AO988" i="64"/>
  <c r="AR988" i="64"/>
  <c r="AU988" i="64"/>
  <c r="AH989" i="64"/>
  <c r="AI989" i="64"/>
  <c r="AK989" i="64"/>
  <c r="AL989" i="64"/>
  <c r="AN989" i="64"/>
  <c r="AO989" i="64"/>
  <c r="AR989" i="64"/>
  <c r="AU989" i="64"/>
  <c r="AH990" i="64"/>
  <c r="AI990" i="64"/>
  <c r="AK990" i="64"/>
  <c r="AL990" i="64"/>
  <c r="AN990" i="64"/>
  <c r="AO990" i="64"/>
  <c r="AR990" i="64"/>
  <c r="AU990" i="64"/>
  <c r="AH991" i="64"/>
  <c r="AI991" i="64"/>
  <c r="AK991" i="64"/>
  <c r="AL991" i="64"/>
  <c r="AN991" i="64"/>
  <c r="AO991" i="64"/>
  <c r="AR991" i="64"/>
  <c r="AU991" i="64"/>
  <c r="AH992" i="64"/>
  <c r="AI992" i="64"/>
  <c r="AK992" i="64"/>
  <c r="AL992" i="64"/>
  <c r="AN992" i="64"/>
  <c r="AO992" i="64"/>
  <c r="AR992" i="64"/>
  <c r="AU992" i="64"/>
  <c r="AH993" i="64"/>
  <c r="AI993" i="64"/>
  <c r="AK993" i="64"/>
  <c r="AL993" i="64"/>
  <c r="AN993" i="64"/>
  <c r="AO993" i="64"/>
  <c r="AR993" i="64"/>
  <c r="AU993" i="64"/>
  <c r="AH994" i="64"/>
  <c r="AI994" i="64"/>
  <c r="AK994" i="64"/>
  <c r="AL994" i="64"/>
  <c r="AN994" i="64"/>
  <c r="AO994" i="64"/>
  <c r="AR994" i="64"/>
  <c r="AU994" i="64"/>
  <c r="AH995" i="64"/>
  <c r="AI995" i="64"/>
  <c r="AK995" i="64"/>
  <c r="AL995" i="64"/>
  <c r="AN995" i="64"/>
  <c r="AO995" i="64"/>
  <c r="AR995" i="64"/>
  <c r="AU995" i="64"/>
  <c r="AH996" i="64"/>
  <c r="AI996" i="64"/>
  <c r="AK996" i="64"/>
  <c r="AL996" i="64"/>
  <c r="AN996" i="64"/>
  <c r="AO996" i="64"/>
  <c r="AR996" i="64"/>
  <c r="AU996" i="64"/>
  <c r="AH997" i="64"/>
  <c r="AI997" i="64"/>
  <c r="AK997" i="64"/>
  <c r="AL997" i="64"/>
  <c r="AN997" i="64"/>
  <c r="AO997" i="64"/>
  <c r="AR997" i="64"/>
  <c r="AU997" i="64"/>
  <c r="AH998" i="64"/>
  <c r="AI998" i="64"/>
  <c r="AK998" i="64"/>
  <c r="AL998" i="64"/>
  <c r="AN998" i="64"/>
  <c r="AO998" i="64"/>
  <c r="AR998" i="64"/>
  <c r="AU998" i="64"/>
  <c r="AH999" i="64"/>
  <c r="AI999" i="64"/>
  <c r="AK999" i="64"/>
  <c r="AL999" i="64"/>
  <c r="AN999" i="64"/>
  <c r="AO999" i="64"/>
  <c r="AR999" i="64"/>
  <c r="AU999" i="64"/>
  <c r="AH1000" i="64"/>
  <c r="AI1000" i="64"/>
  <c r="AK1000" i="64"/>
  <c r="AL1000" i="64"/>
  <c r="AN1000" i="64"/>
  <c r="AO1000" i="64"/>
  <c r="AR1000" i="64"/>
  <c r="AU1000" i="64"/>
  <c r="AH1001" i="64"/>
  <c r="AI1001" i="64"/>
  <c r="AK1001" i="64"/>
  <c r="AL1001" i="64"/>
  <c r="AN1001" i="64"/>
  <c r="AO1001" i="64"/>
  <c r="AR1001" i="64"/>
  <c r="AU1001" i="64"/>
  <c r="AH1002" i="64"/>
  <c r="AI1002" i="64"/>
  <c r="AK1002" i="64"/>
  <c r="AL1002" i="64"/>
  <c r="AN1002" i="64"/>
  <c r="AO1002" i="64"/>
  <c r="AR1002" i="64"/>
  <c r="AU1002" i="64"/>
  <c r="AH1003" i="64"/>
  <c r="AI1003" i="64"/>
  <c r="AK1003" i="64"/>
  <c r="AL1003" i="64"/>
  <c r="AN1003" i="64"/>
  <c r="AO1003" i="64"/>
  <c r="AR1003" i="64"/>
  <c r="AU1003" i="64"/>
  <c r="AH1004" i="64"/>
  <c r="AI1004" i="64"/>
  <c r="AK1004" i="64"/>
  <c r="AL1004" i="64"/>
  <c r="AN1004" i="64"/>
  <c r="AO1004" i="64"/>
  <c r="AR1004" i="64"/>
  <c r="AU1004" i="64"/>
  <c r="AH1005" i="64"/>
  <c r="AI1005" i="64"/>
  <c r="AK1005" i="64"/>
  <c r="AL1005" i="64"/>
  <c r="AN1005" i="64"/>
  <c r="AO1005" i="64"/>
  <c r="AR1005" i="64"/>
  <c r="AU1005" i="64"/>
  <c r="AH1006" i="64"/>
  <c r="AI1006" i="64"/>
  <c r="AK1006" i="64"/>
  <c r="AL1006" i="64"/>
  <c r="AN1006" i="64"/>
  <c r="AO1006" i="64"/>
  <c r="AR1006" i="64"/>
  <c r="AU1006" i="64"/>
  <c r="AH1007" i="64"/>
  <c r="AI1007" i="64"/>
  <c r="AK1007" i="64"/>
  <c r="AL1007" i="64"/>
  <c r="AN1007" i="64"/>
  <c r="AO1007" i="64"/>
  <c r="AR1007" i="64"/>
  <c r="AU1007" i="64"/>
  <c r="AH1008" i="64"/>
  <c r="AI1008" i="64"/>
  <c r="AK1008" i="64"/>
  <c r="AL1008" i="64"/>
  <c r="AN1008" i="64"/>
  <c r="AO1008" i="64"/>
  <c r="AR1008" i="64"/>
  <c r="AU1008" i="64"/>
  <c r="AH1009" i="64"/>
  <c r="AI1009" i="64"/>
  <c r="AK1009" i="64"/>
  <c r="AL1009" i="64"/>
  <c r="AN1009" i="64"/>
  <c r="AO1009" i="64"/>
  <c r="AR1009" i="64"/>
  <c r="AU1009" i="64"/>
  <c r="AH1010" i="64"/>
  <c r="AI1010" i="64"/>
  <c r="AK1010" i="64"/>
  <c r="AL1010" i="64"/>
  <c r="AN1010" i="64"/>
  <c r="AO1010" i="64"/>
  <c r="AR1010" i="64"/>
  <c r="AU1010" i="64"/>
  <c r="AH1011" i="64"/>
  <c r="AI1011" i="64"/>
  <c r="AK1011" i="64"/>
  <c r="AL1011" i="64"/>
  <c r="AN1011" i="64"/>
  <c r="AO1011" i="64"/>
  <c r="AR1011" i="64"/>
  <c r="AU1011" i="64"/>
  <c r="AH1012" i="64"/>
  <c r="AI1012" i="64"/>
  <c r="AK1012" i="64"/>
  <c r="AL1012" i="64"/>
  <c r="AN1012" i="64"/>
  <c r="AO1012" i="64"/>
  <c r="AR1012" i="64"/>
  <c r="AU1012" i="64"/>
  <c r="AH1013" i="64"/>
  <c r="AI1013" i="64"/>
  <c r="AK1013" i="64"/>
  <c r="AL1013" i="64"/>
  <c r="AN1013" i="64"/>
  <c r="AO1013" i="64"/>
  <c r="AR1013" i="64"/>
  <c r="AU1013" i="64"/>
  <c r="AH1014" i="64"/>
  <c r="AI1014" i="64"/>
  <c r="AK1014" i="64"/>
  <c r="AL1014" i="64"/>
  <c r="AN1014" i="64"/>
  <c r="AO1014" i="64"/>
  <c r="AR1014" i="64"/>
  <c r="AU1014" i="64"/>
  <c r="AH1015" i="64"/>
  <c r="AI1015" i="64"/>
  <c r="AK1015" i="64"/>
  <c r="AL1015" i="64"/>
  <c r="AN1015" i="64"/>
  <c r="AO1015" i="64"/>
  <c r="AR1015" i="64"/>
  <c r="AU1015" i="64"/>
  <c r="AH1016" i="64"/>
  <c r="AI1016" i="64"/>
  <c r="AK1016" i="64"/>
  <c r="AL1016" i="64"/>
  <c r="AN1016" i="64"/>
  <c r="AO1016" i="64"/>
  <c r="AR1016" i="64"/>
  <c r="AU1016" i="64"/>
  <c r="AH1017" i="64"/>
  <c r="AI1017" i="64"/>
  <c r="AK1017" i="64"/>
  <c r="AL1017" i="64"/>
  <c r="AN1017" i="64"/>
  <c r="AO1017" i="64"/>
  <c r="AR1017" i="64"/>
  <c r="AU1017" i="64"/>
  <c r="AH1018" i="64"/>
  <c r="AI1018" i="64"/>
  <c r="AK1018" i="64"/>
  <c r="AL1018" i="64"/>
  <c r="AN1018" i="64"/>
  <c r="AO1018" i="64"/>
  <c r="AR1018" i="64"/>
  <c r="AU1018" i="64"/>
  <c r="AH1019" i="64"/>
  <c r="AI1019" i="64"/>
  <c r="AK1019" i="64"/>
  <c r="AL1019" i="64"/>
  <c r="AN1019" i="64"/>
  <c r="AO1019" i="64"/>
  <c r="AR1019" i="64"/>
  <c r="AU1019" i="64"/>
  <c r="AH1020" i="64"/>
  <c r="AI1020" i="64"/>
  <c r="AK1020" i="64"/>
  <c r="AL1020" i="64"/>
  <c r="AN1020" i="64"/>
  <c r="AO1020" i="64"/>
  <c r="AR1020" i="64"/>
  <c r="AU1020" i="64"/>
  <c r="AH1021" i="64"/>
  <c r="AI1021" i="64"/>
  <c r="AK1021" i="64"/>
  <c r="AL1021" i="64"/>
  <c r="AN1021" i="64"/>
  <c r="AO1021" i="64"/>
  <c r="AR1021" i="64"/>
  <c r="AU1021" i="64"/>
  <c r="AH1022" i="64"/>
  <c r="AI1022" i="64"/>
  <c r="AK1022" i="64"/>
  <c r="AL1022" i="64"/>
  <c r="AN1022" i="64"/>
  <c r="AO1022" i="64"/>
  <c r="AR1022" i="64"/>
  <c r="AU1022" i="64"/>
  <c r="AH1023" i="64"/>
  <c r="AI1023" i="64"/>
  <c r="AK1023" i="64"/>
  <c r="AL1023" i="64"/>
  <c r="AN1023" i="64"/>
  <c r="AO1023" i="64"/>
  <c r="AR1023" i="64"/>
  <c r="AU1023" i="64"/>
  <c r="AH1024" i="64"/>
  <c r="AI1024" i="64"/>
  <c r="AK1024" i="64"/>
  <c r="AL1024" i="64"/>
  <c r="AN1024" i="64"/>
  <c r="AO1024" i="64"/>
  <c r="AR1024" i="64"/>
  <c r="AU1024" i="64"/>
  <c r="AH1025" i="64"/>
  <c r="AI1025" i="64"/>
  <c r="AK1025" i="64"/>
  <c r="AL1025" i="64"/>
  <c r="AN1025" i="64"/>
  <c r="AO1025" i="64"/>
  <c r="AR1025" i="64"/>
  <c r="AU1025" i="64"/>
  <c r="AH1026" i="64"/>
  <c r="AI1026" i="64"/>
  <c r="AK1026" i="64"/>
  <c r="AL1026" i="64"/>
  <c r="AN1026" i="64"/>
  <c r="AO1026" i="64"/>
  <c r="AR1026" i="64"/>
  <c r="AU1026" i="64"/>
  <c r="AH1027" i="64"/>
  <c r="AI1027" i="64"/>
  <c r="AK1027" i="64"/>
  <c r="AL1027" i="64"/>
  <c r="AN1027" i="64"/>
  <c r="AO1027" i="64"/>
  <c r="AR1027" i="64"/>
  <c r="AU1027" i="64"/>
  <c r="AH1028" i="64"/>
  <c r="AI1028" i="64"/>
  <c r="AK1028" i="64"/>
  <c r="AL1028" i="64"/>
  <c r="AN1028" i="64"/>
  <c r="AO1028" i="64"/>
  <c r="AR1028" i="64"/>
  <c r="AU1028" i="64"/>
  <c r="AH1029" i="64"/>
  <c r="AI1029" i="64"/>
  <c r="AK1029" i="64"/>
  <c r="AL1029" i="64"/>
  <c r="AN1029" i="64"/>
  <c r="AO1029" i="64"/>
  <c r="AR1029" i="64"/>
  <c r="AU1029" i="64"/>
  <c r="AH1030" i="64"/>
  <c r="AI1030" i="64"/>
  <c r="AK1030" i="64"/>
  <c r="AL1030" i="64"/>
  <c r="AN1030" i="64"/>
  <c r="AO1030" i="64"/>
  <c r="AR1030" i="64"/>
  <c r="AU1030" i="64"/>
  <c r="AH1031" i="64"/>
  <c r="AI1031" i="64"/>
  <c r="AK1031" i="64"/>
  <c r="AL1031" i="64"/>
  <c r="AN1031" i="64"/>
  <c r="AO1031" i="64"/>
  <c r="AH1032" i="64"/>
  <c r="AI1032" i="64"/>
  <c r="AK1032" i="64"/>
  <c r="AL1032" i="64"/>
  <c r="AN1032" i="64"/>
  <c r="AO1032" i="64"/>
  <c r="AR1032" i="64"/>
  <c r="AU1032" i="64"/>
  <c r="AH1033" i="64"/>
  <c r="AI1033" i="64"/>
  <c r="AK1033" i="64"/>
  <c r="AL1033" i="64"/>
  <c r="AN1033" i="64"/>
  <c r="AO1033" i="64"/>
  <c r="AR1033" i="64"/>
  <c r="AU1033" i="64"/>
  <c r="AH1034" i="64"/>
  <c r="AI1034" i="64"/>
  <c r="AK1034" i="64"/>
  <c r="AL1034" i="64"/>
  <c r="AN1034" i="64"/>
  <c r="AO1034" i="64"/>
  <c r="AR1034" i="64"/>
  <c r="AU1034" i="64"/>
  <c r="AH1035" i="64"/>
  <c r="AI1035" i="64"/>
  <c r="AK1035" i="64"/>
  <c r="AL1035" i="64"/>
  <c r="AN1035" i="64"/>
  <c r="AO1035" i="64"/>
  <c r="AR1035" i="64"/>
  <c r="AU1035" i="64"/>
  <c r="AH1036" i="64"/>
  <c r="AI1036" i="64"/>
  <c r="AK1036" i="64"/>
  <c r="AL1036" i="64"/>
  <c r="AN1036" i="64"/>
  <c r="AO1036" i="64"/>
  <c r="AR1036" i="64"/>
  <c r="AU1036" i="64"/>
  <c r="AH1037" i="64"/>
  <c r="AI1037" i="64"/>
  <c r="AK1037" i="64"/>
  <c r="AL1037" i="64"/>
  <c r="AN1037" i="64"/>
  <c r="AO1037" i="64"/>
  <c r="AR1037" i="64"/>
  <c r="AU1037" i="64"/>
  <c r="AH1038" i="64"/>
  <c r="AI1038" i="64"/>
  <c r="AK1038" i="64"/>
  <c r="AL1038" i="64"/>
  <c r="AN1038" i="64"/>
  <c r="AO1038" i="64"/>
  <c r="AR1038" i="64"/>
  <c r="AU1038" i="64"/>
  <c r="AH1039" i="64"/>
  <c r="AI1039" i="64"/>
  <c r="AK1039" i="64"/>
  <c r="AL1039" i="64"/>
  <c r="AN1039" i="64"/>
  <c r="AO1039" i="64"/>
  <c r="AR1039" i="64"/>
  <c r="AU1039" i="64"/>
  <c r="AH1040" i="64"/>
  <c r="AI1040" i="64"/>
  <c r="AK1040" i="64"/>
  <c r="AL1040" i="64"/>
  <c r="AN1040" i="64"/>
  <c r="AO1040" i="64"/>
  <c r="AR1040" i="64"/>
  <c r="AU1040" i="64"/>
  <c r="AH1041" i="64"/>
  <c r="AI1041" i="64"/>
  <c r="AK1041" i="64"/>
  <c r="AL1041" i="64"/>
  <c r="AN1041" i="64"/>
  <c r="AO1041" i="64"/>
  <c r="AR1041" i="64"/>
  <c r="AU1041" i="64"/>
  <c r="AH1042" i="64"/>
  <c r="AI1042" i="64"/>
  <c r="AK1042" i="64"/>
  <c r="AL1042" i="64"/>
  <c r="AN1042" i="64"/>
  <c r="AO1042" i="64"/>
  <c r="AR1042" i="64"/>
  <c r="AU1042" i="64"/>
  <c r="AH1043" i="64"/>
  <c r="AI1043" i="64"/>
  <c r="AK1043" i="64"/>
  <c r="AL1043" i="64"/>
  <c r="AN1043" i="64"/>
  <c r="AO1043" i="64"/>
  <c r="AR1043" i="64"/>
  <c r="AU1043" i="64"/>
  <c r="AH1044" i="64"/>
  <c r="AI1044" i="64"/>
  <c r="AK1044" i="64"/>
  <c r="AL1044" i="64"/>
  <c r="AN1044" i="64"/>
  <c r="AO1044" i="64"/>
  <c r="AR1044" i="64"/>
  <c r="AU1044" i="64"/>
  <c r="AH1045" i="64"/>
  <c r="AI1045" i="64"/>
  <c r="AK1045" i="64"/>
  <c r="AL1045" i="64"/>
  <c r="AN1045" i="64"/>
  <c r="AO1045" i="64"/>
  <c r="AR1045" i="64"/>
  <c r="AU1045" i="64"/>
  <c r="AH1046" i="64"/>
  <c r="AI1046" i="64"/>
  <c r="AK1046" i="64"/>
  <c r="AL1046" i="64"/>
  <c r="AN1046" i="64"/>
  <c r="AO1046" i="64"/>
  <c r="AR1046" i="64"/>
  <c r="AU1046" i="64"/>
  <c r="AH1047" i="64"/>
  <c r="AI1047" i="64"/>
  <c r="AK1047" i="64"/>
  <c r="AL1047" i="64"/>
  <c r="AN1047" i="64"/>
  <c r="AO1047" i="64"/>
  <c r="AR1047" i="64"/>
  <c r="AU1047" i="64"/>
  <c r="AH1048" i="64"/>
  <c r="AI1048" i="64"/>
  <c r="AK1048" i="64"/>
  <c r="AL1048" i="64"/>
  <c r="AN1048" i="64"/>
  <c r="AO1048" i="64"/>
  <c r="AR1048" i="64"/>
  <c r="AU1048" i="64"/>
  <c r="AH1049" i="64"/>
  <c r="AI1049" i="64"/>
  <c r="AK1049" i="64"/>
  <c r="AL1049" i="64"/>
  <c r="AN1049" i="64"/>
  <c r="AO1049" i="64"/>
  <c r="AR1049" i="64"/>
  <c r="AU1049" i="64"/>
  <c r="AH1050" i="64"/>
  <c r="AI1050" i="64"/>
  <c r="AK1050" i="64"/>
  <c r="AL1050" i="64"/>
  <c r="AN1050" i="64"/>
  <c r="AO1050" i="64"/>
  <c r="AR1050" i="64"/>
  <c r="AU1050" i="64"/>
  <c r="AH1051" i="64"/>
  <c r="AI1051" i="64"/>
  <c r="AK1051" i="64"/>
  <c r="AL1051" i="64"/>
  <c r="AN1051" i="64"/>
  <c r="AO1051" i="64"/>
  <c r="AR1051" i="64"/>
  <c r="AU1051" i="64"/>
  <c r="AH1052" i="64"/>
  <c r="AI1052" i="64"/>
  <c r="AK1052" i="64"/>
  <c r="AL1052" i="64"/>
  <c r="AN1052" i="64"/>
  <c r="AO1052" i="64"/>
  <c r="AR1052" i="64"/>
  <c r="AU1052" i="64"/>
  <c r="AH1053" i="64"/>
  <c r="AI1053" i="64"/>
  <c r="AK1053" i="64"/>
  <c r="AL1053" i="64"/>
  <c r="AN1053" i="64"/>
  <c r="AO1053" i="64"/>
  <c r="AR1053" i="64"/>
  <c r="AU1053" i="64"/>
  <c r="AH1054" i="64"/>
  <c r="AI1054" i="64"/>
  <c r="AK1054" i="64"/>
  <c r="AL1054" i="64"/>
  <c r="AN1054" i="64"/>
  <c r="AO1054" i="64"/>
  <c r="AR1054" i="64"/>
  <c r="AU1054" i="64"/>
  <c r="AH1055" i="64"/>
  <c r="AI1055" i="64"/>
  <c r="AK1055" i="64"/>
  <c r="AL1055" i="64"/>
  <c r="AN1055" i="64"/>
  <c r="AO1055" i="64"/>
  <c r="AR1055" i="64"/>
  <c r="AU1055" i="64"/>
  <c r="AH1056" i="64"/>
  <c r="AI1056" i="64"/>
  <c r="AK1056" i="64"/>
  <c r="AL1056" i="64"/>
  <c r="AN1056" i="64"/>
  <c r="AO1056" i="64"/>
  <c r="AR1056" i="64"/>
  <c r="AU1056" i="64"/>
  <c r="AH1057" i="64"/>
  <c r="AI1057" i="64"/>
  <c r="AK1057" i="64"/>
  <c r="AL1057" i="64"/>
  <c r="AN1057" i="64"/>
  <c r="AO1057" i="64"/>
  <c r="AR1057" i="64"/>
  <c r="AU1057" i="64"/>
  <c r="AH1058" i="64"/>
  <c r="AI1058" i="64"/>
  <c r="AK1058" i="64"/>
  <c r="AL1058" i="64"/>
  <c r="AN1058" i="64"/>
  <c r="AO1058" i="64"/>
  <c r="AR1058" i="64"/>
  <c r="AU1058" i="64"/>
  <c r="AH1059" i="64"/>
  <c r="AI1059" i="64"/>
  <c r="AK1059" i="64"/>
  <c r="AL1059" i="64"/>
  <c r="AN1059" i="64"/>
  <c r="AO1059" i="64"/>
  <c r="AR1059" i="64"/>
  <c r="AU1059" i="64"/>
  <c r="AH1060" i="64"/>
  <c r="AI1060" i="64"/>
  <c r="AK1060" i="64"/>
  <c r="AL1060" i="64"/>
  <c r="AN1060" i="64"/>
  <c r="AO1060" i="64"/>
  <c r="AR1060" i="64"/>
  <c r="AU1060" i="64"/>
  <c r="AH1061" i="64"/>
  <c r="AI1061" i="64"/>
  <c r="AK1061" i="64"/>
  <c r="AL1061" i="64"/>
  <c r="AN1061" i="64"/>
  <c r="AO1061" i="64"/>
  <c r="AR1061" i="64"/>
  <c r="AU1061" i="64"/>
  <c r="AH1062" i="64"/>
  <c r="AI1062" i="64"/>
  <c r="AK1062" i="64"/>
  <c r="AL1062" i="64"/>
  <c r="AN1062" i="64"/>
  <c r="AO1062" i="64"/>
  <c r="AR1062" i="64"/>
  <c r="AU1062" i="64"/>
  <c r="AH1063" i="64"/>
  <c r="AI1063" i="64"/>
  <c r="AK1063" i="64"/>
  <c r="AL1063" i="64"/>
  <c r="AN1063" i="64"/>
  <c r="AO1063" i="64"/>
  <c r="AR1063" i="64"/>
  <c r="AU1063" i="64"/>
  <c r="AH1064" i="64"/>
  <c r="AI1064" i="64"/>
  <c r="AK1064" i="64"/>
  <c r="AL1064" i="64"/>
  <c r="AN1064" i="64"/>
  <c r="AO1064" i="64"/>
  <c r="AR1064" i="64"/>
  <c r="AU1064" i="64"/>
  <c r="AH1065" i="64"/>
  <c r="AI1065" i="64"/>
  <c r="AK1065" i="64"/>
  <c r="AL1065" i="64"/>
  <c r="AN1065" i="64"/>
  <c r="AO1065" i="64"/>
  <c r="AR1065" i="64"/>
  <c r="AU1065" i="64"/>
  <c r="AH1066" i="64"/>
  <c r="AI1066" i="64"/>
  <c r="AK1066" i="64"/>
  <c r="AL1066" i="64"/>
  <c r="AN1066" i="64"/>
  <c r="AO1066" i="64"/>
  <c r="AR1066" i="64"/>
  <c r="AU1066" i="64"/>
  <c r="AH1067" i="64"/>
  <c r="AI1067" i="64"/>
  <c r="AK1067" i="64"/>
  <c r="AL1067" i="64"/>
  <c r="AN1067" i="64"/>
  <c r="AO1067" i="64"/>
  <c r="AR1067" i="64"/>
  <c r="AU1067" i="64"/>
  <c r="AH1068" i="64"/>
  <c r="AI1068" i="64"/>
  <c r="AK1068" i="64"/>
  <c r="AL1068" i="64"/>
  <c r="AN1068" i="64"/>
  <c r="AO1068" i="64"/>
  <c r="AR1068" i="64"/>
  <c r="AU1068" i="64"/>
  <c r="AH1069" i="64"/>
  <c r="AI1069" i="64"/>
  <c r="AK1069" i="64"/>
  <c r="AL1069" i="64"/>
  <c r="AN1069" i="64"/>
  <c r="AO1069" i="64"/>
  <c r="AR1069" i="64"/>
  <c r="AU1069" i="64"/>
  <c r="AH1070" i="64"/>
  <c r="AI1070" i="64"/>
  <c r="AK1070" i="64"/>
  <c r="AL1070" i="64"/>
  <c r="AN1070" i="64"/>
  <c r="AO1070" i="64"/>
  <c r="AR1070" i="64"/>
  <c r="AU1070" i="64"/>
  <c r="AH1071" i="64"/>
  <c r="AI1071" i="64"/>
  <c r="AK1071" i="64"/>
  <c r="AL1071" i="64"/>
  <c r="AN1071" i="64"/>
  <c r="AO1071" i="64"/>
  <c r="AR1071" i="64"/>
  <c r="AU1071" i="64"/>
  <c r="AH1072" i="64"/>
  <c r="AI1072" i="64"/>
  <c r="AK1072" i="64"/>
  <c r="AL1072" i="64"/>
  <c r="AN1072" i="64"/>
  <c r="AO1072" i="64"/>
  <c r="AR1072" i="64"/>
  <c r="AU1072" i="64"/>
  <c r="AH1073" i="64"/>
  <c r="AI1073" i="64"/>
  <c r="AK1073" i="64"/>
  <c r="AL1073" i="64"/>
  <c r="AN1073" i="64"/>
  <c r="AO1073" i="64"/>
  <c r="AR1073" i="64"/>
  <c r="AU1073" i="64"/>
  <c r="AH1074" i="64"/>
  <c r="AI1074" i="64"/>
  <c r="AK1074" i="64"/>
  <c r="AL1074" i="64"/>
  <c r="AN1074" i="64"/>
  <c r="AO1074" i="64"/>
  <c r="AR1074" i="64"/>
  <c r="AU1074" i="64"/>
  <c r="AH1075" i="64"/>
  <c r="AI1075" i="64"/>
  <c r="AK1075" i="64"/>
  <c r="AL1075" i="64"/>
  <c r="AN1075" i="64"/>
  <c r="AO1075" i="64"/>
  <c r="AR1075" i="64"/>
  <c r="AU1075" i="64"/>
  <c r="AH1076" i="64"/>
  <c r="AI1076" i="64"/>
  <c r="AK1076" i="64"/>
  <c r="AL1076" i="64"/>
  <c r="AN1076" i="64"/>
  <c r="AO1076" i="64"/>
  <c r="AR1076" i="64"/>
  <c r="AU1076" i="64"/>
  <c r="AH1077" i="64"/>
  <c r="AI1077" i="64"/>
  <c r="AK1077" i="64"/>
  <c r="AL1077" i="64"/>
  <c r="AN1077" i="64"/>
  <c r="AO1077" i="64"/>
  <c r="AR1077" i="64"/>
  <c r="AU1077" i="64"/>
  <c r="AH1078" i="64"/>
  <c r="AI1078" i="64"/>
  <c r="AK1078" i="64"/>
  <c r="AL1078" i="64"/>
  <c r="AN1078" i="64"/>
  <c r="AO1078" i="64"/>
  <c r="AR1078" i="64"/>
  <c r="AU1078" i="64"/>
  <c r="AH1079" i="64"/>
  <c r="AI1079" i="64"/>
  <c r="AK1079" i="64"/>
  <c r="AL1079" i="64"/>
  <c r="AN1079" i="64"/>
  <c r="AO1079" i="64"/>
  <c r="AR1079" i="64"/>
  <c r="AU1079" i="64"/>
  <c r="AH1080" i="64"/>
  <c r="AI1080" i="64"/>
  <c r="AK1080" i="64"/>
  <c r="AL1080" i="64"/>
  <c r="AN1080" i="64"/>
  <c r="AO1080" i="64"/>
  <c r="AR1080" i="64"/>
  <c r="AU1080" i="64"/>
  <c r="AH1081" i="64"/>
  <c r="AI1081" i="64"/>
  <c r="AK1081" i="64"/>
  <c r="AL1081" i="64"/>
  <c r="AN1081" i="64"/>
  <c r="AO1081" i="64"/>
  <c r="AR1081" i="64"/>
  <c r="AU1081" i="64"/>
  <c r="AH1082" i="64"/>
  <c r="AI1082" i="64"/>
  <c r="AK1082" i="64"/>
  <c r="AL1082" i="64"/>
  <c r="AN1082" i="64"/>
  <c r="AO1082" i="64"/>
  <c r="AR1082" i="64"/>
  <c r="AU1082" i="64"/>
  <c r="AH1083" i="64"/>
  <c r="AI1083" i="64"/>
  <c r="AK1083" i="64"/>
  <c r="AL1083" i="64"/>
  <c r="AN1083" i="64"/>
  <c r="AO1083" i="64"/>
  <c r="AR1083" i="64"/>
  <c r="AU1083" i="64"/>
  <c r="AH1084" i="64"/>
  <c r="AI1084" i="64"/>
  <c r="AK1084" i="64"/>
  <c r="AL1084" i="64"/>
  <c r="AN1084" i="64"/>
  <c r="AO1084" i="64"/>
  <c r="AR1084" i="64"/>
  <c r="AU1084" i="64"/>
  <c r="AH1085" i="64"/>
  <c r="AI1085" i="64"/>
  <c r="AK1085" i="64"/>
  <c r="AL1085" i="64"/>
  <c r="AN1085" i="64"/>
  <c r="AO1085" i="64"/>
  <c r="AR1085" i="64"/>
  <c r="AU1085" i="64"/>
  <c r="AH1086" i="64"/>
  <c r="AI1086" i="64"/>
  <c r="AK1086" i="64"/>
  <c r="AL1086" i="64"/>
  <c r="AN1086" i="64"/>
  <c r="AO1086" i="64"/>
  <c r="AR1086" i="64"/>
  <c r="AU1086" i="64"/>
  <c r="AH1087" i="64"/>
  <c r="AI1087" i="64"/>
  <c r="AK1087" i="64"/>
  <c r="AL1087" i="64"/>
  <c r="AN1087" i="64"/>
  <c r="AO1087" i="64"/>
  <c r="AR1087" i="64"/>
  <c r="AU1087" i="64"/>
  <c r="AH1088" i="64"/>
  <c r="AI1088" i="64"/>
  <c r="AK1088" i="64"/>
  <c r="AL1088" i="64"/>
  <c r="AN1088" i="64"/>
  <c r="AO1088" i="64"/>
  <c r="AR1088" i="64"/>
  <c r="AU1088" i="64"/>
  <c r="AH1089" i="64"/>
  <c r="AI1089" i="64"/>
  <c r="AK1089" i="64"/>
  <c r="AL1089" i="64"/>
  <c r="AN1089" i="64"/>
  <c r="AO1089" i="64"/>
  <c r="AR1089" i="64"/>
  <c r="AU1089" i="64"/>
  <c r="AH1090" i="64"/>
  <c r="AI1090" i="64"/>
  <c r="AK1090" i="64"/>
  <c r="AL1090" i="64"/>
  <c r="AN1090" i="64"/>
  <c r="AO1090" i="64"/>
  <c r="AR1090" i="64"/>
  <c r="AU1090" i="64"/>
  <c r="AH1091" i="64"/>
  <c r="AI1091" i="64"/>
  <c r="AK1091" i="64"/>
  <c r="AL1091" i="64"/>
  <c r="AN1091" i="64"/>
  <c r="AO1091" i="64"/>
  <c r="AR1091" i="64"/>
  <c r="AU1091" i="64"/>
  <c r="AH1092" i="64"/>
  <c r="AI1092" i="64"/>
  <c r="AK1092" i="64"/>
  <c r="AL1092" i="64"/>
  <c r="AN1092" i="64"/>
  <c r="AO1092" i="64"/>
  <c r="AR1092" i="64"/>
  <c r="AU1092" i="64"/>
  <c r="AH1093" i="64"/>
  <c r="AI1093" i="64"/>
  <c r="AK1093" i="64"/>
  <c r="AL1093" i="64"/>
  <c r="AN1093" i="64"/>
  <c r="AO1093" i="64"/>
  <c r="AR1093" i="64"/>
  <c r="AU1093" i="64"/>
  <c r="AH1094" i="64"/>
  <c r="AI1094" i="64"/>
  <c r="AK1094" i="64"/>
  <c r="AL1094" i="64"/>
  <c r="AN1094" i="64"/>
  <c r="AO1094" i="64"/>
  <c r="AR1094" i="64"/>
  <c r="AU1094" i="64"/>
  <c r="AH1095" i="64"/>
  <c r="AI1095" i="64"/>
  <c r="AK1095" i="64"/>
  <c r="AL1095" i="64"/>
  <c r="AN1095" i="64"/>
  <c r="AO1095" i="64"/>
  <c r="AR1095" i="64"/>
  <c r="AU1095" i="64"/>
  <c r="AH1096" i="64"/>
  <c r="AI1096" i="64"/>
  <c r="AK1096" i="64"/>
  <c r="AL1096" i="64"/>
  <c r="AN1096" i="64"/>
  <c r="AO1096" i="64"/>
  <c r="AR1096" i="64"/>
  <c r="AU1096" i="64"/>
  <c r="AH1097" i="64"/>
  <c r="AI1097" i="64"/>
  <c r="AK1097" i="64"/>
  <c r="AL1097" i="64"/>
  <c r="AN1097" i="64"/>
  <c r="AO1097" i="64"/>
  <c r="AR1097" i="64"/>
  <c r="AU1097" i="64"/>
  <c r="AH1098" i="64"/>
  <c r="AI1098" i="64"/>
  <c r="AK1098" i="64"/>
  <c r="AL1098" i="64"/>
  <c r="AN1098" i="64"/>
  <c r="AO1098" i="64"/>
  <c r="AR1098" i="64"/>
  <c r="AU1098" i="64"/>
  <c r="AH1099" i="64"/>
  <c r="AI1099" i="64"/>
  <c r="AK1099" i="64"/>
  <c r="AL1099" i="64"/>
  <c r="AN1099" i="64"/>
  <c r="AO1099" i="64"/>
  <c r="AR1099" i="64"/>
  <c r="AU1099" i="64"/>
  <c r="AH1100" i="64"/>
  <c r="AI1100" i="64"/>
  <c r="AK1100" i="64"/>
  <c r="AL1100" i="64"/>
  <c r="AN1100" i="64"/>
  <c r="AO1100" i="64"/>
  <c r="AR1100" i="64"/>
  <c r="AU1100" i="64"/>
  <c r="AH1101" i="64"/>
  <c r="AI1101" i="64"/>
  <c r="AK1101" i="64"/>
  <c r="AL1101" i="64"/>
  <c r="AN1101" i="64"/>
  <c r="AO1101" i="64"/>
  <c r="AR1101" i="64"/>
  <c r="AU1101" i="64"/>
  <c r="AH1102" i="64"/>
  <c r="AI1102" i="64"/>
  <c r="AK1102" i="64"/>
  <c r="AL1102" i="64"/>
  <c r="AN1102" i="64"/>
  <c r="AO1102" i="64"/>
  <c r="AR1102" i="64"/>
  <c r="AU1102" i="64"/>
  <c r="AH1103" i="64"/>
  <c r="AI1103" i="64"/>
  <c r="AK1103" i="64"/>
  <c r="AL1103" i="64"/>
  <c r="AN1103" i="64"/>
  <c r="AO1103" i="64"/>
  <c r="AR1103" i="64"/>
  <c r="AU1103" i="64"/>
  <c r="AH1104" i="64"/>
  <c r="AI1104" i="64"/>
  <c r="AK1104" i="64"/>
  <c r="AL1104" i="64"/>
  <c r="AN1104" i="64"/>
  <c r="AO1104" i="64"/>
  <c r="AR1104" i="64"/>
  <c r="AU1104" i="64"/>
  <c r="AH1105" i="64"/>
  <c r="AI1105" i="64"/>
  <c r="AK1105" i="64"/>
  <c r="AL1105" i="64"/>
  <c r="AN1105" i="64"/>
  <c r="AO1105" i="64"/>
  <c r="AR1105" i="64"/>
  <c r="AU1105" i="64"/>
  <c r="AH1106" i="64"/>
  <c r="AI1106" i="64"/>
  <c r="AK1106" i="64"/>
  <c r="AL1106" i="64"/>
  <c r="AN1106" i="64"/>
  <c r="AO1106" i="64"/>
  <c r="AR1106" i="64"/>
  <c r="AU1106" i="64"/>
  <c r="AH1107" i="64"/>
  <c r="AI1107" i="64"/>
  <c r="AK1107" i="64"/>
  <c r="AL1107" i="64"/>
  <c r="AN1107" i="64"/>
  <c r="AO1107" i="64"/>
  <c r="AR1107" i="64"/>
  <c r="AU1107" i="64"/>
  <c r="AH1108" i="64"/>
  <c r="AI1108" i="64"/>
  <c r="AK1108" i="64"/>
  <c r="AL1108" i="64"/>
  <c r="AN1108" i="64"/>
  <c r="AO1108" i="64"/>
  <c r="AR1108" i="64"/>
  <c r="AU1108" i="64"/>
  <c r="AH1109" i="64"/>
  <c r="AI1109" i="64"/>
  <c r="AK1109" i="64"/>
  <c r="AL1109" i="64"/>
  <c r="AN1109" i="64"/>
  <c r="AO1109" i="64"/>
  <c r="AR1109" i="64"/>
  <c r="AU1109" i="64"/>
  <c r="AH1110" i="64"/>
  <c r="AI1110" i="64"/>
  <c r="AK1110" i="64"/>
  <c r="AL1110" i="64"/>
  <c r="AN1110" i="64"/>
  <c r="AO1110" i="64"/>
  <c r="AR1110" i="64"/>
  <c r="AU1110" i="64"/>
  <c r="AH1111" i="64"/>
  <c r="AI1111" i="64"/>
  <c r="AK1111" i="64"/>
  <c r="AL1111" i="64"/>
  <c r="AN1111" i="64"/>
  <c r="AO1111" i="64"/>
  <c r="AR1111" i="64"/>
  <c r="AU1111" i="64"/>
  <c r="AH1112" i="64"/>
  <c r="AI1112" i="64"/>
  <c r="AK1112" i="64"/>
  <c r="AL1112" i="64"/>
  <c r="AN1112" i="64"/>
  <c r="AO1112" i="64"/>
  <c r="AR1112" i="64"/>
  <c r="AU1112" i="64"/>
  <c r="AH1113" i="64"/>
  <c r="AI1113" i="64"/>
  <c r="AK1113" i="64"/>
  <c r="AL1113" i="64"/>
  <c r="AN1113" i="64"/>
  <c r="AO1113" i="64"/>
  <c r="AR1113" i="64"/>
  <c r="AU1113" i="64"/>
  <c r="AH1114" i="64"/>
  <c r="AI1114" i="64"/>
  <c r="AK1114" i="64"/>
  <c r="AL1114" i="64"/>
  <c r="AN1114" i="64"/>
  <c r="AO1114" i="64"/>
  <c r="AR1114" i="64"/>
  <c r="AU1114" i="64"/>
  <c r="AH1115" i="64"/>
  <c r="AI1115" i="64"/>
  <c r="AK1115" i="64"/>
  <c r="AL1115" i="64"/>
  <c r="AN1115" i="64"/>
  <c r="AO1115" i="64"/>
  <c r="AR1115" i="64"/>
  <c r="AU1115" i="64"/>
  <c r="AH1116" i="64"/>
  <c r="AI1116" i="64"/>
  <c r="AK1116" i="64"/>
  <c r="AL1116" i="64"/>
  <c r="AN1116" i="64"/>
  <c r="AO1116" i="64"/>
  <c r="AR1116" i="64"/>
  <c r="AU1116" i="64"/>
  <c r="AH1117" i="64"/>
  <c r="AI1117" i="64"/>
  <c r="AK1117" i="64"/>
  <c r="AL1117" i="64"/>
  <c r="AN1117" i="64"/>
  <c r="AO1117" i="64"/>
  <c r="AR1117" i="64"/>
  <c r="AU1117" i="64"/>
  <c r="AH1118" i="64"/>
  <c r="AI1118" i="64"/>
  <c r="AK1118" i="64"/>
  <c r="AL1118" i="64"/>
  <c r="AN1118" i="64"/>
  <c r="AO1118" i="64"/>
  <c r="AR1118" i="64"/>
  <c r="AU1118" i="64"/>
  <c r="AH1119" i="64"/>
  <c r="AI1119" i="64"/>
  <c r="AK1119" i="64"/>
  <c r="AL1119" i="64"/>
  <c r="AN1119" i="64"/>
  <c r="AO1119" i="64"/>
  <c r="AR1119" i="64"/>
  <c r="AU1119" i="64"/>
  <c r="AH1120" i="64"/>
  <c r="AI1120" i="64"/>
  <c r="AK1120" i="64"/>
  <c r="AL1120" i="64"/>
  <c r="AN1120" i="64"/>
  <c r="AO1120" i="64"/>
  <c r="AR1120" i="64"/>
  <c r="AU1120" i="64"/>
  <c r="AH1121" i="64"/>
  <c r="AI1121" i="64"/>
  <c r="AK1121" i="64"/>
  <c r="AL1121" i="64"/>
  <c r="AN1121" i="64"/>
  <c r="AO1121" i="64"/>
  <c r="AR1121" i="64"/>
  <c r="AU1121" i="64"/>
  <c r="AH1122" i="64"/>
  <c r="AI1122" i="64"/>
  <c r="AK1122" i="64"/>
  <c r="AL1122" i="64"/>
  <c r="AN1122" i="64"/>
  <c r="AO1122" i="64"/>
  <c r="AR1122" i="64"/>
  <c r="AU1122" i="64"/>
  <c r="AH1123" i="64"/>
  <c r="AI1123" i="64"/>
  <c r="AK1123" i="64"/>
  <c r="AL1123" i="64"/>
  <c r="AN1123" i="64"/>
  <c r="AO1123" i="64"/>
  <c r="AR1123" i="64"/>
  <c r="AU1123" i="64"/>
  <c r="AH1124" i="64"/>
  <c r="AI1124" i="64"/>
  <c r="AK1124" i="64"/>
  <c r="AL1124" i="64"/>
  <c r="AN1124" i="64"/>
  <c r="AO1124" i="64"/>
  <c r="AR1124" i="64"/>
  <c r="AU1124" i="64"/>
  <c r="AH1125" i="64"/>
  <c r="AI1125" i="64"/>
  <c r="AK1125" i="64"/>
  <c r="AL1125" i="64"/>
  <c r="AN1125" i="64"/>
  <c r="AO1125" i="64"/>
  <c r="AR1125" i="64"/>
  <c r="AU1125" i="64"/>
  <c r="AH1126" i="64"/>
  <c r="AI1126" i="64"/>
  <c r="AK1126" i="64"/>
  <c r="AL1126" i="64"/>
  <c r="AN1126" i="64"/>
  <c r="AO1126" i="64"/>
  <c r="AR1126" i="64"/>
  <c r="AU1126" i="64"/>
  <c r="AH1127" i="64"/>
  <c r="AI1127" i="64"/>
  <c r="AK1127" i="64"/>
  <c r="AL1127" i="64"/>
  <c r="AN1127" i="64"/>
  <c r="AO1127" i="64"/>
  <c r="AR1127" i="64"/>
  <c r="AU1127" i="64"/>
  <c r="AH1128" i="64"/>
  <c r="AI1128" i="64"/>
  <c r="AK1128" i="64"/>
  <c r="AL1128" i="64"/>
  <c r="AN1128" i="64"/>
  <c r="AO1128" i="64"/>
  <c r="AR1128" i="64"/>
  <c r="AU1128" i="64"/>
  <c r="AH1129" i="64"/>
  <c r="AI1129" i="64"/>
  <c r="AK1129" i="64"/>
  <c r="AL1129" i="64"/>
  <c r="AN1129" i="64"/>
  <c r="AO1129" i="64"/>
  <c r="AR1129" i="64"/>
  <c r="AU1129" i="64"/>
  <c r="AH1130" i="64"/>
  <c r="AI1130" i="64"/>
  <c r="AK1130" i="64"/>
  <c r="AL1130" i="64"/>
  <c r="AN1130" i="64"/>
  <c r="AO1130" i="64"/>
  <c r="AR1130" i="64"/>
  <c r="AU1130" i="64"/>
  <c r="AH1131" i="64"/>
  <c r="AI1131" i="64"/>
  <c r="AK1131" i="64"/>
  <c r="AL1131" i="64"/>
  <c r="AN1131" i="64"/>
  <c r="AO1131" i="64"/>
  <c r="AR1131" i="64"/>
  <c r="AU1131" i="64"/>
  <c r="AH1132" i="64"/>
  <c r="AI1132" i="64"/>
  <c r="AK1132" i="64"/>
  <c r="AL1132" i="64"/>
  <c r="AN1132" i="64"/>
  <c r="AO1132" i="64"/>
  <c r="AR1132" i="64"/>
  <c r="AU1132" i="64"/>
  <c r="AH1133" i="64"/>
  <c r="AI1133" i="64"/>
  <c r="AK1133" i="64"/>
  <c r="AL1133" i="64"/>
  <c r="AN1133" i="64"/>
  <c r="AO1133" i="64"/>
  <c r="AR1133" i="64"/>
  <c r="AU1133" i="64"/>
  <c r="AH1134" i="64"/>
  <c r="AI1134" i="64"/>
  <c r="AK1134" i="64"/>
  <c r="AL1134" i="64"/>
  <c r="AN1134" i="64"/>
  <c r="AO1134" i="64"/>
  <c r="AR1134" i="64"/>
  <c r="AU1134" i="64"/>
  <c r="AH1135" i="64"/>
  <c r="AI1135" i="64"/>
  <c r="AK1135" i="64"/>
  <c r="AL1135" i="64"/>
  <c r="AN1135" i="64"/>
  <c r="AO1135" i="64"/>
  <c r="AR1135" i="64"/>
  <c r="AU1135" i="64"/>
  <c r="AH1136" i="64"/>
  <c r="AI1136" i="64"/>
  <c r="AK1136" i="64"/>
  <c r="AL1136" i="64"/>
  <c r="AN1136" i="64"/>
  <c r="AO1136" i="64"/>
  <c r="AR1136" i="64"/>
  <c r="AU1136" i="64"/>
  <c r="AH1137" i="64"/>
  <c r="AI1137" i="64"/>
  <c r="AK1137" i="64"/>
  <c r="AL1137" i="64"/>
  <c r="AN1137" i="64"/>
  <c r="AO1137" i="64"/>
  <c r="AR1137" i="64"/>
  <c r="AU1137" i="64"/>
  <c r="AH1138" i="64"/>
  <c r="AI1138" i="64"/>
  <c r="AK1138" i="64"/>
  <c r="AL1138" i="64"/>
  <c r="AN1138" i="64"/>
  <c r="AO1138" i="64"/>
  <c r="AR1138" i="64"/>
  <c r="AU1138" i="64"/>
  <c r="AH1139" i="64"/>
  <c r="AI1139" i="64"/>
  <c r="AK1139" i="64"/>
  <c r="AL1139" i="64"/>
  <c r="AN1139" i="64"/>
  <c r="AO1139" i="64"/>
  <c r="AR1139" i="64"/>
  <c r="AU1139" i="64"/>
  <c r="AH1140" i="64"/>
  <c r="AI1140" i="64"/>
  <c r="AK1140" i="64"/>
  <c r="AL1140" i="64"/>
  <c r="AN1140" i="64"/>
  <c r="AO1140" i="64"/>
  <c r="AR1140" i="64"/>
  <c r="AU1140" i="64"/>
  <c r="AH1141" i="64"/>
  <c r="AI1141" i="64"/>
  <c r="AK1141" i="64"/>
  <c r="AL1141" i="64"/>
  <c r="AN1141" i="64"/>
  <c r="AO1141" i="64"/>
  <c r="AR1141" i="64"/>
  <c r="AU1141" i="64"/>
  <c r="AH1142" i="64"/>
  <c r="AI1142" i="64"/>
  <c r="AK1142" i="64"/>
  <c r="AL1142" i="64"/>
  <c r="AN1142" i="64"/>
  <c r="AO1142" i="64"/>
  <c r="AR1142" i="64"/>
  <c r="AU1142" i="64"/>
  <c r="AH1143" i="64"/>
  <c r="AI1143" i="64"/>
  <c r="AK1143" i="64"/>
  <c r="AL1143" i="64"/>
  <c r="AN1143" i="64"/>
  <c r="AO1143" i="64"/>
  <c r="AR1143" i="64"/>
  <c r="AU1143" i="64"/>
  <c r="AH1144" i="64"/>
  <c r="AI1144" i="64"/>
  <c r="AK1144" i="64"/>
  <c r="AL1144" i="64"/>
  <c r="AN1144" i="64"/>
  <c r="AO1144" i="64"/>
  <c r="AR1144" i="64"/>
  <c r="AU1144" i="64"/>
  <c r="AH1145" i="64"/>
  <c r="AI1145" i="64"/>
  <c r="AK1145" i="64"/>
  <c r="AL1145" i="64"/>
  <c r="AN1145" i="64"/>
  <c r="AO1145" i="64"/>
  <c r="AR1145" i="64"/>
  <c r="AU1145" i="64"/>
  <c r="AH1146" i="64"/>
  <c r="AI1146" i="64"/>
  <c r="AK1146" i="64"/>
  <c r="AL1146" i="64"/>
  <c r="AN1146" i="64"/>
  <c r="AO1146" i="64"/>
  <c r="AR1146" i="64"/>
  <c r="AU1146" i="64"/>
  <c r="AH1147" i="64"/>
  <c r="AI1147" i="64"/>
  <c r="AK1147" i="64"/>
  <c r="AL1147" i="64"/>
  <c r="AN1147" i="64"/>
  <c r="AO1147" i="64"/>
  <c r="AR1147" i="64"/>
  <c r="AU1147" i="64"/>
  <c r="AH1148" i="64"/>
  <c r="AI1148" i="64"/>
  <c r="AK1148" i="64"/>
  <c r="AL1148" i="64"/>
  <c r="AN1148" i="64"/>
  <c r="AO1148" i="64"/>
  <c r="AR1148" i="64"/>
  <c r="AU1148" i="64"/>
  <c r="AH1149" i="64"/>
  <c r="AI1149" i="64"/>
  <c r="AK1149" i="64"/>
  <c r="AL1149" i="64"/>
  <c r="AN1149" i="64"/>
  <c r="AO1149" i="64"/>
  <c r="AR1149" i="64"/>
  <c r="AU1149" i="64"/>
  <c r="AH1150" i="64"/>
  <c r="AI1150" i="64"/>
  <c r="AK1150" i="64"/>
  <c r="AL1150" i="64"/>
  <c r="AN1150" i="64"/>
  <c r="AO1150" i="64"/>
  <c r="AR1150" i="64"/>
  <c r="AU1150" i="64"/>
  <c r="AH1151" i="64"/>
  <c r="AI1151" i="64"/>
  <c r="AK1151" i="64"/>
  <c r="AL1151" i="64"/>
  <c r="AN1151" i="64"/>
  <c r="AO1151" i="64"/>
  <c r="AR1151" i="64"/>
  <c r="AU1151" i="64"/>
  <c r="AH1152" i="64"/>
  <c r="AI1152" i="64"/>
  <c r="AK1152" i="64"/>
  <c r="AL1152" i="64"/>
  <c r="AN1152" i="64"/>
  <c r="AO1152" i="64"/>
  <c r="AR1152" i="64"/>
  <c r="AU1152" i="64"/>
  <c r="AH1153" i="64"/>
  <c r="AI1153" i="64"/>
  <c r="AK1153" i="64"/>
  <c r="AL1153" i="64"/>
  <c r="AN1153" i="64"/>
  <c r="AO1153" i="64"/>
  <c r="AR1153" i="64"/>
  <c r="AU1153" i="64"/>
  <c r="AH1154" i="64"/>
  <c r="AI1154" i="64"/>
  <c r="AK1154" i="64"/>
  <c r="AL1154" i="64"/>
  <c r="AN1154" i="64"/>
  <c r="AO1154" i="64"/>
  <c r="AR1154" i="64"/>
  <c r="AU1154" i="64"/>
  <c r="AH1155" i="64"/>
  <c r="AI1155" i="64"/>
  <c r="AK1155" i="64"/>
  <c r="AL1155" i="64"/>
  <c r="AN1155" i="64"/>
  <c r="AO1155" i="64"/>
  <c r="AR1155" i="64"/>
  <c r="AU1155" i="64"/>
  <c r="AH1156" i="64"/>
  <c r="AI1156" i="64"/>
  <c r="AK1156" i="64"/>
  <c r="AL1156" i="64"/>
  <c r="AN1156" i="64"/>
  <c r="AO1156" i="64"/>
  <c r="AR1156" i="64"/>
  <c r="AU1156" i="64"/>
  <c r="AH1157" i="64"/>
  <c r="AI1157" i="64"/>
  <c r="AK1157" i="64"/>
  <c r="AL1157" i="64"/>
  <c r="AN1157" i="64"/>
  <c r="AO1157" i="64"/>
  <c r="AH1158" i="64"/>
  <c r="AI1158" i="64"/>
  <c r="AK1158" i="64"/>
  <c r="AL1158" i="64"/>
  <c r="AN1158" i="64"/>
  <c r="AO1158" i="64"/>
  <c r="AR1158" i="64"/>
  <c r="AU1158" i="64"/>
  <c r="AH1159" i="64"/>
  <c r="AI1159" i="64"/>
  <c r="AK1159" i="64"/>
  <c r="AL1159" i="64"/>
  <c r="AN1159" i="64"/>
  <c r="AO1159" i="64"/>
  <c r="AR1159" i="64"/>
  <c r="AU1159" i="64"/>
  <c r="AH1160" i="64"/>
  <c r="AI1160" i="64"/>
  <c r="AK1160" i="64"/>
  <c r="AL1160" i="64"/>
  <c r="AN1160" i="64"/>
  <c r="AO1160" i="64"/>
  <c r="AR1160" i="64"/>
  <c r="AU1160" i="64"/>
  <c r="AH1161" i="64"/>
  <c r="AI1161" i="64"/>
  <c r="AK1161" i="64"/>
  <c r="AL1161" i="64"/>
  <c r="AN1161" i="64"/>
  <c r="AO1161" i="64"/>
  <c r="AR1161" i="64"/>
  <c r="AU1161" i="64"/>
  <c r="AH1162" i="64"/>
  <c r="AI1162" i="64"/>
  <c r="AK1162" i="64"/>
  <c r="AL1162" i="64"/>
  <c r="AN1162" i="64"/>
  <c r="AO1162" i="64"/>
  <c r="AR1162" i="64"/>
  <c r="AU1162" i="64"/>
  <c r="AH1163" i="64"/>
  <c r="AI1163" i="64"/>
  <c r="AK1163" i="64"/>
  <c r="AL1163" i="64"/>
  <c r="AN1163" i="64"/>
  <c r="AO1163" i="64"/>
  <c r="AR1163" i="64"/>
  <c r="AU1163" i="64"/>
  <c r="AH1164" i="64"/>
  <c r="AI1164" i="64"/>
  <c r="AK1164" i="64"/>
  <c r="AL1164" i="64"/>
  <c r="AN1164" i="64"/>
  <c r="AO1164" i="64"/>
  <c r="AR1164" i="64"/>
  <c r="AU1164" i="64"/>
  <c r="AH1165" i="64"/>
  <c r="AI1165" i="64"/>
  <c r="AK1165" i="64"/>
  <c r="AL1165" i="64"/>
  <c r="AN1165" i="64"/>
  <c r="AO1165" i="64"/>
  <c r="AR1165" i="64"/>
  <c r="AU1165" i="64"/>
  <c r="AH1166" i="64"/>
  <c r="AI1166" i="64"/>
  <c r="AK1166" i="64"/>
  <c r="AL1166" i="64"/>
  <c r="AN1166" i="64"/>
  <c r="AO1166" i="64"/>
  <c r="AR1166" i="64"/>
  <c r="AU1166" i="64"/>
  <c r="AH1167" i="64"/>
  <c r="AI1167" i="64"/>
  <c r="AK1167" i="64"/>
  <c r="AL1167" i="64"/>
  <c r="AN1167" i="64"/>
  <c r="AO1167" i="64"/>
  <c r="AR1167" i="64"/>
  <c r="AU1167" i="64"/>
  <c r="AH1168" i="64"/>
  <c r="AI1168" i="64"/>
  <c r="AK1168" i="64"/>
  <c r="AL1168" i="64"/>
  <c r="AN1168" i="64"/>
  <c r="AO1168" i="64"/>
  <c r="AR1168" i="64"/>
  <c r="AU1168" i="64"/>
  <c r="AH1169" i="64"/>
  <c r="AI1169" i="64"/>
  <c r="AK1169" i="64"/>
  <c r="AL1169" i="64"/>
  <c r="AN1169" i="64"/>
  <c r="AO1169" i="64"/>
  <c r="AR1169" i="64"/>
  <c r="AU1169" i="64"/>
  <c r="AH1170" i="64"/>
  <c r="AI1170" i="64"/>
  <c r="AK1170" i="64"/>
  <c r="AL1170" i="64"/>
  <c r="AN1170" i="64"/>
  <c r="AO1170" i="64"/>
  <c r="AR1170" i="64"/>
  <c r="AU1170" i="64"/>
  <c r="AH1171" i="64"/>
  <c r="AI1171" i="64"/>
  <c r="AK1171" i="64"/>
  <c r="AL1171" i="64"/>
  <c r="AN1171" i="64"/>
  <c r="AO1171" i="64"/>
  <c r="AR1171" i="64"/>
  <c r="AU1171" i="64"/>
  <c r="AH1172" i="64"/>
  <c r="AI1172" i="64"/>
  <c r="AK1172" i="64"/>
  <c r="AL1172" i="64"/>
  <c r="AN1172" i="64"/>
  <c r="AO1172" i="64"/>
  <c r="AR1172" i="64"/>
  <c r="AU1172" i="64"/>
  <c r="AH1173" i="64"/>
  <c r="AI1173" i="64"/>
  <c r="AK1173" i="64"/>
  <c r="AL1173" i="64"/>
  <c r="AN1173" i="64"/>
  <c r="AO1173" i="64"/>
  <c r="AR1173" i="64"/>
  <c r="AU1173" i="64"/>
  <c r="AH1174" i="64"/>
  <c r="AI1174" i="64"/>
  <c r="AK1174" i="64"/>
  <c r="AL1174" i="64"/>
  <c r="AN1174" i="64"/>
  <c r="AO1174" i="64"/>
  <c r="AR1174" i="64"/>
  <c r="AU1174" i="64"/>
  <c r="AH1175" i="64"/>
  <c r="AI1175" i="64"/>
  <c r="AK1175" i="64"/>
  <c r="AL1175" i="64"/>
  <c r="AN1175" i="64"/>
  <c r="AO1175" i="64"/>
  <c r="AR1175" i="64"/>
  <c r="AU1175" i="64"/>
  <c r="AH1176" i="64"/>
  <c r="AI1176" i="64"/>
  <c r="AK1176" i="64"/>
  <c r="AL1176" i="64"/>
  <c r="AN1176" i="64"/>
  <c r="AO1176" i="64"/>
  <c r="AR1176" i="64"/>
  <c r="AU1176" i="64"/>
  <c r="AH1177" i="64"/>
  <c r="AI1177" i="64"/>
  <c r="AK1177" i="64"/>
  <c r="AL1177" i="64"/>
  <c r="AN1177" i="64"/>
  <c r="AO1177" i="64"/>
  <c r="AR1177" i="64"/>
  <c r="AU1177" i="64"/>
  <c r="AH1178" i="64"/>
  <c r="AI1178" i="64"/>
  <c r="AK1178" i="64"/>
  <c r="AL1178" i="64"/>
  <c r="AN1178" i="64"/>
  <c r="AO1178" i="64"/>
  <c r="AR1178" i="64"/>
  <c r="AU1178" i="64"/>
  <c r="AH1179" i="64"/>
  <c r="AI1179" i="64"/>
  <c r="AK1179" i="64"/>
  <c r="AL1179" i="64"/>
  <c r="AN1179" i="64"/>
  <c r="AO1179" i="64"/>
  <c r="AR1179" i="64"/>
  <c r="AU1179" i="64"/>
  <c r="AH1180" i="64"/>
  <c r="AI1180" i="64"/>
  <c r="AK1180" i="64"/>
  <c r="AL1180" i="64"/>
  <c r="AN1180" i="64"/>
  <c r="AO1180" i="64"/>
  <c r="AR1180" i="64"/>
  <c r="AU1180" i="64"/>
  <c r="AH1181" i="64"/>
  <c r="AI1181" i="64"/>
  <c r="AK1181" i="64"/>
  <c r="AL1181" i="64"/>
  <c r="AN1181" i="64"/>
  <c r="AO1181" i="64"/>
  <c r="AR1181" i="64"/>
  <c r="AU1181" i="64"/>
  <c r="AH1182" i="64"/>
  <c r="AI1182" i="64"/>
  <c r="AK1182" i="64"/>
  <c r="AL1182" i="64"/>
  <c r="AN1182" i="64"/>
  <c r="AO1182" i="64"/>
  <c r="AR1182" i="64"/>
  <c r="AU1182" i="64"/>
  <c r="AH1183" i="64"/>
  <c r="AI1183" i="64"/>
  <c r="AK1183" i="64"/>
  <c r="AL1183" i="64"/>
  <c r="AN1183" i="64"/>
  <c r="AO1183" i="64"/>
  <c r="AR1183" i="64"/>
  <c r="AU1183" i="64"/>
  <c r="AH1184" i="64"/>
  <c r="AI1184" i="64"/>
  <c r="AK1184" i="64"/>
  <c r="AL1184" i="64"/>
  <c r="AN1184" i="64"/>
  <c r="AO1184" i="64"/>
  <c r="AR1184" i="64"/>
  <c r="AU1184" i="64"/>
  <c r="AH1185" i="64"/>
  <c r="AI1185" i="64"/>
  <c r="AK1185" i="64"/>
  <c r="AL1185" i="64"/>
  <c r="AN1185" i="64"/>
  <c r="AO1185" i="64"/>
  <c r="AR1185" i="64"/>
  <c r="AU1185" i="64"/>
  <c r="AH1186" i="64"/>
  <c r="AI1186" i="64"/>
  <c r="AK1186" i="64"/>
  <c r="AL1186" i="64"/>
  <c r="AN1186" i="64"/>
  <c r="AO1186" i="64"/>
  <c r="AR1186" i="64"/>
  <c r="AU1186" i="64"/>
  <c r="AH1187" i="64"/>
  <c r="AI1187" i="64"/>
  <c r="AK1187" i="64"/>
  <c r="AL1187" i="64"/>
  <c r="AN1187" i="64"/>
  <c r="AO1187" i="64"/>
  <c r="AR1187" i="64"/>
  <c r="AU1187" i="64"/>
  <c r="AH1188" i="64"/>
  <c r="AI1188" i="64"/>
  <c r="AK1188" i="64"/>
  <c r="AL1188" i="64"/>
  <c r="AN1188" i="64"/>
  <c r="AO1188" i="64"/>
  <c r="AR1188" i="64"/>
  <c r="AU1188" i="64"/>
  <c r="AH1189" i="64"/>
  <c r="AI1189" i="64"/>
  <c r="AK1189" i="64"/>
  <c r="AL1189" i="64"/>
  <c r="AN1189" i="64"/>
  <c r="AO1189" i="64"/>
  <c r="AR1189" i="64"/>
  <c r="AU1189" i="64"/>
  <c r="AH1190" i="64"/>
  <c r="AI1190" i="64"/>
  <c r="AK1190" i="64"/>
  <c r="AL1190" i="64"/>
  <c r="AN1190" i="64"/>
  <c r="AO1190" i="64"/>
  <c r="AR1190" i="64"/>
  <c r="AU1190" i="64"/>
  <c r="AH1191" i="64"/>
  <c r="AI1191" i="64"/>
  <c r="AK1191" i="64"/>
  <c r="AL1191" i="64"/>
  <c r="AN1191" i="64"/>
  <c r="AO1191" i="64"/>
  <c r="AR1191" i="64"/>
  <c r="AU1191" i="64"/>
  <c r="AH1192" i="64"/>
  <c r="AI1192" i="64"/>
  <c r="AK1192" i="64"/>
  <c r="AL1192" i="64"/>
  <c r="AN1192" i="64"/>
  <c r="AO1192" i="64"/>
  <c r="AR1192" i="64"/>
  <c r="AU1192" i="64"/>
  <c r="AH1193" i="64"/>
  <c r="AI1193" i="64"/>
  <c r="AK1193" i="64"/>
  <c r="AL1193" i="64"/>
  <c r="AN1193" i="64"/>
  <c r="AO1193" i="64"/>
  <c r="AR1193" i="64"/>
  <c r="AU1193" i="64"/>
  <c r="AH1194" i="64"/>
  <c r="AI1194" i="64"/>
  <c r="AK1194" i="64"/>
  <c r="AL1194" i="64"/>
  <c r="AN1194" i="64"/>
  <c r="AO1194" i="64"/>
  <c r="AR1194" i="64"/>
  <c r="AU1194" i="64"/>
  <c r="AH1195" i="64"/>
  <c r="AI1195" i="64"/>
  <c r="AK1195" i="64"/>
  <c r="AL1195" i="64"/>
  <c r="AN1195" i="64"/>
  <c r="AO1195" i="64"/>
  <c r="AR1195" i="64"/>
  <c r="AU1195" i="64"/>
  <c r="AH1196" i="64"/>
  <c r="AI1196" i="64"/>
  <c r="AK1196" i="64"/>
  <c r="AL1196" i="64"/>
  <c r="AN1196" i="64"/>
  <c r="AO1196" i="64"/>
  <c r="AR1196" i="64"/>
  <c r="AU1196" i="64"/>
  <c r="AH1197" i="64"/>
  <c r="AI1197" i="64"/>
  <c r="AK1197" i="64"/>
  <c r="AL1197" i="64"/>
  <c r="AN1197" i="64"/>
  <c r="AO1197" i="64"/>
  <c r="AR1197" i="64"/>
  <c r="AU1197" i="64"/>
  <c r="AH1198" i="64"/>
  <c r="AI1198" i="64"/>
  <c r="AK1198" i="64"/>
  <c r="AL1198" i="64"/>
  <c r="AN1198" i="64"/>
  <c r="AO1198" i="64"/>
  <c r="AR1198" i="64"/>
  <c r="AU1198" i="64"/>
  <c r="AH1199" i="64"/>
  <c r="AI1199" i="64"/>
  <c r="AK1199" i="64"/>
  <c r="AL1199" i="64"/>
  <c r="AN1199" i="64"/>
  <c r="AO1199" i="64"/>
  <c r="AR1199" i="64"/>
  <c r="AU1199" i="64"/>
  <c r="AH1200" i="64"/>
  <c r="AI1200" i="64"/>
  <c r="AK1200" i="64"/>
  <c r="AL1200" i="64"/>
  <c r="AN1200" i="64"/>
  <c r="AO1200" i="64"/>
  <c r="AR1200" i="64"/>
  <c r="AU1200" i="64"/>
  <c r="AH1201" i="64"/>
  <c r="AI1201" i="64"/>
  <c r="AK1201" i="64"/>
  <c r="AL1201" i="64"/>
  <c r="AN1201" i="64"/>
  <c r="AO1201" i="64"/>
  <c r="AR1201" i="64"/>
  <c r="AU1201" i="64"/>
  <c r="AH1202" i="64"/>
  <c r="AI1202" i="64"/>
  <c r="AK1202" i="64"/>
  <c r="AL1202" i="64"/>
  <c r="AN1202" i="64"/>
  <c r="AO1202" i="64"/>
  <c r="AR1202" i="64"/>
  <c r="AU1202" i="64"/>
  <c r="AH1203" i="64"/>
  <c r="AI1203" i="64"/>
  <c r="AK1203" i="64"/>
  <c r="AL1203" i="64"/>
  <c r="AN1203" i="64"/>
  <c r="AO1203" i="64"/>
  <c r="AR1203" i="64"/>
  <c r="AU1203" i="64"/>
  <c r="AH1204" i="64"/>
  <c r="AI1204" i="64"/>
  <c r="AK1204" i="64"/>
  <c r="AL1204" i="64"/>
  <c r="AN1204" i="64"/>
  <c r="AO1204" i="64"/>
  <c r="AR1204" i="64"/>
  <c r="AU1204" i="64"/>
  <c r="AH1205" i="64"/>
  <c r="AI1205" i="64"/>
  <c r="AK1205" i="64"/>
  <c r="AL1205" i="64"/>
  <c r="AN1205" i="64"/>
  <c r="AO1205" i="64"/>
  <c r="AR1205" i="64"/>
  <c r="AU1205" i="64"/>
  <c r="AH1206" i="64"/>
  <c r="AI1206" i="64"/>
  <c r="AK1206" i="64"/>
  <c r="AL1206" i="64"/>
  <c r="AN1206" i="64"/>
  <c r="AO1206" i="64"/>
  <c r="AR1206" i="64"/>
  <c r="AU1206" i="64"/>
  <c r="AH1207" i="64"/>
  <c r="AI1207" i="64"/>
  <c r="AK1207" i="64"/>
  <c r="AL1207" i="64"/>
  <c r="AN1207" i="64"/>
  <c r="AO1207" i="64"/>
  <c r="AR1207" i="64"/>
  <c r="AU1207" i="64"/>
  <c r="AH1208" i="64"/>
  <c r="AI1208" i="64"/>
  <c r="AK1208" i="64"/>
  <c r="AL1208" i="64"/>
  <c r="AN1208" i="64"/>
  <c r="AO1208" i="64"/>
  <c r="AR1208" i="64"/>
  <c r="AU1208" i="64"/>
  <c r="AH1209" i="64"/>
  <c r="AI1209" i="64"/>
  <c r="AK1209" i="64"/>
  <c r="AL1209" i="64"/>
  <c r="AN1209" i="64"/>
  <c r="AO1209" i="64"/>
  <c r="AR1209" i="64"/>
  <c r="AU1209" i="64"/>
  <c r="AH1210" i="64"/>
  <c r="AI1210" i="64"/>
  <c r="AK1210" i="64"/>
  <c r="AL1210" i="64"/>
  <c r="AN1210" i="64"/>
  <c r="AO1210" i="64"/>
  <c r="AR1210" i="64"/>
  <c r="AU1210" i="64"/>
  <c r="AH1211" i="64"/>
  <c r="AI1211" i="64"/>
  <c r="AK1211" i="64"/>
  <c r="AL1211" i="64"/>
  <c r="AN1211" i="64"/>
  <c r="AO1211" i="64"/>
  <c r="AR1211" i="64"/>
  <c r="AU1211" i="64"/>
  <c r="AH1212" i="64"/>
  <c r="AI1212" i="64"/>
  <c r="AK1212" i="64"/>
  <c r="AL1212" i="64"/>
  <c r="AN1212" i="64"/>
  <c r="AO1212" i="64"/>
  <c r="AR1212" i="64"/>
  <c r="AU1212" i="64"/>
  <c r="AH1213" i="64"/>
  <c r="AI1213" i="64"/>
  <c r="AK1213" i="64"/>
  <c r="AL1213" i="64"/>
  <c r="AN1213" i="64"/>
  <c r="AO1213" i="64"/>
  <c r="AR1213" i="64"/>
  <c r="AU1213" i="64"/>
  <c r="AH1214" i="64"/>
  <c r="AI1214" i="64"/>
  <c r="AK1214" i="64"/>
  <c r="AL1214" i="64"/>
  <c r="AN1214" i="64"/>
  <c r="AO1214" i="64"/>
  <c r="AR1214" i="64"/>
  <c r="AU1214" i="64"/>
  <c r="AH1215" i="64"/>
  <c r="AI1215" i="64"/>
  <c r="AK1215" i="64"/>
  <c r="AL1215" i="64"/>
  <c r="AN1215" i="64"/>
  <c r="AO1215" i="64"/>
  <c r="AR1215" i="64"/>
  <c r="AU1215" i="64"/>
  <c r="AH1216" i="64"/>
  <c r="AI1216" i="64"/>
  <c r="AK1216" i="64"/>
  <c r="AL1216" i="64"/>
  <c r="AN1216" i="64"/>
  <c r="AO1216" i="64"/>
  <c r="AR1216" i="64"/>
  <c r="AU1216" i="64"/>
  <c r="AH1217" i="64"/>
  <c r="AI1217" i="64"/>
  <c r="AK1217" i="64"/>
  <c r="AL1217" i="64"/>
  <c r="AN1217" i="64"/>
  <c r="AO1217" i="64"/>
  <c r="AR1217" i="64"/>
  <c r="AU1217" i="64"/>
  <c r="AH1218" i="64"/>
  <c r="AI1218" i="64"/>
  <c r="AK1218" i="64"/>
  <c r="AL1218" i="64"/>
  <c r="AN1218" i="64"/>
  <c r="AO1218" i="64"/>
  <c r="AR1218" i="64"/>
  <c r="AU1218" i="64"/>
  <c r="AH1219" i="64"/>
  <c r="AI1219" i="64"/>
  <c r="AK1219" i="64"/>
  <c r="AL1219" i="64"/>
  <c r="AN1219" i="64"/>
  <c r="AO1219" i="64"/>
  <c r="AR1219" i="64"/>
  <c r="AU1219" i="64"/>
  <c r="AH1220" i="64"/>
  <c r="AI1220" i="64"/>
  <c r="AK1220" i="64"/>
  <c r="AL1220" i="64"/>
  <c r="AN1220" i="64"/>
  <c r="AO1220" i="64"/>
  <c r="AR1220" i="64"/>
  <c r="AU1220" i="64"/>
  <c r="AH1221" i="64"/>
  <c r="AI1221" i="64"/>
  <c r="AK1221" i="64"/>
  <c r="AL1221" i="64"/>
  <c r="AN1221" i="64"/>
  <c r="AO1221" i="64"/>
  <c r="AR1221" i="64"/>
  <c r="AU1221" i="64"/>
  <c r="AH1222" i="64"/>
  <c r="AI1222" i="64"/>
  <c r="AK1222" i="64"/>
  <c r="AL1222" i="64"/>
  <c r="AN1222" i="64"/>
  <c r="AO1222" i="64"/>
  <c r="AR1222" i="64"/>
  <c r="AU1222" i="64"/>
  <c r="AH1223" i="64"/>
  <c r="AI1223" i="64"/>
  <c r="AK1223" i="64"/>
  <c r="AL1223" i="64"/>
  <c r="AN1223" i="64"/>
  <c r="AO1223" i="64"/>
  <c r="AH1224" i="64"/>
  <c r="AI1224" i="64"/>
  <c r="AK1224" i="64"/>
  <c r="AL1224" i="64"/>
  <c r="AN1224" i="64"/>
  <c r="AO1224" i="64"/>
  <c r="AR1224" i="64"/>
  <c r="AU1224" i="64"/>
  <c r="AH1225" i="64"/>
  <c r="AI1225" i="64"/>
  <c r="AK1225" i="64"/>
  <c r="AL1225" i="64"/>
  <c r="AN1225" i="64"/>
  <c r="AO1225" i="64"/>
  <c r="AR1225" i="64"/>
  <c r="AU1225" i="64"/>
  <c r="AH1226" i="64"/>
  <c r="AI1226" i="64"/>
  <c r="AK1226" i="64"/>
  <c r="AL1226" i="64"/>
  <c r="AN1226" i="64"/>
  <c r="AO1226" i="64"/>
  <c r="AR1226" i="64"/>
  <c r="AU1226" i="64"/>
  <c r="AH1227" i="64"/>
  <c r="AI1227" i="64"/>
  <c r="AK1227" i="64"/>
  <c r="AL1227" i="64"/>
  <c r="AN1227" i="64"/>
  <c r="AO1227" i="64"/>
  <c r="AR1227" i="64"/>
  <c r="AU1227" i="64"/>
  <c r="AH1228" i="64"/>
  <c r="AI1228" i="64"/>
  <c r="AK1228" i="64"/>
  <c r="AL1228" i="64"/>
  <c r="AN1228" i="64"/>
  <c r="AO1228" i="64"/>
  <c r="AR1228" i="64"/>
  <c r="AU1228" i="64"/>
  <c r="AH1229" i="64"/>
  <c r="AI1229" i="64"/>
  <c r="AK1229" i="64"/>
  <c r="AL1229" i="64"/>
  <c r="AN1229" i="64"/>
  <c r="AO1229" i="64"/>
  <c r="AR1229" i="64"/>
  <c r="AU1229" i="64"/>
  <c r="AH1230" i="64"/>
  <c r="AI1230" i="64"/>
  <c r="AK1230" i="64"/>
  <c r="AL1230" i="64"/>
  <c r="AN1230" i="64"/>
  <c r="AO1230" i="64"/>
  <c r="AR1230" i="64"/>
  <c r="AU1230" i="64"/>
  <c r="AH1231" i="64"/>
  <c r="AI1231" i="64"/>
  <c r="AK1231" i="64"/>
  <c r="AL1231" i="64"/>
  <c r="AN1231" i="64"/>
  <c r="AO1231" i="64"/>
  <c r="AR1231" i="64"/>
  <c r="AU1231" i="64"/>
  <c r="AH1232" i="64"/>
  <c r="AI1232" i="64"/>
  <c r="AK1232" i="64"/>
  <c r="AL1232" i="64"/>
  <c r="AN1232" i="64"/>
  <c r="AO1232" i="64"/>
  <c r="AR1232" i="64"/>
  <c r="AU1232" i="64"/>
  <c r="AH1233" i="64"/>
  <c r="AI1233" i="64"/>
  <c r="AK1233" i="64"/>
  <c r="AL1233" i="64"/>
  <c r="AN1233" i="64"/>
  <c r="AO1233" i="64"/>
  <c r="AR1233" i="64"/>
  <c r="AU1233" i="64"/>
  <c r="AH1234" i="64"/>
  <c r="AI1234" i="64"/>
  <c r="AK1234" i="64"/>
  <c r="AL1234" i="64"/>
  <c r="AN1234" i="64"/>
  <c r="AO1234" i="64"/>
  <c r="AR1234" i="64"/>
  <c r="AU1234" i="64"/>
  <c r="AH1235" i="64"/>
  <c r="AI1235" i="64"/>
  <c r="AK1235" i="64"/>
  <c r="AL1235" i="64"/>
  <c r="AN1235" i="64"/>
  <c r="AO1235" i="64"/>
  <c r="AR1235" i="64"/>
  <c r="AU1235" i="64"/>
  <c r="AH1236" i="64"/>
  <c r="AI1236" i="64"/>
  <c r="AK1236" i="64"/>
  <c r="AL1236" i="64"/>
  <c r="AN1236" i="64"/>
  <c r="AO1236" i="64"/>
  <c r="AR1236" i="64"/>
  <c r="AU1236" i="64"/>
  <c r="AH1237" i="64"/>
  <c r="AI1237" i="64"/>
  <c r="AK1237" i="64"/>
  <c r="AL1237" i="64"/>
  <c r="AN1237" i="64"/>
  <c r="AO1237" i="64"/>
  <c r="AR1237" i="64"/>
  <c r="AU1237" i="64"/>
  <c r="AH1238" i="64"/>
  <c r="AI1238" i="64"/>
  <c r="AK1238" i="64"/>
  <c r="AL1238" i="64"/>
  <c r="AN1238" i="64"/>
  <c r="AO1238" i="64"/>
  <c r="AR1238" i="64"/>
  <c r="AU1238" i="64"/>
  <c r="AH1239" i="64"/>
  <c r="AI1239" i="64"/>
  <c r="AK1239" i="64"/>
  <c r="AL1239" i="64"/>
  <c r="AN1239" i="64"/>
  <c r="AO1239" i="64"/>
  <c r="AR1239" i="64"/>
  <c r="AU1239" i="64"/>
  <c r="AH1240" i="64"/>
  <c r="AI1240" i="64"/>
  <c r="AK1240" i="64"/>
  <c r="AL1240" i="64"/>
  <c r="AN1240" i="64"/>
  <c r="AO1240" i="64"/>
  <c r="AR1240" i="64"/>
  <c r="AU1240" i="64"/>
  <c r="AH1241" i="64"/>
  <c r="AI1241" i="64"/>
  <c r="AK1241" i="64"/>
  <c r="AL1241" i="64"/>
  <c r="AN1241" i="64"/>
  <c r="AO1241" i="64"/>
  <c r="AR1241" i="64"/>
  <c r="AU1241" i="64"/>
  <c r="AH1242" i="64"/>
  <c r="AI1242" i="64"/>
  <c r="AK1242" i="64"/>
  <c r="AL1242" i="64"/>
  <c r="AN1242" i="64"/>
  <c r="AO1242" i="64"/>
  <c r="AR1242" i="64"/>
  <c r="AU1242" i="64"/>
  <c r="AH1243" i="64"/>
  <c r="AI1243" i="64"/>
  <c r="AK1243" i="64"/>
  <c r="AL1243" i="64"/>
  <c r="AN1243" i="64"/>
  <c r="AO1243" i="64"/>
  <c r="AR1243" i="64"/>
  <c r="AU1243" i="64"/>
  <c r="AH1244" i="64"/>
  <c r="AI1244" i="64"/>
  <c r="AK1244" i="64"/>
  <c r="AL1244" i="64"/>
  <c r="AN1244" i="64"/>
  <c r="AO1244" i="64"/>
  <c r="AR1244" i="64"/>
  <c r="AU1244" i="64"/>
  <c r="AH1245" i="64"/>
  <c r="AI1245" i="64"/>
  <c r="AK1245" i="64"/>
  <c r="AL1245" i="64"/>
  <c r="AN1245" i="64"/>
  <c r="AO1245" i="64"/>
  <c r="AR1245" i="64"/>
  <c r="AU1245" i="64"/>
  <c r="AH1246" i="64"/>
  <c r="AI1246" i="64"/>
  <c r="AK1246" i="64"/>
  <c r="AL1246" i="64"/>
  <c r="AN1246" i="64"/>
  <c r="AO1246" i="64"/>
  <c r="AR1246" i="64"/>
  <c r="AU1246" i="64"/>
  <c r="AH1247" i="64"/>
  <c r="AI1247" i="64"/>
  <c r="AK1247" i="64"/>
  <c r="AL1247" i="64"/>
  <c r="AN1247" i="64"/>
  <c r="AO1247" i="64"/>
  <c r="AR1247" i="64"/>
  <c r="AU1247" i="64"/>
  <c r="AH1248" i="64"/>
  <c r="AI1248" i="64"/>
  <c r="AK1248" i="64"/>
  <c r="AL1248" i="64"/>
  <c r="AN1248" i="64"/>
  <c r="AO1248" i="64"/>
  <c r="AR1248" i="64"/>
  <c r="AU1248" i="64"/>
  <c r="AH1249" i="64"/>
  <c r="AI1249" i="64"/>
  <c r="AK1249" i="64"/>
  <c r="AL1249" i="64"/>
  <c r="AN1249" i="64"/>
  <c r="AO1249" i="64"/>
  <c r="AR1249" i="64"/>
  <c r="AU1249" i="64"/>
  <c r="AH1250" i="64"/>
  <c r="AI1250" i="64"/>
  <c r="AK1250" i="64"/>
  <c r="AL1250" i="64"/>
  <c r="AN1250" i="64"/>
  <c r="AO1250" i="64"/>
  <c r="AR1250" i="64"/>
  <c r="AU1250" i="64"/>
  <c r="AH1251" i="64"/>
  <c r="AI1251" i="64"/>
  <c r="AK1251" i="64"/>
  <c r="AL1251" i="64"/>
  <c r="AN1251" i="64"/>
  <c r="AO1251" i="64"/>
  <c r="AR1251" i="64"/>
  <c r="AU1251" i="64"/>
  <c r="AH1252" i="64"/>
  <c r="AI1252" i="64"/>
  <c r="AK1252" i="64"/>
  <c r="AL1252" i="64"/>
  <c r="AN1252" i="64"/>
  <c r="AO1252" i="64"/>
  <c r="AR1252" i="64"/>
  <c r="AU1252" i="64"/>
  <c r="AH1253" i="64"/>
  <c r="AI1253" i="64"/>
  <c r="AK1253" i="64"/>
  <c r="AL1253" i="64"/>
  <c r="AN1253" i="64"/>
  <c r="AO1253" i="64"/>
  <c r="AR1253" i="64"/>
  <c r="AU1253" i="64"/>
  <c r="AH1254" i="64"/>
  <c r="AI1254" i="64"/>
  <c r="AK1254" i="64"/>
  <c r="AL1254" i="64"/>
  <c r="AN1254" i="64"/>
  <c r="AO1254" i="64"/>
  <c r="AR1254" i="64"/>
  <c r="AU1254" i="64"/>
  <c r="AH1255" i="64"/>
  <c r="AI1255" i="64"/>
  <c r="AK1255" i="64"/>
  <c r="AL1255" i="64"/>
  <c r="AN1255" i="64"/>
  <c r="AO1255" i="64"/>
  <c r="AR1255" i="64"/>
  <c r="AU1255" i="64"/>
  <c r="AH1256" i="64"/>
  <c r="AI1256" i="64"/>
  <c r="AK1256" i="64"/>
  <c r="AL1256" i="64"/>
  <c r="AN1256" i="64"/>
  <c r="AO1256" i="64"/>
  <c r="AR1256" i="64"/>
  <c r="AU1256" i="64"/>
  <c r="AH1257" i="64"/>
  <c r="AI1257" i="64"/>
  <c r="AK1257" i="64"/>
  <c r="AL1257" i="64"/>
  <c r="AN1257" i="64"/>
  <c r="AO1257" i="64"/>
  <c r="AR1257" i="64"/>
  <c r="AU1257" i="64"/>
  <c r="AH1258" i="64"/>
  <c r="AI1258" i="64"/>
  <c r="AK1258" i="64"/>
  <c r="AL1258" i="64"/>
  <c r="AN1258" i="64"/>
  <c r="AO1258" i="64"/>
  <c r="AR1258" i="64"/>
  <c r="AU1258" i="64"/>
  <c r="AH1259" i="64"/>
  <c r="AI1259" i="64"/>
  <c r="AK1259" i="64"/>
  <c r="AL1259" i="64"/>
  <c r="AN1259" i="64"/>
  <c r="AO1259" i="64"/>
  <c r="AR1259" i="64"/>
  <c r="AU1259" i="64"/>
  <c r="AH1260" i="64"/>
  <c r="AI1260" i="64"/>
  <c r="AK1260" i="64"/>
  <c r="AL1260" i="64"/>
  <c r="AN1260" i="64"/>
  <c r="AO1260" i="64"/>
  <c r="AR1260" i="64"/>
  <c r="AU1260" i="64"/>
  <c r="AH1261" i="64"/>
  <c r="AI1261" i="64"/>
  <c r="AK1261" i="64"/>
  <c r="AL1261" i="64"/>
  <c r="AN1261" i="64"/>
  <c r="AO1261" i="64"/>
  <c r="AR1261" i="64"/>
  <c r="AU1261" i="64"/>
  <c r="AH1262" i="64"/>
  <c r="AI1262" i="64"/>
  <c r="AK1262" i="64"/>
  <c r="AL1262" i="64"/>
  <c r="AN1262" i="64"/>
  <c r="AO1262" i="64"/>
  <c r="AR1262" i="64"/>
  <c r="AU1262" i="64"/>
  <c r="AH1263" i="64"/>
  <c r="AI1263" i="64"/>
  <c r="AK1263" i="64"/>
  <c r="AL1263" i="64"/>
  <c r="AN1263" i="64"/>
  <c r="AO1263" i="64"/>
  <c r="AR1263" i="64"/>
  <c r="AU1263" i="64"/>
  <c r="AH1264" i="64"/>
  <c r="AI1264" i="64"/>
  <c r="AK1264" i="64"/>
  <c r="AL1264" i="64"/>
  <c r="AN1264" i="64"/>
  <c r="AO1264" i="64"/>
  <c r="AR1264" i="64"/>
  <c r="AU1264" i="64"/>
  <c r="AH1265" i="64"/>
  <c r="AI1265" i="64"/>
  <c r="AK1265" i="64"/>
  <c r="AL1265" i="64"/>
  <c r="AN1265" i="64"/>
  <c r="AO1265" i="64"/>
  <c r="AR1265" i="64"/>
  <c r="AU1265" i="64"/>
  <c r="AH1266" i="64"/>
  <c r="AI1266" i="64"/>
  <c r="AK1266" i="64"/>
  <c r="AL1266" i="64"/>
  <c r="AN1266" i="64"/>
  <c r="AO1266" i="64"/>
  <c r="AR1266" i="64"/>
  <c r="AU1266" i="64"/>
  <c r="AH1267" i="64"/>
  <c r="AI1267" i="64"/>
  <c r="AK1267" i="64"/>
  <c r="AL1267" i="64"/>
  <c r="AN1267" i="64"/>
  <c r="AO1267" i="64"/>
  <c r="AR1267" i="64"/>
  <c r="AU1267" i="64"/>
  <c r="AH1268" i="64"/>
  <c r="AI1268" i="64"/>
  <c r="AK1268" i="64"/>
  <c r="AL1268" i="64"/>
  <c r="AN1268" i="64"/>
  <c r="AO1268" i="64"/>
  <c r="AR1268" i="64"/>
  <c r="AU1268" i="64"/>
  <c r="AH1269" i="64"/>
  <c r="AI1269" i="64"/>
  <c r="AK1269" i="64"/>
  <c r="AL1269" i="64"/>
  <c r="AN1269" i="64"/>
  <c r="AO1269" i="64"/>
  <c r="AR1269" i="64"/>
  <c r="AU1269" i="64"/>
  <c r="AH1270" i="64"/>
  <c r="AI1270" i="64"/>
  <c r="AK1270" i="64"/>
  <c r="AL1270" i="64"/>
  <c r="AN1270" i="64"/>
  <c r="AO1270" i="64"/>
  <c r="AR1270" i="64"/>
  <c r="AU1270" i="64"/>
  <c r="AH1271" i="64"/>
  <c r="AI1271" i="64"/>
  <c r="AK1271" i="64"/>
  <c r="AL1271" i="64"/>
  <c r="AN1271" i="64"/>
  <c r="AO1271" i="64"/>
  <c r="AR1271" i="64"/>
  <c r="AU1271" i="64"/>
  <c r="AH1272" i="64"/>
  <c r="AI1272" i="64"/>
  <c r="AK1272" i="64"/>
  <c r="AL1272" i="64"/>
  <c r="AN1272" i="64"/>
  <c r="AO1272" i="64"/>
  <c r="AR1272" i="64"/>
  <c r="AU1272" i="64"/>
  <c r="AH1273" i="64"/>
  <c r="AI1273" i="64"/>
  <c r="AK1273" i="64"/>
  <c r="AL1273" i="64"/>
  <c r="AN1273" i="64"/>
  <c r="AO1273" i="64"/>
  <c r="AR1273" i="64"/>
  <c r="AU1273" i="64"/>
  <c r="AH1274" i="64"/>
  <c r="AI1274" i="64"/>
  <c r="AK1274" i="64"/>
  <c r="AL1274" i="64"/>
  <c r="AN1274" i="64"/>
  <c r="AO1274" i="64"/>
  <c r="AR1274" i="64"/>
  <c r="AU1274" i="64"/>
  <c r="AH1275" i="64"/>
  <c r="AI1275" i="64"/>
  <c r="AK1275" i="64"/>
  <c r="AL1275" i="64"/>
  <c r="AN1275" i="64"/>
  <c r="AO1275" i="64"/>
  <c r="AR1275" i="64"/>
  <c r="AU1275" i="64"/>
  <c r="AH1276" i="64"/>
  <c r="AI1276" i="64"/>
  <c r="AK1276" i="64"/>
  <c r="AL1276" i="64"/>
  <c r="AN1276" i="64"/>
  <c r="AO1276" i="64"/>
  <c r="AR1276" i="64"/>
  <c r="AU1276" i="64"/>
  <c r="AH1277" i="64"/>
  <c r="AI1277" i="64"/>
  <c r="AK1277" i="64"/>
  <c r="AL1277" i="64"/>
  <c r="AN1277" i="64"/>
  <c r="AO1277" i="64"/>
  <c r="AR1277" i="64"/>
  <c r="AU1277" i="64"/>
  <c r="AH1278" i="64"/>
  <c r="AI1278" i="64"/>
  <c r="AK1278" i="64"/>
  <c r="AL1278" i="64"/>
  <c r="AN1278" i="64"/>
  <c r="AO1278" i="64"/>
  <c r="AR1278" i="64"/>
  <c r="AU1278" i="64"/>
  <c r="AH1279" i="64"/>
  <c r="AI1279" i="64"/>
  <c r="AK1279" i="64"/>
  <c r="AL1279" i="64"/>
  <c r="AN1279" i="64"/>
  <c r="AO1279" i="64"/>
  <c r="AR1279" i="64"/>
  <c r="AU1279" i="64"/>
  <c r="AH1280" i="64"/>
  <c r="AI1280" i="64"/>
  <c r="AK1280" i="64"/>
  <c r="AL1280" i="64"/>
  <c r="AN1280" i="64"/>
  <c r="AO1280" i="64"/>
  <c r="AR1280" i="64"/>
  <c r="AU1280" i="64"/>
  <c r="AH1281" i="64"/>
  <c r="AI1281" i="64"/>
  <c r="AK1281" i="64"/>
  <c r="AL1281" i="64"/>
  <c r="AN1281" i="64"/>
  <c r="AO1281" i="64"/>
  <c r="AR1281" i="64"/>
  <c r="AU1281" i="64"/>
  <c r="AH1282" i="64"/>
  <c r="AI1282" i="64"/>
  <c r="AK1282" i="64"/>
  <c r="AL1282" i="64"/>
  <c r="AN1282" i="64"/>
  <c r="AO1282" i="64"/>
  <c r="AR1282" i="64"/>
  <c r="AU1282" i="64"/>
  <c r="AH1283" i="64"/>
  <c r="AI1283" i="64"/>
  <c r="AK1283" i="64"/>
  <c r="AL1283" i="64"/>
  <c r="AN1283" i="64"/>
  <c r="AO1283" i="64"/>
  <c r="AR1283" i="64"/>
  <c r="AU1283" i="64"/>
  <c r="AH1284" i="64"/>
  <c r="AI1284" i="64"/>
  <c r="AK1284" i="64"/>
  <c r="AL1284" i="64"/>
  <c r="AN1284" i="64"/>
  <c r="AO1284" i="64"/>
  <c r="AR1284" i="64"/>
  <c r="AU1284" i="64"/>
  <c r="AH1285" i="64"/>
  <c r="AI1285" i="64"/>
  <c r="AK1285" i="64"/>
  <c r="AL1285" i="64"/>
  <c r="AN1285" i="64"/>
  <c r="AO1285" i="64"/>
  <c r="AR1285" i="64"/>
  <c r="AU1285" i="64"/>
  <c r="AH1286" i="64"/>
  <c r="AI1286" i="64"/>
  <c r="AK1286" i="64"/>
  <c r="AL1286" i="64"/>
  <c r="AN1286" i="64"/>
  <c r="AO1286" i="64"/>
  <c r="AR1286" i="64"/>
  <c r="AU1286" i="64"/>
  <c r="AH1287" i="64"/>
  <c r="AI1287" i="64"/>
  <c r="AK1287" i="64"/>
  <c r="AL1287" i="64"/>
  <c r="AN1287" i="64"/>
  <c r="AO1287" i="64"/>
  <c r="AR1287" i="64"/>
  <c r="AU1287" i="64"/>
  <c r="AH1288" i="64"/>
  <c r="AI1288" i="64"/>
  <c r="AK1288" i="64"/>
  <c r="AL1288" i="64"/>
  <c r="AN1288" i="64"/>
  <c r="AO1288" i="64"/>
  <c r="AR1288" i="64"/>
  <c r="AU1288" i="64"/>
  <c r="AH1289" i="64"/>
  <c r="AI1289" i="64"/>
  <c r="AK1289" i="64"/>
  <c r="AL1289" i="64"/>
  <c r="AN1289" i="64"/>
  <c r="AO1289" i="64"/>
  <c r="AH1290" i="64"/>
  <c r="AI1290" i="64"/>
  <c r="AK1290" i="64"/>
  <c r="AL1290" i="64"/>
  <c r="AN1290" i="64"/>
  <c r="AO1290" i="64"/>
  <c r="AR1290" i="64"/>
  <c r="AU1290" i="64"/>
  <c r="AH1291" i="64"/>
  <c r="AI1291" i="64"/>
  <c r="AK1291" i="64"/>
  <c r="AL1291" i="64"/>
  <c r="AN1291" i="64"/>
  <c r="AO1291" i="64"/>
  <c r="AR1291" i="64"/>
  <c r="AU1291" i="64"/>
  <c r="AH1292" i="64"/>
  <c r="AI1292" i="64"/>
  <c r="AK1292" i="64"/>
  <c r="AL1292" i="64"/>
  <c r="AN1292" i="64"/>
  <c r="AO1292" i="64"/>
  <c r="AR1292" i="64"/>
  <c r="AU1292" i="64"/>
  <c r="AH1293" i="64"/>
  <c r="AI1293" i="64"/>
  <c r="AK1293" i="64"/>
  <c r="AL1293" i="64"/>
  <c r="AN1293" i="64"/>
  <c r="AO1293" i="64"/>
  <c r="AR1293" i="64"/>
  <c r="AU1293" i="64"/>
  <c r="AH1294" i="64"/>
  <c r="AI1294" i="64"/>
  <c r="AK1294" i="64"/>
  <c r="AL1294" i="64"/>
  <c r="AN1294" i="64"/>
  <c r="AO1294" i="64"/>
  <c r="AR1294" i="64"/>
  <c r="AU1294" i="64"/>
  <c r="AH1295" i="64"/>
  <c r="AI1295" i="64"/>
  <c r="AK1295" i="64"/>
  <c r="AL1295" i="64"/>
  <c r="AN1295" i="64"/>
  <c r="AO1295" i="64"/>
  <c r="AR1295" i="64"/>
  <c r="AU1295" i="64"/>
  <c r="AH1296" i="64"/>
  <c r="AI1296" i="64"/>
  <c r="AK1296" i="64"/>
  <c r="AL1296" i="64"/>
  <c r="AN1296" i="64"/>
  <c r="AO1296" i="64"/>
  <c r="AR1296" i="64"/>
  <c r="AU1296" i="64"/>
  <c r="AH1297" i="64"/>
  <c r="AI1297" i="64"/>
  <c r="AK1297" i="64"/>
  <c r="AL1297" i="64"/>
  <c r="AN1297" i="64"/>
  <c r="AO1297" i="64"/>
  <c r="AR1297" i="64"/>
  <c r="AU1297" i="64"/>
  <c r="AH1298" i="64"/>
  <c r="AI1298" i="64"/>
  <c r="AK1298" i="64"/>
  <c r="AL1298" i="64"/>
  <c r="AN1298" i="64"/>
  <c r="AO1298" i="64"/>
  <c r="AR1298" i="64"/>
  <c r="AU1298" i="64"/>
  <c r="AH1299" i="64"/>
  <c r="AI1299" i="64"/>
  <c r="AK1299" i="64"/>
  <c r="AL1299" i="64"/>
  <c r="AN1299" i="64"/>
  <c r="AO1299" i="64"/>
  <c r="AR1299" i="64"/>
  <c r="AU1299" i="64"/>
  <c r="AH1300" i="64"/>
  <c r="AI1300" i="64"/>
  <c r="AK1300" i="64"/>
  <c r="AL1300" i="64"/>
  <c r="AN1300" i="64"/>
  <c r="AO1300" i="64"/>
  <c r="AR1300" i="64"/>
  <c r="AU1300" i="64"/>
  <c r="AH1301" i="64"/>
  <c r="AI1301" i="64"/>
  <c r="AK1301" i="64"/>
  <c r="AL1301" i="64"/>
  <c r="AN1301" i="64"/>
  <c r="AO1301" i="64"/>
  <c r="AR1301" i="64"/>
  <c r="AU1301" i="64"/>
  <c r="AH1302" i="64"/>
  <c r="AI1302" i="64"/>
  <c r="AK1302" i="64"/>
  <c r="AL1302" i="64"/>
  <c r="AN1302" i="64"/>
  <c r="AO1302" i="64"/>
  <c r="AR1302" i="64"/>
  <c r="AU1302" i="64"/>
  <c r="AH1303" i="64"/>
  <c r="AI1303" i="64"/>
  <c r="AK1303" i="64"/>
  <c r="AL1303" i="64"/>
  <c r="AN1303" i="64"/>
  <c r="AO1303" i="64"/>
  <c r="AR1303" i="64"/>
  <c r="AU1303" i="64"/>
  <c r="AH1304" i="64"/>
  <c r="AI1304" i="64"/>
  <c r="AK1304" i="64"/>
  <c r="AL1304" i="64"/>
  <c r="AN1304" i="64"/>
  <c r="AO1304" i="64"/>
  <c r="AR1304" i="64"/>
  <c r="AU1304" i="64"/>
  <c r="AH1305" i="64"/>
  <c r="AI1305" i="64"/>
  <c r="AK1305" i="64"/>
  <c r="AL1305" i="64"/>
  <c r="AN1305" i="64"/>
  <c r="AO1305" i="64"/>
  <c r="AR1305" i="64"/>
  <c r="AU1305" i="64"/>
  <c r="AH1306" i="64"/>
  <c r="AI1306" i="64"/>
  <c r="AK1306" i="64"/>
  <c r="AL1306" i="64"/>
  <c r="AN1306" i="64"/>
  <c r="AO1306" i="64"/>
  <c r="AR1306" i="64"/>
  <c r="AU1306" i="64"/>
  <c r="AH1307" i="64"/>
  <c r="AI1307" i="64"/>
  <c r="AK1307" i="64"/>
  <c r="AL1307" i="64"/>
  <c r="AN1307" i="64"/>
  <c r="AO1307" i="64"/>
  <c r="AR1307" i="64"/>
  <c r="AU1307" i="64"/>
  <c r="AH1308" i="64"/>
  <c r="AI1308" i="64"/>
  <c r="AK1308" i="64"/>
  <c r="AL1308" i="64"/>
  <c r="AN1308" i="64"/>
  <c r="AO1308" i="64"/>
  <c r="AR1308" i="64"/>
  <c r="AU1308" i="64"/>
  <c r="AH1309" i="64"/>
  <c r="AI1309" i="64"/>
  <c r="AK1309" i="64"/>
  <c r="AL1309" i="64"/>
  <c r="AN1309" i="64"/>
  <c r="AO1309" i="64"/>
  <c r="AR1309" i="64"/>
  <c r="AU1309" i="64"/>
  <c r="AH1310" i="64"/>
  <c r="AI1310" i="64"/>
  <c r="AK1310" i="64"/>
  <c r="AL1310" i="64"/>
  <c r="AN1310" i="64"/>
  <c r="AO1310" i="64"/>
  <c r="AR1310" i="64"/>
  <c r="AU1310" i="64"/>
  <c r="AH1311" i="64"/>
  <c r="AI1311" i="64"/>
  <c r="AK1311" i="64"/>
  <c r="AL1311" i="64"/>
  <c r="AN1311" i="64"/>
  <c r="AO1311" i="64"/>
  <c r="AR1311" i="64"/>
  <c r="AU1311" i="64"/>
  <c r="AH1312" i="64"/>
  <c r="AI1312" i="64"/>
  <c r="AK1312" i="64"/>
  <c r="AL1312" i="64"/>
  <c r="AN1312" i="64"/>
  <c r="AO1312" i="64"/>
  <c r="AR1312" i="64"/>
  <c r="AU1312" i="64"/>
  <c r="AH1313" i="64"/>
  <c r="AI1313" i="64"/>
  <c r="AK1313" i="64"/>
  <c r="AL1313" i="64"/>
  <c r="AN1313" i="64"/>
  <c r="AO1313" i="64"/>
  <c r="AR1313" i="64"/>
  <c r="AU1313" i="64"/>
  <c r="AH1314" i="64"/>
  <c r="AI1314" i="64"/>
  <c r="AK1314" i="64"/>
  <c r="AL1314" i="64"/>
  <c r="AN1314" i="64"/>
  <c r="AO1314" i="64"/>
  <c r="AR1314" i="64"/>
  <c r="AU1314" i="64"/>
  <c r="AH1315" i="64"/>
  <c r="AI1315" i="64"/>
  <c r="AK1315" i="64"/>
  <c r="AL1315" i="64"/>
  <c r="AN1315" i="64"/>
  <c r="AO1315" i="64"/>
  <c r="AR1315" i="64"/>
  <c r="AU1315" i="64"/>
  <c r="AH1316" i="64"/>
  <c r="AI1316" i="64"/>
  <c r="AK1316" i="64"/>
  <c r="AL1316" i="64"/>
  <c r="AN1316" i="64"/>
  <c r="AO1316" i="64"/>
  <c r="AR1316" i="64"/>
  <c r="AU1316" i="64"/>
  <c r="AH1317" i="64"/>
  <c r="AI1317" i="64"/>
  <c r="AK1317" i="64"/>
  <c r="AL1317" i="64"/>
  <c r="AN1317" i="64"/>
  <c r="AO1317" i="64"/>
  <c r="AR1317" i="64"/>
  <c r="AU1317" i="64"/>
  <c r="AH1318" i="64"/>
  <c r="AI1318" i="64"/>
  <c r="AK1318" i="64"/>
  <c r="AL1318" i="64"/>
  <c r="AN1318" i="64"/>
  <c r="AO1318" i="64"/>
  <c r="AR1318" i="64"/>
  <c r="AU1318" i="64"/>
  <c r="AH1319" i="64"/>
  <c r="AI1319" i="64"/>
  <c r="AK1319" i="64"/>
  <c r="AL1319" i="64"/>
  <c r="AN1319" i="64"/>
  <c r="AO1319" i="64"/>
  <c r="AR1319" i="64"/>
  <c r="AU1319" i="64"/>
  <c r="AH1320" i="64"/>
  <c r="AI1320" i="64"/>
  <c r="AK1320" i="64"/>
  <c r="AL1320" i="64"/>
  <c r="AN1320" i="64"/>
  <c r="AO1320" i="64"/>
  <c r="AR1320" i="64"/>
  <c r="AU1320" i="64"/>
  <c r="AH1321" i="64"/>
  <c r="AI1321" i="64"/>
  <c r="AK1321" i="64"/>
  <c r="AL1321" i="64"/>
  <c r="AN1321" i="64"/>
  <c r="AO1321" i="64"/>
  <c r="AR1321" i="64"/>
  <c r="AU1321" i="64"/>
  <c r="AH1322" i="64"/>
  <c r="AI1322" i="64"/>
  <c r="AK1322" i="64"/>
  <c r="AL1322" i="64"/>
  <c r="AN1322" i="64"/>
  <c r="AO1322" i="64"/>
  <c r="AR1322" i="64"/>
  <c r="AU1322" i="64"/>
  <c r="AH1323" i="64"/>
  <c r="AI1323" i="64"/>
  <c r="AK1323" i="64"/>
  <c r="AL1323" i="64"/>
  <c r="AN1323" i="64"/>
  <c r="AO1323" i="64"/>
  <c r="AR1323" i="64"/>
  <c r="AU1323" i="64"/>
  <c r="AH1324" i="64"/>
  <c r="AI1324" i="64"/>
  <c r="AK1324" i="64"/>
  <c r="AL1324" i="64"/>
  <c r="AN1324" i="64"/>
  <c r="AO1324" i="64"/>
  <c r="AR1324" i="64"/>
  <c r="AU1324" i="64"/>
  <c r="AH1325" i="64"/>
  <c r="AI1325" i="64"/>
  <c r="AK1325" i="64"/>
  <c r="AL1325" i="64"/>
  <c r="AN1325" i="64"/>
  <c r="AO1325" i="64"/>
  <c r="AR1325" i="64"/>
  <c r="AU1325" i="64"/>
  <c r="AH1326" i="64"/>
  <c r="AI1326" i="64"/>
  <c r="AK1326" i="64"/>
  <c r="AL1326" i="64"/>
  <c r="AN1326" i="64"/>
  <c r="AO1326" i="64"/>
  <c r="AR1326" i="64"/>
  <c r="AU1326" i="64"/>
  <c r="AH1327" i="64"/>
  <c r="AI1327" i="64"/>
  <c r="AK1327" i="64"/>
  <c r="AL1327" i="64"/>
  <c r="AN1327" i="64"/>
  <c r="AO1327" i="64"/>
  <c r="AR1327" i="64"/>
  <c r="AU1327" i="64"/>
  <c r="AH1328" i="64"/>
  <c r="AI1328" i="64"/>
  <c r="AK1328" i="64"/>
  <c r="AL1328" i="64"/>
  <c r="AN1328" i="64"/>
  <c r="AO1328" i="64"/>
  <c r="AR1328" i="64"/>
  <c r="AU1328" i="64"/>
  <c r="AH1329" i="64"/>
  <c r="AI1329" i="64"/>
  <c r="AK1329" i="64"/>
  <c r="AL1329" i="64"/>
  <c r="AN1329" i="64"/>
  <c r="AO1329" i="64"/>
  <c r="AR1329" i="64"/>
  <c r="AU1329" i="64"/>
  <c r="AH1330" i="64"/>
  <c r="AI1330" i="64"/>
  <c r="AK1330" i="64"/>
  <c r="AL1330" i="64"/>
  <c r="AN1330" i="64"/>
  <c r="AO1330" i="64"/>
  <c r="AR1330" i="64"/>
  <c r="AU1330" i="64"/>
  <c r="AH1331" i="64"/>
  <c r="AI1331" i="64"/>
  <c r="AK1331" i="64"/>
  <c r="AL1331" i="64"/>
  <c r="AN1331" i="64"/>
  <c r="AO1331" i="64"/>
  <c r="AR1331" i="64"/>
  <c r="AU1331" i="64"/>
  <c r="AH1332" i="64"/>
  <c r="AI1332" i="64"/>
  <c r="AK1332" i="64"/>
  <c r="AL1332" i="64"/>
  <c r="AN1332" i="64"/>
  <c r="AO1332" i="64"/>
  <c r="AH1333" i="64"/>
  <c r="AI1333" i="64"/>
  <c r="AK1333" i="64"/>
  <c r="AL1333" i="64"/>
  <c r="AN1333" i="64"/>
  <c r="AO1333" i="64"/>
  <c r="AR1333" i="64"/>
  <c r="AU1333" i="64"/>
  <c r="AH1334" i="64"/>
  <c r="AI1334" i="64"/>
  <c r="AK1334" i="64"/>
  <c r="AL1334" i="64"/>
  <c r="AN1334" i="64"/>
  <c r="AO1334" i="64"/>
  <c r="AR1334" i="64"/>
  <c r="AU1334" i="64"/>
  <c r="AH1335" i="64"/>
  <c r="AI1335" i="64"/>
  <c r="AK1335" i="64"/>
  <c r="AL1335" i="64"/>
  <c r="AN1335" i="64"/>
  <c r="AO1335" i="64"/>
  <c r="AR1335" i="64"/>
  <c r="AU1335" i="64"/>
  <c r="AH1336" i="64"/>
  <c r="AI1336" i="64"/>
  <c r="AK1336" i="64"/>
  <c r="AL1336" i="64"/>
  <c r="AN1336" i="64"/>
  <c r="AO1336" i="64"/>
  <c r="AR1336" i="64"/>
  <c r="AU1336" i="64"/>
  <c r="AH1337" i="64"/>
  <c r="AI1337" i="64"/>
  <c r="AK1337" i="64"/>
  <c r="AL1337" i="64"/>
  <c r="AN1337" i="64"/>
  <c r="AO1337" i="64"/>
  <c r="AR1337" i="64"/>
  <c r="AU1337" i="64"/>
  <c r="AH1338" i="64"/>
  <c r="AI1338" i="64"/>
  <c r="AK1338" i="64"/>
  <c r="AL1338" i="64"/>
  <c r="AN1338" i="64"/>
  <c r="AO1338" i="64"/>
  <c r="AR1338" i="64"/>
  <c r="AU1338" i="64"/>
  <c r="AH1339" i="64"/>
  <c r="AI1339" i="64"/>
  <c r="AK1339" i="64"/>
  <c r="AL1339" i="64"/>
  <c r="AN1339" i="64"/>
  <c r="AO1339" i="64"/>
  <c r="AR1339" i="64"/>
  <c r="AU1339" i="64"/>
  <c r="AH1340" i="64"/>
  <c r="AI1340" i="64"/>
  <c r="AK1340" i="64"/>
  <c r="AL1340" i="64"/>
  <c r="AN1340" i="64"/>
  <c r="AO1340" i="64"/>
  <c r="AR1340" i="64"/>
  <c r="AU1340" i="64"/>
  <c r="AH1341" i="64"/>
  <c r="AI1341" i="64"/>
  <c r="AK1341" i="64"/>
  <c r="AL1341" i="64"/>
  <c r="AN1341" i="64"/>
  <c r="AO1341" i="64"/>
  <c r="AR1341" i="64"/>
  <c r="AU1341" i="64"/>
  <c r="AH1342" i="64"/>
  <c r="AI1342" i="64"/>
  <c r="AK1342" i="64"/>
  <c r="AL1342" i="64"/>
  <c r="AN1342" i="64"/>
  <c r="AO1342" i="64"/>
  <c r="AR1342" i="64"/>
  <c r="AU1342" i="64"/>
  <c r="AH1343" i="64"/>
  <c r="AI1343" i="64"/>
  <c r="AK1343" i="64"/>
  <c r="AL1343" i="64"/>
  <c r="AN1343" i="64"/>
  <c r="AO1343" i="64"/>
  <c r="AR1343" i="64"/>
  <c r="AU1343" i="64"/>
  <c r="AH1344" i="64"/>
  <c r="AI1344" i="64"/>
  <c r="AK1344" i="64"/>
  <c r="AL1344" i="64"/>
  <c r="AN1344" i="64"/>
  <c r="AO1344" i="64"/>
  <c r="AR1344" i="64"/>
  <c r="AU1344" i="64"/>
  <c r="AH1345" i="64"/>
  <c r="AI1345" i="64"/>
  <c r="AK1345" i="64"/>
  <c r="AL1345" i="64"/>
  <c r="AN1345" i="64"/>
  <c r="AO1345" i="64"/>
  <c r="AR1345" i="64"/>
  <c r="AU1345" i="64"/>
  <c r="AH1346" i="64"/>
  <c r="AI1346" i="64"/>
  <c r="AK1346" i="64"/>
  <c r="AL1346" i="64"/>
  <c r="AN1346" i="64"/>
  <c r="AO1346" i="64"/>
  <c r="AR1346" i="64"/>
  <c r="AU1346" i="64"/>
  <c r="AH1347" i="64"/>
  <c r="AI1347" i="64"/>
  <c r="AK1347" i="64"/>
  <c r="AL1347" i="64"/>
  <c r="AN1347" i="64"/>
  <c r="AO1347" i="64"/>
  <c r="AR1347" i="64"/>
  <c r="AU1347" i="64"/>
  <c r="AH1348" i="64"/>
  <c r="AI1348" i="64"/>
  <c r="AK1348" i="64"/>
  <c r="AL1348" i="64"/>
  <c r="AN1348" i="64"/>
  <c r="AO1348" i="64"/>
  <c r="AR1348" i="64"/>
  <c r="AU1348" i="64"/>
  <c r="AH1349" i="64"/>
  <c r="AI1349" i="64"/>
  <c r="AK1349" i="64"/>
  <c r="AL1349" i="64"/>
  <c r="AN1349" i="64"/>
  <c r="AO1349" i="64"/>
  <c r="AR1349" i="64"/>
  <c r="AU1349" i="64"/>
  <c r="AH1350" i="64"/>
  <c r="AI1350" i="64"/>
  <c r="AK1350" i="64"/>
  <c r="AL1350" i="64"/>
  <c r="AN1350" i="64"/>
  <c r="AO1350" i="64"/>
  <c r="AR1350" i="64"/>
  <c r="AU1350" i="64"/>
  <c r="AH1351" i="64"/>
  <c r="AI1351" i="64"/>
  <c r="AK1351" i="64"/>
  <c r="AL1351" i="64"/>
  <c r="AN1351" i="64"/>
  <c r="AO1351" i="64"/>
  <c r="AR1351" i="64"/>
  <c r="AU1351" i="64"/>
  <c r="AH1352" i="64"/>
  <c r="AI1352" i="64"/>
  <c r="AK1352" i="64"/>
  <c r="AL1352" i="64"/>
  <c r="AN1352" i="64"/>
  <c r="AO1352" i="64"/>
  <c r="AR1352" i="64"/>
  <c r="AU1352" i="64"/>
  <c r="AH1353" i="64"/>
  <c r="AI1353" i="64"/>
  <c r="AK1353" i="64"/>
  <c r="AL1353" i="64"/>
  <c r="AN1353" i="64"/>
  <c r="AO1353" i="64"/>
  <c r="AH1354" i="64"/>
  <c r="AI1354" i="64"/>
  <c r="AK1354" i="64"/>
  <c r="AL1354" i="64"/>
  <c r="AN1354" i="64"/>
  <c r="AO1354" i="64"/>
  <c r="AR1354" i="64"/>
  <c r="AU1354" i="64"/>
  <c r="AH1355" i="64"/>
  <c r="AI1355" i="64"/>
  <c r="AK1355" i="64"/>
  <c r="AL1355" i="64"/>
  <c r="AN1355" i="64"/>
  <c r="AO1355" i="64"/>
  <c r="AR1355" i="64"/>
  <c r="AU1355" i="64"/>
  <c r="AH1356" i="64"/>
  <c r="AI1356" i="64"/>
  <c r="AK1356" i="64"/>
  <c r="AL1356" i="64"/>
  <c r="AN1356" i="64"/>
  <c r="AO1356" i="64"/>
  <c r="AR1356" i="64"/>
  <c r="AU1356" i="64"/>
  <c r="AH1357" i="64"/>
  <c r="AI1357" i="64"/>
  <c r="AK1357" i="64"/>
  <c r="AL1357" i="64"/>
  <c r="AN1357" i="64"/>
  <c r="AO1357" i="64"/>
  <c r="AR1357" i="64"/>
  <c r="AU1357" i="64"/>
  <c r="AH1358" i="64"/>
  <c r="AI1358" i="64"/>
  <c r="AK1358" i="64"/>
  <c r="AL1358" i="64"/>
  <c r="AN1358" i="64"/>
  <c r="AO1358" i="64"/>
  <c r="AR1358" i="64"/>
  <c r="AU1358" i="64"/>
  <c r="AH1359" i="64"/>
  <c r="AI1359" i="64"/>
  <c r="AK1359" i="64"/>
  <c r="AL1359" i="64"/>
  <c r="AN1359" i="64"/>
  <c r="AO1359" i="64"/>
  <c r="AR1359" i="64"/>
  <c r="AU1359" i="64"/>
  <c r="AH1360" i="64"/>
  <c r="AI1360" i="64"/>
  <c r="AK1360" i="64"/>
  <c r="AL1360" i="64"/>
  <c r="AN1360" i="64"/>
  <c r="AO1360" i="64"/>
  <c r="AR1360" i="64"/>
  <c r="AU1360" i="64"/>
  <c r="AH1361" i="64"/>
  <c r="AI1361" i="64"/>
  <c r="AK1361" i="64"/>
  <c r="AL1361" i="64"/>
  <c r="AN1361" i="64"/>
  <c r="AO1361" i="64"/>
  <c r="AR1361" i="64"/>
  <c r="AU1361" i="64"/>
  <c r="AH1362" i="64"/>
  <c r="AI1362" i="64"/>
  <c r="AK1362" i="64"/>
  <c r="AL1362" i="64"/>
  <c r="AN1362" i="64"/>
  <c r="AO1362" i="64"/>
  <c r="AR1362" i="64"/>
  <c r="AU1362" i="64"/>
  <c r="AH1363" i="64"/>
  <c r="AI1363" i="64"/>
  <c r="AK1363" i="64"/>
  <c r="AL1363" i="64"/>
  <c r="AN1363" i="64"/>
  <c r="AO1363" i="64"/>
  <c r="AR1363" i="64"/>
  <c r="AU1363" i="64"/>
  <c r="AH1364" i="64"/>
  <c r="AI1364" i="64"/>
  <c r="AK1364" i="64"/>
  <c r="AL1364" i="64"/>
  <c r="AN1364" i="64"/>
  <c r="AO1364" i="64"/>
  <c r="AR1364" i="64"/>
  <c r="AU1364" i="64"/>
  <c r="AH1365" i="64"/>
  <c r="AI1365" i="64"/>
  <c r="AK1365" i="64"/>
  <c r="AL1365" i="64"/>
  <c r="AN1365" i="64"/>
  <c r="AO1365" i="64"/>
  <c r="AR1365" i="64"/>
  <c r="AU1365" i="64"/>
  <c r="AH1366" i="64"/>
  <c r="AI1366" i="64"/>
  <c r="AK1366" i="64"/>
  <c r="AL1366" i="64"/>
  <c r="AN1366" i="64"/>
  <c r="AO1366" i="64"/>
  <c r="AR1366" i="64"/>
  <c r="AU1366" i="64"/>
  <c r="AH1367" i="64"/>
  <c r="AI1367" i="64"/>
  <c r="AK1367" i="64"/>
  <c r="AL1367" i="64"/>
  <c r="AN1367" i="64"/>
  <c r="AO1367" i="64"/>
  <c r="AR1367" i="64"/>
  <c r="AU1367" i="64"/>
  <c r="AH1368" i="64"/>
  <c r="AI1368" i="64"/>
  <c r="AK1368" i="64"/>
  <c r="AL1368" i="64"/>
  <c r="AN1368" i="64"/>
  <c r="AO1368" i="64"/>
  <c r="AR1368" i="64"/>
  <c r="AU1368" i="64"/>
  <c r="AH1369" i="64"/>
  <c r="AI1369" i="64"/>
  <c r="AK1369" i="64"/>
  <c r="AL1369" i="64"/>
  <c r="AN1369" i="64"/>
  <c r="AO1369" i="64"/>
  <c r="AR1369" i="64"/>
  <c r="AU1369" i="64"/>
  <c r="AH1370" i="64"/>
  <c r="AI1370" i="64"/>
  <c r="AK1370" i="64"/>
  <c r="AL1370" i="64"/>
  <c r="AN1370" i="64"/>
  <c r="AO1370" i="64"/>
  <c r="AR1370" i="64"/>
  <c r="AU1370" i="64"/>
  <c r="AH1371" i="64"/>
  <c r="AI1371" i="64"/>
  <c r="AK1371" i="64"/>
  <c r="AL1371" i="64"/>
  <c r="AN1371" i="64"/>
  <c r="AO1371" i="64"/>
  <c r="AR1371" i="64"/>
  <c r="AU1371" i="64"/>
  <c r="AH1372" i="64"/>
  <c r="AI1372" i="64"/>
  <c r="AK1372" i="64"/>
  <c r="AL1372" i="64"/>
  <c r="AN1372" i="64"/>
  <c r="AO1372" i="64"/>
  <c r="AR1372" i="64"/>
  <c r="AU1372" i="64"/>
  <c r="AH1373" i="64"/>
  <c r="AI1373" i="64"/>
  <c r="AK1373" i="64"/>
  <c r="AL1373" i="64"/>
  <c r="AN1373" i="64"/>
  <c r="AO1373" i="64"/>
  <c r="AR1373" i="64"/>
  <c r="AU1373" i="64"/>
  <c r="AH1374" i="64"/>
  <c r="AI1374" i="64"/>
  <c r="AK1374" i="64"/>
  <c r="AL1374" i="64"/>
  <c r="AN1374" i="64"/>
  <c r="AO1374" i="64"/>
  <c r="AR1374" i="64"/>
  <c r="AU1374" i="64"/>
  <c r="AH1375" i="64"/>
  <c r="AI1375" i="64"/>
  <c r="AK1375" i="64"/>
  <c r="AL1375" i="64"/>
  <c r="AN1375" i="64"/>
  <c r="AO1375" i="64"/>
  <c r="AR1375" i="64"/>
  <c r="AU1375" i="64"/>
  <c r="AH1376" i="64"/>
  <c r="AI1376" i="64"/>
  <c r="AK1376" i="64"/>
  <c r="AL1376" i="64"/>
  <c r="AN1376" i="64"/>
  <c r="AO1376" i="64"/>
  <c r="AR1376" i="64"/>
  <c r="AU1376" i="64"/>
  <c r="AH1377" i="64"/>
  <c r="AI1377" i="64"/>
  <c r="AK1377" i="64"/>
  <c r="AL1377" i="64"/>
  <c r="AN1377" i="64"/>
  <c r="AO1377" i="64"/>
  <c r="AR1377" i="64"/>
  <c r="AU1377" i="64"/>
  <c r="AH1378" i="64"/>
  <c r="AI1378" i="64"/>
  <c r="AK1378" i="64"/>
  <c r="AL1378" i="64"/>
  <c r="AN1378" i="64"/>
  <c r="AO1378" i="64"/>
  <c r="AR1378" i="64"/>
  <c r="AU1378" i="64"/>
  <c r="AH1379" i="64"/>
  <c r="AI1379" i="64"/>
  <c r="AK1379" i="64"/>
  <c r="AL1379" i="64"/>
  <c r="AN1379" i="64"/>
  <c r="AO1379" i="64"/>
  <c r="AR1379" i="64"/>
  <c r="AU1379" i="64"/>
  <c r="AH1380" i="64"/>
  <c r="AI1380" i="64"/>
  <c r="AK1380" i="64"/>
  <c r="AL1380" i="64"/>
  <c r="AN1380" i="64"/>
  <c r="AO1380" i="64"/>
  <c r="AR1380" i="64"/>
  <c r="AU1380" i="64"/>
  <c r="AH1381" i="64"/>
  <c r="AI1381" i="64"/>
  <c r="AK1381" i="64"/>
  <c r="AL1381" i="64"/>
  <c r="AN1381" i="64"/>
  <c r="AO1381" i="64"/>
  <c r="AR1381" i="64"/>
  <c r="AU1381" i="64"/>
  <c r="AH1382" i="64"/>
  <c r="AI1382" i="64"/>
  <c r="AK1382" i="64"/>
  <c r="AL1382" i="64"/>
  <c r="AN1382" i="64"/>
  <c r="AO1382" i="64"/>
  <c r="AR1382" i="64"/>
  <c r="AU1382" i="64"/>
  <c r="AH1383" i="64"/>
  <c r="AI1383" i="64"/>
  <c r="AK1383" i="64"/>
  <c r="AL1383" i="64"/>
  <c r="AN1383" i="64"/>
  <c r="AO1383" i="64"/>
  <c r="AR1383" i="64"/>
  <c r="AU1383" i="64"/>
  <c r="AH1384" i="64"/>
  <c r="AI1384" i="64"/>
  <c r="AK1384" i="64"/>
  <c r="AL1384" i="64"/>
  <c r="AN1384" i="64"/>
  <c r="AO1384" i="64"/>
  <c r="AR1384" i="64"/>
  <c r="AU1384" i="64"/>
  <c r="AH1385" i="64"/>
  <c r="AI1385" i="64"/>
  <c r="AK1385" i="64"/>
  <c r="AL1385" i="64"/>
  <c r="AN1385" i="64"/>
  <c r="AO1385" i="64"/>
  <c r="AR1385" i="64"/>
  <c r="AU1385" i="64"/>
  <c r="AH1386" i="64"/>
  <c r="AI1386" i="64"/>
  <c r="AK1386" i="64"/>
  <c r="AL1386" i="64"/>
  <c r="AN1386" i="64"/>
  <c r="AO1386" i="64"/>
  <c r="AR1386" i="64"/>
  <c r="AU1386" i="64"/>
  <c r="AH1387" i="64"/>
  <c r="AI1387" i="64"/>
  <c r="AK1387" i="64"/>
  <c r="AL1387" i="64"/>
  <c r="AN1387" i="64"/>
  <c r="AO1387" i="64"/>
  <c r="AR1387" i="64"/>
  <c r="AU1387" i="64"/>
  <c r="AH1388" i="64"/>
  <c r="AI1388" i="64"/>
  <c r="AK1388" i="64"/>
  <c r="AL1388" i="64"/>
  <c r="AN1388" i="64"/>
  <c r="AO1388" i="64"/>
  <c r="AR1388" i="64"/>
  <c r="AU1388" i="64"/>
  <c r="AH1389" i="64"/>
  <c r="AI1389" i="64"/>
  <c r="AK1389" i="64"/>
  <c r="AL1389" i="64"/>
  <c r="AN1389" i="64"/>
  <c r="AO1389" i="64"/>
  <c r="AR1389" i="64"/>
  <c r="AU1389" i="64"/>
  <c r="AH1390" i="64"/>
  <c r="AI1390" i="64"/>
  <c r="AK1390" i="64"/>
  <c r="AL1390" i="64"/>
  <c r="AN1390" i="64"/>
  <c r="AO1390" i="64"/>
  <c r="AR1390" i="64"/>
  <c r="AU1390" i="64"/>
  <c r="AH1391" i="64"/>
  <c r="AI1391" i="64"/>
  <c r="AK1391" i="64"/>
  <c r="AL1391" i="64"/>
  <c r="AN1391" i="64"/>
  <c r="AO1391" i="64"/>
  <c r="AR1391" i="64"/>
  <c r="AU1391" i="64"/>
  <c r="AH1392" i="64"/>
  <c r="AI1392" i="64"/>
  <c r="AK1392" i="64"/>
  <c r="AL1392" i="64"/>
  <c r="AN1392" i="64"/>
  <c r="AO1392" i="64"/>
  <c r="AR1392" i="64"/>
  <c r="AU1392" i="64"/>
  <c r="AH1393" i="64"/>
  <c r="AI1393" i="64"/>
  <c r="AK1393" i="64"/>
  <c r="AL1393" i="64"/>
  <c r="AN1393" i="64"/>
  <c r="AO1393" i="64"/>
  <c r="AR1393" i="64"/>
  <c r="AU1393" i="64"/>
  <c r="AH1394" i="64"/>
  <c r="AI1394" i="64"/>
  <c r="AK1394" i="64"/>
  <c r="AL1394" i="64"/>
  <c r="AN1394" i="64"/>
  <c r="AO1394" i="64"/>
  <c r="AR1394" i="64"/>
  <c r="AU1394" i="64"/>
  <c r="AH1395" i="64"/>
  <c r="AI1395" i="64"/>
  <c r="AK1395" i="64"/>
  <c r="AL1395" i="64"/>
  <c r="AN1395" i="64"/>
  <c r="AO1395" i="64"/>
  <c r="AR1395" i="64"/>
  <c r="AU1395" i="64"/>
  <c r="AH1396" i="64"/>
  <c r="AI1396" i="64"/>
  <c r="AK1396" i="64"/>
  <c r="AL1396" i="64"/>
  <c r="AN1396" i="64"/>
  <c r="AO1396" i="64"/>
  <c r="AR1396" i="64"/>
  <c r="AU1396" i="64"/>
  <c r="AH1397" i="64"/>
  <c r="AI1397" i="64"/>
  <c r="AK1397" i="64"/>
  <c r="AL1397" i="64"/>
  <c r="AN1397" i="64"/>
  <c r="AO1397" i="64"/>
  <c r="AR1397" i="64"/>
  <c r="AU1397" i="64"/>
  <c r="AH1398" i="64"/>
  <c r="AI1398" i="64"/>
  <c r="AK1398" i="64"/>
  <c r="AL1398" i="64"/>
  <c r="AN1398" i="64"/>
  <c r="AO1398" i="64"/>
  <c r="AR1398" i="64"/>
  <c r="AU1398" i="64"/>
  <c r="AH1399" i="64"/>
  <c r="AI1399" i="64"/>
  <c r="AK1399" i="64"/>
  <c r="AL1399" i="64"/>
  <c r="AN1399" i="64"/>
  <c r="AO1399" i="64"/>
  <c r="AR1399" i="64"/>
  <c r="AU1399" i="64"/>
  <c r="AH1400" i="64"/>
  <c r="AI1400" i="64"/>
  <c r="AK1400" i="64"/>
  <c r="AL1400" i="64"/>
  <c r="AN1400" i="64"/>
  <c r="AO1400" i="64"/>
  <c r="AR1400" i="64"/>
  <c r="AU1400" i="64"/>
  <c r="AH1401" i="64"/>
  <c r="AI1401" i="64"/>
  <c r="AK1401" i="64"/>
  <c r="AL1401" i="64"/>
  <c r="AN1401" i="64"/>
  <c r="AO1401" i="64"/>
  <c r="AR1401" i="64"/>
  <c r="AU1401" i="64"/>
  <c r="AH1402" i="64"/>
  <c r="AI1402" i="64"/>
  <c r="AK1402" i="64"/>
  <c r="AL1402" i="64"/>
  <c r="AN1402" i="64"/>
  <c r="AO1402" i="64"/>
  <c r="AR1402" i="64"/>
  <c r="AU1402" i="64"/>
  <c r="AH1403" i="64"/>
  <c r="AI1403" i="64"/>
  <c r="AK1403" i="64"/>
  <c r="AL1403" i="64"/>
  <c r="AN1403" i="64"/>
  <c r="AO1403" i="64"/>
  <c r="AR1403" i="64"/>
  <c r="AU1403" i="64"/>
  <c r="AH1404" i="64"/>
  <c r="AI1404" i="64"/>
  <c r="AK1404" i="64"/>
  <c r="AL1404" i="64"/>
  <c r="AN1404" i="64"/>
  <c r="AO1404" i="64"/>
  <c r="AR1404" i="64"/>
  <c r="AU1404" i="64"/>
  <c r="AH1405" i="64"/>
  <c r="AI1405" i="64"/>
  <c r="AK1405" i="64"/>
  <c r="AL1405" i="64"/>
  <c r="AN1405" i="64"/>
  <c r="AO1405" i="64"/>
  <c r="AR1405" i="64"/>
  <c r="AU1405" i="64"/>
  <c r="AH1406" i="64"/>
  <c r="AI1406" i="64"/>
  <c r="AK1406" i="64"/>
  <c r="AL1406" i="64"/>
  <c r="AN1406" i="64"/>
  <c r="AO1406" i="64"/>
  <c r="AR1406" i="64"/>
  <c r="AU1406" i="64"/>
  <c r="AH1407" i="64"/>
  <c r="AI1407" i="64"/>
  <c r="AK1407" i="64"/>
  <c r="AL1407" i="64"/>
  <c r="AN1407" i="64"/>
  <c r="AO1407" i="64"/>
  <c r="AR1407" i="64"/>
  <c r="AU1407" i="64"/>
  <c r="AH1408" i="64"/>
  <c r="AI1408" i="64"/>
  <c r="AK1408" i="64"/>
  <c r="AL1408" i="64"/>
  <c r="AN1408" i="64"/>
  <c r="AO1408" i="64"/>
  <c r="AR1408" i="64"/>
  <c r="AU1408" i="64"/>
  <c r="AH1409" i="64"/>
  <c r="AI1409" i="64"/>
  <c r="AK1409" i="64"/>
  <c r="AL1409" i="64"/>
  <c r="AN1409" i="64"/>
  <c r="AO1409" i="64"/>
  <c r="AR1409" i="64"/>
  <c r="AU1409" i="64"/>
  <c r="AH1410" i="64"/>
  <c r="AI1410" i="64"/>
  <c r="AK1410" i="64"/>
  <c r="AL1410" i="64"/>
  <c r="AN1410" i="64"/>
  <c r="AO1410" i="64"/>
  <c r="AR1410" i="64"/>
  <c r="AU1410" i="64"/>
  <c r="AH1411" i="64"/>
  <c r="AI1411" i="64"/>
  <c r="AK1411" i="64"/>
  <c r="AL1411" i="64"/>
  <c r="AN1411" i="64"/>
  <c r="AO1411" i="64"/>
  <c r="AR1411" i="64"/>
  <c r="AU1411" i="64"/>
  <c r="AH1412" i="64"/>
  <c r="AI1412" i="64"/>
  <c r="AK1412" i="64"/>
  <c r="AL1412" i="64"/>
  <c r="AN1412" i="64"/>
  <c r="AO1412" i="64"/>
  <c r="AR1412" i="64"/>
  <c r="AU1412" i="64"/>
  <c r="AH1413" i="64"/>
  <c r="AI1413" i="64"/>
  <c r="AK1413" i="64"/>
  <c r="AL1413" i="64"/>
  <c r="AN1413" i="64"/>
  <c r="AO1413" i="64"/>
  <c r="AR1413" i="64"/>
  <c r="AU1413" i="64"/>
  <c r="AH1414" i="64"/>
  <c r="AI1414" i="64"/>
  <c r="AK1414" i="64"/>
  <c r="AL1414" i="64"/>
  <c r="AN1414" i="64"/>
  <c r="AO1414" i="64"/>
  <c r="AR1414" i="64"/>
  <c r="AU1414" i="64"/>
  <c r="AH1415" i="64"/>
  <c r="AI1415" i="64"/>
  <c r="AK1415" i="64"/>
  <c r="AL1415" i="64"/>
  <c r="AN1415" i="64"/>
  <c r="AO1415" i="64"/>
  <c r="AR1415" i="64"/>
  <c r="AU1415" i="64"/>
  <c r="AH1416" i="64"/>
  <c r="AI1416" i="64"/>
  <c r="AK1416" i="64"/>
  <c r="AL1416" i="64"/>
  <c r="AN1416" i="64"/>
  <c r="AO1416" i="64"/>
  <c r="AH1417" i="64"/>
  <c r="AI1417" i="64"/>
  <c r="AK1417" i="64"/>
  <c r="AL1417" i="64"/>
  <c r="AN1417" i="64"/>
  <c r="AO1417" i="64"/>
  <c r="AR1417" i="64"/>
  <c r="AU1417" i="64"/>
  <c r="AH1418" i="64"/>
  <c r="AI1418" i="64"/>
  <c r="AK1418" i="64"/>
  <c r="AL1418" i="64"/>
  <c r="AN1418" i="64"/>
  <c r="AO1418" i="64"/>
  <c r="AR1418" i="64"/>
  <c r="AU1418" i="64"/>
  <c r="AH1419" i="64"/>
  <c r="AI1419" i="64"/>
  <c r="AK1419" i="64"/>
  <c r="AL1419" i="64"/>
  <c r="AN1419" i="64"/>
  <c r="AO1419" i="64"/>
  <c r="AR1419" i="64"/>
  <c r="AU1419" i="64"/>
  <c r="AH1420" i="64"/>
  <c r="AI1420" i="64"/>
  <c r="AK1420" i="64"/>
  <c r="AL1420" i="64"/>
  <c r="AN1420" i="64"/>
  <c r="AO1420" i="64"/>
  <c r="AR1420" i="64"/>
  <c r="AU1420" i="64"/>
  <c r="AH1421" i="64"/>
  <c r="AI1421" i="64"/>
  <c r="AK1421" i="64"/>
  <c r="AL1421" i="64"/>
  <c r="AN1421" i="64"/>
  <c r="AO1421" i="64"/>
  <c r="AR1421" i="64"/>
  <c r="AU1421" i="64"/>
  <c r="AH1422" i="64"/>
  <c r="AI1422" i="64"/>
  <c r="AK1422" i="64"/>
  <c r="AL1422" i="64"/>
  <c r="AN1422" i="64"/>
  <c r="AO1422" i="64"/>
  <c r="AR1422" i="64"/>
  <c r="AU1422" i="64"/>
  <c r="AH1423" i="64"/>
  <c r="AI1423" i="64"/>
  <c r="AK1423" i="64"/>
  <c r="AL1423" i="64"/>
  <c r="AN1423" i="64"/>
  <c r="AO1423" i="64"/>
  <c r="AR1423" i="64"/>
  <c r="AU1423" i="64"/>
  <c r="AH1424" i="64"/>
  <c r="AI1424" i="64"/>
  <c r="AK1424" i="64"/>
  <c r="AL1424" i="64"/>
  <c r="AN1424" i="64"/>
  <c r="AO1424" i="64"/>
  <c r="AR1424" i="64"/>
  <c r="AU1424" i="64"/>
  <c r="AH1425" i="64"/>
  <c r="AI1425" i="64"/>
  <c r="AK1425" i="64"/>
  <c r="AL1425" i="64"/>
  <c r="AN1425" i="64"/>
  <c r="AO1425" i="64"/>
  <c r="AR1425" i="64"/>
  <c r="AU1425" i="64"/>
  <c r="AH1426" i="64"/>
  <c r="AI1426" i="64"/>
  <c r="AK1426" i="64"/>
  <c r="AL1426" i="64"/>
  <c r="AN1426" i="64"/>
  <c r="AO1426" i="64"/>
  <c r="AR1426" i="64"/>
  <c r="AU1426" i="64"/>
  <c r="AH1427" i="64"/>
  <c r="AI1427" i="64"/>
  <c r="AK1427" i="64"/>
  <c r="AL1427" i="64"/>
  <c r="AN1427" i="64"/>
  <c r="AO1427" i="64"/>
  <c r="AR1427" i="64"/>
  <c r="AU1427" i="64"/>
  <c r="AH1428" i="64"/>
  <c r="AI1428" i="64"/>
  <c r="AK1428" i="64"/>
  <c r="AL1428" i="64"/>
  <c r="AN1428" i="64"/>
  <c r="AO1428" i="64"/>
  <c r="AR1428" i="64"/>
  <c r="AU1428" i="64"/>
  <c r="AH1429" i="64"/>
  <c r="AI1429" i="64"/>
  <c r="AK1429" i="64"/>
  <c r="AL1429" i="64"/>
  <c r="AN1429" i="64"/>
  <c r="AO1429" i="64"/>
  <c r="AR1429" i="64"/>
  <c r="AU1429" i="64"/>
  <c r="AH1430" i="64"/>
  <c r="AI1430" i="64"/>
  <c r="AK1430" i="64"/>
  <c r="AL1430" i="64"/>
  <c r="AN1430" i="64"/>
  <c r="AO1430" i="64"/>
  <c r="AR1430" i="64"/>
  <c r="AU1430" i="64"/>
  <c r="AH1431" i="64"/>
  <c r="AI1431" i="64"/>
  <c r="AK1431" i="64"/>
  <c r="AL1431" i="64"/>
  <c r="AN1431" i="64"/>
  <c r="AO1431" i="64"/>
  <c r="AR1431" i="64"/>
  <c r="AU1431" i="64"/>
  <c r="AH1432" i="64"/>
  <c r="AI1432" i="64"/>
  <c r="AK1432" i="64"/>
  <c r="AL1432" i="64"/>
  <c r="AN1432" i="64"/>
  <c r="AO1432" i="64"/>
  <c r="AR1432" i="64"/>
  <c r="AU1432" i="64"/>
  <c r="AH1433" i="64"/>
  <c r="AI1433" i="64"/>
  <c r="AK1433" i="64"/>
  <c r="AL1433" i="64"/>
  <c r="AN1433" i="64"/>
  <c r="AO1433" i="64"/>
  <c r="AR1433" i="64"/>
  <c r="AU1433" i="64"/>
  <c r="AH1434" i="64"/>
  <c r="AI1434" i="64"/>
  <c r="AK1434" i="64"/>
  <c r="AL1434" i="64"/>
  <c r="AN1434" i="64"/>
  <c r="AO1434" i="64"/>
  <c r="AR1434" i="64"/>
  <c r="AU1434" i="64"/>
  <c r="AH1435" i="64"/>
  <c r="AI1435" i="64"/>
  <c r="AK1435" i="64"/>
  <c r="AL1435" i="64"/>
  <c r="AN1435" i="64"/>
  <c r="AO1435" i="64"/>
  <c r="AR1435" i="64"/>
  <c r="AU1435" i="64"/>
  <c r="AH1436" i="64"/>
  <c r="AI1436" i="64"/>
  <c r="AK1436" i="64"/>
  <c r="AL1436" i="64"/>
  <c r="AN1436" i="64"/>
  <c r="AO1436" i="64"/>
  <c r="AR1436" i="64"/>
  <c r="AU1436" i="64"/>
  <c r="AH1437" i="64"/>
  <c r="AI1437" i="64"/>
  <c r="AK1437" i="64"/>
  <c r="AL1437" i="64"/>
  <c r="AN1437" i="64"/>
  <c r="AO1437" i="64"/>
  <c r="AR1437" i="64"/>
  <c r="AU1437" i="64"/>
  <c r="AH1438" i="64"/>
  <c r="AI1438" i="64"/>
  <c r="AK1438" i="64"/>
  <c r="AL1438" i="64"/>
  <c r="AN1438" i="64"/>
  <c r="AO1438" i="64"/>
  <c r="AR1438" i="64"/>
  <c r="AU1438" i="64"/>
  <c r="AH1439" i="64"/>
  <c r="AI1439" i="64"/>
  <c r="AK1439" i="64"/>
  <c r="AL1439" i="64"/>
  <c r="AN1439" i="64"/>
  <c r="AO1439" i="64"/>
  <c r="AR1439" i="64"/>
  <c r="AU1439" i="64"/>
  <c r="AH1440" i="64"/>
  <c r="AI1440" i="64"/>
  <c r="AK1440" i="64"/>
  <c r="AL1440" i="64"/>
  <c r="AN1440" i="64"/>
  <c r="AO1440" i="64"/>
  <c r="AR1440" i="64"/>
  <c r="AU1440" i="64"/>
  <c r="AH1441" i="64"/>
  <c r="AI1441" i="64"/>
  <c r="AK1441" i="64"/>
  <c r="AL1441" i="64"/>
  <c r="AN1441" i="64"/>
  <c r="AO1441" i="64"/>
  <c r="AR1441" i="64"/>
  <c r="AU1441" i="64"/>
  <c r="AH1442" i="64"/>
  <c r="AI1442" i="64"/>
  <c r="AK1442" i="64"/>
  <c r="AL1442" i="64"/>
  <c r="AN1442" i="64"/>
  <c r="AO1442" i="64"/>
  <c r="AR1442" i="64"/>
  <c r="AU1442" i="64"/>
  <c r="AH1443" i="64"/>
  <c r="AI1443" i="64"/>
  <c r="AK1443" i="64"/>
  <c r="AL1443" i="64"/>
  <c r="AN1443" i="64"/>
  <c r="AO1443" i="64"/>
  <c r="AR1443" i="64"/>
  <c r="AU1443" i="64"/>
  <c r="AH1444" i="64"/>
  <c r="AI1444" i="64"/>
  <c r="AK1444" i="64"/>
  <c r="AL1444" i="64"/>
  <c r="AN1444" i="64"/>
  <c r="AO1444" i="64"/>
  <c r="AR1444" i="64"/>
  <c r="AU1444" i="64"/>
  <c r="AH1445" i="64"/>
  <c r="AI1445" i="64"/>
  <c r="AK1445" i="64"/>
  <c r="AL1445" i="64"/>
  <c r="AN1445" i="64"/>
  <c r="AO1445" i="64"/>
  <c r="AR1445" i="64"/>
  <c r="AU1445" i="64"/>
  <c r="AH1446" i="64"/>
  <c r="AI1446" i="64"/>
  <c r="AK1446" i="64"/>
  <c r="AL1446" i="64"/>
  <c r="AN1446" i="64"/>
  <c r="AO1446" i="64"/>
  <c r="AR1446" i="64"/>
  <c r="AU1446" i="64"/>
  <c r="AH1447" i="64"/>
  <c r="AI1447" i="64"/>
  <c r="AK1447" i="64"/>
  <c r="AL1447" i="64"/>
  <c r="AN1447" i="64"/>
  <c r="AO1447" i="64"/>
  <c r="AR1447" i="64"/>
  <c r="AU1447" i="64"/>
  <c r="AH1448" i="64"/>
  <c r="AI1448" i="64"/>
  <c r="AK1448" i="64"/>
  <c r="AL1448" i="64"/>
  <c r="AN1448" i="64"/>
  <c r="AO1448" i="64"/>
  <c r="AR1448" i="64"/>
  <c r="AU1448" i="64"/>
  <c r="AH1449" i="64"/>
  <c r="AI1449" i="64"/>
  <c r="AK1449" i="64"/>
  <c r="AL1449" i="64"/>
  <c r="AN1449" i="64"/>
  <c r="AO1449" i="64"/>
  <c r="AR1449" i="64"/>
  <c r="AU1449" i="64"/>
  <c r="AH1450" i="64"/>
  <c r="AI1450" i="64"/>
  <c r="AK1450" i="64"/>
  <c r="AL1450" i="64"/>
  <c r="AN1450" i="64"/>
  <c r="AO1450" i="64"/>
  <c r="AR1450" i="64"/>
  <c r="AU1450" i="64"/>
  <c r="AH1451" i="64"/>
  <c r="AI1451" i="64"/>
  <c r="AK1451" i="64"/>
  <c r="AL1451" i="64"/>
  <c r="AN1451" i="64"/>
  <c r="AO1451" i="64"/>
  <c r="AR1451" i="64"/>
  <c r="AU1451" i="64"/>
  <c r="AH1452" i="64"/>
  <c r="AI1452" i="64"/>
  <c r="AK1452" i="64"/>
  <c r="AL1452" i="64"/>
  <c r="AN1452" i="64"/>
  <c r="AO1452" i="64"/>
  <c r="AR1452" i="64"/>
  <c r="AU1452" i="64"/>
  <c r="AH1453" i="64"/>
  <c r="AI1453" i="64"/>
  <c r="AK1453" i="64"/>
  <c r="AL1453" i="64"/>
  <c r="AN1453" i="64"/>
  <c r="AO1453" i="64"/>
  <c r="AR1453" i="64"/>
  <c r="AU1453" i="64"/>
  <c r="AH1454" i="64"/>
  <c r="AI1454" i="64"/>
  <c r="AK1454" i="64"/>
  <c r="AL1454" i="64"/>
  <c r="AN1454" i="64"/>
  <c r="AO1454" i="64"/>
  <c r="AR1454" i="64"/>
  <c r="AU1454" i="64"/>
  <c r="AH1455" i="64"/>
  <c r="AI1455" i="64"/>
  <c r="AK1455" i="64"/>
  <c r="AL1455" i="64"/>
  <c r="AN1455" i="64"/>
  <c r="AO1455" i="64"/>
  <c r="AR1455" i="64"/>
  <c r="AU1455" i="64"/>
  <c r="AH1456" i="64"/>
  <c r="AI1456" i="64"/>
  <c r="AK1456" i="64"/>
  <c r="AL1456" i="64"/>
  <c r="AN1456" i="64"/>
  <c r="AO1456" i="64"/>
  <c r="AR1456" i="64"/>
  <c r="AU1456" i="64"/>
  <c r="AH1457" i="64"/>
  <c r="AI1457" i="64"/>
  <c r="AK1457" i="64"/>
  <c r="AL1457" i="64"/>
  <c r="AN1457" i="64"/>
  <c r="AO1457" i="64"/>
  <c r="AR1457" i="64"/>
  <c r="AU1457" i="64"/>
  <c r="AH1458" i="64"/>
  <c r="AI1458" i="64"/>
  <c r="AK1458" i="64"/>
  <c r="AL1458" i="64"/>
  <c r="AN1458" i="64"/>
  <c r="AO1458" i="64"/>
  <c r="AR1458" i="64"/>
  <c r="AU1458" i="64"/>
  <c r="AH1459" i="64"/>
  <c r="AI1459" i="64"/>
  <c r="AK1459" i="64"/>
  <c r="AL1459" i="64"/>
  <c r="AN1459" i="64"/>
  <c r="AO1459" i="64"/>
  <c r="AR1459" i="64"/>
  <c r="AU1459" i="64"/>
  <c r="AH1460" i="64"/>
  <c r="AI1460" i="64"/>
  <c r="AK1460" i="64"/>
  <c r="AL1460" i="64"/>
  <c r="AN1460" i="64"/>
  <c r="AO1460" i="64"/>
  <c r="AR1460" i="64"/>
  <c r="AU1460" i="64"/>
  <c r="AH1461" i="64"/>
  <c r="AI1461" i="64"/>
  <c r="AK1461" i="64"/>
  <c r="AL1461" i="64"/>
  <c r="AN1461" i="64"/>
  <c r="AO1461" i="64"/>
  <c r="AR1461" i="64"/>
  <c r="AU1461" i="64"/>
  <c r="AH1462" i="64"/>
  <c r="AI1462" i="64"/>
  <c r="AK1462" i="64"/>
  <c r="AL1462" i="64"/>
  <c r="AN1462" i="64"/>
  <c r="AO1462" i="64"/>
  <c r="AR1462" i="64"/>
  <c r="AU1462" i="64"/>
  <c r="AH1463" i="64"/>
  <c r="AI1463" i="64"/>
  <c r="AK1463" i="64"/>
  <c r="AL1463" i="64"/>
  <c r="AN1463" i="64"/>
  <c r="AO1463" i="64"/>
  <c r="AR1463" i="64"/>
  <c r="AU1463" i="64"/>
  <c r="AH1464" i="64"/>
  <c r="AI1464" i="64"/>
  <c r="AK1464" i="64"/>
  <c r="AL1464" i="64"/>
  <c r="AN1464" i="64"/>
  <c r="AO1464" i="64"/>
  <c r="AR1464" i="64"/>
  <c r="AU1464" i="64"/>
  <c r="AH1465" i="64"/>
  <c r="AI1465" i="64"/>
  <c r="AK1465" i="64"/>
  <c r="AL1465" i="64"/>
  <c r="AN1465" i="64"/>
  <c r="AO1465" i="64"/>
  <c r="AR1465" i="64"/>
  <c r="AU1465" i="64"/>
  <c r="AH1466" i="64"/>
  <c r="AI1466" i="64"/>
  <c r="AK1466" i="64"/>
  <c r="AL1466" i="64"/>
  <c r="AN1466" i="64"/>
  <c r="AO1466" i="64"/>
  <c r="AR1466" i="64"/>
  <c r="AU1466" i="64"/>
  <c r="AH1467" i="64"/>
  <c r="AI1467" i="64"/>
  <c r="AK1467" i="64"/>
  <c r="AL1467" i="64"/>
  <c r="AN1467" i="64"/>
  <c r="AO1467" i="64"/>
  <c r="AR1467" i="64"/>
  <c r="AU1467" i="64"/>
  <c r="AH1468" i="64"/>
  <c r="AI1468" i="64"/>
  <c r="AK1468" i="64"/>
  <c r="AL1468" i="64"/>
  <c r="AN1468" i="64"/>
  <c r="AO1468" i="64"/>
  <c r="AR1468" i="64"/>
  <c r="AU1468" i="64"/>
  <c r="AH1469" i="64"/>
  <c r="AI1469" i="64"/>
  <c r="AK1469" i="64"/>
  <c r="AL1469" i="64"/>
  <c r="AN1469" i="64"/>
  <c r="AO1469" i="64"/>
  <c r="AR1469" i="64"/>
  <c r="AU1469" i="64"/>
  <c r="AH1470" i="64"/>
  <c r="AI1470" i="64"/>
  <c r="AK1470" i="64"/>
  <c r="AL1470" i="64"/>
  <c r="AN1470" i="64"/>
  <c r="AO1470" i="64"/>
  <c r="AR1470" i="64"/>
  <c r="AU1470" i="64"/>
  <c r="AH1471" i="64"/>
  <c r="AI1471" i="64"/>
  <c r="AK1471" i="64"/>
  <c r="AL1471" i="64"/>
  <c r="AN1471" i="64"/>
  <c r="AO1471" i="64"/>
  <c r="AR1471" i="64"/>
  <c r="AU1471" i="64"/>
  <c r="AH1472" i="64"/>
  <c r="AI1472" i="64"/>
  <c r="AK1472" i="64"/>
  <c r="AL1472" i="64"/>
  <c r="AN1472" i="64"/>
  <c r="AO1472" i="64"/>
  <c r="AR1472" i="64"/>
  <c r="AU1472" i="64"/>
  <c r="AH1473" i="64"/>
  <c r="AI1473" i="64"/>
  <c r="AK1473" i="64"/>
  <c r="AL1473" i="64"/>
  <c r="AN1473" i="64"/>
  <c r="AO1473" i="64"/>
  <c r="AR1473" i="64"/>
  <c r="AU1473" i="64"/>
  <c r="AH1474" i="64"/>
  <c r="AI1474" i="64"/>
  <c r="AK1474" i="64"/>
  <c r="AL1474" i="64"/>
  <c r="AN1474" i="64"/>
  <c r="AO1474" i="64"/>
  <c r="AR1474" i="64"/>
  <c r="AU1474" i="64"/>
  <c r="AH1475" i="64"/>
  <c r="AI1475" i="64"/>
  <c r="AK1475" i="64"/>
  <c r="AL1475" i="64"/>
  <c r="AN1475" i="64"/>
  <c r="AO1475" i="64"/>
  <c r="AR1475" i="64"/>
  <c r="AU1475" i="64"/>
  <c r="AH1476" i="64"/>
  <c r="AI1476" i="64"/>
  <c r="AK1476" i="64"/>
  <c r="AL1476" i="64"/>
  <c r="AN1476" i="64"/>
  <c r="AO1476" i="64"/>
  <c r="AR1476" i="64"/>
  <c r="AU1476" i="64"/>
  <c r="AH1477" i="64"/>
  <c r="AI1477" i="64"/>
  <c r="AK1477" i="64"/>
  <c r="AL1477" i="64"/>
  <c r="AN1477" i="64"/>
  <c r="AO1477" i="64"/>
  <c r="AR1477" i="64"/>
  <c r="AU1477" i="64"/>
  <c r="AH1478" i="64"/>
  <c r="AI1478" i="64"/>
  <c r="AK1478" i="64"/>
  <c r="AL1478" i="64"/>
  <c r="AN1478" i="64"/>
  <c r="AO1478" i="64"/>
  <c r="AR1478" i="64"/>
  <c r="AU1478" i="64"/>
  <c r="AH1479" i="64"/>
  <c r="AI1479" i="64"/>
  <c r="AK1479" i="64"/>
  <c r="AL1479" i="64"/>
  <c r="AN1479" i="64"/>
  <c r="AO1479" i="64"/>
  <c r="AR1479" i="64"/>
  <c r="AU1479" i="64"/>
  <c r="AH1480" i="64"/>
  <c r="AI1480" i="64"/>
  <c r="AK1480" i="64"/>
  <c r="AL1480" i="64"/>
  <c r="AN1480" i="64"/>
  <c r="AO1480" i="64"/>
  <c r="AR1480" i="64"/>
  <c r="AU1480" i="64"/>
  <c r="AH1481" i="64"/>
  <c r="AI1481" i="64"/>
  <c r="AK1481" i="64"/>
  <c r="AL1481" i="64"/>
  <c r="AN1481" i="64"/>
  <c r="AO1481" i="64"/>
  <c r="AR1481" i="64"/>
  <c r="AU1481" i="64"/>
  <c r="AH1482" i="64"/>
  <c r="AI1482" i="64"/>
  <c r="AK1482" i="64"/>
  <c r="AL1482" i="64"/>
  <c r="AN1482" i="64"/>
  <c r="AO1482" i="64"/>
  <c r="AR1482" i="64"/>
  <c r="AU1482" i="64"/>
  <c r="AH1483" i="64"/>
  <c r="AI1483" i="64"/>
  <c r="AK1483" i="64"/>
  <c r="AL1483" i="64"/>
  <c r="AN1483" i="64"/>
  <c r="AO1483" i="64"/>
  <c r="AR1483" i="64"/>
  <c r="AU1483" i="64"/>
  <c r="AH1484" i="64"/>
  <c r="AI1484" i="64"/>
  <c r="AK1484" i="64"/>
  <c r="AL1484" i="64"/>
  <c r="AN1484" i="64"/>
  <c r="AO1484" i="64"/>
  <c r="AR1484" i="64"/>
  <c r="AU1484" i="64"/>
  <c r="AH1485" i="64"/>
  <c r="AI1485" i="64"/>
  <c r="AK1485" i="64"/>
  <c r="AL1485" i="64"/>
  <c r="AN1485" i="64"/>
  <c r="AO1485" i="64"/>
  <c r="AR1485" i="64"/>
  <c r="AU1485" i="64"/>
  <c r="AH1486" i="64"/>
  <c r="AI1486" i="64"/>
  <c r="AK1486" i="64"/>
  <c r="AL1486" i="64"/>
  <c r="AN1486" i="64"/>
  <c r="AO1486" i="64"/>
  <c r="AR1486" i="64"/>
  <c r="AU1486" i="64"/>
  <c r="AH1487" i="64"/>
  <c r="AI1487" i="64"/>
  <c r="AK1487" i="64"/>
  <c r="AL1487" i="64"/>
  <c r="AN1487" i="64"/>
  <c r="AO1487" i="64"/>
  <c r="AR1487" i="64"/>
  <c r="AU1487" i="64"/>
  <c r="AH1488" i="64"/>
  <c r="AI1488" i="64"/>
  <c r="AK1488" i="64"/>
  <c r="AL1488" i="64"/>
  <c r="AN1488" i="64"/>
  <c r="AO1488" i="64"/>
  <c r="AR1488" i="64"/>
  <c r="AU1488" i="64"/>
  <c r="AH1489" i="64"/>
  <c r="AI1489" i="64"/>
  <c r="AK1489" i="64"/>
  <c r="AL1489" i="64"/>
  <c r="AN1489" i="64"/>
  <c r="AO1489" i="64"/>
  <c r="AR1489" i="64"/>
  <c r="AU1489" i="64"/>
  <c r="AH1490" i="64"/>
  <c r="AI1490" i="64"/>
  <c r="AK1490" i="64"/>
  <c r="AL1490" i="64"/>
  <c r="AN1490" i="64"/>
  <c r="AO1490" i="64"/>
  <c r="AR1490" i="64"/>
  <c r="AU1490" i="64"/>
  <c r="AH1491" i="64"/>
  <c r="AI1491" i="64"/>
  <c r="AK1491" i="64"/>
  <c r="AL1491" i="64"/>
  <c r="AN1491" i="64"/>
  <c r="AO1491" i="64"/>
  <c r="AR1491" i="64"/>
  <c r="AU1491" i="64"/>
  <c r="AH1492" i="64"/>
  <c r="AI1492" i="64"/>
  <c r="AK1492" i="64"/>
  <c r="AL1492" i="64"/>
  <c r="AN1492" i="64"/>
  <c r="AO1492" i="64"/>
  <c r="AR1492" i="64"/>
  <c r="AU1492" i="64"/>
  <c r="AH1493" i="64"/>
  <c r="AI1493" i="64"/>
  <c r="AK1493" i="64"/>
  <c r="AL1493" i="64"/>
  <c r="AN1493" i="64"/>
  <c r="AO1493" i="64"/>
  <c r="AR1493" i="64"/>
  <c r="AU1493" i="64"/>
  <c r="AH1494" i="64"/>
  <c r="AI1494" i="64"/>
  <c r="AK1494" i="64"/>
  <c r="AL1494" i="64"/>
  <c r="AN1494" i="64"/>
  <c r="AO1494" i="64"/>
  <c r="AR1494" i="64"/>
  <c r="AU1494" i="64"/>
  <c r="AH1495" i="64"/>
  <c r="AI1495" i="64"/>
  <c r="AK1495" i="64"/>
  <c r="AL1495" i="64"/>
  <c r="AN1495" i="64"/>
  <c r="AO1495" i="64"/>
  <c r="AR1495" i="64"/>
  <c r="AU1495" i="64"/>
  <c r="AH1496" i="64"/>
  <c r="AI1496" i="64"/>
  <c r="AK1496" i="64"/>
  <c r="AL1496" i="64"/>
  <c r="AN1496" i="64"/>
  <c r="AO1496" i="64"/>
  <c r="AR1496" i="64"/>
  <c r="AU1496" i="64"/>
  <c r="AH1497" i="64"/>
  <c r="AI1497" i="64"/>
  <c r="AK1497" i="64"/>
  <c r="AL1497" i="64"/>
  <c r="AN1497" i="64"/>
  <c r="AO1497" i="64"/>
  <c r="AR1497" i="64"/>
  <c r="AU1497" i="64"/>
  <c r="AH1498" i="64"/>
  <c r="AI1498" i="64"/>
  <c r="AK1498" i="64"/>
  <c r="AL1498" i="64"/>
  <c r="AN1498" i="64"/>
  <c r="AO1498" i="64"/>
  <c r="AR1498" i="64"/>
  <c r="AU1498" i="64"/>
  <c r="AH1499" i="64"/>
  <c r="AI1499" i="64"/>
  <c r="AK1499" i="64"/>
  <c r="AL1499" i="64"/>
  <c r="AN1499" i="64"/>
  <c r="AO1499" i="64"/>
  <c r="AR1499" i="64"/>
  <c r="AU1499" i="64"/>
  <c r="AH1500" i="64"/>
  <c r="AI1500" i="64"/>
  <c r="AK1500" i="64"/>
  <c r="AL1500" i="64"/>
  <c r="AN1500" i="64"/>
  <c r="AO1500" i="64"/>
  <c r="AR1500" i="64"/>
  <c r="AU1500" i="64"/>
  <c r="AH1501" i="64"/>
  <c r="AI1501" i="64"/>
  <c r="AK1501" i="64"/>
  <c r="AL1501" i="64"/>
  <c r="AN1501" i="64"/>
  <c r="AO1501" i="64"/>
  <c r="AR1501" i="64"/>
  <c r="AU1501" i="64"/>
  <c r="AH1502" i="64"/>
  <c r="AI1502" i="64"/>
  <c r="AK1502" i="64"/>
  <c r="AL1502" i="64"/>
  <c r="AN1502" i="64"/>
  <c r="AO1502" i="64"/>
  <c r="AR1502" i="64"/>
  <c r="AU1502" i="64"/>
  <c r="AH1503" i="64"/>
  <c r="AI1503" i="64"/>
  <c r="AK1503" i="64"/>
  <c r="AL1503" i="64"/>
  <c r="AN1503" i="64"/>
  <c r="AO1503" i="64"/>
  <c r="AR1503" i="64"/>
  <c r="AU1503" i="64"/>
  <c r="AH1504" i="64"/>
  <c r="AI1504" i="64"/>
  <c r="AK1504" i="64"/>
  <c r="AL1504" i="64"/>
  <c r="AN1504" i="64"/>
  <c r="AO1504" i="64"/>
  <c r="AR1504" i="64"/>
  <c r="AU1504" i="64"/>
  <c r="AH1505" i="64"/>
  <c r="AI1505" i="64"/>
  <c r="AK1505" i="64"/>
  <c r="AL1505" i="64"/>
  <c r="AN1505" i="64"/>
  <c r="AO1505" i="64"/>
  <c r="AR1505" i="64"/>
  <c r="AU1505" i="64"/>
  <c r="AH1506" i="64"/>
  <c r="AI1506" i="64"/>
  <c r="AK1506" i="64"/>
  <c r="AL1506" i="64"/>
  <c r="AN1506" i="64"/>
  <c r="AO1506" i="64"/>
  <c r="AR1506" i="64"/>
  <c r="AU1506" i="64"/>
  <c r="AH1507" i="64"/>
  <c r="AI1507" i="64"/>
  <c r="AK1507" i="64"/>
  <c r="AL1507" i="64"/>
  <c r="AN1507" i="64"/>
  <c r="AO1507" i="64"/>
  <c r="AR1507" i="64"/>
  <c r="AU1507" i="64"/>
  <c r="AH1508" i="64"/>
  <c r="AI1508" i="64"/>
  <c r="AK1508" i="64"/>
  <c r="AL1508" i="64"/>
  <c r="AN1508" i="64"/>
  <c r="AO1508" i="64"/>
  <c r="AR1508" i="64"/>
  <c r="AU1508" i="64"/>
  <c r="AH1509" i="64"/>
  <c r="AI1509" i="64"/>
  <c r="AK1509" i="64"/>
  <c r="AL1509" i="64"/>
  <c r="AN1509" i="64"/>
  <c r="AO1509" i="64"/>
  <c r="AR1509" i="64"/>
  <c r="AU1509" i="64"/>
  <c r="AH1510" i="64"/>
  <c r="AI1510" i="64"/>
  <c r="AK1510" i="64"/>
  <c r="AL1510" i="64"/>
  <c r="AN1510" i="64"/>
  <c r="AO1510" i="64"/>
  <c r="AR1510" i="64"/>
  <c r="AU1510" i="64"/>
  <c r="AH1511" i="64"/>
  <c r="AI1511" i="64"/>
  <c r="AK1511" i="64"/>
  <c r="AL1511" i="64"/>
  <c r="AN1511" i="64"/>
  <c r="AO1511" i="64"/>
  <c r="AR1511" i="64"/>
  <c r="AU1511" i="64"/>
  <c r="AH1512" i="64"/>
  <c r="AI1512" i="64"/>
  <c r="AK1512" i="64"/>
  <c r="AL1512" i="64"/>
  <c r="AN1512" i="64"/>
  <c r="AO1512" i="64"/>
  <c r="AR1512" i="64"/>
  <c r="AU1512" i="64"/>
  <c r="AH1513" i="64"/>
  <c r="AI1513" i="64"/>
  <c r="AK1513" i="64"/>
  <c r="AL1513" i="64"/>
  <c r="AN1513" i="64"/>
  <c r="AO1513" i="64"/>
  <c r="AR1513" i="64"/>
  <c r="AU1513" i="64"/>
  <c r="AH1514" i="64"/>
  <c r="AI1514" i="64"/>
  <c r="AK1514" i="64"/>
  <c r="AL1514" i="64"/>
  <c r="AN1514" i="64"/>
  <c r="AO1514" i="64"/>
  <c r="AR1514" i="64"/>
  <c r="AU1514" i="64"/>
  <c r="AH1515" i="64"/>
  <c r="AI1515" i="64"/>
  <c r="AK1515" i="64"/>
  <c r="AL1515" i="64"/>
  <c r="AN1515" i="64"/>
  <c r="AO1515" i="64"/>
  <c r="AR1515" i="64"/>
  <c r="AU1515" i="64"/>
  <c r="AH1516" i="64"/>
  <c r="AI1516" i="64"/>
  <c r="AK1516" i="64"/>
  <c r="AL1516" i="64"/>
  <c r="AN1516" i="64"/>
  <c r="AO1516" i="64"/>
  <c r="AR1516" i="64"/>
  <c r="AU1516" i="64"/>
  <c r="AH1517" i="64"/>
  <c r="AI1517" i="64"/>
  <c r="AK1517" i="64"/>
  <c r="AL1517" i="64"/>
  <c r="AN1517" i="64"/>
  <c r="AO1517" i="64"/>
  <c r="AR1517" i="64"/>
  <c r="AU1517" i="64"/>
  <c r="AH1518" i="64"/>
  <c r="AI1518" i="64"/>
  <c r="AK1518" i="64"/>
  <c r="AL1518" i="64"/>
  <c r="AN1518" i="64"/>
  <c r="AO1518" i="64"/>
  <c r="AR1518" i="64"/>
  <c r="AU1518" i="64"/>
  <c r="AH1519" i="64"/>
  <c r="AI1519" i="64"/>
  <c r="AK1519" i="64"/>
  <c r="AL1519" i="64"/>
  <c r="AN1519" i="64"/>
  <c r="AO1519" i="64"/>
  <c r="AR1519" i="64"/>
  <c r="AU1519" i="64"/>
  <c r="AH1520" i="64"/>
  <c r="AI1520" i="64"/>
  <c r="AK1520" i="64"/>
  <c r="AL1520" i="64"/>
  <c r="AN1520" i="64"/>
  <c r="AO1520" i="64"/>
  <c r="AR1520" i="64"/>
  <c r="AU1520" i="64"/>
  <c r="AH1521" i="64"/>
  <c r="AI1521" i="64"/>
  <c r="AK1521" i="64"/>
  <c r="AL1521" i="64"/>
  <c r="AN1521" i="64"/>
  <c r="AO1521" i="64"/>
  <c r="AR1521" i="64"/>
  <c r="AU1521" i="64"/>
  <c r="AH1522" i="64"/>
  <c r="AI1522" i="64"/>
  <c r="AK1522" i="64"/>
  <c r="AL1522" i="64"/>
  <c r="AN1522" i="64"/>
  <c r="AO1522" i="64"/>
  <c r="AR1522" i="64"/>
  <c r="AU1522" i="64"/>
  <c r="AH1523" i="64"/>
  <c r="AI1523" i="64"/>
  <c r="AK1523" i="64"/>
  <c r="AL1523" i="64"/>
  <c r="AN1523" i="64"/>
  <c r="AO1523" i="64"/>
  <c r="AR1523" i="64"/>
  <c r="AU1523" i="64"/>
  <c r="AH1524" i="64"/>
  <c r="AI1524" i="64"/>
  <c r="AK1524" i="64"/>
  <c r="AL1524" i="64"/>
  <c r="AN1524" i="64"/>
  <c r="AO1524" i="64"/>
  <c r="AR1524" i="64"/>
  <c r="AU1524" i="64"/>
  <c r="AH1525" i="64"/>
  <c r="AI1525" i="64"/>
  <c r="AK1525" i="64"/>
  <c r="AL1525" i="64"/>
  <c r="AN1525" i="64"/>
  <c r="AO1525" i="64"/>
  <c r="AR1525" i="64"/>
  <c r="AU1525" i="64"/>
  <c r="AH1526" i="64"/>
  <c r="AI1526" i="64"/>
  <c r="AK1526" i="64"/>
  <c r="AL1526" i="64"/>
  <c r="AN1526" i="64"/>
  <c r="AO1526" i="64"/>
  <c r="AR1526" i="64"/>
  <c r="AU1526" i="64"/>
  <c r="AH1527" i="64"/>
  <c r="AI1527" i="64"/>
  <c r="AK1527" i="64"/>
  <c r="AL1527" i="64"/>
  <c r="AN1527" i="64"/>
  <c r="AO1527" i="64"/>
  <c r="AH1528" i="64"/>
  <c r="AI1528" i="64"/>
  <c r="AK1528" i="64"/>
  <c r="AL1528" i="64"/>
  <c r="AN1528" i="64"/>
  <c r="AO1528" i="64"/>
  <c r="AR1528" i="64"/>
  <c r="AU1528" i="64"/>
  <c r="AH1529" i="64"/>
  <c r="AI1529" i="64"/>
  <c r="AK1529" i="64"/>
  <c r="AL1529" i="64"/>
  <c r="AN1529" i="64"/>
  <c r="AO1529" i="64"/>
  <c r="AR1529" i="64"/>
  <c r="AU1529" i="64"/>
  <c r="AH1530" i="64"/>
  <c r="AI1530" i="64"/>
  <c r="AK1530" i="64"/>
  <c r="AL1530" i="64"/>
  <c r="AN1530" i="64"/>
  <c r="AO1530" i="64"/>
  <c r="AR1530" i="64"/>
  <c r="AU1530" i="64"/>
  <c r="AH1531" i="64"/>
  <c r="AI1531" i="64"/>
  <c r="AK1531" i="64"/>
  <c r="AL1531" i="64"/>
  <c r="AN1531" i="64"/>
  <c r="AO1531" i="64"/>
  <c r="AR1531" i="64"/>
  <c r="AU1531" i="64"/>
  <c r="AH1532" i="64"/>
  <c r="AI1532" i="64"/>
  <c r="AK1532" i="64"/>
  <c r="AL1532" i="64"/>
  <c r="AN1532" i="64"/>
  <c r="AO1532" i="64"/>
  <c r="AR1532" i="64"/>
  <c r="AU1532" i="64"/>
  <c r="AH1533" i="64"/>
  <c r="AI1533" i="64"/>
  <c r="AK1533" i="64"/>
  <c r="AL1533" i="64"/>
  <c r="AN1533" i="64"/>
  <c r="AO1533" i="64"/>
  <c r="AR1533" i="64"/>
  <c r="AU1533" i="64"/>
  <c r="AH1534" i="64"/>
  <c r="AI1534" i="64"/>
  <c r="AK1534" i="64"/>
  <c r="AL1534" i="64"/>
  <c r="AN1534" i="64"/>
  <c r="AO1534" i="64"/>
  <c r="AR1534" i="64"/>
  <c r="AU1534" i="64"/>
  <c r="AH1535" i="64"/>
  <c r="AI1535" i="64"/>
  <c r="AK1535" i="64"/>
  <c r="AL1535" i="64"/>
  <c r="AN1535" i="64"/>
  <c r="AO1535" i="64"/>
  <c r="AR1535" i="64"/>
  <c r="AU1535" i="64"/>
  <c r="AH1536" i="64"/>
  <c r="AI1536" i="64"/>
  <c r="AK1536" i="64"/>
  <c r="AL1536" i="64"/>
  <c r="AN1536" i="64"/>
  <c r="AO1536" i="64"/>
  <c r="AR1536" i="64"/>
  <c r="AU1536" i="64"/>
  <c r="AH1537" i="64"/>
  <c r="AI1537" i="64"/>
  <c r="AK1537" i="64"/>
  <c r="AL1537" i="64"/>
  <c r="AN1537" i="64"/>
  <c r="AO1537" i="64"/>
  <c r="AR1537" i="64"/>
  <c r="AU1537" i="64"/>
  <c r="AH1538" i="64"/>
  <c r="AI1538" i="64"/>
  <c r="AK1538" i="64"/>
  <c r="AL1538" i="64"/>
  <c r="AN1538" i="64"/>
  <c r="AO1538" i="64"/>
  <c r="AR1538" i="64"/>
  <c r="AU1538" i="64"/>
  <c r="AH1539" i="64"/>
  <c r="AI1539" i="64"/>
  <c r="AK1539" i="64"/>
  <c r="AL1539" i="64"/>
  <c r="AN1539" i="64"/>
  <c r="AO1539" i="64"/>
  <c r="AR1539" i="64"/>
  <c r="AU1539" i="64"/>
  <c r="AH1540" i="64"/>
  <c r="AI1540" i="64"/>
  <c r="AK1540" i="64"/>
  <c r="AL1540" i="64"/>
  <c r="AN1540" i="64"/>
  <c r="AO1540" i="64"/>
  <c r="AR1540" i="64"/>
  <c r="AU1540" i="64"/>
  <c r="AH1541" i="64"/>
  <c r="AI1541" i="64"/>
  <c r="AK1541" i="64"/>
  <c r="AL1541" i="64"/>
  <c r="AN1541" i="64"/>
  <c r="AO1541" i="64"/>
  <c r="AR1541" i="64"/>
  <c r="AU1541" i="64"/>
  <c r="AH1542" i="64"/>
  <c r="AI1542" i="64"/>
  <c r="AK1542" i="64"/>
  <c r="AL1542" i="64"/>
  <c r="AN1542" i="64"/>
  <c r="AO1542" i="64"/>
  <c r="AR1542" i="64"/>
  <c r="AU1542" i="64"/>
  <c r="AH1543" i="64"/>
  <c r="AI1543" i="64"/>
  <c r="AK1543" i="64"/>
  <c r="AL1543" i="64"/>
  <c r="AN1543" i="64"/>
  <c r="AO1543" i="64"/>
  <c r="AR1543" i="64"/>
  <c r="AU1543" i="64"/>
  <c r="AH1544" i="64"/>
  <c r="AI1544" i="64"/>
  <c r="AK1544" i="64"/>
  <c r="AL1544" i="64"/>
  <c r="AN1544" i="64"/>
  <c r="AO1544" i="64"/>
  <c r="AR1544" i="64"/>
  <c r="AU1544" i="64"/>
  <c r="AH1545" i="64"/>
  <c r="AI1545" i="64"/>
  <c r="AK1545" i="64"/>
  <c r="AL1545" i="64"/>
  <c r="AN1545" i="64"/>
  <c r="AO1545" i="64"/>
  <c r="AR1545" i="64"/>
  <c r="AU1545" i="64"/>
  <c r="AH1546" i="64"/>
  <c r="AI1546" i="64"/>
  <c r="AK1546" i="64"/>
  <c r="AL1546" i="64"/>
  <c r="AN1546" i="64"/>
  <c r="AO1546" i="64"/>
  <c r="AR1546" i="64"/>
  <c r="AU1546" i="64"/>
  <c r="AH1547" i="64"/>
  <c r="AI1547" i="64"/>
  <c r="AK1547" i="64"/>
  <c r="AL1547" i="64"/>
  <c r="AN1547" i="64"/>
  <c r="AO1547" i="64"/>
  <c r="AR1547" i="64"/>
  <c r="AU1547" i="64"/>
  <c r="AH1548" i="64"/>
  <c r="AI1548" i="64"/>
  <c r="AK1548" i="64"/>
  <c r="AL1548" i="64"/>
  <c r="AN1548" i="64"/>
  <c r="AO1548" i="64"/>
  <c r="AR1548" i="64"/>
  <c r="AU1548" i="64"/>
  <c r="AH1549" i="64"/>
  <c r="AI1549" i="64"/>
  <c r="AK1549" i="64"/>
  <c r="AL1549" i="64"/>
  <c r="AN1549" i="64"/>
  <c r="AO1549" i="64"/>
  <c r="AR1549" i="64"/>
  <c r="AU1549" i="64"/>
  <c r="AH1550" i="64"/>
  <c r="AI1550" i="64"/>
  <c r="AK1550" i="64"/>
  <c r="AL1550" i="64"/>
  <c r="AN1550" i="64"/>
  <c r="AO1550" i="64"/>
  <c r="AR1550" i="64"/>
  <c r="AU1550" i="64"/>
  <c r="AH1551" i="64"/>
  <c r="AI1551" i="64"/>
  <c r="AK1551" i="64"/>
  <c r="AL1551" i="64"/>
  <c r="AN1551" i="64"/>
  <c r="AO1551" i="64"/>
  <c r="AR1551" i="64"/>
  <c r="AU1551" i="64"/>
  <c r="AH1552" i="64"/>
  <c r="AI1552" i="64"/>
  <c r="AK1552" i="64"/>
  <c r="AL1552" i="64"/>
  <c r="AN1552" i="64"/>
  <c r="AO1552" i="64"/>
  <c r="AR1552" i="64"/>
  <c r="AU1552" i="64"/>
  <c r="AH1553" i="64"/>
  <c r="AI1553" i="64"/>
  <c r="AK1553" i="64"/>
  <c r="AL1553" i="64"/>
  <c r="AN1553" i="64"/>
  <c r="AO1553" i="64"/>
  <c r="AR1553" i="64"/>
  <c r="AU1553" i="64"/>
  <c r="AH1554" i="64"/>
  <c r="AI1554" i="64"/>
  <c r="AK1554" i="64"/>
  <c r="AL1554" i="64"/>
  <c r="AN1554" i="64"/>
  <c r="AO1554" i="64"/>
  <c r="AR1554" i="64"/>
  <c r="AU1554" i="64"/>
  <c r="AH1555" i="64"/>
  <c r="AI1555" i="64"/>
  <c r="AK1555" i="64"/>
  <c r="AL1555" i="64"/>
  <c r="AN1555" i="64"/>
  <c r="AO1555" i="64"/>
  <c r="AR1555" i="64"/>
  <c r="AU1555" i="64"/>
  <c r="AH1556" i="64"/>
  <c r="AI1556" i="64"/>
  <c r="AK1556" i="64"/>
  <c r="AL1556" i="64"/>
  <c r="AN1556" i="64"/>
  <c r="AO1556" i="64"/>
  <c r="AR1556" i="64"/>
  <c r="AU1556" i="64"/>
  <c r="AH1557" i="64"/>
  <c r="AI1557" i="64"/>
  <c r="AK1557" i="64"/>
  <c r="AL1557" i="64"/>
  <c r="AN1557" i="64"/>
  <c r="AO1557" i="64"/>
  <c r="AR1557" i="64"/>
  <c r="AU1557" i="64"/>
  <c r="AH1558" i="64"/>
  <c r="AI1558" i="64"/>
  <c r="AK1558" i="64"/>
  <c r="AL1558" i="64"/>
  <c r="AN1558" i="64"/>
  <c r="AO1558" i="64"/>
  <c r="AR1558" i="64"/>
  <c r="AU1558" i="64"/>
  <c r="AH1559" i="64"/>
  <c r="AI1559" i="64"/>
  <c r="AK1559" i="64"/>
  <c r="AL1559" i="64"/>
  <c r="AN1559" i="64"/>
  <c r="AO1559" i="64"/>
  <c r="AR1559" i="64"/>
  <c r="AU1559" i="64"/>
  <c r="AH1560" i="64"/>
  <c r="AI1560" i="64"/>
  <c r="AK1560" i="64"/>
  <c r="AL1560" i="64"/>
  <c r="AN1560" i="64"/>
  <c r="AO1560" i="64"/>
  <c r="AR1560" i="64"/>
  <c r="AU1560" i="64"/>
  <c r="AH1561" i="64"/>
  <c r="AI1561" i="64"/>
  <c r="AK1561" i="64"/>
  <c r="AL1561" i="64"/>
  <c r="AN1561" i="64"/>
  <c r="AO1561" i="64"/>
  <c r="AR1561" i="64"/>
  <c r="AU1561" i="64"/>
  <c r="AH1562" i="64"/>
  <c r="AI1562" i="64"/>
  <c r="AK1562" i="64"/>
  <c r="AL1562" i="64"/>
  <c r="AN1562" i="64"/>
  <c r="AO1562" i="64"/>
  <c r="AR1562" i="64"/>
  <c r="AU1562" i="64"/>
  <c r="AH1563" i="64"/>
  <c r="AI1563" i="64"/>
  <c r="AK1563" i="64"/>
  <c r="AL1563" i="64"/>
  <c r="AN1563" i="64"/>
  <c r="AO1563" i="64"/>
  <c r="AR1563" i="64"/>
  <c r="AU1563" i="64"/>
  <c r="AH1564" i="64"/>
  <c r="AI1564" i="64"/>
  <c r="AK1564" i="64"/>
  <c r="AL1564" i="64"/>
  <c r="AN1564" i="64"/>
  <c r="AO1564" i="64"/>
  <c r="AR1564" i="64"/>
  <c r="AU1564" i="64"/>
  <c r="AH1565" i="64"/>
  <c r="AI1565" i="64"/>
  <c r="AK1565" i="64"/>
  <c r="AL1565" i="64"/>
  <c r="AN1565" i="64"/>
  <c r="AO1565" i="64"/>
  <c r="AR1565" i="64"/>
  <c r="AU1565" i="64"/>
  <c r="AH1566" i="64"/>
  <c r="AI1566" i="64"/>
  <c r="AK1566" i="64"/>
  <c r="AL1566" i="64"/>
  <c r="AN1566" i="64"/>
  <c r="AO1566" i="64"/>
  <c r="AR1566" i="64"/>
  <c r="AU1566" i="64"/>
  <c r="AH1567" i="64"/>
  <c r="AI1567" i="64"/>
  <c r="AK1567" i="64"/>
  <c r="AL1567" i="64"/>
  <c r="AN1567" i="64"/>
  <c r="AO1567" i="64"/>
  <c r="AR1567" i="64"/>
  <c r="AU1567" i="64"/>
  <c r="AH1568" i="64"/>
  <c r="AI1568" i="64"/>
  <c r="AK1568" i="64"/>
  <c r="AL1568" i="64"/>
  <c r="AN1568" i="64"/>
  <c r="AO1568" i="64"/>
  <c r="AR1568" i="64"/>
  <c r="AU1568" i="64"/>
  <c r="AH1569" i="64"/>
  <c r="AI1569" i="64"/>
  <c r="AK1569" i="64"/>
  <c r="AL1569" i="64"/>
  <c r="AN1569" i="64"/>
  <c r="AO1569" i="64"/>
  <c r="AR1569" i="64"/>
  <c r="AU1569" i="64"/>
  <c r="AH1570" i="64"/>
  <c r="AI1570" i="64"/>
  <c r="AK1570" i="64"/>
  <c r="AL1570" i="64"/>
  <c r="AN1570" i="64"/>
  <c r="AO1570" i="64"/>
  <c r="AR1570" i="64"/>
  <c r="AU1570" i="64"/>
  <c r="AH1571" i="64"/>
  <c r="AI1571" i="64"/>
  <c r="AK1571" i="64"/>
  <c r="AL1571" i="64"/>
  <c r="AN1571" i="64"/>
  <c r="AO1571" i="64"/>
  <c r="AR1571" i="64"/>
  <c r="AU1571" i="64"/>
  <c r="AH1572" i="64"/>
  <c r="AI1572" i="64"/>
  <c r="AK1572" i="64"/>
  <c r="AL1572" i="64"/>
  <c r="AN1572" i="64"/>
  <c r="AO1572" i="64"/>
  <c r="AR1572" i="64"/>
  <c r="AU1572" i="64"/>
  <c r="AH1573" i="64"/>
  <c r="AI1573" i="64"/>
  <c r="AK1573" i="64"/>
  <c r="AL1573" i="64"/>
  <c r="AN1573" i="64"/>
  <c r="AO1573" i="64"/>
  <c r="AR1573" i="64"/>
  <c r="AU1573" i="64"/>
  <c r="AH1574" i="64"/>
  <c r="AI1574" i="64"/>
  <c r="AK1574" i="64"/>
  <c r="AL1574" i="64"/>
  <c r="AN1574" i="64"/>
  <c r="AO1574" i="64"/>
  <c r="AR1574" i="64"/>
  <c r="AU1574" i="64"/>
  <c r="AH1575" i="64"/>
  <c r="AI1575" i="64"/>
  <c r="AK1575" i="64"/>
  <c r="AL1575" i="64"/>
  <c r="AN1575" i="64"/>
  <c r="AO1575" i="64"/>
  <c r="AR1575" i="64"/>
  <c r="AU1575" i="64"/>
  <c r="AH1576" i="64"/>
  <c r="AI1576" i="64"/>
  <c r="AK1576" i="64"/>
  <c r="AL1576" i="64"/>
  <c r="AN1576" i="64"/>
  <c r="AO1576" i="64"/>
  <c r="AR1576" i="64"/>
  <c r="AU1576" i="64"/>
  <c r="AH1577" i="64"/>
  <c r="AI1577" i="64"/>
  <c r="AK1577" i="64"/>
  <c r="AL1577" i="64"/>
  <c r="AN1577" i="64"/>
  <c r="AO1577" i="64"/>
  <c r="AR1577" i="64"/>
  <c r="AU1577" i="64"/>
  <c r="AH1578" i="64"/>
  <c r="AI1578" i="64"/>
  <c r="AK1578" i="64"/>
  <c r="AL1578" i="64"/>
  <c r="AN1578" i="64"/>
  <c r="AO1578" i="64"/>
  <c r="AR1578" i="64"/>
  <c r="AU1578" i="64"/>
  <c r="AH1579" i="64"/>
  <c r="AI1579" i="64"/>
  <c r="AK1579" i="64"/>
  <c r="AL1579" i="64"/>
  <c r="AN1579" i="64"/>
  <c r="AO1579" i="64"/>
  <c r="AR1579" i="64"/>
  <c r="AU1579" i="64"/>
  <c r="AH1580" i="64"/>
  <c r="AI1580" i="64"/>
  <c r="AK1580" i="64"/>
  <c r="AL1580" i="64"/>
  <c r="AN1580" i="64"/>
  <c r="AO1580" i="64"/>
  <c r="AR1580" i="64"/>
  <c r="AU1580" i="64"/>
  <c r="AH1581" i="64"/>
  <c r="AI1581" i="64"/>
  <c r="AK1581" i="64"/>
  <c r="AL1581" i="64"/>
  <c r="AN1581" i="64"/>
  <c r="AO1581" i="64"/>
  <c r="AR1581" i="64"/>
  <c r="AU1581" i="64"/>
  <c r="AH1582" i="64"/>
  <c r="AI1582" i="64"/>
  <c r="AK1582" i="64"/>
  <c r="AL1582" i="64"/>
  <c r="AN1582" i="64"/>
  <c r="AO1582" i="64"/>
  <c r="AR1582" i="64"/>
  <c r="AU1582" i="64"/>
  <c r="AH1583" i="64"/>
  <c r="AI1583" i="64"/>
  <c r="AK1583" i="64"/>
  <c r="AL1583" i="64"/>
  <c r="AN1583" i="64"/>
  <c r="AO1583" i="64"/>
  <c r="AR1583" i="64"/>
  <c r="AU1583" i="64"/>
  <c r="AH1584" i="64"/>
  <c r="AI1584" i="64"/>
  <c r="AK1584" i="64"/>
  <c r="AL1584" i="64"/>
  <c r="AN1584" i="64"/>
  <c r="AO1584" i="64"/>
  <c r="AR1584" i="64"/>
  <c r="AU1584" i="64"/>
  <c r="AH1585" i="64"/>
  <c r="AI1585" i="64"/>
  <c r="AK1585" i="64"/>
  <c r="AL1585" i="64"/>
  <c r="AN1585" i="64"/>
  <c r="AO1585" i="64"/>
  <c r="AR1585" i="64"/>
  <c r="AU1585" i="64"/>
  <c r="AH1586" i="64"/>
  <c r="AI1586" i="64"/>
  <c r="AK1586" i="64"/>
  <c r="AL1586" i="64"/>
  <c r="AN1586" i="64"/>
  <c r="AO1586" i="64"/>
  <c r="AR1586" i="64"/>
  <c r="AU1586" i="64"/>
  <c r="AH1587" i="64"/>
  <c r="AI1587" i="64"/>
  <c r="AK1587" i="64"/>
  <c r="AL1587" i="64"/>
  <c r="AN1587" i="64"/>
  <c r="AO1587" i="64"/>
  <c r="AR1587" i="64"/>
  <c r="AU1587" i="64"/>
  <c r="AH1588" i="64"/>
  <c r="AI1588" i="64"/>
  <c r="AK1588" i="64"/>
  <c r="AL1588" i="64"/>
  <c r="AN1588" i="64"/>
  <c r="AO1588" i="64"/>
  <c r="AR1588" i="64"/>
  <c r="AU1588" i="64"/>
  <c r="AH1589" i="64"/>
  <c r="AI1589" i="64"/>
  <c r="AK1589" i="64"/>
  <c r="AL1589" i="64"/>
  <c r="AN1589" i="64"/>
  <c r="AO1589" i="64"/>
  <c r="AR1589" i="64"/>
  <c r="AU1589" i="64"/>
  <c r="AH1590" i="64"/>
  <c r="AI1590" i="64"/>
  <c r="AK1590" i="64"/>
  <c r="AL1590" i="64"/>
  <c r="AN1590" i="64"/>
  <c r="AO1590" i="64"/>
  <c r="AR1590" i="64"/>
  <c r="AU1590" i="64"/>
  <c r="AH1591" i="64"/>
  <c r="AI1591" i="64"/>
  <c r="AK1591" i="64"/>
  <c r="AL1591" i="64"/>
  <c r="AN1591" i="64"/>
  <c r="AO1591" i="64"/>
  <c r="AH1592" i="64"/>
  <c r="AI1592" i="64"/>
  <c r="AK1592" i="64"/>
  <c r="AL1592" i="64"/>
  <c r="AN1592" i="64"/>
  <c r="AO1592" i="64"/>
  <c r="AR1592" i="64"/>
  <c r="AU1592" i="64"/>
  <c r="AH1593" i="64"/>
  <c r="AI1593" i="64"/>
  <c r="AK1593" i="64"/>
  <c r="AL1593" i="64"/>
  <c r="AN1593" i="64"/>
  <c r="AO1593" i="64"/>
  <c r="AR1593" i="64"/>
  <c r="AU1593" i="64"/>
  <c r="AH1594" i="64"/>
  <c r="AI1594" i="64"/>
  <c r="AK1594" i="64"/>
  <c r="AL1594" i="64"/>
  <c r="AN1594" i="64"/>
  <c r="AO1594" i="64"/>
  <c r="AR1594" i="64"/>
  <c r="AU1594" i="64"/>
  <c r="AH1595" i="64"/>
  <c r="AI1595" i="64"/>
  <c r="AK1595" i="64"/>
  <c r="AL1595" i="64"/>
  <c r="AN1595" i="64"/>
  <c r="AO1595" i="64"/>
  <c r="AR1595" i="64"/>
  <c r="AU1595" i="64"/>
  <c r="AH1596" i="64"/>
  <c r="AI1596" i="64"/>
  <c r="AK1596" i="64"/>
  <c r="AL1596" i="64"/>
  <c r="AN1596" i="64"/>
  <c r="AO1596" i="64"/>
  <c r="AR1596" i="64"/>
  <c r="AU1596" i="64"/>
  <c r="AH1597" i="64"/>
  <c r="AI1597" i="64"/>
  <c r="AK1597" i="64"/>
  <c r="AL1597" i="64"/>
  <c r="AN1597" i="64"/>
  <c r="AO1597" i="64"/>
  <c r="AR1597" i="64"/>
  <c r="AU1597" i="64"/>
  <c r="AH1598" i="64"/>
  <c r="AI1598" i="64"/>
  <c r="AK1598" i="64"/>
  <c r="AL1598" i="64"/>
  <c r="AN1598" i="64"/>
  <c r="AO1598" i="64"/>
  <c r="AR1598" i="64"/>
  <c r="AU1598" i="64"/>
  <c r="AH1599" i="64"/>
  <c r="AI1599" i="64"/>
  <c r="AK1599" i="64"/>
  <c r="AL1599" i="64"/>
  <c r="AN1599" i="64"/>
  <c r="AO1599" i="64"/>
  <c r="AR1599" i="64"/>
  <c r="AU1599" i="64"/>
  <c r="AH1600" i="64"/>
  <c r="AI1600" i="64"/>
  <c r="AK1600" i="64"/>
  <c r="AL1600" i="64"/>
  <c r="AN1600" i="64"/>
  <c r="AO1600" i="64"/>
  <c r="AR1600" i="64"/>
  <c r="AU1600" i="64"/>
  <c r="AH1601" i="64"/>
  <c r="AI1601" i="64"/>
  <c r="AK1601" i="64"/>
  <c r="AL1601" i="64"/>
  <c r="AN1601" i="64"/>
  <c r="AO1601" i="64"/>
  <c r="AR1601" i="64"/>
  <c r="AU1601" i="64"/>
  <c r="AH1602" i="64"/>
  <c r="AI1602" i="64"/>
  <c r="AK1602" i="64"/>
  <c r="AL1602" i="64"/>
  <c r="AN1602" i="64"/>
  <c r="AO1602" i="64"/>
  <c r="AR1602" i="64"/>
  <c r="AU1602" i="64"/>
  <c r="AH1603" i="64"/>
  <c r="AI1603" i="64"/>
  <c r="AK1603" i="64"/>
  <c r="AL1603" i="64"/>
  <c r="AN1603" i="64"/>
  <c r="AO1603" i="64"/>
  <c r="AR1603" i="64"/>
  <c r="AU1603" i="64"/>
  <c r="AH1604" i="64"/>
  <c r="AI1604" i="64"/>
  <c r="AK1604" i="64"/>
  <c r="AL1604" i="64"/>
  <c r="AN1604" i="64"/>
  <c r="AO1604" i="64"/>
  <c r="AR1604" i="64"/>
  <c r="AU1604" i="64"/>
  <c r="AH1605" i="64"/>
  <c r="AI1605" i="64"/>
  <c r="AK1605" i="64"/>
  <c r="AL1605" i="64"/>
  <c r="AN1605" i="64"/>
  <c r="AO1605" i="64"/>
  <c r="AR1605" i="64"/>
  <c r="AU1605" i="64"/>
  <c r="AH1606" i="64"/>
  <c r="AI1606" i="64"/>
  <c r="AK1606" i="64"/>
  <c r="AL1606" i="64"/>
  <c r="AN1606" i="64"/>
  <c r="AO1606" i="64"/>
  <c r="AR1606" i="64"/>
  <c r="AU1606" i="64"/>
  <c r="AH1607" i="64"/>
  <c r="AI1607" i="64"/>
  <c r="AK1607" i="64"/>
  <c r="AL1607" i="64"/>
  <c r="AN1607" i="64"/>
  <c r="AO1607" i="64"/>
  <c r="AR1607" i="64"/>
  <c r="AU1607" i="64"/>
  <c r="AH1608" i="64"/>
  <c r="AI1608" i="64"/>
  <c r="AK1608" i="64"/>
  <c r="AL1608" i="64"/>
  <c r="AN1608" i="64"/>
  <c r="AO1608" i="64"/>
  <c r="AR1608" i="64"/>
  <c r="AU1608" i="64"/>
  <c r="AH1609" i="64"/>
  <c r="AI1609" i="64"/>
  <c r="AK1609" i="64"/>
  <c r="AL1609" i="64"/>
  <c r="AN1609" i="64"/>
  <c r="AO1609" i="64"/>
  <c r="AR1609" i="64"/>
  <c r="AU1609" i="64"/>
  <c r="AH1610" i="64"/>
  <c r="AI1610" i="64"/>
  <c r="AK1610" i="64"/>
  <c r="AL1610" i="64"/>
  <c r="AN1610" i="64"/>
  <c r="AO1610" i="64"/>
  <c r="AR1610" i="64"/>
  <c r="AU1610" i="64"/>
  <c r="AH1611" i="64"/>
  <c r="AI1611" i="64"/>
  <c r="AK1611" i="64"/>
  <c r="AL1611" i="64"/>
  <c r="AN1611" i="64"/>
  <c r="AO1611" i="64"/>
  <c r="AR1611" i="64"/>
  <c r="AU1611" i="64"/>
  <c r="AH1612" i="64"/>
  <c r="AI1612" i="64"/>
  <c r="AK1612" i="64"/>
  <c r="AL1612" i="64"/>
  <c r="AN1612" i="64"/>
  <c r="AO1612" i="64"/>
  <c r="AR1612" i="64"/>
  <c r="AU1612" i="64"/>
  <c r="AH1613" i="64"/>
  <c r="AI1613" i="64"/>
  <c r="AK1613" i="64"/>
  <c r="AL1613" i="64"/>
  <c r="AN1613" i="64"/>
  <c r="AO1613" i="64"/>
  <c r="AR1613" i="64"/>
  <c r="AU1613" i="64"/>
  <c r="AH1614" i="64"/>
  <c r="AI1614" i="64"/>
  <c r="AK1614" i="64"/>
  <c r="AL1614" i="64"/>
  <c r="AN1614" i="64"/>
  <c r="AO1614" i="64"/>
  <c r="AR1614" i="64"/>
  <c r="AU1614" i="64"/>
  <c r="AH1615" i="64"/>
  <c r="AI1615" i="64"/>
  <c r="AK1615" i="64"/>
  <c r="AL1615" i="64"/>
  <c r="AN1615" i="64"/>
  <c r="AO1615" i="64"/>
  <c r="AR1615" i="64"/>
  <c r="AU1615" i="64"/>
  <c r="AH1616" i="64"/>
  <c r="AI1616" i="64"/>
  <c r="AK1616" i="64"/>
  <c r="AL1616" i="64"/>
  <c r="AN1616" i="64"/>
  <c r="AO1616" i="64"/>
  <c r="AR1616" i="64"/>
  <c r="AU1616" i="64"/>
  <c r="AH1617" i="64"/>
  <c r="AI1617" i="64"/>
  <c r="AK1617" i="64"/>
  <c r="AL1617" i="64"/>
  <c r="AN1617" i="64"/>
  <c r="AO1617" i="64"/>
  <c r="AR1617" i="64"/>
  <c r="AU1617" i="64"/>
  <c r="AH1618" i="64"/>
  <c r="AI1618" i="64"/>
  <c r="AK1618" i="64"/>
  <c r="AL1618" i="64"/>
  <c r="AN1618" i="64"/>
  <c r="AO1618" i="64"/>
  <c r="AR1618" i="64"/>
  <c r="AU1618" i="64"/>
  <c r="AH1619" i="64"/>
  <c r="AI1619" i="64"/>
  <c r="AK1619" i="64"/>
  <c r="AL1619" i="64"/>
  <c r="AN1619" i="64"/>
  <c r="AO1619" i="64"/>
  <c r="AR1619" i="64"/>
  <c r="AU1619" i="64"/>
  <c r="AH1620" i="64"/>
  <c r="AI1620" i="64"/>
  <c r="AK1620" i="64"/>
  <c r="AL1620" i="64"/>
  <c r="AN1620" i="64"/>
  <c r="AO1620" i="64"/>
  <c r="AR1620" i="64"/>
  <c r="AU1620" i="64"/>
  <c r="AH1621" i="64"/>
  <c r="AI1621" i="64"/>
  <c r="AK1621" i="64"/>
  <c r="AL1621" i="64"/>
  <c r="AN1621" i="64"/>
  <c r="AO1621" i="64"/>
  <c r="AR1621" i="64"/>
  <c r="AU1621" i="64"/>
  <c r="AH1622" i="64"/>
  <c r="AI1622" i="64"/>
  <c r="AK1622" i="64"/>
  <c r="AL1622" i="64"/>
  <c r="AN1622" i="64"/>
  <c r="AO1622" i="64"/>
  <c r="AR1622" i="64"/>
  <c r="AU1622" i="64"/>
  <c r="AH1623" i="64"/>
  <c r="AI1623" i="64"/>
  <c r="AK1623" i="64"/>
  <c r="AL1623" i="64"/>
  <c r="AN1623" i="64"/>
  <c r="AO1623" i="64"/>
  <c r="AR1623" i="64"/>
  <c r="AU1623" i="64"/>
  <c r="AH1624" i="64"/>
  <c r="AI1624" i="64"/>
  <c r="AK1624" i="64"/>
  <c r="AL1624" i="64"/>
  <c r="AN1624" i="64"/>
  <c r="AO1624" i="64"/>
  <c r="AR1624" i="64"/>
  <c r="AU1624" i="64"/>
  <c r="AH1625" i="64"/>
  <c r="AI1625" i="64"/>
  <c r="AK1625" i="64"/>
  <c r="AL1625" i="64"/>
  <c r="AN1625" i="64"/>
  <c r="AO1625" i="64"/>
  <c r="AR1625" i="64"/>
  <c r="AU1625" i="64"/>
  <c r="AH1626" i="64"/>
  <c r="AI1626" i="64"/>
  <c r="AK1626" i="64"/>
  <c r="AL1626" i="64"/>
  <c r="AN1626" i="64"/>
  <c r="AO1626" i="64"/>
  <c r="AR1626" i="64"/>
  <c r="AU1626" i="64"/>
  <c r="AH1627" i="64"/>
  <c r="AI1627" i="64"/>
  <c r="AK1627" i="64"/>
  <c r="AL1627" i="64"/>
  <c r="AN1627" i="64"/>
  <c r="AO1627" i="64"/>
  <c r="AR1627" i="64"/>
  <c r="AU1627" i="64"/>
  <c r="AH1628" i="64"/>
  <c r="AI1628" i="64"/>
  <c r="AK1628" i="64"/>
  <c r="AL1628" i="64"/>
  <c r="AN1628" i="64"/>
  <c r="AO1628" i="64"/>
  <c r="AR1628" i="64"/>
  <c r="AU1628" i="64"/>
  <c r="AH1629" i="64"/>
  <c r="AI1629" i="64"/>
  <c r="AK1629" i="64"/>
  <c r="AL1629" i="64"/>
  <c r="AN1629" i="64"/>
  <c r="AO1629" i="64"/>
  <c r="AR1629" i="64"/>
  <c r="AU1629" i="64"/>
  <c r="AH1630" i="64"/>
  <c r="AI1630" i="64"/>
  <c r="AK1630" i="64"/>
  <c r="AL1630" i="64"/>
  <c r="AN1630" i="64"/>
  <c r="AO1630" i="64"/>
  <c r="AR1630" i="64"/>
  <c r="AU1630" i="64"/>
  <c r="AH1631" i="64"/>
  <c r="AI1631" i="64"/>
  <c r="AK1631" i="64"/>
  <c r="AL1631" i="64"/>
  <c r="AN1631" i="64"/>
  <c r="AO1631" i="64"/>
  <c r="AR1631" i="64"/>
  <c r="AU1631" i="64"/>
  <c r="AH1632" i="64"/>
  <c r="AI1632" i="64"/>
  <c r="AK1632" i="64"/>
  <c r="AL1632" i="64"/>
  <c r="AN1632" i="64"/>
  <c r="AO1632" i="64"/>
  <c r="AR1632" i="64"/>
  <c r="AU1632" i="64"/>
  <c r="AH1633" i="64"/>
  <c r="AI1633" i="64"/>
  <c r="AK1633" i="64"/>
  <c r="AL1633" i="64"/>
  <c r="AN1633" i="64"/>
  <c r="AO1633" i="64"/>
  <c r="AR1633" i="64"/>
  <c r="AU1633" i="64"/>
  <c r="AH1634" i="64"/>
  <c r="AI1634" i="64"/>
  <c r="AK1634" i="64"/>
  <c r="AL1634" i="64"/>
  <c r="AN1634" i="64"/>
  <c r="AO1634" i="64"/>
  <c r="AR1634" i="64"/>
  <c r="AU1634" i="64"/>
  <c r="AH1635" i="64"/>
  <c r="AI1635" i="64"/>
  <c r="AK1635" i="64"/>
  <c r="AL1635" i="64"/>
  <c r="AN1635" i="64"/>
  <c r="AO1635" i="64"/>
  <c r="AR1635" i="64"/>
  <c r="AU1635" i="64"/>
  <c r="AH1636" i="64"/>
  <c r="AI1636" i="64"/>
  <c r="AK1636" i="64"/>
  <c r="AL1636" i="64"/>
  <c r="AN1636" i="64"/>
  <c r="AO1636" i="64"/>
  <c r="AR1636" i="64"/>
  <c r="AU1636" i="64"/>
  <c r="AH1637" i="64"/>
  <c r="AI1637" i="64"/>
  <c r="AK1637" i="64"/>
  <c r="AL1637" i="64"/>
  <c r="AN1637" i="64"/>
  <c r="AO1637" i="64"/>
  <c r="AR1637" i="64"/>
  <c r="AU1637" i="64"/>
  <c r="AH1638" i="64"/>
  <c r="AI1638" i="64"/>
  <c r="AK1638" i="64"/>
  <c r="AL1638" i="64"/>
  <c r="AN1638" i="64"/>
  <c r="AO1638" i="64"/>
  <c r="AR1638" i="64"/>
  <c r="AU1638" i="64"/>
  <c r="AH1639" i="64"/>
  <c r="AI1639" i="64"/>
  <c r="AK1639" i="64"/>
  <c r="AL1639" i="64"/>
  <c r="AN1639" i="64"/>
  <c r="AO1639" i="64"/>
  <c r="AR1639" i="64"/>
  <c r="AU1639" i="64"/>
  <c r="AH1640" i="64"/>
  <c r="AI1640" i="64"/>
  <c r="AK1640" i="64"/>
  <c r="AL1640" i="64"/>
  <c r="AN1640" i="64"/>
  <c r="AO1640" i="64"/>
  <c r="AR1640" i="64"/>
  <c r="AU1640" i="64"/>
  <c r="AH1641" i="64"/>
  <c r="AI1641" i="64"/>
  <c r="AK1641" i="64"/>
  <c r="AL1641" i="64"/>
  <c r="AN1641" i="64"/>
  <c r="AO1641" i="64"/>
  <c r="AR1641" i="64"/>
  <c r="AU1641" i="64"/>
  <c r="AH1642" i="64"/>
  <c r="AI1642" i="64"/>
  <c r="AK1642" i="64"/>
  <c r="AL1642" i="64"/>
  <c r="AN1642" i="64"/>
  <c r="AO1642" i="64"/>
  <c r="AR1642" i="64"/>
  <c r="AU1642" i="64"/>
  <c r="AH1643" i="64"/>
  <c r="AI1643" i="64"/>
  <c r="AK1643" i="64"/>
  <c r="AL1643" i="64"/>
  <c r="AN1643" i="64"/>
  <c r="AO1643" i="64"/>
  <c r="AR1643" i="64"/>
  <c r="AU1643" i="64"/>
  <c r="AH1644" i="64"/>
  <c r="AI1644" i="64"/>
  <c r="AK1644" i="64"/>
  <c r="AL1644" i="64"/>
  <c r="AN1644" i="64"/>
  <c r="AO1644" i="64"/>
  <c r="AR1644" i="64"/>
  <c r="AU1644" i="64"/>
  <c r="AH1645" i="64"/>
  <c r="AI1645" i="64"/>
  <c r="AK1645" i="64"/>
  <c r="AL1645" i="64"/>
  <c r="AN1645" i="64"/>
  <c r="AO1645" i="64"/>
  <c r="AR1645" i="64"/>
  <c r="AU1645" i="64"/>
  <c r="AH1646" i="64"/>
  <c r="AI1646" i="64"/>
  <c r="AK1646" i="64"/>
  <c r="AL1646" i="64"/>
  <c r="AN1646" i="64"/>
  <c r="AO1646" i="64"/>
  <c r="AR1646" i="64"/>
  <c r="AU1646" i="64"/>
  <c r="AH1647" i="64"/>
  <c r="AI1647" i="64"/>
  <c r="AK1647" i="64"/>
  <c r="AL1647" i="64"/>
  <c r="AN1647" i="64"/>
  <c r="AO1647" i="64"/>
  <c r="AR1647" i="64"/>
  <c r="AU1647" i="64"/>
  <c r="AH1648" i="64"/>
  <c r="AI1648" i="64"/>
  <c r="AK1648" i="64"/>
  <c r="AL1648" i="64"/>
  <c r="AN1648" i="64"/>
  <c r="AO1648" i="64"/>
  <c r="AR1648" i="64"/>
  <c r="AU1648" i="64"/>
  <c r="AH1649" i="64"/>
  <c r="AI1649" i="64"/>
  <c r="AK1649" i="64"/>
  <c r="AL1649" i="64"/>
  <c r="AN1649" i="64"/>
  <c r="AO1649" i="64"/>
  <c r="AR1649" i="64"/>
  <c r="AU1649" i="64"/>
  <c r="AH1650" i="64"/>
  <c r="AI1650" i="64"/>
  <c r="AK1650" i="64"/>
  <c r="AL1650" i="64"/>
  <c r="AN1650" i="64"/>
  <c r="AO1650" i="64"/>
  <c r="AR1650" i="64"/>
  <c r="AU1650" i="64"/>
  <c r="AH1651" i="64"/>
  <c r="AI1651" i="64"/>
  <c r="AK1651" i="64"/>
  <c r="AL1651" i="64"/>
  <c r="AN1651" i="64"/>
  <c r="AO1651" i="64"/>
  <c r="AR1651" i="64"/>
  <c r="AU1651" i="64"/>
  <c r="AH1652" i="64"/>
  <c r="AI1652" i="64"/>
  <c r="AK1652" i="64"/>
  <c r="AL1652" i="64"/>
  <c r="AN1652" i="64"/>
  <c r="AO1652" i="64"/>
  <c r="AR1652" i="64"/>
  <c r="AU1652" i="64"/>
  <c r="AH1653" i="64"/>
  <c r="AI1653" i="64"/>
  <c r="AK1653" i="64"/>
  <c r="AL1653" i="64"/>
  <c r="AN1653" i="64"/>
  <c r="AO1653" i="64"/>
  <c r="AR1653" i="64"/>
  <c r="AU1653" i="64"/>
  <c r="AH1654" i="64"/>
  <c r="AI1654" i="64"/>
  <c r="AK1654" i="64"/>
  <c r="AL1654" i="64"/>
  <c r="AN1654" i="64"/>
  <c r="AO1654" i="64"/>
  <c r="AR1654" i="64"/>
  <c r="AU1654" i="64"/>
  <c r="AH1655" i="64"/>
  <c r="AI1655" i="64"/>
  <c r="AK1655" i="64"/>
  <c r="AL1655" i="64"/>
  <c r="AN1655" i="64"/>
  <c r="AO1655" i="64"/>
  <c r="AH1656" i="64"/>
  <c r="AI1656" i="64"/>
  <c r="AK1656" i="64"/>
  <c r="AL1656" i="64"/>
  <c r="AN1656" i="64"/>
  <c r="AO1656" i="64"/>
  <c r="AR1656" i="64"/>
  <c r="AU1656" i="64"/>
  <c r="AH1657" i="64"/>
  <c r="AI1657" i="64"/>
  <c r="AK1657" i="64"/>
  <c r="AL1657" i="64"/>
  <c r="AN1657" i="64"/>
  <c r="AO1657" i="64"/>
  <c r="AR1657" i="64"/>
  <c r="AU1657" i="64"/>
  <c r="AH1658" i="64"/>
  <c r="AI1658" i="64"/>
  <c r="AK1658" i="64"/>
  <c r="AL1658" i="64"/>
  <c r="AN1658" i="64"/>
  <c r="AO1658" i="64"/>
  <c r="AR1658" i="64"/>
  <c r="AU1658" i="64"/>
  <c r="AH1659" i="64"/>
  <c r="AI1659" i="64"/>
  <c r="AK1659" i="64"/>
  <c r="AL1659" i="64"/>
  <c r="AN1659" i="64"/>
  <c r="AO1659" i="64"/>
  <c r="AR1659" i="64"/>
  <c r="AU1659" i="64"/>
  <c r="AH1660" i="64"/>
  <c r="AI1660" i="64"/>
  <c r="AK1660" i="64"/>
  <c r="AL1660" i="64"/>
  <c r="AN1660" i="64"/>
  <c r="AO1660" i="64"/>
  <c r="AR1660" i="64"/>
  <c r="AU1660" i="64"/>
  <c r="AH1661" i="64"/>
  <c r="AI1661" i="64"/>
  <c r="AK1661" i="64"/>
  <c r="AL1661" i="64"/>
  <c r="AN1661" i="64"/>
  <c r="AO1661" i="64"/>
  <c r="AR1661" i="64"/>
  <c r="AU1661" i="64"/>
  <c r="AH1662" i="64"/>
  <c r="AI1662" i="64"/>
  <c r="AK1662" i="64"/>
  <c r="AL1662" i="64"/>
  <c r="AN1662" i="64"/>
  <c r="AO1662" i="64"/>
  <c r="AR1662" i="64"/>
  <c r="AU1662" i="64"/>
  <c r="AH1663" i="64"/>
  <c r="AI1663" i="64"/>
  <c r="AK1663" i="64"/>
  <c r="AL1663" i="64"/>
  <c r="AN1663" i="64"/>
  <c r="AO1663" i="64"/>
  <c r="AR1663" i="64"/>
  <c r="AU1663" i="64"/>
  <c r="AH1664" i="64"/>
  <c r="AI1664" i="64"/>
  <c r="AK1664" i="64"/>
  <c r="AL1664" i="64"/>
  <c r="AN1664" i="64"/>
  <c r="AO1664" i="64"/>
  <c r="AR1664" i="64"/>
  <c r="AU1664" i="64"/>
  <c r="AH1665" i="64"/>
  <c r="AI1665" i="64"/>
  <c r="AK1665" i="64"/>
  <c r="AL1665" i="64"/>
  <c r="AN1665" i="64"/>
  <c r="AO1665" i="64"/>
  <c r="AR1665" i="64"/>
  <c r="AU1665" i="64"/>
  <c r="AH1666" i="64"/>
  <c r="AI1666" i="64"/>
  <c r="AK1666" i="64"/>
  <c r="AL1666" i="64"/>
  <c r="AN1666" i="64"/>
  <c r="AO1666" i="64"/>
  <c r="AR1666" i="64"/>
  <c r="AU1666" i="64"/>
  <c r="AH1667" i="64"/>
  <c r="AI1667" i="64"/>
  <c r="AK1667" i="64"/>
  <c r="AL1667" i="64"/>
  <c r="AN1667" i="64"/>
  <c r="AO1667" i="64"/>
  <c r="AR1667" i="64"/>
  <c r="AU1667" i="64"/>
  <c r="AH1668" i="64"/>
  <c r="AI1668" i="64"/>
  <c r="AK1668" i="64"/>
  <c r="AL1668" i="64"/>
  <c r="AN1668" i="64"/>
  <c r="AO1668" i="64"/>
  <c r="AR1668" i="64"/>
  <c r="AU1668" i="64"/>
  <c r="AH1669" i="64"/>
  <c r="AI1669" i="64"/>
  <c r="AK1669" i="64"/>
  <c r="AL1669" i="64"/>
  <c r="AN1669" i="64"/>
  <c r="AO1669" i="64"/>
  <c r="AR1669" i="64"/>
  <c r="AU1669" i="64"/>
  <c r="AH1670" i="64"/>
  <c r="AI1670" i="64"/>
  <c r="AK1670" i="64"/>
  <c r="AL1670" i="64"/>
  <c r="AN1670" i="64"/>
  <c r="AO1670" i="64"/>
  <c r="AR1670" i="64"/>
  <c r="AU1670" i="64"/>
  <c r="AH1671" i="64"/>
  <c r="AI1671" i="64"/>
  <c r="AK1671" i="64"/>
  <c r="AL1671" i="64"/>
  <c r="AN1671" i="64"/>
  <c r="AO1671" i="64"/>
  <c r="AR1671" i="64"/>
  <c r="AU1671" i="64"/>
  <c r="AH1672" i="64"/>
  <c r="AI1672" i="64"/>
  <c r="AK1672" i="64"/>
  <c r="AL1672" i="64"/>
  <c r="AN1672" i="64"/>
  <c r="AO1672" i="64"/>
  <c r="AR1672" i="64"/>
  <c r="AU1672" i="64"/>
  <c r="AH1673" i="64"/>
  <c r="AI1673" i="64"/>
  <c r="AK1673" i="64"/>
  <c r="AL1673" i="64"/>
  <c r="AN1673" i="64"/>
  <c r="AO1673" i="64"/>
  <c r="AR1673" i="64"/>
  <c r="AU1673" i="64"/>
  <c r="AH1674" i="64"/>
  <c r="AI1674" i="64"/>
  <c r="AK1674" i="64"/>
  <c r="AL1674" i="64"/>
  <c r="AN1674" i="64"/>
  <c r="AO1674" i="64"/>
  <c r="AR1674" i="64"/>
  <c r="AU1674" i="64"/>
  <c r="AH1675" i="64"/>
  <c r="AI1675" i="64"/>
  <c r="AK1675" i="64"/>
  <c r="AL1675" i="64"/>
  <c r="AN1675" i="64"/>
  <c r="AO1675" i="64"/>
  <c r="AR1675" i="64"/>
  <c r="AU1675" i="64"/>
  <c r="AH1676" i="64"/>
  <c r="AI1676" i="64"/>
  <c r="AK1676" i="64"/>
  <c r="AL1676" i="64"/>
  <c r="AN1676" i="64"/>
  <c r="AO1676" i="64"/>
  <c r="AR1676" i="64"/>
  <c r="AU1676" i="64"/>
  <c r="AH1677" i="64"/>
  <c r="AI1677" i="64"/>
  <c r="AK1677" i="64"/>
  <c r="AL1677" i="64"/>
  <c r="AN1677" i="64"/>
  <c r="AO1677" i="64"/>
  <c r="AR1677" i="64"/>
  <c r="AU1677" i="64"/>
  <c r="AH1678" i="64"/>
  <c r="AI1678" i="64"/>
  <c r="AK1678" i="64"/>
  <c r="AL1678" i="64"/>
  <c r="AN1678" i="64"/>
  <c r="AO1678" i="64"/>
  <c r="AR1678" i="64"/>
  <c r="AU1678" i="64"/>
  <c r="AH1679" i="64"/>
  <c r="AI1679" i="64"/>
  <c r="AK1679" i="64"/>
  <c r="AL1679" i="64"/>
  <c r="AN1679" i="64"/>
  <c r="AO1679" i="64"/>
  <c r="AR1679" i="64"/>
  <c r="AU1679" i="64"/>
  <c r="AH1680" i="64"/>
  <c r="AI1680" i="64"/>
  <c r="AK1680" i="64"/>
  <c r="AL1680" i="64"/>
  <c r="AN1680" i="64"/>
  <c r="AO1680" i="64"/>
  <c r="AR1680" i="64"/>
  <c r="AU1680" i="64"/>
  <c r="AH1681" i="64"/>
  <c r="AI1681" i="64"/>
  <c r="AK1681" i="64"/>
  <c r="AL1681" i="64"/>
  <c r="AN1681" i="64"/>
  <c r="AO1681" i="64"/>
  <c r="AR1681" i="64"/>
  <c r="AU1681" i="64"/>
  <c r="AH1682" i="64"/>
  <c r="AI1682" i="64"/>
  <c r="AK1682" i="64"/>
  <c r="AL1682" i="64"/>
  <c r="AN1682" i="64"/>
  <c r="AO1682" i="64"/>
  <c r="AR1682" i="64"/>
  <c r="AU1682" i="64"/>
  <c r="AH1683" i="64"/>
  <c r="AI1683" i="64"/>
  <c r="AK1683" i="64"/>
  <c r="AL1683" i="64"/>
  <c r="AN1683" i="64"/>
  <c r="AO1683" i="64"/>
  <c r="AR1683" i="64"/>
  <c r="AU1683" i="64"/>
  <c r="AH1684" i="64"/>
  <c r="AI1684" i="64"/>
  <c r="AK1684" i="64"/>
  <c r="AL1684" i="64"/>
  <c r="AN1684" i="64"/>
  <c r="AO1684" i="64"/>
  <c r="AR1684" i="64"/>
  <c r="AU1684" i="64"/>
  <c r="AH1685" i="64"/>
  <c r="AI1685" i="64"/>
  <c r="AK1685" i="64"/>
  <c r="AL1685" i="64"/>
  <c r="AN1685" i="64"/>
  <c r="AO1685" i="64"/>
  <c r="AR1685" i="64"/>
  <c r="AU1685" i="64"/>
  <c r="AH1686" i="64"/>
  <c r="AI1686" i="64"/>
  <c r="AK1686" i="64"/>
  <c r="AL1686" i="64"/>
  <c r="AN1686" i="64"/>
  <c r="AO1686" i="64"/>
  <c r="AR1686" i="64"/>
  <c r="AU1686" i="64"/>
  <c r="AH1687" i="64"/>
  <c r="AI1687" i="64"/>
  <c r="AK1687" i="64"/>
  <c r="AL1687" i="64"/>
  <c r="AN1687" i="64"/>
  <c r="AO1687" i="64"/>
  <c r="AR1687" i="64"/>
  <c r="AU1687" i="64"/>
  <c r="AH1688" i="64"/>
  <c r="AI1688" i="64"/>
  <c r="AK1688" i="64"/>
  <c r="AL1688" i="64"/>
  <c r="AN1688" i="64"/>
  <c r="AO1688" i="64"/>
  <c r="AR1688" i="64"/>
  <c r="AU1688" i="64"/>
  <c r="AH1689" i="64"/>
  <c r="AI1689" i="64"/>
  <c r="AK1689" i="64"/>
  <c r="AL1689" i="64"/>
  <c r="AN1689" i="64"/>
  <c r="AO1689" i="64"/>
  <c r="AR1689" i="64"/>
  <c r="AU1689" i="64"/>
  <c r="AH1690" i="64"/>
  <c r="AI1690" i="64"/>
  <c r="AK1690" i="64"/>
  <c r="AL1690" i="64"/>
  <c r="AN1690" i="64"/>
  <c r="AO1690" i="64"/>
  <c r="AR1690" i="64"/>
  <c r="AU1690" i="64"/>
  <c r="AH1691" i="64"/>
  <c r="AI1691" i="64"/>
  <c r="AK1691" i="64"/>
  <c r="AL1691" i="64"/>
  <c r="AN1691" i="64"/>
  <c r="AO1691" i="64"/>
  <c r="AR1691" i="64"/>
  <c r="AU1691" i="64"/>
  <c r="AH1692" i="64"/>
  <c r="AI1692" i="64"/>
  <c r="AK1692" i="64"/>
  <c r="AL1692" i="64"/>
  <c r="AN1692" i="64"/>
  <c r="AO1692" i="64"/>
  <c r="AR1692" i="64"/>
  <c r="AU1692" i="64"/>
  <c r="AH1693" i="64"/>
  <c r="AI1693" i="64"/>
  <c r="AK1693" i="64"/>
  <c r="AL1693" i="64"/>
  <c r="AN1693" i="64"/>
  <c r="AO1693" i="64"/>
  <c r="AR1693" i="64"/>
  <c r="AU1693" i="64"/>
  <c r="AH1694" i="64"/>
  <c r="AI1694" i="64"/>
  <c r="AK1694" i="64"/>
  <c r="AL1694" i="64"/>
  <c r="AN1694" i="64"/>
  <c r="AO1694" i="64"/>
  <c r="AR1694" i="64"/>
  <c r="AU1694" i="64"/>
  <c r="AH1695" i="64"/>
  <c r="AI1695" i="64"/>
  <c r="AK1695" i="64"/>
  <c r="AL1695" i="64"/>
  <c r="AN1695" i="64"/>
  <c r="AO1695" i="64"/>
  <c r="AR1695" i="64"/>
  <c r="AU1695" i="64"/>
  <c r="AH1696" i="64"/>
  <c r="AI1696" i="64"/>
  <c r="AK1696" i="64"/>
  <c r="AL1696" i="64"/>
  <c r="AN1696" i="64"/>
  <c r="AO1696" i="64"/>
  <c r="AR1696" i="64"/>
  <c r="AU1696" i="64"/>
  <c r="AH1697" i="64"/>
  <c r="AI1697" i="64"/>
  <c r="AK1697" i="64"/>
  <c r="AL1697" i="64"/>
  <c r="AN1697" i="64"/>
  <c r="AO1697" i="64"/>
  <c r="AR1697" i="64"/>
  <c r="AU1697" i="64"/>
  <c r="AH1698" i="64"/>
  <c r="AI1698" i="64"/>
  <c r="AK1698" i="64"/>
  <c r="AL1698" i="64"/>
  <c r="AN1698" i="64"/>
  <c r="AO1698" i="64"/>
  <c r="AR1698" i="64"/>
  <c r="AU1698" i="64"/>
  <c r="AH1699" i="64"/>
  <c r="AI1699" i="64"/>
  <c r="AK1699" i="64"/>
  <c r="AL1699" i="64"/>
  <c r="AN1699" i="64"/>
  <c r="AO1699" i="64"/>
  <c r="AR1699" i="64"/>
  <c r="AU1699" i="64"/>
  <c r="AH1700" i="64"/>
  <c r="AI1700" i="64"/>
  <c r="AK1700" i="64"/>
  <c r="AL1700" i="64"/>
  <c r="AN1700" i="64"/>
  <c r="AO1700" i="64"/>
  <c r="AR1700" i="64"/>
  <c r="AU1700" i="64"/>
  <c r="AH1701" i="64"/>
  <c r="AI1701" i="64"/>
  <c r="AK1701" i="64"/>
  <c r="AL1701" i="64"/>
  <c r="AN1701" i="64"/>
  <c r="AO1701" i="64"/>
  <c r="AR1701" i="64"/>
  <c r="AU1701" i="64"/>
  <c r="AH1702" i="64"/>
  <c r="AI1702" i="64"/>
  <c r="AK1702" i="64"/>
  <c r="AL1702" i="64"/>
  <c r="AN1702" i="64"/>
  <c r="AO1702" i="64"/>
  <c r="AR1702" i="64"/>
  <c r="AU1702" i="64"/>
  <c r="AH1703" i="64"/>
  <c r="AI1703" i="64"/>
  <c r="AK1703" i="64"/>
  <c r="AL1703" i="64"/>
  <c r="AN1703" i="64"/>
  <c r="AO1703" i="64"/>
  <c r="AR1703" i="64"/>
  <c r="AU1703" i="64"/>
  <c r="AH1704" i="64"/>
  <c r="AI1704" i="64"/>
  <c r="AK1704" i="64"/>
  <c r="AL1704" i="64"/>
  <c r="AN1704" i="64"/>
  <c r="AO1704" i="64"/>
  <c r="AR1704" i="64"/>
  <c r="AU1704" i="64"/>
  <c r="AH1705" i="64"/>
  <c r="AI1705" i="64"/>
  <c r="AK1705" i="64"/>
  <c r="AL1705" i="64"/>
  <c r="AN1705" i="64"/>
  <c r="AO1705" i="64"/>
  <c r="AR1705" i="64"/>
  <c r="AU1705" i="64"/>
  <c r="AH1706" i="64"/>
  <c r="AI1706" i="64"/>
  <c r="AK1706" i="64"/>
  <c r="AL1706" i="64"/>
  <c r="AN1706" i="64"/>
  <c r="AO1706" i="64"/>
  <c r="AR1706" i="64"/>
  <c r="AU1706" i="64"/>
  <c r="AH1707" i="64"/>
  <c r="AI1707" i="64"/>
  <c r="AK1707" i="64"/>
  <c r="AL1707" i="64"/>
  <c r="AN1707" i="64"/>
  <c r="AO1707" i="64"/>
  <c r="AR1707" i="64"/>
  <c r="AU1707" i="64"/>
  <c r="AH1708" i="64"/>
  <c r="AI1708" i="64"/>
  <c r="AK1708" i="64"/>
  <c r="AL1708" i="64"/>
  <c r="AN1708" i="64"/>
  <c r="AO1708" i="64"/>
  <c r="AR1708" i="64"/>
  <c r="AU1708" i="64"/>
  <c r="AH1709" i="64"/>
  <c r="AI1709" i="64"/>
  <c r="AK1709" i="64"/>
  <c r="AL1709" i="64"/>
  <c r="AN1709" i="64"/>
  <c r="AO1709" i="64"/>
  <c r="AR1709" i="64"/>
  <c r="AU1709" i="64"/>
  <c r="AH1710" i="64"/>
  <c r="AI1710" i="64"/>
  <c r="AK1710" i="64"/>
  <c r="AL1710" i="64"/>
  <c r="AN1710" i="64"/>
  <c r="AO1710" i="64"/>
  <c r="AR1710" i="64"/>
  <c r="AU1710" i="64"/>
  <c r="AH1711" i="64"/>
  <c r="AI1711" i="64"/>
  <c r="AK1711" i="64"/>
  <c r="AL1711" i="64"/>
  <c r="AN1711" i="64"/>
  <c r="AO1711" i="64"/>
  <c r="AR1711" i="64"/>
  <c r="AU1711" i="64"/>
  <c r="AH1712" i="64"/>
  <c r="AI1712" i="64"/>
  <c r="AK1712" i="64"/>
  <c r="AL1712" i="64"/>
  <c r="AN1712" i="64"/>
  <c r="AO1712" i="64"/>
  <c r="AR1712" i="64"/>
  <c r="AU1712" i="64"/>
  <c r="AH1713" i="64"/>
  <c r="AI1713" i="64"/>
  <c r="AK1713" i="64"/>
  <c r="AL1713" i="64"/>
  <c r="AN1713" i="64"/>
  <c r="AO1713" i="64"/>
  <c r="AR1713" i="64"/>
  <c r="AU1713" i="64"/>
  <c r="AH1714" i="64"/>
  <c r="AI1714" i="64"/>
  <c r="AK1714" i="64"/>
  <c r="AL1714" i="64"/>
  <c r="AN1714" i="64"/>
  <c r="AO1714" i="64"/>
  <c r="AR1714" i="64"/>
  <c r="AU1714" i="64"/>
  <c r="AH1715" i="64"/>
  <c r="AI1715" i="64"/>
  <c r="AK1715" i="64"/>
  <c r="AL1715" i="64"/>
  <c r="AN1715" i="64"/>
  <c r="AO1715" i="64"/>
  <c r="AR1715" i="64"/>
  <c r="AU1715" i="64"/>
  <c r="AH1716" i="64"/>
  <c r="AI1716" i="64"/>
  <c r="AK1716" i="64"/>
  <c r="AL1716" i="64"/>
  <c r="AN1716" i="64"/>
  <c r="AO1716" i="64"/>
  <c r="AR1716" i="64"/>
  <c r="AU1716" i="64"/>
  <c r="AH1717" i="64"/>
  <c r="AI1717" i="64"/>
  <c r="AK1717" i="64"/>
  <c r="AL1717" i="64"/>
  <c r="AN1717" i="64"/>
  <c r="AO1717" i="64"/>
  <c r="AR1717" i="64"/>
  <c r="AU1717" i="64"/>
  <c r="AH1718" i="64"/>
  <c r="AI1718" i="64"/>
  <c r="AK1718" i="64"/>
  <c r="AL1718" i="64"/>
  <c r="AN1718" i="64"/>
  <c r="AO1718" i="64"/>
  <c r="AR1718" i="64"/>
  <c r="AU1718" i="64"/>
  <c r="AH1719" i="64"/>
  <c r="AI1719" i="64"/>
  <c r="AK1719" i="64"/>
  <c r="AL1719" i="64"/>
  <c r="AN1719" i="64"/>
  <c r="AO1719" i="64"/>
  <c r="AR1719" i="64"/>
  <c r="AU1719" i="64"/>
  <c r="AH1720" i="64"/>
  <c r="AI1720" i="64"/>
  <c r="AK1720" i="64"/>
  <c r="AL1720" i="64"/>
  <c r="AN1720" i="64"/>
  <c r="AO1720" i="64"/>
  <c r="AR1720" i="64"/>
  <c r="AU1720" i="64"/>
  <c r="AH1721" i="64"/>
  <c r="AI1721" i="64"/>
  <c r="AK1721" i="64"/>
  <c r="AL1721" i="64"/>
  <c r="AN1721" i="64"/>
  <c r="AO1721" i="64"/>
  <c r="AH1722" i="64"/>
  <c r="AI1722" i="64"/>
  <c r="AK1722" i="64"/>
  <c r="AL1722" i="64"/>
  <c r="AN1722" i="64"/>
  <c r="AO1722" i="64"/>
  <c r="AR1722" i="64"/>
  <c r="AU1722" i="64"/>
  <c r="AH1723" i="64"/>
  <c r="AI1723" i="64"/>
  <c r="AK1723" i="64"/>
  <c r="AL1723" i="64"/>
  <c r="AN1723" i="64"/>
  <c r="AO1723" i="64"/>
  <c r="AR1723" i="64"/>
  <c r="AU1723" i="64"/>
  <c r="AH1724" i="64"/>
  <c r="AI1724" i="64"/>
  <c r="AK1724" i="64"/>
  <c r="AL1724" i="64"/>
  <c r="AN1724" i="64"/>
  <c r="AO1724" i="64"/>
  <c r="AR1724" i="64"/>
  <c r="AU1724" i="64"/>
  <c r="AH1725" i="64"/>
  <c r="AI1725" i="64"/>
  <c r="AK1725" i="64"/>
  <c r="AL1725" i="64"/>
  <c r="AN1725" i="64"/>
  <c r="AO1725" i="64"/>
  <c r="AR1725" i="64"/>
  <c r="AU1725" i="64"/>
  <c r="AH1726" i="64"/>
  <c r="AI1726" i="64"/>
  <c r="AK1726" i="64"/>
  <c r="AL1726" i="64"/>
  <c r="AN1726" i="64"/>
  <c r="AO1726" i="64"/>
  <c r="AR1726" i="64"/>
  <c r="AU1726" i="64"/>
  <c r="AH1727" i="64"/>
  <c r="AI1727" i="64"/>
  <c r="AK1727" i="64"/>
  <c r="AL1727" i="64"/>
  <c r="AN1727" i="64"/>
  <c r="AO1727" i="64"/>
  <c r="AR1727" i="64"/>
  <c r="AU1727" i="64"/>
  <c r="AH1728" i="64"/>
  <c r="AI1728" i="64"/>
  <c r="AK1728" i="64"/>
  <c r="AL1728" i="64"/>
  <c r="AN1728" i="64"/>
  <c r="AO1728" i="64"/>
  <c r="AR1728" i="64"/>
  <c r="AU1728" i="64"/>
  <c r="AH1729" i="64"/>
  <c r="AI1729" i="64"/>
  <c r="AK1729" i="64"/>
  <c r="AL1729" i="64"/>
  <c r="AN1729" i="64"/>
  <c r="AO1729" i="64"/>
  <c r="AR1729" i="64"/>
  <c r="AU1729" i="64"/>
  <c r="AH1730" i="64"/>
  <c r="AI1730" i="64"/>
  <c r="AK1730" i="64"/>
  <c r="AL1730" i="64"/>
  <c r="AN1730" i="64"/>
  <c r="AO1730" i="64"/>
  <c r="AR1730" i="64"/>
  <c r="AU1730" i="64"/>
  <c r="AH1731" i="64"/>
  <c r="AI1731" i="64"/>
  <c r="AK1731" i="64"/>
  <c r="AL1731" i="64"/>
  <c r="AN1731" i="64"/>
  <c r="AO1731" i="64"/>
  <c r="AR1731" i="64"/>
  <c r="AU1731" i="64"/>
  <c r="AH1732" i="64"/>
  <c r="AI1732" i="64"/>
  <c r="AK1732" i="64"/>
  <c r="AL1732" i="64"/>
  <c r="AN1732" i="64"/>
  <c r="AO1732" i="64"/>
  <c r="AR1732" i="64"/>
  <c r="AU1732" i="64"/>
  <c r="AH1733" i="64"/>
  <c r="AI1733" i="64"/>
  <c r="AK1733" i="64"/>
  <c r="AL1733" i="64"/>
  <c r="AN1733" i="64"/>
  <c r="AO1733" i="64"/>
  <c r="AR1733" i="64"/>
  <c r="AU1733" i="64"/>
  <c r="AH1734" i="64"/>
  <c r="AI1734" i="64"/>
  <c r="AK1734" i="64"/>
  <c r="AL1734" i="64"/>
  <c r="AN1734" i="64"/>
  <c r="AO1734" i="64"/>
  <c r="AR1734" i="64"/>
  <c r="AU1734" i="64"/>
  <c r="AH1735" i="64"/>
  <c r="AI1735" i="64"/>
  <c r="AK1735" i="64"/>
  <c r="AL1735" i="64"/>
  <c r="AN1735" i="64"/>
  <c r="AO1735" i="64"/>
  <c r="AR1735" i="64"/>
  <c r="AU1735" i="64"/>
  <c r="AH1736" i="64"/>
  <c r="AI1736" i="64"/>
  <c r="AK1736" i="64"/>
  <c r="AL1736" i="64"/>
  <c r="AN1736" i="64"/>
  <c r="AO1736" i="64"/>
  <c r="AR1736" i="64"/>
  <c r="AU1736" i="64"/>
  <c r="AH1737" i="64"/>
  <c r="AI1737" i="64"/>
  <c r="AK1737" i="64"/>
  <c r="AL1737" i="64"/>
  <c r="AN1737" i="64"/>
  <c r="AO1737" i="64"/>
  <c r="AR1737" i="64"/>
  <c r="AU1737" i="64"/>
  <c r="AH1738" i="64"/>
  <c r="AI1738" i="64"/>
  <c r="AK1738" i="64"/>
  <c r="AL1738" i="64"/>
  <c r="AN1738" i="64"/>
  <c r="AO1738" i="64"/>
  <c r="AR1738" i="64"/>
  <c r="AU1738" i="64"/>
  <c r="AH1739" i="64"/>
  <c r="AI1739" i="64"/>
  <c r="AK1739" i="64"/>
  <c r="AL1739" i="64"/>
  <c r="AN1739" i="64"/>
  <c r="AO1739" i="64"/>
  <c r="AR1739" i="64"/>
  <c r="AU1739" i="64"/>
  <c r="AH1740" i="64"/>
  <c r="AI1740" i="64"/>
  <c r="AK1740" i="64"/>
  <c r="AL1740" i="64"/>
  <c r="AN1740" i="64"/>
  <c r="AO1740" i="64"/>
  <c r="AR1740" i="64"/>
  <c r="AU1740" i="64"/>
  <c r="AH1741" i="64"/>
  <c r="AI1741" i="64"/>
  <c r="AK1741" i="64"/>
  <c r="AL1741" i="64"/>
  <c r="AN1741" i="64"/>
  <c r="AO1741" i="64"/>
  <c r="AR1741" i="64"/>
  <c r="AU1741" i="64"/>
  <c r="AH1742" i="64"/>
  <c r="AI1742" i="64"/>
  <c r="AK1742" i="64"/>
  <c r="AL1742" i="64"/>
  <c r="AN1742" i="64"/>
  <c r="AO1742" i="64"/>
  <c r="AR1742" i="64"/>
  <c r="AU1742" i="64"/>
  <c r="AH1743" i="64"/>
  <c r="AI1743" i="64"/>
  <c r="AK1743" i="64"/>
  <c r="AL1743" i="64"/>
  <c r="AN1743" i="64"/>
  <c r="AO1743" i="64"/>
  <c r="AR1743" i="64"/>
  <c r="AU1743" i="64"/>
  <c r="AH1744" i="64"/>
  <c r="AI1744" i="64"/>
  <c r="AK1744" i="64"/>
  <c r="AL1744" i="64"/>
  <c r="AN1744" i="64"/>
  <c r="AO1744" i="64"/>
  <c r="AR1744" i="64"/>
  <c r="AU1744" i="64"/>
  <c r="AH1745" i="64"/>
  <c r="AI1745" i="64"/>
  <c r="AK1745" i="64"/>
  <c r="AL1745" i="64"/>
  <c r="AN1745" i="64"/>
  <c r="AO1745" i="64"/>
  <c r="AR1745" i="64"/>
  <c r="AU1745" i="64"/>
  <c r="AH1746" i="64"/>
  <c r="AI1746" i="64"/>
  <c r="AK1746" i="64"/>
  <c r="AL1746" i="64"/>
  <c r="AN1746" i="64"/>
  <c r="AO1746" i="64"/>
  <c r="AR1746" i="64"/>
  <c r="AU1746" i="64"/>
  <c r="AH1747" i="64"/>
  <c r="AI1747" i="64"/>
  <c r="AK1747" i="64"/>
  <c r="AL1747" i="64"/>
  <c r="AN1747" i="64"/>
  <c r="AO1747" i="64"/>
  <c r="AR1747" i="64"/>
  <c r="AU1747" i="64"/>
  <c r="AH1748" i="64"/>
  <c r="AI1748" i="64"/>
  <c r="AK1748" i="64"/>
  <c r="AL1748" i="64"/>
  <c r="AN1748" i="64"/>
  <c r="AO1748" i="64"/>
  <c r="AR1748" i="64"/>
  <c r="AU1748" i="64"/>
  <c r="AH1749" i="64"/>
  <c r="AI1749" i="64"/>
  <c r="AK1749" i="64"/>
  <c r="AL1749" i="64"/>
  <c r="AN1749" i="64"/>
  <c r="AO1749" i="64"/>
  <c r="AR1749" i="64"/>
  <c r="AU1749" i="64"/>
  <c r="AH1750" i="64"/>
  <c r="AI1750" i="64"/>
  <c r="AK1750" i="64"/>
  <c r="AL1750" i="64"/>
  <c r="AN1750" i="64"/>
  <c r="AO1750" i="64"/>
  <c r="AR1750" i="64"/>
  <c r="AU1750" i="64"/>
  <c r="AH1751" i="64"/>
  <c r="AI1751" i="64"/>
  <c r="AK1751" i="64"/>
  <c r="AL1751" i="64"/>
  <c r="AN1751" i="64"/>
  <c r="AO1751" i="64"/>
  <c r="AR1751" i="64"/>
  <c r="AU1751" i="64"/>
  <c r="AH1752" i="64"/>
  <c r="AI1752" i="64"/>
  <c r="AK1752" i="64"/>
  <c r="AL1752" i="64"/>
  <c r="AN1752" i="64"/>
  <c r="AO1752" i="64"/>
  <c r="AR1752" i="64"/>
  <c r="AU1752" i="64"/>
  <c r="AH1753" i="64"/>
  <c r="AI1753" i="64"/>
  <c r="AK1753" i="64"/>
  <c r="AL1753" i="64"/>
  <c r="AN1753" i="64"/>
  <c r="AO1753" i="64"/>
  <c r="AR1753" i="64"/>
  <c r="AU1753" i="64"/>
  <c r="AH1754" i="64"/>
  <c r="AI1754" i="64"/>
  <c r="AK1754" i="64"/>
  <c r="AL1754" i="64"/>
  <c r="AN1754" i="64"/>
  <c r="AO1754" i="64"/>
  <c r="AR1754" i="64"/>
  <c r="AU1754" i="64"/>
  <c r="AH1755" i="64"/>
  <c r="AI1755" i="64"/>
  <c r="AK1755" i="64"/>
  <c r="AL1755" i="64"/>
  <c r="AN1755" i="64"/>
  <c r="AO1755" i="64"/>
  <c r="AR1755" i="64"/>
  <c r="AU1755" i="64"/>
  <c r="AH1756" i="64"/>
  <c r="AI1756" i="64"/>
  <c r="AK1756" i="64"/>
  <c r="AL1756" i="64"/>
  <c r="AN1756" i="64"/>
  <c r="AO1756" i="64"/>
  <c r="AR1756" i="64"/>
  <c r="AU1756" i="64"/>
  <c r="AH1757" i="64"/>
  <c r="AI1757" i="64"/>
  <c r="AK1757" i="64"/>
  <c r="AL1757" i="64"/>
  <c r="AN1757" i="64"/>
  <c r="AO1757" i="64"/>
  <c r="AR1757" i="64"/>
  <c r="AU1757" i="64"/>
  <c r="AH1758" i="64"/>
  <c r="AI1758" i="64"/>
  <c r="AK1758" i="64"/>
  <c r="AL1758" i="64"/>
  <c r="AN1758" i="64"/>
  <c r="AO1758" i="64"/>
  <c r="AR1758" i="64"/>
  <c r="AU1758" i="64"/>
  <c r="AH1759" i="64"/>
  <c r="AI1759" i="64"/>
  <c r="AK1759" i="64"/>
  <c r="AL1759" i="64"/>
  <c r="AN1759" i="64"/>
  <c r="AO1759" i="64"/>
  <c r="AR1759" i="64"/>
  <c r="AU1759" i="64"/>
  <c r="AH1760" i="64"/>
  <c r="AI1760" i="64"/>
  <c r="AK1760" i="64"/>
  <c r="AL1760" i="64"/>
  <c r="AN1760" i="64"/>
  <c r="AO1760" i="64"/>
  <c r="AR1760" i="64"/>
  <c r="AU1760" i="64"/>
  <c r="AH1761" i="64"/>
  <c r="AI1761" i="64"/>
  <c r="AK1761" i="64"/>
  <c r="AL1761" i="64"/>
  <c r="AN1761" i="64"/>
  <c r="AO1761" i="64"/>
  <c r="AR1761" i="64"/>
  <c r="AU1761" i="64"/>
  <c r="AH1762" i="64"/>
  <c r="AI1762" i="64"/>
  <c r="AK1762" i="64"/>
  <c r="AL1762" i="64"/>
  <c r="AN1762" i="64"/>
  <c r="AO1762" i="64"/>
  <c r="AR1762" i="64"/>
  <c r="AU1762" i="64"/>
  <c r="AH1763" i="64"/>
  <c r="AI1763" i="64"/>
  <c r="AK1763" i="64"/>
  <c r="AL1763" i="64"/>
  <c r="AN1763" i="64"/>
  <c r="AO1763" i="64"/>
  <c r="AR1763" i="64"/>
  <c r="AU1763" i="64"/>
  <c r="AH1764" i="64"/>
  <c r="AI1764" i="64"/>
  <c r="AK1764" i="64"/>
  <c r="AL1764" i="64"/>
  <c r="AN1764" i="64"/>
  <c r="AO1764" i="64"/>
  <c r="AR1764" i="64"/>
  <c r="AU1764" i="64"/>
  <c r="AH1765" i="64"/>
  <c r="AI1765" i="64"/>
  <c r="AK1765" i="64"/>
  <c r="AL1765" i="64"/>
  <c r="AN1765" i="64"/>
  <c r="AO1765" i="64"/>
  <c r="AR1765" i="64"/>
  <c r="AU1765" i="64"/>
  <c r="AH1766" i="64"/>
  <c r="AI1766" i="64"/>
  <c r="AK1766" i="64"/>
  <c r="AL1766" i="64"/>
  <c r="AN1766" i="64"/>
  <c r="AO1766" i="64"/>
  <c r="AR1766" i="64"/>
  <c r="AU1766" i="64"/>
  <c r="AH1767" i="64"/>
  <c r="AI1767" i="64"/>
  <c r="AK1767" i="64"/>
  <c r="AL1767" i="64"/>
  <c r="AN1767" i="64"/>
  <c r="AO1767" i="64"/>
  <c r="AR1767" i="64"/>
  <c r="AU1767" i="64"/>
  <c r="AH1768" i="64"/>
  <c r="AI1768" i="64"/>
  <c r="AK1768" i="64"/>
  <c r="AL1768" i="64"/>
  <c r="AN1768" i="64"/>
  <c r="AO1768" i="64"/>
  <c r="AR1768" i="64"/>
  <c r="AU1768" i="64"/>
  <c r="AH1769" i="64"/>
  <c r="AI1769" i="64"/>
  <c r="AK1769" i="64"/>
  <c r="AL1769" i="64"/>
  <c r="AN1769" i="64"/>
  <c r="AO1769" i="64"/>
  <c r="AR1769" i="64"/>
  <c r="AU1769" i="64"/>
  <c r="AH1770" i="64"/>
  <c r="AI1770" i="64"/>
  <c r="AK1770" i="64"/>
  <c r="AL1770" i="64"/>
  <c r="AN1770" i="64"/>
  <c r="AO1770" i="64"/>
  <c r="AR1770" i="64"/>
  <c r="AU1770" i="64"/>
  <c r="AH1771" i="64"/>
  <c r="AI1771" i="64"/>
  <c r="AK1771" i="64"/>
  <c r="AL1771" i="64"/>
  <c r="AN1771" i="64"/>
  <c r="AO1771" i="64"/>
  <c r="AR1771" i="64"/>
  <c r="AU1771" i="64"/>
  <c r="AH1772" i="64"/>
  <c r="AI1772" i="64"/>
  <c r="AK1772" i="64"/>
  <c r="AL1772" i="64"/>
  <c r="AN1772" i="64"/>
  <c r="AO1772" i="64"/>
  <c r="AR1772" i="64"/>
  <c r="AU1772" i="64"/>
  <c r="AH1773" i="64"/>
  <c r="AI1773" i="64"/>
  <c r="AK1773" i="64"/>
  <c r="AL1773" i="64"/>
  <c r="AN1773" i="64"/>
  <c r="AO1773" i="64"/>
  <c r="AR1773" i="64"/>
  <c r="AU1773" i="64"/>
  <c r="AH1774" i="64"/>
  <c r="AI1774" i="64"/>
  <c r="AK1774" i="64"/>
  <c r="AL1774" i="64"/>
  <c r="AN1774" i="64"/>
  <c r="AO1774" i="64"/>
  <c r="AR1774" i="64"/>
  <c r="AU1774" i="64"/>
  <c r="AH1775" i="64"/>
  <c r="AI1775" i="64"/>
  <c r="AK1775" i="64"/>
  <c r="AL1775" i="64"/>
  <c r="AN1775" i="64"/>
  <c r="AO1775" i="64"/>
  <c r="AR1775" i="64"/>
  <c r="AU1775" i="64"/>
  <c r="AH1776" i="64"/>
  <c r="AI1776" i="64"/>
  <c r="AK1776" i="64"/>
  <c r="AL1776" i="64"/>
  <c r="AN1776" i="64"/>
  <c r="AO1776" i="64"/>
  <c r="AR1776" i="64"/>
  <c r="AU1776" i="64"/>
  <c r="AH1777" i="64"/>
  <c r="AI1777" i="64"/>
  <c r="AK1777" i="64"/>
  <c r="AL1777" i="64"/>
  <c r="AN1777" i="64"/>
  <c r="AO1777" i="64"/>
  <c r="AR1777" i="64"/>
  <c r="AU1777" i="64"/>
  <c r="AH1778" i="64"/>
  <c r="AI1778" i="64"/>
  <c r="AK1778" i="64"/>
  <c r="AL1778" i="64"/>
  <c r="AN1778" i="64"/>
  <c r="AO1778" i="64"/>
  <c r="AR1778" i="64"/>
  <c r="AU1778" i="64"/>
  <c r="AH1779" i="64"/>
  <c r="AI1779" i="64"/>
  <c r="AK1779" i="64"/>
  <c r="AL1779" i="64"/>
  <c r="AN1779" i="64"/>
  <c r="AO1779" i="64"/>
  <c r="AR1779" i="64"/>
  <c r="AU1779" i="64"/>
  <c r="AH1780" i="64"/>
  <c r="AI1780" i="64"/>
  <c r="AK1780" i="64"/>
  <c r="AL1780" i="64"/>
  <c r="AN1780" i="64"/>
  <c r="AO1780" i="64"/>
  <c r="AR1780" i="64"/>
  <c r="AU1780" i="64"/>
  <c r="AH1781" i="64"/>
  <c r="AI1781" i="64"/>
  <c r="AK1781" i="64"/>
  <c r="AL1781" i="64"/>
  <c r="AN1781" i="64"/>
  <c r="AO1781" i="64"/>
  <c r="AR1781" i="64"/>
  <c r="AU1781" i="64"/>
  <c r="AH1782" i="64"/>
  <c r="AI1782" i="64"/>
  <c r="AK1782" i="64"/>
  <c r="AL1782" i="64"/>
  <c r="AN1782" i="64"/>
  <c r="AO1782" i="64"/>
  <c r="AR1782" i="64"/>
  <c r="AU1782" i="64"/>
  <c r="AH1783" i="64"/>
  <c r="AI1783" i="64"/>
  <c r="AK1783" i="64"/>
  <c r="AL1783" i="64"/>
  <c r="AN1783" i="64"/>
  <c r="AO1783" i="64"/>
  <c r="AR1783" i="64"/>
  <c r="AU1783" i="64"/>
  <c r="AH1784" i="64"/>
  <c r="AI1784" i="64"/>
  <c r="AK1784" i="64"/>
  <c r="AL1784" i="64"/>
  <c r="AN1784" i="64"/>
  <c r="AO1784" i="64"/>
  <c r="AR1784" i="64"/>
  <c r="AU1784" i="64"/>
  <c r="AH1785" i="64"/>
  <c r="AI1785" i="64"/>
  <c r="AK1785" i="64"/>
  <c r="AL1785" i="64"/>
  <c r="AN1785" i="64"/>
  <c r="AO1785" i="64"/>
  <c r="AR1785" i="64"/>
  <c r="AU1785" i="64"/>
  <c r="AH1786" i="64"/>
  <c r="AI1786" i="64"/>
  <c r="AK1786" i="64"/>
  <c r="AL1786" i="64"/>
  <c r="AN1786" i="64"/>
  <c r="AO1786" i="64"/>
  <c r="AR1786" i="64"/>
  <c r="AU1786" i="64"/>
  <c r="AH1787" i="64"/>
  <c r="AI1787" i="64"/>
  <c r="AK1787" i="64"/>
  <c r="AL1787" i="64"/>
  <c r="AN1787" i="64"/>
  <c r="AO1787" i="64"/>
  <c r="AR1787" i="64"/>
  <c r="AU1787" i="64"/>
  <c r="AH1788" i="64"/>
  <c r="AI1788" i="64"/>
  <c r="AK1788" i="64"/>
  <c r="AL1788" i="64"/>
  <c r="AN1788" i="64"/>
  <c r="AO1788" i="64"/>
  <c r="AR1788" i="64"/>
  <c r="AU1788" i="64"/>
  <c r="AH1789" i="64"/>
  <c r="AI1789" i="64"/>
  <c r="AK1789" i="64"/>
  <c r="AL1789" i="64"/>
  <c r="AN1789" i="64"/>
  <c r="AO1789" i="64"/>
  <c r="AR1789" i="64"/>
  <c r="AU1789" i="64"/>
  <c r="AH1790" i="64"/>
  <c r="AI1790" i="64"/>
  <c r="AK1790" i="64"/>
  <c r="AL1790" i="64"/>
  <c r="AN1790" i="64"/>
  <c r="AO1790" i="64"/>
  <c r="AR1790" i="64"/>
  <c r="AU1790" i="64"/>
  <c r="AH1791" i="64"/>
  <c r="AI1791" i="64"/>
  <c r="AK1791" i="64"/>
  <c r="AL1791" i="64"/>
  <c r="AN1791" i="64"/>
  <c r="AO1791" i="64"/>
  <c r="AR1791" i="64"/>
  <c r="AU1791" i="64"/>
  <c r="AH1792" i="64"/>
  <c r="AI1792" i="64"/>
  <c r="AK1792" i="64"/>
  <c r="AL1792" i="64"/>
  <c r="AN1792" i="64"/>
  <c r="AO1792" i="64"/>
  <c r="AR1792" i="64"/>
  <c r="AU1792" i="64"/>
  <c r="AH1793" i="64"/>
  <c r="AI1793" i="64"/>
  <c r="AK1793" i="64"/>
  <c r="AL1793" i="64"/>
  <c r="AN1793" i="64"/>
  <c r="AO1793" i="64"/>
  <c r="AR1793" i="64"/>
  <c r="AU1793" i="64"/>
  <c r="AH1794" i="64"/>
  <c r="AI1794" i="64"/>
  <c r="AK1794" i="64"/>
  <c r="AL1794" i="64"/>
  <c r="AN1794" i="64"/>
  <c r="AO1794" i="64"/>
  <c r="AR1794" i="64"/>
  <c r="AU1794" i="64"/>
  <c r="AH1795" i="64"/>
  <c r="AI1795" i="64"/>
  <c r="AK1795" i="64"/>
  <c r="AL1795" i="64"/>
  <c r="AN1795" i="64"/>
  <c r="AO1795" i="64"/>
  <c r="AR1795" i="64"/>
  <c r="AU1795" i="64"/>
  <c r="AH1796" i="64"/>
  <c r="AI1796" i="64"/>
  <c r="AK1796" i="64"/>
  <c r="AL1796" i="64"/>
  <c r="AN1796" i="64"/>
  <c r="AO1796" i="64"/>
  <c r="AR1796" i="64"/>
  <c r="AU1796" i="64"/>
  <c r="AH1797" i="64"/>
  <c r="AI1797" i="64"/>
  <c r="AK1797" i="64"/>
  <c r="AL1797" i="64"/>
  <c r="AN1797" i="64"/>
  <c r="AO1797" i="64"/>
  <c r="AR1797" i="64"/>
  <c r="AU1797" i="64"/>
  <c r="AH1798" i="64"/>
  <c r="AI1798" i="64"/>
  <c r="AK1798" i="64"/>
  <c r="AL1798" i="64"/>
  <c r="AN1798" i="64"/>
  <c r="AO1798" i="64"/>
  <c r="AR1798" i="64"/>
  <c r="AU1798" i="64"/>
  <c r="AH1799" i="64"/>
  <c r="AI1799" i="64"/>
  <c r="AK1799" i="64"/>
  <c r="AL1799" i="64"/>
  <c r="AN1799" i="64"/>
  <c r="AO1799" i="64"/>
  <c r="AR1799" i="64"/>
  <c r="AU1799" i="64"/>
  <c r="AH1800" i="64"/>
  <c r="AI1800" i="64"/>
  <c r="AK1800" i="64"/>
  <c r="AL1800" i="64"/>
  <c r="AN1800" i="64"/>
  <c r="AO1800" i="64"/>
  <c r="AR1800" i="64"/>
  <c r="AU1800" i="64"/>
  <c r="AH1801" i="64"/>
  <c r="AI1801" i="64"/>
  <c r="AK1801" i="64"/>
  <c r="AL1801" i="64"/>
  <c r="AN1801" i="64"/>
  <c r="AO1801" i="64"/>
  <c r="AR1801" i="64"/>
  <c r="AU1801" i="64"/>
  <c r="AH1802" i="64"/>
  <c r="AI1802" i="64"/>
  <c r="AK1802" i="64"/>
  <c r="AL1802" i="64"/>
  <c r="AN1802" i="64"/>
  <c r="AO1802" i="64"/>
  <c r="AR1802" i="64"/>
  <c r="AU1802" i="64"/>
  <c r="AH1803" i="64"/>
  <c r="AI1803" i="64"/>
  <c r="AK1803" i="64"/>
  <c r="AL1803" i="64"/>
  <c r="AN1803" i="64"/>
  <c r="AO1803" i="64"/>
  <c r="AR1803" i="64"/>
  <c r="AU1803" i="64"/>
  <c r="AH1804" i="64"/>
  <c r="AI1804" i="64"/>
  <c r="AK1804" i="64"/>
  <c r="AL1804" i="64"/>
  <c r="AN1804" i="64"/>
  <c r="AO1804" i="64"/>
  <c r="AR1804" i="64"/>
  <c r="AU1804" i="64"/>
  <c r="AH1805" i="64"/>
  <c r="AI1805" i="64"/>
  <c r="AK1805" i="64"/>
  <c r="AL1805" i="64"/>
  <c r="AN1805" i="64"/>
  <c r="AO1805" i="64"/>
  <c r="AR1805" i="64"/>
  <c r="AU1805" i="64"/>
  <c r="AH1806" i="64"/>
  <c r="AI1806" i="64"/>
  <c r="AK1806" i="64"/>
  <c r="AL1806" i="64"/>
  <c r="AN1806" i="64"/>
  <c r="AO1806" i="64"/>
  <c r="AR1806" i="64"/>
  <c r="AU1806" i="64"/>
  <c r="AH1807" i="64"/>
  <c r="AI1807" i="64"/>
  <c r="AK1807" i="64"/>
  <c r="AL1807" i="64"/>
  <c r="AN1807" i="64"/>
  <c r="AO1807" i="64"/>
  <c r="AR1807" i="64"/>
  <c r="AU1807" i="64"/>
  <c r="AH1808" i="64"/>
  <c r="AI1808" i="64"/>
  <c r="AK1808" i="64"/>
  <c r="AL1808" i="64"/>
  <c r="AN1808" i="64"/>
  <c r="AO1808" i="64"/>
  <c r="AR1808" i="64"/>
  <c r="AU1808" i="64"/>
  <c r="AH1809" i="64"/>
  <c r="AI1809" i="64"/>
  <c r="AK1809" i="64"/>
  <c r="AL1809" i="64"/>
  <c r="AN1809" i="64"/>
  <c r="AO1809" i="64"/>
  <c r="AR1809" i="64"/>
  <c r="AU1809" i="64"/>
  <c r="AH1810" i="64"/>
  <c r="AI1810" i="64"/>
  <c r="AK1810" i="64"/>
  <c r="AL1810" i="64"/>
  <c r="AN1810" i="64"/>
  <c r="AO1810" i="64"/>
  <c r="AR1810" i="64"/>
  <c r="AU1810" i="64"/>
  <c r="AH1811" i="64"/>
  <c r="AI1811" i="64"/>
  <c r="AK1811" i="64"/>
  <c r="AL1811" i="64"/>
  <c r="AN1811" i="64"/>
  <c r="AO1811" i="64"/>
  <c r="AR1811" i="64"/>
  <c r="AU1811" i="64"/>
  <c r="AH1812" i="64"/>
  <c r="AI1812" i="64"/>
  <c r="AK1812" i="64"/>
  <c r="AL1812" i="64"/>
  <c r="AN1812" i="64"/>
  <c r="AO1812" i="64"/>
  <c r="AR1812" i="64"/>
  <c r="AU1812" i="64"/>
  <c r="AH1813" i="64"/>
  <c r="AI1813" i="64"/>
  <c r="AK1813" i="64"/>
  <c r="AL1813" i="64"/>
  <c r="AN1813" i="64"/>
  <c r="AO1813" i="64"/>
  <c r="AR1813" i="64"/>
  <c r="AU1813" i="64"/>
  <c r="AH1814" i="64"/>
  <c r="AI1814" i="64"/>
  <c r="AK1814" i="64"/>
  <c r="AL1814" i="64"/>
  <c r="AN1814" i="64"/>
  <c r="AO1814" i="64"/>
  <c r="AR1814" i="64"/>
  <c r="AU1814" i="64"/>
  <c r="AH1815" i="64"/>
  <c r="AI1815" i="64"/>
  <c r="AK1815" i="64"/>
  <c r="AL1815" i="64"/>
  <c r="AN1815" i="64"/>
  <c r="AO1815" i="64"/>
  <c r="AR1815" i="64"/>
  <c r="AU1815" i="64"/>
  <c r="AH1816" i="64"/>
  <c r="AI1816" i="64"/>
  <c r="AK1816" i="64"/>
  <c r="AL1816" i="64"/>
  <c r="AN1816" i="64"/>
  <c r="AO1816" i="64"/>
  <c r="AR1816" i="64"/>
  <c r="AU1816" i="64"/>
  <c r="AH1817" i="64"/>
  <c r="AI1817" i="64"/>
  <c r="AK1817" i="64"/>
  <c r="AL1817" i="64"/>
  <c r="AN1817" i="64"/>
  <c r="AO1817" i="64"/>
  <c r="AR1817" i="64"/>
  <c r="AU1817" i="64"/>
  <c r="AH1818" i="64"/>
  <c r="AI1818" i="64"/>
  <c r="AK1818" i="64"/>
  <c r="AL1818" i="64"/>
  <c r="AN1818" i="64"/>
  <c r="AO1818" i="64"/>
  <c r="AR1818" i="64"/>
  <c r="AU1818" i="64"/>
  <c r="AH1819" i="64"/>
  <c r="AI1819" i="64"/>
  <c r="AK1819" i="64"/>
  <c r="AL1819" i="64"/>
  <c r="AN1819" i="64"/>
  <c r="AO1819" i="64"/>
  <c r="AR1819" i="64"/>
  <c r="AU1819" i="64"/>
  <c r="AH1820" i="64"/>
  <c r="AI1820" i="64"/>
  <c r="AK1820" i="64"/>
  <c r="AL1820" i="64"/>
  <c r="AN1820" i="64"/>
  <c r="AO1820" i="64"/>
  <c r="AR1820" i="64"/>
  <c r="AU1820" i="64"/>
  <c r="AH1821" i="64"/>
  <c r="AI1821" i="64"/>
  <c r="AK1821" i="64"/>
  <c r="AL1821" i="64"/>
  <c r="AN1821" i="64"/>
  <c r="AO1821" i="64"/>
  <c r="AR1821" i="64"/>
  <c r="AU1821" i="64"/>
  <c r="AH1822" i="64"/>
  <c r="AI1822" i="64"/>
  <c r="AK1822" i="64"/>
  <c r="AL1822" i="64"/>
  <c r="AN1822" i="64"/>
  <c r="AO1822" i="64"/>
  <c r="AR1822" i="64"/>
  <c r="AU1822" i="64"/>
  <c r="AH1823" i="64"/>
  <c r="AI1823" i="64"/>
  <c r="AK1823" i="64"/>
  <c r="AL1823" i="64"/>
  <c r="AN1823" i="64"/>
  <c r="AO1823" i="64"/>
  <c r="AR1823" i="64"/>
  <c r="AU1823" i="64"/>
  <c r="AH1824" i="64"/>
  <c r="AI1824" i="64"/>
  <c r="AK1824" i="64"/>
  <c r="AL1824" i="64"/>
  <c r="AN1824" i="64"/>
  <c r="AO1824" i="64"/>
  <c r="AR1824" i="64"/>
  <c r="AU1824" i="64"/>
  <c r="AH1825" i="64"/>
  <c r="AI1825" i="64"/>
  <c r="AK1825" i="64"/>
  <c r="AL1825" i="64"/>
  <c r="AN1825" i="64"/>
  <c r="AO1825" i="64"/>
  <c r="AR1825" i="64"/>
  <c r="AU1825" i="64"/>
  <c r="AH1826" i="64"/>
  <c r="AI1826" i="64"/>
  <c r="AK1826" i="64"/>
  <c r="AL1826" i="64"/>
  <c r="AN1826" i="64"/>
  <c r="AO1826" i="64"/>
  <c r="AR1826" i="64"/>
  <c r="AU1826" i="64"/>
  <c r="AH1827" i="64"/>
  <c r="AI1827" i="64"/>
  <c r="AK1827" i="64"/>
  <c r="AL1827" i="64"/>
  <c r="AN1827" i="64"/>
  <c r="AO1827" i="64"/>
  <c r="AR1827" i="64"/>
  <c r="AU1827" i="64"/>
  <c r="AH1828" i="64"/>
  <c r="AI1828" i="64"/>
  <c r="AK1828" i="64"/>
  <c r="AL1828" i="64"/>
  <c r="AN1828" i="64"/>
  <c r="AO1828" i="64"/>
  <c r="AR1828" i="64"/>
  <c r="AU1828" i="64"/>
  <c r="AH1829" i="64"/>
  <c r="AI1829" i="64"/>
  <c r="AK1829" i="64"/>
  <c r="AL1829" i="64"/>
  <c r="AN1829" i="64"/>
  <c r="AO1829" i="64"/>
  <c r="AR1829" i="64"/>
  <c r="AU1829" i="64"/>
  <c r="AH1830" i="64"/>
  <c r="AI1830" i="64"/>
  <c r="AK1830" i="64"/>
  <c r="AL1830" i="64"/>
  <c r="AN1830" i="64"/>
  <c r="AO1830" i="64"/>
  <c r="AR1830" i="64"/>
  <c r="AU1830" i="64"/>
  <c r="AH1831" i="64"/>
  <c r="AI1831" i="64"/>
  <c r="AK1831" i="64"/>
  <c r="AL1831" i="64"/>
  <c r="AN1831" i="64"/>
  <c r="AO1831" i="64"/>
  <c r="AR1831" i="64"/>
  <c r="AU1831" i="64"/>
  <c r="AH1832" i="64"/>
  <c r="AI1832" i="64"/>
  <c r="AK1832" i="64"/>
  <c r="AL1832" i="64"/>
  <c r="AN1832" i="64"/>
  <c r="AO1832" i="64"/>
  <c r="AH1833" i="64"/>
  <c r="AI1833" i="64"/>
  <c r="AK1833" i="64"/>
  <c r="AL1833" i="64"/>
  <c r="AN1833" i="64"/>
  <c r="AO1833" i="64"/>
  <c r="AR1833" i="64"/>
  <c r="AU1833" i="64"/>
  <c r="AH1834" i="64"/>
  <c r="AI1834" i="64"/>
  <c r="AK1834" i="64"/>
  <c r="AL1834" i="64"/>
  <c r="AN1834" i="64"/>
  <c r="AO1834" i="64"/>
  <c r="AR1834" i="64"/>
  <c r="AU1834" i="64"/>
  <c r="AH1835" i="64"/>
  <c r="AI1835" i="64"/>
  <c r="AK1835" i="64"/>
  <c r="AL1835" i="64"/>
  <c r="AN1835" i="64"/>
  <c r="AO1835" i="64"/>
  <c r="AR1835" i="64"/>
  <c r="AU1835" i="64"/>
  <c r="AH1836" i="64"/>
  <c r="AI1836" i="64"/>
  <c r="AK1836" i="64"/>
  <c r="AL1836" i="64"/>
  <c r="AN1836" i="64"/>
  <c r="AO1836" i="64"/>
  <c r="AR1836" i="64"/>
  <c r="AU1836" i="64"/>
  <c r="AH1837" i="64"/>
  <c r="AI1837" i="64"/>
  <c r="AK1837" i="64"/>
  <c r="AL1837" i="64"/>
  <c r="AN1837" i="64"/>
  <c r="AO1837" i="64"/>
  <c r="AR1837" i="64"/>
  <c r="AU1837" i="64"/>
  <c r="AH1838" i="64"/>
  <c r="AI1838" i="64"/>
  <c r="AK1838" i="64"/>
  <c r="AL1838" i="64"/>
  <c r="AN1838" i="64"/>
  <c r="AO1838" i="64"/>
  <c r="AR1838" i="64"/>
  <c r="AU1838" i="64"/>
  <c r="AH1839" i="64"/>
  <c r="AI1839" i="64"/>
  <c r="AK1839" i="64"/>
  <c r="AL1839" i="64"/>
  <c r="AN1839" i="64"/>
  <c r="AO1839" i="64"/>
  <c r="AR1839" i="64"/>
  <c r="AU1839" i="64"/>
  <c r="AH1840" i="64"/>
  <c r="AI1840" i="64"/>
  <c r="AK1840" i="64"/>
  <c r="AL1840" i="64"/>
  <c r="AN1840" i="64"/>
  <c r="AO1840" i="64"/>
  <c r="AR1840" i="64"/>
  <c r="AU1840" i="64"/>
  <c r="AH1841" i="64"/>
  <c r="AI1841" i="64"/>
  <c r="AK1841" i="64"/>
  <c r="AL1841" i="64"/>
  <c r="AN1841" i="64"/>
  <c r="AO1841" i="64"/>
  <c r="AR1841" i="64"/>
  <c r="AU1841" i="64"/>
  <c r="AH1842" i="64"/>
  <c r="AI1842" i="64"/>
  <c r="AK1842" i="64"/>
  <c r="AL1842" i="64"/>
  <c r="AN1842" i="64"/>
  <c r="AO1842" i="64"/>
  <c r="AR1842" i="64"/>
  <c r="AU1842" i="64"/>
  <c r="AH1843" i="64"/>
  <c r="AI1843" i="64"/>
  <c r="AK1843" i="64"/>
  <c r="AL1843" i="64"/>
  <c r="AN1843" i="64"/>
  <c r="AO1843" i="64"/>
  <c r="AR1843" i="64"/>
  <c r="AU1843" i="64"/>
  <c r="AH1844" i="64"/>
  <c r="AI1844" i="64"/>
  <c r="AK1844" i="64"/>
  <c r="AL1844" i="64"/>
  <c r="AN1844" i="64"/>
  <c r="AO1844" i="64"/>
  <c r="AR1844" i="64"/>
  <c r="AU1844" i="64"/>
  <c r="AH1845" i="64"/>
  <c r="AI1845" i="64"/>
  <c r="AK1845" i="64"/>
  <c r="AL1845" i="64"/>
  <c r="AN1845" i="64"/>
  <c r="AO1845" i="64"/>
  <c r="AR1845" i="64"/>
  <c r="AU1845" i="64"/>
  <c r="AH1846" i="64"/>
  <c r="AI1846" i="64"/>
  <c r="AK1846" i="64"/>
  <c r="AL1846" i="64"/>
  <c r="AN1846" i="64"/>
  <c r="AO1846" i="64"/>
  <c r="AR1846" i="64"/>
  <c r="AU1846" i="64"/>
  <c r="AH1847" i="64"/>
  <c r="AI1847" i="64"/>
  <c r="AK1847" i="64"/>
  <c r="AL1847" i="64"/>
  <c r="AN1847" i="64"/>
  <c r="AO1847" i="64"/>
  <c r="AR1847" i="64"/>
  <c r="AU1847" i="64"/>
  <c r="AH1848" i="64"/>
  <c r="AI1848" i="64"/>
  <c r="AK1848" i="64"/>
  <c r="AL1848" i="64"/>
  <c r="AN1848" i="64"/>
  <c r="AO1848" i="64"/>
  <c r="AR1848" i="64"/>
  <c r="AU1848" i="64"/>
  <c r="AH1849" i="64"/>
  <c r="AI1849" i="64"/>
  <c r="AK1849" i="64"/>
  <c r="AL1849" i="64"/>
  <c r="AN1849" i="64"/>
  <c r="AO1849" i="64"/>
  <c r="AR1849" i="64"/>
  <c r="AU1849" i="64"/>
  <c r="AH1850" i="64"/>
  <c r="AI1850" i="64"/>
  <c r="AK1850" i="64"/>
  <c r="AL1850" i="64"/>
  <c r="AN1850" i="64"/>
  <c r="AO1850" i="64"/>
  <c r="AR1850" i="64"/>
  <c r="AU1850" i="64"/>
  <c r="AH1851" i="64"/>
  <c r="AI1851" i="64"/>
  <c r="AK1851" i="64"/>
  <c r="AL1851" i="64"/>
  <c r="AN1851" i="64"/>
  <c r="AO1851" i="64"/>
  <c r="AR1851" i="64"/>
  <c r="AU1851" i="64"/>
  <c r="AH1852" i="64"/>
  <c r="AI1852" i="64"/>
  <c r="AK1852" i="64"/>
  <c r="AL1852" i="64"/>
  <c r="AN1852" i="64"/>
  <c r="AO1852" i="64"/>
  <c r="AR1852" i="64"/>
  <c r="AU1852" i="64"/>
  <c r="AH1853" i="64"/>
  <c r="AI1853" i="64"/>
  <c r="AK1853" i="64"/>
  <c r="AL1853" i="64"/>
  <c r="AN1853" i="64"/>
  <c r="AO1853" i="64"/>
  <c r="AR1853" i="64"/>
  <c r="AU1853" i="64"/>
  <c r="AH1854" i="64"/>
  <c r="AI1854" i="64"/>
  <c r="AK1854" i="64"/>
  <c r="AL1854" i="64"/>
  <c r="AN1854" i="64"/>
  <c r="AO1854" i="64"/>
  <c r="AR1854" i="64"/>
  <c r="AU1854" i="64"/>
  <c r="AH1855" i="64"/>
  <c r="AI1855" i="64"/>
  <c r="AK1855" i="64"/>
  <c r="AL1855" i="64"/>
  <c r="AN1855" i="64"/>
  <c r="AO1855" i="64"/>
  <c r="AR1855" i="64"/>
  <c r="AU1855" i="64"/>
  <c r="AH1856" i="64"/>
  <c r="AI1856" i="64"/>
  <c r="AK1856" i="64"/>
  <c r="AL1856" i="64"/>
  <c r="AN1856" i="64"/>
  <c r="AO1856" i="64"/>
  <c r="AR1856" i="64"/>
  <c r="AU1856" i="64"/>
  <c r="AH1857" i="64"/>
  <c r="AI1857" i="64"/>
  <c r="AK1857" i="64"/>
  <c r="AL1857" i="64"/>
  <c r="AN1857" i="64"/>
  <c r="AO1857" i="64"/>
  <c r="AR1857" i="64"/>
  <c r="AU1857" i="64"/>
  <c r="AH1858" i="64"/>
  <c r="AI1858" i="64"/>
  <c r="AK1858" i="64"/>
  <c r="AL1858" i="64"/>
  <c r="AN1858" i="64"/>
  <c r="AO1858" i="64"/>
  <c r="AR1858" i="64"/>
  <c r="AU1858" i="64"/>
  <c r="AH1859" i="64"/>
  <c r="AI1859" i="64"/>
  <c r="AK1859" i="64"/>
  <c r="AL1859" i="64"/>
  <c r="AN1859" i="64"/>
  <c r="AO1859" i="64"/>
  <c r="AR1859" i="64"/>
  <c r="AU1859" i="64"/>
  <c r="AH1860" i="64"/>
  <c r="AI1860" i="64"/>
  <c r="AK1860" i="64"/>
  <c r="AL1860" i="64"/>
  <c r="AN1860" i="64"/>
  <c r="AO1860" i="64"/>
  <c r="AR1860" i="64"/>
  <c r="AU1860" i="64"/>
  <c r="AH1861" i="64"/>
  <c r="AI1861" i="64"/>
  <c r="AK1861" i="64"/>
  <c r="AL1861" i="64"/>
  <c r="AN1861" i="64"/>
  <c r="AO1861" i="64"/>
  <c r="AR1861" i="64"/>
  <c r="AU1861" i="64"/>
  <c r="AH1862" i="64"/>
  <c r="AI1862" i="64"/>
  <c r="AK1862" i="64"/>
  <c r="AL1862" i="64"/>
  <c r="AN1862" i="64"/>
  <c r="AO1862" i="64"/>
  <c r="AR1862" i="64"/>
  <c r="AU1862" i="64"/>
  <c r="AH1863" i="64"/>
  <c r="AI1863" i="64"/>
  <c r="AK1863" i="64"/>
  <c r="AL1863" i="64"/>
  <c r="AN1863" i="64"/>
  <c r="AO1863" i="64"/>
  <c r="AR1863" i="64"/>
  <c r="AU1863" i="64"/>
  <c r="AH1864" i="64"/>
  <c r="AI1864" i="64"/>
  <c r="AK1864" i="64"/>
  <c r="AL1864" i="64"/>
  <c r="AN1864" i="64"/>
  <c r="AO1864" i="64"/>
  <c r="AR1864" i="64"/>
  <c r="AU1864" i="64"/>
  <c r="AH1865" i="64"/>
  <c r="AI1865" i="64"/>
  <c r="AK1865" i="64"/>
  <c r="AL1865" i="64"/>
  <c r="AN1865" i="64"/>
  <c r="AO1865" i="64"/>
  <c r="AR1865" i="64"/>
  <c r="AU1865" i="64"/>
  <c r="AH1866" i="64"/>
  <c r="AI1866" i="64"/>
  <c r="AK1866" i="64"/>
  <c r="AL1866" i="64"/>
  <c r="AN1866" i="64"/>
  <c r="AO1866" i="64"/>
  <c r="AR1866" i="64"/>
  <c r="AU1866" i="64"/>
  <c r="AH1867" i="64"/>
  <c r="AI1867" i="64"/>
  <c r="AK1867" i="64"/>
  <c r="AL1867" i="64"/>
  <c r="AN1867" i="64"/>
  <c r="AO1867" i="64"/>
  <c r="AR1867" i="64"/>
  <c r="AU1867" i="64"/>
  <c r="AH1868" i="64"/>
  <c r="AI1868" i="64"/>
  <c r="AK1868" i="64"/>
  <c r="AL1868" i="64"/>
  <c r="AN1868" i="64"/>
  <c r="AO1868" i="64"/>
  <c r="AR1868" i="64"/>
  <c r="AU1868" i="64"/>
  <c r="AH1869" i="64"/>
  <c r="AI1869" i="64"/>
  <c r="AK1869" i="64"/>
  <c r="AL1869" i="64"/>
  <c r="AN1869" i="64"/>
  <c r="AO1869" i="64"/>
  <c r="AR1869" i="64"/>
  <c r="AU1869" i="64"/>
  <c r="AH1870" i="64"/>
  <c r="AI1870" i="64"/>
  <c r="AK1870" i="64"/>
  <c r="AL1870" i="64"/>
  <c r="AN1870" i="64"/>
  <c r="AO1870" i="64"/>
  <c r="AR1870" i="64"/>
  <c r="AU1870" i="64"/>
  <c r="AH1871" i="64"/>
  <c r="AI1871" i="64"/>
  <c r="AK1871" i="64"/>
  <c r="AL1871" i="64"/>
  <c r="AN1871" i="64"/>
  <c r="AO1871" i="64"/>
  <c r="AR1871" i="64"/>
  <c r="AU1871" i="64"/>
  <c r="AH1872" i="64"/>
  <c r="AI1872" i="64"/>
  <c r="AK1872" i="64"/>
  <c r="AL1872" i="64"/>
  <c r="AN1872" i="64"/>
  <c r="AO1872" i="64"/>
  <c r="AR1872" i="64"/>
  <c r="AU1872" i="64"/>
  <c r="AH1873" i="64"/>
  <c r="AI1873" i="64"/>
  <c r="AK1873" i="64"/>
  <c r="AL1873" i="64"/>
  <c r="AN1873" i="64"/>
  <c r="AO1873" i="64"/>
  <c r="AR1873" i="64"/>
  <c r="AU1873" i="64"/>
  <c r="AH1874" i="64"/>
  <c r="AI1874" i="64"/>
  <c r="AK1874" i="64"/>
  <c r="AL1874" i="64"/>
  <c r="AN1874" i="64"/>
  <c r="AO1874" i="64"/>
  <c r="AR1874" i="64"/>
  <c r="AU1874" i="64"/>
  <c r="AH1875" i="64"/>
  <c r="AI1875" i="64"/>
  <c r="AK1875" i="64"/>
  <c r="AL1875" i="64"/>
  <c r="AN1875" i="64"/>
  <c r="AO1875" i="64"/>
  <c r="AR1875" i="64"/>
  <c r="AU1875" i="64"/>
  <c r="AH1876" i="64"/>
  <c r="AI1876" i="64"/>
  <c r="AK1876" i="64"/>
  <c r="AL1876" i="64"/>
  <c r="AN1876" i="64"/>
  <c r="AO1876" i="64"/>
  <c r="AR1876" i="64"/>
  <c r="AU1876" i="64"/>
  <c r="AH1877" i="64"/>
  <c r="AI1877" i="64"/>
  <c r="AK1877" i="64"/>
  <c r="AL1877" i="64"/>
  <c r="AN1877" i="64"/>
  <c r="AO1877" i="64"/>
  <c r="AR1877" i="64"/>
  <c r="AU1877" i="64"/>
  <c r="AH1878" i="64"/>
  <c r="AI1878" i="64"/>
  <c r="AK1878" i="64"/>
  <c r="AL1878" i="64"/>
  <c r="AN1878" i="64"/>
  <c r="AO1878" i="64"/>
  <c r="AR1878" i="64"/>
  <c r="AU1878" i="64"/>
  <c r="AH1879" i="64"/>
  <c r="AI1879" i="64"/>
  <c r="AK1879" i="64"/>
  <c r="AL1879" i="64"/>
  <c r="AN1879" i="64"/>
  <c r="AO1879" i="64"/>
  <c r="AR1879" i="64"/>
  <c r="AU1879" i="64"/>
  <c r="AH1880" i="64"/>
  <c r="AI1880" i="64"/>
  <c r="AK1880" i="64"/>
  <c r="AL1880" i="64"/>
  <c r="AN1880" i="64"/>
  <c r="AO1880" i="64"/>
  <c r="AR1880" i="64"/>
  <c r="AU1880" i="64"/>
  <c r="AH1881" i="64"/>
  <c r="AI1881" i="64"/>
  <c r="AK1881" i="64"/>
  <c r="AL1881" i="64"/>
  <c r="AN1881" i="64"/>
  <c r="AO1881" i="64"/>
  <c r="AR1881" i="64"/>
  <c r="AU1881" i="64"/>
  <c r="AH1882" i="64"/>
  <c r="AI1882" i="64"/>
  <c r="AK1882" i="64"/>
  <c r="AL1882" i="64"/>
  <c r="AN1882" i="64"/>
  <c r="AO1882" i="64"/>
  <c r="AR1882" i="64"/>
  <c r="AU1882" i="64"/>
  <c r="AH1883" i="64"/>
  <c r="AI1883" i="64"/>
  <c r="AK1883" i="64"/>
  <c r="AL1883" i="64"/>
  <c r="AN1883" i="64"/>
  <c r="AO1883" i="64"/>
  <c r="AR1883" i="64"/>
  <c r="AU1883" i="64"/>
  <c r="AH1884" i="64"/>
  <c r="AI1884" i="64"/>
  <c r="AK1884" i="64"/>
  <c r="AL1884" i="64"/>
  <c r="AN1884" i="64"/>
  <c r="AO1884" i="64"/>
  <c r="AR1884" i="64"/>
  <c r="AU1884" i="64"/>
  <c r="AH1885" i="64"/>
  <c r="AI1885" i="64"/>
  <c r="AK1885" i="64"/>
  <c r="AL1885" i="64"/>
  <c r="AN1885" i="64"/>
  <c r="AO1885" i="64"/>
  <c r="AR1885" i="64"/>
  <c r="AU1885" i="64"/>
  <c r="AH1886" i="64"/>
  <c r="AI1886" i="64"/>
  <c r="AK1886" i="64"/>
  <c r="AL1886" i="64"/>
  <c r="AN1886" i="64"/>
  <c r="AO1886" i="64"/>
  <c r="AR1886" i="64"/>
  <c r="AU1886" i="64"/>
  <c r="AH1887" i="64"/>
  <c r="AI1887" i="64"/>
  <c r="AK1887" i="64"/>
  <c r="AL1887" i="64"/>
  <c r="AN1887" i="64"/>
  <c r="AO1887" i="64"/>
  <c r="AR1887" i="64"/>
  <c r="AU1887" i="64"/>
  <c r="AH1888" i="64"/>
  <c r="AI1888" i="64"/>
  <c r="AK1888" i="64"/>
  <c r="AL1888" i="64"/>
  <c r="AN1888" i="64"/>
  <c r="AO1888" i="64"/>
  <c r="AR1888" i="64"/>
  <c r="AU1888" i="64"/>
  <c r="AH1889" i="64"/>
  <c r="AI1889" i="64"/>
  <c r="AK1889" i="64"/>
  <c r="AL1889" i="64"/>
  <c r="AN1889" i="64"/>
  <c r="AO1889" i="64"/>
  <c r="AR1889" i="64"/>
  <c r="AU1889" i="64"/>
  <c r="AH1890" i="64"/>
  <c r="AI1890" i="64"/>
  <c r="AK1890" i="64"/>
  <c r="AL1890" i="64"/>
  <c r="AN1890" i="64"/>
  <c r="AO1890" i="64"/>
  <c r="AR1890" i="64"/>
  <c r="AU1890" i="64"/>
  <c r="AH1891" i="64"/>
  <c r="AI1891" i="64"/>
  <c r="AK1891" i="64"/>
  <c r="AL1891" i="64"/>
  <c r="AN1891" i="64"/>
  <c r="AO1891" i="64"/>
  <c r="AR1891" i="64"/>
  <c r="AU1891" i="64"/>
  <c r="AH1892" i="64"/>
  <c r="AI1892" i="64"/>
  <c r="AK1892" i="64"/>
  <c r="AL1892" i="64"/>
  <c r="AN1892" i="64"/>
  <c r="AO1892" i="64"/>
  <c r="AR1892" i="64"/>
  <c r="AU1892" i="64"/>
  <c r="AH1893" i="64"/>
  <c r="AI1893" i="64"/>
  <c r="AK1893" i="64"/>
  <c r="AL1893" i="64"/>
  <c r="AN1893" i="64"/>
  <c r="AO1893" i="64"/>
  <c r="AR1893" i="64"/>
  <c r="AU1893" i="64"/>
  <c r="AH1894" i="64"/>
  <c r="AI1894" i="64"/>
  <c r="AK1894" i="64"/>
  <c r="AL1894" i="64"/>
  <c r="AN1894" i="64"/>
  <c r="AO1894" i="64"/>
  <c r="AR1894" i="64"/>
  <c r="AU1894" i="64"/>
  <c r="AH1895" i="64"/>
  <c r="AI1895" i="64"/>
  <c r="AK1895" i="64"/>
  <c r="AL1895" i="64"/>
  <c r="AN1895" i="64"/>
  <c r="AO1895" i="64"/>
  <c r="AR1895" i="64"/>
  <c r="AU1895" i="64"/>
  <c r="AH1896" i="64"/>
  <c r="AI1896" i="64"/>
  <c r="AK1896" i="64"/>
  <c r="AL1896" i="64"/>
  <c r="AN1896" i="64"/>
  <c r="AO1896" i="64"/>
  <c r="AR1896" i="64"/>
  <c r="AU1896" i="64"/>
  <c r="AH1897" i="64"/>
  <c r="AI1897" i="64"/>
  <c r="AK1897" i="64"/>
  <c r="AL1897" i="64"/>
  <c r="AN1897" i="64"/>
  <c r="AO1897" i="64"/>
  <c r="AR1897" i="64"/>
  <c r="AU1897" i="64"/>
  <c r="AH1898" i="64"/>
  <c r="AI1898" i="64"/>
  <c r="AK1898" i="64"/>
  <c r="AL1898" i="64"/>
  <c r="AN1898" i="64"/>
  <c r="AO1898" i="64"/>
  <c r="AR1898" i="64"/>
  <c r="AU1898" i="64"/>
  <c r="AH1899" i="64"/>
  <c r="AI1899" i="64"/>
  <c r="AK1899" i="64"/>
  <c r="AL1899" i="64"/>
  <c r="AN1899" i="64"/>
  <c r="AO1899" i="64"/>
  <c r="AR1899" i="64"/>
  <c r="AU1899" i="64"/>
  <c r="AH1900" i="64"/>
  <c r="AI1900" i="64"/>
  <c r="AK1900" i="64"/>
  <c r="AL1900" i="64"/>
  <c r="AN1900" i="64"/>
  <c r="AO1900" i="64"/>
  <c r="AR1900" i="64"/>
  <c r="AU1900" i="64"/>
  <c r="AH1901" i="64"/>
  <c r="AI1901" i="64"/>
  <c r="AK1901" i="64"/>
  <c r="AL1901" i="64"/>
  <c r="AN1901" i="64"/>
  <c r="AO1901" i="64"/>
  <c r="AR1901" i="64"/>
  <c r="AU1901" i="64"/>
  <c r="AH1902" i="64"/>
  <c r="AI1902" i="64"/>
  <c r="AK1902" i="64"/>
  <c r="AL1902" i="64"/>
  <c r="AN1902" i="64"/>
  <c r="AO1902" i="64"/>
  <c r="AR1902" i="64"/>
  <c r="AU1902" i="64"/>
  <c r="AH1903" i="64"/>
  <c r="AI1903" i="64"/>
  <c r="AK1903" i="64"/>
  <c r="AL1903" i="64"/>
  <c r="AN1903" i="64"/>
  <c r="AO1903" i="64"/>
  <c r="AR1903" i="64"/>
  <c r="AU1903" i="64"/>
  <c r="AH1904" i="64"/>
  <c r="AI1904" i="64"/>
  <c r="AK1904" i="64"/>
  <c r="AL1904" i="64"/>
  <c r="AN1904" i="64"/>
  <c r="AO1904" i="64"/>
  <c r="AR1904" i="64"/>
  <c r="AU1904" i="64"/>
  <c r="AH1905" i="64"/>
  <c r="AI1905" i="64"/>
  <c r="AK1905" i="64"/>
  <c r="AL1905" i="64"/>
  <c r="AN1905" i="64"/>
  <c r="AO1905" i="64"/>
  <c r="AR1905" i="64"/>
  <c r="AU1905" i="64"/>
  <c r="AH1906" i="64"/>
  <c r="AI1906" i="64"/>
  <c r="AK1906" i="64"/>
  <c r="AL1906" i="64"/>
  <c r="AN1906" i="64"/>
  <c r="AO1906" i="64"/>
  <c r="AR1906" i="64"/>
  <c r="AU1906" i="64"/>
  <c r="AH1907" i="64"/>
  <c r="AI1907" i="64"/>
  <c r="AK1907" i="64"/>
  <c r="AL1907" i="64"/>
  <c r="AN1907" i="64"/>
  <c r="AO1907" i="64"/>
  <c r="AR1907" i="64"/>
  <c r="AU1907" i="64"/>
  <c r="AH1908" i="64"/>
  <c r="AI1908" i="64"/>
  <c r="AK1908" i="64"/>
  <c r="AL1908" i="64"/>
  <c r="AN1908" i="64"/>
  <c r="AO1908" i="64"/>
  <c r="AR1908" i="64"/>
  <c r="AU1908" i="64"/>
  <c r="AH1909" i="64"/>
  <c r="AI1909" i="64"/>
  <c r="AK1909" i="64"/>
  <c r="AL1909" i="64"/>
  <c r="AN1909" i="64"/>
  <c r="AO1909" i="64"/>
  <c r="AR1909" i="64"/>
  <c r="AU1909" i="64"/>
  <c r="AH1910" i="64"/>
  <c r="AI1910" i="64"/>
  <c r="AK1910" i="64"/>
  <c r="AL1910" i="64"/>
  <c r="AN1910" i="64"/>
  <c r="AO1910" i="64"/>
  <c r="AR1910" i="64"/>
  <c r="AU1910" i="64"/>
  <c r="AH1911" i="64"/>
  <c r="AI1911" i="64"/>
  <c r="AK1911" i="64"/>
  <c r="AL1911" i="64"/>
  <c r="AN1911" i="64"/>
  <c r="AO1911" i="64"/>
  <c r="AR1911" i="64"/>
  <c r="AU1911" i="64"/>
  <c r="AH1912" i="64"/>
  <c r="AI1912" i="64"/>
  <c r="AK1912" i="64"/>
  <c r="AL1912" i="64"/>
  <c r="AN1912" i="64"/>
  <c r="AO1912" i="64"/>
  <c r="AR1912" i="64"/>
  <c r="AU1912" i="64"/>
  <c r="AH1913" i="64"/>
  <c r="AI1913" i="64"/>
  <c r="AK1913" i="64"/>
  <c r="AL1913" i="64"/>
  <c r="AN1913" i="64"/>
  <c r="AO1913" i="64"/>
  <c r="AR1913" i="64"/>
  <c r="AU1913" i="64"/>
  <c r="AH1914" i="64"/>
  <c r="AI1914" i="64"/>
  <c r="AK1914" i="64"/>
  <c r="AL1914" i="64"/>
  <c r="AN1914" i="64"/>
  <c r="AO1914" i="64"/>
  <c r="AR1914" i="64"/>
  <c r="AU1914" i="64"/>
  <c r="AH1915" i="64"/>
  <c r="AI1915" i="64"/>
  <c r="AK1915" i="64"/>
  <c r="AL1915" i="64"/>
  <c r="AN1915" i="64"/>
  <c r="AO1915" i="64"/>
  <c r="AH1916" i="64"/>
  <c r="AI1916" i="64"/>
  <c r="AK1916" i="64"/>
  <c r="AL1916" i="64"/>
  <c r="AN1916" i="64"/>
  <c r="AO1916" i="64"/>
  <c r="AR1916" i="64"/>
  <c r="AU1916" i="64"/>
  <c r="AH1917" i="64"/>
  <c r="AI1917" i="64"/>
  <c r="AK1917" i="64"/>
  <c r="AL1917" i="64"/>
  <c r="AN1917" i="64"/>
  <c r="AO1917" i="64"/>
  <c r="AR1917" i="64"/>
  <c r="AU1917" i="64"/>
  <c r="AH1918" i="64"/>
  <c r="AI1918" i="64"/>
  <c r="AK1918" i="64"/>
  <c r="AL1918" i="64"/>
  <c r="AN1918" i="64"/>
  <c r="AO1918" i="64"/>
  <c r="AR1918" i="64"/>
  <c r="AU1918" i="64"/>
  <c r="AH1919" i="64"/>
  <c r="AI1919" i="64"/>
  <c r="AK1919" i="64"/>
  <c r="AL1919" i="64"/>
  <c r="AN1919" i="64"/>
  <c r="AO1919" i="64"/>
  <c r="AR1919" i="64"/>
  <c r="AU1919" i="64"/>
  <c r="AH1920" i="64"/>
  <c r="AI1920" i="64"/>
  <c r="AK1920" i="64"/>
  <c r="AL1920" i="64"/>
  <c r="AN1920" i="64"/>
  <c r="AO1920" i="64"/>
  <c r="AR1920" i="64"/>
  <c r="AU1920" i="64"/>
  <c r="AH1921" i="64"/>
  <c r="AI1921" i="64"/>
  <c r="AK1921" i="64"/>
  <c r="AL1921" i="64"/>
  <c r="AN1921" i="64"/>
  <c r="AO1921" i="64"/>
  <c r="AR1921" i="64"/>
  <c r="AU1921" i="64"/>
  <c r="AH1922" i="64"/>
  <c r="AI1922" i="64"/>
  <c r="AK1922" i="64"/>
  <c r="AL1922" i="64"/>
  <c r="AN1922" i="64"/>
  <c r="AO1922" i="64"/>
  <c r="AR1922" i="64"/>
  <c r="AU1922" i="64"/>
  <c r="AH1923" i="64"/>
  <c r="AI1923" i="64"/>
  <c r="AK1923" i="64"/>
  <c r="AL1923" i="64"/>
  <c r="AN1923" i="64"/>
  <c r="AO1923" i="64"/>
  <c r="AR1923" i="64"/>
  <c r="AU1923" i="64"/>
  <c r="AH1924" i="64"/>
  <c r="AI1924" i="64"/>
  <c r="AK1924" i="64"/>
  <c r="AL1924" i="64"/>
  <c r="AN1924" i="64"/>
  <c r="AO1924" i="64"/>
  <c r="AR1924" i="64"/>
  <c r="AU1924" i="64"/>
  <c r="AH1925" i="64"/>
  <c r="AI1925" i="64"/>
  <c r="AK1925" i="64"/>
  <c r="AL1925" i="64"/>
  <c r="AN1925" i="64"/>
  <c r="AO1925" i="64"/>
  <c r="AR1925" i="64"/>
  <c r="AU1925" i="64"/>
  <c r="AH1926" i="64"/>
  <c r="AI1926" i="64"/>
  <c r="AK1926" i="64"/>
  <c r="AL1926" i="64"/>
  <c r="AN1926" i="64"/>
  <c r="AO1926" i="64"/>
  <c r="AR1926" i="64"/>
  <c r="AU1926" i="64"/>
  <c r="AH1927" i="64"/>
  <c r="AI1927" i="64"/>
  <c r="AK1927" i="64"/>
  <c r="AL1927" i="64"/>
  <c r="AN1927" i="64"/>
  <c r="AO1927" i="64"/>
  <c r="AR1927" i="64"/>
  <c r="AU1927" i="64"/>
  <c r="AH1928" i="64"/>
  <c r="AI1928" i="64"/>
  <c r="AK1928" i="64"/>
  <c r="AL1928" i="64"/>
  <c r="AN1928" i="64"/>
  <c r="AO1928" i="64"/>
  <c r="AR1928" i="64"/>
  <c r="AU1928" i="64"/>
  <c r="AH1929" i="64"/>
  <c r="AI1929" i="64"/>
  <c r="AK1929" i="64"/>
  <c r="AL1929" i="64"/>
  <c r="AN1929" i="64"/>
  <c r="AO1929" i="64"/>
  <c r="AR1929" i="64"/>
  <c r="AU1929" i="64"/>
  <c r="AH1930" i="64"/>
  <c r="AI1930" i="64"/>
  <c r="AK1930" i="64"/>
  <c r="AL1930" i="64"/>
  <c r="AN1930" i="64"/>
  <c r="AO1930" i="64"/>
  <c r="AR1930" i="64"/>
  <c r="AU1930" i="64"/>
  <c r="AH1931" i="64"/>
  <c r="AI1931" i="64"/>
  <c r="AK1931" i="64"/>
  <c r="AL1931" i="64"/>
  <c r="AN1931" i="64"/>
  <c r="AO1931" i="64"/>
  <c r="AR1931" i="64"/>
  <c r="AU1931" i="64"/>
  <c r="AH1932" i="64"/>
  <c r="AI1932" i="64"/>
  <c r="AK1932" i="64"/>
  <c r="AL1932" i="64"/>
  <c r="AN1932" i="64"/>
  <c r="AO1932" i="64"/>
  <c r="AR1932" i="64"/>
  <c r="AU1932" i="64"/>
  <c r="AH1933" i="64"/>
  <c r="AI1933" i="64"/>
  <c r="AK1933" i="64"/>
  <c r="AL1933" i="64"/>
  <c r="AN1933" i="64"/>
  <c r="AO1933" i="64"/>
  <c r="AR1933" i="64"/>
  <c r="AU1933" i="64"/>
  <c r="AH1934" i="64"/>
  <c r="AI1934" i="64"/>
  <c r="AK1934" i="64"/>
  <c r="AL1934" i="64"/>
  <c r="AN1934" i="64"/>
  <c r="AO1934" i="64"/>
  <c r="AR1934" i="64"/>
  <c r="AU1934" i="64"/>
  <c r="AH1935" i="64"/>
  <c r="AI1935" i="64"/>
  <c r="AK1935" i="64"/>
  <c r="AL1935" i="64"/>
  <c r="AN1935" i="64"/>
  <c r="AO1935" i="64"/>
  <c r="AR1935" i="64"/>
  <c r="AU1935" i="64"/>
  <c r="AH1936" i="64"/>
  <c r="AI1936" i="64"/>
  <c r="AK1936" i="64"/>
  <c r="AL1936" i="64"/>
  <c r="AN1936" i="64"/>
  <c r="AO1936" i="64"/>
  <c r="AR1936" i="64"/>
  <c r="AU1936" i="64"/>
  <c r="AH1937" i="64"/>
  <c r="AI1937" i="64"/>
  <c r="AK1937" i="64"/>
  <c r="AL1937" i="64"/>
  <c r="AN1937" i="64"/>
  <c r="AO1937" i="64"/>
  <c r="AR1937" i="64"/>
  <c r="AU1937" i="64"/>
  <c r="AH1938" i="64"/>
  <c r="AI1938" i="64"/>
  <c r="AK1938" i="64"/>
  <c r="AL1938" i="64"/>
  <c r="AN1938" i="64"/>
  <c r="AO1938" i="64"/>
  <c r="AR1938" i="64"/>
  <c r="AU1938" i="64"/>
  <c r="AH1939" i="64"/>
  <c r="AI1939" i="64"/>
  <c r="AK1939" i="64"/>
  <c r="AL1939" i="64"/>
  <c r="AN1939" i="64"/>
  <c r="AO1939" i="64"/>
  <c r="AR1939" i="64"/>
  <c r="AU1939" i="64"/>
  <c r="AH1940" i="64"/>
  <c r="AI1940" i="64"/>
  <c r="AK1940" i="64"/>
  <c r="AL1940" i="64"/>
  <c r="AN1940" i="64"/>
  <c r="AO1940" i="64"/>
  <c r="AR1940" i="64"/>
  <c r="AU1940" i="64"/>
  <c r="AH1941" i="64"/>
  <c r="AI1941" i="64"/>
  <c r="AK1941" i="64"/>
  <c r="AL1941" i="64"/>
  <c r="AN1941" i="64"/>
  <c r="AO1941" i="64"/>
  <c r="AR1941" i="64"/>
  <c r="AU1941" i="64"/>
  <c r="AH1942" i="64"/>
  <c r="AI1942" i="64"/>
  <c r="AK1942" i="64"/>
  <c r="AL1942" i="64"/>
  <c r="AN1942" i="64"/>
  <c r="AO1942" i="64"/>
  <c r="AR1942" i="64"/>
  <c r="AU1942" i="64"/>
  <c r="AH1943" i="64"/>
  <c r="AI1943" i="64"/>
  <c r="AK1943" i="64"/>
  <c r="AL1943" i="64"/>
  <c r="AN1943" i="64"/>
  <c r="AO1943" i="64"/>
  <c r="AR1943" i="64"/>
  <c r="AU1943" i="64"/>
  <c r="AH1944" i="64"/>
  <c r="AI1944" i="64"/>
  <c r="AK1944" i="64"/>
  <c r="AL1944" i="64"/>
  <c r="AN1944" i="64"/>
  <c r="AO1944" i="64"/>
  <c r="AR1944" i="64"/>
  <c r="AU1944" i="64"/>
  <c r="AH1945" i="64"/>
  <c r="AI1945" i="64"/>
  <c r="AK1945" i="64"/>
  <c r="AL1945" i="64"/>
  <c r="AN1945" i="64"/>
  <c r="AO1945" i="64"/>
  <c r="AR1945" i="64"/>
  <c r="AU1945" i="64"/>
  <c r="AH1946" i="64"/>
  <c r="AI1946" i="64"/>
  <c r="AK1946" i="64"/>
  <c r="AL1946" i="64"/>
  <c r="AN1946" i="64"/>
  <c r="AO1946" i="64"/>
  <c r="AR1946" i="64"/>
  <c r="AU1946" i="64"/>
  <c r="AH1947" i="64"/>
  <c r="AI1947" i="64"/>
  <c r="AK1947" i="64"/>
  <c r="AL1947" i="64"/>
  <c r="AN1947" i="64"/>
  <c r="AO1947" i="64"/>
  <c r="AR1947" i="64"/>
  <c r="AU1947" i="64"/>
  <c r="AH1948" i="64"/>
  <c r="AI1948" i="64"/>
  <c r="AK1948" i="64"/>
  <c r="AL1948" i="64"/>
  <c r="AN1948" i="64"/>
  <c r="AO1948" i="64"/>
  <c r="AR1948" i="64"/>
  <c r="AU1948" i="64"/>
  <c r="AH1949" i="64"/>
  <c r="AI1949" i="64"/>
  <c r="AK1949" i="64"/>
  <c r="AL1949" i="64"/>
  <c r="AN1949" i="64"/>
  <c r="AO1949" i="64"/>
  <c r="AR1949" i="64"/>
  <c r="AU1949" i="64"/>
  <c r="AH1950" i="64"/>
  <c r="AI1950" i="64"/>
  <c r="AK1950" i="64"/>
  <c r="AL1950" i="64"/>
  <c r="AN1950" i="64"/>
  <c r="AO1950" i="64"/>
  <c r="AR1950" i="64"/>
  <c r="AU1950" i="64"/>
  <c r="AH1951" i="64"/>
  <c r="AI1951" i="64"/>
  <c r="AK1951" i="64"/>
  <c r="AL1951" i="64"/>
  <c r="AN1951" i="64"/>
  <c r="AO1951" i="64"/>
  <c r="AR1951" i="64"/>
  <c r="AU1951" i="64"/>
  <c r="AH1952" i="64"/>
  <c r="AI1952" i="64"/>
  <c r="AK1952" i="64"/>
  <c r="AL1952" i="64"/>
  <c r="AN1952" i="64"/>
  <c r="AO1952" i="64"/>
  <c r="AR1952" i="64"/>
  <c r="AU1952" i="64"/>
  <c r="AH1953" i="64"/>
  <c r="AI1953" i="64"/>
  <c r="AK1953" i="64"/>
  <c r="AL1953" i="64"/>
  <c r="AN1953" i="64"/>
  <c r="AO1953" i="64"/>
  <c r="AR1953" i="64"/>
  <c r="AU1953" i="64"/>
  <c r="AH1954" i="64"/>
  <c r="AI1954" i="64"/>
  <c r="AK1954" i="64"/>
  <c r="AL1954" i="64"/>
  <c r="AN1954" i="64"/>
  <c r="AO1954" i="64"/>
  <c r="AR1954" i="64"/>
  <c r="AU1954" i="64"/>
  <c r="AH1955" i="64"/>
  <c r="AI1955" i="64"/>
  <c r="AK1955" i="64"/>
  <c r="AL1955" i="64"/>
  <c r="AN1955" i="64"/>
  <c r="AO1955" i="64"/>
  <c r="AR1955" i="64"/>
  <c r="AU1955" i="64"/>
  <c r="AH1956" i="64"/>
  <c r="AI1956" i="64"/>
  <c r="AK1956" i="64"/>
  <c r="AL1956" i="64"/>
  <c r="AN1956" i="64"/>
  <c r="AO1956" i="64"/>
  <c r="AR1956" i="64"/>
  <c r="AU1956" i="64"/>
  <c r="AH1957" i="64"/>
  <c r="AI1957" i="64"/>
  <c r="AK1957" i="64"/>
  <c r="AL1957" i="64"/>
  <c r="AN1957" i="64"/>
  <c r="AO1957" i="64"/>
  <c r="AR1957" i="64"/>
  <c r="AU1957" i="64"/>
  <c r="AH1958" i="64"/>
  <c r="AI1958" i="64"/>
  <c r="AK1958" i="64"/>
  <c r="AL1958" i="64"/>
  <c r="AN1958" i="64"/>
  <c r="AO1958" i="64"/>
  <c r="AR1958" i="64"/>
  <c r="AU1958" i="64"/>
  <c r="AH1959" i="64"/>
  <c r="AI1959" i="64"/>
  <c r="AK1959" i="64"/>
  <c r="AL1959" i="64"/>
  <c r="AN1959" i="64"/>
  <c r="AO1959" i="64"/>
  <c r="AR1959" i="64"/>
  <c r="AU1959" i="64"/>
  <c r="AH1960" i="64"/>
  <c r="AI1960" i="64"/>
  <c r="AK1960" i="64"/>
  <c r="AL1960" i="64"/>
  <c r="AN1960" i="64"/>
  <c r="AO1960" i="64"/>
  <c r="AR1960" i="64"/>
  <c r="AU1960" i="64"/>
  <c r="AH1961" i="64"/>
  <c r="AI1961" i="64"/>
  <c r="AK1961" i="64"/>
  <c r="AL1961" i="64"/>
  <c r="AN1961" i="64"/>
  <c r="AO1961" i="64"/>
  <c r="AR1961" i="64"/>
  <c r="AU1961" i="64"/>
  <c r="AH1962" i="64"/>
  <c r="AI1962" i="64"/>
  <c r="AK1962" i="64"/>
  <c r="AL1962" i="64"/>
  <c r="AN1962" i="64"/>
  <c r="AO1962" i="64"/>
  <c r="AR1962" i="64"/>
  <c r="AU1962" i="64"/>
  <c r="AH1963" i="64"/>
  <c r="AI1963" i="64"/>
  <c r="AK1963" i="64"/>
  <c r="AL1963" i="64"/>
  <c r="AN1963" i="64"/>
  <c r="AO1963" i="64"/>
  <c r="AR1963" i="64"/>
  <c r="AU1963" i="64"/>
  <c r="AH1964" i="64"/>
  <c r="AI1964" i="64"/>
  <c r="AK1964" i="64"/>
  <c r="AL1964" i="64"/>
  <c r="AN1964" i="64"/>
  <c r="AO1964" i="64"/>
  <c r="AR1964" i="64"/>
  <c r="AU1964" i="64"/>
  <c r="AH1965" i="64"/>
  <c r="AI1965" i="64"/>
  <c r="AK1965" i="64"/>
  <c r="AL1965" i="64"/>
  <c r="AN1965" i="64"/>
  <c r="AO1965" i="64"/>
  <c r="AR1965" i="64"/>
  <c r="AU1965" i="64"/>
  <c r="AH1966" i="64"/>
  <c r="AI1966" i="64"/>
  <c r="AK1966" i="64"/>
  <c r="AL1966" i="64"/>
  <c r="AN1966" i="64"/>
  <c r="AO1966" i="64"/>
  <c r="AR1966" i="64"/>
  <c r="AU1966" i="64"/>
  <c r="AH1967" i="64"/>
  <c r="AI1967" i="64"/>
  <c r="AK1967" i="64"/>
  <c r="AL1967" i="64"/>
  <c r="AN1967" i="64"/>
  <c r="AO1967" i="64"/>
  <c r="AR1967" i="64"/>
  <c r="AU1967" i="64"/>
  <c r="AH1968" i="64"/>
  <c r="AI1968" i="64"/>
  <c r="AK1968" i="64"/>
  <c r="AL1968" i="64"/>
  <c r="AN1968" i="64"/>
  <c r="AO1968" i="64"/>
  <c r="AR1968" i="64"/>
  <c r="AU1968" i="64"/>
  <c r="AH1969" i="64"/>
  <c r="AI1969" i="64"/>
  <c r="AK1969" i="64"/>
  <c r="AL1969" i="64"/>
  <c r="AN1969" i="64"/>
  <c r="AO1969" i="64"/>
  <c r="AR1969" i="64"/>
  <c r="AU1969" i="64"/>
  <c r="AH1970" i="64"/>
  <c r="AI1970" i="64"/>
  <c r="AK1970" i="64"/>
  <c r="AL1970" i="64"/>
  <c r="AN1970" i="64"/>
  <c r="AO1970" i="64"/>
  <c r="AR1970" i="64"/>
  <c r="AU1970" i="64"/>
  <c r="AH1971" i="64"/>
  <c r="AI1971" i="64"/>
  <c r="AK1971" i="64"/>
  <c r="AL1971" i="64"/>
  <c r="AN1971" i="64"/>
  <c r="AO1971" i="64"/>
  <c r="AR1971" i="64"/>
  <c r="AU1971" i="64"/>
  <c r="AH1972" i="64"/>
  <c r="AI1972" i="64"/>
  <c r="AK1972" i="64"/>
  <c r="AL1972" i="64"/>
  <c r="AN1972" i="64"/>
  <c r="AO1972" i="64"/>
  <c r="AR1972" i="64"/>
  <c r="AU1972" i="64"/>
  <c r="AH1973" i="64"/>
  <c r="AI1973" i="64"/>
  <c r="AK1973" i="64"/>
  <c r="AL1973" i="64"/>
  <c r="AN1973" i="64"/>
  <c r="AO1973" i="64"/>
  <c r="AR1973" i="64"/>
  <c r="AU1973" i="64"/>
  <c r="AH1974" i="64"/>
  <c r="AI1974" i="64"/>
  <c r="AK1974" i="64"/>
  <c r="AL1974" i="64"/>
  <c r="AN1974" i="64"/>
  <c r="AO1974" i="64"/>
  <c r="AR1974" i="64"/>
  <c r="AU1974" i="64"/>
  <c r="AH1975" i="64"/>
  <c r="AI1975" i="64"/>
  <c r="AK1975" i="64"/>
  <c r="AL1975" i="64"/>
  <c r="AN1975" i="64"/>
  <c r="AO1975" i="64"/>
  <c r="AR1975" i="64"/>
  <c r="AU1975" i="64"/>
  <c r="AH1976" i="64"/>
  <c r="AI1976" i="64"/>
  <c r="AK1976" i="64"/>
  <c r="AL1976" i="64"/>
  <c r="AN1976" i="64"/>
  <c r="AO1976" i="64"/>
  <c r="AR1976" i="64"/>
  <c r="AU1976" i="64"/>
  <c r="AH1977" i="64"/>
  <c r="AI1977" i="64"/>
  <c r="AK1977" i="64"/>
  <c r="AL1977" i="64"/>
  <c r="AN1977" i="64"/>
  <c r="AO1977" i="64"/>
  <c r="AR1977" i="64"/>
  <c r="AU1977" i="64"/>
  <c r="AH1978" i="64"/>
  <c r="AI1978" i="64"/>
  <c r="AK1978" i="64"/>
  <c r="AL1978" i="64"/>
  <c r="AN1978" i="64"/>
  <c r="AO1978" i="64"/>
  <c r="AR1978" i="64"/>
  <c r="AU1978" i="64"/>
  <c r="AH1979" i="64"/>
  <c r="AI1979" i="64"/>
  <c r="AK1979" i="64"/>
  <c r="AL1979" i="64"/>
  <c r="AN1979" i="64"/>
  <c r="AO1979" i="64"/>
  <c r="AR1979" i="64"/>
  <c r="AU1979" i="64"/>
  <c r="AH1980" i="64"/>
  <c r="AI1980" i="64"/>
  <c r="AK1980" i="64"/>
  <c r="AL1980" i="64"/>
  <c r="AN1980" i="64"/>
  <c r="AO1980" i="64"/>
  <c r="AR1980" i="64"/>
  <c r="AU1980" i="64"/>
  <c r="AH1981" i="64"/>
  <c r="AI1981" i="64"/>
  <c r="AK1981" i="64"/>
  <c r="AL1981" i="64"/>
  <c r="AN1981" i="64"/>
  <c r="AO1981" i="64"/>
  <c r="AR1981" i="64"/>
  <c r="AU1981" i="64"/>
  <c r="AH1982" i="64"/>
  <c r="AI1982" i="64"/>
  <c r="AK1982" i="64"/>
  <c r="AL1982" i="64"/>
  <c r="AN1982" i="64"/>
  <c r="AO1982" i="64"/>
  <c r="AR1982" i="64"/>
  <c r="AU1982" i="64"/>
  <c r="AH1983" i="64"/>
  <c r="AI1983" i="64"/>
  <c r="AK1983" i="64"/>
  <c r="AL1983" i="64"/>
  <c r="AN1983" i="64"/>
  <c r="AO1983" i="64"/>
  <c r="AR1983" i="64"/>
  <c r="AU1983" i="64"/>
  <c r="AH1984" i="64"/>
  <c r="AI1984" i="64"/>
  <c r="AK1984" i="64"/>
  <c r="AL1984" i="64"/>
  <c r="AN1984" i="64"/>
  <c r="AO1984" i="64"/>
  <c r="AR1984" i="64"/>
  <c r="AU1984" i="64"/>
  <c r="AH1985" i="64"/>
  <c r="AI1985" i="64"/>
  <c r="AK1985" i="64"/>
  <c r="AL1985" i="64"/>
  <c r="AN1985" i="64"/>
  <c r="AO1985" i="64"/>
  <c r="AR1985" i="64"/>
  <c r="AU1985" i="64"/>
  <c r="AH1986" i="64"/>
  <c r="AI1986" i="64"/>
  <c r="AK1986" i="64"/>
  <c r="AL1986" i="64"/>
  <c r="AN1986" i="64"/>
  <c r="AO1986" i="64"/>
  <c r="AR1986" i="64"/>
  <c r="AU1986" i="64"/>
  <c r="AH1987" i="64"/>
  <c r="AI1987" i="64"/>
  <c r="AK1987" i="64"/>
  <c r="AL1987" i="64"/>
  <c r="AN1987" i="64"/>
  <c r="AO1987" i="64"/>
  <c r="AR1987" i="64"/>
  <c r="AU1987" i="64"/>
  <c r="AH1988" i="64"/>
  <c r="AI1988" i="64"/>
  <c r="AK1988" i="64"/>
  <c r="AL1988" i="64"/>
  <c r="AN1988" i="64"/>
  <c r="AO1988" i="64"/>
  <c r="AR1988" i="64"/>
  <c r="AU1988" i="64"/>
  <c r="AH1989" i="64"/>
  <c r="AI1989" i="64"/>
  <c r="AK1989" i="64"/>
  <c r="AL1989" i="64"/>
  <c r="AN1989" i="64"/>
  <c r="AO1989" i="64"/>
  <c r="AR1989" i="64"/>
  <c r="AU1989" i="64"/>
  <c r="AH1990" i="64"/>
  <c r="AI1990" i="64"/>
  <c r="AK1990" i="64"/>
  <c r="AL1990" i="64"/>
  <c r="AN1990" i="64"/>
  <c r="AO1990" i="64"/>
  <c r="AR1990" i="64"/>
  <c r="AU1990" i="64"/>
  <c r="AH1991" i="64"/>
  <c r="AI1991" i="64"/>
  <c r="AK1991" i="64"/>
  <c r="AL1991" i="64"/>
  <c r="AN1991" i="64"/>
  <c r="AO1991" i="64"/>
  <c r="AR1991" i="64"/>
  <c r="AU1991" i="64"/>
  <c r="AH1992" i="64"/>
  <c r="AI1992" i="64"/>
  <c r="AK1992" i="64"/>
  <c r="AL1992" i="64"/>
  <c r="AN1992" i="64"/>
  <c r="AO1992" i="64"/>
  <c r="AR1992" i="64"/>
  <c r="AU1992" i="64"/>
  <c r="AH1993" i="64"/>
  <c r="AI1993" i="64"/>
  <c r="AK1993" i="64"/>
  <c r="AL1993" i="64"/>
  <c r="AN1993" i="64"/>
  <c r="AO1993" i="64"/>
  <c r="AR1993" i="64"/>
  <c r="AU1993" i="64"/>
  <c r="AH1994" i="64"/>
  <c r="AI1994" i="64"/>
  <c r="AK1994" i="64"/>
  <c r="AL1994" i="64"/>
  <c r="AN1994" i="64"/>
  <c r="AO1994" i="64"/>
  <c r="AR1994" i="64"/>
  <c r="AU1994" i="64"/>
  <c r="AH1995" i="64"/>
  <c r="AI1995" i="64"/>
  <c r="AK1995" i="64"/>
  <c r="AL1995" i="64"/>
  <c r="AN1995" i="64"/>
  <c r="AO1995" i="64"/>
  <c r="AR1995" i="64"/>
  <c r="AU1995" i="64"/>
  <c r="AH1996" i="64"/>
  <c r="AI1996" i="64"/>
  <c r="AK1996" i="64"/>
  <c r="AL1996" i="64"/>
  <c r="AN1996" i="64"/>
  <c r="AO1996" i="64"/>
  <c r="AR1996" i="64"/>
  <c r="AU1996" i="64"/>
  <c r="AH1997" i="64"/>
  <c r="AI1997" i="64"/>
  <c r="AK1997" i="64"/>
  <c r="AL1997" i="64"/>
  <c r="AN1997" i="64"/>
  <c r="AO1997" i="64"/>
  <c r="AR1997" i="64"/>
  <c r="AU1997" i="64"/>
  <c r="AH1998" i="64"/>
  <c r="AI1998" i="64"/>
  <c r="AK1998" i="64"/>
  <c r="AL1998" i="64"/>
  <c r="AN1998" i="64"/>
  <c r="AO1998" i="64"/>
  <c r="AR1998" i="64"/>
  <c r="AU1998" i="64"/>
  <c r="AH1999" i="64"/>
  <c r="AI1999" i="64"/>
  <c r="AK1999" i="64"/>
  <c r="AL1999" i="64"/>
  <c r="AN1999" i="64"/>
  <c r="AO1999" i="64"/>
  <c r="AR1999" i="64"/>
  <c r="AU1999" i="64"/>
  <c r="AH2000" i="64"/>
  <c r="AI2000" i="64"/>
  <c r="AK2000" i="64"/>
  <c r="AL2000" i="64"/>
  <c r="AN2000" i="64"/>
  <c r="AO2000" i="64"/>
  <c r="AR2000" i="64"/>
  <c r="AU2000" i="64"/>
  <c r="AH2001" i="64"/>
  <c r="AI2001" i="64"/>
  <c r="AK2001" i="64"/>
  <c r="AL2001" i="64"/>
  <c r="AN2001" i="64"/>
  <c r="AO2001" i="64"/>
  <c r="AR2001" i="64"/>
  <c r="AU2001" i="64"/>
  <c r="AH2002" i="64"/>
  <c r="AI2002" i="64"/>
  <c r="AK2002" i="64"/>
  <c r="AL2002" i="64"/>
  <c r="AN2002" i="64"/>
  <c r="AO2002" i="64"/>
  <c r="AR2002" i="64"/>
  <c r="AU2002" i="64"/>
  <c r="AH2003" i="64"/>
  <c r="AI2003" i="64"/>
  <c r="AK2003" i="64"/>
  <c r="AL2003" i="64"/>
  <c r="AN2003" i="64"/>
  <c r="AO2003" i="64"/>
  <c r="AR2003" i="64"/>
  <c r="AU2003" i="64"/>
  <c r="AH2004" i="64"/>
  <c r="AI2004" i="64"/>
  <c r="AK2004" i="64"/>
  <c r="AL2004" i="64"/>
  <c r="AN2004" i="64"/>
  <c r="AO2004" i="64"/>
  <c r="AR2004" i="64"/>
  <c r="AU2004" i="64"/>
  <c r="AH2005" i="64"/>
  <c r="AI2005" i="64"/>
  <c r="AK2005" i="64"/>
  <c r="AL2005" i="64"/>
  <c r="AN2005" i="64"/>
  <c r="AO2005" i="64"/>
  <c r="AR2005" i="64"/>
  <c r="AU2005" i="64"/>
  <c r="AH2006" i="64"/>
  <c r="AI2006" i="64"/>
  <c r="AK2006" i="64"/>
  <c r="AL2006" i="64"/>
  <c r="AN2006" i="64"/>
  <c r="AO2006" i="64"/>
  <c r="AR2006" i="64"/>
  <c r="AU2006" i="64"/>
  <c r="AH2007" i="64"/>
  <c r="AI2007" i="64"/>
  <c r="AK2007" i="64"/>
  <c r="AL2007" i="64"/>
  <c r="AN2007" i="64"/>
  <c r="AO2007" i="64"/>
  <c r="AR2007" i="64"/>
  <c r="AU2007" i="64"/>
  <c r="AH2008" i="64"/>
  <c r="AI2008" i="64"/>
  <c r="AK2008" i="64"/>
  <c r="AL2008" i="64"/>
  <c r="AN2008" i="64"/>
  <c r="AO2008" i="64"/>
  <c r="AR2008" i="64"/>
  <c r="AU2008" i="64"/>
  <c r="AH2009" i="64"/>
  <c r="AI2009" i="64"/>
  <c r="AK2009" i="64"/>
  <c r="AL2009" i="64"/>
  <c r="AN2009" i="64"/>
  <c r="AO2009" i="64"/>
  <c r="AR2009" i="64"/>
  <c r="AU2009" i="64"/>
  <c r="AH2010" i="64"/>
  <c r="AI2010" i="64"/>
  <c r="AK2010" i="64"/>
  <c r="AL2010" i="64"/>
  <c r="AN2010" i="64"/>
  <c r="AO2010" i="64"/>
  <c r="AR2010" i="64"/>
  <c r="AU2010" i="64"/>
  <c r="AH2011" i="64"/>
  <c r="AI2011" i="64"/>
  <c r="AK2011" i="64"/>
  <c r="AL2011" i="64"/>
  <c r="AN2011" i="64"/>
  <c r="AO2011" i="64"/>
  <c r="AR2011" i="64"/>
  <c r="AU2011" i="64"/>
  <c r="AH2012" i="64"/>
  <c r="AI2012" i="64"/>
  <c r="AK2012" i="64"/>
  <c r="AL2012" i="64"/>
  <c r="AN2012" i="64"/>
  <c r="AO2012" i="64"/>
  <c r="AR2012" i="64"/>
  <c r="AU2012" i="64"/>
  <c r="AH2013" i="64"/>
  <c r="AI2013" i="64"/>
  <c r="AK2013" i="64"/>
  <c r="AL2013" i="64"/>
  <c r="AN2013" i="64"/>
  <c r="AO2013" i="64"/>
  <c r="AR2013" i="64"/>
  <c r="AU2013" i="64"/>
  <c r="AH2014" i="64"/>
  <c r="AI2014" i="64"/>
  <c r="AK2014" i="64"/>
  <c r="AL2014" i="64"/>
  <c r="AN2014" i="64"/>
  <c r="AO2014" i="64"/>
  <c r="AR2014" i="64"/>
  <c r="AU2014" i="64"/>
  <c r="AH2015" i="64"/>
  <c r="AI2015" i="64"/>
  <c r="AK2015" i="64"/>
  <c r="AL2015" i="64"/>
  <c r="AN2015" i="64"/>
  <c r="AO2015" i="64"/>
  <c r="AR2015" i="64"/>
  <c r="AU2015" i="64"/>
  <c r="AH2016" i="64"/>
  <c r="AI2016" i="64"/>
  <c r="AK2016" i="64"/>
  <c r="AL2016" i="64"/>
  <c r="AN2016" i="64"/>
  <c r="AO2016" i="64"/>
  <c r="AR2016" i="64"/>
  <c r="AU2016" i="64"/>
  <c r="AH2017" i="64"/>
  <c r="AI2017" i="64"/>
  <c r="AK2017" i="64"/>
  <c r="AL2017" i="64"/>
  <c r="AN2017" i="64"/>
  <c r="AO2017" i="64"/>
  <c r="AR2017" i="64"/>
  <c r="AU2017" i="64"/>
  <c r="AH2018" i="64"/>
  <c r="AI2018" i="64"/>
  <c r="AK2018" i="64"/>
  <c r="AL2018" i="64"/>
  <c r="AN2018" i="64"/>
  <c r="AO2018" i="64"/>
  <c r="AR2018" i="64"/>
  <c r="AU2018" i="64"/>
  <c r="AH2019" i="64"/>
  <c r="AI2019" i="64"/>
  <c r="AK2019" i="64"/>
  <c r="AL2019" i="64"/>
  <c r="AN2019" i="64"/>
  <c r="AO2019" i="64"/>
  <c r="AR2019" i="64"/>
  <c r="AU2019" i="64"/>
  <c r="AH2020" i="64"/>
  <c r="AI2020" i="64"/>
  <c r="AK2020" i="64"/>
  <c r="AL2020" i="64"/>
  <c r="AN2020" i="64"/>
  <c r="AO2020" i="64"/>
  <c r="AR2020" i="64"/>
  <c r="AU2020" i="64"/>
  <c r="AH2021" i="64"/>
  <c r="AI2021" i="64"/>
  <c r="AK2021" i="64"/>
  <c r="AL2021" i="64"/>
  <c r="AN2021" i="64"/>
  <c r="AO2021" i="64"/>
  <c r="AR2021" i="64"/>
  <c r="AU2021" i="64"/>
  <c r="AH2022" i="64"/>
  <c r="AI2022" i="64"/>
  <c r="AK2022" i="64"/>
  <c r="AL2022" i="64"/>
  <c r="AN2022" i="64"/>
  <c r="AO2022" i="64"/>
  <c r="AR2022" i="64"/>
  <c r="AU2022" i="64"/>
  <c r="AH2023" i="64"/>
  <c r="AI2023" i="64"/>
  <c r="AK2023" i="64"/>
  <c r="AL2023" i="64"/>
  <c r="AN2023" i="64"/>
  <c r="AO2023" i="64"/>
  <c r="AR2023" i="64"/>
  <c r="AU2023" i="64"/>
  <c r="AH2024" i="64"/>
  <c r="AI2024" i="64"/>
  <c r="AK2024" i="64"/>
  <c r="AL2024" i="64"/>
  <c r="AN2024" i="64"/>
  <c r="AO2024" i="64"/>
  <c r="AR2024" i="64"/>
  <c r="AU2024" i="64"/>
  <c r="AH2025" i="64"/>
  <c r="AI2025" i="64"/>
  <c r="AK2025" i="64"/>
  <c r="AL2025" i="64"/>
  <c r="AN2025" i="64"/>
  <c r="AO2025" i="64"/>
  <c r="AH2026" i="64"/>
  <c r="AI2026" i="64"/>
  <c r="AK2026" i="64"/>
  <c r="AL2026" i="64"/>
  <c r="AN2026" i="64"/>
  <c r="AO2026" i="64"/>
  <c r="AR2026" i="64"/>
  <c r="AU2026" i="64"/>
  <c r="AH2027" i="64"/>
  <c r="AI2027" i="64"/>
  <c r="AK2027" i="64"/>
  <c r="AL2027" i="64"/>
  <c r="AN2027" i="64"/>
  <c r="AO2027" i="64"/>
  <c r="AR2027" i="64"/>
  <c r="AU2027" i="64"/>
  <c r="AH2028" i="64"/>
  <c r="AI2028" i="64"/>
  <c r="AK2028" i="64"/>
  <c r="AL2028" i="64"/>
  <c r="AN2028" i="64"/>
  <c r="AO2028" i="64"/>
  <c r="AR2028" i="64"/>
  <c r="AU2028" i="64"/>
  <c r="AH2029" i="64"/>
  <c r="AI2029" i="64"/>
  <c r="AK2029" i="64"/>
  <c r="AL2029" i="64"/>
  <c r="AN2029" i="64"/>
  <c r="AO2029" i="64"/>
  <c r="AR2029" i="64"/>
  <c r="AU2029" i="64"/>
  <c r="AH2030" i="64"/>
  <c r="AI2030" i="64"/>
  <c r="AK2030" i="64"/>
  <c r="AL2030" i="64"/>
  <c r="AN2030" i="64"/>
  <c r="AO2030" i="64"/>
  <c r="AR2030" i="64"/>
  <c r="AU2030" i="64"/>
  <c r="AH2031" i="64"/>
  <c r="AI2031" i="64"/>
  <c r="AK2031" i="64"/>
  <c r="AL2031" i="64"/>
  <c r="AN2031" i="64"/>
  <c r="AO2031" i="64"/>
  <c r="AR2031" i="64"/>
  <c r="AU2031" i="64"/>
  <c r="AH2032" i="64"/>
  <c r="AI2032" i="64"/>
  <c r="AK2032" i="64"/>
  <c r="AL2032" i="64"/>
  <c r="AN2032" i="64"/>
  <c r="AO2032" i="64"/>
  <c r="AR2032" i="64"/>
  <c r="AU2032" i="64"/>
  <c r="AH2033" i="64"/>
  <c r="AI2033" i="64"/>
  <c r="AK2033" i="64"/>
  <c r="AL2033" i="64"/>
  <c r="AN2033" i="64"/>
  <c r="AO2033" i="64"/>
  <c r="AR2033" i="64"/>
  <c r="AU2033" i="64"/>
  <c r="AH2034" i="64"/>
  <c r="AI2034" i="64"/>
  <c r="AK2034" i="64"/>
  <c r="AL2034" i="64"/>
  <c r="AN2034" i="64"/>
  <c r="AO2034" i="64"/>
  <c r="AR2034" i="64"/>
  <c r="AU2034" i="64"/>
  <c r="AH2035" i="64"/>
  <c r="AI2035" i="64"/>
  <c r="AK2035" i="64"/>
  <c r="AL2035" i="64"/>
  <c r="AN2035" i="64"/>
  <c r="AO2035" i="64"/>
  <c r="AR2035" i="64"/>
  <c r="AU2035" i="64"/>
  <c r="AH2036" i="64"/>
  <c r="AI2036" i="64"/>
  <c r="AK2036" i="64"/>
  <c r="AL2036" i="64"/>
  <c r="AN2036" i="64"/>
  <c r="AO2036" i="64"/>
  <c r="AR2036" i="64"/>
  <c r="AU2036" i="64"/>
  <c r="AH2037" i="64"/>
  <c r="AI2037" i="64"/>
  <c r="AK2037" i="64"/>
  <c r="AL2037" i="64"/>
  <c r="AN2037" i="64"/>
  <c r="AO2037" i="64"/>
  <c r="AR2037" i="64"/>
  <c r="AU2037" i="64"/>
  <c r="AH2038" i="64"/>
  <c r="AI2038" i="64"/>
  <c r="AK2038" i="64"/>
  <c r="AL2038" i="64"/>
  <c r="AN2038" i="64"/>
  <c r="AO2038" i="64"/>
  <c r="AR2038" i="64"/>
  <c r="AU2038" i="64"/>
  <c r="AH2039" i="64"/>
  <c r="AI2039" i="64"/>
  <c r="AK2039" i="64"/>
  <c r="AL2039" i="64"/>
  <c r="AN2039" i="64"/>
  <c r="AO2039" i="64"/>
  <c r="AR2039" i="64"/>
  <c r="AU2039" i="64"/>
  <c r="AH2040" i="64"/>
  <c r="AI2040" i="64"/>
  <c r="AK2040" i="64"/>
  <c r="AL2040" i="64"/>
  <c r="AN2040" i="64"/>
  <c r="AO2040" i="64"/>
  <c r="AR2040" i="64"/>
  <c r="AU2040" i="64"/>
  <c r="AH2041" i="64"/>
  <c r="AI2041" i="64"/>
  <c r="AK2041" i="64"/>
  <c r="AL2041" i="64"/>
  <c r="AN2041" i="64"/>
  <c r="AO2041" i="64"/>
  <c r="AR2041" i="64"/>
  <c r="AU2041" i="64"/>
  <c r="AH2042" i="64"/>
  <c r="AI2042" i="64"/>
  <c r="AK2042" i="64"/>
  <c r="AL2042" i="64"/>
  <c r="AN2042" i="64"/>
  <c r="AO2042" i="64"/>
  <c r="AR2042" i="64"/>
  <c r="AU2042" i="64"/>
  <c r="AH2043" i="64"/>
  <c r="AI2043" i="64"/>
  <c r="AK2043" i="64"/>
  <c r="AL2043" i="64"/>
  <c r="AN2043" i="64"/>
  <c r="AO2043" i="64"/>
  <c r="AR2043" i="64"/>
  <c r="AU2043" i="64"/>
  <c r="AH2044" i="64"/>
  <c r="AI2044" i="64"/>
  <c r="AK2044" i="64"/>
  <c r="AL2044" i="64"/>
  <c r="AN2044" i="64"/>
  <c r="AO2044" i="64"/>
  <c r="AR2044" i="64"/>
  <c r="AU2044" i="64"/>
  <c r="AH2045" i="64"/>
  <c r="AI2045" i="64"/>
  <c r="AK2045" i="64"/>
  <c r="AL2045" i="64"/>
  <c r="AN2045" i="64"/>
  <c r="AO2045" i="64"/>
  <c r="AR2045" i="64"/>
  <c r="AU2045" i="64"/>
  <c r="AH2046" i="64"/>
  <c r="AI2046" i="64"/>
  <c r="AK2046" i="64"/>
  <c r="AL2046" i="64"/>
  <c r="AN2046" i="64"/>
  <c r="AO2046" i="64"/>
  <c r="AR2046" i="64"/>
  <c r="AU2046" i="64"/>
  <c r="AH2047" i="64"/>
  <c r="AI2047" i="64"/>
  <c r="AK2047" i="64"/>
  <c r="AL2047" i="64"/>
  <c r="AN2047" i="64"/>
  <c r="AO2047" i="64"/>
  <c r="AR2047" i="64"/>
  <c r="AU2047" i="64"/>
  <c r="AH2048" i="64"/>
  <c r="AI2048" i="64"/>
  <c r="AK2048" i="64"/>
  <c r="AL2048" i="64"/>
  <c r="AN2048" i="64"/>
  <c r="AO2048" i="64"/>
  <c r="AR2048" i="64"/>
  <c r="AU2048" i="64"/>
  <c r="AH2049" i="64"/>
  <c r="AI2049" i="64"/>
  <c r="AK2049" i="64"/>
  <c r="AL2049" i="64"/>
  <c r="AN2049" i="64"/>
  <c r="AO2049" i="64"/>
  <c r="AR2049" i="64"/>
  <c r="AU2049" i="64"/>
  <c r="AH2050" i="64"/>
  <c r="AI2050" i="64"/>
  <c r="AK2050" i="64"/>
  <c r="AL2050" i="64"/>
  <c r="AN2050" i="64"/>
  <c r="AO2050" i="64"/>
  <c r="AR2050" i="64"/>
  <c r="AU2050" i="64"/>
  <c r="AH2051" i="64"/>
  <c r="AI2051" i="64"/>
  <c r="AK2051" i="64"/>
  <c r="AL2051" i="64"/>
  <c r="AN2051" i="64"/>
  <c r="AO2051" i="64"/>
  <c r="AR2051" i="64"/>
  <c r="AU2051" i="64"/>
  <c r="AH2052" i="64"/>
  <c r="AI2052" i="64"/>
  <c r="AK2052" i="64"/>
  <c r="AL2052" i="64"/>
  <c r="AN2052" i="64"/>
  <c r="AO2052" i="64"/>
  <c r="AR2052" i="64"/>
  <c r="AU2052" i="64"/>
  <c r="AH2053" i="64"/>
  <c r="AI2053" i="64"/>
  <c r="AK2053" i="64"/>
  <c r="AL2053" i="64"/>
  <c r="AN2053" i="64"/>
  <c r="AO2053" i="64"/>
  <c r="AR2053" i="64"/>
  <c r="AU2053" i="64"/>
  <c r="AH2054" i="64"/>
  <c r="AI2054" i="64"/>
  <c r="AK2054" i="64"/>
  <c r="AL2054" i="64"/>
  <c r="AN2054" i="64"/>
  <c r="AO2054" i="64"/>
  <c r="AR2054" i="64"/>
  <c r="AU2054" i="64"/>
  <c r="AH2055" i="64"/>
  <c r="AI2055" i="64"/>
  <c r="AK2055" i="64"/>
  <c r="AL2055" i="64"/>
  <c r="AN2055" i="64"/>
  <c r="AO2055" i="64"/>
  <c r="AR2055" i="64"/>
  <c r="AU2055" i="64"/>
  <c r="AH2056" i="64"/>
  <c r="AI2056" i="64"/>
  <c r="AK2056" i="64"/>
  <c r="AL2056" i="64"/>
  <c r="AN2056" i="64"/>
  <c r="AO2056" i="64"/>
  <c r="AR2056" i="64"/>
  <c r="AU2056" i="64"/>
  <c r="AH2057" i="64"/>
  <c r="AI2057" i="64"/>
  <c r="AK2057" i="64"/>
  <c r="AL2057" i="64"/>
  <c r="AN2057" i="64"/>
  <c r="AO2057" i="64"/>
  <c r="AR2057" i="64"/>
  <c r="AU2057" i="64"/>
  <c r="AH2058" i="64"/>
  <c r="AI2058" i="64"/>
  <c r="AK2058" i="64"/>
  <c r="AL2058" i="64"/>
  <c r="AN2058" i="64"/>
  <c r="AO2058" i="64"/>
  <c r="AR2058" i="64"/>
  <c r="AU2058" i="64"/>
  <c r="AH2059" i="64"/>
  <c r="AI2059" i="64"/>
  <c r="AK2059" i="64"/>
  <c r="AL2059" i="64"/>
  <c r="AN2059" i="64"/>
  <c r="AO2059" i="64"/>
  <c r="AR2059" i="64"/>
  <c r="AU2059" i="64"/>
  <c r="AH2060" i="64"/>
  <c r="AI2060" i="64"/>
  <c r="AK2060" i="64"/>
  <c r="AL2060" i="64"/>
  <c r="AN2060" i="64"/>
  <c r="AO2060" i="64"/>
  <c r="AR2060" i="64"/>
  <c r="AU2060" i="64"/>
  <c r="AH2061" i="64"/>
  <c r="AI2061" i="64"/>
  <c r="AK2061" i="64"/>
  <c r="AL2061" i="64"/>
  <c r="AN2061" i="64"/>
  <c r="AO2061" i="64"/>
  <c r="AR2061" i="64"/>
  <c r="AU2061" i="64"/>
  <c r="AH2062" i="64"/>
  <c r="AI2062" i="64"/>
  <c r="AK2062" i="64"/>
  <c r="AL2062" i="64"/>
  <c r="AN2062" i="64"/>
  <c r="AO2062" i="64"/>
  <c r="AR2062" i="64"/>
  <c r="AU2062" i="64"/>
  <c r="AH2063" i="64"/>
  <c r="AI2063" i="64"/>
  <c r="AK2063" i="64"/>
  <c r="AL2063" i="64"/>
  <c r="AN2063" i="64"/>
  <c r="AO2063" i="64"/>
  <c r="AR2063" i="64"/>
  <c r="AU2063" i="64"/>
  <c r="AH2064" i="64"/>
  <c r="AI2064" i="64"/>
  <c r="AK2064" i="64"/>
  <c r="AL2064" i="64"/>
  <c r="AN2064" i="64"/>
  <c r="AO2064" i="64"/>
  <c r="AR2064" i="64"/>
  <c r="AU2064" i="64"/>
  <c r="AH2065" i="64"/>
  <c r="AI2065" i="64"/>
  <c r="AK2065" i="64"/>
  <c r="AL2065" i="64"/>
  <c r="AN2065" i="64"/>
  <c r="AO2065" i="64"/>
  <c r="AR2065" i="64"/>
  <c r="AU2065" i="64"/>
  <c r="AH2066" i="64"/>
  <c r="AI2066" i="64"/>
  <c r="AK2066" i="64"/>
  <c r="AL2066" i="64"/>
  <c r="AN2066" i="64"/>
  <c r="AO2066" i="64"/>
  <c r="AR2066" i="64"/>
  <c r="AU2066" i="64"/>
  <c r="AH2067" i="64"/>
  <c r="AI2067" i="64"/>
  <c r="AK2067" i="64"/>
  <c r="AL2067" i="64"/>
  <c r="AN2067" i="64"/>
  <c r="AO2067" i="64"/>
  <c r="AR2067" i="64"/>
  <c r="AU2067" i="64"/>
  <c r="AH2068" i="64"/>
  <c r="AI2068" i="64"/>
  <c r="AK2068" i="64"/>
  <c r="AL2068" i="64"/>
  <c r="AN2068" i="64"/>
  <c r="AO2068" i="64"/>
  <c r="AR2068" i="64"/>
  <c r="AU2068" i="64"/>
  <c r="AH2069" i="64"/>
  <c r="AI2069" i="64"/>
  <c r="AK2069" i="64"/>
  <c r="AL2069" i="64"/>
  <c r="AN2069" i="64"/>
  <c r="AO2069" i="64"/>
  <c r="AR2069" i="64"/>
  <c r="AU2069" i="64"/>
  <c r="AH2070" i="64"/>
  <c r="AI2070" i="64"/>
  <c r="AK2070" i="64"/>
  <c r="AL2070" i="64"/>
  <c r="AN2070" i="64"/>
  <c r="AO2070" i="64"/>
  <c r="AR2070" i="64"/>
  <c r="AU2070" i="64"/>
  <c r="AH2071" i="64"/>
  <c r="AI2071" i="64"/>
  <c r="AK2071" i="64"/>
  <c r="AL2071" i="64"/>
  <c r="AN2071" i="64"/>
  <c r="AO2071" i="64"/>
  <c r="AR2071" i="64"/>
  <c r="AU2071" i="64"/>
  <c r="AH2072" i="64"/>
  <c r="AI2072" i="64"/>
  <c r="AK2072" i="64"/>
  <c r="AL2072" i="64"/>
  <c r="AN2072" i="64"/>
  <c r="AO2072" i="64"/>
  <c r="AR2072" i="64"/>
  <c r="AU2072" i="64"/>
  <c r="AH2073" i="64"/>
  <c r="AI2073" i="64"/>
  <c r="AK2073" i="64"/>
  <c r="AL2073" i="64"/>
  <c r="AN2073" i="64"/>
  <c r="AO2073" i="64"/>
  <c r="AR2073" i="64"/>
  <c r="AU2073" i="64"/>
  <c r="AH2074" i="64"/>
  <c r="AI2074" i="64"/>
  <c r="AK2074" i="64"/>
  <c r="AL2074" i="64"/>
  <c r="AN2074" i="64"/>
  <c r="AO2074" i="64"/>
  <c r="AR2074" i="64"/>
  <c r="AU2074" i="64"/>
  <c r="AH2075" i="64"/>
  <c r="AI2075" i="64"/>
  <c r="AK2075" i="64"/>
  <c r="AL2075" i="64"/>
  <c r="AN2075" i="64"/>
  <c r="AO2075" i="64"/>
  <c r="AR2075" i="64"/>
  <c r="AU2075" i="64"/>
  <c r="AH2076" i="64"/>
  <c r="AI2076" i="64"/>
  <c r="AK2076" i="64"/>
  <c r="AL2076" i="64"/>
  <c r="AN2076" i="64"/>
  <c r="AO2076" i="64"/>
  <c r="AR2076" i="64"/>
  <c r="AU2076" i="64"/>
  <c r="AH2077" i="64"/>
  <c r="AI2077" i="64"/>
  <c r="AK2077" i="64"/>
  <c r="AL2077" i="64"/>
  <c r="AN2077" i="64"/>
  <c r="AO2077" i="64"/>
  <c r="AR2077" i="64"/>
  <c r="AU2077" i="64"/>
  <c r="AH2078" i="64"/>
  <c r="AI2078" i="64"/>
  <c r="AK2078" i="64"/>
  <c r="AL2078" i="64"/>
  <c r="AN2078" i="64"/>
  <c r="AO2078" i="64"/>
  <c r="AR2078" i="64"/>
  <c r="AU2078" i="64"/>
  <c r="AH2079" i="64"/>
  <c r="AI2079" i="64"/>
  <c r="AK2079" i="64"/>
  <c r="AL2079" i="64"/>
  <c r="AN2079" i="64"/>
  <c r="AO2079" i="64"/>
  <c r="AR2079" i="64"/>
  <c r="AU2079" i="64"/>
  <c r="AH2080" i="64"/>
  <c r="AI2080" i="64"/>
  <c r="AK2080" i="64"/>
  <c r="AL2080" i="64"/>
  <c r="AN2080" i="64"/>
  <c r="AO2080" i="64"/>
  <c r="AR2080" i="64"/>
  <c r="AU2080" i="64"/>
  <c r="AH2081" i="64"/>
  <c r="AI2081" i="64"/>
  <c r="AK2081" i="64"/>
  <c r="AL2081" i="64"/>
  <c r="AN2081" i="64"/>
  <c r="AO2081" i="64"/>
  <c r="AR2081" i="64"/>
  <c r="AU2081" i="64"/>
  <c r="AH2082" i="64"/>
  <c r="AI2082" i="64"/>
  <c r="AK2082" i="64"/>
  <c r="AL2082" i="64"/>
  <c r="AN2082" i="64"/>
  <c r="AO2082" i="64"/>
  <c r="AR2082" i="64"/>
  <c r="AU2082" i="64"/>
  <c r="AH2083" i="64"/>
  <c r="AI2083" i="64"/>
  <c r="AK2083" i="64"/>
  <c r="AL2083" i="64"/>
  <c r="AN2083" i="64"/>
  <c r="AO2083" i="64"/>
  <c r="AR2083" i="64"/>
  <c r="AU2083" i="64"/>
  <c r="AH2084" i="64"/>
  <c r="AI2084" i="64"/>
  <c r="AK2084" i="64"/>
  <c r="AL2084" i="64"/>
  <c r="AN2084" i="64"/>
  <c r="AO2084" i="64"/>
  <c r="AR2084" i="64"/>
  <c r="AU2084" i="64"/>
  <c r="AH2085" i="64"/>
  <c r="AI2085" i="64"/>
  <c r="AK2085" i="64"/>
  <c r="AL2085" i="64"/>
  <c r="AN2085" i="64"/>
  <c r="AO2085" i="64"/>
  <c r="AR2085" i="64"/>
  <c r="AU2085" i="64"/>
  <c r="AH2086" i="64"/>
  <c r="AI2086" i="64"/>
  <c r="AK2086" i="64"/>
  <c r="AL2086" i="64"/>
  <c r="AN2086" i="64"/>
  <c r="AO2086" i="64"/>
  <c r="AR2086" i="64"/>
  <c r="AU2086" i="64"/>
  <c r="AH2087" i="64"/>
  <c r="AI2087" i="64"/>
  <c r="AK2087" i="64"/>
  <c r="AL2087" i="64"/>
  <c r="AN2087" i="64"/>
  <c r="AO2087" i="64"/>
  <c r="AR2087" i="64"/>
  <c r="AU2087" i="64"/>
  <c r="AH2088" i="64"/>
  <c r="AI2088" i="64"/>
  <c r="AK2088" i="64"/>
  <c r="AL2088" i="64"/>
  <c r="AN2088" i="64"/>
  <c r="AO2088" i="64"/>
  <c r="AR2088" i="64"/>
  <c r="AU2088" i="64"/>
  <c r="AH2089" i="64"/>
  <c r="AI2089" i="64"/>
  <c r="AK2089" i="64"/>
  <c r="AL2089" i="64"/>
  <c r="AN2089" i="64"/>
  <c r="AO2089" i="64"/>
  <c r="AH2090" i="64"/>
  <c r="AI2090" i="64"/>
  <c r="AK2090" i="64"/>
  <c r="AL2090" i="64"/>
  <c r="AN2090" i="64"/>
  <c r="AO2090" i="64"/>
  <c r="AR2090" i="64"/>
  <c r="AU2090" i="64"/>
  <c r="AH2091" i="64"/>
  <c r="AI2091" i="64"/>
  <c r="AK2091" i="64"/>
  <c r="AL2091" i="64"/>
  <c r="AN2091" i="64"/>
  <c r="AO2091" i="64"/>
  <c r="AR2091" i="64"/>
  <c r="AU2091" i="64"/>
  <c r="AH2092" i="64"/>
  <c r="AI2092" i="64"/>
  <c r="AK2092" i="64"/>
  <c r="AL2092" i="64"/>
  <c r="AN2092" i="64"/>
  <c r="AO2092" i="64"/>
  <c r="AR2092" i="64"/>
  <c r="AU2092" i="64"/>
  <c r="AH2093" i="64"/>
  <c r="AI2093" i="64"/>
  <c r="AK2093" i="64"/>
  <c r="AL2093" i="64"/>
  <c r="AN2093" i="64"/>
  <c r="AO2093" i="64"/>
  <c r="AR2093" i="64"/>
  <c r="AU2093" i="64"/>
  <c r="AH2094" i="64"/>
  <c r="AI2094" i="64"/>
  <c r="AK2094" i="64"/>
  <c r="AL2094" i="64"/>
  <c r="AN2094" i="64"/>
  <c r="AO2094" i="64"/>
  <c r="AR2094" i="64"/>
  <c r="AU2094" i="64"/>
  <c r="AH2095" i="64"/>
  <c r="AI2095" i="64"/>
  <c r="AK2095" i="64"/>
  <c r="AL2095" i="64"/>
  <c r="AN2095" i="64"/>
  <c r="AO2095" i="64"/>
  <c r="AR2095" i="64"/>
  <c r="AU2095" i="64"/>
  <c r="AH2096" i="64"/>
  <c r="AI2096" i="64"/>
  <c r="AK2096" i="64"/>
  <c r="AL2096" i="64"/>
  <c r="AN2096" i="64"/>
  <c r="AO2096" i="64"/>
  <c r="AR2096" i="64"/>
  <c r="AU2096" i="64"/>
  <c r="AH2097" i="64"/>
  <c r="AI2097" i="64"/>
  <c r="AK2097" i="64"/>
  <c r="AL2097" i="64"/>
  <c r="AN2097" i="64"/>
  <c r="AO2097" i="64"/>
  <c r="AR2097" i="64"/>
  <c r="AU2097" i="64"/>
  <c r="AH2098" i="64"/>
  <c r="AI2098" i="64"/>
  <c r="AK2098" i="64"/>
  <c r="AL2098" i="64"/>
  <c r="AN2098" i="64"/>
  <c r="AO2098" i="64"/>
  <c r="AR2098" i="64"/>
  <c r="AU2098" i="64"/>
  <c r="AH2099" i="64"/>
  <c r="AI2099" i="64"/>
  <c r="AK2099" i="64"/>
  <c r="AL2099" i="64"/>
  <c r="AN2099" i="64"/>
  <c r="AO2099" i="64"/>
  <c r="AR2099" i="64"/>
  <c r="AU2099" i="64"/>
  <c r="AH2100" i="64"/>
  <c r="AI2100" i="64"/>
  <c r="AK2100" i="64"/>
  <c r="AL2100" i="64"/>
  <c r="AN2100" i="64"/>
  <c r="AO2100" i="64"/>
  <c r="AR2100" i="64"/>
  <c r="AU2100" i="64"/>
  <c r="AH2101" i="64"/>
  <c r="AI2101" i="64"/>
  <c r="AK2101" i="64"/>
  <c r="AL2101" i="64"/>
  <c r="AN2101" i="64"/>
  <c r="AO2101" i="64"/>
  <c r="AR2101" i="64"/>
  <c r="AU2101" i="64"/>
  <c r="AH2102" i="64"/>
  <c r="AI2102" i="64"/>
  <c r="AK2102" i="64"/>
  <c r="AL2102" i="64"/>
  <c r="AN2102" i="64"/>
  <c r="AO2102" i="64"/>
  <c r="AR2102" i="64"/>
  <c r="AU2102" i="64"/>
  <c r="AH2103" i="64"/>
  <c r="AI2103" i="64"/>
  <c r="AK2103" i="64"/>
  <c r="AL2103" i="64"/>
  <c r="AN2103" i="64"/>
  <c r="AO2103" i="64"/>
  <c r="AR2103" i="64"/>
  <c r="AU2103" i="64"/>
  <c r="AH2104" i="64"/>
  <c r="AI2104" i="64"/>
  <c r="AK2104" i="64"/>
  <c r="AL2104" i="64"/>
  <c r="AN2104" i="64"/>
  <c r="AO2104" i="64"/>
  <c r="AR2104" i="64"/>
  <c r="AU2104" i="64"/>
  <c r="AH2105" i="64"/>
  <c r="AI2105" i="64"/>
  <c r="AK2105" i="64"/>
  <c r="AL2105" i="64"/>
  <c r="AN2105" i="64"/>
  <c r="AO2105" i="64"/>
  <c r="AR2105" i="64"/>
  <c r="AU2105" i="64"/>
  <c r="AH2106" i="64"/>
  <c r="AI2106" i="64"/>
  <c r="AK2106" i="64"/>
  <c r="AL2106" i="64"/>
  <c r="AN2106" i="64"/>
  <c r="AO2106" i="64"/>
  <c r="AR2106" i="64"/>
  <c r="AU2106" i="64"/>
  <c r="AH2107" i="64"/>
  <c r="AI2107" i="64"/>
  <c r="AK2107" i="64"/>
  <c r="AL2107" i="64"/>
  <c r="AN2107" i="64"/>
  <c r="AO2107" i="64"/>
  <c r="AR2107" i="64"/>
  <c r="AU2107" i="64"/>
  <c r="AH2108" i="64"/>
  <c r="AI2108" i="64"/>
  <c r="AK2108" i="64"/>
  <c r="AL2108" i="64"/>
  <c r="AN2108" i="64"/>
  <c r="AO2108" i="64"/>
  <c r="AR2108" i="64"/>
  <c r="AU2108" i="64"/>
  <c r="AH2109" i="64"/>
  <c r="AI2109" i="64"/>
  <c r="AK2109" i="64"/>
  <c r="AL2109" i="64"/>
  <c r="AN2109" i="64"/>
  <c r="AO2109" i="64"/>
  <c r="AR2109" i="64"/>
  <c r="AU2109" i="64"/>
  <c r="AH2110" i="64"/>
  <c r="AI2110" i="64"/>
  <c r="AK2110" i="64"/>
  <c r="AL2110" i="64"/>
  <c r="AN2110" i="64"/>
  <c r="AO2110" i="64"/>
  <c r="AR2110" i="64"/>
  <c r="AU2110" i="64"/>
  <c r="AH2111" i="64"/>
  <c r="AI2111" i="64"/>
  <c r="AK2111" i="64"/>
  <c r="AL2111" i="64"/>
  <c r="AN2111" i="64"/>
  <c r="AO2111" i="64"/>
  <c r="AR2111" i="64"/>
  <c r="AU2111" i="64"/>
  <c r="AH2112" i="64"/>
  <c r="AI2112" i="64"/>
  <c r="AK2112" i="64"/>
  <c r="AL2112" i="64"/>
  <c r="AN2112" i="64"/>
  <c r="AO2112" i="64"/>
  <c r="AR2112" i="64"/>
  <c r="AU2112" i="64"/>
  <c r="AH2113" i="64"/>
  <c r="AI2113" i="64"/>
  <c r="AK2113" i="64"/>
  <c r="AL2113" i="64"/>
  <c r="AN2113" i="64"/>
  <c r="AO2113" i="64"/>
  <c r="AR2113" i="64"/>
  <c r="AU2113" i="64"/>
  <c r="AH2114" i="64"/>
  <c r="AI2114" i="64"/>
  <c r="AK2114" i="64"/>
  <c r="AL2114" i="64"/>
  <c r="AN2114" i="64"/>
  <c r="AO2114" i="64"/>
  <c r="AR2114" i="64"/>
  <c r="AU2114" i="64"/>
  <c r="AH2115" i="64"/>
  <c r="AI2115" i="64"/>
  <c r="AK2115" i="64"/>
  <c r="AL2115" i="64"/>
  <c r="AN2115" i="64"/>
  <c r="AO2115" i="64"/>
  <c r="AR2115" i="64"/>
  <c r="AU2115" i="64"/>
  <c r="AH2116" i="64"/>
  <c r="AI2116" i="64"/>
  <c r="AK2116" i="64"/>
  <c r="AL2116" i="64"/>
  <c r="AN2116" i="64"/>
  <c r="AO2116" i="64"/>
  <c r="AR2116" i="64"/>
  <c r="AU2116" i="64"/>
  <c r="AH2117" i="64"/>
  <c r="AI2117" i="64"/>
  <c r="AK2117" i="64"/>
  <c r="AL2117" i="64"/>
  <c r="AN2117" i="64"/>
  <c r="AO2117" i="64"/>
  <c r="AR2117" i="64"/>
  <c r="AU2117" i="64"/>
  <c r="AH2118" i="64"/>
  <c r="AI2118" i="64"/>
  <c r="AK2118" i="64"/>
  <c r="AL2118" i="64"/>
  <c r="AN2118" i="64"/>
  <c r="AO2118" i="64"/>
  <c r="AR2118" i="64"/>
  <c r="AU2118" i="64"/>
  <c r="AH2119" i="64"/>
  <c r="AI2119" i="64"/>
  <c r="AK2119" i="64"/>
  <c r="AL2119" i="64"/>
  <c r="AN2119" i="64"/>
  <c r="AO2119" i="64"/>
  <c r="AR2119" i="64"/>
  <c r="AU2119" i="64"/>
  <c r="AH2120" i="64"/>
  <c r="AI2120" i="64"/>
  <c r="AK2120" i="64"/>
  <c r="AL2120" i="64"/>
  <c r="AN2120" i="64"/>
  <c r="AO2120" i="64"/>
  <c r="AR2120" i="64"/>
  <c r="AU2120" i="64"/>
  <c r="AH2121" i="64"/>
  <c r="AI2121" i="64"/>
  <c r="AK2121" i="64"/>
  <c r="AL2121" i="64"/>
  <c r="AN2121" i="64"/>
  <c r="AO2121" i="64"/>
  <c r="AR2121" i="64"/>
  <c r="AU2121" i="64"/>
  <c r="AH2122" i="64"/>
  <c r="AI2122" i="64"/>
  <c r="AK2122" i="64"/>
  <c r="AL2122" i="64"/>
  <c r="AN2122" i="64"/>
  <c r="AO2122" i="64"/>
  <c r="AR2122" i="64"/>
  <c r="AU2122" i="64"/>
  <c r="AH2123" i="64"/>
  <c r="AI2123" i="64"/>
  <c r="AK2123" i="64"/>
  <c r="AL2123" i="64"/>
  <c r="AN2123" i="64"/>
  <c r="AO2123" i="64"/>
  <c r="AR2123" i="64"/>
  <c r="AU2123" i="64"/>
  <c r="AH2124" i="64"/>
  <c r="AI2124" i="64"/>
  <c r="AK2124" i="64"/>
  <c r="AL2124" i="64"/>
  <c r="AN2124" i="64"/>
  <c r="AO2124" i="64"/>
  <c r="AR2124" i="64"/>
  <c r="AU2124" i="64"/>
  <c r="AH2125" i="64"/>
  <c r="AI2125" i="64"/>
  <c r="AK2125" i="64"/>
  <c r="AL2125" i="64"/>
  <c r="AN2125" i="64"/>
  <c r="AO2125" i="64"/>
  <c r="AR2125" i="64"/>
  <c r="AU2125" i="64"/>
  <c r="AH2126" i="64"/>
  <c r="AI2126" i="64"/>
  <c r="AK2126" i="64"/>
  <c r="AL2126" i="64"/>
  <c r="AN2126" i="64"/>
  <c r="AO2126" i="64"/>
  <c r="AR2126" i="64"/>
  <c r="AU2126" i="64"/>
  <c r="AH2127" i="64"/>
  <c r="AI2127" i="64"/>
  <c r="AK2127" i="64"/>
  <c r="AL2127" i="64"/>
  <c r="AN2127" i="64"/>
  <c r="AO2127" i="64"/>
  <c r="AR2127" i="64"/>
  <c r="AU2127" i="64"/>
  <c r="AH2128" i="64"/>
  <c r="AI2128" i="64"/>
  <c r="AK2128" i="64"/>
  <c r="AL2128" i="64"/>
  <c r="AN2128" i="64"/>
  <c r="AO2128" i="64"/>
  <c r="AR2128" i="64"/>
  <c r="AU2128" i="64"/>
  <c r="AH2129" i="64"/>
  <c r="AI2129" i="64"/>
  <c r="AK2129" i="64"/>
  <c r="AL2129" i="64"/>
  <c r="AN2129" i="64"/>
  <c r="AO2129" i="64"/>
  <c r="AR2129" i="64"/>
  <c r="AU2129" i="64"/>
  <c r="AH2130" i="64"/>
  <c r="AI2130" i="64"/>
  <c r="AK2130" i="64"/>
  <c r="AL2130" i="64"/>
  <c r="AN2130" i="64"/>
  <c r="AO2130" i="64"/>
  <c r="AR2130" i="64"/>
  <c r="AU2130" i="64"/>
  <c r="AH2131" i="64"/>
  <c r="AI2131" i="64"/>
  <c r="AK2131" i="64"/>
  <c r="AL2131" i="64"/>
  <c r="AN2131" i="64"/>
  <c r="AO2131" i="64"/>
  <c r="AR2131" i="64"/>
  <c r="AU2131" i="64"/>
  <c r="AH2132" i="64"/>
  <c r="AI2132" i="64"/>
  <c r="AK2132" i="64"/>
  <c r="AL2132" i="64"/>
  <c r="AN2132" i="64"/>
  <c r="AO2132" i="64"/>
  <c r="AR2132" i="64"/>
  <c r="AU2132" i="64"/>
  <c r="AH2133" i="64"/>
  <c r="AI2133" i="64"/>
  <c r="AK2133" i="64"/>
  <c r="AL2133" i="64"/>
  <c r="AN2133" i="64"/>
  <c r="AO2133" i="64"/>
  <c r="AR2133" i="64"/>
  <c r="AU2133" i="64"/>
  <c r="AH2134" i="64"/>
  <c r="AI2134" i="64"/>
  <c r="AK2134" i="64"/>
  <c r="AL2134" i="64"/>
  <c r="AN2134" i="64"/>
  <c r="AO2134" i="64"/>
  <c r="AR2134" i="64"/>
  <c r="AU2134" i="64"/>
  <c r="AH2135" i="64"/>
  <c r="AI2135" i="64"/>
  <c r="AK2135" i="64"/>
  <c r="AL2135" i="64"/>
  <c r="AN2135" i="64"/>
  <c r="AO2135" i="64"/>
  <c r="AR2135" i="64"/>
  <c r="AU2135" i="64"/>
  <c r="AH2136" i="64"/>
  <c r="AI2136" i="64"/>
  <c r="AK2136" i="64"/>
  <c r="AL2136" i="64"/>
  <c r="AN2136" i="64"/>
  <c r="AO2136" i="64"/>
  <c r="AR2136" i="64"/>
  <c r="AU2136" i="64"/>
  <c r="AH2137" i="64"/>
  <c r="AI2137" i="64"/>
  <c r="AK2137" i="64"/>
  <c r="AL2137" i="64"/>
  <c r="AN2137" i="64"/>
  <c r="AO2137" i="64"/>
  <c r="AR2137" i="64"/>
  <c r="AU2137" i="64"/>
  <c r="AH2138" i="64"/>
  <c r="AI2138" i="64"/>
  <c r="AK2138" i="64"/>
  <c r="AL2138" i="64"/>
  <c r="AN2138" i="64"/>
  <c r="AO2138" i="64"/>
  <c r="AR2138" i="64"/>
  <c r="AU2138" i="64"/>
  <c r="AH2139" i="64"/>
  <c r="AI2139" i="64"/>
  <c r="AK2139" i="64"/>
  <c r="AL2139" i="64"/>
  <c r="AN2139" i="64"/>
  <c r="AO2139" i="64"/>
  <c r="AR2139" i="64"/>
  <c r="AU2139" i="64"/>
  <c r="AH2140" i="64"/>
  <c r="AI2140" i="64"/>
  <c r="AK2140" i="64"/>
  <c r="AL2140" i="64"/>
  <c r="AN2140" i="64"/>
  <c r="AO2140" i="64"/>
  <c r="AR2140" i="64"/>
  <c r="AU2140" i="64"/>
  <c r="AH2141" i="64"/>
  <c r="AI2141" i="64"/>
  <c r="AK2141" i="64"/>
  <c r="AL2141" i="64"/>
  <c r="AN2141" i="64"/>
  <c r="AO2141" i="64"/>
  <c r="AR2141" i="64"/>
  <c r="AU2141" i="64"/>
  <c r="AH2142" i="64"/>
  <c r="AI2142" i="64"/>
  <c r="AK2142" i="64"/>
  <c r="AL2142" i="64"/>
  <c r="AN2142" i="64"/>
  <c r="AO2142" i="64"/>
  <c r="AR2142" i="64"/>
  <c r="AU2142" i="64"/>
  <c r="AH2143" i="64"/>
  <c r="AI2143" i="64"/>
  <c r="AK2143" i="64"/>
  <c r="AL2143" i="64"/>
  <c r="AN2143" i="64"/>
  <c r="AO2143" i="64"/>
  <c r="AR2143" i="64"/>
  <c r="AU2143" i="64"/>
  <c r="AH2144" i="64"/>
  <c r="AI2144" i="64"/>
  <c r="AK2144" i="64"/>
  <c r="AL2144" i="64"/>
  <c r="AN2144" i="64"/>
  <c r="AO2144" i="64"/>
  <c r="AR2144" i="64"/>
  <c r="AU2144" i="64"/>
  <c r="AH2145" i="64"/>
  <c r="AI2145" i="64"/>
  <c r="AK2145" i="64"/>
  <c r="AL2145" i="64"/>
  <c r="AN2145" i="64"/>
  <c r="AO2145" i="64"/>
  <c r="AR2145" i="64"/>
  <c r="AU2145" i="64"/>
  <c r="AH2146" i="64"/>
  <c r="AI2146" i="64"/>
  <c r="AK2146" i="64"/>
  <c r="AL2146" i="64"/>
  <c r="AN2146" i="64"/>
  <c r="AO2146" i="64"/>
  <c r="AR2146" i="64"/>
  <c r="AU2146" i="64"/>
  <c r="AH2147" i="64"/>
  <c r="AI2147" i="64"/>
  <c r="AK2147" i="64"/>
  <c r="AL2147" i="64"/>
  <c r="AN2147" i="64"/>
  <c r="AO2147" i="64"/>
  <c r="AR2147" i="64"/>
  <c r="AU2147" i="64"/>
  <c r="AH2148" i="64"/>
  <c r="AI2148" i="64"/>
  <c r="AK2148" i="64"/>
  <c r="AL2148" i="64"/>
  <c r="AN2148" i="64"/>
  <c r="AO2148" i="64"/>
  <c r="AR2148" i="64"/>
  <c r="AU2148" i="64"/>
  <c r="AH2149" i="64"/>
  <c r="AI2149" i="64"/>
  <c r="AK2149" i="64"/>
  <c r="AL2149" i="64"/>
  <c r="AN2149" i="64"/>
  <c r="AO2149" i="64"/>
  <c r="AR2149" i="64"/>
  <c r="AU2149" i="64"/>
  <c r="AH2150" i="64"/>
  <c r="AI2150" i="64"/>
  <c r="AK2150" i="64"/>
  <c r="AL2150" i="64"/>
  <c r="AN2150" i="64"/>
  <c r="AO2150" i="64"/>
  <c r="AR2150" i="64"/>
  <c r="AU2150" i="64"/>
  <c r="AH2151" i="64"/>
  <c r="AI2151" i="64"/>
  <c r="AK2151" i="64"/>
  <c r="AL2151" i="64"/>
  <c r="AN2151" i="64"/>
  <c r="AO2151" i="64"/>
  <c r="AR2151" i="64"/>
  <c r="AU2151" i="64"/>
  <c r="AH2152" i="64"/>
  <c r="AI2152" i="64"/>
  <c r="AK2152" i="64"/>
  <c r="AL2152" i="64"/>
  <c r="AN2152" i="64"/>
  <c r="AO2152" i="64"/>
  <c r="AR2152" i="64"/>
  <c r="AU2152" i="64"/>
  <c r="AH2153" i="64"/>
  <c r="AI2153" i="64"/>
  <c r="AK2153" i="64"/>
  <c r="AL2153" i="64"/>
  <c r="AN2153" i="64"/>
  <c r="AO2153" i="64"/>
  <c r="AH2154" i="64"/>
  <c r="AI2154" i="64"/>
  <c r="AK2154" i="64"/>
  <c r="AL2154" i="64"/>
  <c r="AN2154" i="64"/>
  <c r="AO2154" i="64"/>
  <c r="AR2154" i="64"/>
  <c r="AU2154" i="64"/>
  <c r="AH2155" i="64"/>
  <c r="AI2155" i="64"/>
  <c r="AK2155" i="64"/>
  <c r="AL2155" i="64"/>
  <c r="AN2155" i="64"/>
  <c r="AO2155" i="64"/>
  <c r="AR2155" i="64"/>
  <c r="AU2155" i="64"/>
  <c r="AH2156" i="64"/>
  <c r="AI2156" i="64"/>
  <c r="AK2156" i="64"/>
  <c r="AL2156" i="64"/>
  <c r="AN2156" i="64"/>
  <c r="AO2156" i="64"/>
  <c r="AR2156" i="64"/>
  <c r="AU2156" i="64"/>
  <c r="AH2157" i="64"/>
  <c r="AI2157" i="64"/>
  <c r="AK2157" i="64"/>
  <c r="AL2157" i="64"/>
  <c r="AN2157" i="64"/>
  <c r="AO2157" i="64"/>
  <c r="AR2157" i="64"/>
  <c r="AU2157" i="64"/>
  <c r="AH2158" i="64"/>
  <c r="AI2158" i="64"/>
  <c r="AK2158" i="64"/>
  <c r="AL2158" i="64"/>
  <c r="AN2158" i="64"/>
  <c r="AO2158" i="64"/>
  <c r="AR2158" i="64"/>
  <c r="AU2158" i="64"/>
  <c r="AH2159" i="64"/>
  <c r="AI2159" i="64"/>
  <c r="AK2159" i="64"/>
  <c r="AL2159" i="64"/>
  <c r="AN2159" i="64"/>
  <c r="AO2159" i="64"/>
  <c r="AR2159" i="64"/>
  <c r="AU2159" i="64"/>
  <c r="AH2160" i="64"/>
  <c r="AI2160" i="64"/>
  <c r="AK2160" i="64"/>
  <c r="AL2160" i="64"/>
  <c r="AN2160" i="64"/>
  <c r="AO2160" i="64"/>
  <c r="AR2160" i="64"/>
  <c r="AU2160" i="64"/>
  <c r="AH2161" i="64"/>
  <c r="AI2161" i="64"/>
  <c r="AK2161" i="64"/>
  <c r="AL2161" i="64"/>
  <c r="AN2161" i="64"/>
  <c r="AO2161" i="64"/>
  <c r="AR2161" i="64"/>
  <c r="AU2161" i="64"/>
  <c r="AH2162" i="64"/>
  <c r="AI2162" i="64"/>
  <c r="AK2162" i="64"/>
  <c r="AL2162" i="64"/>
  <c r="AN2162" i="64"/>
  <c r="AO2162" i="64"/>
  <c r="AR2162" i="64"/>
  <c r="AU2162" i="64"/>
  <c r="AH2163" i="64"/>
  <c r="AI2163" i="64"/>
  <c r="AK2163" i="64"/>
  <c r="AL2163" i="64"/>
  <c r="AN2163" i="64"/>
  <c r="AO2163" i="64"/>
  <c r="AR2163" i="64"/>
  <c r="AU2163" i="64"/>
  <c r="AH2164" i="64"/>
  <c r="AI2164" i="64"/>
  <c r="AK2164" i="64"/>
  <c r="AL2164" i="64"/>
  <c r="AN2164" i="64"/>
  <c r="AO2164" i="64"/>
  <c r="AR2164" i="64"/>
  <c r="AU2164" i="64"/>
  <c r="AH2165" i="64"/>
  <c r="AI2165" i="64"/>
  <c r="AK2165" i="64"/>
  <c r="AL2165" i="64"/>
  <c r="AN2165" i="64"/>
  <c r="AO2165" i="64"/>
  <c r="AR2165" i="64"/>
  <c r="AU2165" i="64"/>
  <c r="AH2166" i="64"/>
  <c r="AI2166" i="64"/>
  <c r="AK2166" i="64"/>
  <c r="AL2166" i="64"/>
  <c r="AN2166" i="64"/>
  <c r="AO2166" i="64"/>
  <c r="AR2166" i="64"/>
  <c r="AU2166" i="64"/>
  <c r="AH2167" i="64"/>
  <c r="AI2167" i="64"/>
  <c r="AK2167" i="64"/>
  <c r="AL2167" i="64"/>
  <c r="AN2167" i="64"/>
  <c r="AO2167" i="64"/>
  <c r="AR2167" i="64"/>
  <c r="AU2167" i="64"/>
  <c r="AH2168" i="64"/>
  <c r="AI2168" i="64"/>
  <c r="AK2168" i="64"/>
  <c r="AL2168" i="64"/>
  <c r="AN2168" i="64"/>
  <c r="AO2168" i="64"/>
  <c r="AR2168" i="64"/>
  <c r="AU2168" i="64"/>
  <c r="AH2169" i="64"/>
  <c r="AI2169" i="64"/>
  <c r="AK2169" i="64"/>
  <c r="AL2169" i="64"/>
  <c r="AN2169" i="64"/>
  <c r="AO2169" i="64"/>
  <c r="AR2169" i="64"/>
  <c r="AU2169" i="64"/>
  <c r="AH2170" i="64"/>
  <c r="AI2170" i="64"/>
  <c r="AK2170" i="64"/>
  <c r="AL2170" i="64"/>
  <c r="AN2170" i="64"/>
  <c r="AO2170" i="64"/>
  <c r="AR2170" i="64"/>
  <c r="AU2170" i="64"/>
  <c r="AH2171" i="64"/>
  <c r="AI2171" i="64"/>
  <c r="AK2171" i="64"/>
  <c r="AL2171" i="64"/>
  <c r="AN2171" i="64"/>
  <c r="AO2171" i="64"/>
  <c r="AR2171" i="64"/>
  <c r="AU2171" i="64"/>
  <c r="AH2172" i="64"/>
  <c r="AI2172" i="64"/>
  <c r="AK2172" i="64"/>
  <c r="AL2172" i="64"/>
  <c r="AN2172" i="64"/>
  <c r="AO2172" i="64"/>
  <c r="AR2172" i="64"/>
  <c r="AU2172" i="64"/>
  <c r="AH2173" i="64"/>
  <c r="AI2173" i="64"/>
  <c r="AK2173" i="64"/>
  <c r="AL2173" i="64"/>
  <c r="AN2173" i="64"/>
  <c r="AO2173" i="64"/>
  <c r="AR2173" i="64"/>
  <c r="AU2173" i="64"/>
  <c r="AH2174" i="64"/>
  <c r="AI2174" i="64"/>
  <c r="AK2174" i="64"/>
  <c r="AL2174" i="64"/>
  <c r="AN2174" i="64"/>
  <c r="AO2174" i="64"/>
  <c r="AR2174" i="64"/>
  <c r="AU2174" i="64"/>
  <c r="AH2175" i="64"/>
  <c r="AI2175" i="64"/>
  <c r="AK2175" i="64"/>
  <c r="AL2175" i="64"/>
  <c r="AN2175" i="64"/>
  <c r="AO2175" i="64"/>
  <c r="AR2175" i="64"/>
  <c r="AU2175" i="64"/>
  <c r="AH2176" i="64"/>
  <c r="AI2176" i="64"/>
  <c r="AK2176" i="64"/>
  <c r="AL2176" i="64"/>
  <c r="AN2176" i="64"/>
  <c r="AO2176" i="64"/>
  <c r="AR2176" i="64"/>
  <c r="AU2176" i="64"/>
  <c r="AH2177" i="64"/>
  <c r="AI2177" i="64"/>
  <c r="AK2177" i="64"/>
  <c r="AL2177" i="64"/>
  <c r="AN2177" i="64"/>
  <c r="AO2177" i="64"/>
  <c r="AR2177" i="64"/>
  <c r="AU2177" i="64"/>
  <c r="AH2178" i="64"/>
  <c r="AI2178" i="64"/>
  <c r="AK2178" i="64"/>
  <c r="AL2178" i="64"/>
  <c r="AN2178" i="64"/>
  <c r="AO2178" i="64"/>
  <c r="AR2178" i="64"/>
  <c r="AU2178" i="64"/>
  <c r="AH2179" i="64"/>
  <c r="AI2179" i="64"/>
  <c r="AK2179" i="64"/>
  <c r="AL2179" i="64"/>
  <c r="AN2179" i="64"/>
  <c r="AO2179" i="64"/>
  <c r="AR2179" i="64"/>
  <c r="AU2179" i="64"/>
  <c r="AH2180" i="64"/>
  <c r="AI2180" i="64"/>
  <c r="AK2180" i="64"/>
  <c r="AL2180" i="64"/>
  <c r="AN2180" i="64"/>
  <c r="AO2180" i="64"/>
  <c r="AR2180" i="64"/>
  <c r="AU2180" i="64"/>
  <c r="AH2181" i="64"/>
  <c r="AI2181" i="64"/>
  <c r="AK2181" i="64"/>
  <c r="AL2181" i="64"/>
  <c r="AN2181" i="64"/>
  <c r="AO2181" i="64"/>
  <c r="AR2181" i="64"/>
  <c r="AU2181" i="64"/>
  <c r="AH2182" i="64"/>
  <c r="AI2182" i="64"/>
  <c r="AK2182" i="64"/>
  <c r="AL2182" i="64"/>
  <c r="AN2182" i="64"/>
  <c r="AO2182" i="64"/>
  <c r="AR2182" i="64"/>
  <c r="AU2182" i="64"/>
  <c r="AH2183" i="64"/>
  <c r="AI2183" i="64"/>
  <c r="AK2183" i="64"/>
  <c r="AL2183" i="64"/>
  <c r="AN2183" i="64"/>
  <c r="AO2183" i="64"/>
  <c r="AR2183" i="64"/>
  <c r="AU2183" i="64"/>
  <c r="AH2184" i="64"/>
  <c r="AI2184" i="64"/>
  <c r="AK2184" i="64"/>
  <c r="AL2184" i="64"/>
  <c r="AN2184" i="64"/>
  <c r="AO2184" i="64"/>
  <c r="AR2184" i="64"/>
  <c r="AU2184" i="64"/>
  <c r="AH2185" i="64"/>
  <c r="AI2185" i="64"/>
  <c r="AK2185" i="64"/>
  <c r="AL2185" i="64"/>
  <c r="AN2185" i="64"/>
  <c r="AO2185" i="64"/>
  <c r="AR2185" i="64"/>
  <c r="AU2185" i="64"/>
  <c r="AH2186" i="64"/>
  <c r="AI2186" i="64"/>
  <c r="AK2186" i="64"/>
  <c r="AL2186" i="64"/>
  <c r="AN2186" i="64"/>
  <c r="AO2186" i="64"/>
  <c r="AR2186" i="64"/>
  <c r="AU2186" i="64"/>
  <c r="AH2187" i="64"/>
  <c r="AI2187" i="64"/>
  <c r="AK2187" i="64"/>
  <c r="AL2187" i="64"/>
  <c r="AN2187" i="64"/>
  <c r="AO2187" i="64"/>
  <c r="AR2187" i="64"/>
  <c r="AU2187" i="64"/>
  <c r="AH2188" i="64"/>
  <c r="AI2188" i="64"/>
  <c r="AK2188" i="64"/>
  <c r="AL2188" i="64"/>
  <c r="AN2188" i="64"/>
  <c r="AO2188" i="64"/>
  <c r="AR2188" i="64"/>
  <c r="AU2188" i="64"/>
  <c r="AH2189" i="64"/>
  <c r="AI2189" i="64"/>
  <c r="AK2189" i="64"/>
  <c r="AL2189" i="64"/>
  <c r="AN2189" i="64"/>
  <c r="AO2189" i="64"/>
  <c r="AR2189" i="64"/>
  <c r="AU2189" i="64"/>
  <c r="AH2190" i="64"/>
  <c r="AI2190" i="64"/>
  <c r="AK2190" i="64"/>
  <c r="AL2190" i="64"/>
  <c r="AN2190" i="64"/>
  <c r="AO2190" i="64"/>
  <c r="AR2190" i="64"/>
  <c r="AU2190" i="64"/>
  <c r="AH2191" i="64"/>
  <c r="AI2191" i="64"/>
  <c r="AK2191" i="64"/>
  <c r="AL2191" i="64"/>
  <c r="AN2191" i="64"/>
  <c r="AO2191" i="64"/>
  <c r="AR2191" i="64"/>
  <c r="AU2191" i="64"/>
  <c r="AH2192" i="64"/>
  <c r="AI2192" i="64"/>
  <c r="AK2192" i="64"/>
  <c r="AL2192" i="64"/>
  <c r="AN2192" i="64"/>
  <c r="AO2192" i="64"/>
  <c r="AR2192" i="64"/>
  <c r="AU2192" i="64"/>
  <c r="AH2193" i="64"/>
  <c r="AI2193" i="64"/>
  <c r="AK2193" i="64"/>
  <c r="AL2193" i="64"/>
  <c r="AN2193" i="64"/>
  <c r="AO2193" i="64"/>
  <c r="AR2193" i="64"/>
  <c r="AU2193" i="64"/>
  <c r="AH2194" i="64"/>
  <c r="AI2194" i="64"/>
  <c r="AK2194" i="64"/>
  <c r="AL2194" i="64"/>
  <c r="AN2194" i="64"/>
  <c r="AO2194" i="64"/>
  <c r="AR2194" i="64"/>
  <c r="AU2194" i="64"/>
  <c r="AH2195" i="64"/>
  <c r="AI2195" i="64"/>
  <c r="AK2195" i="64"/>
  <c r="AL2195" i="64"/>
  <c r="AN2195" i="64"/>
  <c r="AO2195" i="64"/>
  <c r="AR2195" i="64"/>
  <c r="AU2195" i="64"/>
  <c r="AH2196" i="64"/>
  <c r="AI2196" i="64"/>
  <c r="AK2196" i="64"/>
  <c r="AL2196" i="64"/>
  <c r="AN2196" i="64"/>
  <c r="AO2196" i="64"/>
  <c r="AR2196" i="64"/>
  <c r="AU2196" i="64"/>
  <c r="AH2197" i="64"/>
  <c r="AI2197" i="64"/>
  <c r="AK2197" i="64"/>
  <c r="AL2197" i="64"/>
  <c r="AN2197" i="64"/>
  <c r="AO2197" i="64"/>
  <c r="AR2197" i="64"/>
  <c r="AU2197" i="64"/>
  <c r="AH2198" i="64"/>
  <c r="AI2198" i="64"/>
  <c r="AK2198" i="64"/>
  <c r="AL2198" i="64"/>
  <c r="AN2198" i="64"/>
  <c r="AO2198" i="64"/>
  <c r="AR2198" i="64"/>
  <c r="AU2198" i="64"/>
  <c r="AH2199" i="64"/>
  <c r="AI2199" i="64"/>
  <c r="AK2199" i="64"/>
  <c r="AL2199" i="64"/>
  <c r="AN2199" i="64"/>
  <c r="AO2199" i="64"/>
  <c r="AR2199" i="64"/>
  <c r="AU2199" i="64"/>
  <c r="AH2200" i="64"/>
  <c r="AI2200" i="64"/>
  <c r="AK2200" i="64"/>
  <c r="AL2200" i="64"/>
  <c r="AN2200" i="64"/>
  <c r="AO2200" i="64"/>
  <c r="AR2200" i="64"/>
  <c r="AU2200" i="64"/>
  <c r="AH2201" i="64"/>
  <c r="AI2201" i="64"/>
  <c r="AK2201" i="64"/>
  <c r="AL2201" i="64"/>
  <c r="AN2201" i="64"/>
  <c r="AO2201" i="64"/>
  <c r="AR2201" i="64"/>
  <c r="AU2201" i="64"/>
  <c r="AH2202" i="64"/>
  <c r="AI2202" i="64"/>
  <c r="AK2202" i="64"/>
  <c r="AL2202" i="64"/>
  <c r="AN2202" i="64"/>
  <c r="AO2202" i="64"/>
  <c r="AR2202" i="64"/>
  <c r="AU2202" i="64"/>
  <c r="AH2203" i="64"/>
  <c r="AI2203" i="64"/>
  <c r="AK2203" i="64"/>
  <c r="AL2203" i="64"/>
  <c r="AN2203" i="64"/>
  <c r="AO2203" i="64"/>
  <c r="AR2203" i="64"/>
  <c r="AU2203" i="64"/>
  <c r="AH2204" i="64"/>
  <c r="AI2204" i="64"/>
  <c r="AK2204" i="64"/>
  <c r="AL2204" i="64"/>
  <c r="AN2204" i="64"/>
  <c r="AO2204" i="64"/>
  <c r="AR2204" i="64"/>
  <c r="AU2204" i="64"/>
  <c r="AH2205" i="64"/>
  <c r="AI2205" i="64"/>
  <c r="AK2205" i="64"/>
  <c r="AL2205" i="64"/>
  <c r="AN2205" i="64"/>
  <c r="AO2205" i="64"/>
  <c r="AR2205" i="64"/>
  <c r="AU2205" i="64"/>
  <c r="AH2206" i="64"/>
  <c r="AI2206" i="64"/>
  <c r="AK2206" i="64"/>
  <c r="AL2206" i="64"/>
  <c r="AN2206" i="64"/>
  <c r="AO2206" i="64"/>
  <c r="AR2206" i="64"/>
  <c r="AU2206" i="64"/>
  <c r="AH2207" i="64"/>
  <c r="AI2207" i="64"/>
  <c r="AK2207" i="64"/>
  <c r="AL2207" i="64"/>
  <c r="AN2207" i="64"/>
  <c r="AO2207" i="64"/>
  <c r="AR2207" i="64"/>
  <c r="AU2207" i="64"/>
  <c r="AH2208" i="64"/>
  <c r="AI2208" i="64"/>
  <c r="AK2208" i="64"/>
  <c r="AL2208" i="64"/>
  <c r="AN2208" i="64"/>
  <c r="AO2208" i="64"/>
  <c r="AR2208" i="64"/>
  <c r="AU2208" i="64"/>
  <c r="AH2209" i="64"/>
  <c r="AI2209" i="64"/>
  <c r="AK2209" i="64"/>
  <c r="AL2209" i="64"/>
  <c r="AN2209" i="64"/>
  <c r="AO2209" i="64"/>
  <c r="AR2209" i="64"/>
  <c r="AU2209" i="64"/>
  <c r="AH2210" i="64"/>
  <c r="AI2210" i="64"/>
  <c r="AK2210" i="64"/>
  <c r="AL2210" i="64"/>
  <c r="AN2210" i="64"/>
  <c r="AO2210" i="64"/>
  <c r="AR2210" i="64"/>
  <c r="AU2210" i="64"/>
  <c r="AH2211" i="64"/>
  <c r="AI2211" i="64"/>
  <c r="AK2211" i="64"/>
  <c r="AL2211" i="64"/>
  <c r="AN2211" i="64"/>
  <c r="AO2211" i="64"/>
  <c r="AR2211" i="64"/>
  <c r="AU2211" i="64"/>
  <c r="AH2212" i="64"/>
  <c r="AI2212" i="64"/>
  <c r="AK2212" i="64"/>
  <c r="AL2212" i="64"/>
  <c r="AN2212" i="64"/>
  <c r="AO2212" i="64"/>
  <c r="AR2212" i="64"/>
  <c r="AU2212" i="64"/>
  <c r="AH2213" i="64"/>
  <c r="AI2213" i="64"/>
  <c r="AK2213" i="64"/>
  <c r="AL2213" i="64"/>
  <c r="AN2213" i="64"/>
  <c r="AO2213" i="64"/>
  <c r="AR2213" i="64"/>
  <c r="AU2213" i="64"/>
  <c r="AH2214" i="64"/>
  <c r="AI2214" i="64"/>
  <c r="AK2214" i="64"/>
  <c r="AL2214" i="64"/>
  <c r="AN2214" i="64"/>
  <c r="AO2214" i="64"/>
  <c r="AR2214" i="64"/>
  <c r="AU2214" i="64"/>
  <c r="AH2215" i="64"/>
  <c r="AI2215" i="64"/>
  <c r="AK2215" i="64"/>
  <c r="AL2215" i="64"/>
  <c r="AN2215" i="64"/>
  <c r="AO2215" i="64"/>
  <c r="AR2215" i="64"/>
  <c r="AU2215" i="64"/>
  <c r="AH2216" i="64"/>
  <c r="AI2216" i="64"/>
  <c r="AK2216" i="64"/>
  <c r="AL2216" i="64"/>
  <c r="AN2216" i="64"/>
  <c r="AO2216" i="64"/>
  <c r="AR2216" i="64"/>
  <c r="AU2216" i="64"/>
  <c r="AH2217" i="64"/>
  <c r="AI2217" i="64"/>
  <c r="AK2217" i="64"/>
  <c r="AL2217" i="64"/>
  <c r="AN2217" i="64"/>
  <c r="AO2217" i="64"/>
  <c r="AH2218" i="64"/>
  <c r="AI2218" i="64"/>
  <c r="AK2218" i="64"/>
  <c r="AL2218" i="64"/>
  <c r="AN2218" i="64"/>
  <c r="AO2218" i="64"/>
  <c r="AR2218" i="64"/>
  <c r="AU2218" i="64"/>
  <c r="AH2219" i="64"/>
  <c r="AI2219" i="64"/>
  <c r="AK2219" i="64"/>
  <c r="AL2219" i="64"/>
  <c r="AN2219" i="64"/>
  <c r="AO2219" i="64"/>
  <c r="AR2219" i="64"/>
  <c r="AU2219" i="64"/>
  <c r="AH2220" i="64"/>
  <c r="AI2220" i="64"/>
  <c r="AK2220" i="64"/>
  <c r="AL2220" i="64"/>
  <c r="AN2220" i="64"/>
  <c r="AO2220" i="64"/>
  <c r="AR2220" i="64"/>
  <c r="AU2220" i="64"/>
  <c r="AH2221" i="64"/>
  <c r="AI2221" i="64"/>
  <c r="AK2221" i="64"/>
  <c r="AL2221" i="64"/>
  <c r="AN2221" i="64"/>
  <c r="AO2221" i="64"/>
  <c r="AR2221" i="64"/>
  <c r="AU2221" i="64"/>
  <c r="AH2222" i="64"/>
  <c r="AI2222" i="64"/>
  <c r="AK2222" i="64"/>
  <c r="AL2222" i="64"/>
  <c r="AN2222" i="64"/>
  <c r="AO2222" i="64"/>
  <c r="AR2222" i="64"/>
  <c r="AU2222" i="64"/>
  <c r="AH2223" i="64"/>
  <c r="AI2223" i="64"/>
  <c r="AK2223" i="64"/>
  <c r="AL2223" i="64"/>
  <c r="AN2223" i="64"/>
  <c r="AO2223" i="64"/>
  <c r="AR2223" i="64"/>
  <c r="AU2223" i="64"/>
  <c r="AH2224" i="64"/>
  <c r="AI2224" i="64"/>
  <c r="AK2224" i="64"/>
  <c r="AL2224" i="64"/>
  <c r="AN2224" i="64"/>
  <c r="AO2224" i="64"/>
  <c r="AR2224" i="64"/>
  <c r="AU2224" i="64"/>
  <c r="AH2225" i="64"/>
  <c r="AI2225" i="64"/>
  <c r="AK2225" i="64"/>
  <c r="AL2225" i="64"/>
  <c r="AN2225" i="64"/>
  <c r="AO2225" i="64"/>
  <c r="AR2225" i="64"/>
  <c r="AU2225" i="64"/>
  <c r="AH2226" i="64"/>
  <c r="AI2226" i="64"/>
  <c r="AK2226" i="64"/>
  <c r="AL2226" i="64"/>
  <c r="AN2226" i="64"/>
  <c r="AO2226" i="64"/>
  <c r="AR2226" i="64"/>
  <c r="AU2226" i="64"/>
  <c r="AH2227" i="64"/>
  <c r="AI2227" i="64"/>
  <c r="AK2227" i="64"/>
  <c r="AL2227" i="64"/>
  <c r="AN2227" i="64"/>
  <c r="AO2227" i="64"/>
  <c r="AR2227" i="64"/>
  <c r="AU2227" i="64"/>
  <c r="AH2228" i="64"/>
  <c r="AI2228" i="64"/>
  <c r="AK2228" i="64"/>
  <c r="AL2228" i="64"/>
  <c r="AN2228" i="64"/>
  <c r="AO2228" i="64"/>
  <c r="AR2228" i="64"/>
  <c r="AU2228" i="64"/>
  <c r="AH2229" i="64"/>
  <c r="AI2229" i="64"/>
  <c r="AK2229" i="64"/>
  <c r="AL2229" i="64"/>
  <c r="AN2229" i="64"/>
  <c r="AO2229" i="64"/>
  <c r="AR2229" i="64"/>
  <c r="AU2229" i="64"/>
  <c r="AH2230" i="64"/>
  <c r="AI2230" i="64"/>
  <c r="AK2230" i="64"/>
  <c r="AL2230" i="64"/>
  <c r="AN2230" i="64"/>
  <c r="AO2230" i="64"/>
  <c r="AR2230" i="64"/>
  <c r="AU2230" i="64"/>
  <c r="AH2231" i="64"/>
  <c r="AI2231" i="64"/>
  <c r="AK2231" i="64"/>
  <c r="AL2231" i="64"/>
  <c r="AN2231" i="64"/>
  <c r="AO2231" i="64"/>
  <c r="AR2231" i="64"/>
  <c r="AU2231" i="64"/>
  <c r="AH2232" i="64"/>
  <c r="AI2232" i="64"/>
  <c r="AK2232" i="64"/>
  <c r="AL2232" i="64"/>
  <c r="AN2232" i="64"/>
  <c r="AO2232" i="64"/>
  <c r="AR2232" i="64"/>
  <c r="AU2232" i="64"/>
  <c r="AH2233" i="64"/>
  <c r="AI2233" i="64"/>
  <c r="AK2233" i="64"/>
  <c r="AL2233" i="64"/>
  <c r="AN2233" i="64"/>
  <c r="AO2233" i="64"/>
  <c r="AR2233" i="64"/>
  <c r="AU2233" i="64"/>
  <c r="AH2234" i="64"/>
  <c r="AI2234" i="64"/>
  <c r="AK2234" i="64"/>
  <c r="AL2234" i="64"/>
  <c r="AN2234" i="64"/>
  <c r="AO2234" i="64"/>
  <c r="AR2234" i="64"/>
  <c r="AU2234" i="64"/>
  <c r="AH2235" i="64"/>
  <c r="AI2235" i="64"/>
  <c r="AK2235" i="64"/>
  <c r="AL2235" i="64"/>
  <c r="AN2235" i="64"/>
  <c r="AO2235" i="64"/>
  <c r="AR2235" i="64"/>
  <c r="AU2235" i="64"/>
  <c r="AH2236" i="64"/>
  <c r="AI2236" i="64"/>
  <c r="AK2236" i="64"/>
  <c r="AL2236" i="64"/>
  <c r="AN2236" i="64"/>
  <c r="AO2236" i="64"/>
  <c r="AR2236" i="64"/>
  <c r="AU2236" i="64"/>
  <c r="AH2237" i="64"/>
  <c r="AI2237" i="64"/>
  <c r="AK2237" i="64"/>
  <c r="AL2237" i="64"/>
  <c r="AN2237" i="64"/>
  <c r="AO2237" i="64"/>
  <c r="AR2237" i="64"/>
  <c r="AU2237" i="64"/>
  <c r="AH2238" i="64"/>
  <c r="AI2238" i="64"/>
  <c r="AK2238" i="64"/>
  <c r="AL2238" i="64"/>
  <c r="AN2238" i="64"/>
  <c r="AO2238" i="64"/>
  <c r="AR2238" i="64"/>
  <c r="AU2238" i="64"/>
  <c r="AH2239" i="64"/>
  <c r="AI2239" i="64"/>
  <c r="AK2239" i="64"/>
  <c r="AL2239" i="64"/>
  <c r="AN2239" i="64"/>
  <c r="AO2239" i="64"/>
  <c r="AR2239" i="64"/>
  <c r="AU2239" i="64"/>
  <c r="AH2240" i="64"/>
  <c r="AI2240" i="64"/>
  <c r="AK2240" i="64"/>
  <c r="AL2240" i="64"/>
  <c r="AN2240" i="64"/>
  <c r="AO2240" i="64"/>
  <c r="AR2240" i="64"/>
  <c r="AU2240" i="64"/>
  <c r="AH2241" i="64"/>
  <c r="AI2241" i="64"/>
  <c r="AK2241" i="64"/>
  <c r="AL2241" i="64"/>
  <c r="AN2241" i="64"/>
  <c r="AO2241" i="64"/>
  <c r="AR2241" i="64"/>
  <c r="AU2241" i="64"/>
  <c r="AH2242" i="64"/>
  <c r="AI2242" i="64"/>
  <c r="AK2242" i="64"/>
  <c r="AL2242" i="64"/>
  <c r="AN2242" i="64"/>
  <c r="AO2242" i="64"/>
  <c r="AR2242" i="64"/>
  <c r="AU2242" i="64"/>
  <c r="AH2243" i="64"/>
  <c r="AI2243" i="64"/>
  <c r="AK2243" i="64"/>
  <c r="AL2243" i="64"/>
  <c r="AN2243" i="64"/>
  <c r="AO2243" i="64"/>
  <c r="AR2243" i="64"/>
  <c r="AU2243" i="64"/>
  <c r="AH2244" i="64"/>
  <c r="AI2244" i="64"/>
  <c r="AK2244" i="64"/>
  <c r="AL2244" i="64"/>
  <c r="AN2244" i="64"/>
  <c r="AO2244" i="64"/>
  <c r="AR2244" i="64"/>
  <c r="AU2244" i="64"/>
  <c r="AH2245" i="64"/>
  <c r="AI2245" i="64"/>
  <c r="AK2245" i="64"/>
  <c r="AL2245" i="64"/>
  <c r="AN2245" i="64"/>
  <c r="AO2245" i="64"/>
  <c r="AR2245" i="64"/>
  <c r="AU2245" i="64"/>
  <c r="AH2246" i="64"/>
  <c r="AI2246" i="64"/>
  <c r="AK2246" i="64"/>
  <c r="AL2246" i="64"/>
  <c r="AN2246" i="64"/>
  <c r="AO2246" i="64"/>
  <c r="AR2246" i="64"/>
  <c r="AU2246" i="64"/>
  <c r="AH2247" i="64"/>
  <c r="AI2247" i="64"/>
  <c r="AK2247" i="64"/>
  <c r="AL2247" i="64"/>
  <c r="AN2247" i="64"/>
  <c r="AO2247" i="64"/>
  <c r="AR2247" i="64"/>
  <c r="AU2247" i="64"/>
  <c r="AH2248" i="64"/>
  <c r="AI2248" i="64"/>
  <c r="AK2248" i="64"/>
  <c r="AL2248" i="64"/>
  <c r="AN2248" i="64"/>
  <c r="AO2248" i="64"/>
  <c r="AR2248" i="64"/>
  <c r="AU2248" i="64"/>
  <c r="AH2249" i="64"/>
  <c r="AI2249" i="64"/>
  <c r="AK2249" i="64"/>
  <c r="AL2249" i="64"/>
  <c r="AN2249" i="64"/>
  <c r="AO2249" i="64"/>
  <c r="AR2249" i="64"/>
  <c r="AU2249" i="64"/>
  <c r="AH2250" i="64"/>
  <c r="AI2250" i="64"/>
  <c r="AK2250" i="64"/>
  <c r="AL2250" i="64"/>
  <c r="AN2250" i="64"/>
  <c r="AO2250" i="64"/>
  <c r="AR2250" i="64"/>
  <c r="AU2250" i="64"/>
  <c r="AH2251" i="64"/>
  <c r="AI2251" i="64"/>
  <c r="AK2251" i="64"/>
  <c r="AL2251" i="64"/>
  <c r="AN2251" i="64"/>
  <c r="AO2251" i="64"/>
  <c r="AR2251" i="64"/>
  <c r="AU2251" i="64"/>
  <c r="AH2252" i="64"/>
  <c r="AI2252" i="64"/>
  <c r="AK2252" i="64"/>
  <c r="AL2252" i="64"/>
  <c r="AN2252" i="64"/>
  <c r="AO2252" i="64"/>
  <c r="AR2252" i="64"/>
  <c r="AU2252" i="64"/>
  <c r="AH2253" i="64"/>
  <c r="AI2253" i="64"/>
  <c r="AK2253" i="64"/>
  <c r="AL2253" i="64"/>
  <c r="AN2253" i="64"/>
  <c r="AO2253" i="64"/>
  <c r="AR2253" i="64"/>
  <c r="AU2253" i="64"/>
  <c r="AH2254" i="64"/>
  <c r="AI2254" i="64"/>
  <c r="AK2254" i="64"/>
  <c r="AL2254" i="64"/>
  <c r="AN2254" i="64"/>
  <c r="AO2254" i="64"/>
  <c r="AR2254" i="64"/>
  <c r="AU2254" i="64"/>
  <c r="AH2255" i="64"/>
  <c r="AI2255" i="64"/>
  <c r="AK2255" i="64"/>
  <c r="AL2255" i="64"/>
  <c r="AN2255" i="64"/>
  <c r="AO2255" i="64"/>
  <c r="AR2255" i="64"/>
  <c r="AU2255" i="64"/>
  <c r="AH2256" i="64"/>
  <c r="AI2256" i="64"/>
  <c r="AK2256" i="64"/>
  <c r="AL2256" i="64"/>
  <c r="AN2256" i="64"/>
  <c r="AO2256" i="64"/>
  <c r="AR2256" i="64"/>
  <c r="AU2256" i="64"/>
  <c r="AH2257" i="64"/>
  <c r="AI2257" i="64"/>
  <c r="AK2257" i="64"/>
  <c r="AL2257" i="64"/>
  <c r="AN2257" i="64"/>
  <c r="AO2257" i="64"/>
  <c r="AR2257" i="64"/>
  <c r="AU2257" i="64"/>
  <c r="AH2258" i="64"/>
  <c r="AI2258" i="64"/>
  <c r="AK2258" i="64"/>
  <c r="AL2258" i="64"/>
  <c r="AN2258" i="64"/>
  <c r="AO2258" i="64"/>
  <c r="AR2258" i="64"/>
  <c r="AU2258" i="64"/>
  <c r="AH2259" i="64"/>
  <c r="AI2259" i="64"/>
  <c r="AK2259" i="64"/>
  <c r="AL2259" i="64"/>
  <c r="AN2259" i="64"/>
  <c r="AO2259" i="64"/>
  <c r="AR2259" i="64"/>
  <c r="AU2259" i="64"/>
  <c r="AH2260" i="64"/>
  <c r="AI2260" i="64"/>
  <c r="AK2260" i="64"/>
  <c r="AL2260" i="64"/>
  <c r="AN2260" i="64"/>
  <c r="AO2260" i="64"/>
  <c r="AR2260" i="64"/>
  <c r="AU2260" i="64"/>
  <c r="AH2261" i="64"/>
  <c r="AI2261" i="64"/>
  <c r="AK2261" i="64"/>
  <c r="AL2261" i="64"/>
  <c r="AN2261" i="64"/>
  <c r="AO2261" i="64"/>
  <c r="AR2261" i="64"/>
  <c r="AU2261" i="64"/>
  <c r="AH2262" i="64"/>
  <c r="AI2262" i="64"/>
  <c r="AK2262" i="64"/>
  <c r="AL2262" i="64"/>
  <c r="AN2262" i="64"/>
  <c r="AO2262" i="64"/>
  <c r="AR2262" i="64"/>
  <c r="AU2262" i="64"/>
  <c r="AH2263" i="64"/>
  <c r="AI2263" i="64"/>
  <c r="AK2263" i="64"/>
  <c r="AL2263" i="64"/>
  <c r="AN2263" i="64"/>
  <c r="AO2263" i="64"/>
  <c r="AR2263" i="64"/>
  <c r="AU2263" i="64"/>
  <c r="AH2264" i="64"/>
  <c r="AI2264" i="64"/>
  <c r="AK2264" i="64"/>
  <c r="AL2264" i="64"/>
  <c r="AN2264" i="64"/>
  <c r="AO2264" i="64"/>
  <c r="AR2264" i="64"/>
  <c r="AU2264" i="64"/>
  <c r="AH2265" i="64"/>
  <c r="AI2265" i="64"/>
  <c r="AK2265" i="64"/>
  <c r="AL2265" i="64"/>
  <c r="AN2265" i="64"/>
  <c r="AO2265" i="64"/>
  <c r="AR2265" i="64"/>
  <c r="AU2265" i="64"/>
  <c r="AH2266" i="64"/>
  <c r="AI2266" i="64"/>
  <c r="AK2266" i="64"/>
  <c r="AL2266" i="64"/>
  <c r="AN2266" i="64"/>
  <c r="AO2266" i="64"/>
  <c r="AR2266" i="64"/>
  <c r="AU2266" i="64"/>
  <c r="AH2267" i="64"/>
  <c r="AI2267" i="64"/>
  <c r="AK2267" i="64"/>
  <c r="AL2267" i="64"/>
  <c r="AN2267" i="64"/>
  <c r="AO2267" i="64"/>
  <c r="AR2267" i="64"/>
  <c r="AU2267" i="64"/>
  <c r="AH2268" i="64"/>
  <c r="AI2268" i="64"/>
  <c r="AK2268" i="64"/>
  <c r="AL2268" i="64"/>
  <c r="AN2268" i="64"/>
  <c r="AO2268" i="64"/>
  <c r="AR2268" i="64"/>
  <c r="AU2268" i="64"/>
  <c r="AH2269" i="64"/>
  <c r="AI2269" i="64"/>
  <c r="AK2269" i="64"/>
  <c r="AL2269" i="64"/>
  <c r="AN2269" i="64"/>
  <c r="AO2269" i="64"/>
  <c r="AR2269" i="64"/>
  <c r="AU2269" i="64"/>
  <c r="AH2270" i="64"/>
  <c r="AI2270" i="64"/>
  <c r="AK2270" i="64"/>
  <c r="AL2270" i="64"/>
  <c r="AN2270" i="64"/>
  <c r="AO2270" i="64"/>
  <c r="AR2270" i="64"/>
  <c r="AU2270" i="64"/>
  <c r="AH2271" i="64"/>
  <c r="AI2271" i="64"/>
  <c r="AK2271" i="64"/>
  <c r="AL2271" i="64"/>
  <c r="AN2271" i="64"/>
  <c r="AO2271" i="64"/>
  <c r="AR2271" i="64"/>
  <c r="AU2271" i="64"/>
  <c r="AH2272" i="64"/>
  <c r="AI2272" i="64"/>
  <c r="AK2272" i="64"/>
  <c r="AL2272" i="64"/>
  <c r="AN2272" i="64"/>
  <c r="AO2272" i="64"/>
  <c r="AR2272" i="64"/>
  <c r="AU2272" i="64"/>
  <c r="AH2273" i="64"/>
  <c r="AI2273" i="64"/>
  <c r="AK2273" i="64"/>
  <c r="AL2273" i="64"/>
  <c r="AN2273" i="64"/>
  <c r="AO2273" i="64"/>
  <c r="AR2273" i="64"/>
  <c r="AU2273" i="64"/>
  <c r="AH2274" i="64"/>
  <c r="AI2274" i="64"/>
  <c r="AK2274" i="64"/>
  <c r="AL2274" i="64"/>
  <c r="AN2274" i="64"/>
  <c r="AO2274" i="64"/>
  <c r="AR2274" i="64"/>
  <c r="AU2274" i="64"/>
  <c r="AH2275" i="64"/>
  <c r="AI2275" i="64"/>
  <c r="AK2275" i="64"/>
  <c r="AL2275" i="64"/>
  <c r="AN2275" i="64"/>
  <c r="AO2275" i="64"/>
  <c r="AR2275" i="64"/>
  <c r="AU2275" i="64"/>
  <c r="AH2276" i="64"/>
  <c r="AI2276" i="64"/>
  <c r="AK2276" i="64"/>
  <c r="AL2276" i="64"/>
  <c r="AN2276" i="64"/>
  <c r="AO2276" i="64"/>
  <c r="AR2276" i="64"/>
  <c r="AU2276" i="64"/>
  <c r="AH2277" i="64"/>
  <c r="AI2277" i="64"/>
  <c r="AK2277" i="64"/>
  <c r="AL2277" i="64"/>
  <c r="AN2277" i="64"/>
  <c r="AO2277" i="64"/>
  <c r="AR2277" i="64"/>
  <c r="AU2277" i="64"/>
  <c r="AH2278" i="64"/>
  <c r="AI2278" i="64"/>
  <c r="AK2278" i="64"/>
  <c r="AL2278" i="64"/>
  <c r="AN2278" i="64"/>
  <c r="AO2278" i="64"/>
  <c r="AR2278" i="64"/>
  <c r="AU2278" i="64"/>
  <c r="AH2279" i="64"/>
  <c r="AI2279" i="64"/>
  <c r="AK2279" i="64"/>
  <c r="AL2279" i="64"/>
  <c r="AN2279" i="64"/>
  <c r="AO2279" i="64"/>
  <c r="AR2279" i="64"/>
  <c r="AU2279" i="64"/>
  <c r="AH2280" i="64"/>
  <c r="AI2280" i="64"/>
  <c r="AK2280" i="64"/>
  <c r="AL2280" i="64"/>
  <c r="AN2280" i="64"/>
  <c r="AO2280" i="64"/>
  <c r="AR2280" i="64"/>
  <c r="AU2280" i="64"/>
  <c r="AH2281" i="64"/>
  <c r="AI2281" i="64"/>
  <c r="AK2281" i="64"/>
  <c r="AL2281" i="64"/>
  <c r="AN2281" i="64"/>
  <c r="AO2281" i="64"/>
  <c r="AR2281" i="64"/>
  <c r="AU2281" i="64"/>
  <c r="AH2282" i="64"/>
  <c r="AI2282" i="64"/>
  <c r="AK2282" i="64"/>
  <c r="AL2282" i="64"/>
  <c r="AN2282" i="64"/>
  <c r="AO2282" i="64"/>
  <c r="AR2282" i="64"/>
  <c r="AU2282" i="64"/>
  <c r="AH2283" i="64"/>
  <c r="AI2283" i="64"/>
  <c r="AK2283" i="64"/>
  <c r="AL2283" i="64"/>
  <c r="AN2283" i="64"/>
  <c r="AO2283" i="64"/>
  <c r="AH2284" i="64"/>
  <c r="AI2284" i="64"/>
  <c r="AK2284" i="64"/>
  <c r="AL2284" i="64"/>
  <c r="AN2284" i="64"/>
  <c r="AO2284" i="64"/>
  <c r="AR2284" i="64"/>
  <c r="AU2284" i="64"/>
  <c r="AH2285" i="64"/>
  <c r="AI2285" i="64"/>
  <c r="AK2285" i="64"/>
  <c r="AL2285" i="64"/>
  <c r="AN2285" i="64"/>
  <c r="AO2285" i="64"/>
  <c r="AR2285" i="64"/>
  <c r="AU2285" i="64"/>
  <c r="AH2286" i="64"/>
  <c r="AI2286" i="64"/>
  <c r="AK2286" i="64"/>
  <c r="AL2286" i="64"/>
  <c r="AN2286" i="64"/>
  <c r="AO2286" i="64"/>
  <c r="AR2286" i="64"/>
  <c r="AU2286" i="64"/>
  <c r="AH2287" i="64"/>
  <c r="AI2287" i="64"/>
  <c r="AK2287" i="64"/>
  <c r="AL2287" i="64"/>
  <c r="AN2287" i="64"/>
  <c r="AO2287" i="64"/>
  <c r="AR2287" i="64"/>
  <c r="AU2287" i="64"/>
  <c r="AH2288" i="64"/>
  <c r="AI2288" i="64"/>
  <c r="AK2288" i="64"/>
  <c r="AL2288" i="64"/>
  <c r="AN2288" i="64"/>
  <c r="AO2288" i="64"/>
  <c r="AR2288" i="64"/>
  <c r="AU2288" i="64"/>
  <c r="AH2289" i="64"/>
  <c r="AI2289" i="64"/>
  <c r="AK2289" i="64"/>
  <c r="AL2289" i="64"/>
  <c r="AN2289" i="64"/>
  <c r="AO2289" i="64"/>
  <c r="AR2289" i="64"/>
  <c r="AU2289" i="64"/>
  <c r="AH2290" i="64"/>
  <c r="AI2290" i="64"/>
  <c r="AK2290" i="64"/>
  <c r="AL2290" i="64"/>
  <c r="AN2290" i="64"/>
  <c r="AO2290" i="64"/>
  <c r="AR2290" i="64"/>
  <c r="AU2290" i="64"/>
  <c r="AH2291" i="64"/>
  <c r="AI2291" i="64"/>
  <c r="AK2291" i="64"/>
  <c r="AL2291" i="64"/>
  <c r="AN2291" i="64"/>
  <c r="AO2291" i="64"/>
  <c r="AR2291" i="64"/>
  <c r="AU2291" i="64"/>
  <c r="AH2292" i="64"/>
  <c r="AI2292" i="64"/>
  <c r="AK2292" i="64"/>
  <c r="AL2292" i="64"/>
  <c r="AN2292" i="64"/>
  <c r="AO2292" i="64"/>
  <c r="AR2292" i="64"/>
  <c r="AU2292" i="64"/>
  <c r="AH2293" i="64"/>
  <c r="AI2293" i="64"/>
  <c r="AK2293" i="64"/>
  <c r="AL2293" i="64"/>
  <c r="AN2293" i="64"/>
  <c r="AO2293" i="64"/>
  <c r="AR2293" i="64"/>
  <c r="AU2293" i="64"/>
  <c r="AH2294" i="64"/>
  <c r="AI2294" i="64"/>
  <c r="AK2294" i="64"/>
  <c r="AL2294" i="64"/>
  <c r="AN2294" i="64"/>
  <c r="AO2294" i="64"/>
  <c r="AR2294" i="64"/>
  <c r="AU2294" i="64"/>
  <c r="AH2295" i="64"/>
  <c r="AI2295" i="64"/>
  <c r="AK2295" i="64"/>
  <c r="AL2295" i="64"/>
  <c r="AN2295" i="64"/>
  <c r="AO2295" i="64"/>
  <c r="AR2295" i="64"/>
  <c r="AU2295" i="64"/>
  <c r="AH2296" i="64"/>
  <c r="AI2296" i="64"/>
  <c r="AK2296" i="64"/>
  <c r="AL2296" i="64"/>
  <c r="AN2296" i="64"/>
  <c r="AO2296" i="64"/>
  <c r="AR2296" i="64"/>
  <c r="AU2296" i="64"/>
  <c r="AH2297" i="64"/>
  <c r="AI2297" i="64"/>
  <c r="AK2297" i="64"/>
  <c r="AL2297" i="64"/>
  <c r="AN2297" i="64"/>
  <c r="AO2297" i="64"/>
  <c r="AR2297" i="64"/>
  <c r="AU2297" i="64"/>
  <c r="AH2298" i="64"/>
  <c r="AI2298" i="64"/>
  <c r="AK2298" i="64"/>
  <c r="AL2298" i="64"/>
  <c r="AN2298" i="64"/>
  <c r="AO2298" i="64"/>
  <c r="AR2298" i="64"/>
  <c r="AU2298" i="64"/>
  <c r="AH2299" i="64"/>
  <c r="AI2299" i="64"/>
  <c r="AK2299" i="64"/>
  <c r="AL2299" i="64"/>
  <c r="AN2299" i="64"/>
  <c r="AO2299" i="64"/>
  <c r="AR2299" i="64"/>
  <c r="AU2299" i="64"/>
  <c r="AH2300" i="64"/>
  <c r="AI2300" i="64"/>
  <c r="AK2300" i="64"/>
  <c r="AL2300" i="64"/>
  <c r="AN2300" i="64"/>
  <c r="AO2300" i="64"/>
  <c r="AR2300" i="64"/>
  <c r="AU2300" i="64"/>
  <c r="AH2301" i="64"/>
  <c r="AI2301" i="64"/>
  <c r="AK2301" i="64"/>
  <c r="AL2301" i="64"/>
  <c r="AN2301" i="64"/>
  <c r="AO2301" i="64"/>
  <c r="AR2301" i="64"/>
  <c r="AU2301" i="64"/>
  <c r="AH2302" i="64"/>
  <c r="AI2302" i="64"/>
  <c r="AK2302" i="64"/>
  <c r="AL2302" i="64"/>
  <c r="AN2302" i="64"/>
  <c r="AO2302" i="64"/>
  <c r="AR2302" i="64"/>
  <c r="AU2302" i="64"/>
  <c r="AH2303" i="64"/>
  <c r="AI2303" i="64"/>
  <c r="AK2303" i="64"/>
  <c r="AL2303" i="64"/>
  <c r="AN2303" i="64"/>
  <c r="AO2303" i="64"/>
  <c r="AR2303" i="64"/>
  <c r="AU2303" i="64"/>
  <c r="AH2304" i="64"/>
  <c r="AI2304" i="64"/>
  <c r="AK2304" i="64"/>
  <c r="AL2304" i="64"/>
  <c r="AN2304" i="64"/>
  <c r="AO2304" i="64"/>
  <c r="AR2304" i="64"/>
  <c r="AU2304" i="64"/>
  <c r="AH2305" i="64"/>
  <c r="AI2305" i="64"/>
  <c r="AK2305" i="64"/>
  <c r="AL2305" i="64"/>
  <c r="AN2305" i="64"/>
  <c r="AO2305" i="64"/>
  <c r="AR2305" i="64"/>
  <c r="AU2305" i="64"/>
  <c r="AH2306" i="64"/>
  <c r="AI2306" i="64"/>
  <c r="AK2306" i="64"/>
  <c r="AL2306" i="64"/>
  <c r="AN2306" i="64"/>
  <c r="AO2306" i="64"/>
  <c r="AR2306" i="64"/>
  <c r="AU2306" i="64"/>
  <c r="AH2307" i="64"/>
  <c r="AI2307" i="64"/>
  <c r="AK2307" i="64"/>
  <c r="AL2307" i="64"/>
  <c r="AN2307" i="64"/>
  <c r="AO2307" i="64"/>
  <c r="AR2307" i="64"/>
  <c r="AU2307" i="64"/>
  <c r="AH2308" i="64"/>
  <c r="AI2308" i="64"/>
  <c r="AK2308" i="64"/>
  <c r="AL2308" i="64"/>
  <c r="AN2308" i="64"/>
  <c r="AO2308" i="64"/>
  <c r="AR2308" i="64"/>
  <c r="AU2308" i="64"/>
  <c r="AH2309" i="64"/>
  <c r="AI2309" i="64"/>
  <c r="AK2309" i="64"/>
  <c r="AL2309" i="64"/>
  <c r="AN2309" i="64"/>
  <c r="AO2309" i="64"/>
  <c r="AR2309" i="64"/>
  <c r="AU2309" i="64"/>
  <c r="AH2310" i="64"/>
  <c r="AI2310" i="64"/>
  <c r="AK2310" i="64"/>
  <c r="AL2310" i="64"/>
  <c r="AN2310" i="64"/>
  <c r="AO2310" i="64"/>
  <c r="AR2310" i="64"/>
  <c r="AU2310" i="64"/>
  <c r="AH2311" i="64"/>
  <c r="AI2311" i="64"/>
  <c r="AK2311" i="64"/>
  <c r="AL2311" i="64"/>
  <c r="AN2311" i="64"/>
  <c r="AO2311" i="64"/>
  <c r="AR2311" i="64"/>
  <c r="AU2311" i="64"/>
  <c r="AH2312" i="64"/>
  <c r="AI2312" i="64"/>
  <c r="AK2312" i="64"/>
  <c r="AL2312" i="64"/>
  <c r="AN2312" i="64"/>
  <c r="AO2312" i="64"/>
  <c r="AR2312" i="64"/>
  <c r="AU2312" i="64"/>
  <c r="AH2313" i="64"/>
  <c r="AI2313" i="64"/>
  <c r="AK2313" i="64"/>
  <c r="AL2313" i="64"/>
  <c r="AN2313" i="64"/>
  <c r="AO2313" i="64"/>
  <c r="AR2313" i="64"/>
  <c r="AU2313" i="64"/>
  <c r="AH2314" i="64"/>
  <c r="AI2314" i="64"/>
  <c r="AK2314" i="64"/>
  <c r="AL2314" i="64"/>
  <c r="AN2314" i="64"/>
  <c r="AO2314" i="64"/>
  <c r="AR2314" i="64"/>
  <c r="AU2314" i="64"/>
  <c r="AH2315" i="64"/>
  <c r="AI2315" i="64"/>
  <c r="AK2315" i="64"/>
  <c r="AL2315" i="64"/>
  <c r="AN2315" i="64"/>
  <c r="AO2315" i="64"/>
  <c r="AR2315" i="64"/>
  <c r="AU2315" i="64"/>
  <c r="AH2316" i="64"/>
  <c r="AI2316" i="64"/>
  <c r="AK2316" i="64"/>
  <c r="AL2316" i="64"/>
  <c r="AN2316" i="64"/>
  <c r="AO2316" i="64"/>
  <c r="AR2316" i="64"/>
  <c r="AU2316" i="64"/>
  <c r="AH2317" i="64"/>
  <c r="AI2317" i="64"/>
  <c r="AK2317" i="64"/>
  <c r="AL2317" i="64"/>
  <c r="AN2317" i="64"/>
  <c r="AO2317" i="64"/>
  <c r="AR2317" i="64"/>
  <c r="AU2317" i="64"/>
  <c r="AH2318" i="64"/>
  <c r="AI2318" i="64"/>
  <c r="AK2318" i="64"/>
  <c r="AL2318" i="64"/>
  <c r="AN2318" i="64"/>
  <c r="AO2318" i="64"/>
  <c r="AR2318" i="64"/>
  <c r="AU2318" i="64"/>
  <c r="AH2319" i="64"/>
  <c r="AI2319" i="64"/>
  <c r="AK2319" i="64"/>
  <c r="AL2319" i="64"/>
  <c r="AN2319" i="64"/>
  <c r="AO2319" i="64"/>
  <c r="AR2319" i="64"/>
  <c r="AU2319" i="64"/>
  <c r="AH2320" i="64"/>
  <c r="AI2320" i="64"/>
  <c r="AK2320" i="64"/>
  <c r="AL2320" i="64"/>
  <c r="AN2320" i="64"/>
  <c r="AO2320" i="64"/>
  <c r="AR2320" i="64"/>
  <c r="AU2320" i="64"/>
  <c r="AH2321" i="64"/>
  <c r="AI2321" i="64"/>
  <c r="AK2321" i="64"/>
  <c r="AL2321" i="64"/>
  <c r="AN2321" i="64"/>
  <c r="AO2321" i="64"/>
  <c r="AR2321" i="64"/>
  <c r="AU2321" i="64"/>
  <c r="AH2322" i="64"/>
  <c r="AI2322" i="64"/>
  <c r="AK2322" i="64"/>
  <c r="AL2322" i="64"/>
  <c r="AN2322" i="64"/>
  <c r="AO2322" i="64"/>
  <c r="AR2322" i="64"/>
  <c r="AU2322" i="64"/>
  <c r="AH2323" i="64"/>
  <c r="AI2323" i="64"/>
  <c r="AK2323" i="64"/>
  <c r="AL2323" i="64"/>
  <c r="AN2323" i="64"/>
  <c r="AO2323" i="64"/>
  <c r="AR2323" i="64"/>
  <c r="AU2323" i="64"/>
  <c r="AH2324" i="64"/>
  <c r="AI2324" i="64"/>
  <c r="AK2324" i="64"/>
  <c r="AL2324" i="64"/>
  <c r="AN2324" i="64"/>
  <c r="AO2324" i="64"/>
  <c r="AR2324" i="64"/>
  <c r="AU2324" i="64"/>
  <c r="AI4" i="64" l="1"/>
  <c r="AU4" i="64"/>
  <c r="AR4" i="64"/>
  <c r="AN5" i="64"/>
  <c r="AK5" i="64"/>
  <c r="AK4" i="64"/>
  <c r="AU5" i="64"/>
  <c r="AH4" i="64"/>
  <c r="AR5" i="64"/>
  <c r="AN4" i="64"/>
  <c r="AI5" i="64"/>
  <c r="AL4" i="64"/>
  <c r="AO4" i="64"/>
  <c r="AO5" i="64"/>
  <c r="AL5" i="64"/>
  <c r="AH5" i="64"/>
  <c r="F447" i="64"/>
  <c r="F448" i="64"/>
  <c r="F449" i="64"/>
  <c r="F450" i="64"/>
  <c r="F451" i="64"/>
  <c r="F452" i="64"/>
  <c r="F453" i="64"/>
  <c r="F454" i="64"/>
  <c r="F455" i="64"/>
  <c r="F456" i="64"/>
  <c r="F457" i="64"/>
  <c r="F458" i="64"/>
  <c r="F459" i="64"/>
  <c r="F460" i="64"/>
  <c r="F461" i="64"/>
  <c r="F462" i="64"/>
  <c r="F463" i="64"/>
  <c r="F464" i="64"/>
  <c r="F465" i="64"/>
  <c r="F466" i="64"/>
  <c r="F467" i="64"/>
  <c r="F468" i="64"/>
  <c r="F469" i="64"/>
  <c r="F470" i="64"/>
  <c r="F10" i="64" s="1"/>
  <c r="D9" i="66" s="1"/>
  <c r="H13" i="66" s="1"/>
  <c r="F471" i="64"/>
  <c r="F472" i="64"/>
  <c r="F473" i="64"/>
  <c r="F474" i="64"/>
  <c r="F475" i="64"/>
  <c r="F476" i="64"/>
  <c r="F477" i="64"/>
  <c r="F478" i="64"/>
  <c r="F15" i="64"/>
  <c r="F16" i="64"/>
  <c r="F17" i="64"/>
  <c r="F18" i="64"/>
  <c r="F19" i="64"/>
  <c r="F20" i="64"/>
  <c r="F21" i="64"/>
  <c r="F22" i="64"/>
  <c r="F23" i="64"/>
  <c r="F24" i="64"/>
  <c r="F25" i="64"/>
  <c r="F26" i="64"/>
  <c r="F27" i="64"/>
  <c r="F28" i="64"/>
  <c r="F29" i="64"/>
  <c r="F30" i="64"/>
  <c r="F31" i="64"/>
  <c r="F32" i="64"/>
  <c r="F33" i="64"/>
  <c r="F34" i="64"/>
  <c r="F35" i="64"/>
  <c r="F36" i="64"/>
  <c r="F37" i="64"/>
  <c r="F38" i="64"/>
  <c r="F39" i="64"/>
  <c r="F40" i="64"/>
  <c r="F41" i="64"/>
  <c r="F42" i="64"/>
  <c r="F43" i="64"/>
  <c r="F44" i="64"/>
  <c r="F45" i="64"/>
  <c r="F46" i="64"/>
  <c r="F47" i="64"/>
  <c r="F48" i="64"/>
  <c r="F49" i="64"/>
  <c r="F50" i="64"/>
  <c r="F51" i="64"/>
  <c r="F52" i="64"/>
  <c r="F53" i="64"/>
  <c r="F54" i="64"/>
  <c r="F55" i="64"/>
  <c r="F56" i="64"/>
  <c r="F57" i="64"/>
  <c r="F58" i="64"/>
  <c r="F59" i="64"/>
  <c r="F60" i="64"/>
  <c r="F61" i="64"/>
  <c r="F62" i="64"/>
  <c r="F63" i="64"/>
  <c r="F64" i="64"/>
  <c r="F65" i="64"/>
  <c r="F66" i="64"/>
  <c r="F67" i="64"/>
  <c r="F68" i="64"/>
  <c r="F69" i="64"/>
  <c r="F70" i="64"/>
  <c r="F71" i="64"/>
  <c r="F72" i="64"/>
  <c r="F73" i="64"/>
  <c r="F74" i="64"/>
  <c r="F75" i="64"/>
  <c r="F76" i="64"/>
  <c r="F77" i="64"/>
  <c r="F78" i="64"/>
  <c r="F79" i="64"/>
  <c r="F80" i="64"/>
  <c r="F81" i="64"/>
  <c r="F82" i="64"/>
  <c r="F83" i="64"/>
  <c r="F84" i="64"/>
  <c r="F85" i="64"/>
  <c r="F86" i="64"/>
  <c r="F87" i="64"/>
  <c r="F88" i="64"/>
  <c r="F89" i="64"/>
  <c r="F90" i="64"/>
  <c r="F91" i="64"/>
  <c r="F92" i="64"/>
  <c r="F93" i="64"/>
  <c r="F94" i="64"/>
  <c r="F95" i="64"/>
  <c r="F96" i="64"/>
  <c r="F97" i="64"/>
  <c r="F98" i="64"/>
  <c r="F99" i="64"/>
  <c r="F100" i="64"/>
  <c r="F101" i="64"/>
  <c r="F102" i="64"/>
  <c r="F103" i="64"/>
  <c r="F104" i="64"/>
  <c r="F105" i="64"/>
  <c r="F106" i="64"/>
  <c r="F107" i="64"/>
  <c r="F108" i="64"/>
  <c r="F109" i="64"/>
  <c r="F110" i="64"/>
  <c r="F111" i="64"/>
  <c r="F112" i="64"/>
  <c r="F113" i="64"/>
  <c r="F114" i="64"/>
  <c r="F115" i="64"/>
  <c r="F116" i="64"/>
  <c r="F117" i="64"/>
  <c r="F118" i="64"/>
  <c r="F119" i="64"/>
  <c r="F120" i="64"/>
  <c r="F121" i="64"/>
  <c r="F122" i="64"/>
  <c r="F123" i="64"/>
  <c r="F124" i="64"/>
  <c r="F125" i="64"/>
  <c r="F126" i="64"/>
  <c r="F127" i="64"/>
  <c r="F128" i="64"/>
  <c r="F129" i="64"/>
  <c r="F130" i="64"/>
  <c r="F131" i="64"/>
  <c r="F132" i="64"/>
  <c r="F133" i="64"/>
  <c r="F134" i="64"/>
  <c r="F135" i="64"/>
  <c r="F136" i="64"/>
  <c r="F137" i="64"/>
  <c r="F138" i="64"/>
  <c r="F139" i="64"/>
  <c r="F140" i="64"/>
  <c r="F141" i="64"/>
  <c r="F142" i="64"/>
  <c r="F143" i="64"/>
  <c r="F144" i="64"/>
  <c r="F145" i="64"/>
  <c r="F146" i="64"/>
  <c r="F147" i="64"/>
  <c r="F148" i="64"/>
  <c r="F149" i="64"/>
  <c r="F150" i="64"/>
  <c r="F151" i="64"/>
  <c r="F152" i="64"/>
  <c r="F153" i="64"/>
  <c r="F154" i="64"/>
  <c r="F155" i="64"/>
  <c r="F156" i="64"/>
  <c r="F157" i="64"/>
  <c r="F158" i="64"/>
  <c r="F159" i="64"/>
  <c r="F160" i="64"/>
  <c r="F161" i="64"/>
  <c r="F162" i="64"/>
  <c r="F163" i="64"/>
  <c r="F164" i="64"/>
  <c r="F165" i="64"/>
  <c r="F166" i="64"/>
  <c r="F167" i="64"/>
  <c r="F168" i="64"/>
  <c r="F169" i="64"/>
  <c r="F170" i="64"/>
  <c r="F171" i="64"/>
  <c r="F172" i="64"/>
  <c r="F173" i="64"/>
  <c r="F174" i="64"/>
  <c r="F175" i="64"/>
  <c r="F176" i="64"/>
  <c r="F177" i="64"/>
  <c r="F178" i="64"/>
  <c r="F179" i="64"/>
  <c r="F180" i="64"/>
  <c r="F181" i="64"/>
  <c r="F182" i="64"/>
  <c r="F183" i="64"/>
  <c r="F184" i="64"/>
  <c r="F185" i="64"/>
  <c r="F186" i="64"/>
  <c r="F187" i="64"/>
  <c r="F188" i="64"/>
  <c r="F189" i="64"/>
  <c r="F190" i="64"/>
  <c r="F191" i="64"/>
  <c r="F192" i="64"/>
  <c r="F193" i="64"/>
  <c r="F194" i="64"/>
  <c r="F195" i="64"/>
  <c r="F196" i="64"/>
  <c r="F197" i="64"/>
  <c r="F198" i="64"/>
  <c r="F199" i="64"/>
  <c r="F200" i="64"/>
  <c r="F201" i="64"/>
  <c r="F202" i="64"/>
  <c r="F203" i="64"/>
  <c r="F204" i="64"/>
  <c r="F205" i="64"/>
  <c r="F206" i="64"/>
  <c r="F207" i="64"/>
  <c r="F208" i="64"/>
  <c r="F209" i="64"/>
  <c r="F210" i="64"/>
  <c r="F211" i="64"/>
  <c r="F212" i="64"/>
  <c r="F213" i="64"/>
  <c r="F214" i="64"/>
  <c r="F215" i="64"/>
  <c r="F216" i="64"/>
  <c r="F217" i="64"/>
  <c r="F218" i="64"/>
  <c r="F219" i="64"/>
  <c r="F220" i="64"/>
  <c r="F221" i="64"/>
  <c r="F222" i="64"/>
  <c r="F223" i="64"/>
  <c r="F224" i="64"/>
  <c r="F225" i="64"/>
  <c r="F226" i="64"/>
  <c r="F227" i="64"/>
  <c r="F228" i="64"/>
  <c r="F229" i="64"/>
  <c r="F230" i="64"/>
  <c r="F231" i="64"/>
  <c r="F232" i="64"/>
  <c r="F233" i="64"/>
  <c r="F234" i="64"/>
  <c r="F235" i="64"/>
  <c r="F236" i="64"/>
  <c r="F237" i="64"/>
  <c r="F238" i="64"/>
  <c r="F239" i="64"/>
  <c r="F240" i="64"/>
  <c r="F241" i="64"/>
  <c r="F242" i="64"/>
  <c r="F243" i="64"/>
  <c r="F244" i="64"/>
  <c r="F245" i="64"/>
  <c r="F246" i="64"/>
  <c r="F247" i="64"/>
  <c r="F248" i="64"/>
  <c r="F249" i="64"/>
  <c r="F250" i="64"/>
  <c r="F251" i="64"/>
  <c r="F252" i="64"/>
  <c r="F253" i="64"/>
  <c r="F254" i="64"/>
  <c r="F255" i="64"/>
  <c r="F256" i="64"/>
  <c r="F257" i="64"/>
  <c r="F258" i="64"/>
  <c r="F259" i="64"/>
  <c r="F260" i="64"/>
  <c r="F261" i="64"/>
  <c r="F262" i="64"/>
  <c r="F263" i="64"/>
  <c r="F264" i="64"/>
  <c r="F265" i="64"/>
  <c r="F266" i="64"/>
  <c r="F267" i="64"/>
  <c r="F268" i="64"/>
  <c r="F269" i="64"/>
  <c r="F270" i="64"/>
  <c r="F271" i="64"/>
  <c r="F272" i="64"/>
  <c r="F273" i="64"/>
  <c r="F274" i="64"/>
  <c r="F275" i="64"/>
  <c r="F276" i="64"/>
  <c r="F277" i="64"/>
  <c r="F278" i="64"/>
  <c r="F279" i="64"/>
  <c r="F280" i="64"/>
  <c r="F281" i="64"/>
  <c r="F282" i="64"/>
  <c r="F283" i="64"/>
  <c r="F284" i="64"/>
  <c r="F285" i="64"/>
  <c r="F286" i="64"/>
  <c r="F287" i="64"/>
  <c r="F288" i="64"/>
  <c r="F289" i="64"/>
  <c r="F290" i="64"/>
  <c r="F291" i="64"/>
  <c r="F292" i="64"/>
  <c r="F293" i="64"/>
  <c r="F294" i="64"/>
  <c r="F295" i="64"/>
  <c r="F296" i="64"/>
  <c r="F297" i="64"/>
  <c r="F298" i="64"/>
  <c r="F299" i="64"/>
  <c r="F300" i="64"/>
  <c r="F301" i="64"/>
  <c r="F302" i="64"/>
  <c r="F303" i="64"/>
  <c r="F304" i="64"/>
  <c r="F305" i="64"/>
  <c r="F306" i="64"/>
  <c r="F307" i="64"/>
  <c r="F308" i="64"/>
  <c r="F309" i="64"/>
  <c r="F310" i="64"/>
  <c r="F311" i="64"/>
  <c r="F312" i="64"/>
  <c r="F313" i="64"/>
  <c r="F314" i="64"/>
  <c r="F315" i="64"/>
  <c r="F316" i="64"/>
  <c r="F317" i="64"/>
  <c r="F318" i="64"/>
  <c r="F319" i="64"/>
  <c r="F320" i="64"/>
  <c r="F321" i="64"/>
  <c r="F322" i="64"/>
  <c r="F323" i="64"/>
  <c r="F324" i="64"/>
  <c r="F325" i="64"/>
  <c r="F326" i="64"/>
  <c r="F327" i="64"/>
  <c r="F328" i="64"/>
  <c r="F329" i="64"/>
  <c r="F330" i="64"/>
  <c r="F331" i="64"/>
  <c r="F332" i="64"/>
  <c r="F333" i="64"/>
  <c r="F334" i="64"/>
  <c r="F335" i="64"/>
  <c r="F336" i="64"/>
  <c r="F337" i="64"/>
  <c r="F338" i="64"/>
  <c r="F339" i="64"/>
  <c r="F340" i="64"/>
  <c r="F341" i="64"/>
  <c r="F342" i="64"/>
  <c r="F343" i="64"/>
  <c r="F344" i="64"/>
  <c r="F345" i="64"/>
  <c r="F346" i="64"/>
  <c r="F347" i="64"/>
  <c r="F348" i="64"/>
  <c r="F349" i="64"/>
  <c r="F350" i="64"/>
  <c r="F351" i="64"/>
  <c r="F352" i="64"/>
  <c r="F353" i="64"/>
  <c r="F354" i="64"/>
  <c r="F355" i="64"/>
  <c r="F356" i="64"/>
  <c r="F357" i="64"/>
  <c r="F358" i="64"/>
  <c r="F359" i="64"/>
  <c r="F360" i="64"/>
  <c r="F361" i="64"/>
  <c r="F362" i="64"/>
  <c r="F363" i="64"/>
  <c r="F364" i="64"/>
  <c r="F365" i="64"/>
  <c r="F366" i="64"/>
  <c r="F367" i="64"/>
  <c r="F368" i="64"/>
  <c r="F369" i="64"/>
  <c r="F370" i="64"/>
  <c r="F371" i="64"/>
  <c r="F372" i="64"/>
  <c r="F373" i="64"/>
  <c r="F374" i="64"/>
  <c r="F375" i="64"/>
  <c r="F376" i="64"/>
  <c r="F377" i="64"/>
  <c r="F378" i="64"/>
  <c r="F379" i="64"/>
  <c r="F380" i="64"/>
  <c r="F381" i="64"/>
  <c r="F382" i="64"/>
  <c r="F383" i="64"/>
  <c r="F384" i="64"/>
  <c r="F385" i="64"/>
  <c r="F386" i="64"/>
  <c r="F387" i="64"/>
  <c r="F388" i="64"/>
  <c r="F389" i="64"/>
  <c r="F390" i="64"/>
  <c r="F391" i="64"/>
  <c r="F392" i="64"/>
  <c r="F393" i="64"/>
  <c r="F394" i="64"/>
  <c r="F395" i="64"/>
  <c r="F396" i="64"/>
  <c r="F397" i="64"/>
  <c r="F398" i="64"/>
  <c r="F399" i="64"/>
  <c r="F400" i="64"/>
  <c r="F401" i="64"/>
  <c r="F402" i="64"/>
  <c r="F403" i="64"/>
  <c r="F404" i="64"/>
  <c r="F405" i="64"/>
  <c r="F406" i="64"/>
  <c r="F407" i="64"/>
  <c r="F408" i="64"/>
  <c r="F409" i="64"/>
  <c r="F410" i="64"/>
  <c r="F411" i="64"/>
  <c r="F412" i="64"/>
  <c r="F413" i="64"/>
  <c r="F414" i="64"/>
  <c r="F415" i="64"/>
  <c r="F416" i="64"/>
  <c r="F417" i="64"/>
  <c r="F418" i="64"/>
  <c r="F419" i="64"/>
  <c r="F420" i="64"/>
  <c r="F421" i="64"/>
  <c r="F422" i="64"/>
  <c r="F423" i="64"/>
  <c r="F424" i="64"/>
  <c r="F425" i="64"/>
  <c r="F426" i="64"/>
  <c r="F427" i="64"/>
  <c r="F428" i="64"/>
  <c r="F429" i="64"/>
  <c r="F430" i="64"/>
  <c r="F431" i="64"/>
  <c r="F9" i="64" s="1"/>
  <c r="F432" i="64"/>
  <c r="F433" i="64"/>
  <c r="F434" i="64"/>
  <c r="F435" i="64"/>
  <c r="F436" i="64"/>
  <c r="F437" i="64"/>
  <c r="F438" i="64"/>
  <c r="F439" i="64"/>
  <c r="F440" i="64"/>
  <c r="F441" i="64"/>
  <c r="F442" i="64"/>
  <c r="F443" i="64"/>
  <c r="F444" i="64"/>
  <c r="F445" i="64"/>
  <c r="F446" i="64"/>
  <c r="F14" i="64"/>
  <c r="C447" i="64"/>
  <c r="P207" i="66" s="1"/>
  <c r="C448" i="64"/>
  <c r="P208" i="66" s="1"/>
  <c r="C449" i="64"/>
  <c r="P209" i="66" s="1"/>
  <c r="C450" i="64"/>
  <c r="P210" i="66" s="1"/>
  <c r="C451" i="64"/>
  <c r="P211" i="66" s="1"/>
  <c r="C452" i="64"/>
  <c r="P212" i="66" s="1"/>
  <c r="C453" i="64"/>
  <c r="P213" i="66" s="1"/>
  <c r="C454" i="64"/>
  <c r="P214" i="66" s="1"/>
  <c r="C455" i="64"/>
  <c r="P215" i="66" s="1"/>
  <c r="C456" i="64"/>
  <c r="P216" i="66" s="1"/>
  <c r="C457" i="64"/>
  <c r="P217" i="66" s="1"/>
  <c r="C458" i="64"/>
  <c r="P218" i="66" s="1"/>
  <c r="C459" i="64"/>
  <c r="P219" i="66" s="1"/>
  <c r="C460" i="64"/>
  <c r="P220" i="66" s="1"/>
  <c r="C461" i="64"/>
  <c r="P221" i="66" s="1"/>
  <c r="C462" i="64"/>
  <c r="P222" i="66" s="1"/>
  <c r="C463" i="64"/>
  <c r="P223" i="66" s="1"/>
  <c r="C464" i="64"/>
  <c r="P224" i="66" s="1"/>
  <c r="C465" i="64"/>
  <c r="P225" i="66" s="1"/>
  <c r="C466" i="64"/>
  <c r="P226" i="66" s="1"/>
  <c r="C467" i="64"/>
  <c r="P227" i="66" s="1"/>
  <c r="C468" i="64"/>
  <c r="P228" i="66" s="1"/>
  <c r="C469" i="64"/>
  <c r="P229" i="66" s="1"/>
  <c r="C470" i="64"/>
  <c r="P230" i="66" s="1"/>
  <c r="C471" i="64"/>
  <c r="P231" i="66" s="1"/>
  <c r="C472" i="64"/>
  <c r="P232" i="66" s="1"/>
  <c r="C473" i="64"/>
  <c r="P233" i="66" s="1"/>
  <c r="C474" i="64"/>
  <c r="P234" i="66" s="1"/>
  <c r="C475" i="64"/>
  <c r="P235" i="66" s="1"/>
  <c r="C476" i="64"/>
  <c r="P236" i="66" s="1"/>
  <c r="C477" i="64"/>
  <c r="P237" i="66" s="1"/>
  <c r="C478" i="64"/>
  <c r="C15" i="64"/>
  <c r="C16" i="64"/>
  <c r="C17" i="64"/>
  <c r="C18" i="64"/>
  <c r="C19" i="64"/>
  <c r="C20" i="64"/>
  <c r="C21" i="64"/>
  <c r="C22" i="64"/>
  <c r="C23" i="64"/>
  <c r="C24" i="64"/>
  <c r="C25" i="64"/>
  <c r="C26" i="64"/>
  <c r="C27" i="64"/>
  <c r="C28" i="64"/>
  <c r="C29" i="64"/>
  <c r="C30" i="64"/>
  <c r="C31" i="64"/>
  <c r="C32" i="64"/>
  <c r="C33" i="64"/>
  <c r="C34" i="64"/>
  <c r="C35" i="64"/>
  <c r="C36" i="64"/>
  <c r="C37" i="64"/>
  <c r="C38" i="64"/>
  <c r="C39" i="64"/>
  <c r="C40" i="64"/>
  <c r="C41" i="64"/>
  <c r="C42" i="64"/>
  <c r="C43" i="64"/>
  <c r="C44" i="64"/>
  <c r="C45" i="64"/>
  <c r="C46" i="64"/>
  <c r="C47" i="64"/>
  <c r="C48" i="64"/>
  <c r="C49" i="64"/>
  <c r="C50" i="64"/>
  <c r="C51" i="64"/>
  <c r="C52" i="64"/>
  <c r="C53" i="64"/>
  <c r="C54" i="64"/>
  <c r="C55" i="64"/>
  <c r="C56" i="64"/>
  <c r="C57" i="64"/>
  <c r="C58" i="64"/>
  <c r="C59" i="64"/>
  <c r="C60" i="64"/>
  <c r="C61" i="64"/>
  <c r="C62" i="64"/>
  <c r="C63" i="64"/>
  <c r="C64" i="64"/>
  <c r="C65" i="64"/>
  <c r="C66" i="64"/>
  <c r="C67" i="64"/>
  <c r="C68" i="64"/>
  <c r="C69" i="64"/>
  <c r="C70" i="64"/>
  <c r="C71" i="64"/>
  <c r="C72" i="64"/>
  <c r="C73" i="64"/>
  <c r="C74" i="64"/>
  <c r="C75" i="64"/>
  <c r="C76" i="64"/>
  <c r="C77" i="64"/>
  <c r="C78" i="64"/>
  <c r="C79" i="64"/>
  <c r="C80" i="64"/>
  <c r="C81" i="64"/>
  <c r="C82" i="64"/>
  <c r="C83" i="64"/>
  <c r="C84" i="64"/>
  <c r="C85" i="64"/>
  <c r="C86" i="64"/>
  <c r="C87" i="64"/>
  <c r="C88" i="64"/>
  <c r="C89" i="64"/>
  <c r="C90" i="64"/>
  <c r="C91" i="64"/>
  <c r="C92" i="64"/>
  <c r="C93" i="64"/>
  <c r="C94" i="64"/>
  <c r="C95" i="64"/>
  <c r="C96" i="64"/>
  <c r="C97" i="64"/>
  <c r="C98" i="64"/>
  <c r="C99" i="64"/>
  <c r="C100" i="64"/>
  <c r="C101" i="64"/>
  <c r="C102" i="64"/>
  <c r="C103" i="64"/>
  <c r="C104" i="64"/>
  <c r="C105" i="64"/>
  <c r="C106" i="64"/>
  <c r="C107" i="64"/>
  <c r="C108" i="64"/>
  <c r="C109" i="64"/>
  <c r="C110" i="64"/>
  <c r="C111" i="64"/>
  <c r="C112" i="64"/>
  <c r="C113" i="64"/>
  <c r="C114" i="64"/>
  <c r="C115" i="64"/>
  <c r="C116" i="64"/>
  <c r="C117" i="64"/>
  <c r="C118" i="64"/>
  <c r="C119" i="64"/>
  <c r="C120" i="64"/>
  <c r="C121" i="64"/>
  <c r="C122" i="64"/>
  <c r="C123" i="64"/>
  <c r="C124" i="64"/>
  <c r="C125" i="64"/>
  <c r="C126" i="64"/>
  <c r="C127" i="64"/>
  <c r="C128" i="64"/>
  <c r="C129" i="64"/>
  <c r="C130" i="64"/>
  <c r="C131" i="64"/>
  <c r="C132" i="64"/>
  <c r="C133" i="64"/>
  <c r="C134" i="64"/>
  <c r="C135" i="64"/>
  <c r="C136" i="64"/>
  <c r="C137" i="64"/>
  <c r="C138" i="64"/>
  <c r="C139" i="64"/>
  <c r="C140" i="64"/>
  <c r="C141" i="64"/>
  <c r="C142" i="64"/>
  <c r="C143" i="64"/>
  <c r="C144" i="64"/>
  <c r="C145" i="64"/>
  <c r="C146" i="64"/>
  <c r="C147" i="64"/>
  <c r="C148" i="64"/>
  <c r="C149" i="64"/>
  <c r="C150" i="64"/>
  <c r="C151" i="64"/>
  <c r="C152" i="64"/>
  <c r="C153" i="64"/>
  <c r="C154" i="64"/>
  <c r="C155" i="64"/>
  <c r="C156" i="64"/>
  <c r="C157" i="64"/>
  <c r="C158" i="64"/>
  <c r="C159" i="64"/>
  <c r="C160" i="64"/>
  <c r="C161" i="64"/>
  <c r="C162" i="64"/>
  <c r="C163" i="64"/>
  <c r="C164" i="64"/>
  <c r="C165" i="64"/>
  <c r="C166" i="64"/>
  <c r="C167" i="64"/>
  <c r="C168" i="64"/>
  <c r="C169" i="64"/>
  <c r="C170" i="64"/>
  <c r="C171" i="64"/>
  <c r="C172" i="64"/>
  <c r="C173" i="64"/>
  <c r="C174" i="64"/>
  <c r="C175" i="64"/>
  <c r="C176" i="64"/>
  <c r="C177" i="64"/>
  <c r="C178" i="64"/>
  <c r="C179" i="64"/>
  <c r="C180" i="64"/>
  <c r="C181" i="64"/>
  <c r="C182" i="64"/>
  <c r="C183" i="64"/>
  <c r="C184" i="64"/>
  <c r="C185" i="64"/>
  <c r="C186" i="64"/>
  <c r="C187" i="64"/>
  <c r="C188" i="64"/>
  <c r="C189" i="64"/>
  <c r="C190" i="64"/>
  <c r="C191" i="64"/>
  <c r="C192" i="64"/>
  <c r="C193" i="64"/>
  <c r="C194" i="64"/>
  <c r="C195" i="64"/>
  <c r="C196" i="64"/>
  <c r="C197" i="64"/>
  <c r="C198" i="64"/>
  <c r="C199" i="64"/>
  <c r="C200" i="64"/>
  <c r="C201" i="64"/>
  <c r="C202" i="64"/>
  <c r="C203" i="64"/>
  <c r="C204" i="64"/>
  <c r="C205" i="64"/>
  <c r="C206" i="64"/>
  <c r="C207" i="64"/>
  <c r="C208" i="64"/>
  <c r="C209" i="64"/>
  <c r="C210" i="64"/>
  <c r="C211" i="64"/>
  <c r="C212" i="64"/>
  <c r="C213" i="64"/>
  <c r="C214" i="64"/>
  <c r="C215" i="64"/>
  <c r="C216" i="64"/>
  <c r="C217" i="64"/>
  <c r="C218" i="64"/>
  <c r="C219" i="64"/>
  <c r="C220" i="64"/>
  <c r="C221" i="64"/>
  <c r="C222" i="64"/>
  <c r="C223" i="64"/>
  <c r="C224" i="64"/>
  <c r="C225" i="64"/>
  <c r="C226" i="64"/>
  <c r="C227" i="64"/>
  <c r="C228" i="64"/>
  <c r="C229" i="64"/>
  <c r="C230" i="64"/>
  <c r="C231" i="64"/>
  <c r="C232" i="64"/>
  <c r="C233" i="64"/>
  <c r="C234" i="64"/>
  <c r="C235" i="64"/>
  <c r="C236" i="64"/>
  <c r="C237" i="64"/>
  <c r="C238" i="64"/>
  <c r="C239" i="64"/>
  <c r="C240" i="64"/>
  <c r="C241" i="64"/>
  <c r="C242" i="64"/>
  <c r="C243" i="64"/>
  <c r="C244" i="64"/>
  <c r="C245" i="64"/>
  <c r="C246" i="64"/>
  <c r="C247" i="64"/>
  <c r="C248" i="64"/>
  <c r="C249" i="64"/>
  <c r="C250" i="64"/>
  <c r="C251" i="64"/>
  <c r="C252" i="64"/>
  <c r="C253" i="64"/>
  <c r="C254" i="64"/>
  <c r="C255" i="64"/>
  <c r="C256" i="64"/>
  <c r="C257" i="64"/>
  <c r="C258" i="64"/>
  <c r="C259" i="64"/>
  <c r="C260" i="64"/>
  <c r="C261" i="64"/>
  <c r="C262" i="64"/>
  <c r="C263" i="64"/>
  <c r="C264" i="64"/>
  <c r="C265" i="64"/>
  <c r="C266" i="64"/>
  <c r="C267" i="64"/>
  <c r="C268" i="64"/>
  <c r="C269" i="64"/>
  <c r="C270" i="64"/>
  <c r="C271" i="64"/>
  <c r="C272" i="64"/>
  <c r="C273" i="64"/>
  <c r="C274" i="64"/>
  <c r="C275" i="64"/>
  <c r="C276" i="64"/>
  <c r="P36" i="66" s="1"/>
  <c r="C277" i="64"/>
  <c r="P37" i="66" s="1"/>
  <c r="C278" i="64"/>
  <c r="P38" i="66" s="1"/>
  <c r="C279" i="64"/>
  <c r="P39" i="66" s="1"/>
  <c r="C280" i="64"/>
  <c r="P40" i="66" s="1"/>
  <c r="C281" i="64"/>
  <c r="P41" i="66" s="1"/>
  <c r="C282" i="64"/>
  <c r="P42" i="66" s="1"/>
  <c r="C283" i="64"/>
  <c r="P43" i="66" s="1"/>
  <c r="C284" i="64"/>
  <c r="P44" i="66" s="1"/>
  <c r="C285" i="64"/>
  <c r="P45" i="66" s="1"/>
  <c r="C286" i="64"/>
  <c r="P46" i="66" s="1"/>
  <c r="C287" i="64"/>
  <c r="P47" i="66" s="1"/>
  <c r="C288" i="64"/>
  <c r="P48" i="66" s="1"/>
  <c r="C289" i="64"/>
  <c r="P49" i="66" s="1"/>
  <c r="C290" i="64"/>
  <c r="P50" i="66" s="1"/>
  <c r="C291" i="64"/>
  <c r="P51" i="66" s="1"/>
  <c r="O51" i="66" s="1"/>
  <c r="C292" i="64"/>
  <c r="P52" i="66" s="1"/>
  <c r="O52" i="66" s="1"/>
  <c r="C293" i="64"/>
  <c r="P53" i="66" s="1"/>
  <c r="C294" i="64"/>
  <c r="P54" i="66" s="1"/>
  <c r="C295" i="64"/>
  <c r="P55" i="66" s="1"/>
  <c r="C296" i="64"/>
  <c r="P56" i="66" s="1"/>
  <c r="C297" i="64"/>
  <c r="P57" i="66" s="1"/>
  <c r="C298" i="64"/>
  <c r="P58" i="66" s="1"/>
  <c r="C299" i="64"/>
  <c r="P59" i="66" s="1"/>
  <c r="C300" i="64"/>
  <c r="P60" i="66" s="1"/>
  <c r="C301" i="64"/>
  <c r="P61" i="66" s="1"/>
  <c r="O61" i="66" s="1"/>
  <c r="C302" i="64"/>
  <c r="P62" i="66" s="1"/>
  <c r="C303" i="64"/>
  <c r="P63" i="66" s="1"/>
  <c r="C304" i="64"/>
  <c r="P64" i="66" s="1"/>
  <c r="C305" i="64"/>
  <c r="P65" i="66" s="1"/>
  <c r="C306" i="64"/>
  <c r="P66" i="66" s="1"/>
  <c r="O66" i="66" s="1"/>
  <c r="C307" i="64"/>
  <c r="P67" i="66" s="1"/>
  <c r="C308" i="64"/>
  <c r="P68" i="66" s="1"/>
  <c r="C309" i="64"/>
  <c r="P69" i="66" s="1"/>
  <c r="C310" i="64"/>
  <c r="P70" i="66" s="1"/>
  <c r="C311" i="64"/>
  <c r="P71" i="66" s="1"/>
  <c r="O71" i="66" s="1"/>
  <c r="C312" i="64"/>
  <c r="P72" i="66" s="1"/>
  <c r="C313" i="64"/>
  <c r="P73" i="66" s="1"/>
  <c r="C314" i="64"/>
  <c r="P74" i="66" s="1"/>
  <c r="C315" i="64"/>
  <c r="P75" i="66" s="1"/>
  <c r="O75" i="66" s="1"/>
  <c r="C316" i="64"/>
  <c r="P76" i="66" s="1"/>
  <c r="C317" i="64"/>
  <c r="P77" i="66" s="1"/>
  <c r="C318" i="64"/>
  <c r="P78" i="66" s="1"/>
  <c r="C319" i="64"/>
  <c r="P79" i="66" s="1"/>
  <c r="C320" i="64"/>
  <c r="P80" i="66" s="1"/>
  <c r="C321" i="64"/>
  <c r="P81" i="66" s="1"/>
  <c r="O81" i="66" s="1"/>
  <c r="C322" i="64"/>
  <c r="P82" i="66" s="1"/>
  <c r="C323" i="64"/>
  <c r="P83" i="66" s="1"/>
  <c r="C324" i="64"/>
  <c r="P84" i="66" s="1"/>
  <c r="C325" i="64"/>
  <c r="P85" i="66" s="1"/>
  <c r="C326" i="64"/>
  <c r="P86" i="66" s="1"/>
  <c r="O86" i="66" s="1"/>
  <c r="C327" i="64"/>
  <c r="P87" i="66" s="1"/>
  <c r="C328" i="64"/>
  <c r="P88" i="66" s="1"/>
  <c r="C329" i="64"/>
  <c r="P89" i="66" s="1"/>
  <c r="C330" i="64"/>
  <c r="P90" i="66" s="1"/>
  <c r="C331" i="64"/>
  <c r="P91" i="66" s="1"/>
  <c r="C332" i="64"/>
  <c r="P92" i="66" s="1"/>
  <c r="C333" i="64"/>
  <c r="P93" i="66" s="1"/>
  <c r="C334" i="64"/>
  <c r="P94" i="66" s="1"/>
  <c r="C335" i="64"/>
  <c r="P95" i="66" s="1"/>
  <c r="C336" i="64"/>
  <c r="P96" i="66" s="1"/>
  <c r="C337" i="64"/>
  <c r="P97" i="66" s="1"/>
  <c r="C338" i="64"/>
  <c r="P98" i="66" s="1"/>
  <c r="C339" i="64"/>
  <c r="P99" i="66" s="1"/>
  <c r="C340" i="64"/>
  <c r="P100" i="66" s="1"/>
  <c r="C341" i="64"/>
  <c r="P101" i="66" s="1"/>
  <c r="C342" i="64"/>
  <c r="P102" i="66" s="1"/>
  <c r="C343" i="64"/>
  <c r="P103" i="66" s="1"/>
  <c r="C344" i="64"/>
  <c r="P104" i="66" s="1"/>
  <c r="C345" i="64"/>
  <c r="P105" i="66" s="1"/>
  <c r="C346" i="64"/>
  <c r="P106" i="66" s="1"/>
  <c r="O106" i="66" s="1"/>
  <c r="C347" i="64"/>
  <c r="P107" i="66" s="1"/>
  <c r="O107" i="66" s="1"/>
  <c r="C348" i="64"/>
  <c r="P108" i="66" s="1"/>
  <c r="C349" i="64"/>
  <c r="P109" i="66" s="1"/>
  <c r="C350" i="64"/>
  <c r="P110" i="66" s="1"/>
  <c r="C351" i="64"/>
  <c r="P111" i="66" s="1"/>
  <c r="C352" i="64"/>
  <c r="P112" i="66" s="1"/>
  <c r="C353" i="64"/>
  <c r="P113" i="66" s="1"/>
  <c r="C354" i="64"/>
  <c r="P114" i="66" s="1"/>
  <c r="C355" i="64"/>
  <c r="P115" i="66" s="1"/>
  <c r="C356" i="64"/>
  <c r="P116" i="66" s="1"/>
  <c r="C357" i="64"/>
  <c r="P117" i="66" s="1"/>
  <c r="C358" i="64"/>
  <c r="P118" i="66" s="1"/>
  <c r="C359" i="64"/>
  <c r="P119" i="66" s="1"/>
  <c r="C360" i="64"/>
  <c r="P120" i="66" s="1"/>
  <c r="C361" i="64"/>
  <c r="P121" i="66" s="1"/>
  <c r="O121" i="66" s="1"/>
  <c r="C362" i="64"/>
  <c r="P122" i="66" s="1"/>
  <c r="O122" i="66" s="1"/>
  <c r="C363" i="64"/>
  <c r="P123" i="66" s="1"/>
  <c r="C364" i="64"/>
  <c r="P124" i="66" s="1"/>
  <c r="C365" i="64"/>
  <c r="P125" i="66" s="1"/>
  <c r="C366" i="64"/>
  <c r="P126" i="66" s="1"/>
  <c r="C367" i="64"/>
  <c r="P127" i="66" s="1"/>
  <c r="C368" i="64"/>
  <c r="P128" i="66" s="1"/>
  <c r="O128" i="66" s="1"/>
  <c r="C369" i="64"/>
  <c r="P129" i="66" s="1"/>
  <c r="C370" i="64"/>
  <c r="P130" i="66" s="1"/>
  <c r="C371" i="64"/>
  <c r="P131" i="66" s="1"/>
  <c r="C372" i="64"/>
  <c r="P132" i="66" s="1"/>
  <c r="C373" i="64"/>
  <c r="P133" i="66" s="1"/>
  <c r="C374" i="64"/>
  <c r="P134" i="66" s="1"/>
  <c r="O134" i="66" s="1"/>
  <c r="C375" i="64"/>
  <c r="P135" i="66" s="1"/>
  <c r="C376" i="64"/>
  <c r="P136" i="66" s="1"/>
  <c r="C377" i="64"/>
  <c r="P137" i="66" s="1"/>
  <c r="C378" i="64"/>
  <c r="P138" i="66" s="1"/>
  <c r="C379" i="64"/>
  <c r="P139" i="66" s="1"/>
  <c r="C380" i="64"/>
  <c r="P140" i="66" s="1"/>
  <c r="C381" i="64"/>
  <c r="P141" i="66" s="1"/>
  <c r="C382" i="64"/>
  <c r="P142" i="66" s="1"/>
  <c r="C383" i="64"/>
  <c r="P143" i="66" s="1"/>
  <c r="C384" i="64"/>
  <c r="P144" i="66" s="1"/>
  <c r="C385" i="64"/>
  <c r="P145" i="66" s="1"/>
  <c r="C386" i="64"/>
  <c r="P146" i="66" s="1"/>
  <c r="C387" i="64"/>
  <c r="P147" i="66" s="1"/>
  <c r="C388" i="64"/>
  <c r="P148" i="66" s="1"/>
  <c r="C389" i="64"/>
  <c r="P149" i="66" s="1"/>
  <c r="C390" i="64"/>
  <c r="P150" i="66" s="1"/>
  <c r="C391" i="64"/>
  <c r="P151" i="66" s="1"/>
  <c r="O151" i="66" s="1"/>
  <c r="C392" i="64"/>
  <c r="P152" i="66" s="1"/>
  <c r="C393" i="64"/>
  <c r="P153" i="66" s="1"/>
  <c r="C394" i="64"/>
  <c r="P154" i="66" s="1"/>
  <c r="C395" i="64"/>
  <c r="P155" i="66" s="1"/>
  <c r="C396" i="64"/>
  <c r="P156" i="66" s="1"/>
  <c r="C397" i="64"/>
  <c r="P157" i="66" s="1"/>
  <c r="C398" i="64"/>
  <c r="P158" i="66" s="1"/>
  <c r="O158" i="66" s="1"/>
  <c r="C399" i="64"/>
  <c r="P159" i="66" s="1"/>
  <c r="C400" i="64"/>
  <c r="P160" i="66" s="1"/>
  <c r="O160" i="66" s="1"/>
  <c r="C401" i="64"/>
  <c r="P161" i="66" s="1"/>
  <c r="C402" i="64"/>
  <c r="P162" i="66" s="1"/>
  <c r="C403" i="64"/>
  <c r="P163" i="66" s="1"/>
  <c r="C404" i="64"/>
  <c r="P164" i="66" s="1"/>
  <c r="C405" i="64"/>
  <c r="P165" i="66" s="1"/>
  <c r="C406" i="64"/>
  <c r="P166" i="66" s="1"/>
  <c r="C407" i="64"/>
  <c r="P167" i="66" s="1"/>
  <c r="O167" i="66" s="1"/>
  <c r="C408" i="64"/>
  <c r="P168" i="66" s="1"/>
  <c r="C409" i="64"/>
  <c r="P169" i="66" s="1"/>
  <c r="C410" i="64"/>
  <c r="P170" i="66" s="1"/>
  <c r="C411" i="64"/>
  <c r="P171" i="66" s="1"/>
  <c r="C412" i="64"/>
  <c r="P172" i="66" s="1"/>
  <c r="C413" i="64"/>
  <c r="P173" i="66" s="1"/>
  <c r="C414" i="64"/>
  <c r="P174" i="66" s="1"/>
  <c r="C415" i="64"/>
  <c r="P175" i="66" s="1"/>
  <c r="O175" i="66" s="1"/>
  <c r="C416" i="64"/>
  <c r="P176" i="66" s="1"/>
  <c r="C417" i="64"/>
  <c r="P177" i="66" s="1"/>
  <c r="C418" i="64"/>
  <c r="P178" i="66" s="1"/>
  <c r="C419" i="64"/>
  <c r="P179" i="66" s="1"/>
  <c r="C420" i="64"/>
  <c r="P180" i="66" s="1"/>
  <c r="C421" i="64"/>
  <c r="P181" i="66" s="1"/>
  <c r="C422" i="64"/>
  <c r="P182" i="66" s="1"/>
  <c r="C423" i="64"/>
  <c r="P183" i="66" s="1"/>
  <c r="C424" i="64"/>
  <c r="P184" i="66" s="1"/>
  <c r="C425" i="64"/>
  <c r="P185" i="66" s="1"/>
  <c r="C426" i="64"/>
  <c r="P186" i="66" s="1"/>
  <c r="C427" i="64"/>
  <c r="P187" i="66" s="1"/>
  <c r="C428" i="64"/>
  <c r="P188" i="66" s="1"/>
  <c r="C429" i="64"/>
  <c r="P189" i="66" s="1"/>
  <c r="C430" i="64"/>
  <c r="P190" i="66" s="1"/>
  <c r="C431" i="64"/>
  <c r="P191" i="66" s="1"/>
  <c r="C432" i="64"/>
  <c r="P192" i="66" s="1"/>
  <c r="C433" i="64"/>
  <c r="P193" i="66" s="1"/>
  <c r="C434" i="64"/>
  <c r="P194" i="66" s="1"/>
  <c r="C435" i="64"/>
  <c r="P195" i="66" s="1"/>
  <c r="C436" i="64"/>
  <c r="P196" i="66" s="1"/>
  <c r="C437" i="64"/>
  <c r="P197" i="66" s="1"/>
  <c r="C438" i="64"/>
  <c r="P198" i="66" s="1"/>
  <c r="C439" i="64"/>
  <c r="P199" i="66" s="1"/>
  <c r="O199" i="66" s="1"/>
  <c r="C440" i="64"/>
  <c r="P200" i="66" s="1"/>
  <c r="C441" i="64"/>
  <c r="P201" i="66" s="1"/>
  <c r="O201" i="66" s="1"/>
  <c r="C442" i="64"/>
  <c r="P202" i="66" s="1"/>
  <c r="C443" i="64"/>
  <c r="P203" i="66" s="1"/>
  <c r="C444" i="64"/>
  <c r="P204" i="66" s="1"/>
  <c r="C445" i="64"/>
  <c r="P205" i="66" s="1"/>
  <c r="C446" i="64"/>
  <c r="P206" i="66" s="1"/>
  <c r="C14" i="64"/>
  <c r="B16" i="64"/>
  <c r="B17" i="64"/>
  <c r="B18" i="64"/>
  <c r="B19" i="64"/>
  <c r="B20" i="64"/>
  <c r="B21" i="64"/>
  <c r="B22" i="64"/>
  <c r="B23" i="64"/>
  <c r="B24" i="64"/>
  <c r="B25" i="64"/>
  <c r="B26" i="64"/>
  <c r="B27" i="64"/>
  <c r="B28" i="64"/>
  <c r="B29" i="64"/>
  <c r="B30" i="64"/>
  <c r="B31" i="64"/>
  <c r="B32" i="64"/>
  <c r="B33" i="64"/>
  <c r="B34" i="64"/>
  <c r="B35" i="64"/>
  <c r="B36" i="64"/>
  <c r="B37" i="64"/>
  <c r="B38" i="64"/>
  <c r="B39" i="64"/>
  <c r="B40" i="64"/>
  <c r="B41" i="64"/>
  <c r="B42" i="64"/>
  <c r="B43" i="64"/>
  <c r="B44" i="64"/>
  <c r="B45" i="64"/>
  <c r="B46" i="64"/>
  <c r="B47" i="64"/>
  <c r="B48" i="64"/>
  <c r="B49" i="64"/>
  <c r="B50" i="64"/>
  <c r="B51" i="64"/>
  <c r="B52" i="64"/>
  <c r="B53" i="64"/>
  <c r="B54" i="64"/>
  <c r="B55" i="64"/>
  <c r="B56" i="64"/>
  <c r="B57" i="64"/>
  <c r="B58" i="64"/>
  <c r="B59" i="64"/>
  <c r="B60" i="64"/>
  <c r="B61" i="64"/>
  <c r="B62" i="64"/>
  <c r="B63" i="64"/>
  <c r="B64" i="64"/>
  <c r="B65" i="64"/>
  <c r="B66" i="64"/>
  <c r="B67" i="64"/>
  <c r="B68" i="64"/>
  <c r="B69" i="64"/>
  <c r="B70" i="64"/>
  <c r="B71" i="64"/>
  <c r="B72" i="64"/>
  <c r="B73" i="64"/>
  <c r="B74" i="64"/>
  <c r="B75" i="64"/>
  <c r="B76" i="64"/>
  <c r="B77" i="64"/>
  <c r="B78" i="64"/>
  <c r="B79" i="64"/>
  <c r="B80" i="64"/>
  <c r="B81" i="64"/>
  <c r="B82" i="64"/>
  <c r="B83" i="64"/>
  <c r="B84" i="64"/>
  <c r="B85" i="64"/>
  <c r="B86" i="64"/>
  <c r="B87" i="64"/>
  <c r="B88" i="64"/>
  <c r="B89" i="64"/>
  <c r="B90" i="64"/>
  <c r="B91" i="64"/>
  <c r="B92" i="64"/>
  <c r="B93" i="64"/>
  <c r="B94" i="64"/>
  <c r="B95" i="64"/>
  <c r="B96" i="64"/>
  <c r="B97" i="64"/>
  <c r="B98" i="64"/>
  <c r="B99" i="64"/>
  <c r="B100" i="64"/>
  <c r="B101" i="64"/>
  <c r="B102" i="64"/>
  <c r="B103" i="64"/>
  <c r="B104" i="64"/>
  <c r="B105" i="64"/>
  <c r="B106" i="64"/>
  <c r="B107" i="64"/>
  <c r="B108" i="64"/>
  <c r="B109" i="64"/>
  <c r="B110" i="64"/>
  <c r="B111" i="64"/>
  <c r="B112" i="64"/>
  <c r="B113" i="64"/>
  <c r="B114" i="64"/>
  <c r="B115" i="64"/>
  <c r="B116" i="64"/>
  <c r="B117" i="64"/>
  <c r="B118" i="64"/>
  <c r="B119" i="64"/>
  <c r="B120" i="64"/>
  <c r="B121" i="64"/>
  <c r="B122" i="64"/>
  <c r="B123" i="64"/>
  <c r="B124" i="64"/>
  <c r="B125" i="64"/>
  <c r="B126" i="64"/>
  <c r="B127" i="64"/>
  <c r="B128" i="64"/>
  <c r="B129" i="64"/>
  <c r="B130" i="64"/>
  <c r="B131" i="64"/>
  <c r="B132" i="64"/>
  <c r="B133" i="64"/>
  <c r="B134" i="64"/>
  <c r="B135" i="64"/>
  <c r="B136" i="64"/>
  <c r="B137" i="64"/>
  <c r="B138" i="64"/>
  <c r="B139" i="64"/>
  <c r="B140" i="64"/>
  <c r="B141" i="64"/>
  <c r="B142" i="64"/>
  <c r="B143" i="64"/>
  <c r="B144" i="64"/>
  <c r="B145" i="64"/>
  <c r="B146" i="64"/>
  <c r="B147" i="64"/>
  <c r="B148" i="64"/>
  <c r="B149" i="64"/>
  <c r="B150" i="64"/>
  <c r="B151" i="64"/>
  <c r="B152" i="64"/>
  <c r="B153" i="64"/>
  <c r="B154" i="64"/>
  <c r="B155" i="64"/>
  <c r="B156" i="64"/>
  <c r="B157" i="64"/>
  <c r="B158" i="64"/>
  <c r="B159" i="64"/>
  <c r="B160" i="64"/>
  <c r="B161" i="64"/>
  <c r="B162" i="64"/>
  <c r="B163" i="64"/>
  <c r="B164" i="64"/>
  <c r="B165" i="64"/>
  <c r="B166" i="64"/>
  <c r="B167" i="64"/>
  <c r="B168" i="64"/>
  <c r="B169" i="64"/>
  <c r="B170" i="64"/>
  <c r="B171" i="64"/>
  <c r="B172" i="64"/>
  <c r="B173" i="64"/>
  <c r="B174" i="64"/>
  <c r="B175" i="64"/>
  <c r="B176" i="64"/>
  <c r="B177" i="64"/>
  <c r="B178" i="64"/>
  <c r="B179" i="64"/>
  <c r="B180" i="64"/>
  <c r="B181" i="64"/>
  <c r="B182" i="64"/>
  <c r="B183" i="64"/>
  <c r="B184" i="64"/>
  <c r="B185" i="64"/>
  <c r="B186" i="64"/>
  <c r="B187" i="64"/>
  <c r="B188" i="64"/>
  <c r="B189" i="64"/>
  <c r="B190" i="64"/>
  <c r="B191" i="64"/>
  <c r="B192" i="64"/>
  <c r="B193" i="64"/>
  <c r="B194" i="64"/>
  <c r="B195" i="64"/>
  <c r="B196" i="64"/>
  <c r="B197" i="64"/>
  <c r="B198" i="64"/>
  <c r="B199" i="64"/>
  <c r="B200" i="64"/>
  <c r="B201" i="64"/>
  <c r="B202" i="64"/>
  <c r="B203" i="64"/>
  <c r="B204" i="64"/>
  <c r="B205" i="64"/>
  <c r="B206" i="64"/>
  <c r="B207" i="64"/>
  <c r="B208" i="64"/>
  <c r="B209" i="64"/>
  <c r="B210" i="64"/>
  <c r="B211" i="64"/>
  <c r="B212" i="64"/>
  <c r="B213" i="64"/>
  <c r="B214" i="64"/>
  <c r="B215" i="64"/>
  <c r="B216" i="64"/>
  <c r="B217" i="64"/>
  <c r="B218" i="64"/>
  <c r="B219" i="64"/>
  <c r="B220" i="64"/>
  <c r="B221" i="64"/>
  <c r="B222" i="64"/>
  <c r="B223" i="64"/>
  <c r="B224" i="64"/>
  <c r="B225" i="64"/>
  <c r="B226" i="64"/>
  <c r="B227" i="64"/>
  <c r="B228" i="64"/>
  <c r="B229" i="64"/>
  <c r="B230" i="64"/>
  <c r="B231" i="64"/>
  <c r="B232" i="64"/>
  <c r="B233" i="64"/>
  <c r="B234" i="64"/>
  <c r="B235" i="64"/>
  <c r="B236" i="64"/>
  <c r="B237" i="64"/>
  <c r="B238" i="64"/>
  <c r="B239" i="64"/>
  <c r="B240" i="64"/>
  <c r="B241" i="64"/>
  <c r="B242" i="64"/>
  <c r="B243" i="64"/>
  <c r="B244" i="64"/>
  <c r="B245" i="64"/>
  <c r="B246" i="64"/>
  <c r="B247" i="64"/>
  <c r="B248" i="64"/>
  <c r="B249" i="64"/>
  <c r="B250" i="64"/>
  <c r="B251" i="64"/>
  <c r="B252" i="64"/>
  <c r="B253" i="64"/>
  <c r="B254" i="64"/>
  <c r="B255" i="64"/>
  <c r="B256" i="64"/>
  <c r="B257" i="64"/>
  <c r="B258" i="64"/>
  <c r="B259" i="64"/>
  <c r="B260" i="64"/>
  <c r="B261" i="64"/>
  <c r="B262" i="64"/>
  <c r="B263" i="64"/>
  <c r="B264" i="64"/>
  <c r="B265" i="64"/>
  <c r="B266" i="64"/>
  <c r="B267" i="64"/>
  <c r="B268" i="64"/>
  <c r="B269" i="64"/>
  <c r="B270" i="64"/>
  <c r="B271" i="64"/>
  <c r="B272" i="64"/>
  <c r="B273" i="64"/>
  <c r="B274" i="64"/>
  <c r="B275" i="64"/>
  <c r="B276" i="64"/>
  <c r="B277" i="64"/>
  <c r="B278" i="64"/>
  <c r="B279" i="64"/>
  <c r="B280" i="64"/>
  <c r="B281" i="64"/>
  <c r="B282" i="64"/>
  <c r="B283" i="64"/>
  <c r="B284" i="64"/>
  <c r="B285" i="64"/>
  <c r="B286" i="64"/>
  <c r="B287" i="64"/>
  <c r="B288" i="64"/>
  <c r="B289" i="64"/>
  <c r="B290" i="64"/>
  <c r="B291" i="64"/>
  <c r="B292" i="64"/>
  <c r="B293" i="64"/>
  <c r="B294" i="64"/>
  <c r="B295" i="64"/>
  <c r="B296" i="64"/>
  <c r="B297" i="64"/>
  <c r="B298" i="64"/>
  <c r="B299" i="64"/>
  <c r="B300" i="64"/>
  <c r="B301" i="64"/>
  <c r="B302" i="64"/>
  <c r="B303" i="64"/>
  <c r="B304" i="64"/>
  <c r="B305" i="64"/>
  <c r="B306" i="64"/>
  <c r="B307" i="64"/>
  <c r="B308" i="64"/>
  <c r="B309" i="64"/>
  <c r="B310" i="64"/>
  <c r="B311" i="64"/>
  <c r="B312" i="64"/>
  <c r="B313" i="64"/>
  <c r="B314" i="64"/>
  <c r="B315" i="64"/>
  <c r="B316" i="64"/>
  <c r="B317" i="64"/>
  <c r="B318" i="64"/>
  <c r="B319" i="64"/>
  <c r="B320" i="64"/>
  <c r="B321" i="64"/>
  <c r="B322" i="64"/>
  <c r="B323" i="64"/>
  <c r="B324" i="64"/>
  <c r="B325" i="64"/>
  <c r="B326" i="64"/>
  <c r="B327" i="64"/>
  <c r="B328" i="64"/>
  <c r="B329" i="64"/>
  <c r="B330" i="64"/>
  <c r="B331" i="64"/>
  <c r="B332" i="64"/>
  <c r="B333" i="64"/>
  <c r="B334" i="64"/>
  <c r="B335" i="64"/>
  <c r="B336" i="64"/>
  <c r="B337" i="64"/>
  <c r="B338" i="64"/>
  <c r="B339" i="64"/>
  <c r="B340" i="64"/>
  <c r="B341" i="64"/>
  <c r="B342" i="64"/>
  <c r="B343" i="64"/>
  <c r="B344" i="64"/>
  <c r="B345" i="64"/>
  <c r="B346" i="64"/>
  <c r="B347" i="64"/>
  <c r="B348" i="64"/>
  <c r="B349" i="64"/>
  <c r="B350" i="64"/>
  <c r="B351" i="64"/>
  <c r="B352" i="64"/>
  <c r="B353" i="64"/>
  <c r="B354" i="64"/>
  <c r="B355" i="64"/>
  <c r="B356" i="64"/>
  <c r="B357" i="64"/>
  <c r="B358" i="64"/>
  <c r="B359" i="64"/>
  <c r="B360" i="64"/>
  <c r="B361" i="64"/>
  <c r="B362" i="64"/>
  <c r="B363" i="64"/>
  <c r="B364" i="64"/>
  <c r="B365" i="64"/>
  <c r="B366" i="64"/>
  <c r="B367" i="64"/>
  <c r="B368" i="64"/>
  <c r="B369" i="64"/>
  <c r="B370" i="64"/>
  <c r="B371" i="64"/>
  <c r="B372" i="64"/>
  <c r="B373" i="64"/>
  <c r="B374" i="64"/>
  <c r="B375" i="64"/>
  <c r="B376" i="64"/>
  <c r="B377" i="64"/>
  <c r="B378" i="64"/>
  <c r="B379" i="64"/>
  <c r="B380" i="64"/>
  <c r="B381" i="64"/>
  <c r="B382" i="64"/>
  <c r="B383" i="64"/>
  <c r="B384" i="64"/>
  <c r="B385" i="64"/>
  <c r="B386" i="64"/>
  <c r="B387" i="64"/>
  <c r="B388" i="64"/>
  <c r="B389" i="64"/>
  <c r="B390" i="64"/>
  <c r="B391" i="64"/>
  <c r="B392" i="64"/>
  <c r="B393" i="64"/>
  <c r="B394" i="64"/>
  <c r="B395" i="64"/>
  <c r="B396" i="64"/>
  <c r="B397" i="64"/>
  <c r="B398" i="64"/>
  <c r="B399" i="64"/>
  <c r="B400" i="64"/>
  <c r="B401" i="64"/>
  <c r="B402" i="64"/>
  <c r="B403" i="64"/>
  <c r="B404" i="64"/>
  <c r="B405" i="64"/>
  <c r="B406" i="64"/>
  <c r="B407" i="64"/>
  <c r="B408" i="64"/>
  <c r="B409" i="64"/>
  <c r="B410" i="64"/>
  <c r="B411" i="64"/>
  <c r="B412" i="64"/>
  <c r="B413" i="64"/>
  <c r="B414" i="64"/>
  <c r="B415" i="64"/>
  <c r="B416" i="64"/>
  <c r="B417" i="64"/>
  <c r="B418" i="64"/>
  <c r="B419" i="64"/>
  <c r="B420" i="64"/>
  <c r="B421" i="64"/>
  <c r="B422" i="64"/>
  <c r="B423" i="64"/>
  <c r="B424" i="64"/>
  <c r="B425" i="64"/>
  <c r="B426" i="64"/>
  <c r="B427" i="64"/>
  <c r="B428" i="64"/>
  <c r="B429" i="64"/>
  <c r="B430" i="64"/>
  <c r="B431" i="64"/>
  <c r="B432" i="64"/>
  <c r="B433" i="64"/>
  <c r="B434" i="64"/>
  <c r="B435" i="64"/>
  <c r="B436" i="64"/>
  <c r="B437" i="64"/>
  <c r="B438" i="64"/>
  <c r="B439" i="64"/>
  <c r="B440" i="64"/>
  <c r="B441" i="64"/>
  <c r="B442" i="64"/>
  <c r="B443" i="64"/>
  <c r="B444" i="64"/>
  <c r="B445" i="64"/>
  <c r="B446" i="64"/>
  <c r="B447" i="64"/>
  <c r="B448" i="64"/>
  <c r="B449" i="64"/>
  <c r="B450" i="64"/>
  <c r="B451" i="64"/>
  <c r="B452" i="64"/>
  <c r="B453" i="64"/>
  <c r="B454" i="64"/>
  <c r="B455" i="64"/>
  <c r="B456" i="64"/>
  <c r="B457" i="64"/>
  <c r="B458" i="64"/>
  <c r="B459" i="64"/>
  <c r="B460" i="64"/>
  <c r="B461" i="64"/>
  <c r="B462" i="64"/>
  <c r="B463" i="64"/>
  <c r="B464" i="64"/>
  <c r="B465" i="64"/>
  <c r="B466" i="64"/>
  <c r="B467" i="64"/>
  <c r="B468" i="64"/>
  <c r="B469" i="64"/>
  <c r="B470" i="64"/>
  <c r="B471" i="64"/>
  <c r="B472" i="64"/>
  <c r="B473" i="64"/>
  <c r="B474" i="64"/>
  <c r="B475" i="64"/>
  <c r="B476" i="64"/>
  <c r="B477" i="64"/>
  <c r="B478" i="64"/>
  <c r="B15" i="64"/>
  <c r="AY11" i="52"/>
  <c r="AW11" i="52"/>
  <c r="AU11" i="52"/>
  <c r="AS11" i="52"/>
  <c r="AQ11" i="52"/>
  <c r="AZ6" i="52"/>
  <c r="AZ5" i="52"/>
  <c r="AZ4" i="52"/>
  <c r="AX6" i="52"/>
  <c r="AX5" i="52"/>
  <c r="AX4" i="52"/>
  <c r="AV6" i="52"/>
  <c r="AV5" i="52"/>
  <c r="AV4" i="52"/>
  <c r="AT6" i="52"/>
  <c r="AT5" i="52"/>
  <c r="AT4" i="52"/>
  <c r="AR6" i="52"/>
  <c r="AR5" i="52"/>
  <c r="AR4" i="52"/>
  <c r="AL444" i="52"/>
  <c r="AL445" i="52"/>
  <c r="AL446" i="52"/>
  <c r="AL447" i="52"/>
  <c r="AL448" i="52"/>
  <c r="AL449" i="52"/>
  <c r="AL450" i="52"/>
  <c r="AL451" i="52"/>
  <c r="AL452" i="52"/>
  <c r="AL453" i="52"/>
  <c r="AL454" i="52"/>
  <c r="AL455" i="52"/>
  <c r="AL456" i="52"/>
  <c r="AL457" i="52"/>
  <c r="AL458" i="52"/>
  <c r="AL459" i="52"/>
  <c r="AL460" i="52"/>
  <c r="AL461" i="52"/>
  <c r="AL462" i="52"/>
  <c r="AL463" i="52"/>
  <c r="AL464" i="52"/>
  <c r="AL465" i="52"/>
  <c r="AL466" i="52"/>
  <c r="AL467" i="52"/>
  <c r="AL468" i="52"/>
  <c r="AL469" i="52"/>
  <c r="AL470" i="52"/>
  <c r="AL471" i="52"/>
  <c r="AL472" i="52"/>
  <c r="AL473" i="52"/>
  <c r="AL474" i="52"/>
  <c r="AL475" i="52"/>
  <c r="AF12" i="52"/>
  <c r="AF13" i="52"/>
  <c r="AF14" i="52"/>
  <c r="AF15" i="52"/>
  <c r="AF16" i="52"/>
  <c r="AF17" i="52"/>
  <c r="AF18" i="52"/>
  <c r="AF19" i="52"/>
  <c r="AF20" i="52"/>
  <c r="AF21" i="52"/>
  <c r="AF22" i="52"/>
  <c r="AF23" i="52"/>
  <c r="AF24" i="52"/>
  <c r="AF25" i="52"/>
  <c r="AF26" i="52"/>
  <c r="AF27" i="52"/>
  <c r="AF28" i="52"/>
  <c r="AF29" i="52"/>
  <c r="AF30" i="52"/>
  <c r="AF31" i="52"/>
  <c r="AF32" i="52"/>
  <c r="AF33" i="52"/>
  <c r="AF34" i="52"/>
  <c r="AF35" i="52"/>
  <c r="AF36" i="52"/>
  <c r="AF37" i="52"/>
  <c r="AF38" i="52"/>
  <c r="AF39" i="52"/>
  <c r="AF40" i="52"/>
  <c r="AF41" i="52"/>
  <c r="AF42" i="52"/>
  <c r="AF43" i="52"/>
  <c r="AF44" i="52"/>
  <c r="AF45" i="52"/>
  <c r="AF46" i="52"/>
  <c r="AF47" i="52"/>
  <c r="AF48" i="52"/>
  <c r="AF49" i="52"/>
  <c r="AF50" i="52"/>
  <c r="AF51" i="52"/>
  <c r="AF52" i="52"/>
  <c r="AF53" i="52"/>
  <c r="AF54" i="52"/>
  <c r="AF55" i="52"/>
  <c r="AF56" i="52"/>
  <c r="AF57" i="52"/>
  <c r="AF58" i="52"/>
  <c r="AF59" i="52"/>
  <c r="AF60" i="52"/>
  <c r="AF61" i="52"/>
  <c r="AF62" i="52"/>
  <c r="AF63" i="52"/>
  <c r="AF64" i="52"/>
  <c r="AF65" i="52"/>
  <c r="AF66" i="52"/>
  <c r="AF67" i="52"/>
  <c r="AF68" i="52"/>
  <c r="AF69" i="52"/>
  <c r="AF70" i="52"/>
  <c r="AF71" i="52"/>
  <c r="AF72" i="52"/>
  <c r="AF73" i="52"/>
  <c r="AF74" i="52"/>
  <c r="AF75" i="52"/>
  <c r="AF76" i="52"/>
  <c r="AF77" i="52"/>
  <c r="AF78" i="52"/>
  <c r="AF79" i="52"/>
  <c r="AF80" i="52"/>
  <c r="AF81" i="52"/>
  <c r="AF82" i="52"/>
  <c r="AF83" i="52"/>
  <c r="AF84" i="52"/>
  <c r="AF85" i="52"/>
  <c r="AF86" i="52"/>
  <c r="AF87" i="52"/>
  <c r="AF88" i="52"/>
  <c r="AF89" i="52"/>
  <c r="AF90" i="52"/>
  <c r="AF91" i="52"/>
  <c r="AF92" i="52"/>
  <c r="AF93" i="52"/>
  <c r="AF94" i="52"/>
  <c r="AF95" i="52"/>
  <c r="AF96" i="52"/>
  <c r="AF97" i="52"/>
  <c r="AF98" i="52"/>
  <c r="AF99" i="52"/>
  <c r="AF100" i="52"/>
  <c r="AF101" i="52"/>
  <c r="AF102" i="52"/>
  <c r="AF103" i="52"/>
  <c r="AF104" i="52"/>
  <c r="AF105" i="52"/>
  <c r="AF106" i="52"/>
  <c r="AF107" i="52"/>
  <c r="AF108" i="52"/>
  <c r="AF109" i="52"/>
  <c r="AF110" i="52"/>
  <c r="AF111" i="52"/>
  <c r="AF112" i="52"/>
  <c r="AF113" i="52"/>
  <c r="AF114" i="52"/>
  <c r="AF115" i="52"/>
  <c r="AF116" i="52"/>
  <c r="AF117" i="52"/>
  <c r="AF118" i="52"/>
  <c r="AF119" i="52"/>
  <c r="AF120" i="52"/>
  <c r="AF121" i="52"/>
  <c r="AF122" i="52"/>
  <c r="AF123" i="52"/>
  <c r="AF124" i="52"/>
  <c r="AF125" i="52"/>
  <c r="AF126" i="52"/>
  <c r="AF127" i="52"/>
  <c r="AF128" i="52"/>
  <c r="AF129" i="52"/>
  <c r="AF130" i="52"/>
  <c r="AF131" i="52"/>
  <c r="AF132" i="52"/>
  <c r="AF133" i="52"/>
  <c r="AF134" i="52"/>
  <c r="AF135" i="52"/>
  <c r="AF136" i="52"/>
  <c r="AF137" i="52"/>
  <c r="AF138" i="52"/>
  <c r="AF139" i="52"/>
  <c r="AF140" i="52"/>
  <c r="AF141" i="52"/>
  <c r="AF142" i="52"/>
  <c r="AF143" i="52"/>
  <c r="AF144" i="52"/>
  <c r="AF145" i="52"/>
  <c r="AF146" i="52"/>
  <c r="AF147" i="52"/>
  <c r="AF148" i="52"/>
  <c r="AF149" i="52"/>
  <c r="AF150" i="52"/>
  <c r="AF151" i="52"/>
  <c r="AF152" i="52"/>
  <c r="AF153" i="52"/>
  <c r="AF154" i="52"/>
  <c r="AF155" i="52"/>
  <c r="AF156" i="52"/>
  <c r="AF157" i="52"/>
  <c r="AF158" i="52"/>
  <c r="AF159" i="52"/>
  <c r="AF160" i="52"/>
  <c r="AF161" i="52"/>
  <c r="AF162" i="52"/>
  <c r="AF163" i="52"/>
  <c r="AF164" i="52"/>
  <c r="AF165" i="52"/>
  <c r="AF166" i="52"/>
  <c r="AF167" i="52"/>
  <c r="AF168" i="52"/>
  <c r="AF169" i="52"/>
  <c r="AF170" i="52"/>
  <c r="AF171" i="52"/>
  <c r="AF172" i="52"/>
  <c r="AF173" i="52"/>
  <c r="AF174" i="52"/>
  <c r="AF175" i="52"/>
  <c r="AF176" i="52"/>
  <c r="AF177" i="52"/>
  <c r="AF178" i="52"/>
  <c r="AF179" i="52"/>
  <c r="AF180" i="52"/>
  <c r="AF181" i="52"/>
  <c r="AF182" i="52"/>
  <c r="AF183" i="52"/>
  <c r="AF184" i="52"/>
  <c r="AF185" i="52"/>
  <c r="AF186" i="52"/>
  <c r="AF187" i="52"/>
  <c r="AF188" i="52"/>
  <c r="AF189" i="52"/>
  <c r="AF190" i="52"/>
  <c r="AF191" i="52"/>
  <c r="AF192" i="52"/>
  <c r="AF193" i="52"/>
  <c r="AF194" i="52"/>
  <c r="AF195" i="52"/>
  <c r="AF196" i="52"/>
  <c r="AF197" i="52"/>
  <c r="AF198" i="52"/>
  <c r="AF199" i="52"/>
  <c r="AF200" i="52"/>
  <c r="AF201" i="52"/>
  <c r="AF202" i="52"/>
  <c r="AF203" i="52"/>
  <c r="AF204" i="52"/>
  <c r="AF205" i="52"/>
  <c r="AF206" i="52"/>
  <c r="AF207" i="52"/>
  <c r="AF208" i="52"/>
  <c r="AF209" i="52"/>
  <c r="AF210" i="52"/>
  <c r="AF211" i="52"/>
  <c r="AF212" i="52"/>
  <c r="AF213" i="52"/>
  <c r="AF214" i="52"/>
  <c r="AF215" i="52"/>
  <c r="AF216" i="52"/>
  <c r="AF217" i="52"/>
  <c r="AF218" i="52"/>
  <c r="AF219" i="52"/>
  <c r="AF220" i="52"/>
  <c r="AF221" i="52"/>
  <c r="AF222" i="52"/>
  <c r="AF223" i="52"/>
  <c r="AF224" i="52"/>
  <c r="AF225" i="52"/>
  <c r="AF226" i="52"/>
  <c r="AF227" i="52"/>
  <c r="AF228" i="52"/>
  <c r="AF229" i="52"/>
  <c r="AF230" i="52"/>
  <c r="AF231" i="52"/>
  <c r="AF232" i="52"/>
  <c r="AF233" i="52"/>
  <c r="AF234" i="52"/>
  <c r="AF235" i="52"/>
  <c r="AF236" i="52"/>
  <c r="AF237" i="52"/>
  <c r="AF238" i="52"/>
  <c r="AF239" i="52"/>
  <c r="AF240" i="52"/>
  <c r="AF241" i="52"/>
  <c r="AF242" i="52"/>
  <c r="AF243" i="52"/>
  <c r="AF244" i="52"/>
  <c r="AF245" i="52"/>
  <c r="AF246" i="52"/>
  <c r="AF247" i="52"/>
  <c r="AF248" i="52"/>
  <c r="AF249" i="52"/>
  <c r="AF250" i="52"/>
  <c r="AF251" i="52"/>
  <c r="AF252" i="52"/>
  <c r="AF253" i="52"/>
  <c r="AF254" i="52"/>
  <c r="AF255" i="52"/>
  <c r="AF256" i="52"/>
  <c r="AF257" i="52"/>
  <c r="AF258" i="52"/>
  <c r="AF259" i="52"/>
  <c r="AF260" i="52"/>
  <c r="AF261" i="52"/>
  <c r="AF262" i="52"/>
  <c r="AF263" i="52"/>
  <c r="AF264" i="52"/>
  <c r="AF265" i="52"/>
  <c r="AF266" i="52"/>
  <c r="AF267" i="52"/>
  <c r="AF268" i="52"/>
  <c r="AF269" i="52"/>
  <c r="AF270" i="52"/>
  <c r="AF271" i="52"/>
  <c r="AF272" i="52"/>
  <c r="AF273" i="52"/>
  <c r="AF274" i="52"/>
  <c r="AF275" i="52"/>
  <c r="AF276" i="52"/>
  <c r="AF277" i="52"/>
  <c r="AF278" i="52"/>
  <c r="AF279" i="52"/>
  <c r="AF280" i="52"/>
  <c r="AF281" i="52"/>
  <c r="AF282" i="52"/>
  <c r="AF283" i="52"/>
  <c r="AF284" i="52"/>
  <c r="AF285" i="52"/>
  <c r="AF286" i="52"/>
  <c r="AF287" i="52"/>
  <c r="AF288" i="52"/>
  <c r="AF289" i="52"/>
  <c r="AF290" i="52"/>
  <c r="AF291" i="52"/>
  <c r="AF292" i="52"/>
  <c r="AF293" i="52"/>
  <c r="AF294" i="52"/>
  <c r="AF295" i="52"/>
  <c r="AF296" i="52"/>
  <c r="AF297" i="52"/>
  <c r="AF298" i="52"/>
  <c r="AF299" i="52"/>
  <c r="AF300" i="52"/>
  <c r="AF301" i="52"/>
  <c r="AF302" i="52"/>
  <c r="AF303" i="52"/>
  <c r="AF304" i="52"/>
  <c r="AF305" i="52"/>
  <c r="AF306" i="52"/>
  <c r="AF307" i="52"/>
  <c r="AF308" i="52"/>
  <c r="AF309" i="52"/>
  <c r="AF310" i="52"/>
  <c r="AF311" i="52"/>
  <c r="AF312" i="52"/>
  <c r="AF313" i="52"/>
  <c r="AF314" i="52"/>
  <c r="AF315" i="52"/>
  <c r="AF316" i="52"/>
  <c r="AF317" i="52"/>
  <c r="AF318" i="52"/>
  <c r="AF319" i="52"/>
  <c r="AF320" i="52"/>
  <c r="AF321" i="52"/>
  <c r="AF322" i="52"/>
  <c r="AF323" i="52"/>
  <c r="AF324" i="52"/>
  <c r="AF325" i="52"/>
  <c r="AF326" i="52"/>
  <c r="AF327" i="52"/>
  <c r="AF328" i="52"/>
  <c r="AF329" i="52"/>
  <c r="AF330" i="52"/>
  <c r="AF331" i="52"/>
  <c r="AF332" i="52"/>
  <c r="AF333" i="52"/>
  <c r="AF334" i="52"/>
  <c r="AF335" i="52"/>
  <c r="AF336" i="52"/>
  <c r="AF337" i="52"/>
  <c r="AF338" i="52"/>
  <c r="AF339" i="52"/>
  <c r="AF340" i="52"/>
  <c r="AF341" i="52"/>
  <c r="AF342" i="52"/>
  <c r="AF343" i="52"/>
  <c r="AF344" i="52"/>
  <c r="AF345" i="52"/>
  <c r="AF346" i="52"/>
  <c r="AF347" i="52"/>
  <c r="AF348" i="52"/>
  <c r="AF349" i="52"/>
  <c r="AF350" i="52"/>
  <c r="AF351" i="52"/>
  <c r="AF352" i="52"/>
  <c r="AF353" i="52"/>
  <c r="AF354" i="52"/>
  <c r="AF355" i="52"/>
  <c r="AF356" i="52"/>
  <c r="AF357" i="52"/>
  <c r="AF358" i="52"/>
  <c r="AF359" i="52"/>
  <c r="AF360" i="52"/>
  <c r="AF361" i="52"/>
  <c r="AF362" i="52"/>
  <c r="AF363" i="52"/>
  <c r="AF364" i="52"/>
  <c r="AF365" i="52"/>
  <c r="AF366" i="52"/>
  <c r="AF367" i="52"/>
  <c r="AF368" i="52"/>
  <c r="AF369" i="52"/>
  <c r="AF370" i="52"/>
  <c r="AF371" i="52"/>
  <c r="AF372" i="52"/>
  <c r="AF373" i="52"/>
  <c r="AF374" i="52"/>
  <c r="AF375" i="52"/>
  <c r="AF376" i="52"/>
  <c r="AF377" i="52"/>
  <c r="AF378" i="52"/>
  <c r="AF379" i="52"/>
  <c r="AF380" i="52"/>
  <c r="AF381" i="52"/>
  <c r="AF382" i="52"/>
  <c r="AF383" i="52"/>
  <c r="AF384" i="52"/>
  <c r="AF385" i="52"/>
  <c r="AF386" i="52"/>
  <c r="AF387" i="52"/>
  <c r="AF388" i="52"/>
  <c r="AF389" i="52"/>
  <c r="AF390" i="52"/>
  <c r="AF391" i="52"/>
  <c r="AF392" i="52"/>
  <c r="AF393" i="52"/>
  <c r="AF394" i="52"/>
  <c r="AF395" i="52"/>
  <c r="AF396" i="52"/>
  <c r="AF397" i="52"/>
  <c r="AF398" i="52"/>
  <c r="AF399" i="52"/>
  <c r="AF400" i="52"/>
  <c r="AF401" i="52"/>
  <c r="AF402" i="52"/>
  <c r="AF403" i="52"/>
  <c r="AF404" i="52"/>
  <c r="AF405" i="52"/>
  <c r="AF406" i="52"/>
  <c r="AF407" i="52"/>
  <c r="AF408" i="52"/>
  <c r="AF409" i="52"/>
  <c r="AF410" i="52"/>
  <c r="AF411" i="52"/>
  <c r="AF412" i="52"/>
  <c r="AF413" i="52"/>
  <c r="AF414" i="52"/>
  <c r="AF415" i="52"/>
  <c r="AF416" i="52"/>
  <c r="AF417" i="52"/>
  <c r="AF418" i="52"/>
  <c r="AF419" i="52"/>
  <c r="AF420" i="52"/>
  <c r="AF421" i="52"/>
  <c r="AF422" i="52"/>
  <c r="AF423" i="52"/>
  <c r="AF424" i="52"/>
  <c r="AF425" i="52"/>
  <c r="AF426" i="52"/>
  <c r="AF427" i="52"/>
  <c r="AF428" i="52"/>
  <c r="AF429" i="52"/>
  <c r="AF430" i="52"/>
  <c r="AF431" i="52"/>
  <c r="AF432" i="52"/>
  <c r="AF433" i="52"/>
  <c r="AF434" i="52"/>
  <c r="AF435" i="52"/>
  <c r="AF436" i="52"/>
  <c r="AF437" i="52"/>
  <c r="AF438" i="52"/>
  <c r="AF439" i="52"/>
  <c r="AF440" i="52"/>
  <c r="AF441" i="52"/>
  <c r="AF442" i="52"/>
  <c r="AF443" i="52"/>
  <c r="AF444" i="52"/>
  <c r="AF445" i="52"/>
  <c r="AF446" i="52"/>
  <c r="AF447" i="52"/>
  <c r="AF448" i="52"/>
  <c r="AF449" i="52"/>
  <c r="AF450" i="52"/>
  <c r="AF451" i="52"/>
  <c r="AF452" i="52"/>
  <c r="AF453" i="52"/>
  <c r="AF454" i="52"/>
  <c r="AF455" i="52"/>
  <c r="AF456" i="52"/>
  <c r="AF457" i="52"/>
  <c r="AF458" i="52"/>
  <c r="AF459" i="52"/>
  <c r="AF460" i="52"/>
  <c r="AF461" i="52"/>
  <c r="AF462" i="52"/>
  <c r="AF463" i="52"/>
  <c r="AF464" i="52"/>
  <c r="AF465" i="52"/>
  <c r="AF466" i="52"/>
  <c r="AF467" i="52"/>
  <c r="AF468" i="52"/>
  <c r="AF469" i="52"/>
  <c r="AF470" i="52"/>
  <c r="AF471" i="52"/>
  <c r="AF472" i="52"/>
  <c r="AF473" i="52"/>
  <c r="AF474" i="52"/>
  <c r="AF475" i="52"/>
  <c r="AF4" i="52" s="1"/>
  <c r="AF11" i="52"/>
  <c r="AD6" i="52"/>
  <c r="AD5" i="52"/>
  <c r="AD4" i="52"/>
  <c r="AE444" i="52"/>
  <c r="AE445" i="52"/>
  <c r="AE446" i="52"/>
  <c r="AE447" i="52"/>
  <c r="AE448" i="52"/>
  <c r="AE449" i="52"/>
  <c r="AE450" i="52"/>
  <c r="AE451" i="52"/>
  <c r="AE452" i="52"/>
  <c r="AE453" i="52"/>
  <c r="AE454" i="52"/>
  <c r="AE455" i="52"/>
  <c r="AE456" i="52"/>
  <c r="AE457" i="52"/>
  <c r="AE458" i="52"/>
  <c r="AE459" i="52"/>
  <c r="AE460" i="52"/>
  <c r="AE461" i="52"/>
  <c r="AE462" i="52"/>
  <c r="AE463" i="52"/>
  <c r="AE464" i="52"/>
  <c r="AE465" i="52"/>
  <c r="AE466" i="52"/>
  <c r="AE467" i="52"/>
  <c r="AE468" i="52"/>
  <c r="AE469" i="52"/>
  <c r="AE470" i="52"/>
  <c r="AE471" i="52"/>
  <c r="AE472" i="52"/>
  <c r="AE473" i="52"/>
  <c r="AE474" i="52"/>
  <c r="AE475" i="52"/>
  <c r="AE443" i="52"/>
  <c r="AE442" i="52"/>
  <c r="AE441" i="52"/>
  <c r="AE440" i="52"/>
  <c r="AE439" i="52"/>
  <c r="AE438" i="52"/>
  <c r="AE437" i="52"/>
  <c r="AE436" i="52"/>
  <c r="AE435" i="52"/>
  <c r="AE434" i="52"/>
  <c r="AE433" i="52"/>
  <c r="AE432" i="52"/>
  <c r="AE431" i="52"/>
  <c r="AE430" i="52"/>
  <c r="AE429" i="52"/>
  <c r="AE428" i="52"/>
  <c r="AE427" i="52"/>
  <c r="AE426" i="52"/>
  <c r="AE425" i="52"/>
  <c r="AE424" i="52"/>
  <c r="AE423" i="52"/>
  <c r="AE422" i="52"/>
  <c r="AE421" i="52"/>
  <c r="AE420" i="52"/>
  <c r="AE419" i="52"/>
  <c r="AE418" i="52"/>
  <c r="AE417" i="52"/>
  <c r="AE416" i="52"/>
  <c r="AE415" i="52"/>
  <c r="AE414" i="52"/>
  <c r="AE413" i="52"/>
  <c r="AE412" i="52"/>
  <c r="AE411" i="52"/>
  <c r="AE410" i="52"/>
  <c r="AE409" i="52"/>
  <c r="AE408" i="52"/>
  <c r="AE407" i="52"/>
  <c r="AE406" i="52"/>
  <c r="AE405" i="52"/>
  <c r="AE404" i="52"/>
  <c r="AE403" i="52"/>
  <c r="AE402" i="52"/>
  <c r="AE401" i="52"/>
  <c r="AE400" i="52"/>
  <c r="AE399" i="52"/>
  <c r="AE398" i="52"/>
  <c r="AE397" i="52"/>
  <c r="AE396" i="52"/>
  <c r="AE395" i="52"/>
  <c r="AE394" i="52"/>
  <c r="AE393" i="52"/>
  <c r="AE392" i="52"/>
  <c r="AE391" i="52"/>
  <c r="AE390" i="52"/>
  <c r="AE389" i="52"/>
  <c r="AE388" i="52"/>
  <c r="AE387" i="52"/>
  <c r="AE386" i="52"/>
  <c r="AE385" i="52"/>
  <c r="AE384" i="52"/>
  <c r="AE383" i="52"/>
  <c r="AE382" i="52"/>
  <c r="AE381" i="52"/>
  <c r="AE380" i="52"/>
  <c r="AE379" i="52"/>
  <c r="AE378" i="52"/>
  <c r="AE377" i="52"/>
  <c r="AE376" i="52"/>
  <c r="AE375" i="52"/>
  <c r="AE374" i="52"/>
  <c r="AE373" i="52"/>
  <c r="AE372" i="52"/>
  <c r="AE371" i="52"/>
  <c r="AE370" i="52"/>
  <c r="AE369" i="52"/>
  <c r="AE368" i="52"/>
  <c r="AE367" i="52"/>
  <c r="AE366" i="52"/>
  <c r="AE365" i="52"/>
  <c r="AE364" i="52"/>
  <c r="AE363" i="52"/>
  <c r="AE362" i="52"/>
  <c r="AE361" i="52"/>
  <c r="AE360" i="52"/>
  <c r="AE359" i="52"/>
  <c r="AE358" i="52"/>
  <c r="AE357" i="52"/>
  <c r="AE356" i="52"/>
  <c r="AE355" i="52"/>
  <c r="AE354" i="52"/>
  <c r="AE353" i="52"/>
  <c r="AE352" i="52"/>
  <c r="AE351" i="52"/>
  <c r="AE350" i="52"/>
  <c r="AE349" i="52"/>
  <c r="AE348" i="52"/>
  <c r="AE347" i="52"/>
  <c r="AE346" i="52"/>
  <c r="AE345" i="52"/>
  <c r="AE344" i="52"/>
  <c r="AE343" i="52"/>
  <c r="AE342" i="52"/>
  <c r="AE341" i="52"/>
  <c r="AE340" i="52"/>
  <c r="AE339" i="52"/>
  <c r="AE338" i="52"/>
  <c r="AE337" i="52"/>
  <c r="AE336" i="52"/>
  <c r="AE335" i="52"/>
  <c r="AE334" i="52"/>
  <c r="AE333" i="52"/>
  <c r="AE332" i="52"/>
  <c r="AE331" i="52"/>
  <c r="AE330" i="52"/>
  <c r="AE329" i="52"/>
  <c r="AE328" i="52"/>
  <c r="AE327" i="52"/>
  <c r="AE326" i="52"/>
  <c r="AE325" i="52"/>
  <c r="AE324" i="52"/>
  <c r="AE323" i="52"/>
  <c r="AE322" i="52"/>
  <c r="AE321" i="52"/>
  <c r="AE320" i="52"/>
  <c r="AE319" i="52"/>
  <c r="AE318" i="52"/>
  <c r="AE317" i="52"/>
  <c r="AE316" i="52"/>
  <c r="AE315" i="52"/>
  <c r="AE314" i="52"/>
  <c r="AE313" i="52"/>
  <c r="AE312" i="52"/>
  <c r="AE311" i="52"/>
  <c r="AE310" i="52"/>
  <c r="AE309" i="52"/>
  <c r="AE308" i="52"/>
  <c r="AE307" i="52"/>
  <c r="AE306" i="52"/>
  <c r="AE305" i="52"/>
  <c r="AE304" i="52"/>
  <c r="AE303" i="52"/>
  <c r="AE302" i="52"/>
  <c r="AE301" i="52"/>
  <c r="AE300" i="52"/>
  <c r="AE299" i="52"/>
  <c r="AE298" i="52"/>
  <c r="AE297" i="52"/>
  <c r="AE296" i="52"/>
  <c r="AE295" i="52"/>
  <c r="AE294" i="52"/>
  <c r="AE293" i="52"/>
  <c r="AE292" i="52"/>
  <c r="AE291" i="52"/>
  <c r="AE290" i="52"/>
  <c r="AE289" i="52"/>
  <c r="AE288" i="52"/>
  <c r="AE287" i="52"/>
  <c r="AE286" i="52"/>
  <c r="AE285" i="52"/>
  <c r="AE284" i="52"/>
  <c r="AE283" i="52"/>
  <c r="AE282" i="52"/>
  <c r="AE281" i="52"/>
  <c r="AE280" i="52"/>
  <c r="AE279" i="52"/>
  <c r="AE278" i="52"/>
  <c r="AE277" i="52"/>
  <c r="AE276" i="52"/>
  <c r="AE275" i="52"/>
  <c r="AE274" i="52"/>
  <c r="AE273" i="52"/>
  <c r="AE272" i="52"/>
  <c r="AE271" i="52"/>
  <c r="AE270" i="52"/>
  <c r="AE269" i="52"/>
  <c r="AE268" i="52"/>
  <c r="AE267" i="52"/>
  <c r="AE266" i="52"/>
  <c r="AE265" i="52"/>
  <c r="AE264" i="52"/>
  <c r="AE263" i="52"/>
  <c r="AE262" i="52"/>
  <c r="AE261" i="52"/>
  <c r="AE260" i="52"/>
  <c r="AE259" i="52"/>
  <c r="AE258" i="52"/>
  <c r="AE257" i="52"/>
  <c r="AE256" i="52"/>
  <c r="AE255" i="52"/>
  <c r="AE254" i="52"/>
  <c r="AE253" i="52"/>
  <c r="AE252" i="52"/>
  <c r="AE251" i="52"/>
  <c r="AE250" i="52"/>
  <c r="AE249" i="52"/>
  <c r="AE248" i="52"/>
  <c r="AE247" i="52"/>
  <c r="AE246" i="52"/>
  <c r="AE245" i="52"/>
  <c r="AE244" i="52"/>
  <c r="AE243" i="52"/>
  <c r="AE242" i="52"/>
  <c r="AE241" i="52"/>
  <c r="AE240" i="52"/>
  <c r="AE239" i="52"/>
  <c r="AE238" i="52"/>
  <c r="AE237" i="52"/>
  <c r="AE236" i="52"/>
  <c r="AE235" i="52"/>
  <c r="AE234" i="52"/>
  <c r="AE233" i="52"/>
  <c r="AE232" i="52"/>
  <c r="AE231" i="52"/>
  <c r="AE230" i="52"/>
  <c r="AE229" i="52"/>
  <c r="AE228" i="52"/>
  <c r="AE227" i="52"/>
  <c r="AE226" i="52"/>
  <c r="AE225" i="52"/>
  <c r="AE224" i="52"/>
  <c r="AE223" i="52"/>
  <c r="AE222" i="52"/>
  <c r="AE221" i="52"/>
  <c r="AE220" i="52"/>
  <c r="AE219" i="52"/>
  <c r="AE218" i="52"/>
  <c r="AE217" i="52"/>
  <c r="AE216" i="52"/>
  <c r="AE215" i="52"/>
  <c r="AE214" i="52"/>
  <c r="AE213" i="52"/>
  <c r="AE212" i="52"/>
  <c r="AE211" i="52"/>
  <c r="AE210" i="52"/>
  <c r="AE209" i="52"/>
  <c r="AE208" i="52"/>
  <c r="AE207" i="52"/>
  <c r="AE206" i="52"/>
  <c r="AE205" i="52"/>
  <c r="AE204" i="52"/>
  <c r="AE203" i="52"/>
  <c r="AE202" i="52"/>
  <c r="AE201" i="52"/>
  <c r="AE200" i="52"/>
  <c r="AE199" i="52"/>
  <c r="AE198" i="52"/>
  <c r="AE197" i="52"/>
  <c r="AE196" i="52"/>
  <c r="AE195" i="52"/>
  <c r="AE194" i="52"/>
  <c r="AE193" i="52"/>
  <c r="AE192" i="52"/>
  <c r="AE191" i="52"/>
  <c r="AE190" i="52"/>
  <c r="AE189" i="52"/>
  <c r="AE188" i="52"/>
  <c r="AE187" i="52"/>
  <c r="AE186" i="52"/>
  <c r="AE185" i="52"/>
  <c r="AE184" i="52"/>
  <c r="AE183" i="52"/>
  <c r="AE182" i="52"/>
  <c r="AE181" i="52"/>
  <c r="AE180" i="52"/>
  <c r="AE179" i="52"/>
  <c r="AE178" i="52"/>
  <c r="AE177" i="52"/>
  <c r="AE176" i="52"/>
  <c r="AE175" i="52"/>
  <c r="AE174" i="52"/>
  <c r="AE173" i="52"/>
  <c r="AE172" i="52"/>
  <c r="AE171" i="52"/>
  <c r="AE170" i="52"/>
  <c r="AE169" i="52"/>
  <c r="AE168" i="52"/>
  <c r="AE167" i="52"/>
  <c r="AB12" i="52"/>
  <c r="AB13" i="52"/>
  <c r="AB14" i="52"/>
  <c r="AB15" i="52"/>
  <c r="AB16" i="52"/>
  <c r="AB17" i="52"/>
  <c r="AB18" i="52"/>
  <c r="AB19" i="52"/>
  <c r="AB20" i="52"/>
  <c r="AB21" i="52"/>
  <c r="AB22" i="52"/>
  <c r="AB23" i="52"/>
  <c r="AB24" i="52"/>
  <c r="AB25" i="52"/>
  <c r="AB26" i="52"/>
  <c r="AB27" i="52"/>
  <c r="AB28" i="52"/>
  <c r="AB29" i="52"/>
  <c r="AB30" i="52"/>
  <c r="AB31" i="52"/>
  <c r="AB32" i="52"/>
  <c r="AB33" i="52"/>
  <c r="AB34" i="52"/>
  <c r="AB35" i="52"/>
  <c r="AB36" i="52"/>
  <c r="AB37" i="52"/>
  <c r="AB38" i="52"/>
  <c r="AB39" i="52"/>
  <c r="AB40" i="52"/>
  <c r="AB41" i="52"/>
  <c r="AB42" i="52"/>
  <c r="AB43" i="52"/>
  <c r="AB44" i="52"/>
  <c r="AB45" i="52"/>
  <c r="AB46" i="52"/>
  <c r="AB47" i="52"/>
  <c r="AB48" i="52"/>
  <c r="AB49" i="52"/>
  <c r="AB50" i="52"/>
  <c r="AB51" i="52"/>
  <c r="AB52" i="52"/>
  <c r="AB53" i="52"/>
  <c r="AB54" i="52"/>
  <c r="AB55" i="52"/>
  <c r="AB56" i="52"/>
  <c r="AB57" i="52"/>
  <c r="AB58" i="52"/>
  <c r="AB59" i="52"/>
  <c r="AB60" i="52"/>
  <c r="AB61" i="52"/>
  <c r="AB62" i="52"/>
  <c r="AB63" i="52"/>
  <c r="AB64" i="52"/>
  <c r="AB65" i="52"/>
  <c r="AB66" i="52"/>
  <c r="AB67" i="52"/>
  <c r="AB68" i="52"/>
  <c r="AB69" i="52"/>
  <c r="AB70" i="52"/>
  <c r="AB71" i="52"/>
  <c r="AB72" i="52"/>
  <c r="AB73" i="52"/>
  <c r="AB74" i="52"/>
  <c r="AB75" i="52"/>
  <c r="AB76" i="52"/>
  <c r="AB77" i="52"/>
  <c r="AB78" i="52"/>
  <c r="AB79" i="52"/>
  <c r="AB80" i="52"/>
  <c r="AB81" i="52"/>
  <c r="AB82" i="52"/>
  <c r="AB83" i="52"/>
  <c r="AB84" i="52"/>
  <c r="AB85" i="52"/>
  <c r="AB86" i="52"/>
  <c r="AB87" i="52"/>
  <c r="AB88" i="52"/>
  <c r="AB89" i="52"/>
  <c r="AB90" i="52"/>
  <c r="AB91" i="52"/>
  <c r="AB92" i="52"/>
  <c r="AB93" i="52"/>
  <c r="AB94" i="52"/>
  <c r="AB95" i="52"/>
  <c r="AB96" i="52"/>
  <c r="AB97" i="52"/>
  <c r="AB98" i="52"/>
  <c r="AB99" i="52"/>
  <c r="AB100" i="52"/>
  <c r="AB101" i="52"/>
  <c r="AB102" i="52"/>
  <c r="AB103" i="52"/>
  <c r="AB104" i="52"/>
  <c r="AB105" i="52"/>
  <c r="AB106" i="52"/>
  <c r="AB107" i="52"/>
  <c r="AB108" i="52"/>
  <c r="AB109" i="52"/>
  <c r="AB110" i="52"/>
  <c r="AB111" i="52"/>
  <c r="AB112" i="52"/>
  <c r="AB113" i="52"/>
  <c r="AB114" i="52"/>
  <c r="AB115" i="52"/>
  <c r="AB116" i="52"/>
  <c r="AB117" i="52"/>
  <c r="AB118" i="52"/>
  <c r="AB119" i="52"/>
  <c r="AB120" i="52"/>
  <c r="AB121" i="52"/>
  <c r="AB122" i="52"/>
  <c r="AB123" i="52"/>
  <c r="AB124" i="52"/>
  <c r="AB125" i="52"/>
  <c r="AB126" i="52"/>
  <c r="AB127" i="52"/>
  <c r="AB128" i="52"/>
  <c r="AB129" i="52"/>
  <c r="AB130" i="52"/>
  <c r="AB131" i="52"/>
  <c r="AB132" i="52"/>
  <c r="AB133" i="52"/>
  <c r="AB134" i="52"/>
  <c r="AB135" i="52"/>
  <c r="AB136" i="52"/>
  <c r="AB137" i="52"/>
  <c r="AB138" i="52"/>
  <c r="AB139" i="52"/>
  <c r="AB140" i="52"/>
  <c r="AB141" i="52"/>
  <c r="AB142" i="52"/>
  <c r="AB143" i="52"/>
  <c r="AB144" i="52"/>
  <c r="AB145" i="52"/>
  <c r="AB146" i="52"/>
  <c r="AB147" i="52"/>
  <c r="AB148" i="52"/>
  <c r="AB149" i="52"/>
  <c r="AB150" i="52"/>
  <c r="AB151" i="52"/>
  <c r="AB152" i="52"/>
  <c r="AB153" i="52"/>
  <c r="AB154" i="52"/>
  <c r="AB155" i="52"/>
  <c r="AB156" i="52"/>
  <c r="AB157" i="52"/>
  <c r="AB158" i="52"/>
  <c r="AB159" i="52"/>
  <c r="AB160" i="52"/>
  <c r="AB161" i="52"/>
  <c r="AB162" i="52"/>
  <c r="AB163" i="52"/>
  <c r="AB164" i="52"/>
  <c r="AB165" i="52"/>
  <c r="AB166" i="52"/>
  <c r="AB167" i="52"/>
  <c r="AB168" i="52"/>
  <c r="AB169" i="52"/>
  <c r="AB170" i="52"/>
  <c r="AB171" i="52"/>
  <c r="AB172" i="52"/>
  <c r="AB173" i="52"/>
  <c r="AB174" i="52"/>
  <c r="AB175" i="52"/>
  <c r="AB176" i="52"/>
  <c r="AB177" i="52"/>
  <c r="AB178" i="52"/>
  <c r="AB179" i="52"/>
  <c r="AB180" i="52"/>
  <c r="AB181" i="52"/>
  <c r="AB182" i="52"/>
  <c r="AB183" i="52"/>
  <c r="AB184" i="52"/>
  <c r="AB185" i="52"/>
  <c r="AB186" i="52"/>
  <c r="AB187" i="52"/>
  <c r="AB188" i="52"/>
  <c r="AB189" i="52"/>
  <c r="AB190" i="52"/>
  <c r="AB191" i="52"/>
  <c r="AB192" i="52"/>
  <c r="AB193" i="52"/>
  <c r="AB194" i="52"/>
  <c r="AB195" i="52"/>
  <c r="AB196" i="52"/>
  <c r="AB197" i="52"/>
  <c r="AB198" i="52"/>
  <c r="AB199" i="52"/>
  <c r="AB200" i="52"/>
  <c r="AB201" i="52"/>
  <c r="AB202" i="52"/>
  <c r="AB203" i="52"/>
  <c r="AB204" i="52"/>
  <c r="AB205" i="52"/>
  <c r="AB206" i="52"/>
  <c r="AB207" i="52"/>
  <c r="AB208" i="52"/>
  <c r="AB209" i="52"/>
  <c r="AB210" i="52"/>
  <c r="AB211" i="52"/>
  <c r="AB212" i="52"/>
  <c r="AB213" i="52"/>
  <c r="AB214" i="52"/>
  <c r="AB215" i="52"/>
  <c r="AB216" i="52"/>
  <c r="AB217" i="52"/>
  <c r="AB218" i="52"/>
  <c r="AB219" i="52"/>
  <c r="AB220" i="52"/>
  <c r="AB221" i="52"/>
  <c r="AB222" i="52"/>
  <c r="AB223" i="52"/>
  <c r="AB224" i="52"/>
  <c r="AB225" i="52"/>
  <c r="AB226" i="52"/>
  <c r="AB227" i="52"/>
  <c r="AB228" i="52"/>
  <c r="AB229" i="52"/>
  <c r="AB230" i="52"/>
  <c r="AB231" i="52"/>
  <c r="AB232" i="52"/>
  <c r="AB233" i="52"/>
  <c r="AB234" i="52"/>
  <c r="AB235" i="52"/>
  <c r="AB236" i="52"/>
  <c r="AB237" i="52"/>
  <c r="AB238" i="52"/>
  <c r="AB239" i="52"/>
  <c r="AB240" i="52"/>
  <c r="AB241" i="52"/>
  <c r="AB242" i="52"/>
  <c r="AB243" i="52"/>
  <c r="AB244" i="52"/>
  <c r="AB245" i="52"/>
  <c r="AB246" i="52"/>
  <c r="AB247" i="52"/>
  <c r="AB248" i="52"/>
  <c r="AB249" i="52"/>
  <c r="AB250" i="52"/>
  <c r="AB251" i="52"/>
  <c r="AB252" i="52"/>
  <c r="AB253" i="52"/>
  <c r="AB254" i="52"/>
  <c r="AB255" i="52"/>
  <c r="AB256" i="52"/>
  <c r="AB257" i="52"/>
  <c r="AB258" i="52"/>
  <c r="AB259" i="52"/>
  <c r="AB260" i="52"/>
  <c r="AB261" i="52"/>
  <c r="AB262" i="52"/>
  <c r="AB263" i="52"/>
  <c r="AB264" i="52"/>
  <c r="AB265" i="52"/>
  <c r="AB266" i="52"/>
  <c r="AB267" i="52"/>
  <c r="AB268" i="52"/>
  <c r="AB269" i="52"/>
  <c r="AB270" i="52"/>
  <c r="AB271" i="52"/>
  <c r="AB272" i="52"/>
  <c r="AB273" i="52"/>
  <c r="AB274" i="52"/>
  <c r="AB275" i="52"/>
  <c r="AB276" i="52"/>
  <c r="AB277" i="52"/>
  <c r="AB278" i="52"/>
  <c r="AB279" i="52"/>
  <c r="AB280" i="52"/>
  <c r="AB281" i="52"/>
  <c r="AB282" i="52"/>
  <c r="AB283" i="52"/>
  <c r="AB284" i="52"/>
  <c r="AB285" i="52"/>
  <c r="AB286" i="52"/>
  <c r="AB287" i="52"/>
  <c r="AB288" i="52"/>
  <c r="AB289" i="52"/>
  <c r="AB290" i="52"/>
  <c r="AB291" i="52"/>
  <c r="AB292" i="52"/>
  <c r="AB293" i="52"/>
  <c r="AB294" i="52"/>
  <c r="AB295" i="52"/>
  <c r="AB296" i="52"/>
  <c r="AB297" i="52"/>
  <c r="AB298" i="52"/>
  <c r="AB299" i="52"/>
  <c r="AB300" i="52"/>
  <c r="AB301" i="52"/>
  <c r="AB302" i="52"/>
  <c r="AB303" i="52"/>
  <c r="AB304" i="52"/>
  <c r="AB305" i="52"/>
  <c r="AB306" i="52"/>
  <c r="AB307" i="52"/>
  <c r="AB308" i="52"/>
  <c r="AB309" i="52"/>
  <c r="AB310" i="52"/>
  <c r="AB311" i="52"/>
  <c r="AB312" i="52"/>
  <c r="AB313" i="52"/>
  <c r="AB314" i="52"/>
  <c r="AB315" i="52"/>
  <c r="AB316" i="52"/>
  <c r="AB317" i="52"/>
  <c r="AB318" i="52"/>
  <c r="AB319" i="52"/>
  <c r="AB320" i="52"/>
  <c r="AB321" i="52"/>
  <c r="AB322" i="52"/>
  <c r="AB323" i="52"/>
  <c r="AB324" i="52"/>
  <c r="AB325" i="52"/>
  <c r="AB326" i="52"/>
  <c r="AB327" i="52"/>
  <c r="AB328" i="52"/>
  <c r="AB329" i="52"/>
  <c r="AB330" i="52"/>
  <c r="AB331" i="52"/>
  <c r="AB332" i="52"/>
  <c r="AB333" i="52"/>
  <c r="AB334" i="52"/>
  <c r="AB335" i="52"/>
  <c r="AB336" i="52"/>
  <c r="AB337" i="52"/>
  <c r="AB338" i="52"/>
  <c r="AB339" i="52"/>
  <c r="AB340" i="52"/>
  <c r="AB341" i="52"/>
  <c r="AB342" i="52"/>
  <c r="AB343" i="52"/>
  <c r="AB344" i="52"/>
  <c r="AB345" i="52"/>
  <c r="AB346" i="52"/>
  <c r="AB347" i="52"/>
  <c r="AB348" i="52"/>
  <c r="AB349" i="52"/>
  <c r="AB350" i="52"/>
  <c r="AB351" i="52"/>
  <c r="AB352" i="52"/>
  <c r="AB353" i="52"/>
  <c r="AB354" i="52"/>
  <c r="AB355" i="52"/>
  <c r="AB356" i="52"/>
  <c r="AB357" i="52"/>
  <c r="AB358" i="52"/>
  <c r="AB359" i="52"/>
  <c r="AB360" i="52"/>
  <c r="AB361" i="52"/>
  <c r="AB362" i="52"/>
  <c r="AB363" i="52"/>
  <c r="AB364" i="52"/>
  <c r="AB365" i="52"/>
  <c r="AB366" i="52"/>
  <c r="AB367" i="52"/>
  <c r="AB368" i="52"/>
  <c r="AB369" i="52"/>
  <c r="AB370" i="52"/>
  <c r="AB371" i="52"/>
  <c r="AB372" i="52"/>
  <c r="AB373" i="52"/>
  <c r="AB374" i="52"/>
  <c r="AB375" i="52"/>
  <c r="AB376" i="52"/>
  <c r="AB377" i="52"/>
  <c r="AB378" i="52"/>
  <c r="AB379" i="52"/>
  <c r="AB380" i="52"/>
  <c r="AB381" i="52"/>
  <c r="AB382" i="52"/>
  <c r="AB383" i="52"/>
  <c r="AB384" i="52"/>
  <c r="AB385" i="52"/>
  <c r="AB386" i="52"/>
  <c r="AB387" i="52"/>
  <c r="AB388" i="52"/>
  <c r="AB389" i="52"/>
  <c r="AB390" i="52"/>
  <c r="AB391" i="52"/>
  <c r="AB392" i="52"/>
  <c r="AB393" i="52"/>
  <c r="AB394" i="52"/>
  <c r="AB395" i="52"/>
  <c r="AB396" i="52"/>
  <c r="AB397" i="52"/>
  <c r="AB398" i="52"/>
  <c r="AB399" i="52"/>
  <c r="AB400" i="52"/>
  <c r="AB401" i="52"/>
  <c r="AB402" i="52"/>
  <c r="AB403" i="52"/>
  <c r="AB404" i="52"/>
  <c r="AB405" i="52"/>
  <c r="AB406" i="52"/>
  <c r="AB407" i="52"/>
  <c r="AB408" i="52"/>
  <c r="AB409" i="52"/>
  <c r="AB410" i="52"/>
  <c r="AB411" i="52"/>
  <c r="AB412" i="52"/>
  <c r="AB413" i="52"/>
  <c r="AB414" i="52"/>
  <c r="AB415" i="52"/>
  <c r="AB416" i="52"/>
  <c r="AB417" i="52"/>
  <c r="AB418" i="52"/>
  <c r="AB419" i="52"/>
  <c r="AB420" i="52"/>
  <c r="AB421" i="52"/>
  <c r="AB422" i="52"/>
  <c r="AB423" i="52"/>
  <c r="AB424" i="52"/>
  <c r="AB425" i="52"/>
  <c r="AB426" i="52"/>
  <c r="AB427" i="52"/>
  <c r="AB428" i="52"/>
  <c r="AB429" i="52"/>
  <c r="AB430" i="52"/>
  <c r="AB431" i="52"/>
  <c r="AB432" i="52"/>
  <c r="AB433" i="52"/>
  <c r="AB434" i="52"/>
  <c r="AB435" i="52"/>
  <c r="AB436" i="52"/>
  <c r="AB437" i="52"/>
  <c r="AB438" i="52"/>
  <c r="AB439" i="52"/>
  <c r="AB440" i="52"/>
  <c r="AB441" i="52"/>
  <c r="AB442" i="52"/>
  <c r="AB443" i="52"/>
  <c r="AB4" i="52" s="1"/>
  <c r="AB11" i="52"/>
  <c r="AC11" i="52"/>
  <c r="AM473" i="52" l="1"/>
  <c r="AM465" i="52"/>
  <c r="D125" i="66"/>
  <c r="D117" i="66"/>
  <c r="D61" i="66"/>
  <c r="D53" i="66"/>
  <c r="AM457" i="52"/>
  <c r="AM449" i="52"/>
  <c r="D205" i="66"/>
  <c r="D197" i="66"/>
  <c r="D189" i="66"/>
  <c r="D181" i="66"/>
  <c r="D141" i="66"/>
  <c r="D109" i="66"/>
  <c r="D101" i="66"/>
  <c r="D93" i="66"/>
  <c r="D85" i="66"/>
  <c r="D77" i="66"/>
  <c r="D69" i="66"/>
  <c r="D45" i="66"/>
  <c r="D37" i="66"/>
  <c r="D237" i="66"/>
  <c r="D229" i="66"/>
  <c r="D221" i="66"/>
  <c r="D213" i="66"/>
  <c r="O116" i="66"/>
  <c r="O203" i="66"/>
  <c r="O163" i="66"/>
  <c r="D204" i="66"/>
  <c r="D172" i="66"/>
  <c r="D140" i="66"/>
  <c r="D116" i="66"/>
  <c r="D84" i="66"/>
  <c r="D52" i="66"/>
  <c r="D212" i="66"/>
  <c r="O205" i="66"/>
  <c r="O197" i="66"/>
  <c r="O189" i="66"/>
  <c r="O181" i="66"/>
  <c r="D173" i="66"/>
  <c r="O173" i="66"/>
  <c r="D165" i="66"/>
  <c r="O165" i="66"/>
  <c r="D157" i="66"/>
  <c r="O157" i="66"/>
  <c r="D149" i="66"/>
  <c r="O149" i="66"/>
  <c r="O141" i="66"/>
  <c r="D133" i="66"/>
  <c r="O133" i="66"/>
  <c r="O125" i="66"/>
  <c r="O117" i="66"/>
  <c r="O109" i="66"/>
  <c r="O101" i="66"/>
  <c r="O93" i="66"/>
  <c r="O85" i="66"/>
  <c r="O77" i="66"/>
  <c r="O69" i="66"/>
  <c r="O53" i="66"/>
  <c r="O45" i="66"/>
  <c r="O37" i="66"/>
  <c r="O237" i="66"/>
  <c r="O229" i="66"/>
  <c r="O221" i="66"/>
  <c r="O213" i="66"/>
  <c r="D206" i="66"/>
  <c r="D198" i="66"/>
  <c r="D190" i="66"/>
  <c r="D182" i="66"/>
  <c r="D174" i="66"/>
  <c r="D158" i="66"/>
  <c r="D142" i="66"/>
  <c r="D134" i="66"/>
  <c r="D126" i="66"/>
  <c r="D118" i="66"/>
  <c r="D110" i="66"/>
  <c r="D102" i="66"/>
  <c r="D94" i="66"/>
  <c r="D86" i="66"/>
  <c r="D78" i="66"/>
  <c r="D70" i="66"/>
  <c r="D62" i="66"/>
  <c r="D54" i="66"/>
  <c r="D46" i="66"/>
  <c r="D38" i="66"/>
  <c r="F3" i="64"/>
  <c r="D230" i="66"/>
  <c r="D222" i="66"/>
  <c r="D214" i="66"/>
  <c r="O204" i="66"/>
  <c r="O172" i="66"/>
  <c r="O132" i="66"/>
  <c r="O84" i="66"/>
  <c r="O60" i="66"/>
  <c r="O171" i="66"/>
  <c r="D115" i="66"/>
  <c r="O115" i="66"/>
  <c r="O67" i="66"/>
  <c r="O235" i="66"/>
  <c r="D188" i="66"/>
  <c r="D156" i="66"/>
  <c r="D108" i="66"/>
  <c r="D60" i="66"/>
  <c r="O202" i="66"/>
  <c r="O194" i="66"/>
  <c r="O186" i="66"/>
  <c r="O178" i="66"/>
  <c r="O170" i="66"/>
  <c r="O162" i="66"/>
  <c r="O154" i="66"/>
  <c r="O146" i="66"/>
  <c r="O138" i="66"/>
  <c r="O130" i="66"/>
  <c r="O114" i="66"/>
  <c r="O98" i="66"/>
  <c r="O90" i="66"/>
  <c r="O82" i="66"/>
  <c r="D74" i="66"/>
  <c r="O74" i="66"/>
  <c r="D58" i="66"/>
  <c r="O58" i="66"/>
  <c r="O50" i="66"/>
  <c r="O42" i="66"/>
  <c r="O234" i="66"/>
  <c r="O226" i="66"/>
  <c r="O218" i="66"/>
  <c r="O210" i="66"/>
  <c r="D203" i="66"/>
  <c r="D195" i="66"/>
  <c r="D187" i="66"/>
  <c r="D179" i="66"/>
  <c r="D171" i="66"/>
  <c r="D163" i="66"/>
  <c r="D155" i="66"/>
  <c r="D147" i="66"/>
  <c r="D107" i="66"/>
  <c r="D91" i="66"/>
  <c r="D83" i="66"/>
  <c r="D75" i="66"/>
  <c r="D67" i="66"/>
  <c r="D59" i="66"/>
  <c r="D51" i="66"/>
  <c r="D43" i="66"/>
  <c r="D235" i="66"/>
  <c r="D227" i="66"/>
  <c r="D219" i="66"/>
  <c r="D211" i="66"/>
  <c r="O180" i="66"/>
  <c r="O156" i="66"/>
  <c r="O124" i="66"/>
  <c r="O92" i="66"/>
  <c r="O228" i="66"/>
  <c r="O212" i="66"/>
  <c r="O179" i="66"/>
  <c r="D131" i="66"/>
  <c r="O131" i="66"/>
  <c r="O219" i="66"/>
  <c r="O193" i="66"/>
  <c r="O185" i="66"/>
  <c r="O177" i="66"/>
  <c r="O169" i="66"/>
  <c r="O161" i="66"/>
  <c r="O153" i="66"/>
  <c r="O145" i="66"/>
  <c r="D137" i="66"/>
  <c r="O137" i="66"/>
  <c r="O129" i="66"/>
  <c r="O113" i="66"/>
  <c r="O105" i="66"/>
  <c r="O97" i="66"/>
  <c r="O89" i="66"/>
  <c r="D73" i="66"/>
  <c r="O73" i="66"/>
  <c r="D65" i="66"/>
  <c r="O65" i="66"/>
  <c r="D57" i="66"/>
  <c r="O57" i="66"/>
  <c r="D49" i="66"/>
  <c r="O49" i="66"/>
  <c r="D41" i="66"/>
  <c r="O41" i="66"/>
  <c r="O233" i="66"/>
  <c r="O225" i="66"/>
  <c r="O217" i="66"/>
  <c r="O209" i="66"/>
  <c r="D202" i="66"/>
  <c r="D194" i="66"/>
  <c r="D186" i="66"/>
  <c r="D178" i="66"/>
  <c r="D170" i="66"/>
  <c r="D162" i="66"/>
  <c r="D154" i="66"/>
  <c r="D146" i="66"/>
  <c r="D138" i="66"/>
  <c r="D130" i="66"/>
  <c r="D122" i="66"/>
  <c r="D114" i="66"/>
  <c r="D106" i="66"/>
  <c r="D98" i="66"/>
  <c r="D90" i="66"/>
  <c r="D82" i="66"/>
  <c r="D66" i="66"/>
  <c r="D50" i="66"/>
  <c r="D42" i="66"/>
  <c r="D234" i="66"/>
  <c r="D226" i="66"/>
  <c r="D218" i="66"/>
  <c r="D210" i="66"/>
  <c r="O196" i="66"/>
  <c r="O148" i="66"/>
  <c r="D76" i="66"/>
  <c r="O76" i="66"/>
  <c r="D36" i="66"/>
  <c r="O36" i="66"/>
  <c r="O236" i="66"/>
  <c r="O155" i="66"/>
  <c r="O83" i="66"/>
  <c r="O211" i="66"/>
  <c r="D236" i="66"/>
  <c r="O200" i="66"/>
  <c r="O192" i="66"/>
  <c r="O184" i="66"/>
  <c r="O176" i="66"/>
  <c r="O168" i="66"/>
  <c r="O152" i="66"/>
  <c r="O144" i="66"/>
  <c r="O136" i="66"/>
  <c r="O120" i="66"/>
  <c r="O112" i="66"/>
  <c r="O104" i="66"/>
  <c r="O96" i="66"/>
  <c r="O88" i="66"/>
  <c r="O80" i="66"/>
  <c r="O72" i="66"/>
  <c r="O64" i="66"/>
  <c r="O56" i="66"/>
  <c r="O48" i="66"/>
  <c r="O40" i="66"/>
  <c r="O232" i="66"/>
  <c r="O224" i="66"/>
  <c r="O216" i="66"/>
  <c r="O208" i="66"/>
  <c r="D201" i="66"/>
  <c r="D193" i="66"/>
  <c r="D185" i="66"/>
  <c r="D177" i="66"/>
  <c r="D169" i="66"/>
  <c r="D161" i="66"/>
  <c r="D153" i="66"/>
  <c r="D145" i="66"/>
  <c r="D129" i="66"/>
  <c r="D121" i="66"/>
  <c r="D113" i="66"/>
  <c r="D105" i="66"/>
  <c r="D97" i="66"/>
  <c r="D89" i="66"/>
  <c r="D81" i="66"/>
  <c r="D233" i="66"/>
  <c r="D225" i="66"/>
  <c r="D217" i="66"/>
  <c r="D209" i="66"/>
  <c r="O100" i="66"/>
  <c r="O187" i="66"/>
  <c r="O147" i="66"/>
  <c r="D123" i="66"/>
  <c r="O123" i="66"/>
  <c r="O91" i="66"/>
  <c r="O43" i="66"/>
  <c r="D196" i="66"/>
  <c r="D164" i="66"/>
  <c r="D132" i="66"/>
  <c r="D100" i="66"/>
  <c r="D68" i="66"/>
  <c r="D220" i="66"/>
  <c r="O191" i="66"/>
  <c r="O183" i="66"/>
  <c r="O159" i="66"/>
  <c r="O143" i="66"/>
  <c r="O135" i="66"/>
  <c r="O127" i="66"/>
  <c r="O119" i="66"/>
  <c r="O111" i="66"/>
  <c r="O103" i="66"/>
  <c r="O95" i="66"/>
  <c r="O87" i="66"/>
  <c r="O79" i="66"/>
  <c r="O63" i="66"/>
  <c r="O55" i="66"/>
  <c r="O47" i="66"/>
  <c r="O39" i="66"/>
  <c r="D231" i="66"/>
  <c r="O231" i="66"/>
  <c r="D223" i="66"/>
  <c r="O223" i="66"/>
  <c r="D215" i="66"/>
  <c r="O215" i="66"/>
  <c r="D207" i="66"/>
  <c r="O207" i="66"/>
  <c r="D200" i="66"/>
  <c r="D192" i="66"/>
  <c r="D184" i="66"/>
  <c r="D176" i="66"/>
  <c r="D168" i="66"/>
  <c r="D160" i="66"/>
  <c r="D152" i="66"/>
  <c r="D144" i="66"/>
  <c r="D136" i="66"/>
  <c r="D128" i="66"/>
  <c r="D120" i="66"/>
  <c r="D112" i="66"/>
  <c r="D104" i="66"/>
  <c r="D96" i="66"/>
  <c r="D88" i="66"/>
  <c r="D80" i="66"/>
  <c r="D72" i="66"/>
  <c r="D64" i="66"/>
  <c r="D56" i="66"/>
  <c r="D48" i="66"/>
  <c r="D40" i="66"/>
  <c r="D232" i="66"/>
  <c r="D224" i="66"/>
  <c r="D216" i="66"/>
  <c r="D208" i="66"/>
  <c r="O188" i="66"/>
  <c r="O164" i="66"/>
  <c r="O140" i="66"/>
  <c r="O108" i="66"/>
  <c r="O68" i="66"/>
  <c r="D44" i="66"/>
  <c r="O44" i="66"/>
  <c r="O220" i="66"/>
  <c r="O195" i="66"/>
  <c r="D139" i="66"/>
  <c r="O139" i="66"/>
  <c r="D99" i="66"/>
  <c r="O99" i="66"/>
  <c r="O59" i="66"/>
  <c r="O227" i="66"/>
  <c r="D180" i="66"/>
  <c r="D148" i="66"/>
  <c r="D124" i="66"/>
  <c r="D92" i="66"/>
  <c r="D228" i="66"/>
  <c r="O206" i="66"/>
  <c r="O198" i="66"/>
  <c r="O190" i="66"/>
  <c r="O182" i="66"/>
  <c r="O174" i="66"/>
  <c r="D166" i="66"/>
  <c r="O166" i="66"/>
  <c r="D150" i="66"/>
  <c r="O150" i="66"/>
  <c r="O142" i="66"/>
  <c r="O126" i="66"/>
  <c r="O118" i="66"/>
  <c r="O110" i="66"/>
  <c r="O102" i="66"/>
  <c r="O94" i="66"/>
  <c r="O78" i="66"/>
  <c r="O70" i="66"/>
  <c r="O62" i="66"/>
  <c r="O54" i="66"/>
  <c r="O46" i="66"/>
  <c r="O38" i="66"/>
  <c r="C3" i="64"/>
  <c r="P238" i="66"/>
  <c r="O230" i="66"/>
  <c r="O222" i="66"/>
  <c r="O214" i="66"/>
  <c r="D199" i="66"/>
  <c r="D191" i="66"/>
  <c r="D183" i="66"/>
  <c r="D175" i="66"/>
  <c r="D167" i="66"/>
  <c r="D159" i="66"/>
  <c r="D151" i="66"/>
  <c r="D143" i="66"/>
  <c r="D135" i="66"/>
  <c r="D127" i="66"/>
  <c r="D119" i="66"/>
  <c r="D111" i="66"/>
  <c r="D103" i="66"/>
  <c r="D95" i="66"/>
  <c r="D87" i="66"/>
  <c r="D79" i="66"/>
  <c r="D71" i="66"/>
  <c r="D63" i="66"/>
  <c r="D55" i="66"/>
  <c r="D47" i="66"/>
  <c r="D39" i="66"/>
  <c r="AM446" i="52"/>
  <c r="F4" i="64"/>
  <c r="G477" i="64"/>
  <c r="G461" i="64"/>
  <c r="G469" i="64"/>
  <c r="F5" i="64"/>
  <c r="D461" i="64"/>
  <c r="D453" i="64"/>
  <c r="G478" i="64"/>
  <c r="G470" i="64"/>
  <c r="G462" i="64"/>
  <c r="G454" i="64"/>
  <c r="G476" i="64"/>
  <c r="G468" i="64"/>
  <c r="G460" i="64"/>
  <c r="G452" i="64"/>
  <c r="G475" i="64"/>
  <c r="G467" i="64"/>
  <c r="G459" i="64"/>
  <c r="G451" i="64"/>
  <c r="G474" i="64"/>
  <c r="G466" i="64"/>
  <c r="G458" i="64"/>
  <c r="G450" i="64"/>
  <c r="G473" i="64"/>
  <c r="G465" i="64"/>
  <c r="G457" i="64"/>
  <c r="G449" i="64"/>
  <c r="G472" i="64"/>
  <c r="G464" i="64"/>
  <c r="G456" i="64"/>
  <c r="G448" i="64"/>
  <c r="G453" i="64"/>
  <c r="C4" i="64"/>
  <c r="C5" i="64"/>
  <c r="G471" i="64"/>
  <c r="G463" i="64"/>
  <c r="G455" i="64"/>
  <c r="G447" i="64"/>
  <c r="D469" i="64"/>
  <c r="AM474" i="52"/>
  <c r="AM466" i="52"/>
  <c r="AM458" i="52"/>
  <c r="AM450" i="52"/>
  <c r="AM471" i="52"/>
  <c r="AM463" i="52"/>
  <c r="AM455" i="52"/>
  <c r="AM447" i="52"/>
  <c r="D477" i="64"/>
  <c r="D478" i="64"/>
  <c r="D470" i="64"/>
  <c r="D462" i="64"/>
  <c r="D454" i="64"/>
  <c r="D476" i="64"/>
  <c r="D468" i="64"/>
  <c r="D460" i="64"/>
  <c r="D452" i="64"/>
  <c r="D474" i="64"/>
  <c r="D466" i="64"/>
  <c r="D458" i="64"/>
  <c r="D450" i="64"/>
  <c r="D473" i="64"/>
  <c r="D465" i="64"/>
  <c r="D457" i="64"/>
  <c r="D449" i="64"/>
  <c r="D472" i="64"/>
  <c r="D464" i="64"/>
  <c r="D456" i="64"/>
  <c r="D448" i="64"/>
  <c r="D475" i="64"/>
  <c r="D471" i="64"/>
  <c r="D463" i="64"/>
  <c r="D455" i="64"/>
  <c r="D447" i="64"/>
  <c r="D451" i="64"/>
  <c r="D467" i="64"/>
  <c r="D459" i="64"/>
  <c r="AM468" i="52"/>
  <c r="AM460" i="52"/>
  <c r="AM452" i="52"/>
  <c r="AM475" i="52"/>
  <c r="AM467" i="52"/>
  <c r="AM459" i="52"/>
  <c r="AM451" i="52"/>
  <c r="AM472" i="52"/>
  <c r="AM464" i="52"/>
  <c r="AM456" i="52"/>
  <c r="AM448" i="52"/>
  <c r="AM470" i="52"/>
  <c r="AM462" i="52"/>
  <c r="AM454" i="52"/>
  <c r="AM469" i="52"/>
  <c r="AM461" i="52"/>
  <c r="AM453" i="52"/>
  <c r="AM445" i="52"/>
  <c r="AF5" i="52"/>
  <c r="AF6" i="52"/>
  <c r="AB6" i="52"/>
  <c r="AB5" i="52"/>
  <c r="O238" i="66" l="1"/>
  <c r="D238" i="66"/>
  <c r="AA443" i="52"/>
  <c r="AA442" i="52"/>
  <c r="AA441" i="52"/>
  <c r="AA440" i="52"/>
  <c r="AA439" i="52"/>
  <c r="AA438" i="52"/>
  <c r="AA437" i="52"/>
  <c r="AA436" i="52"/>
  <c r="AA435" i="52"/>
  <c r="AA434" i="52"/>
  <c r="AA433" i="52"/>
  <c r="AA432" i="52"/>
  <c r="AA431" i="52"/>
  <c r="AA430" i="52"/>
  <c r="AA429" i="52"/>
  <c r="AA428" i="52"/>
  <c r="AA427" i="52"/>
  <c r="AA426" i="52"/>
  <c r="AA425" i="52"/>
  <c r="AA424" i="52"/>
  <c r="AA423" i="52"/>
  <c r="AA422" i="52"/>
  <c r="AA421" i="52"/>
  <c r="AA420" i="52"/>
  <c r="AA419" i="52"/>
  <c r="AA418" i="52"/>
  <c r="AA417" i="52"/>
  <c r="AA416" i="52"/>
  <c r="AA415" i="52"/>
  <c r="AA414" i="52"/>
  <c r="AA413" i="52"/>
  <c r="AA412" i="52"/>
  <c r="AA411" i="52"/>
  <c r="AA410" i="52"/>
  <c r="AA409" i="52"/>
  <c r="AA408" i="52"/>
  <c r="AA407" i="52"/>
  <c r="AA406" i="52"/>
  <c r="AA405" i="52"/>
  <c r="AA404" i="52"/>
  <c r="AA403" i="52"/>
  <c r="AA402" i="52"/>
  <c r="AA401" i="52"/>
  <c r="AA400" i="52"/>
  <c r="AA399" i="52"/>
  <c r="AA398" i="52"/>
  <c r="AA397" i="52"/>
  <c r="AA396" i="52"/>
  <c r="AA395" i="52"/>
  <c r="AA394" i="52"/>
  <c r="AA393" i="52"/>
  <c r="AA392" i="52"/>
  <c r="AA391" i="52"/>
  <c r="AA390" i="52"/>
  <c r="AA389" i="52"/>
  <c r="AA388" i="52"/>
  <c r="AA387" i="52"/>
  <c r="AA386" i="52"/>
  <c r="AA385" i="52"/>
  <c r="AA384" i="52"/>
  <c r="AA383" i="52"/>
  <c r="AA382" i="52"/>
  <c r="AA381" i="52"/>
  <c r="AA380" i="52"/>
  <c r="AA379" i="52"/>
  <c r="AA378" i="52"/>
  <c r="AA377" i="52"/>
  <c r="AA376" i="52"/>
  <c r="AA375" i="52"/>
  <c r="AA374" i="52"/>
  <c r="AA373" i="52"/>
  <c r="AA372" i="52"/>
  <c r="AA371" i="52"/>
  <c r="AA370" i="52"/>
  <c r="AA369" i="52"/>
  <c r="AA368" i="52"/>
  <c r="AA367" i="52"/>
  <c r="AA366" i="52"/>
  <c r="AA365" i="52"/>
  <c r="AA364" i="52"/>
  <c r="AA363" i="52"/>
  <c r="AA362" i="52"/>
  <c r="AA361" i="52"/>
  <c r="AA360" i="52"/>
  <c r="AA359" i="52"/>
  <c r="AA358" i="52"/>
  <c r="AA357" i="52"/>
  <c r="AA356" i="52"/>
  <c r="AA355" i="52"/>
  <c r="AA354" i="52"/>
  <c r="AA353" i="52"/>
  <c r="AA352" i="52"/>
  <c r="AA351" i="52"/>
  <c r="AA350" i="52"/>
  <c r="AA349" i="52"/>
  <c r="AA348" i="52"/>
  <c r="AA347" i="52"/>
  <c r="AA346" i="52"/>
  <c r="AA345" i="52"/>
  <c r="AA344" i="52"/>
  <c r="AA343" i="52"/>
  <c r="AA342" i="52"/>
  <c r="AA341" i="52"/>
  <c r="AA340" i="52"/>
  <c r="AA339" i="52"/>
  <c r="AA338" i="52"/>
  <c r="AA337" i="52"/>
  <c r="AA336" i="52"/>
  <c r="AA335" i="52"/>
  <c r="AA334" i="52"/>
  <c r="AA333" i="52"/>
  <c r="AA332" i="52"/>
  <c r="AA331" i="52"/>
  <c r="AA330" i="52"/>
  <c r="AA329" i="52"/>
  <c r="AA328" i="52"/>
  <c r="AA327" i="52"/>
  <c r="AA326" i="52"/>
  <c r="AA325" i="52"/>
  <c r="AA324" i="52"/>
  <c r="AA323" i="52"/>
  <c r="AA322" i="52"/>
  <c r="AA321" i="52"/>
  <c r="AA320" i="52"/>
  <c r="AA319" i="52"/>
  <c r="AA318" i="52"/>
  <c r="AA317" i="52"/>
  <c r="AA316" i="52"/>
  <c r="AA315" i="52"/>
  <c r="AA314" i="52"/>
  <c r="AA313" i="52"/>
  <c r="AA312" i="52"/>
  <c r="AA311" i="52"/>
  <c r="AA310" i="52"/>
  <c r="AA309" i="52"/>
  <c r="AA308" i="52"/>
  <c r="AA307" i="52"/>
  <c r="AA306" i="52"/>
  <c r="AA305" i="52"/>
  <c r="AA304" i="52"/>
  <c r="AA303" i="52"/>
  <c r="AA302" i="52"/>
  <c r="AA301" i="52"/>
  <c r="AA300" i="52"/>
  <c r="AA299" i="52"/>
  <c r="AA298" i="52"/>
  <c r="AA297" i="52"/>
  <c r="AA296" i="52"/>
  <c r="AA295" i="52"/>
  <c r="AA294" i="52"/>
  <c r="AA293" i="52"/>
  <c r="AA292" i="52"/>
  <c r="AA291" i="52"/>
  <c r="AA290" i="52"/>
  <c r="AA289" i="52"/>
  <c r="AA288" i="52"/>
  <c r="AA287" i="52"/>
  <c r="AA286" i="52"/>
  <c r="AA285" i="52"/>
  <c r="AA284" i="52"/>
  <c r="AA283" i="52"/>
  <c r="AA282" i="52"/>
  <c r="AA281" i="52"/>
  <c r="AA280" i="52"/>
  <c r="AA279" i="52"/>
  <c r="AA278" i="52"/>
  <c r="AA277" i="52"/>
  <c r="AA276" i="52"/>
  <c r="AA275" i="52"/>
  <c r="AA274" i="52"/>
  <c r="AA273" i="52"/>
  <c r="AA272" i="52"/>
  <c r="AA271" i="52"/>
  <c r="AA270" i="52"/>
  <c r="AA269" i="52"/>
  <c r="AA268" i="52"/>
  <c r="AA267" i="52"/>
  <c r="AA266" i="52"/>
  <c r="AA265" i="52"/>
  <c r="AA264" i="52"/>
  <c r="AA263" i="52"/>
  <c r="AA262" i="52"/>
  <c r="AA261" i="52"/>
  <c r="AA260" i="52"/>
  <c r="AA259" i="52"/>
  <c r="AA258" i="52"/>
  <c r="AA257" i="52"/>
  <c r="AA256" i="52"/>
  <c r="AA255" i="52"/>
  <c r="AA254" i="52"/>
  <c r="AA253" i="52"/>
  <c r="AA252" i="52"/>
  <c r="AA251" i="52"/>
  <c r="AA250" i="52"/>
  <c r="AA249" i="52"/>
  <c r="AA248" i="52"/>
  <c r="AA247" i="52"/>
  <c r="AA246" i="52"/>
  <c r="AA245" i="52"/>
  <c r="AA244" i="52"/>
  <c r="AA243" i="52"/>
  <c r="AA242" i="52"/>
  <c r="AA241" i="52"/>
  <c r="AA240" i="52"/>
  <c r="AA239" i="52"/>
  <c r="AA238" i="52"/>
  <c r="AA237" i="52"/>
  <c r="AA236" i="52"/>
  <c r="AA235" i="52"/>
  <c r="AA234" i="52"/>
  <c r="AA233" i="52"/>
  <c r="AA232" i="52"/>
  <c r="AA231" i="52"/>
  <c r="AA230" i="52"/>
  <c r="AA229" i="52"/>
  <c r="AA228" i="52"/>
  <c r="AA227" i="52"/>
  <c r="AA226" i="52"/>
  <c r="AA225" i="52"/>
  <c r="AA224" i="52"/>
  <c r="AA223" i="52"/>
  <c r="AA222" i="52"/>
  <c r="AA221" i="52"/>
  <c r="AA220" i="52"/>
  <c r="AA219" i="52"/>
  <c r="AA218" i="52"/>
  <c r="AA217" i="52"/>
  <c r="AA216" i="52"/>
  <c r="AA215" i="52"/>
  <c r="AA214" i="52"/>
  <c r="AA213" i="52"/>
  <c r="AA212" i="52"/>
  <c r="AA211" i="52"/>
  <c r="AA210" i="52"/>
  <c r="AA209" i="52"/>
  <c r="AA208" i="52"/>
  <c r="AA207" i="52"/>
  <c r="AA206" i="52"/>
  <c r="AA205" i="52"/>
  <c r="AA204" i="52"/>
  <c r="AA203" i="52"/>
  <c r="AA202" i="52"/>
  <c r="AA201" i="52"/>
  <c r="AA200" i="52"/>
  <c r="AA199" i="52"/>
  <c r="AA198" i="52"/>
  <c r="AA197" i="52"/>
  <c r="AA196" i="52"/>
  <c r="AA195" i="52"/>
  <c r="AA194" i="52"/>
  <c r="AA193" i="52"/>
  <c r="AA192" i="52"/>
  <c r="AA191" i="52"/>
  <c r="AA190" i="52"/>
  <c r="AA189" i="52"/>
  <c r="AA188" i="52"/>
  <c r="AA187" i="52"/>
  <c r="AA186" i="52"/>
  <c r="AA185" i="52"/>
  <c r="AA184" i="52"/>
  <c r="AA183" i="52"/>
  <c r="AA182" i="52"/>
  <c r="AA181" i="52"/>
  <c r="AA180" i="52"/>
  <c r="AA179" i="52"/>
  <c r="AA178" i="52"/>
  <c r="AA177" i="52"/>
  <c r="AA176" i="52"/>
  <c r="AA175" i="52"/>
  <c r="AA174" i="52"/>
  <c r="AA173" i="52"/>
  <c r="AA172" i="52"/>
  <c r="AA171" i="52"/>
  <c r="AA170" i="52"/>
  <c r="AA169" i="52"/>
  <c r="AA168" i="52"/>
  <c r="AA167" i="52"/>
  <c r="Z6" i="52"/>
  <c r="Z5" i="52"/>
  <c r="Z4" i="52"/>
  <c r="AJ444" i="52" l="1"/>
  <c r="AJ445" i="52"/>
  <c r="AJ446" i="52"/>
  <c r="AJ447" i="52"/>
  <c r="AJ448" i="52"/>
  <c r="AJ449" i="52"/>
  <c r="AJ450" i="52"/>
  <c r="AJ451" i="52"/>
  <c r="AJ452" i="52"/>
  <c r="AJ453" i="52"/>
  <c r="AJ454" i="52"/>
  <c r="AJ455" i="52"/>
  <c r="AJ456" i="52"/>
  <c r="AJ457" i="52"/>
  <c r="AJ458" i="52"/>
  <c r="AJ459" i="52"/>
  <c r="AJ460" i="52"/>
  <c r="AJ461" i="52"/>
  <c r="AJ462" i="52"/>
  <c r="AJ463" i="52"/>
  <c r="AJ464" i="52"/>
  <c r="AJ465" i="52"/>
  <c r="AJ466" i="52"/>
  <c r="AJ467" i="52"/>
  <c r="AJ468" i="52"/>
  <c r="AJ469" i="52"/>
  <c r="AJ470" i="52"/>
  <c r="AJ471" i="52"/>
  <c r="AJ472" i="52"/>
  <c r="AJ473" i="52"/>
  <c r="AJ474" i="52"/>
  <c r="AJ475" i="52"/>
  <c r="AI6" i="52"/>
  <c r="AI5" i="52"/>
  <c r="AI4" i="52"/>
  <c r="AH11" i="52"/>
  <c r="B11" i="52"/>
  <c r="E12" i="52"/>
  <c r="E13" i="52"/>
  <c r="E14" i="52"/>
  <c r="E15" i="52"/>
  <c r="E16" i="52"/>
  <c r="E17" i="52"/>
  <c r="E18" i="52"/>
  <c r="E19" i="52"/>
  <c r="E20" i="52"/>
  <c r="E21" i="52"/>
  <c r="E22" i="52"/>
  <c r="E23" i="52"/>
  <c r="E24" i="52"/>
  <c r="E25" i="52"/>
  <c r="E26" i="52"/>
  <c r="E27" i="52"/>
  <c r="E28" i="52"/>
  <c r="E29" i="52"/>
  <c r="E30" i="52"/>
  <c r="E31" i="52"/>
  <c r="E32" i="52"/>
  <c r="E33" i="52"/>
  <c r="E34" i="52"/>
  <c r="E35" i="52"/>
  <c r="E36" i="52"/>
  <c r="E37" i="52"/>
  <c r="E38" i="52"/>
  <c r="E39" i="52"/>
  <c r="E40" i="52"/>
  <c r="E41" i="52"/>
  <c r="E42" i="52"/>
  <c r="E43" i="52"/>
  <c r="E44" i="52"/>
  <c r="E45" i="52"/>
  <c r="E46" i="52"/>
  <c r="E47" i="52"/>
  <c r="E48" i="52"/>
  <c r="E49" i="52"/>
  <c r="E50" i="52"/>
  <c r="E51" i="52"/>
  <c r="E52" i="52"/>
  <c r="E53" i="52"/>
  <c r="E54" i="52"/>
  <c r="E55" i="52"/>
  <c r="E56" i="52"/>
  <c r="E57" i="52"/>
  <c r="E58" i="52"/>
  <c r="E59" i="52"/>
  <c r="E60" i="52"/>
  <c r="E61" i="52"/>
  <c r="E62" i="52"/>
  <c r="E63" i="52"/>
  <c r="E64" i="52"/>
  <c r="E65" i="52"/>
  <c r="E66" i="52"/>
  <c r="E67" i="52"/>
  <c r="E68" i="52"/>
  <c r="E69" i="52"/>
  <c r="E70" i="52"/>
  <c r="E71" i="52"/>
  <c r="E72" i="52"/>
  <c r="E73" i="52"/>
  <c r="E74" i="52"/>
  <c r="E75" i="52"/>
  <c r="E76" i="52"/>
  <c r="E77" i="52"/>
  <c r="E78" i="52"/>
  <c r="E79" i="52"/>
  <c r="E80" i="52"/>
  <c r="E81" i="52"/>
  <c r="E82" i="52"/>
  <c r="E83" i="52"/>
  <c r="E84" i="52"/>
  <c r="E85" i="52"/>
  <c r="E86" i="52"/>
  <c r="E87" i="52"/>
  <c r="E88" i="52"/>
  <c r="E89" i="52"/>
  <c r="E90" i="52"/>
  <c r="E91" i="52"/>
  <c r="E92" i="52"/>
  <c r="E93" i="52"/>
  <c r="E94" i="52"/>
  <c r="E95" i="52"/>
  <c r="E96" i="52"/>
  <c r="E97" i="52"/>
  <c r="E98" i="52"/>
  <c r="E99" i="52"/>
  <c r="E100" i="52"/>
  <c r="E101" i="52"/>
  <c r="E102" i="52"/>
  <c r="E103" i="52"/>
  <c r="E104" i="52"/>
  <c r="E105" i="52"/>
  <c r="E106" i="52"/>
  <c r="E107" i="52"/>
  <c r="E108" i="52"/>
  <c r="E109" i="52"/>
  <c r="E110" i="52"/>
  <c r="E111" i="52"/>
  <c r="E112" i="52"/>
  <c r="E113" i="52"/>
  <c r="E114" i="52"/>
  <c r="E115" i="52"/>
  <c r="E116" i="52"/>
  <c r="E117" i="52"/>
  <c r="E118" i="52"/>
  <c r="E119" i="52"/>
  <c r="E120" i="52"/>
  <c r="E121" i="52"/>
  <c r="E122" i="52"/>
  <c r="E123" i="52"/>
  <c r="E124" i="52"/>
  <c r="E125" i="52"/>
  <c r="E126" i="52"/>
  <c r="E127" i="52"/>
  <c r="E128" i="52"/>
  <c r="E129" i="52"/>
  <c r="E130" i="52"/>
  <c r="E131" i="52"/>
  <c r="E132" i="52"/>
  <c r="E133" i="52"/>
  <c r="E134" i="52"/>
  <c r="E135" i="52"/>
  <c r="E136" i="52"/>
  <c r="E137" i="52"/>
  <c r="E138" i="52"/>
  <c r="E139" i="52"/>
  <c r="E140" i="52"/>
  <c r="E141" i="52"/>
  <c r="E142" i="52"/>
  <c r="E143" i="52"/>
  <c r="E144" i="52"/>
  <c r="E145" i="52"/>
  <c r="E146" i="52"/>
  <c r="E147" i="52"/>
  <c r="E148" i="52"/>
  <c r="E149" i="52"/>
  <c r="E150" i="52"/>
  <c r="E151" i="52"/>
  <c r="E152" i="52"/>
  <c r="E153" i="52"/>
  <c r="E154" i="52"/>
  <c r="E155" i="52"/>
  <c r="E156" i="52"/>
  <c r="E157" i="52"/>
  <c r="E158" i="52"/>
  <c r="E159" i="52"/>
  <c r="E160" i="52"/>
  <c r="E161" i="52"/>
  <c r="E162" i="52"/>
  <c r="E163" i="52"/>
  <c r="E164" i="52"/>
  <c r="E165" i="52"/>
  <c r="E166" i="52"/>
  <c r="E167" i="52"/>
  <c r="E168" i="52"/>
  <c r="E169" i="52"/>
  <c r="E170" i="52"/>
  <c r="E171" i="52"/>
  <c r="E172" i="52"/>
  <c r="E173" i="52"/>
  <c r="E174" i="52"/>
  <c r="E175" i="52"/>
  <c r="E176" i="52"/>
  <c r="E177" i="52"/>
  <c r="E178" i="52"/>
  <c r="E179" i="52"/>
  <c r="E180" i="52"/>
  <c r="E181" i="52"/>
  <c r="E182" i="52"/>
  <c r="E183" i="52"/>
  <c r="E184" i="52"/>
  <c r="E185" i="52"/>
  <c r="E186" i="52"/>
  <c r="E187" i="52"/>
  <c r="E188" i="52"/>
  <c r="E189" i="52"/>
  <c r="E190" i="52"/>
  <c r="E191" i="52"/>
  <c r="E192" i="52"/>
  <c r="E193" i="52"/>
  <c r="E194" i="52"/>
  <c r="E195" i="52"/>
  <c r="E196" i="52"/>
  <c r="E197" i="52"/>
  <c r="E198" i="52"/>
  <c r="E199" i="52"/>
  <c r="E200" i="52"/>
  <c r="E201" i="52"/>
  <c r="E202" i="52"/>
  <c r="E203" i="52"/>
  <c r="E204" i="52"/>
  <c r="E205" i="52"/>
  <c r="E206" i="52"/>
  <c r="E207" i="52"/>
  <c r="E208" i="52"/>
  <c r="E209" i="52"/>
  <c r="E210" i="52"/>
  <c r="E211" i="52"/>
  <c r="E212" i="52"/>
  <c r="E213" i="52"/>
  <c r="E214" i="52"/>
  <c r="E215" i="52"/>
  <c r="E216" i="52"/>
  <c r="E217" i="52"/>
  <c r="E218" i="52"/>
  <c r="E219" i="52"/>
  <c r="E220" i="52"/>
  <c r="E221" i="52"/>
  <c r="E222" i="52"/>
  <c r="E223" i="52"/>
  <c r="E224" i="52"/>
  <c r="E225" i="52"/>
  <c r="E226" i="52"/>
  <c r="E227" i="52"/>
  <c r="E228" i="52"/>
  <c r="E229" i="52"/>
  <c r="E230" i="52"/>
  <c r="E231" i="52"/>
  <c r="E232" i="52"/>
  <c r="E233" i="52"/>
  <c r="E234" i="52"/>
  <c r="E235" i="52"/>
  <c r="E236" i="52"/>
  <c r="E237" i="52"/>
  <c r="E238" i="52"/>
  <c r="E239" i="52"/>
  <c r="E240" i="52"/>
  <c r="E241" i="52"/>
  <c r="E242" i="52"/>
  <c r="E243" i="52"/>
  <c r="E244" i="52"/>
  <c r="E245" i="52"/>
  <c r="E246" i="52"/>
  <c r="E247" i="52"/>
  <c r="E248" i="52"/>
  <c r="E249" i="52"/>
  <c r="E250" i="52"/>
  <c r="E251" i="52"/>
  <c r="E252" i="52"/>
  <c r="E253" i="52"/>
  <c r="E254" i="52"/>
  <c r="E255" i="52"/>
  <c r="E256" i="52"/>
  <c r="E257" i="52"/>
  <c r="E258" i="52"/>
  <c r="E259" i="52"/>
  <c r="E260" i="52"/>
  <c r="E261" i="52"/>
  <c r="E262" i="52"/>
  <c r="E263" i="52"/>
  <c r="E264" i="52"/>
  <c r="E265" i="52"/>
  <c r="E266" i="52"/>
  <c r="E267" i="52"/>
  <c r="E268" i="52"/>
  <c r="E269" i="52"/>
  <c r="E270" i="52"/>
  <c r="E271" i="52"/>
  <c r="E272" i="52"/>
  <c r="E273" i="52"/>
  <c r="E274" i="52"/>
  <c r="E275" i="52"/>
  <c r="E276" i="52"/>
  <c r="E277" i="52"/>
  <c r="E278" i="52"/>
  <c r="E279" i="52"/>
  <c r="E280" i="52"/>
  <c r="E281" i="52"/>
  <c r="E282" i="52"/>
  <c r="E283" i="52"/>
  <c r="E284" i="52"/>
  <c r="E285" i="52"/>
  <c r="E286" i="52"/>
  <c r="E287" i="52"/>
  <c r="E288" i="52"/>
  <c r="E289" i="52"/>
  <c r="E290" i="52"/>
  <c r="E291" i="52"/>
  <c r="E292" i="52"/>
  <c r="E293" i="52"/>
  <c r="E294" i="52"/>
  <c r="E295" i="52"/>
  <c r="E296" i="52"/>
  <c r="E297" i="52"/>
  <c r="E298" i="52"/>
  <c r="E299" i="52"/>
  <c r="E300" i="52"/>
  <c r="E301" i="52"/>
  <c r="E302" i="52"/>
  <c r="E303" i="52"/>
  <c r="E304" i="52"/>
  <c r="E305" i="52"/>
  <c r="E306" i="52"/>
  <c r="E307" i="52"/>
  <c r="E308" i="52"/>
  <c r="E309" i="52"/>
  <c r="E310" i="52"/>
  <c r="E311" i="52"/>
  <c r="E312" i="52"/>
  <c r="E313" i="52"/>
  <c r="E314" i="52"/>
  <c r="E315" i="52"/>
  <c r="E316" i="52"/>
  <c r="E317" i="52"/>
  <c r="E318" i="52"/>
  <c r="E319" i="52"/>
  <c r="E320" i="52"/>
  <c r="E321" i="52"/>
  <c r="E322" i="52"/>
  <c r="E323" i="52"/>
  <c r="E324" i="52"/>
  <c r="E325" i="52"/>
  <c r="E326" i="52"/>
  <c r="E327" i="52"/>
  <c r="E328" i="52"/>
  <c r="E329" i="52"/>
  <c r="E330" i="52"/>
  <c r="E331" i="52"/>
  <c r="E332" i="52"/>
  <c r="E333" i="52"/>
  <c r="E334" i="52"/>
  <c r="E335" i="52"/>
  <c r="E336" i="52"/>
  <c r="E337" i="52"/>
  <c r="E338" i="52"/>
  <c r="E339" i="52"/>
  <c r="E340" i="52"/>
  <c r="E341" i="52"/>
  <c r="E342" i="52"/>
  <c r="E343" i="52"/>
  <c r="E344" i="52"/>
  <c r="E345" i="52"/>
  <c r="E346" i="52"/>
  <c r="E347" i="52"/>
  <c r="E348" i="52"/>
  <c r="E349" i="52"/>
  <c r="E350" i="52"/>
  <c r="E351" i="52"/>
  <c r="E352" i="52"/>
  <c r="E353" i="52"/>
  <c r="E354" i="52"/>
  <c r="E355" i="52"/>
  <c r="E356" i="52"/>
  <c r="E357" i="52"/>
  <c r="E358" i="52"/>
  <c r="E359" i="52"/>
  <c r="E360" i="52"/>
  <c r="E361" i="52"/>
  <c r="E362" i="52"/>
  <c r="E363" i="52"/>
  <c r="E364" i="52"/>
  <c r="E365" i="52"/>
  <c r="E366" i="52"/>
  <c r="E367" i="52"/>
  <c r="E368" i="52"/>
  <c r="E369" i="52"/>
  <c r="E370" i="52"/>
  <c r="E371" i="52"/>
  <c r="E372" i="52"/>
  <c r="E373" i="52"/>
  <c r="E374" i="52"/>
  <c r="E375" i="52"/>
  <c r="E376" i="52"/>
  <c r="E377" i="52"/>
  <c r="E378" i="52"/>
  <c r="E379" i="52"/>
  <c r="E380" i="52"/>
  <c r="E381" i="52"/>
  <c r="E382" i="52"/>
  <c r="E383" i="52"/>
  <c r="E384" i="52"/>
  <c r="E385" i="52"/>
  <c r="E386" i="52"/>
  <c r="E387" i="52"/>
  <c r="E388" i="52"/>
  <c r="E389" i="52"/>
  <c r="E390" i="52"/>
  <c r="E391" i="52"/>
  <c r="E392" i="52"/>
  <c r="E393" i="52"/>
  <c r="E394" i="52"/>
  <c r="E395" i="52"/>
  <c r="E396" i="52"/>
  <c r="E397" i="52"/>
  <c r="E398" i="52"/>
  <c r="E399" i="52"/>
  <c r="E400" i="52"/>
  <c r="E401" i="52"/>
  <c r="E402" i="52"/>
  <c r="E403" i="52"/>
  <c r="E404" i="52"/>
  <c r="E405" i="52"/>
  <c r="E406" i="52"/>
  <c r="E407" i="52"/>
  <c r="E408" i="52"/>
  <c r="E409" i="52"/>
  <c r="E410" i="52"/>
  <c r="E411" i="52"/>
  <c r="E412" i="52"/>
  <c r="E413" i="52"/>
  <c r="E414" i="52"/>
  <c r="E415" i="52"/>
  <c r="E416" i="52"/>
  <c r="E417" i="52"/>
  <c r="E418" i="52"/>
  <c r="E419" i="52"/>
  <c r="E420" i="52"/>
  <c r="E421" i="52"/>
  <c r="E422" i="52"/>
  <c r="E423" i="52"/>
  <c r="E424" i="52"/>
  <c r="E425" i="52"/>
  <c r="E426" i="52"/>
  <c r="E427" i="52"/>
  <c r="E428" i="52"/>
  <c r="E429" i="52"/>
  <c r="E430" i="52"/>
  <c r="E431" i="52"/>
  <c r="E432" i="52"/>
  <c r="E433" i="52"/>
  <c r="E434" i="52"/>
  <c r="E435" i="52"/>
  <c r="E436" i="52"/>
  <c r="E437" i="52"/>
  <c r="E438" i="52"/>
  <c r="E439" i="52"/>
  <c r="E440" i="52"/>
  <c r="E441" i="52"/>
  <c r="E442" i="52"/>
  <c r="E443" i="52"/>
  <c r="E444" i="52"/>
  <c r="E445" i="52"/>
  <c r="E446" i="52"/>
  <c r="E447" i="52"/>
  <c r="E448" i="52"/>
  <c r="E449" i="52"/>
  <c r="E450" i="52"/>
  <c r="E451" i="52"/>
  <c r="E452" i="52"/>
  <c r="E453" i="52"/>
  <c r="E454" i="52"/>
  <c r="E455" i="52"/>
  <c r="E456" i="52"/>
  <c r="E457" i="52"/>
  <c r="E458" i="52"/>
  <c r="E459" i="52"/>
  <c r="E460" i="52"/>
  <c r="E461" i="52"/>
  <c r="E462" i="52"/>
  <c r="E463" i="52"/>
  <c r="E464" i="52"/>
  <c r="E465" i="52"/>
  <c r="E466" i="52"/>
  <c r="E467" i="52"/>
  <c r="E468" i="52"/>
  <c r="E469" i="52"/>
  <c r="E470" i="52"/>
  <c r="E471" i="52"/>
  <c r="E472" i="52"/>
  <c r="E473" i="52"/>
  <c r="E474" i="52"/>
  <c r="E475" i="52"/>
  <c r="E4" i="52" s="1"/>
  <c r="E11" i="52"/>
  <c r="C6" i="52"/>
  <c r="C5" i="52"/>
  <c r="C4" i="52"/>
  <c r="D475" i="52"/>
  <c r="D474" i="52"/>
  <c r="D473" i="52"/>
  <c r="D472" i="52"/>
  <c r="D471" i="52"/>
  <c r="D470" i="52"/>
  <c r="D469" i="52"/>
  <c r="D468" i="52"/>
  <c r="D467" i="52"/>
  <c r="D466" i="52"/>
  <c r="D465" i="52"/>
  <c r="D464" i="52"/>
  <c r="D463" i="52"/>
  <c r="D462" i="52"/>
  <c r="D461" i="52"/>
  <c r="D460" i="52"/>
  <c r="D459" i="52"/>
  <c r="D458" i="52"/>
  <c r="D457" i="52"/>
  <c r="D456" i="52"/>
  <c r="D455" i="52"/>
  <c r="D454" i="52"/>
  <c r="D453" i="52"/>
  <c r="D452" i="52"/>
  <c r="D451" i="52"/>
  <c r="D450" i="52"/>
  <c r="D449" i="52"/>
  <c r="D448" i="52"/>
  <c r="D447" i="52"/>
  <c r="D446" i="52"/>
  <c r="D445" i="52"/>
  <c r="D444" i="52"/>
  <c r="D443" i="52"/>
  <c r="D442" i="52"/>
  <c r="D441" i="52"/>
  <c r="D440" i="52"/>
  <c r="D439" i="52"/>
  <c r="D438" i="52"/>
  <c r="D437" i="52"/>
  <c r="D436" i="52"/>
  <c r="D435" i="52"/>
  <c r="D434" i="52"/>
  <c r="D433" i="52"/>
  <c r="D432" i="52"/>
  <c r="D431" i="52"/>
  <c r="D430" i="52"/>
  <c r="D429" i="52"/>
  <c r="D428" i="52"/>
  <c r="D427" i="52"/>
  <c r="D426" i="52"/>
  <c r="D425" i="52"/>
  <c r="D424" i="52"/>
  <c r="D423" i="52"/>
  <c r="D422" i="52"/>
  <c r="D421" i="52"/>
  <c r="D420" i="52"/>
  <c r="D419" i="52"/>
  <c r="D418" i="52"/>
  <c r="D417" i="52"/>
  <c r="D416" i="52"/>
  <c r="D415" i="52"/>
  <c r="D414" i="52"/>
  <c r="D413" i="52"/>
  <c r="D412" i="52"/>
  <c r="D411" i="52"/>
  <c r="D410" i="52"/>
  <c r="D409" i="52"/>
  <c r="D408" i="52"/>
  <c r="D407" i="52"/>
  <c r="D406" i="52"/>
  <c r="D405" i="52"/>
  <c r="D404" i="52"/>
  <c r="D403" i="52"/>
  <c r="D402" i="52"/>
  <c r="D401" i="52"/>
  <c r="D400" i="52"/>
  <c r="D399" i="52"/>
  <c r="D398" i="52"/>
  <c r="D397" i="52"/>
  <c r="D396" i="52"/>
  <c r="D395" i="52"/>
  <c r="D394" i="52"/>
  <c r="D393" i="52"/>
  <c r="D392" i="52"/>
  <c r="D391" i="52"/>
  <c r="D390" i="52"/>
  <c r="D389" i="52"/>
  <c r="D388" i="52"/>
  <c r="D387" i="52"/>
  <c r="D386" i="52"/>
  <c r="D385" i="52"/>
  <c r="D384" i="52"/>
  <c r="D383" i="52"/>
  <c r="D382" i="52"/>
  <c r="D381" i="52"/>
  <c r="D380" i="52"/>
  <c r="D379" i="52"/>
  <c r="D378" i="52"/>
  <c r="D377" i="52"/>
  <c r="D376" i="52"/>
  <c r="D375" i="52"/>
  <c r="D374" i="52"/>
  <c r="D373" i="52"/>
  <c r="D372" i="52"/>
  <c r="D371" i="52"/>
  <c r="D370" i="52"/>
  <c r="D369" i="52"/>
  <c r="D368" i="52"/>
  <c r="D367" i="52"/>
  <c r="D366" i="52"/>
  <c r="D365" i="52"/>
  <c r="D364" i="52"/>
  <c r="D363" i="52"/>
  <c r="D362" i="52"/>
  <c r="D361" i="52"/>
  <c r="D360" i="52"/>
  <c r="D359" i="52"/>
  <c r="D358" i="52"/>
  <c r="D357" i="52"/>
  <c r="D356" i="52"/>
  <c r="D355" i="52"/>
  <c r="D354" i="52"/>
  <c r="D353" i="52"/>
  <c r="D352" i="52"/>
  <c r="D351" i="52"/>
  <c r="D350" i="52"/>
  <c r="D349" i="52"/>
  <c r="D348" i="52"/>
  <c r="D347" i="52"/>
  <c r="D346" i="52"/>
  <c r="D345" i="52"/>
  <c r="D344" i="52"/>
  <c r="D343" i="52"/>
  <c r="D342" i="52"/>
  <c r="D341" i="52"/>
  <c r="D340" i="52"/>
  <c r="D339" i="52"/>
  <c r="D338" i="52"/>
  <c r="D337" i="52"/>
  <c r="D336" i="52"/>
  <c r="D335" i="52"/>
  <c r="D334" i="52"/>
  <c r="D333" i="52"/>
  <c r="D332" i="52"/>
  <c r="D331" i="52"/>
  <c r="D330" i="52"/>
  <c r="D329" i="52"/>
  <c r="D328" i="52"/>
  <c r="D327" i="52"/>
  <c r="D326" i="52"/>
  <c r="D325" i="52"/>
  <c r="D324" i="52"/>
  <c r="D323" i="52"/>
  <c r="D322" i="52"/>
  <c r="D321" i="52"/>
  <c r="D320" i="52"/>
  <c r="D319" i="52"/>
  <c r="D318" i="52"/>
  <c r="D317" i="52"/>
  <c r="D316" i="52"/>
  <c r="D315" i="52"/>
  <c r="D314" i="52"/>
  <c r="D313" i="52"/>
  <c r="D312" i="52"/>
  <c r="D311" i="52"/>
  <c r="D310" i="52"/>
  <c r="D309" i="52"/>
  <c r="D308" i="52"/>
  <c r="D307" i="52"/>
  <c r="D306" i="52"/>
  <c r="D305" i="52"/>
  <c r="D304" i="52"/>
  <c r="D303" i="52"/>
  <c r="D302" i="52"/>
  <c r="D301" i="52"/>
  <c r="D300" i="52"/>
  <c r="D299" i="52"/>
  <c r="D298" i="52"/>
  <c r="D297" i="52"/>
  <c r="D296" i="52"/>
  <c r="D295" i="52"/>
  <c r="D294" i="52"/>
  <c r="D293" i="52"/>
  <c r="D292" i="52"/>
  <c r="D291" i="52"/>
  <c r="D290" i="52"/>
  <c r="D289" i="52"/>
  <c r="D288" i="52"/>
  <c r="D287" i="52"/>
  <c r="D286" i="52"/>
  <c r="D285" i="52"/>
  <c r="D284" i="52"/>
  <c r="D283" i="52"/>
  <c r="D282" i="52"/>
  <c r="D281" i="52"/>
  <c r="D280" i="52"/>
  <c r="D279" i="52"/>
  <c r="D278" i="52"/>
  <c r="D277" i="52"/>
  <c r="D276" i="52"/>
  <c r="D275" i="52"/>
  <c r="D274" i="52"/>
  <c r="D273" i="52"/>
  <c r="D272" i="52"/>
  <c r="D271" i="52"/>
  <c r="D270" i="52"/>
  <c r="D269" i="52"/>
  <c r="D268" i="52"/>
  <c r="D267" i="52"/>
  <c r="D266" i="52"/>
  <c r="D265" i="52"/>
  <c r="D264" i="52"/>
  <c r="D263" i="52"/>
  <c r="D262" i="52"/>
  <c r="D261" i="52"/>
  <c r="D260" i="52"/>
  <c r="D259" i="52"/>
  <c r="D258" i="52"/>
  <c r="D257" i="52"/>
  <c r="D256" i="52"/>
  <c r="D255" i="52"/>
  <c r="D254" i="52"/>
  <c r="D253" i="52"/>
  <c r="D252" i="52"/>
  <c r="D251" i="52"/>
  <c r="D250" i="52"/>
  <c r="D249" i="52"/>
  <c r="D248" i="52"/>
  <c r="D247" i="52"/>
  <c r="D246" i="52"/>
  <c r="D245" i="52"/>
  <c r="D244" i="52"/>
  <c r="D243" i="52"/>
  <c r="D242" i="52"/>
  <c r="D241" i="52"/>
  <c r="D240" i="52"/>
  <c r="D239" i="52"/>
  <c r="D238" i="52"/>
  <c r="D237" i="52"/>
  <c r="D236" i="52"/>
  <c r="D235" i="52"/>
  <c r="D234" i="52"/>
  <c r="D233" i="52"/>
  <c r="D232" i="52"/>
  <c r="D231" i="52"/>
  <c r="D230" i="52"/>
  <c r="D229" i="52"/>
  <c r="D228" i="52"/>
  <c r="D227" i="52"/>
  <c r="D226" i="52"/>
  <c r="D225" i="52"/>
  <c r="D224" i="52"/>
  <c r="D223" i="52"/>
  <c r="D222" i="52"/>
  <c r="D221" i="52"/>
  <c r="D220" i="52"/>
  <c r="D219" i="52"/>
  <c r="D218" i="52"/>
  <c r="D217" i="52"/>
  <c r="D216" i="52"/>
  <c r="D215" i="52"/>
  <c r="D214" i="52"/>
  <c r="D213" i="52"/>
  <c r="D212" i="52"/>
  <c r="D211" i="52"/>
  <c r="D210" i="52"/>
  <c r="D209" i="52"/>
  <c r="D208" i="52"/>
  <c r="D207" i="52"/>
  <c r="D206" i="52"/>
  <c r="D205" i="52"/>
  <c r="D204" i="52"/>
  <c r="D203" i="52"/>
  <c r="D202" i="52"/>
  <c r="D201" i="52"/>
  <c r="D200" i="52"/>
  <c r="D199" i="52"/>
  <c r="D198" i="52"/>
  <c r="D197" i="52"/>
  <c r="D196" i="52"/>
  <c r="D195" i="52"/>
  <c r="D194" i="52"/>
  <c r="D193" i="52"/>
  <c r="D192" i="52"/>
  <c r="D191" i="52"/>
  <c r="D190" i="52"/>
  <c r="D189" i="52"/>
  <c r="D188" i="52"/>
  <c r="D187" i="52"/>
  <c r="D186" i="52"/>
  <c r="D185" i="52"/>
  <c r="D184" i="52"/>
  <c r="D183" i="52"/>
  <c r="D182" i="52"/>
  <c r="D181" i="52"/>
  <c r="D180" i="52"/>
  <c r="D179" i="52"/>
  <c r="D178" i="52"/>
  <c r="D177" i="52"/>
  <c r="D176" i="52"/>
  <c r="D175" i="52"/>
  <c r="D174" i="52"/>
  <c r="D173" i="52"/>
  <c r="D172" i="52"/>
  <c r="D171" i="52"/>
  <c r="D170" i="52"/>
  <c r="D169" i="52"/>
  <c r="D168" i="52"/>
  <c r="D167" i="52"/>
  <c r="G6" i="52"/>
  <c r="G5" i="52"/>
  <c r="G4" i="52"/>
  <c r="J168" i="52"/>
  <c r="J169" i="52"/>
  <c r="J170" i="52"/>
  <c r="J171" i="52"/>
  <c r="J172" i="52"/>
  <c r="J173" i="52"/>
  <c r="J174" i="52"/>
  <c r="J175" i="52"/>
  <c r="J176" i="52"/>
  <c r="J177" i="52"/>
  <c r="J178" i="52"/>
  <c r="J179" i="52"/>
  <c r="J180" i="52"/>
  <c r="J181" i="52"/>
  <c r="J182" i="52"/>
  <c r="J183" i="52"/>
  <c r="J184" i="52"/>
  <c r="J185" i="52"/>
  <c r="J186" i="52"/>
  <c r="J187" i="52"/>
  <c r="J188" i="52"/>
  <c r="J189" i="52"/>
  <c r="J190" i="52"/>
  <c r="J191" i="52"/>
  <c r="J192" i="52"/>
  <c r="J193" i="52"/>
  <c r="J194" i="52"/>
  <c r="J195" i="52"/>
  <c r="J196" i="52"/>
  <c r="J197" i="52"/>
  <c r="J198" i="52"/>
  <c r="J199" i="52"/>
  <c r="J200" i="52"/>
  <c r="J201" i="52"/>
  <c r="J202" i="52"/>
  <c r="J203" i="52"/>
  <c r="J204" i="52"/>
  <c r="J205" i="52"/>
  <c r="J206" i="52"/>
  <c r="J207" i="52"/>
  <c r="J208" i="52"/>
  <c r="J209" i="52"/>
  <c r="J210" i="52"/>
  <c r="J211" i="52"/>
  <c r="J212" i="52"/>
  <c r="J213" i="52"/>
  <c r="J214" i="52"/>
  <c r="J215" i="52"/>
  <c r="J216" i="52"/>
  <c r="J217" i="52"/>
  <c r="J218" i="52"/>
  <c r="J219" i="52"/>
  <c r="J220" i="52"/>
  <c r="J221" i="52"/>
  <c r="J222" i="52"/>
  <c r="J223" i="52"/>
  <c r="J224" i="52"/>
  <c r="J225" i="52"/>
  <c r="J226" i="52"/>
  <c r="J227" i="52"/>
  <c r="J228" i="52"/>
  <c r="J229" i="52"/>
  <c r="J230" i="52"/>
  <c r="J231" i="52"/>
  <c r="J232" i="52"/>
  <c r="J233" i="52"/>
  <c r="J234" i="52"/>
  <c r="J235" i="52"/>
  <c r="J236" i="52"/>
  <c r="J237" i="52"/>
  <c r="J238" i="52"/>
  <c r="J239" i="52"/>
  <c r="J240" i="52"/>
  <c r="J241" i="52"/>
  <c r="J242" i="52"/>
  <c r="J243" i="52"/>
  <c r="J244" i="52"/>
  <c r="J245" i="52"/>
  <c r="J246" i="52"/>
  <c r="J247" i="52"/>
  <c r="J248" i="52"/>
  <c r="J249" i="52"/>
  <c r="J250" i="52"/>
  <c r="J251" i="52"/>
  <c r="J252" i="52"/>
  <c r="J253" i="52"/>
  <c r="J254" i="52"/>
  <c r="J255" i="52"/>
  <c r="J256" i="52"/>
  <c r="J257" i="52"/>
  <c r="J258" i="52"/>
  <c r="J259" i="52"/>
  <c r="J260" i="52"/>
  <c r="J261" i="52"/>
  <c r="J262" i="52"/>
  <c r="J263" i="52"/>
  <c r="J264" i="52"/>
  <c r="J265" i="52"/>
  <c r="J266" i="52"/>
  <c r="J267" i="52"/>
  <c r="J268" i="52"/>
  <c r="J269" i="52"/>
  <c r="J270" i="52"/>
  <c r="J271" i="52"/>
  <c r="J272" i="52"/>
  <c r="J273" i="52"/>
  <c r="J274" i="52"/>
  <c r="J275" i="52"/>
  <c r="J276" i="52"/>
  <c r="J277" i="52"/>
  <c r="J278" i="52"/>
  <c r="J279" i="52"/>
  <c r="J280" i="52"/>
  <c r="J281" i="52"/>
  <c r="J282" i="52"/>
  <c r="J283" i="52"/>
  <c r="J284" i="52"/>
  <c r="J285" i="52"/>
  <c r="J286" i="52"/>
  <c r="J287" i="52"/>
  <c r="J288" i="52"/>
  <c r="J289" i="52"/>
  <c r="J290" i="52"/>
  <c r="J291" i="52"/>
  <c r="J292" i="52"/>
  <c r="J293" i="52"/>
  <c r="J294" i="52"/>
  <c r="J295" i="52"/>
  <c r="J296" i="52"/>
  <c r="J297" i="52"/>
  <c r="J298" i="52"/>
  <c r="J299" i="52"/>
  <c r="J300" i="52"/>
  <c r="J301" i="52"/>
  <c r="J302" i="52"/>
  <c r="J303" i="52"/>
  <c r="J304" i="52"/>
  <c r="J305" i="52"/>
  <c r="J306" i="52"/>
  <c r="J307" i="52"/>
  <c r="J308" i="52"/>
  <c r="J309" i="52"/>
  <c r="J310" i="52"/>
  <c r="J311" i="52"/>
  <c r="J312" i="52"/>
  <c r="J313" i="52"/>
  <c r="J314" i="52"/>
  <c r="J315" i="52"/>
  <c r="J316" i="52"/>
  <c r="J317" i="52"/>
  <c r="J318" i="52"/>
  <c r="J319" i="52"/>
  <c r="J320" i="52"/>
  <c r="J321" i="52"/>
  <c r="J322" i="52"/>
  <c r="J323" i="52"/>
  <c r="J324" i="52"/>
  <c r="J325" i="52"/>
  <c r="J326" i="52"/>
  <c r="J327" i="52"/>
  <c r="J328" i="52"/>
  <c r="J329" i="52"/>
  <c r="J330" i="52"/>
  <c r="J331" i="52"/>
  <c r="J332" i="52"/>
  <c r="J333" i="52"/>
  <c r="J334" i="52"/>
  <c r="J335" i="52"/>
  <c r="J336" i="52"/>
  <c r="J337" i="52"/>
  <c r="J338" i="52"/>
  <c r="J339" i="52"/>
  <c r="J340" i="52"/>
  <c r="J341" i="52"/>
  <c r="J342" i="52"/>
  <c r="J343" i="52"/>
  <c r="J344" i="52"/>
  <c r="J345" i="52"/>
  <c r="J346" i="52"/>
  <c r="J347" i="52"/>
  <c r="J348" i="52"/>
  <c r="J349" i="52"/>
  <c r="J350" i="52"/>
  <c r="J351" i="52"/>
  <c r="J352" i="52"/>
  <c r="J353" i="52"/>
  <c r="J354" i="52"/>
  <c r="J355" i="52"/>
  <c r="J356" i="52"/>
  <c r="J357" i="52"/>
  <c r="J358" i="52"/>
  <c r="J359" i="52"/>
  <c r="J360" i="52"/>
  <c r="J361" i="52"/>
  <c r="J362" i="52"/>
  <c r="J363" i="52"/>
  <c r="J364" i="52"/>
  <c r="J365" i="52"/>
  <c r="J366" i="52"/>
  <c r="J367" i="52"/>
  <c r="J368" i="52"/>
  <c r="J369" i="52"/>
  <c r="J370" i="52"/>
  <c r="J371" i="52"/>
  <c r="J372" i="52"/>
  <c r="J373" i="52"/>
  <c r="J374" i="52"/>
  <c r="J375" i="52"/>
  <c r="J376" i="52"/>
  <c r="J377" i="52"/>
  <c r="J378" i="52"/>
  <c r="J379" i="52"/>
  <c r="J380" i="52"/>
  <c r="J381" i="52"/>
  <c r="J382" i="52"/>
  <c r="J383" i="52"/>
  <c r="J384" i="52"/>
  <c r="J385" i="52"/>
  <c r="J386" i="52"/>
  <c r="J387" i="52"/>
  <c r="J388" i="52"/>
  <c r="J389" i="52"/>
  <c r="J390" i="52"/>
  <c r="J391" i="52"/>
  <c r="J392" i="52"/>
  <c r="J393" i="52"/>
  <c r="J394" i="52"/>
  <c r="J395" i="52"/>
  <c r="J396" i="52"/>
  <c r="J397" i="52"/>
  <c r="J398" i="52"/>
  <c r="J399" i="52"/>
  <c r="J400" i="52"/>
  <c r="J401" i="52"/>
  <c r="J402" i="52"/>
  <c r="J403" i="52"/>
  <c r="J404" i="52"/>
  <c r="J405" i="52"/>
  <c r="J406" i="52"/>
  <c r="J407" i="52"/>
  <c r="J408" i="52"/>
  <c r="J409" i="52"/>
  <c r="J410" i="52"/>
  <c r="J411" i="52"/>
  <c r="J412" i="52"/>
  <c r="J413" i="52"/>
  <c r="J414" i="52"/>
  <c r="J415" i="52"/>
  <c r="J416" i="52"/>
  <c r="J417" i="52"/>
  <c r="J418" i="52"/>
  <c r="J419" i="52"/>
  <c r="J420" i="52"/>
  <c r="J421" i="52"/>
  <c r="J422" i="52"/>
  <c r="J423" i="52"/>
  <c r="J424" i="52"/>
  <c r="J425" i="52"/>
  <c r="J426" i="52"/>
  <c r="J427" i="52"/>
  <c r="J428" i="52"/>
  <c r="J429" i="52"/>
  <c r="J430" i="52"/>
  <c r="J431" i="52"/>
  <c r="J432" i="52"/>
  <c r="J433" i="52"/>
  <c r="J434" i="52"/>
  <c r="J435" i="52"/>
  <c r="J436" i="52"/>
  <c r="J437" i="52"/>
  <c r="J438" i="52"/>
  <c r="J439" i="52"/>
  <c r="J440" i="52"/>
  <c r="J441" i="52"/>
  <c r="J442" i="52"/>
  <c r="J443" i="52"/>
  <c r="J444" i="52"/>
  <c r="J445" i="52"/>
  <c r="J446" i="52"/>
  <c r="J447" i="52"/>
  <c r="J448" i="52"/>
  <c r="J449" i="52"/>
  <c r="J450" i="52"/>
  <c r="J451" i="52"/>
  <c r="J452" i="52"/>
  <c r="J453" i="52"/>
  <c r="J454" i="52"/>
  <c r="J455" i="52"/>
  <c r="J456" i="52"/>
  <c r="J457" i="52"/>
  <c r="J458" i="52"/>
  <c r="J459" i="52"/>
  <c r="J460" i="52"/>
  <c r="J461" i="52"/>
  <c r="J462" i="52"/>
  <c r="J463" i="52"/>
  <c r="J464" i="52"/>
  <c r="J465" i="52"/>
  <c r="J466" i="52"/>
  <c r="J467" i="52"/>
  <c r="J468" i="52"/>
  <c r="J469" i="52"/>
  <c r="J470" i="52"/>
  <c r="J471" i="52"/>
  <c r="J472" i="52"/>
  <c r="J473" i="52"/>
  <c r="J474" i="52"/>
  <c r="J475" i="52"/>
  <c r="H444" i="52"/>
  <c r="H445" i="52"/>
  <c r="H446" i="52"/>
  <c r="H447" i="52"/>
  <c r="H448" i="52"/>
  <c r="H449" i="52"/>
  <c r="H450" i="52"/>
  <c r="H451" i="52"/>
  <c r="H452" i="52"/>
  <c r="H453" i="52"/>
  <c r="H454" i="52"/>
  <c r="H455" i="52"/>
  <c r="H456" i="52"/>
  <c r="H457" i="52"/>
  <c r="H458" i="52"/>
  <c r="H459" i="52"/>
  <c r="H460" i="52"/>
  <c r="H461" i="52"/>
  <c r="H462" i="52"/>
  <c r="H463" i="52"/>
  <c r="H464" i="52"/>
  <c r="H465" i="52"/>
  <c r="H466" i="52"/>
  <c r="H467" i="52"/>
  <c r="H468" i="52"/>
  <c r="H469" i="52"/>
  <c r="H470" i="52"/>
  <c r="H471" i="52"/>
  <c r="H472" i="52"/>
  <c r="H473" i="52"/>
  <c r="H474" i="52"/>
  <c r="H475" i="52"/>
  <c r="K200" i="52" l="1"/>
  <c r="K192" i="52"/>
  <c r="K184" i="52"/>
  <c r="K469" i="52"/>
  <c r="K345" i="52"/>
  <c r="K282" i="52"/>
  <c r="K353" i="52"/>
  <c r="K330" i="52"/>
  <c r="K298" i="52"/>
  <c r="K251" i="52"/>
  <c r="K235" i="52"/>
  <c r="K196" i="52"/>
  <c r="K188" i="52"/>
  <c r="K180" i="52"/>
  <c r="K194" i="52"/>
  <c r="K376" i="52"/>
  <c r="K178" i="52"/>
  <c r="K463" i="52"/>
  <c r="K447" i="52"/>
  <c r="K431" i="52"/>
  <c r="K415" i="52"/>
  <c r="K359" i="52"/>
  <c r="K413" i="52"/>
  <c r="K405" i="52"/>
  <c r="K389" i="52"/>
  <c r="K366" i="52"/>
  <c r="K334" i="52"/>
  <c r="K378" i="52"/>
  <c r="K292" i="52"/>
  <c r="K284" i="52"/>
  <c r="K245" i="52"/>
  <c r="K229" i="52"/>
  <c r="K173" i="52"/>
  <c r="K461" i="52"/>
  <c r="K453" i="52"/>
  <c r="K446" i="52"/>
  <c r="K437" i="52"/>
  <c r="K421" i="52"/>
  <c r="K407" i="52"/>
  <c r="K399" i="52"/>
  <c r="K392" i="52"/>
  <c r="K384" i="52"/>
  <c r="K212" i="52"/>
  <c r="K414" i="52"/>
  <c r="K320" i="52"/>
  <c r="K193" i="52"/>
  <c r="K343" i="52"/>
  <c r="K239" i="52"/>
  <c r="K449" i="52"/>
  <c r="K418" i="52"/>
  <c r="K404" i="52"/>
  <c r="K222" i="52"/>
  <c r="K429" i="52"/>
  <c r="K452" i="52"/>
  <c r="K436" i="52"/>
  <c r="K250" i="52"/>
  <c r="K234" i="52"/>
  <c r="K218" i="52"/>
  <c r="K201" i="52"/>
  <c r="K187" i="52"/>
  <c r="K179" i="52"/>
  <c r="K468" i="52"/>
  <c r="K445" i="52"/>
  <c r="K473" i="52"/>
  <c r="K465" i="52"/>
  <c r="K216" i="52"/>
  <c r="K186" i="52"/>
  <c r="K171" i="52"/>
  <c r="K372" i="52"/>
  <c r="K409" i="52"/>
  <c r="K402" i="52"/>
  <c r="K386" i="52"/>
  <c r="K341" i="52"/>
  <c r="K471" i="52"/>
  <c r="K457" i="52"/>
  <c r="K425" i="52"/>
  <c r="K357" i="52"/>
  <c r="K439" i="52"/>
  <c r="K423" i="52"/>
  <c r="K355" i="52"/>
  <c r="K339" i="52"/>
  <c r="K307" i="52"/>
  <c r="K276" i="52"/>
  <c r="K268" i="52"/>
  <c r="K244" i="52"/>
  <c r="K236" i="52"/>
  <c r="K220" i="52"/>
  <c r="K182" i="52"/>
  <c r="K175" i="52"/>
  <c r="K420" i="52"/>
  <c r="K475" i="52"/>
  <c r="K462" i="52"/>
  <c r="K412" i="52"/>
  <c r="K396" i="52"/>
  <c r="K388" i="52"/>
  <c r="K375" i="52"/>
  <c r="K360" i="52"/>
  <c r="K352" i="52"/>
  <c r="K314" i="52"/>
  <c r="K266" i="52"/>
  <c r="K219" i="52"/>
  <c r="K206" i="52"/>
  <c r="K428" i="52"/>
  <c r="K455" i="52"/>
  <c r="K369" i="52"/>
  <c r="K434" i="52"/>
  <c r="K460" i="52"/>
  <c r="K394" i="52"/>
  <c r="K373" i="52"/>
  <c r="K350" i="52"/>
  <c r="K319" i="52"/>
  <c r="K287" i="52"/>
  <c r="K280" i="52"/>
  <c r="K256" i="52"/>
  <c r="K204" i="52"/>
  <c r="K191" i="52"/>
  <c r="K176" i="52"/>
  <c r="K223" i="52"/>
  <c r="E5" i="52"/>
  <c r="E6" i="52"/>
  <c r="K441" i="52"/>
  <c r="K346" i="52"/>
  <c r="K217" i="52"/>
  <c r="K444" i="52"/>
  <c r="K430" i="52"/>
  <c r="K377" i="52"/>
  <c r="K363" i="52"/>
  <c r="K348" i="52"/>
  <c r="K326" i="52"/>
  <c r="K317" i="52"/>
  <c r="K278" i="52"/>
  <c r="K262" i="52"/>
  <c r="K238" i="52"/>
  <c r="K202" i="52"/>
  <c r="K195" i="52"/>
  <c r="K189" i="52"/>
  <c r="K474" i="52"/>
  <c r="K467" i="52"/>
  <c r="K458" i="52"/>
  <c r="K451" i="52"/>
  <c r="K442" i="52"/>
  <c r="K435" i="52"/>
  <c r="K426" i="52"/>
  <c r="K419" i="52"/>
  <c r="K410" i="52"/>
  <c r="K403" i="52"/>
  <c r="K393" i="52"/>
  <c r="K385" i="52"/>
  <c r="K379" i="52"/>
  <c r="K370" i="52"/>
  <c r="K364" i="52"/>
  <c r="K358" i="52"/>
  <c r="K351" i="52"/>
  <c r="K342" i="52"/>
  <c r="K328" i="52"/>
  <c r="K291" i="52"/>
  <c r="K255" i="52"/>
  <c r="K248" i="52"/>
  <c r="K240" i="52"/>
  <c r="K213" i="52"/>
  <c r="K172" i="52"/>
  <c r="K368" i="52"/>
  <c r="K362" i="52"/>
  <c r="K312" i="52"/>
  <c r="K304" i="52"/>
  <c r="K275" i="52"/>
  <c r="K267" i="52"/>
  <c r="K232" i="52"/>
  <c r="K224" i="52"/>
  <c r="K205" i="52"/>
  <c r="K183" i="52"/>
  <c r="K170" i="52"/>
  <c r="K472" i="52"/>
  <c r="K456" i="52"/>
  <c r="K440" i="52"/>
  <c r="K433" i="52"/>
  <c r="K424" i="52"/>
  <c r="K417" i="52"/>
  <c r="K408" i="52"/>
  <c r="K401" i="52"/>
  <c r="K395" i="52"/>
  <c r="K383" i="52"/>
  <c r="K374" i="52"/>
  <c r="K356" i="52"/>
  <c r="K349" i="52"/>
  <c r="K340" i="52"/>
  <c r="K332" i="52"/>
  <c r="K303" i="52"/>
  <c r="K296" i="52"/>
  <c r="K288" i="52"/>
  <c r="K260" i="52"/>
  <c r="K252" i="52"/>
  <c r="K211" i="52"/>
  <c r="K199" i="52"/>
  <c r="K177" i="52"/>
  <c r="K169" i="52"/>
  <c r="K466" i="52"/>
  <c r="K459" i="52"/>
  <c r="K450" i="52"/>
  <c r="K443" i="52"/>
  <c r="K427" i="52"/>
  <c r="K411" i="52"/>
  <c r="K365" i="52"/>
  <c r="K344" i="52"/>
  <c r="K324" i="52"/>
  <c r="K316" i="52"/>
  <c r="K309" i="52"/>
  <c r="K272" i="52"/>
  <c r="K203" i="52"/>
  <c r="K197" i="52"/>
  <c r="K181" i="52"/>
  <c r="K470" i="52"/>
  <c r="K454" i="52"/>
  <c r="K438" i="52"/>
  <c r="K422" i="52"/>
  <c r="K406" i="52"/>
  <c r="K387" i="52"/>
  <c r="K354" i="52"/>
  <c r="K347" i="52"/>
  <c r="K336" i="52"/>
  <c r="K323" i="52"/>
  <c r="K308" i="52"/>
  <c r="K300" i="52"/>
  <c r="K271" i="52"/>
  <c r="K264" i="52"/>
  <c r="K228" i="52"/>
  <c r="K215" i="52"/>
  <c r="K174" i="52"/>
  <c r="K464" i="52"/>
  <c r="K448" i="52"/>
  <c r="K432" i="52"/>
  <c r="K416" i="52"/>
  <c r="K400" i="52"/>
  <c r="K335" i="52"/>
  <c r="K207" i="52"/>
  <c r="K190" i="52"/>
  <c r="K185" i="52"/>
  <c r="K305" i="52"/>
  <c r="K306" i="52"/>
  <c r="K397" i="52"/>
  <c r="K398" i="52"/>
  <c r="K381" i="52"/>
  <c r="K382" i="52"/>
  <c r="K301" i="52"/>
  <c r="K302" i="52"/>
  <c r="K390" i="52"/>
  <c r="K391" i="52"/>
  <c r="K293" i="52"/>
  <c r="K294" i="52"/>
  <c r="K241" i="52"/>
  <c r="K242" i="52"/>
  <c r="K380" i="52"/>
  <c r="K371" i="52"/>
  <c r="K337" i="52"/>
  <c r="K338" i="52"/>
  <c r="K333" i="52"/>
  <c r="K325" i="52"/>
  <c r="K257" i="52"/>
  <c r="K258" i="52"/>
  <c r="K321" i="52"/>
  <c r="K322" i="52"/>
  <c r="K285" i="52"/>
  <c r="K286" i="52"/>
  <c r="K273" i="52"/>
  <c r="K274" i="52"/>
  <c r="K253" i="52"/>
  <c r="K254" i="52"/>
  <c r="K367" i="52"/>
  <c r="K361" i="52"/>
  <c r="K310" i="52"/>
  <c r="K289" i="52"/>
  <c r="K290" i="52"/>
  <c r="K269" i="52"/>
  <c r="K270" i="52"/>
  <c r="K318" i="52"/>
  <c r="K225" i="52"/>
  <c r="K226" i="52"/>
  <c r="K209" i="52"/>
  <c r="K210" i="52"/>
  <c r="K259" i="52"/>
  <c r="K243" i="52"/>
  <c r="K227" i="52"/>
  <c r="K277" i="52"/>
  <c r="K261" i="52"/>
  <c r="K327" i="52"/>
  <c r="K311" i="52"/>
  <c r="K295" i="52"/>
  <c r="K279" i="52"/>
  <c r="K263" i="52"/>
  <c r="K247" i="52"/>
  <c r="K231" i="52"/>
  <c r="K208" i="52"/>
  <c r="K329" i="52"/>
  <c r="K313" i="52"/>
  <c r="K297" i="52"/>
  <c r="K281" i="52"/>
  <c r="K265" i="52"/>
  <c r="K249" i="52"/>
  <c r="K233" i="52"/>
  <c r="K331" i="52"/>
  <c r="K315" i="52"/>
  <c r="K299" i="52"/>
  <c r="K283" i="52"/>
  <c r="K246" i="52"/>
  <c r="K237" i="52"/>
  <c r="K230" i="52"/>
  <c r="K221" i="52"/>
  <c r="K214" i="52"/>
  <c r="K198" i="52"/>
  <c r="L466" i="52" l="1"/>
  <c r="L453" i="52"/>
  <c r="L434" i="52"/>
  <c r="L458" i="52"/>
  <c r="L472" i="52"/>
  <c r="L421" i="52"/>
  <c r="L234" i="52"/>
  <c r="L275" i="52"/>
  <c r="L475" i="52"/>
  <c r="L4" i="52" s="1"/>
  <c r="L467" i="52"/>
  <c r="L396" i="52"/>
  <c r="L468" i="52"/>
  <c r="L461" i="52"/>
  <c r="L420" i="52"/>
  <c r="L359" i="52"/>
  <c r="L454" i="52"/>
  <c r="L449" i="52"/>
  <c r="L403" i="52"/>
  <c r="L363" i="52"/>
  <c r="L351" i="52"/>
  <c r="L470" i="52"/>
  <c r="L473" i="52"/>
  <c r="L382" i="52"/>
  <c r="L250" i="52"/>
  <c r="L462" i="52"/>
  <c r="L446" i="52"/>
  <c r="L465" i="52"/>
  <c r="L448" i="52"/>
  <c r="L463" i="52"/>
  <c r="L240" i="52"/>
  <c r="L407" i="52"/>
  <c r="L469" i="52"/>
  <c r="L452" i="52"/>
  <c r="L474" i="52"/>
  <c r="L455" i="52"/>
  <c r="L451" i="52"/>
  <c r="L220" i="52"/>
  <c r="L457" i="52"/>
  <c r="L459" i="52"/>
  <c r="L464" i="52"/>
  <c r="L471" i="52"/>
  <c r="L460" i="52"/>
  <c r="L456" i="52"/>
  <c r="L313" i="52"/>
  <c r="L394" i="52"/>
  <c r="L450" i="52"/>
  <c r="L438" i="52"/>
  <c r="L331" i="52"/>
  <c r="L310" i="52"/>
  <c r="L319" i="52"/>
  <c r="L306" i="52"/>
  <c r="L339" i="52"/>
  <c r="L360" i="52"/>
  <c r="L346" i="52"/>
  <c r="L221" i="52"/>
  <c r="L443" i="52"/>
  <c r="L395" i="52"/>
  <c r="L288" i="52"/>
  <c r="L287" i="52"/>
  <c r="L284" i="52"/>
  <c r="L378" i="52"/>
  <c r="L377" i="52"/>
  <c r="L260" i="52"/>
  <c r="L243" i="52"/>
  <c r="L415" i="52"/>
  <c r="L417" i="52"/>
  <c r="L416" i="52"/>
  <c r="L418" i="52"/>
  <c r="L324" i="52"/>
  <c r="L428" i="52"/>
  <c r="L245" i="52"/>
  <c r="L308" i="52"/>
  <c r="L307" i="52"/>
  <c r="L384" i="52"/>
  <c r="L383" i="52"/>
  <c r="L224" i="52"/>
  <c r="L242" i="52"/>
  <c r="L239" i="52"/>
  <c r="L286" i="52"/>
  <c r="L437" i="52"/>
  <c r="L344" i="52"/>
  <c r="L393" i="52"/>
  <c r="L445" i="52"/>
  <c r="L399" i="52"/>
  <c r="L404" i="52"/>
  <c r="L304" i="52"/>
  <c r="L303" i="52"/>
  <c r="L283" i="52"/>
  <c r="L301" i="52"/>
  <c r="L231" i="52"/>
  <c r="L266" i="52"/>
  <c r="L345" i="52"/>
  <c r="L317" i="52"/>
  <c r="L233" i="52"/>
  <c r="L232" i="52"/>
  <c r="L293" i="52"/>
  <c r="L397" i="52"/>
  <c r="L423" i="52"/>
  <c r="L426" i="52"/>
  <c r="L408" i="52"/>
  <c r="L380" i="52"/>
  <c r="L302" i="52"/>
  <c r="L435" i="52"/>
  <c r="L362" i="52"/>
  <c r="L325" i="52"/>
  <c r="L309" i="52"/>
  <c r="L376" i="52"/>
  <c r="L375" i="52"/>
  <c r="L297" i="52"/>
  <c r="L296" i="52"/>
  <c r="L295" i="52"/>
  <c r="L369" i="52"/>
  <c r="L333" i="52"/>
  <c r="L414" i="52"/>
  <c r="L373" i="52"/>
  <c r="L253" i="52"/>
  <c r="L223" i="52"/>
  <c r="L226" i="52"/>
  <c r="L241" i="52"/>
  <c r="L292" i="52"/>
  <c r="L291" i="52"/>
  <c r="L430" i="52"/>
  <c r="L447" i="52"/>
  <c r="L391" i="52"/>
  <c r="L427" i="52"/>
  <c r="L413" i="52"/>
  <c r="L406" i="52"/>
  <c r="L357" i="52"/>
  <c r="L272" i="52"/>
  <c r="L271" i="52"/>
  <c r="L323" i="52"/>
  <c r="L237" i="52"/>
  <c r="L269" i="52"/>
  <c r="L261" i="52"/>
  <c r="L386" i="52"/>
  <c r="L419" i="52"/>
  <c r="L379" i="52"/>
  <c r="L300" i="52"/>
  <c r="L311" i="52"/>
  <c r="L312" i="52"/>
  <c r="L251" i="52"/>
  <c r="L316" i="52"/>
  <c r="L277" i="52"/>
  <c r="L398" i="52"/>
  <c r="L334" i="52"/>
  <c r="L332" i="52"/>
  <c r="L298" i="52"/>
  <c r="L276" i="52"/>
  <c r="L341" i="52"/>
  <c r="L274" i="52"/>
  <c r="L390" i="52"/>
  <c r="L227" i="52"/>
  <c r="L372" i="52"/>
  <c r="L371" i="52"/>
  <c r="L354" i="52"/>
  <c r="L422" i="52"/>
  <c r="L244" i="52"/>
  <c r="L322" i="52"/>
  <c r="L436" i="52"/>
  <c r="L439" i="52"/>
  <c r="L392" i="52"/>
  <c r="L433" i="52"/>
  <c r="L356" i="52"/>
  <c r="L329" i="52"/>
  <c r="L279" i="52"/>
  <c r="L352" i="52"/>
  <c r="L381" i="52"/>
  <c r="L338" i="52"/>
  <c r="L411" i="52"/>
  <c r="L412" i="52"/>
  <c r="L410" i="52"/>
  <c r="L368" i="52"/>
  <c r="L257" i="52"/>
  <c r="L258" i="52"/>
  <c r="L256" i="52"/>
  <c r="L252" i="52"/>
  <c r="L259" i="52"/>
  <c r="L255" i="52"/>
  <c r="L270" i="52"/>
  <c r="L349" i="52"/>
  <c r="L389" i="52"/>
  <c r="L282" i="52"/>
  <c r="L388" i="52"/>
  <c r="L387" i="52"/>
  <c r="L385" i="52"/>
  <c r="L248" i="52"/>
  <c r="L246" i="52"/>
  <c r="L249" i="52"/>
  <c r="L247" i="52"/>
  <c r="L236" i="52"/>
  <c r="L350" i="52"/>
  <c r="L348" i="52"/>
  <c r="L314" i="52"/>
  <c r="L278" i="52"/>
  <c r="L315" i="52"/>
  <c r="L340" i="52"/>
  <c r="L273" i="52"/>
  <c r="L337" i="52"/>
  <c r="L299" i="52"/>
  <c r="L370" i="52"/>
  <c r="L290" i="52"/>
  <c r="L355" i="52"/>
  <c r="L431" i="52"/>
  <c r="L238" i="52"/>
  <c r="L235" i="52"/>
  <c r="L225" i="52"/>
  <c r="L342" i="52"/>
  <c r="L405" i="52"/>
  <c r="L442" i="52"/>
  <c r="L429" i="52"/>
  <c r="L402" i="52"/>
  <c r="L432" i="52"/>
  <c r="L367" i="52"/>
  <c r="L424" i="52"/>
  <c r="L281" i="52"/>
  <c r="L280" i="52"/>
  <c r="L285" i="52"/>
  <c r="L230" i="52"/>
  <c r="L401" i="52"/>
  <c r="L321" i="52"/>
  <c r="L347" i="52"/>
  <c r="L328" i="52"/>
  <c r="L320" i="52"/>
  <c r="L327" i="52"/>
  <c r="L326" i="52"/>
  <c r="L262" i="52"/>
  <c r="L265" i="52"/>
  <c r="L263" i="52"/>
  <c r="L264" i="52"/>
  <c r="L366" i="52"/>
  <c r="L365" i="52"/>
  <c r="L364" i="52"/>
  <c r="L330" i="52"/>
  <c r="L294" i="52"/>
  <c r="L268" i="52"/>
  <c r="L361" i="52"/>
  <c r="L318" i="52"/>
  <c r="L305" i="52"/>
  <c r="L335" i="52"/>
  <c r="L336" i="52"/>
  <c r="L254" i="52"/>
  <c r="L374" i="52"/>
  <c r="L289" i="52"/>
  <c r="L358" i="52"/>
  <c r="L222" i="52"/>
  <c r="L229" i="52"/>
  <c r="L228" i="52"/>
  <c r="L267" i="52"/>
  <c r="L343" i="52"/>
  <c r="L441" i="52"/>
  <c r="L440" i="52"/>
  <c r="L353" i="52"/>
  <c r="L400" i="52"/>
  <c r="L444" i="52"/>
  <c r="L409" i="52"/>
  <c r="L425" i="52"/>
  <c r="L5" i="52" l="1"/>
  <c r="L6" i="52"/>
  <c r="M462" i="52"/>
  <c r="M475" i="52"/>
  <c r="M396" i="52"/>
  <c r="M406" i="52"/>
  <c r="M466" i="52"/>
  <c r="M431" i="52"/>
  <c r="M427" i="52"/>
  <c r="M380" i="52"/>
  <c r="M453" i="52"/>
  <c r="M440" i="52"/>
  <c r="M461" i="52"/>
  <c r="M441" i="52"/>
  <c r="M403" i="52"/>
  <c r="M408" i="52"/>
  <c r="M435" i="52"/>
  <c r="M468" i="52"/>
  <c r="M447" i="52"/>
  <c r="M389" i="52"/>
  <c r="M459" i="52"/>
  <c r="M442" i="52"/>
  <c r="M443" i="52"/>
  <c r="M392" i="52"/>
  <c r="M378" i="52"/>
  <c r="M474" i="52"/>
  <c r="M436" i="52"/>
  <c r="M405" i="52"/>
  <c r="M438" i="52"/>
  <c r="M412" i="52"/>
  <c r="M400" i="52"/>
  <c r="M454" i="52"/>
  <c r="M467" i="52"/>
  <c r="M425" i="52"/>
  <c r="M448" i="52"/>
  <c r="M422" i="52"/>
  <c r="M460" i="52"/>
  <c r="M395" i="52"/>
  <c r="M463" i="52"/>
  <c r="M444" i="52"/>
  <c r="M415" i="52"/>
  <c r="M407" i="52"/>
  <c r="M420" i="52"/>
  <c r="M437" i="52"/>
  <c r="M471" i="52"/>
  <c r="M402" i="52"/>
  <c r="M414" i="52"/>
  <c r="M383" i="52"/>
  <c r="M456" i="52"/>
  <c r="M393" i="52"/>
  <c r="M397" i="52"/>
  <c r="M465" i="52"/>
  <c r="M387" i="52"/>
  <c r="M398" i="52"/>
  <c r="M464" i="52"/>
  <c r="M399" i="52"/>
  <c r="M388" i="52"/>
  <c r="M423" i="52"/>
  <c r="M445" i="52"/>
  <c r="M419" i="52"/>
  <c r="M381" i="52"/>
  <c r="M446" i="52"/>
  <c r="M434" i="52"/>
  <c r="M404" i="52"/>
  <c r="M413" i="52"/>
  <c r="M433" i="52"/>
  <c r="M382" i="52"/>
  <c r="M401" i="52"/>
  <c r="M416" i="52"/>
  <c r="M377" i="52"/>
  <c r="M452" i="52"/>
  <c r="M386" i="52"/>
  <c r="M417" i="52"/>
  <c r="M409" i="52"/>
  <c r="M384" i="52"/>
  <c r="M424" i="52"/>
  <c r="M421" i="52"/>
  <c r="M391" i="52"/>
  <c r="M470" i="52"/>
  <c r="M430" i="52"/>
  <c r="M472" i="52"/>
  <c r="M457" i="52"/>
  <c r="M469" i="52"/>
  <c r="M411" i="52"/>
  <c r="M449" i="52"/>
  <c r="M429" i="52"/>
  <c r="M432" i="52"/>
  <c r="M428" i="52"/>
  <c r="M458" i="52"/>
  <c r="M385" i="52"/>
  <c r="M410" i="52"/>
  <c r="M450" i="52"/>
  <c r="M418" i="52"/>
  <c r="M394" i="52"/>
  <c r="M455" i="52"/>
  <c r="M426" i="52"/>
  <c r="M376" i="52"/>
  <c r="M379" i="52"/>
  <c r="M451" i="52"/>
  <c r="M473" i="52"/>
  <c r="M439" i="52"/>
  <c r="M390" i="52"/>
  <c r="I8" i="60" l="1"/>
  <c r="I9" i="60" s="1"/>
  <c r="G8" i="60"/>
  <c r="G9" i="60" s="1"/>
  <c r="I10" i="54" l="1"/>
  <c r="K10" i="54" s="1"/>
  <c r="S10" i="54" l="1"/>
  <c r="U10" i="54" s="1"/>
  <c r="F16" i="59"/>
  <c r="D18" i="59" l="1"/>
  <c r="F6" i="59"/>
  <c r="U36" i="66" l="1"/>
  <c r="U37" i="66"/>
  <c r="U38" i="66"/>
  <c r="U39" i="66"/>
  <c r="U40" i="66"/>
  <c r="U41" i="66"/>
  <c r="U42" i="66"/>
  <c r="U43" i="66"/>
  <c r="U44" i="66"/>
  <c r="U45" i="66"/>
  <c r="U46" i="66"/>
  <c r="U47" i="66"/>
  <c r="U48" i="66"/>
  <c r="U49" i="66"/>
  <c r="U50" i="66"/>
  <c r="U51" i="66"/>
  <c r="U52" i="66"/>
  <c r="U53" i="66"/>
  <c r="U54" i="66"/>
  <c r="U55" i="66"/>
  <c r="U56" i="66"/>
  <c r="U57" i="66"/>
  <c r="U58" i="66"/>
  <c r="U59" i="66"/>
  <c r="U60" i="66"/>
  <c r="U61" i="66"/>
  <c r="U62" i="66"/>
  <c r="U63" i="66"/>
  <c r="U64" i="66"/>
  <c r="U65" i="66"/>
  <c r="U66" i="66"/>
  <c r="U67" i="66"/>
  <c r="U68" i="66"/>
  <c r="U69" i="66"/>
  <c r="U70" i="66"/>
  <c r="U71" i="66"/>
  <c r="U72" i="66"/>
  <c r="U73" i="66"/>
  <c r="U74" i="66"/>
  <c r="U75" i="66"/>
  <c r="U76" i="66"/>
  <c r="U77" i="66"/>
  <c r="U78" i="66"/>
  <c r="U79" i="66"/>
  <c r="U80" i="66"/>
  <c r="U81" i="66"/>
  <c r="U82" i="66"/>
  <c r="U83" i="66"/>
  <c r="U84" i="66"/>
  <c r="U85" i="66"/>
  <c r="U86" i="66"/>
  <c r="U87" i="66"/>
  <c r="U88" i="66"/>
  <c r="U89" i="66"/>
  <c r="U90" i="66"/>
  <c r="U91" i="66"/>
  <c r="U92" i="66"/>
  <c r="U93" i="66"/>
  <c r="U94" i="66"/>
  <c r="U95" i="66"/>
  <c r="U96" i="66"/>
  <c r="U97" i="66"/>
  <c r="U98" i="66"/>
  <c r="U99" i="66"/>
  <c r="U100" i="66"/>
  <c r="U101" i="66"/>
  <c r="U102" i="66"/>
  <c r="U103" i="66"/>
  <c r="U104" i="66"/>
  <c r="U105" i="66"/>
  <c r="U106" i="66"/>
  <c r="U107" i="66"/>
  <c r="U108" i="66"/>
  <c r="U109" i="66"/>
  <c r="U110" i="66"/>
  <c r="U111" i="66"/>
  <c r="U112" i="66"/>
  <c r="U113" i="66"/>
  <c r="U114" i="66"/>
  <c r="U115" i="66"/>
  <c r="U116" i="66"/>
  <c r="U117" i="66"/>
  <c r="U118" i="66"/>
  <c r="U119" i="66"/>
  <c r="U120" i="66"/>
  <c r="U121" i="66"/>
  <c r="U122" i="66"/>
  <c r="U123" i="66"/>
  <c r="U124" i="66"/>
  <c r="U125" i="66"/>
  <c r="U126" i="66"/>
  <c r="U127" i="66"/>
  <c r="U128" i="66"/>
  <c r="U129" i="66"/>
  <c r="U130" i="66"/>
  <c r="U131" i="66"/>
  <c r="U132" i="66"/>
  <c r="U133" i="66"/>
  <c r="U134" i="66"/>
  <c r="U135" i="66"/>
  <c r="U136" i="66"/>
  <c r="U137" i="66"/>
  <c r="U138" i="66"/>
  <c r="U139" i="66"/>
  <c r="U140" i="66"/>
  <c r="U141" i="66"/>
  <c r="U142" i="66"/>
  <c r="U143" i="66"/>
  <c r="U144" i="66"/>
  <c r="U145" i="66"/>
  <c r="U146" i="66"/>
  <c r="U147" i="66"/>
  <c r="U148" i="66"/>
  <c r="U149" i="66"/>
  <c r="U150" i="66"/>
  <c r="U151" i="66"/>
  <c r="U152" i="66"/>
  <c r="U153" i="66"/>
  <c r="U154" i="66"/>
  <c r="U155" i="66"/>
  <c r="U156" i="66"/>
  <c r="U157" i="66"/>
  <c r="U158" i="66"/>
  <c r="U159" i="66"/>
  <c r="U160" i="66"/>
  <c r="U161" i="66"/>
  <c r="U162" i="66"/>
  <c r="U163" i="66"/>
  <c r="U164" i="66"/>
  <c r="U165" i="66"/>
  <c r="U166" i="66"/>
  <c r="U167" i="66"/>
  <c r="U168" i="66"/>
  <c r="U169" i="66"/>
  <c r="U170" i="66"/>
  <c r="U171" i="66"/>
  <c r="U172" i="66"/>
  <c r="U173" i="66"/>
  <c r="U174" i="66"/>
  <c r="U175" i="66"/>
  <c r="U176" i="66"/>
  <c r="U177" i="66"/>
  <c r="U178" i="66"/>
  <c r="U179" i="66"/>
  <c r="U180" i="66"/>
  <c r="U181" i="66"/>
  <c r="U182" i="66"/>
  <c r="U183" i="66"/>
  <c r="U184" i="66"/>
  <c r="U185" i="66"/>
  <c r="U186" i="66"/>
  <c r="U187" i="66"/>
  <c r="U188" i="66"/>
  <c r="U189" i="66"/>
  <c r="U190" i="66"/>
  <c r="U191" i="66"/>
  <c r="U192" i="66"/>
  <c r="U193" i="66"/>
  <c r="U194" i="66"/>
  <c r="U195" i="66"/>
  <c r="U196" i="66"/>
  <c r="U197" i="66"/>
  <c r="U198" i="66"/>
  <c r="U199" i="66"/>
  <c r="U200" i="66"/>
  <c r="U35" i="66"/>
  <c r="T36" i="66"/>
  <c r="T37" i="66"/>
  <c r="T38" i="66"/>
  <c r="T39" i="66"/>
  <c r="T40" i="66"/>
  <c r="T41" i="66"/>
  <c r="T42" i="66"/>
  <c r="T43" i="66"/>
  <c r="T44" i="66"/>
  <c r="T45" i="66"/>
  <c r="T46" i="66"/>
  <c r="T47" i="66"/>
  <c r="T48" i="66"/>
  <c r="T49" i="66"/>
  <c r="T50" i="66"/>
  <c r="T51" i="66"/>
  <c r="T52" i="66"/>
  <c r="T53" i="66"/>
  <c r="T54" i="66"/>
  <c r="T55" i="66"/>
  <c r="T56" i="66"/>
  <c r="T57" i="66"/>
  <c r="T58" i="66"/>
  <c r="T59" i="66"/>
  <c r="T60" i="66"/>
  <c r="T61" i="66"/>
  <c r="T62" i="66"/>
  <c r="T63" i="66"/>
  <c r="T64" i="66"/>
  <c r="T65" i="66"/>
  <c r="T66" i="66"/>
  <c r="T67" i="66"/>
  <c r="T68" i="66"/>
  <c r="T69" i="66"/>
  <c r="T70" i="66"/>
  <c r="T71" i="66"/>
  <c r="T72" i="66"/>
  <c r="T73" i="66"/>
  <c r="T35" i="66"/>
  <c r="R36" i="66"/>
  <c r="R37" i="66"/>
  <c r="R38" i="66"/>
  <c r="R39" i="66"/>
  <c r="R40" i="66"/>
  <c r="R41" i="66"/>
  <c r="R42" i="66"/>
  <c r="R43" i="66"/>
  <c r="R44" i="66"/>
  <c r="R45" i="66"/>
  <c r="R46" i="66"/>
  <c r="R47" i="66"/>
  <c r="R48" i="66"/>
  <c r="R49" i="66"/>
  <c r="R50" i="66"/>
  <c r="R51" i="66"/>
  <c r="R52" i="66"/>
  <c r="R53" i="66"/>
  <c r="R54" i="66"/>
  <c r="R55" i="66"/>
  <c r="R56" i="66"/>
  <c r="R57" i="66"/>
  <c r="R58" i="66"/>
  <c r="R59" i="66"/>
  <c r="R60" i="66"/>
  <c r="R61" i="66"/>
  <c r="R62" i="66"/>
  <c r="R63" i="66"/>
  <c r="R64" i="66"/>
  <c r="R65" i="66"/>
  <c r="R66" i="66"/>
  <c r="R67" i="66"/>
  <c r="R68" i="66"/>
  <c r="R69" i="66"/>
  <c r="R70" i="66"/>
  <c r="R71" i="66"/>
  <c r="R72" i="66"/>
  <c r="R73" i="66"/>
  <c r="R35" i="66"/>
  <c r="P35" i="66" l="1"/>
  <c r="O35" i="66" s="1"/>
  <c r="D35" i="66" l="1"/>
  <c r="F6" i="64"/>
  <c r="D5" i="66" s="1"/>
  <c r="K4" i="66"/>
  <c r="L4" i="66"/>
  <c r="E4" i="66"/>
  <c r="F4" i="66"/>
  <c r="G4" i="66"/>
  <c r="H4" i="66"/>
  <c r="I4" i="66"/>
  <c r="J4" i="66"/>
  <c r="D4" i="66"/>
  <c r="D8" i="66"/>
  <c r="F8" i="64"/>
  <c r="D7" i="66" s="1"/>
  <c r="F7" i="64"/>
  <c r="D6" i="66" s="1"/>
  <c r="G171" i="64" l="1"/>
  <c r="G172" i="64"/>
  <c r="G173" i="64"/>
  <c r="G174" i="64"/>
  <c r="G175" i="64"/>
  <c r="G176" i="64"/>
  <c r="G177" i="64"/>
  <c r="G178" i="64"/>
  <c r="G179" i="64"/>
  <c r="G180" i="64"/>
  <c r="G181" i="64"/>
  <c r="G182" i="64"/>
  <c r="G183" i="64"/>
  <c r="G184" i="64"/>
  <c r="G185" i="64"/>
  <c r="G186" i="64"/>
  <c r="G187" i="64"/>
  <c r="G188" i="64"/>
  <c r="G189" i="64"/>
  <c r="G190" i="64"/>
  <c r="G191" i="64"/>
  <c r="G192" i="64"/>
  <c r="G193" i="64"/>
  <c r="G194" i="64"/>
  <c r="G195" i="64"/>
  <c r="G196" i="64"/>
  <c r="G197" i="64"/>
  <c r="G198" i="64"/>
  <c r="G199" i="64"/>
  <c r="G200" i="64"/>
  <c r="G201" i="64"/>
  <c r="G202" i="64"/>
  <c r="G203" i="64"/>
  <c r="G204" i="64"/>
  <c r="G205" i="64"/>
  <c r="G206" i="64"/>
  <c r="G207" i="64"/>
  <c r="G208" i="64"/>
  <c r="G209" i="64"/>
  <c r="G210" i="64"/>
  <c r="G211" i="64"/>
  <c r="G212" i="64"/>
  <c r="G213" i="64"/>
  <c r="G214" i="64"/>
  <c r="G215" i="64"/>
  <c r="G216" i="64"/>
  <c r="G217" i="64"/>
  <c r="G218" i="64"/>
  <c r="G219" i="64"/>
  <c r="G220" i="64"/>
  <c r="G221" i="64"/>
  <c r="G222" i="64"/>
  <c r="G223" i="64"/>
  <c r="G224" i="64"/>
  <c r="G225" i="64"/>
  <c r="G226" i="64"/>
  <c r="G227" i="64"/>
  <c r="G228" i="64"/>
  <c r="G229" i="64"/>
  <c r="G230" i="64"/>
  <c r="G231" i="64"/>
  <c r="G232" i="64"/>
  <c r="G233" i="64"/>
  <c r="G234" i="64"/>
  <c r="G235" i="64"/>
  <c r="G236" i="64"/>
  <c r="G237" i="64"/>
  <c r="G238" i="64"/>
  <c r="G239" i="64"/>
  <c r="G240" i="64"/>
  <c r="G241" i="64"/>
  <c r="G242" i="64"/>
  <c r="G243" i="64"/>
  <c r="G244" i="64"/>
  <c r="G245" i="64"/>
  <c r="G246" i="64"/>
  <c r="G247" i="64"/>
  <c r="G248" i="64"/>
  <c r="G249" i="64"/>
  <c r="G250" i="64"/>
  <c r="G251" i="64"/>
  <c r="G252" i="64"/>
  <c r="G253" i="64"/>
  <c r="G254" i="64"/>
  <c r="G255" i="64"/>
  <c r="G256" i="64"/>
  <c r="G257" i="64"/>
  <c r="G258" i="64"/>
  <c r="G259" i="64"/>
  <c r="G260" i="64"/>
  <c r="G261" i="64"/>
  <c r="G262" i="64"/>
  <c r="G263" i="64"/>
  <c r="G264" i="64"/>
  <c r="G265" i="64"/>
  <c r="G266" i="64"/>
  <c r="G267" i="64"/>
  <c r="G268" i="64"/>
  <c r="G269" i="64"/>
  <c r="G270" i="64"/>
  <c r="G271" i="64"/>
  <c r="G272" i="64"/>
  <c r="G273" i="64"/>
  <c r="G274" i="64"/>
  <c r="G275" i="64"/>
  <c r="G276" i="64"/>
  <c r="G277" i="64"/>
  <c r="G278" i="64"/>
  <c r="G279" i="64"/>
  <c r="G280" i="64"/>
  <c r="G281" i="64"/>
  <c r="G282" i="64"/>
  <c r="G283" i="64"/>
  <c r="G284" i="64"/>
  <c r="G285" i="64"/>
  <c r="G286" i="64"/>
  <c r="G287" i="64"/>
  <c r="G288" i="64"/>
  <c r="G289" i="64"/>
  <c r="G290" i="64"/>
  <c r="G291" i="64"/>
  <c r="G292" i="64"/>
  <c r="G293" i="64"/>
  <c r="G294" i="64"/>
  <c r="G295" i="64"/>
  <c r="G296" i="64"/>
  <c r="G297" i="64"/>
  <c r="G298" i="64"/>
  <c r="G299" i="64"/>
  <c r="G300" i="64"/>
  <c r="G301" i="64"/>
  <c r="G302" i="64"/>
  <c r="G303" i="64"/>
  <c r="G304" i="64"/>
  <c r="G305" i="64"/>
  <c r="G306" i="64"/>
  <c r="G307" i="64"/>
  <c r="G308" i="64"/>
  <c r="G309" i="64"/>
  <c r="G310" i="64"/>
  <c r="G311" i="64"/>
  <c r="G312" i="64"/>
  <c r="G313" i="64"/>
  <c r="G314" i="64"/>
  <c r="G315" i="64"/>
  <c r="G316" i="64"/>
  <c r="G317" i="64"/>
  <c r="G318" i="64"/>
  <c r="G319" i="64"/>
  <c r="G320" i="64"/>
  <c r="G321" i="64"/>
  <c r="G322" i="64"/>
  <c r="G323" i="64"/>
  <c r="G324" i="64"/>
  <c r="G325" i="64"/>
  <c r="G326" i="64"/>
  <c r="G327" i="64"/>
  <c r="G328" i="64"/>
  <c r="G329" i="64"/>
  <c r="G330" i="64"/>
  <c r="G331" i="64"/>
  <c r="G332" i="64"/>
  <c r="G333" i="64"/>
  <c r="G334" i="64"/>
  <c r="G335" i="64"/>
  <c r="G336" i="64"/>
  <c r="G337" i="64"/>
  <c r="G338" i="64"/>
  <c r="G339" i="64"/>
  <c r="G340" i="64"/>
  <c r="G341" i="64"/>
  <c r="G342" i="64"/>
  <c r="G343" i="64"/>
  <c r="G344" i="64"/>
  <c r="G345" i="64"/>
  <c r="G346" i="64"/>
  <c r="G347" i="64"/>
  <c r="G348" i="64"/>
  <c r="G349" i="64"/>
  <c r="G350" i="64"/>
  <c r="G351" i="64"/>
  <c r="G352" i="64"/>
  <c r="G353" i="64"/>
  <c r="G354" i="64"/>
  <c r="G355" i="64"/>
  <c r="G356" i="64"/>
  <c r="G357" i="64"/>
  <c r="G358" i="64"/>
  <c r="G359" i="64"/>
  <c r="G360" i="64"/>
  <c r="G361" i="64"/>
  <c r="G362" i="64"/>
  <c r="G363" i="64"/>
  <c r="G364" i="64"/>
  <c r="G365" i="64"/>
  <c r="G366" i="64"/>
  <c r="G367" i="64"/>
  <c r="G368" i="64"/>
  <c r="G369" i="64"/>
  <c r="G370" i="64"/>
  <c r="G371" i="64"/>
  <c r="G372" i="64"/>
  <c r="G373" i="64"/>
  <c r="G374" i="64"/>
  <c r="G375" i="64"/>
  <c r="G376" i="64"/>
  <c r="G377" i="64"/>
  <c r="G378" i="64"/>
  <c r="G379" i="64"/>
  <c r="G380" i="64"/>
  <c r="G381" i="64"/>
  <c r="G382" i="64"/>
  <c r="G383" i="64"/>
  <c r="G384" i="64"/>
  <c r="G385" i="64"/>
  <c r="G386" i="64"/>
  <c r="G387" i="64"/>
  <c r="G388" i="64"/>
  <c r="G389" i="64"/>
  <c r="G390" i="64"/>
  <c r="G391" i="64"/>
  <c r="G392" i="64"/>
  <c r="G393" i="64"/>
  <c r="G394" i="64"/>
  <c r="G395" i="64"/>
  <c r="G396" i="64"/>
  <c r="G397" i="64"/>
  <c r="G398" i="64"/>
  <c r="G399" i="64"/>
  <c r="G400" i="64"/>
  <c r="G401" i="64"/>
  <c r="G402" i="64"/>
  <c r="G403" i="64"/>
  <c r="G404" i="64"/>
  <c r="G405" i="64"/>
  <c r="G406" i="64"/>
  <c r="G407" i="64"/>
  <c r="G408" i="64"/>
  <c r="G409" i="64"/>
  <c r="G410" i="64"/>
  <c r="G411" i="64"/>
  <c r="G412" i="64"/>
  <c r="G413" i="64"/>
  <c r="G414" i="64"/>
  <c r="G415" i="64"/>
  <c r="G416" i="64"/>
  <c r="G417" i="64"/>
  <c r="G418" i="64"/>
  <c r="G419" i="64"/>
  <c r="G420" i="64"/>
  <c r="G421" i="64"/>
  <c r="G422" i="64"/>
  <c r="G423" i="64"/>
  <c r="G424" i="64"/>
  <c r="G425" i="64"/>
  <c r="G426" i="64"/>
  <c r="G427" i="64"/>
  <c r="G428" i="64"/>
  <c r="G429" i="64"/>
  <c r="G430" i="64"/>
  <c r="G431" i="64"/>
  <c r="G432" i="64"/>
  <c r="G433" i="64"/>
  <c r="G434" i="64"/>
  <c r="G435" i="64"/>
  <c r="G436" i="64"/>
  <c r="G437" i="64"/>
  <c r="G438" i="64"/>
  <c r="G439" i="64"/>
  <c r="G440" i="64"/>
  <c r="G441" i="64"/>
  <c r="G442" i="64"/>
  <c r="G443" i="64"/>
  <c r="G444" i="64"/>
  <c r="G445" i="64"/>
  <c r="G446" i="64"/>
  <c r="G170" i="64"/>
  <c r="J13" i="66"/>
  <c r="G27" i="66" s="1"/>
  <c r="D83" i="61" s="1"/>
  <c r="AD2" i="64"/>
  <c r="X2" i="64"/>
  <c r="R2" i="64"/>
  <c r="L2" i="64"/>
  <c r="R450" i="64" l="1"/>
  <c r="H210" i="66" s="1"/>
  <c r="R458" i="64"/>
  <c r="H218" i="66" s="1"/>
  <c r="R466" i="64"/>
  <c r="H226" i="66" s="1"/>
  <c r="R474" i="64"/>
  <c r="H234" i="66" s="1"/>
  <c r="R19" i="64"/>
  <c r="R28" i="64"/>
  <c r="R36" i="64"/>
  <c r="R44" i="64"/>
  <c r="R52" i="64"/>
  <c r="R60" i="64"/>
  <c r="R69" i="64"/>
  <c r="R77" i="64"/>
  <c r="R86" i="64"/>
  <c r="R94" i="64"/>
  <c r="R102" i="64"/>
  <c r="R110" i="64"/>
  <c r="R118" i="64"/>
  <c r="R126" i="64"/>
  <c r="R135" i="64"/>
  <c r="R143" i="64"/>
  <c r="R151" i="64"/>
  <c r="R159" i="64"/>
  <c r="R167" i="64"/>
  <c r="R175" i="64"/>
  <c r="R184" i="64"/>
  <c r="R192" i="64"/>
  <c r="R200" i="64"/>
  <c r="R208" i="64"/>
  <c r="R216" i="64"/>
  <c r="R224" i="64"/>
  <c r="R232" i="64"/>
  <c r="R241" i="64"/>
  <c r="R249" i="64"/>
  <c r="R257" i="64"/>
  <c r="R265" i="64"/>
  <c r="R273" i="64"/>
  <c r="R282" i="64"/>
  <c r="H42" i="66" s="1"/>
  <c r="R291" i="64"/>
  <c r="H51" i="66" s="1"/>
  <c r="R300" i="64"/>
  <c r="H60" i="66" s="1"/>
  <c r="R308" i="64"/>
  <c r="H68" i="66" s="1"/>
  <c r="R316" i="64"/>
  <c r="H76" i="66" s="1"/>
  <c r="R324" i="64"/>
  <c r="H84" i="66" s="1"/>
  <c r="R334" i="64"/>
  <c r="H94" i="66" s="1"/>
  <c r="R343" i="64"/>
  <c r="H103" i="66" s="1"/>
  <c r="R351" i="64"/>
  <c r="H111" i="66" s="1"/>
  <c r="R359" i="64"/>
  <c r="H119" i="66" s="1"/>
  <c r="R367" i="64"/>
  <c r="H127" i="66" s="1"/>
  <c r="R375" i="64"/>
  <c r="H135" i="66" s="1"/>
  <c r="R383" i="64"/>
  <c r="H143" i="66" s="1"/>
  <c r="R391" i="64"/>
  <c r="H151" i="66" s="1"/>
  <c r="R400" i="64"/>
  <c r="H160" i="66" s="1"/>
  <c r="R451" i="64"/>
  <c r="H211" i="66" s="1"/>
  <c r="R459" i="64"/>
  <c r="H219" i="66" s="1"/>
  <c r="R467" i="64"/>
  <c r="H227" i="66" s="1"/>
  <c r="R475" i="64"/>
  <c r="H235" i="66" s="1"/>
  <c r="R20" i="64"/>
  <c r="R29" i="64"/>
  <c r="R37" i="64"/>
  <c r="R45" i="64"/>
  <c r="R53" i="64"/>
  <c r="R61" i="64"/>
  <c r="R70" i="64"/>
  <c r="R78" i="64"/>
  <c r="R87" i="64"/>
  <c r="R95" i="64"/>
  <c r="R103" i="64"/>
  <c r="R111" i="64"/>
  <c r="R119" i="64"/>
  <c r="R127" i="64"/>
  <c r="R136" i="64"/>
  <c r="R144" i="64"/>
  <c r="R152" i="64"/>
  <c r="R160" i="64"/>
  <c r="R168" i="64"/>
  <c r="R176" i="64"/>
  <c r="R185" i="64"/>
  <c r="R193" i="64"/>
  <c r="R201" i="64"/>
  <c r="R209" i="64"/>
  <c r="R217" i="64"/>
  <c r="R225" i="64"/>
  <c r="R233" i="64"/>
  <c r="R242" i="64"/>
  <c r="R250" i="64"/>
  <c r="R258" i="64"/>
  <c r="R266" i="64"/>
  <c r="R275" i="64"/>
  <c r="H35" i="66" s="1"/>
  <c r="R283" i="64"/>
  <c r="H43" i="66" s="1"/>
  <c r="R293" i="64"/>
  <c r="H53" i="66" s="1"/>
  <c r="R301" i="64"/>
  <c r="H61" i="66" s="1"/>
  <c r="R309" i="64"/>
  <c r="H69" i="66" s="1"/>
  <c r="R317" i="64"/>
  <c r="H77" i="66" s="1"/>
  <c r="R325" i="64"/>
  <c r="H85" i="66" s="1"/>
  <c r="R335" i="64"/>
  <c r="H95" i="66" s="1"/>
  <c r="R344" i="64"/>
  <c r="H104" i="66" s="1"/>
  <c r="R352" i="64"/>
  <c r="H112" i="66" s="1"/>
  <c r="R360" i="64"/>
  <c r="H120" i="66" s="1"/>
  <c r="R368" i="64"/>
  <c r="H128" i="66" s="1"/>
  <c r="R376" i="64"/>
  <c r="H136" i="66" s="1"/>
  <c r="R384" i="64"/>
  <c r="H144" i="66" s="1"/>
  <c r="R392" i="64"/>
  <c r="H152" i="66" s="1"/>
  <c r="R401" i="64"/>
  <c r="H161" i="66" s="1"/>
  <c r="R409" i="64"/>
  <c r="H169" i="66" s="1"/>
  <c r="R417" i="64"/>
  <c r="H177" i="66" s="1"/>
  <c r="R425" i="64"/>
  <c r="H185" i="66" s="1"/>
  <c r="R452" i="64"/>
  <c r="H212" i="66" s="1"/>
  <c r="R460" i="64"/>
  <c r="H220" i="66" s="1"/>
  <c r="R468" i="64"/>
  <c r="H228" i="66" s="1"/>
  <c r="R476" i="64"/>
  <c r="H236" i="66" s="1"/>
  <c r="R21" i="64"/>
  <c r="R30" i="64"/>
  <c r="R38" i="64"/>
  <c r="R46" i="64"/>
  <c r="R54" i="64"/>
  <c r="R62" i="64"/>
  <c r="R71" i="64"/>
  <c r="R79" i="64"/>
  <c r="R88" i="64"/>
  <c r="R96" i="64"/>
  <c r="R104" i="64"/>
  <c r="R112" i="64"/>
  <c r="R120" i="64"/>
  <c r="R128" i="64"/>
  <c r="R137" i="64"/>
  <c r="R145" i="64"/>
  <c r="R153" i="64"/>
  <c r="R161" i="64"/>
  <c r="R169" i="64"/>
  <c r="R177" i="64"/>
  <c r="R186" i="64"/>
  <c r="R194" i="64"/>
  <c r="R202" i="64"/>
  <c r="R210" i="64"/>
  <c r="R218" i="64"/>
  <c r="R226" i="64"/>
  <c r="R234" i="64"/>
  <c r="R243" i="64"/>
  <c r="R251" i="64"/>
  <c r="R259" i="64"/>
  <c r="R267" i="64"/>
  <c r="R276" i="64"/>
  <c r="H36" i="66" s="1"/>
  <c r="R284" i="64"/>
  <c r="H44" i="66" s="1"/>
  <c r="R294" i="64"/>
  <c r="H54" i="66" s="1"/>
  <c r="R302" i="64"/>
  <c r="H62" i="66" s="1"/>
  <c r="R310" i="64"/>
  <c r="H70" i="66" s="1"/>
  <c r="R318" i="64"/>
  <c r="H78" i="66" s="1"/>
  <c r="R328" i="64"/>
  <c r="H88" i="66" s="1"/>
  <c r="R336" i="64"/>
  <c r="H96" i="66" s="1"/>
  <c r="R345" i="64"/>
  <c r="H105" i="66" s="1"/>
  <c r="R353" i="64"/>
  <c r="H113" i="66" s="1"/>
  <c r="R361" i="64"/>
  <c r="H121" i="66" s="1"/>
  <c r="R369" i="64"/>
  <c r="H129" i="66" s="1"/>
  <c r="R377" i="64"/>
  <c r="H137" i="66" s="1"/>
  <c r="R385" i="64"/>
  <c r="H145" i="66" s="1"/>
  <c r="R393" i="64"/>
  <c r="H153" i="66" s="1"/>
  <c r="R402" i="64"/>
  <c r="H162" i="66" s="1"/>
  <c r="R410" i="64"/>
  <c r="H170" i="66" s="1"/>
  <c r="R418" i="64"/>
  <c r="H178" i="66" s="1"/>
  <c r="R426" i="64"/>
  <c r="R434" i="64"/>
  <c r="H194" i="66" s="1"/>
  <c r="R454" i="64"/>
  <c r="H214" i="66" s="1"/>
  <c r="R462" i="64"/>
  <c r="H222" i="66" s="1"/>
  <c r="R470" i="64"/>
  <c r="R478" i="64"/>
  <c r="R23" i="64"/>
  <c r="R32" i="64"/>
  <c r="R40" i="64"/>
  <c r="R48" i="64"/>
  <c r="R56" i="64"/>
  <c r="R64" i="64"/>
  <c r="R73" i="64"/>
  <c r="R81" i="64"/>
  <c r="R90" i="64"/>
  <c r="R98" i="64"/>
  <c r="R106" i="64"/>
  <c r="R114" i="64"/>
  <c r="R122" i="64"/>
  <c r="R130" i="64"/>
  <c r="R139" i="64"/>
  <c r="R147" i="64"/>
  <c r="R155" i="64"/>
  <c r="R163" i="64"/>
  <c r="R171" i="64"/>
  <c r="R179" i="64"/>
  <c r="R188" i="64"/>
  <c r="R196" i="64"/>
  <c r="R204" i="64"/>
  <c r="R212" i="64"/>
  <c r="R220" i="64"/>
  <c r="R228" i="64"/>
  <c r="R236" i="64"/>
  <c r="R245" i="64"/>
  <c r="R253" i="64"/>
  <c r="R261" i="64"/>
  <c r="R269" i="64"/>
  <c r="R278" i="64"/>
  <c r="H38" i="66" s="1"/>
  <c r="R286" i="64"/>
  <c r="H46" i="66" s="1"/>
  <c r="R296" i="64"/>
  <c r="H56" i="66" s="1"/>
  <c r="R304" i="64"/>
  <c r="H64" i="66" s="1"/>
  <c r="R312" i="64"/>
  <c r="H72" i="66" s="1"/>
  <c r="R320" i="64"/>
  <c r="H80" i="66" s="1"/>
  <c r="R330" i="64"/>
  <c r="H90" i="66" s="1"/>
  <c r="R338" i="64"/>
  <c r="H98" i="66" s="1"/>
  <c r="R347" i="64"/>
  <c r="H107" i="66" s="1"/>
  <c r="R355" i="64"/>
  <c r="H115" i="66" s="1"/>
  <c r="R363" i="64"/>
  <c r="H123" i="66" s="1"/>
  <c r="R371" i="64"/>
  <c r="H131" i="66" s="1"/>
  <c r="R379" i="64"/>
  <c r="R387" i="64"/>
  <c r="H147" i="66" s="1"/>
  <c r="R396" i="64"/>
  <c r="H156" i="66" s="1"/>
  <c r="R404" i="64"/>
  <c r="H164" i="66" s="1"/>
  <c r="R449" i="64"/>
  <c r="H209" i="66" s="1"/>
  <c r="R457" i="64"/>
  <c r="H217" i="66" s="1"/>
  <c r="R465" i="64"/>
  <c r="R473" i="64"/>
  <c r="H233" i="66" s="1"/>
  <c r="R18" i="64"/>
  <c r="R26" i="64"/>
  <c r="R35" i="64"/>
  <c r="R43" i="64"/>
  <c r="R51" i="64"/>
  <c r="R59" i="64"/>
  <c r="R68" i="64"/>
  <c r="R76" i="64"/>
  <c r="R85" i="64"/>
  <c r="R93" i="64"/>
  <c r="R101" i="64"/>
  <c r="R109" i="64"/>
  <c r="R117" i="64"/>
  <c r="R125" i="64"/>
  <c r="R134" i="64"/>
  <c r="R142" i="64"/>
  <c r="R150" i="64"/>
  <c r="R158" i="64"/>
  <c r="R166" i="64"/>
  <c r="R174" i="64"/>
  <c r="R182" i="64"/>
  <c r="R191" i="64"/>
  <c r="R199" i="64"/>
  <c r="R207" i="64"/>
  <c r="R215" i="64"/>
  <c r="R223" i="64"/>
  <c r="R231" i="64"/>
  <c r="R240" i="64"/>
  <c r="R248" i="64"/>
  <c r="R256" i="64"/>
  <c r="R264" i="64"/>
  <c r="R272" i="64"/>
  <c r="R281" i="64"/>
  <c r="H41" i="66" s="1"/>
  <c r="R290" i="64"/>
  <c r="H50" i="66" s="1"/>
  <c r="R299" i="64"/>
  <c r="H59" i="66" s="1"/>
  <c r="R307" i="64"/>
  <c r="H67" i="66" s="1"/>
  <c r="R315" i="64"/>
  <c r="H75" i="66" s="1"/>
  <c r="R323" i="64"/>
  <c r="H83" i="66" s="1"/>
  <c r="R333" i="64"/>
  <c r="H93" i="66" s="1"/>
  <c r="R342" i="64"/>
  <c r="H102" i="66" s="1"/>
  <c r="R350" i="64"/>
  <c r="H110" i="66" s="1"/>
  <c r="R358" i="64"/>
  <c r="H118" i="66" s="1"/>
  <c r="R366" i="64"/>
  <c r="H126" i="66" s="1"/>
  <c r="R374" i="64"/>
  <c r="H134" i="66" s="1"/>
  <c r="R382" i="64"/>
  <c r="H142" i="66" s="1"/>
  <c r="R390" i="64"/>
  <c r="H150" i="66" s="1"/>
  <c r="R399" i="64"/>
  <c r="H159" i="66" s="1"/>
  <c r="R407" i="64"/>
  <c r="H167" i="66" s="1"/>
  <c r="R415" i="64"/>
  <c r="H175" i="66" s="1"/>
  <c r="R423" i="64"/>
  <c r="H183" i="66" s="1"/>
  <c r="R431" i="64"/>
  <c r="R439" i="64"/>
  <c r="H199" i="66" s="1"/>
  <c r="R448" i="64"/>
  <c r="H208" i="66" s="1"/>
  <c r="R471" i="64"/>
  <c r="H231" i="66" s="1"/>
  <c r="R31" i="64"/>
  <c r="R50" i="64"/>
  <c r="R74" i="64"/>
  <c r="R97" i="64"/>
  <c r="R116" i="64"/>
  <c r="R140" i="64"/>
  <c r="R162" i="64"/>
  <c r="R181" i="64"/>
  <c r="R205" i="64"/>
  <c r="R227" i="64"/>
  <c r="R247" i="64"/>
  <c r="R270" i="64"/>
  <c r="R295" i="64"/>
  <c r="H55" i="66" s="1"/>
  <c r="R314" i="64"/>
  <c r="H74" i="66" s="1"/>
  <c r="R340" i="64"/>
  <c r="H100" i="66" s="1"/>
  <c r="R362" i="64"/>
  <c r="H122" i="66" s="1"/>
  <c r="R381" i="64"/>
  <c r="H141" i="66" s="1"/>
  <c r="R405" i="64"/>
  <c r="H165" i="66" s="1"/>
  <c r="R419" i="64"/>
  <c r="H179" i="66" s="1"/>
  <c r="R430" i="64"/>
  <c r="H190" i="66" s="1"/>
  <c r="R441" i="64"/>
  <c r="H201" i="66" s="1"/>
  <c r="R453" i="64"/>
  <c r="H213" i="66" s="1"/>
  <c r="R472" i="64"/>
  <c r="H232" i="66" s="1"/>
  <c r="R33" i="64"/>
  <c r="R55" i="64"/>
  <c r="R75" i="64"/>
  <c r="R99" i="64"/>
  <c r="R121" i="64"/>
  <c r="R141" i="64"/>
  <c r="R164" i="64"/>
  <c r="R187" i="64"/>
  <c r="R206" i="64"/>
  <c r="R229" i="64"/>
  <c r="R252" i="64"/>
  <c r="R271" i="64"/>
  <c r="R297" i="64"/>
  <c r="H57" i="66" s="1"/>
  <c r="R319" i="64"/>
  <c r="H79" i="66" s="1"/>
  <c r="R341" i="64"/>
  <c r="H101" i="66" s="1"/>
  <c r="R364" i="64"/>
  <c r="H124" i="66" s="1"/>
  <c r="R386" i="64"/>
  <c r="H146" i="66" s="1"/>
  <c r="R406" i="64"/>
  <c r="H166" i="66" s="1"/>
  <c r="R420" i="64"/>
  <c r="H180" i="66" s="1"/>
  <c r="R432" i="64"/>
  <c r="H192" i="66" s="1"/>
  <c r="R442" i="64"/>
  <c r="H202" i="66" s="1"/>
  <c r="R455" i="64"/>
  <c r="H215" i="66" s="1"/>
  <c r="R477" i="64"/>
  <c r="H237" i="66" s="1"/>
  <c r="R34" i="64"/>
  <c r="R57" i="64"/>
  <c r="R80" i="64"/>
  <c r="R100" i="64"/>
  <c r="R123" i="64"/>
  <c r="R146" i="64"/>
  <c r="R165" i="64"/>
  <c r="R189" i="64"/>
  <c r="R211" i="64"/>
  <c r="R230" i="64"/>
  <c r="R254" i="64"/>
  <c r="R277" i="64"/>
  <c r="H37" i="66" s="1"/>
  <c r="R298" i="64"/>
  <c r="H58" i="66" s="1"/>
  <c r="R321" i="64"/>
  <c r="H81" i="66" s="1"/>
  <c r="R346" i="64"/>
  <c r="H106" i="66" s="1"/>
  <c r="R365" i="64"/>
  <c r="H125" i="66" s="1"/>
  <c r="R388" i="64"/>
  <c r="H148" i="66" s="1"/>
  <c r="R408" i="64"/>
  <c r="H168" i="66" s="1"/>
  <c r="R421" i="64"/>
  <c r="H181" i="66" s="1"/>
  <c r="R433" i="64"/>
  <c r="H193" i="66" s="1"/>
  <c r="R443" i="64"/>
  <c r="H203" i="66" s="1"/>
  <c r="R461" i="64"/>
  <c r="H221" i="66" s="1"/>
  <c r="R17" i="64"/>
  <c r="R41" i="64"/>
  <c r="R63" i="64"/>
  <c r="R84" i="64"/>
  <c r="R107" i="64"/>
  <c r="R129" i="64"/>
  <c r="R149" i="64"/>
  <c r="R172" i="64"/>
  <c r="R195" i="64"/>
  <c r="R214" i="64"/>
  <c r="R237" i="64"/>
  <c r="R260" i="64"/>
  <c r="R280" i="64"/>
  <c r="H40" i="66" s="1"/>
  <c r="R305" i="64"/>
  <c r="H65" i="66" s="1"/>
  <c r="R329" i="64"/>
  <c r="H89" i="66" s="1"/>
  <c r="R349" i="64"/>
  <c r="H109" i="66" s="1"/>
  <c r="R372" i="64"/>
  <c r="H132" i="66" s="1"/>
  <c r="R395" i="64"/>
  <c r="R412" i="64"/>
  <c r="H172" i="66" s="1"/>
  <c r="R424" i="64"/>
  <c r="H184" i="66" s="1"/>
  <c r="R436" i="64"/>
  <c r="H196" i="66" s="1"/>
  <c r="R446" i="64"/>
  <c r="H206" i="66" s="1"/>
  <c r="R463" i="64"/>
  <c r="H223" i="66" s="1"/>
  <c r="R22" i="64"/>
  <c r="R42" i="64"/>
  <c r="R66" i="64"/>
  <c r="R89" i="64"/>
  <c r="R108" i="64"/>
  <c r="R131" i="64"/>
  <c r="R154" i="64"/>
  <c r="R173" i="64"/>
  <c r="R197" i="64"/>
  <c r="R219" i="64"/>
  <c r="R239" i="64"/>
  <c r="R262" i="64"/>
  <c r="R285" i="64"/>
  <c r="H45" i="66" s="1"/>
  <c r="R306" i="64"/>
  <c r="H66" i="66" s="1"/>
  <c r="R331" i="64"/>
  <c r="H91" i="66" s="1"/>
  <c r="R354" i="64"/>
  <c r="H114" i="66" s="1"/>
  <c r="R373" i="64"/>
  <c r="H133" i="66" s="1"/>
  <c r="R397" i="64"/>
  <c r="H157" i="66" s="1"/>
  <c r="R413" i="64"/>
  <c r="H173" i="66" s="1"/>
  <c r="R427" i="64"/>
  <c r="H187" i="66" s="1"/>
  <c r="R437" i="64"/>
  <c r="H197" i="66" s="1"/>
  <c r="R15" i="64"/>
  <c r="R447" i="64"/>
  <c r="H207" i="66" s="1"/>
  <c r="R469" i="64"/>
  <c r="H229" i="66" s="1"/>
  <c r="R25" i="64"/>
  <c r="R49" i="64"/>
  <c r="R72" i="64"/>
  <c r="R92" i="64"/>
  <c r="R115" i="64"/>
  <c r="R138" i="64"/>
  <c r="R157" i="64"/>
  <c r="R180" i="64"/>
  <c r="R203" i="64"/>
  <c r="R222" i="64"/>
  <c r="R246" i="64"/>
  <c r="R268" i="64"/>
  <c r="R289" i="64"/>
  <c r="H49" i="66" s="1"/>
  <c r="R313" i="64"/>
  <c r="H73" i="66" s="1"/>
  <c r="R337" i="64"/>
  <c r="H97" i="66" s="1"/>
  <c r="R357" i="64"/>
  <c r="H117" i="66" s="1"/>
  <c r="R380" i="64"/>
  <c r="H140" i="66" s="1"/>
  <c r="R403" i="64"/>
  <c r="H163" i="66" s="1"/>
  <c r="R416" i="64"/>
  <c r="H176" i="66" s="1"/>
  <c r="R429" i="64"/>
  <c r="H189" i="66" s="1"/>
  <c r="R440" i="64"/>
  <c r="H200" i="66" s="1"/>
  <c r="R67" i="64"/>
  <c r="R156" i="64"/>
  <c r="R244" i="64"/>
  <c r="R332" i="64"/>
  <c r="H92" i="66" s="1"/>
  <c r="R414" i="64"/>
  <c r="H174" i="66" s="1"/>
  <c r="R456" i="64"/>
  <c r="H216" i="66" s="1"/>
  <c r="R83" i="64"/>
  <c r="R170" i="64"/>
  <c r="R255" i="64"/>
  <c r="R348" i="64"/>
  <c r="H108" i="66" s="1"/>
  <c r="R422" i="64"/>
  <c r="H182" i="66" s="1"/>
  <c r="R39" i="64"/>
  <c r="O39" i="64" s="1"/>
  <c r="R389" i="64"/>
  <c r="H149" i="66" s="1"/>
  <c r="R464" i="64"/>
  <c r="H224" i="66" s="1"/>
  <c r="R91" i="64"/>
  <c r="R178" i="64"/>
  <c r="R263" i="64"/>
  <c r="R356" i="64"/>
  <c r="H116" i="66" s="1"/>
  <c r="R428" i="64"/>
  <c r="H188" i="66" s="1"/>
  <c r="R303" i="64"/>
  <c r="H63" i="66" s="1"/>
  <c r="R16" i="64"/>
  <c r="R105" i="64"/>
  <c r="R190" i="64"/>
  <c r="R279" i="64"/>
  <c r="H39" i="66" s="1"/>
  <c r="R370" i="64"/>
  <c r="H130" i="66" s="1"/>
  <c r="R435" i="64"/>
  <c r="H195" i="66" s="1"/>
  <c r="R24" i="64"/>
  <c r="R113" i="64"/>
  <c r="R198" i="64"/>
  <c r="R287" i="64"/>
  <c r="H47" i="66" s="1"/>
  <c r="R378" i="64"/>
  <c r="H138" i="66" s="1"/>
  <c r="R438" i="64"/>
  <c r="H198" i="66" s="1"/>
  <c r="R124" i="64"/>
  <c r="R213" i="64"/>
  <c r="R445" i="64"/>
  <c r="R58" i="64"/>
  <c r="R148" i="64"/>
  <c r="R235" i="64"/>
  <c r="R322" i="64"/>
  <c r="R411" i="64"/>
  <c r="H171" i="66" s="1"/>
  <c r="R398" i="64"/>
  <c r="H158" i="66" s="1"/>
  <c r="R47" i="64"/>
  <c r="R133" i="64"/>
  <c r="R221" i="64"/>
  <c r="R311" i="64"/>
  <c r="H71" i="66" s="1"/>
  <c r="L451" i="64"/>
  <c r="F211" i="66" s="1"/>
  <c r="L459" i="64"/>
  <c r="F219" i="66" s="1"/>
  <c r="L467" i="64"/>
  <c r="F227" i="66" s="1"/>
  <c r="L475" i="64"/>
  <c r="F235" i="66" s="1"/>
  <c r="L20" i="64"/>
  <c r="L29" i="64"/>
  <c r="L37" i="64"/>
  <c r="L45" i="64"/>
  <c r="L53" i="64"/>
  <c r="L61" i="64"/>
  <c r="L70" i="64"/>
  <c r="L78" i="64"/>
  <c r="L87" i="64"/>
  <c r="L95" i="64"/>
  <c r="L103" i="64"/>
  <c r="L111" i="64"/>
  <c r="L119" i="64"/>
  <c r="L127" i="64"/>
  <c r="L136" i="64"/>
  <c r="L144" i="64"/>
  <c r="L152" i="64"/>
  <c r="L160" i="64"/>
  <c r="L168" i="64"/>
  <c r="L176" i="64"/>
  <c r="L185" i="64"/>
  <c r="L193" i="64"/>
  <c r="L201" i="64"/>
  <c r="L209" i="64"/>
  <c r="L217" i="64"/>
  <c r="L225" i="64"/>
  <c r="L233" i="64"/>
  <c r="I233" i="64" s="1"/>
  <c r="L242" i="64"/>
  <c r="L250" i="64"/>
  <c r="L258" i="64"/>
  <c r="L266" i="64"/>
  <c r="L275" i="64"/>
  <c r="F35" i="66" s="1"/>
  <c r="L283" i="64"/>
  <c r="F43" i="66" s="1"/>
  <c r="L293" i="64"/>
  <c r="F53" i="66" s="1"/>
  <c r="L301" i="64"/>
  <c r="F61" i="66" s="1"/>
  <c r="L309" i="64"/>
  <c r="F69" i="66" s="1"/>
  <c r="L317" i="64"/>
  <c r="F77" i="66" s="1"/>
  <c r="L325" i="64"/>
  <c r="F85" i="66" s="1"/>
  <c r="L335" i="64"/>
  <c r="F95" i="66" s="1"/>
  <c r="L344" i="64"/>
  <c r="F104" i="66" s="1"/>
  <c r="L352" i="64"/>
  <c r="F112" i="66" s="1"/>
  <c r="L360" i="64"/>
  <c r="F120" i="66" s="1"/>
  <c r="L368" i="64"/>
  <c r="F128" i="66" s="1"/>
  <c r="L376" i="64"/>
  <c r="F136" i="66" s="1"/>
  <c r="L384" i="64"/>
  <c r="F144" i="66" s="1"/>
  <c r="L392" i="64"/>
  <c r="F152" i="66" s="1"/>
  <c r="L401" i="64"/>
  <c r="F161" i="66" s="1"/>
  <c r="L409" i="64"/>
  <c r="F169" i="66" s="1"/>
  <c r="L417" i="64"/>
  <c r="F177" i="66" s="1"/>
  <c r="L452" i="64"/>
  <c r="F212" i="66" s="1"/>
  <c r="L460" i="64"/>
  <c r="F220" i="66" s="1"/>
  <c r="L468" i="64"/>
  <c r="F228" i="66" s="1"/>
  <c r="L476" i="64"/>
  <c r="F236" i="66" s="1"/>
  <c r="L21" i="64"/>
  <c r="I21" i="64" s="1"/>
  <c r="L30" i="64"/>
  <c r="I30" i="64" s="1"/>
  <c r="L38" i="64"/>
  <c r="I38" i="64" s="1"/>
  <c r="L46" i="64"/>
  <c r="I46" i="64" s="1"/>
  <c r="L54" i="64"/>
  <c r="L62" i="64"/>
  <c r="I62" i="64" s="1"/>
  <c r="L71" i="64"/>
  <c r="I71" i="64" s="1"/>
  <c r="L79" i="64"/>
  <c r="L88" i="64"/>
  <c r="L96" i="64"/>
  <c r="L104" i="64"/>
  <c r="L112" i="64"/>
  <c r="L453" i="64"/>
  <c r="F213" i="66" s="1"/>
  <c r="L461" i="64"/>
  <c r="F221" i="66" s="1"/>
  <c r="L469" i="64"/>
  <c r="F229" i="66" s="1"/>
  <c r="L477" i="64"/>
  <c r="F237" i="66" s="1"/>
  <c r="L22" i="64"/>
  <c r="L31" i="64"/>
  <c r="L39" i="64"/>
  <c r="I39" i="64" s="1"/>
  <c r="L47" i="64"/>
  <c r="I47" i="64" s="1"/>
  <c r="L55" i="64"/>
  <c r="L63" i="64"/>
  <c r="I63" i="64" s="1"/>
  <c r="L72" i="64"/>
  <c r="I72" i="64" s="1"/>
  <c r="L80" i="64"/>
  <c r="I80" i="64" s="1"/>
  <c r="L89" i="64"/>
  <c r="O89" i="64" s="1"/>
  <c r="L97" i="64"/>
  <c r="L105" i="64"/>
  <c r="L113" i="64"/>
  <c r="L121" i="64"/>
  <c r="L129" i="64"/>
  <c r="L138" i="64"/>
  <c r="L146" i="64"/>
  <c r="L154" i="64"/>
  <c r="L162" i="64"/>
  <c r="L170" i="64"/>
  <c r="L178" i="64"/>
  <c r="L187" i="64"/>
  <c r="L195" i="64"/>
  <c r="L203" i="64"/>
  <c r="L211" i="64"/>
  <c r="L219" i="64"/>
  <c r="L227" i="64"/>
  <c r="L235" i="64"/>
  <c r="L244" i="64"/>
  <c r="L252" i="64"/>
  <c r="L260" i="64"/>
  <c r="L268" i="64"/>
  <c r="L277" i="64"/>
  <c r="F37" i="66" s="1"/>
  <c r="L285" i="64"/>
  <c r="F45" i="66" s="1"/>
  <c r="L295" i="64"/>
  <c r="F55" i="66" s="1"/>
  <c r="L303" i="64"/>
  <c r="F63" i="66" s="1"/>
  <c r="L311" i="64"/>
  <c r="F71" i="66" s="1"/>
  <c r="L319" i="64"/>
  <c r="F79" i="66" s="1"/>
  <c r="L329" i="64"/>
  <c r="F89" i="66" s="1"/>
  <c r="L337" i="64"/>
  <c r="F97" i="66" s="1"/>
  <c r="L346" i="64"/>
  <c r="F106" i="66" s="1"/>
  <c r="L354" i="64"/>
  <c r="F114" i="66" s="1"/>
  <c r="L362" i="64"/>
  <c r="F122" i="66" s="1"/>
  <c r="L370" i="64"/>
  <c r="F130" i="66" s="1"/>
  <c r="L378" i="64"/>
  <c r="F138" i="66" s="1"/>
  <c r="L386" i="64"/>
  <c r="F146" i="66" s="1"/>
  <c r="L454" i="64"/>
  <c r="F214" i="66" s="1"/>
  <c r="L447" i="64"/>
  <c r="F207" i="66" s="1"/>
  <c r="L455" i="64"/>
  <c r="F215" i="66" s="1"/>
  <c r="L463" i="64"/>
  <c r="F223" i="66" s="1"/>
  <c r="L471" i="64"/>
  <c r="F231" i="66" s="1"/>
  <c r="L16" i="64"/>
  <c r="L24" i="64"/>
  <c r="I24" i="64" s="1"/>
  <c r="L33" i="64"/>
  <c r="L41" i="64"/>
  <c r="I41" i="64" s="1"/>
  <c r="L49" i="64"/>
  <c r="I49" i="64" s="1"/>
  <c r="L57" i="64"/>
  <c r="L66" i="64"/>
  <c r="I66" i="64" s="1"/>
  <c r="L74" i="64"/>
  <c r="I74" i="64" s="1"/>
  <c r="L83" i="64"/>
  <c r="I83" i="64" s="1"/>
  <c r="L91" i="64"/>
  <c r="I91" i="64" s="1"/>
  <c r="L99" i="64"/>
  <c r="L107" i="64"/>
  <c r="I107" i="64" s="1"/>
  <c r="L448" i="64"/>
  <c r="F208" i="66" s="1"/>
  <c r="L456" i="64"/>
  <c r="F216" i="66" s="1"/>
  <c r="L464" i="64"/>
  <c r="F224" i="66" s="1"/>
  <c r="L472" i="64"/>
  <c r="F232" i="66" s="1"/>
  <c r="L17" i="64"/>
  <c r="L25" i="64"/>
  <c r="L34" i="64"/>
  <c r="L42" i="64"/>
  <c r="L50" i="64"/>
  <c r="L58" i="64"/>
  <c r="L67" i="64"/>
  <c r="L75" i="64"/>
  <c r="L84" i="64"/>
  <c r="L92" i="64"/>
  <c r="L100" i="64"/>
  <c r="L108" i="64"/>
  <c r="L449" i="64"/>
  <c r="F209" i="66" s="1"/>
  <c r="L450" i="64"/>
  <c r="F210" i="66" s="1"/>
  <c r="L458" i="64"/>
  <c r="F218" i="66" s="1"/>
  <c r="L466" i="64"/>
  <c r="F226" i="66" s="1"/>
  <c r="L474" i="64"/>
  <c r="F234" i="66" s="1"/>
  <c r="L19" i="64"/>
  <c r="I19" i="64" s="1"/>
  <c r="L28" i="64"/>
  <c r="L36" i="64"/>
  <c r="L44" i="64"/>
  <c r="L52" i="64"/>
  <c r="L60" i="64"/>
  <c r="L69" i="64"/>
  <c r="L77" i="64"/>
  <c r="L86" i="64"/>
  <c r="L94" i="64"/>
  <c r="L102" i="64"/>
  <c r="L110" i="64"/>
  <c r="L118" i="64"/>
  <c r="L126" i="64"/>
  <c r="L135" i="64"/>
  <c r="L143" i="64"/>
  <c r="L151" i="64"/>
  <c r="L159" i="64"/>
  <c r="L167" i="64"/>
  <c r="L175" i="64"/>
  <c r="L184" i="64"/>
  <c r="L192" i="64"/>
  <c r="L200" i="64"/>
  <c r="L208" i="64"/>
  <c r="L216" i="64"/>
  <c r="L224" i="64"/>
  <c r="L232" i="64"/>
  <c r="L241" i="64"/>
  <c r="L249" i="64"/>
  <c r="L257" i="64"/>
  <c r="L265" i="64"/>
  <c r="L273" i="64"/>
  <c r="L282" i="64"/>
  <c r="F42" i="66" s="1"/>
  <c r="L291" i="64"/>
  <c r="F51" i="66" s="1"/>
  <c r="L300" i="64"/>
  <c r="F60" i="66" s="1"/>
  <c r="L308" i="64"/>
  <c r="F68" i="66" s="1"/>
  <c r="L316" i="64"/>
  <c r="F76" i="66" s="1"/>
  <c r="L324" i="64"/>
  <c r="F84" i="66" s="1"/>
  <c r="L334" i="64"/>
  <c r="F94" i="66" s="1"/>
  <c r="L343" i="64"/>
  <c r="F103" i="66" s="1"/>
  <c r="L351" i="64"/>
  <c r="F111" i="66" s="1"/>
  <c r="L359" i="64"/>
  <c r="F119" i="66" s="1"/>
  <c r="L367" i="64"/>
  <c r="F127" i="66" s="1"/>
  <c r="L375" i="64"/>
  <c r="F135" i="66" s="1"/>
  <c r="L383" i="64"/>
  <c r="F143" i="66" s="1"/>
  <c r="L391" i="64"/>
  <c r="F151" i="66" s="1"/>
  <c r="L400" i="64"/>
  <c r="F160" i="66" s="1"/>
  <c r="L408" i="64"/>
  <c r="F168" i="66" s="1"/>
  <c r="L416" i="64"/>
  <c r="F176" i="66" s="1"/>
  <c r="L457" i="64"/>
  <c r="F217" i="66" s="1"/>
  <c r="L26" i="64"/>
  <c r="I26" i="64" s="1"/>
  <c r="L59" i="64"/>
  <c r="I59" i="64" s="1"/>
  <c r="L93" i="64"/>
  <c r="L117" i="64"/>
  <c r="L131" i="64"/>
  <c r="L145" i="64"/>
  <c r="L157" i="64"/>
  <c r="L171" i="64"/>
  <c r="L182" i="64"/>
  <c r="L197" i="64"/>
  <c r="L210" i="64"/>
  <c r="I210" i="64" s="1"/>
  <c r="L222" i="64"/>
  <c r="L236" i="64"/>
  <c r="L248" i="64"/>
  <c r="L262" i="64"/>
  <c r="L276" i="64"/>
  <c r="F36" i="66" s="1"/>
  <c r="L289" i="64"/>
  <c r="F49" i="66" s="1"/>
  <c r="L304" i="64"/>
  <c r="F64" i="66" s="1"/>
  <c r="L315" i="64"/>
  <c r="F75" i="66" s="1"/>
  <c r="L331" i="64"/>
  <c r="F91" i="66" s="1"/>
  <c r="L345" i="64"/>
  <c r="F105" i="66" s="1"/>
  <c r="L357" i="64"/>
  <c r="F117" i="66" s="1"/>
  <c r="L371" i="64"/>
  <c r="F131" i="66" s="1"/>
  <c r="L382" i="64"/>
  <c r="F142" i="66" s="1"/>
  <c r="L396" i="64"/>
  <c r="F156" i="66" s="1"/>
  <c r="L406" i="64"/>
  <c r="F166" i="66" s="1"/>
  <c r="L418" i="64"/>
  <c r="F178" i="66" s="1"/>
  <c r="L426" i="64"/>
  <c r="L434" i="64"/>
  <c r="F194" i="66" s="1"/>
  <c r="L442" i="64"/>
  <c r="F202" i="66" s="1"/>
  <c r="L462" i="64"/>
  <c r="F222" i="66" s="1"/>
  <c r="L32" i="64"/>
  <c r="L64" i="64"/>
  <c r="I64" i="64" s="1"/>
  <c r="L98" i="64"/>
  <c r="I98" i="64" s="1"/>
  <c r="L120" i="64"/>
  <c r="L133" i="64"/>
  <c r="L147" i="64"/>
  <c r="L158" i="64"/>
  <c r="L172" i="64"/>
  <c r="I172" i="64" s="1"/>
  <c r="L186" i="64"/>
  <c r="L198" i="64"/>
  <c r="L212" i="64"/>
  <c r="L223" i="64"/>
  <c r="L237" i="64"/>
  <c r="L251" i="64"/>
  <c r="L263" i="64"/>
  <c r="L278" i="64"/>
  <c r="F38" i="66" s="1"/>
  <c r="L290" i="64"/>
  <c r="F50" i="66" s="1"/>
  <c r="L305" i="64"/>
  <c r="F65" i="66" s="1"/>
  <c r="L318" i="64"/>
  <c r="F78" i="66" s="1"/>
  <c r="L332" i="64"/>
  <c r="F92" i="66" s="1"/>
  <c r="L347" i="64"/>
  <c r="F107" i="66" s="1"/>
  <c r="L358" i="64"/>
  <c r="F118" i="66" s="1"/>
  <c r="L372" i="64"/>
  <c r="F132" i="66" s="1"/>
  <c r="L385" i="64"/>
  <c r="F145" i="66" s="1"/>
  <c r="L397" i="64"/>
  <c r="F157" i="66" s="1"/>
  <c r="L407" i="64"/>
  <c r="F167" i="66" s="1"/>
  <c r="L419" i="64"/>
  <c r="F179" i="66" s="1"/>
  <c r="L427" i="64"/>
  <c r="F187" i="66" s="1"/>
  <c r="L435" i="64"/>
  <c r="F195" i="66" s="1"/>
  <c r="L443" i="64"/>
  <c r="F203" i="66" s="1"/>
  <c r="L465" i="64"/>
  <c r="F225" i="66" s="1"/>
  <c r="L35" i="64"/>
  <c r="I35" i="64" s="1"/>
  <c r="L68" i="64"/>
  <c r="L101" i="64"/>
  <c r="L122" i="64"/>
  <c r="L134" i="64"/>
  <c r="L148" i="64"/>
  <c r="I148" i="64" s="1"/>
  <c r="L161" i="64"/>
  <c r="L173" i="64"/>
  <c r="L188" i="64"/>
  <c r="L199" i="64"/>
  <c r="L213" i="64"/>
  <c r="L226" i="64"/>
  <c r="L239" i="64"/>
  <c r="L253" i="64"/>
  <c r="L264" i="64"/>
  <c r="L279" i="64"/>
  <c r="F39" i="66" s="1"/>
  <c r="L294" i="64"/>
  <c r="F54" i="66" s="1"/>
  <c r="L306" i="64"/>
  <c r="F66" i="66" s="1"/>
  <c r="L320" i="64"/>
  <c r="F80" i="66" s="1"/>
  <c r="L333" i="64"/>
  <c r="F93" i="66" s="1"/>
  <c r="L348" i="64"/>
  <c r="F108" i="66" s="1"/>
  <c r="L361" i="64"/>
  <c r="F121" i="66" s="1"/>
  <c r="L373" i="64"/>
  <c r="F133" i="66" s="1"/>
  <c r="L387" i="64"/>
  <c r="F147" i="66" s="1"/>
  <c r="L398" i="64"/>
  <c r="F158" i="66" s="1"/>
  <c r="L410" i="64"/>
  <c r="F170" i="66" s="1"/>
  <c r="L420" i="64"/>
  <c r="F180" i="66" s="1"/>
  <c r="L428" i="64"/>
  <c r="F188" i="66" s="1"/>
  <c r="L436" i="64"/>
  <c r="F196" i="66" s="1"/>
  <c r="L445" i="64"/>
  <c r="F205" i="66" s="1"/>
  <c r="L470" i="64"/>
  <c r="L40" i="64"/>
  <c r="I40" i="64" s="1"/>
  <c r="L73" i="64"/>
  <c r="I73" i="64" s="1"/>
  <c r="L106" i="64"/>
  <c r="L123" i="64"/>
  <c r="I123" i="64" s="1"/>
  <c r="L137" i="64"/>
  <c r="L149" i="64"/>
  <c r="L163" i="64"/>
  <c r="L174" i="64"/>
  <c r="L189" i="64"/>
  <c r="L202" i="64"/>
  <c r="L214" i="64"/>
  <c r="L473" i="64"/>
  <c r="F233" i="66" s="1"/>
  <c r="L43" i="64"/>
  <c r="I43" i="64" s="1"/>
  <c r="L76" i="64"/>
  <c r="L109" i="64"/>
  <c r="L124" i="64"/>
  <c r="L139" i="64"/>
  <c r="L150" i="64"/>
  <c r="L164" i="64"/>
  <c r="I164" i="64" s="1"/>
  <c r="L177" i="64"/>
  <c r="L190" i="64"/>
  <c r="I190" i="64" s="1"/>
  <c r="L204" i="64"/>
  <c r="L215" i="64"/>
  <c r="L229" i="64"/>
  <c r="L243" i="64"/>
  <c r="L255" i="64"/>
  <c r="L269" i="64"/>
  <c r="L281" i="64"/>
  <c r="F41" i="66" s="1"/>
  <c r="L297" i="64"/>
  <c r="F57" i="66" s="1"/>
  <c r="L310" i="64"/>
  <c r="F70" i="66" s="1"/>
  <c r="L322" i="64"/>
  <c r="L338" i="64"/>
  <c r="F98" i="66" s="1"/>
  <c r="L350" i="64"/>
  <c r="F110" i="66" s="1"/>
  <c r="L364" i="64"/>
  <c r="F124" i="66" s="1"/>
  <c r="L377" i="64"/>
  <c r="F137" i="66" s="1"/>
  <c r="L389" i="64"/>
  <c r="F149" i="66" s="1"/>
  <c r="L402" i="64"/>
  <c r="F162" i="66" s="1"/>
  <c r="L412" i="64"/>
  <c r="F172" i="66" s="1"/>
  <c r="L422" i="64"/>
  <c r="F182" i="66" s="1"/>
  <c r="L430" i="64"/>
  <c r="F190" i="66" s="1"/>
  <c r="L438" i="64"/>
  <c r="F198" i="66" s="1"/>
  <c r="L15" i="64"/>
  <c r="I15" i="64" s="1"/>
  <c r="L23" i="64"/>
  <c r="I23" i="64" s="1"/>
  <c r="L56" i="64"/>
  <c r="L90" i="64"/>
  <c r="I90" i="64" s="1"/>
  <c r="L116" i="64"/>
  <c r="L130" i="64"/>
  <c r="L142" i="64"/>
  <c r="L156" i="64"/>
  <c r="I156" i="64" s="1"/>
  <c r="L169" i="64"/>
  <c r="L181" i="64"/>
  <c r="L196" i="64"/>
  <c r="L207" i="64"/>
  <c r="L221" i="64"/>
  <c r="L234" i="64"/>
  <c r="L247" i="64"/>
  <c r="L261" i="64"/>
  <c r="L272" i="64"/>
  <c r="L287" i="64"/>
  <c r="F47" i="66" s="1"/>
  <c r="L302" i="64"/>
  <c r="F62" i="66" s="1"/>
  <c r="L314" i="64"/>
  <c r="F74" i="66" s="1"/>
  <c r="L330" i="64"/>
  <c r="F90" i="66" s="1"/>
  <c r="L342" i="64"/>
  <c r="F102" i="66" s="1"/>
  <c r="L356" i="64"/>
  <c r="F116" i="66" s="1"/>
  <c r="L369" i="64"/>
  <c r="F129" i="66" s="1"/>
  <c r="L381" i="64"/>
  <c r="F141" i="66" s="1"/>
  <c r="L395" i="64"/>
  <c r="F155" i="66" s="1"/>
  <c r="L405" i="64"/>
  <c r="F165" i="66" s="1"/>
  <c r="L415" i="64"/>
  <c r="F175" i="66" s="1"/>
  <c r="L425" i="64"/>
  <c r="F185" i="66" s="1"/>
  <c r="L433" i="64"/>
  <c r="F193" i="66" s="1"/>
  <c r="L441" i="64"/>
  <c r="F201" i="66" s="1"/>
  <c r="L478" i="64"/>
  <c r="L125" i="64"/>
  <c r="L179" i="64"/>
  <c r="L228" i="64"/>
  <c r="L259" i="64"/>
  <c r="L298" i="64"/>
  <c r="F58" i="66" s="1"/>
  <c r="L336" i="64"/>
  <c r="F96" i="66" s="1"/>
  <c r="L366" i="64"/>
  <c r="F126" i="66" s="1"/>
  <c r="L403" i="64"/>
  <c r="F163" i="66" s="1"/>
  <c r="L429" i="64"/>
  <c r="F189" i="66" s="1"/>
  <c r="L18" i="64"/>
  <c r="I18" i="64" s="1"/>
  <c r="L128" i="64"/>
  <c r="L180" i="64"/>
  <c r="I180" i="64" s="1"/>
  <c r="L230" i="64"/>
  <c r="L267" i="64"/>
  <c r="L299" i="64"/>
  <c r="F59" i="66" s="1"/>
  <c r="L340" i="64"/>
  <c r="L374" i="64"/>
  <c r="F134" i="66" s="1"/>
  <c r="L404" i="64"/>
  <c r="F164" i="66" s="1"/>
  <c r="L431" i="64"/>
  <c r="L48" i="64"/>
  <c r="I48" i="64" s="1"/>
  <c r="L140" i="64"/>
  <c r="I140" i="64" s="1"/>
  <c r="L191" i="64"/>
  <c r="L231" i="64"/>
  <c r="L270" i="64"/>
  <c r="L307" i="64"/>
  <c r="F67" i="66" s="1"/>
  <c r="L341" i="64"/>
  <c r="F101" i="66" s="1"/>
  <c r="L379" i="64"/>
  <c r="L411" i="64"/>
  <c r="F171" i="66" s="1"/>
  <c r="L432" i="64"/>
  <c r="F192" i="66" s="1"/>
  <c r="L51" i="64"/>
  <c r="I51" i="64" s="1"/>
  <c r="L141" i="64"/>
  <c r="L194" i="64"/>
  <c r="L81" i="64"/>
  <c r="L153" i="64"/>
  <c r="L205" i="64"/>
  <c r="L245" i="64"/>
  <c r="L280" i="64"/>
  <c r="F40" i="66" s="1"/>
  <c r="L313" i="64"/>
  <c r="F73" i="66" s="1"/>
  <c r="L353" i="64"/>
  <c r="F113" i="66" s="1"/>
  <c r="L388" i="64"/>
  <c r="F148" i="66" s="1"/>
  <c r="L414" i="64"/>
  <c r="F174" i="66" s="1"/>
  <c r="L439" i="64"/>
  <c r="F199" i="66" s="1"/>
  <c r="L85" i="64"/>
  <c r="L155" i="64"/>
  <c r="L206" i="64"/>
  <c r="L246" i="64"/>
  <c r="L284" i="64"/>
  <c r="F44" i="66" s="1"/>
  <c r="L321" i="64"/>
  <c r="F81" i="66" s="1"/>
  <c r="L355" i="64"/>
  <c r="F115" i="66" s="1"/>
  <c r="L390" i="64"/>
  <c r="F150" i="66" s="1"/>
  <c r="L421" i="64"/>
  <c r="F181" i="66" s="1"/>
  <c r="L440" i="64"/>
  <c r="F200" i="66" s="1"/>
  <c r="L115" i="64"/>
  <c r="I115" i="64" s="1"/>
  <c r="L166" i="64"/>
  <c r="L220" i="64"/>
  <c r="L256" i="64"/>
  <c r="L296" i="64"/>
  <c r="F56" i="66" s="1"/>
  <c r="L328" i="64"/>
  <c r="F88" i="66" s="1"/>
  <c r="L365" i="64"/>
  <c r="F125" i="66" s="1"/>
  <c r="L399" i="64"/>
  <c r="F159" i="66" s="1"/>
  <c r="L424" i="64"/>
  <c r="F184" i="66" s="1"/>
  <c r="L114" i="64"/>
  <c r="L323" i="64"/>
  <c r="F83" i="66" s="1"/>
  <c r="L446" i="64"/>
  <c r="F206" i="66" s="1"/>
  <c r="L165" i="64"/>
  <c r="L349" i="64"/>
  <c r="F109" i="66" s="1"/>
  <c r="L218" i="64"/>
  <c r="L363" i="64"/>
  <c r="F123" i="66" s="1"/>
  <c r="L413" i="64"/>
  <c r="F173" i="66" s="1"/>
  <c r="L240" i="64"/>
  <c r="L380" i="64"/>
  <c r="F140" i="66" s="1"/>
  <c r="L271" i="64"/>
  <c r="L254" i="64"/>
  <c r="L393" i="64"/>
  <c r="F153" i="66" s="1"/>
  <c r="L312" i="64"/>
  <c r="F72" i="66" s="1"/>
  <c r="L437" i="64"/>
  <c r="F197" i="66" s="1"/>
  <c r="L286" i="64"/>
  <c r="F46" i="66" s="1"/>
  <c r="L423" i="64"/>
  <c r="F183" i="66" s="1"/>
  <c r="X449" i="64"/>
  <c r="X457" i="64"/>
  <c r="X465" i="64"/>
  <c r="J225" i="66" s="1"/>
  <c r="X473" i="64"/>
  <c r="J233" i="66" s="1"/>
  <c r="X18" i="64"/>
  <c r="X26" i="64"/>
  <c r="X35" i="64"/>
  <c r="X43" i="64"/>
  <c r="X51" i="64"/>
  <c r="X59" i="64"/>
  <c r="X68" i="64"/>
  <c r="X76" i="64"/>
  <c r="X85" i="64"/>
  <c r="X93" i="64"/>
  <c r="X101" i="64"/>
  <c r="X109" i="64"/>
  <c r="X117" i="64"/>
  <c r="X125" i="64"/>
  <c r="X134" i="64"/>
  <c r="X142" i="64"/>
  <c r="X150" i="64"/>
  <c r="X158" i="64"/>
  <c r="X166" i="64"/>
  <c r="X174" i="64"/>
  <c r="X182" i="64"/>
  <c r="X191" i="64"/>
  <c r="X199" i="64"/>
  <c r="X207" i="64"/>
  <c r="X215" i="64"/>
  <c r="X223" i="64"/>
  <c r="X231" i="64"/>
  <c r="X240" i="64"/>
  <c r="X248" i="64"/>
  <c r="X256" i="64"/>
  <c r="X264" i="64"/>
  <c r="X272" i="64"/>
  <c r="X281" i="64"/>
  <c r="J41" i="66" s="1"/>
  <c r="X290" i="64"/>
  <c r="J50" i="66" s="1"/>
  <c r="X299" i="64"/>
  <c r="J59" i="66" s="1"/>
  <c r="X307" i="64"/>
  <c r="J67" i="66" s="1"/>
  <c r="X315" i="64"/>
  <c r="J75" i="66" s="1"/>
  <c r="X323" i="64"/>
  <c r="J83" i="66" s="1"/>
  <c r="X333" i="64"/>
  <c r="J93" i="66" s="1"/>
  <c r="X342" i="64"/>
  <c r="J102" i="66" s="1"/>
  <c r="X350" i="64"/>
  <c r="J110" i="66" s="1"/>
  <c r="X358" i="64"/>
  <c r="J118" i="66" s="1"/>
  <c r="X366" i="64"/>
  <c r="J126" i="66" s="1"/>
  <c r="X374" i="64"/>
  <c r="J134" i="66" s="1"/>
  <c r="X382" i="64"/>
  <c r="J142" i="66" s="1"/>
  <c r="X390" i="64"/>
  <c r="J150" i="66" s="1"/>
  <c r="X399" i="64"/>
  <c r="J159" i="66" s="1"/>
  <c r="X407" i="64"/>
  <c r="J167" i="66" s="1"/>
  <c r="X415" i="64"/>
  <c r="J175" i="66" s="1"/>
  <c r="X450" i="64"/>
  <c r="J210" i="66" s="1"/>
  <c r="X451" i="64"/>
  <c r="J211" i="66" s="1"/>
  <c r="X459" i="64"/>
  <c r="J219" i="66" s="1"/>
  <c r="X467" i="64"/>
  <c r="X475" i="64"/>
  <c r="X20" i="64"/>
  <c r="X29" i="64"/>
  <c r="X37" i="64"/>
  <c r="X45" i="64"/>
  <c r="X53" i="64"/>
  <c r="X61" i="64"/>
  <c r="X70" i="64"/>
  <c r="X78" i="64"/>
  <c r="X87" i="64"/>
  <c r="X95" i="64"/>
  <c r="X103" i="64"/>
  <c r="X111" i="64"/>
  <c r="X119" i="64"/>
  <c r="X127" i="64"/>
  <c r="X136" i="64"/>
  <c r="X144" i="64"/>
  <c r="X152" i="64"/>
  <c r="X160" i="64"/>
  <c r="X168" i="64"/>
  <c r="X176" i="64"/>
  <c r="X185" i="64"/>
  <c r="X193" i="64"/>
  <c r="X201" i="64"/>
  <c r="X209" i="64"/>
  <c r="X217" i="64"/>
  <c r="X225" i="64"/>
  <c r="X233" i="64"/>
  <c r="X242" i="64"/>
  <c r="X250" i="64"/>
  <c r="X258" i="64"/>
  <c r="X266" i="64"/>
  <c r="X275" i="64"/>
  <c r="X283" i="64"/>
  <c r="J43" i="66" s="1"/>
  <c r="X293" i="64"/>
  <c r="J53" i="66" s="1"/>
  <c r="X301" i="64"/>
  <c r="J61" i="66" s="1"/>
  <c r="X309" i="64"/>
  <c r="J69" i="66" s="1"/>
  <c r="X317" i="64"/>
  <c r="J77" i="66" s="1"/>
  <c r="X325" i="64"/>
  <c r="J85" i="66" s="1"/>
  <c r="X335" i="64"/>
  <c r="J95" i="66" s="1"/>
  <c r="X344" i="64"/>
  <c r="J104" i="66" s="1"/>
  <c r="X352" i="64"/>
  <c r="J112" i="66" s="1"/>
  <c r="X360" i="64"/>
  <c r="J120" i="66" s="1"/>
  <c r="X368" i="64"/>
  <c r="J128" i="66" s="1"/>
  <c r="X376" i="64"/>
  <c r="J136" i="66" s="1"/>
  <c r="X384" i="64"/>
  <c r="J144" i="66" s="1"/>
  <c r="X392" i="64"/>
  <c r="J152" i="66" s="1"/>
  <c r="X401" i="64"/>
  <c r="J161" i="66" s="1"/>
  <c r="X409" i="64"/>
  <c r="J169" i="66" s="1"/>
  <c r="X417" i="64"/>
  <c r="J177" i="66" s="1"/>
  <c r="X425" i="64"/>
  <c r="J185" i="66" s="1"/>
  <c r="X433" i="64"/>
  <c r="J193" i="66" s="1"/>
  <c r="X441" i="64"/>
  <c r="J201" i="66" s="1"/>
  <c r="X453" i="64"/>
  <c r="J213" i="66" s="1"/>
  <c r="X461" i="64"/>
  <c r="J221" i="66" s="1"/>
  <c r="X469" i="64"/>
  <c r="J229" i="66" s="1"/>
  <c r="X477" i="64"/>
  <c r="X22" i="64"/>
  <c r="X31" i="64"/>
  <c r="X39" i="64"/>
  <c r="X47" i="64"/>
  <c r="X55" i="64"/>
  <c r="X63" i="64"/>
  <c r="X72" i="64"/>
  <c r="X80" i="64"/>
  <c r="X89" i="64"/>
  <c r="X97" i="64"/>
  <c r="X105" i="64"/>
  <c r="X113" i="64"/>
  <c r="X121" i="64"/>
  <c r="X129" i="64"/>
  <c r="X138" i="64"/>
  <c r="X146" i="64"/>
  <c r="X154" i="64"/>
  <c r="X162" i="64"/>
  <c r="X170" i="64"/>
  <c r="X178" i="64"/>
  <c r="X187" i="64"/>
  <c r="X195" i="64"/>
  <c r="X203" i="64"/>
  <c r="X211" i="64"/>
  <c r="X219" i="64"/>
  <c r="X227" i="64"/>
  <c r="X235" i="64"/>
  <c r="X244" i="64"/>
  <c r="X252" i="64"/>
  <c r="X260" i="64"/>
  <c r="X268" i="64"/>
  <c r="X277" i="64"/>
  <c r="J37" i="66" s="1"/>
  <c r="X285" i="64"/>
  <c r="J45" i="66" s="1"/>
  <c r="X295" i="64"/>
  <c r="J55" i="66" s="1"/>
  <c r="X303" i="64"/>
  <c r="J63" i="66" s="1"/>
  <c r="X311" i="64"/>
  <c r="J71" i="66" s="1"/>
  <c r="X319" i="64"/>
  <c r="J79" i="66" s="1"/>
  <c r="X329" i="64"/>
  <c r="J89" i="66" s="1"/>
  <c r="X337" i="64"/>
  <c r="J97" i="66" s="1"/>
  <c r="X346" i="64"/>
  <c r="J106" i="66" s="1"/>
  <c r="X354" i="64"/>
  <c r="J114" i="66" s="1"/>
  <c r="X362" i="64"/>
  <c r="J122" i="66" s="1"/>
  <c r="X370" i="64"/>
  <c r="J130" i="66" s="1"/>
  <c r="X378" i="64"/>
  <c r="J138" i="66" s="1"/>
  <c r="X386" i="64"/>
  <c r="J146" i="66" s="1"/>
  <c r="X395" i="64"/>
  <c r="J155" i="66" s="1"/>
  <c r="X403" i="64"/>
  <c r="J163" i="66" s="1"/>
  <c r="X411" i="64"/>
  <c r="J171" i="66" s="1"/>
  <c r="X454" i="64"/>
  <c r="J214" i="66" s="1"/>
  <c r="X462" i="64"/>
  <c r="J222" i="66" s="1"/>
  <c r="X470" i="64"/>
  <c r="X478" i="64"/>
  <c r="X23" i="64"/>
  <c r="X32" i="64"/>
  <c r="X40" i="64"/>
  <c r="X48" i="64"/>
  <c r="X56" i="64"/>
  <c r="X64" i="64"/>
  <c r="X73" i="64"/>
  <c r="X81" i="64"/>
  <c r="X90" i="64"/>
  <c r="X98" i="64"/>
  <c r="X106" i="64"/>
  <c r="X114" i="64"/>
  <c r="X122" i="64"/>
  <c r="X130" i="64"/>
  <c r="X139" i="64"/>
  <c r="X147" i="64"/>
  <c r="X155" i="64"/>
  <c r="X163" i="64"/>
  <c r="X448" i="64"/>
  <c r="J208" i="66" s="1"/>
  <c r="X456" i="64"/>
  <c r="X464" i="64"/>
  <c r="J224" i="66" s="1"/>
  <c r="X472" i="64"/>
  <c r="J232" i="66" s="1"/>
  <c r="X17" i="64"/>
  <c r="X25" i="64"/>
  <c r="X34" i="64"/>
  <c r="X42" i="64"/>
  <c r="X50" i="64"/>
  <c r="X58" i="64"/>
  <c r="X67" i="64"/>
  <c r="X75" i="64"/>
  <c r="X84" i="64"/>
  <c r="X92" i="64"/>
  <c r="X100" i="64"/>
  <c r="X108" i="64"/>
  <c r="X116" i="64"/>
  <c r="X124" i="64"/>
  <c r="X133" i="64"/>
  <c r="X141" i="64"/>
  <c r="X149" i="64"/>
  <c r="X157" i="64"/>
  <c r="X165" i="64"/>
  <c r="X173" i="64"/>
  <c r="X181" i="64"/>
  <c r="X190" i="64"/>
  <c r="X198" i="64"/>
  <c r="X206" i="64"/>
  <c r="X214" i="64"/>
  <c r="X222" i="64"/>
  <c r="X230" i="64"/>
  <c r="X239" i="64"/>
  <c r="X247" i="64"/>
  <c r="X255" i="64"/>
  <c r="X263" i="64"/>
  <c r="X271" i="64"/>
  <c r="X280" i="64"/>
  <c r="J40" i="66" s="1"/>
  <c r="X289" i="64"/>
  <c r="J49" i="66" s="1"/>
  <c r="X298" i="64"/>
  <c r="J58" i="66" s="1"/>
  <c r="X306" i="64"/>
  <c r="J66" i="66" s="1"/>
  <c r="X314" i="64"/>
  <c r="J74" i="66" s="1"/>
  <c r="X322" i="64"/>
  <c r="X332" i="64"/>
  <c r="J92" i="66" s="1"/>
  <c r="X341" i="64"/>
  <c r="J101" i="66" s="1"/>
  <c r="X349" i="64"/>
  <c r="J109" i="66" s="1"/>
  <c r="X357" i="64"/>
  <c r="J117" i="66" s="1"/>
  <c r="X365" i="64"/>
  <c r="J125" i="66" s="1"/>
  <c r="X373" i="64"/>
  <c r="J133" i="66" s="1"/>
  <c r="X381" i="64"/>
  <c r="J141" i="66" s="1"/>
  <c r="X389" i="64"/>
  <c r="J149" i="66" s="1"/>
  <c r="X398" i="64"/>
  <c r="J158" i="66" s="1"/>
  <c r="X406" i="64"/>
  <c r="J166" i="66" s="1"/>
  <c r="X414" i="64"/>
  <c r="J174" i="66" s="1"/>
  <c r="X422" i="64"/>
  <c r="J182" i="66" s="1"/>
  <c r="X430" i="64"/>
  <c r="J190" i="66" s="1"/>
  <c r="X438" i="64"/>
  <c r="J198" i="66" s="1"/>
  <c r="X15" i="64"/>
  <c r="X455" i="64"/>
  <c r="X476" i="64"/>
  <c r="J236" i="66" s="1"/>
  <c r="X36" i="64"/>
  <c r="X57" i="64"/>
  <c r="X79" i="64"/>
  <c r="X102" i="64"/>
  <c r="X123" i="64"/>
  <c r="X145" i="64"/>
  <c r="X167" i="64"/>
  <c r="X184" i="64"/>
  <c r="X200" i="64"/>
  <c r="X216" i="64"/>
  <c r="X232" i="64"/>
  <c r="X249" i="64"/>
  <c r="X265" i="64"/>
  <c r="X282" i="64"/>
  <c r="J42" i="66" s="1"/>
  <c r="X300" i="64"/>
  <c r="J60" i="66" s="1"/>
  <c r="X316" i="64"/>
  <c r="J76" i="66" s="1"/>
  <c r="X334" i="64"/>
  <c r="J94" i="66" s="1"/>
  <c r="X351" i="64"/>
  <c r="J111" i="66" s="1"/>
  <c r="X367" i="64"/>
  <c r="J127" i="66" s="1"/>
  <c r="X383" i="64"/>
  <c r="J143" i="66" s="1"/>
  <c r="X400" i="64"/>
  <c r="J160" i="66" s="1"/>
  <c r="X416" i="64"/>
  <c r="J176" i="66" s="1"/>
  <c r="X427" i="64"/>
  <c r="J187" i="66" s="1"/>
  <c r="X437" i="64"/>
  <c r="J197" i="66" s="1"/>
  <c r="X458" i="64"/>
  <c r="J218" i="66" s="1"/>
  <c r="X16" i="64"/>
  <c r="X38" i="64"/>
  <c r="X60" i="64"/>
  <c r="X83" i="64"/>
  <c r="X104" i="64"/>
  <c r="X126" i="64"/>
  <c r="X148" i="64"/>
  <c r="X169" i="64"/>
  <c r="X186" i="64"/>
  <c r="X202" i="64"/>
  <c r="X218" i="64"/>
  <c r="X234" i="64"/>
  <c r="X251" i="64"/>
  <c r="X267" i="64"/>
  <c r="X284" i="64"/>
  <c r="J44" i="66" s="1"/>
  <c r="X302" i="64"/>
  <c r="J62" i="66" s="1"/>
  <c r="X318" i="64"/>
  <c r="J78" i="66" s="1"/>
  <c r="X336" i="64"/>
  <c r="J96" i="66" s="1"/>
  <c r="X353" i="64"/>
  <c r="J113" i="66" s="1"/>
  <c r="X369" i="64"/>
  <c r="J129" i="66" s="1"/>
  <c r="X385" i="64"/>
  <c r="J145" i="66" s="1"/>
  <c r="X402" i="64"/>
  <c r="J162" i="66" s="1"/>
  <c r="X418" i="64"/>
  <c r="J178" i="66" s="1"/>
  <c r="X428" i="64"/>
  <c r="J188" i="66" s="1"/>
  <c r="X439" i="64"/>
  <c r="J199" i="66" s="1"/>
  <c r="X28" i="64"/>
  <c r="X460" i="64"/>
  <c r="X19" i="64"/>
  <c r="X41" i="64"/>
  <c r="X62" i="64"/>
  <c r="X86" i="64"/>
  <c r="X107" i="64"/>
  <c r="X128" i="64"/>
  <c r="X151" i="64"/>
  <c r="X171" i="64"/>
  <c r="X188" i="64"/>
  <c r="X204" i="64"/>
  <c r="X220" i="64"/>
  <c r="X236" i="64"/>
  <c r="X253" i="64"/>
  <c r="X269" i="64"/>
  <c r="X286" i="64"/>
  <c r="J46" i="66" s="1"/>
  <c r="X304" i="64"/>
  <c r="J64" i="66" s="1"/>
  <c r="X320" i="64"/>
  <c r="J80" i="66" s="1"/>
  <c r="X338" i="64"/>
  <c r="J98" i="66" s="1"/>
  <c r="X355" i="64"/>
  <c r="J115" i="66" s="1"/>
  <c r="X371" i="64"/>
  <c r="J131" i="66" s="1"/>
  <c r="X387" i="64"/>
  <c r="J147" i="66" s="1"/>
  <c r="X404" i="64"/>
  <c r="J164" i="66" s="1"/>
  <c r="X419" i="64"/>
  <c r="J179" i="66" s="1"/>
  <c r="X429" i="64"/>
  <c r="J189" i="66" s="1"/>
  <c r="X440" i="64"/>
  <c r="J200" i="66" s="1"/>
  <c r="X468" i="64"/>
  <c r="J228" i="66" s="1"/>
  <c r="X463" i="64"/>
  <c r="X21" i="64"/>
  <c r="X44" i="64"/>
  <c r="X66" i="64"/>
  <c r="X88" i="64"/>
  <c r="X110" i="64"/>
  <c r="X131" i="64"/>
  <c r="X153" i="64"/>
  <c r="X172" i="64"/>
  <c r="X189" i="64"/>
  <c r="X205" i="64"/>
  <c r="X221" i="64"/>
  <c r="X237" i="64"/>
  <c r="X254" i="64"/>
  <c r="X270" i="64"/>
  <c r="X287" i="64"/>
  <c r="J47" i="66" s="1"/>
  <c r="X305" i="64"/>
  <c r="J65" i="66" s="1"/>
  <c r="X321" i="64"/>
  <c r="J81" i="66" s="1"/>
  <c r="X340" i="64"/>
  <c r="J100" i="66" s="1"/>
  <c r="X356" i="64"/>
  <c r="J116" i="66" s="1"/>
  <c r="X372" i="64"/>
  <c r="J132" i="66" s="1"/>
  <c r="X388" i="64"/>
  <c r="J148" i="66" s="1"/>
  <c r="X405" i="64"/>
  <c r="J165" i="66" s="1"/>
  <c r="X420" i="64"/>
  <c r="J180" i="66" s="1"/>
  <c r="X431" i="64"/>
  <c r="X442" i="64"/>
  <c r="J202" i="66" s="1"/>
  <c r="X466" i="64"/>
  <c r="J226" i="66" s="1"/>
  <c r="X24" i="64"/>
  <c r="X46" i="64"/>
  <c r="X69" i="64"/>
  <c r="X91" i="64"/>
  <c r="X112" i="64"/>
  <c r="X135" i="64"/>
  <c r="X156" i="64"/>
  <c r="X175" i="64"/>
  <c r="X192" i="64"/>
  <c r="X208" i="64"/>
  <c r="X224" i="64"/>
  <c r="X241" i="64"/>
  <c r="X257" i="64"/>
  <c r="X273" i="64"/>
  <c r="X291" i="64"/>
  <c r="J51" i="66" s="1"/>
  <c r="X308" i="64"/>
  <c r="J68" i="66" s="1"/>
  <c r="X324" i="64"/>
  <c r="J84" i="66" s="1"/>
  <c r="X343" i="64"/>
  <c r="J103" i="66" s="1"/>
  <c r="X359" i="64"/>
  <c r="J119" i="66" s="1"/>
  <c r="X375" i="64"/>
  <c r="J135" i="66" s="1"/>
  <c r="X391" i="64"/>
  <c r="J151" i="66" s="1"/>
  <c r="X408" i="64"/>
  <c r="J168" i="66" s="1"/>
  <c r="X421" i="64"/>
  <c r="J181" i="66" s="1"/>
  <c r="X432" i="64"/>
  <c r="J192" i="66" s="1"/>
  <c r="X443" i="64"/>
  <c r="J203" i="66" s="1"/>
  <c r="X71" i="64"/>
  <c r="X452" i="64"/>
  <c r="J212" i="66" s="1"/>
  <c r="X474" i="64"/>
  <c r="J234" i="66" s="1"/>
  <c r="X33" i="64"/>
  <c r="X54" i="64"/>
  <c r="X77" i="64"/>
  <c r="X99" i="64"/>
  <c r="X120" i="64"/>
  <c r="X143" i="64"/>
  <c r="X164" i="64"/>
  <c r="X180" i="64"/>
  <c r="X197" i="64"/>
  <c r="X213" i="64"/>
  <c r="X229" i="64"/>
  <c r="X246" i="64"/>
  <c r="X262" i="64"/>
  <c r="X279" i="64"/>
  <c r="J39" i="66" s="1"/>
  <c r="X297" i="64"/>
  <c r="J57" i="66" s="1"/>
  <c r="X313" i="64"/>
  <c r="J73" i="66" s="1"/>
  <c r="X331" i="64"/>
  <c r="J91" i="66" s="1"/>
  <c r="X348" i="64"/>
  <c r="J108" i="66" s="1"/>
  <c r="X364" i="64"/>
  <c r="J124" i="66" s="1"/>
  <c r="X380" i="64"/>
  <c r="J140" i="66" s="1"/>
  <c r="X397" i="64"/>
  <c r="J157" i="66" s="1"/>
  <c r="X413" i="64"/>
  <c r="J173" i="66" s="1"/>
  <c r="X426" i="64"/>
  <c r="X436" i="64"/>
  <c r="J196" i="66" s="1"/>
  <c r="X471" i="64"/>
  <c r="J231" i="66" s="1"/>
  <c r="X118" i="64"/>
  <c r="X196" i="64"/>
  <c r="X261" i="64"/>
  <c r="X330" i="64"/>
  <c r="J90" i="66" s="1"/>
  <c r="X396" i="64"/>
  <c r="J156" i="66" s="1"/>
  <c r="X446" i="64"/>
  <c r="J206" i="66" s="1"/>
  <c r="X312" i="64"/>
  <c r="J72" i="66" s="1"/>
  <c r="X30" i="64"/>
  <c r="X137" i="64"/>
  <c r="X210" i="64"/>
  <c r="X276" i="64"/>
  <c r="J36" i="66" s="1"/>
  <c r="X345" i="64"/>
  <c r="J105" i="66" s="1"/>
  <c r="X410" i="64"/>
  <c r="J170" i="66" s="1"/>
  <c r="X49" i="64"/>
  <c r="X140" i="64"/>
  <c r="X212" i="64"/>
  <c r="X278" i="64"/>
  <c r="J38" i="66" s="1"/>
  <c r="X347" i="64"/>
  <c r="J107" i="66" s="1"/>
  <c r="X412" i="64"/>
  <c r="J172" i="66" s="1"/>
  <c r="X179" i="64"/>
  <c r="X52" i="64"/>
  <c r="X159" i="64"/>
  <c r="X226" i="64"/>
  <c r="X294" i="64"/>
  <c r="J54" i="66" s="1"/>
  <c r="X361" i="64"/>
  <c r="J121" i="66" s="1"/>
  <c r="X423" i="64"/>
  <c r="J183" i="66" s="1"/>
  <c r="X379" i="64"/>
  <c r="X74" i="64"/>
  <c r="X161" i="64"/>
  <c r="X228" i="64"/>
  <c r="X296" i="64"/>
  <c r="J56" i="66" s="1"/>
  <c r="X363" i="64"/>
  <c r="J123" i="66" s="1"/>
  <c r="X424" i="64"/>
  <c r="J184" i="66" s="1"/>
  <c r="X245" i="64"/>
  <c r="X94" i="64"/>
  <c r="X177" i="64"/>
  <c r="X243" i="64"/>
  <c r="X310" i="64"/>
  <c r="J70" i="66" s="1"/>
  <c r="X377" i="64"/>
  <c r="J137" i="66" s="1"/>
  <c r="X434" i="64"/>
  <c r="J194" i="66" s="1"/>
  <c r="X96" i="64"/>
  <c r="X435" i="64"/>
  <c r="J195" i="66" s="1"/>
  <c r="X447" i="64"/>
  <c r="J207" i="66" s="1"/>
  <c r="X115" i="64"/>
  <c r="X194" i="64"/>
  <c r="X259" i="64"/>
  <c r="X328" i="64"/>
  <c r="J88" i="66" s="1"/>
  <c r="X393" i="64"/>
  <c r="J153" i="66" s="1"/>
  <c r="X445" i="64"/>
  <c r="AD18" i="64"/>
  <c r="AD26" i="64"/>
  <c r="AD35" i="64"/>
  <c r="AD43" i="64"/>
  <c r="AD23" i="64"/>
  <c r="AD32" i="64"/>
  <c r="AD40" i="64"/>
  <c r="AD17" i="64"/>
  <c r="AD29" i="64"/>
  <c r="AD39" i="64"/>
  <c r="AD49" i="64"/>
  <c r="AD57" i="64"/>
  <c r="AD66" i="64"/>
  <c r="AD74" i="64"/>
  <c r="AD83" i="64"/>
  <c r="AD91" i="64"/>
  <c r="AD99" i="64"/>
  <c r="AD107" i="64"/>
  <c r="AD115" i="64"/>
  <c r="AD123" i="64"/>
  <c r="AD131" i="64"/>
  <c r="AD140" i="64"/>
  <c r="AD148" i="64"/>
  <c r="AD156" i="64"/>
  <c r="AD164" i="64"/>
  <c r="AD172" i="64"/>
  <c r="AD180" i="64"/>
  <c r="AD189" i="64"/>
  <c r="AD197" i="64"/>
  <c r="AD205" i="64"/>
  <c r="AD213" i="64"/>
  <c r="AD221" i="64"/>
  <c r="AD229" i="64"/>
  <c r="AD237" i="64"/>
  <c r="AD246" i="64"/>
  <c r="AD254" i="64"/>
  <c r="AD262" i="64"/>
  <c r="AD270" i="64"/>
  <c r="AD279" i="64"/>
  <c r="AD287" i="64"/>
  <c r="AD297" i="64"/>
  <c r="AD305" i="64"/>
  <c r="AD313" i="64"/>
  <c r="AD321" i="64"/>
  <c r="AD330" i="64"/>
  <c r="AD338" i="64"/>
  <c r="AD347" i="64"/>
  <c r="AD355" i="64"/>
  <c r="AD363" i="64"/>
  <c r="AD371" i="64"/>
  <c r="AD379" i="64"/>
  <c r="AD387" i="64"/>
  <c r="AD396" i="64"/>
  <c r="AD404" i="64"/>
  <c r="AD412" i="64"/>
  <c r="AD420" i="64"/>
  <c r="AD428" i="64"/>
  <c r="AD436" i="64"/>
  <c r="AD445" i="64"/>
  <c r="AD453" i="64"/>
  <c r="AD461" i="64"/>
  <c r="AD19" i="64"/>
  <c r="AD30" i="64"/>
  <c r="AD41" i="64"/>
  <c r="AD50" i="64"/>
  <c r="AD58" i="64"/>
  <c r="AD67" i="64"/>
  <c r="AD75" i="64"/>
  <c r="AD84" i="64"/>
  <c r="AD92" i="64"/>
  <c r="AD100" i="64"/>
  <c r="AD108" i="64"/>
  <c r="AD116" i="64"/>
  <c r="AD124" i="64"/>
  <c r="AD133" i="64"/>
  <c r="AD141" i="64"/>
  <c r="AD149" i="64"/>
  <c r="AD157" i="64"/>
  <c r="AD165" i="64"/>
  <c r="AD173" i="64"/>
  <c r="AD181" i="64"/>
  <c r="AD190" i="64"/>
  <c r="AD198" i="64"/>
  <c r="AD206" i="64"/>
  <c r="AD214" i="64"/>
  <c r="AD222" i="64"/>
  <c r="AD230" i="64"/>
  <c r="AD239" i="64"/>
  <c r="AD247" i="64"/>
  <c r="AD255" i="64"/>
  <c r="AD263" i="64"/>
  <c r="AD271" i="64"/>
  <c r="AD280" i="64"/>
  <c r="AD289" i="64"/>
  <c r="AD298" i="64"/>
  <c r="AD306" i="64"/>
  <c r="AD314" i="64"/>
  <c r="AD322" i="64"/>
  <c r="AD331" i="64"/>
  <c r="AD340" i="64"/>
  <c r="AD348" i="64"/>
  <c r="AD356" i="64"/>
  <c r="AD364" i="64"/>
  <c r="AD372" i="64"/>
  <c r="AD380" i="64"/>
  <c r="AD388" i="64"/>
  <c r="AD397" i="64"/>
  <c r="AD405" i="64"/>
  <c r="AD413" i="64"/>
  <c r="AD421" i="64"/>
  <c r="AD429" i="64"/>
  <c r="AD437" i="64"/>
  <c r="AD446" i="64"/>
  <c r="AD454" i="64"/>
  <c r="AD462" i="64"/>
  <c r="AD470" i="64"/>
  <c r="AD10" i="64" s="1"/>
  <c r="L9" i="66" s="1"/>
  <c r="H21" i="66" s="1"/>
  <c r="AD478" i="64"/>
  <c r="AD431" i="64"/>
  <c r="AD448" i="64"/>
  <c r="AD440" i="64"/>
  <c r="AD473" i="64"/>
  <c r="AD20" i="64"/>
  <c r="AD31" i="64"/>
  <c r="AD42" i="64"/>
  <c r="AD51" i="64"/>
  <c r="AD59" i="64"/>
  <c r="AD68" i="64"/>
  <c r="AD76" i="64"/>
  <c r="AD85" i="64"/>
  <c r="AD93" i="64"/>
  <c r="AD101" i="64"/>
  <c r="AD109" i="64"/>
  <c r="AD117" i="64"/>
  <c r="AD125" i="64"/>
  <c r="AD134" i="64"/>
  <c r="AD142" i="64"/>
  <c r="AD150" i="64"/>
  <c r="AD158" i="64"/>
  <c r="AD166" i="64"/>
  <c r="AD174" i="64"/>
  <c r="AD182" i="64"/>
  <c r="AD191" i="64"/>
  <c r="AD199" i="64"/>
  <c r="AD207" i="64"/>
  <c r="AD215" i="64"/>
  <c r="AD223" i="64"/>
  <c r="AD231" i="64"/>
  <c r="AD240" i="64"/>
  <c r="AD248" i="64"/>
  <c r="AD256" i="64"/>
  <c r="AD264" i="64"/>
  <c r="AD272" i="64"/>
  <c r="AD281" i="64"/>
  <c r="AD290" i="64"/>
  <c r="AD299" i="64"/>
  <c r="AD307" i="64"/>
  <c r="AD315" i="64"/>
  <c r="AD323" i="64"/>
  <c r="AD332" i="64"/>
  <c r="AD341" i="64"/>
  <c r="AD349" i="64"/>
  <c r="AD357" i="64"/>
  <c r="AD365" i="64"/>
  <c r="AD373" i="64"/>
  <c r="AD381" i="64"/>
  <c r="AD389" i="64"/>
  <c r="AD398" i="64"/>
  <c r="AD406" i="64"/>
  <c r="AD414" i="64"/>
  <c r="AD422" i="64"/>
  <c r="AD430" i="64"/>
  <c r="AD438" i="64"/>
  <c r="AD447" i="64"/>
  <c r="AD455" i="64"/>
  <c r="AD463" i="64"/>
  <c r="AD471" i="64"/>
  <c r="AD15" i="64"/>
  <c r="AD423" i="64"/>
  <c r="AD456" i="64"/>
  <c r="AD472" i="64"/>
  <c r="AD457" i="64"/>
  <c r="AD21" i="64"/>
  <c r="AD33" i="64"/>
  <c r="AD44" i="64"/>
  <c r="AD52" i="64"/>
  <c r="AD60" i="64"/>
  <c r="AD69" i="64"/>
  <c r="AD77" i="64"/>
  <c r="AD86" i="64"/>
  <c r="AD94" i="64"/>
  <c r="AD102" i="64"/>
  <c r="AD110" i="64"/>
  <c r="AD118" i="64"/>
  <c r="AD126" i="64"/>
  <c r="AD135" i="64"/>
  <c r="AD143" i="64"/>
  <c r="AD151" i="64"/>
  <c r="AD159" i="64"/>
  <c r="AD167" i="64"/>
  <c r="AD175" i="64"/>
  <c r="AD184" i="64"/>
  <c r="AD192" i="64"/>
  <c r="AD200" i="64"/>
  <c r="AD208" i="64"/>
  <c r="AD216" i="64"/>
  <c r="AD224" i="64"/>
  <c r="AD232" i="64"/>
  <c r="AD241" i="64"/>
  <c r="AD249" i="64"/>
  <c r="AD257" i="64"/>
  <c r="AD265" i="64"/>
  <c r="AD273" i="64"/>
  <c r="AD282" i="64"/>
  <c r="AD291" i="64"/>
  <c r="AD300" i="64"/>
  <c r="AD308" i="64"/>
  <c r="AD316" i="64"/>
  <c r="AD324" i="64"/>
  <c r="AD333" i="64"/>
  <c r="AD342" i="64"/>
  <c r="AD350" i="64"/>
  <c r="AD358" i="64"/>
  <c r="AD366" i="64"/>
  <c r="AD374" i="64"/>
  <c r="AD382" i="64"/>
  <c r="AD390" i="64"/>
  <c r="AD399" i="64"/>
  <c r="AD407" i="64"/>
  <c r="AD415" i="64"/>
  <c r="AD439" i="64"/>
  <c r="AD464" i="64"/>
  <c r="AD22" i="64"/>
  <c r="AD34" i="64"/>
  <c r="AD45" i="64"/>
  <c r="AD53" i="64"/>
  <c r="AD61" i="64"/>
  <c r="AD70" i="64"/>
  <c r="AD78" i="64"/>
  <c r="AD87" i="64"/>
  <c r="AD95" i="64"/>
  <c r="AD103" i="64"/>
  <c r="AD111" i="64"/>
  <c r="AD119" i="64"/>
  <c r="AD127" i="64"/>
  <c r="AD136" i="64"/>
  <c r="AD144" i="64"/>
  <c r="AD152" i="64"/>
  <c r="AD160" i="64"/>
  <c r="AD168" i="64"/>
  <c r="AD176" i="64"/>
  <c r="AD185" i="64"/>
  <c r="AD193" i="64"/>
  <c r="AD201" i="64"/>
  <c r="AD209" i="64"/>
  <c r="AD217" i="64"/>
  <c r="AD225" i="64"/>
  <c r="AD233" i="64"/>
  <c r="AD242" i="64"/>
  <c r="AD250" i="64"/>
  <c r="AD258" i="64"/>
  <c r="AD266" i="64"/>
  <c r="AD275" i="64"/>
  <c r="AD283" i="64"/>
  <c r="AD293" i="64"/>
  <c r="AD301" i="64"/>
  <c r="AD309" i="64"/>
  <c r="AD317" i="64"/>
  <c r="AD325" i="64"/>
  <c r="AD334" i="64"/>
  <c r="AD343" i="64"/>
  <c r="AD351" i="64"/>
  <c r="AD359" i="64"/>
  <c r="AD367" i="64"/>
  <c r="AD375" i="64"/>
  <c r="AD383" i="64"/>
  <c r="AD391" i="64"/>
  <c r="AD400" i="64"/>
  <c r="AD408" i="64"/>
  <c r="AD416" i="64"/>
  <c r="AD424" i="64"/>
  <c r="AD432" i="64"/>
  <c r="AD449" i="64"/>
  <c r="AD465" i="64"/>
  <c r="AD16" i="64"/>
  <c r="AD28" i="64"/>
  <c r="AD38" i="64"/>
  <c r="AD48" i="64"/>
  <c r="AD56" i="64"/>
  <c r="AD64" i="64"/>
  <c r="AD73" i="64"/>
  <c r="AD81" i="64"/>
  <c r="AD90" i="64"/>
  <c r="AD98" i="64"/>
  <c r="AD106" i="64"/>
  <c r="AD114" i="64"/>
  <c r="AD122" i="64"/>
  <c r="AD130" i="64"/>
  <c r="AD139" i="64"/>
  <c r="AD147" i="64"/>
  <c r="AD155" i="64"/>
  <c r="AD163" i="64"/>
  <c r="AD171" i="64"/>
  <c r="AD179" i="64"/>
  <c r="AD188" i="64"/>
  <c r="AD196" i="64"/>
  <c r="AD204" i="64"/>
  <c r="AD212" i="64"/>
  <c r="AD220" i="64"/>
  <c r="AD228" i="64"/>
  <c r="AD236" i="64"/>
  <c r="AD245" i="64"/>
  <c r="AD253" i="64"/>
  <c r="AD261" i="64"/>
  <c r="AD269" i="64"/>
  <c r="AD278" i="64"/>
  <c r="AD286" i="64"/>
  <c r="AD296" i="64"/>
  <c r="AD304" i="64"/>
  <c r="AD312" i="64"/>
  <c r="AD320" i="64"/>
  <c r="AD55" i="64"/>
  <c r="AD89" i="64"/>
  <c r="AD121" i="64"/>
  <c r="AD154" i="64"/>
  <c r="AD187" i="64"/>
  <c r="AD219" i="64"/>
  <c r="AD252" i="64"/>
  <c r="AD285" i="64"/>
  <c r="AD319" i="64"/>
  <c r="AD345" i="64"/>
  <c r="AD368" i="64"/>
  <c r="AD386" i="64"/>
  <c r="AD410" i="64"/>
  <c r="AD433" i="64"/>
  <c r="AD452" i="64"/>
  <c r="AD474" i="64"/>
  <c r="AD475" i="64"/>
  <c r="AD146" i="64"/>
  <c r="AD361" i="64"/>
  <c r="AD385" i="64"/>
  <c r="AD24" i="64"/>
  <c r="AD62" i="64"/>
  <c r="AD96" i="64"/>
  <c r="AD128" i="64"/>
  <c r="AD161" i="64"/>
  <c r="AD194" i="64"/>
  <c r="AD226" i="64"/>
  <c r="AD259" i="64"/>
  <c r="AD294" i="64"/>
  <c r="AD346" i="64"/>
  <c r="AD369" i="64"/>
  <c r="AD392" i="64"/>
  <c r="AD411" i="64"/>
  <c r="AD434" i="64"/>
  <c r="AD458" i="64"/>
  <c r="AD47" i="64"/>
  <c r="AD244" i="64"/>
  <c r="AD403" i="64"/>
  <c r="AD409" i="64"/>
  <c r="AD25" i="64"/>
  <c r="AD63" i="64"/>
  <c r="AD97" i="64"/>
  <c r="AD129" i="64"/>
  <c r="AD162" i="64"/>
  <c r="AD195" i="64"/>
  <c r="AD227" i="64"/>
  <c r="AD260" i="64"/>
  <c r="AD295" i="64"/>
  <c r="AD328" i="64"/>
  <c r="AD352" i="64"/>
  <c r="AD370" i="64"/>
  <c r="AD393" i="64"/>
  <c r="AD417" i="64"/>
  <c r="AD435" i="64"/>
  <c r="AD459" i="64"/>
  <c r="AD476" i="64"/>
  <c r="AD178" i="64"/>
  <c r="AD384" i="64"/>
  <c r="AD362" i="64"/>
  <c r="AD36" i="64"/>
  <c r="AD71" i="64"/>
  <c r="AD104" i="64"/>
  <c r="AD137" i="64"/>
  <c r="AD169" i="64"/>
  <c r="AD202" i="64"/>
  <c r="AD234" i="64"/>
  <c r="AD267" i="64"/>
  <c r="AD302" i="64"/>
  <c r="AD329" i="64"/>
  <c r="AD353" i="64"/>
  <c r="AD376" i="64"/>
  <c r="AD395" i="64"/>
  <c r="AD418" i="64"/>
  <c r="AD441" i="64"/>
  <c r="AD460" i="64"/>
  <c r="AD477" i="64"/>
  <c r="AD80" i="64"/>
  <c r="AD277" i="64"/>
  <c r="AD450" i="64"/>
  <c r="AD451" i="64"/>
  <c r="AD37" i="64"/>
  <c r="AD72" i="64"/>
  <c r="AD105" i="64"/>
  <c r="AD138" i="64"/>
  <c r="AD170" i="64"/>
  <c r="AD203" i="64"/>
  <c r="AD235" i="64"/>
  <c r="AD268" i="64"/>
  <c r="AD303" i="64"/>
  <c r="AD335" i="64"/>
  <c r="AD354" i="64"/>
  <c r="AD377" i="64"/>
  <c r="AD401" i="64"/>
  <c r="AD419" i="64"/>
  <c r="AD442" i="64"/>
  <c r="AD466" i="64"/>
  <c r="AD467" i="64"/>
  <c r="AD113" i="64"/>
  <c r="AD311" i="64"/>
  <c r="AD426" i="64"/>
  <c r="AD469" i="64"/>
  <c r="AD46" i="64"/>
  <c r="AD79" i="64"/>
  <c r="AD112" i="64"/>
  <c r="AD145" i="64"/>
  <c r="AD177" i="64"/>
  <c r="AD210" i="64"/>
  <c r="AD243" i="64"/>
  <c r="AD276" i="64"/>
  <c r="AD310" i="64"/>
  <c r="AD336" i="64"/>
  <c r="AD360" i="64"/>
  <c r="AD378" i="64"/>
  <c r="AD402" i="64"/>
  <c r="AD425" i="64"/>
  <c r="AD443" i="64"/>
  <c r="AD211" i="64"/>
  <c r="AD337" i="64"/>
  <c r="AD468" i="64"/>
  <c r="AD54" i="64"/>
  <c r="AD88" i="64"/>
  <c r="AD120" i="64"/>
  <c r="AD153" i="64"/>
  <c r="AD186" i="64"/>
  <c r="AD218" i="64"/>
  <c r="AD251" i="64"/>
  <c r="AD284" i="64"/>
  <c r="AD318" i="64"/>
  <c r="AD344" i="64"/>
  <c r="AD427" i="64"/>
  <c r="I56" i="64"/>
  <c r="I81" i="64"/>
  <c r="I33" i="64"/>
  <c r="I22" i="64"/>
  <c r="I16" i="64"/>
  <c r="I55" i="64"/>
  <c r="I200" i="64"/>
  <c r="I32" i="64"/>
  <c r="I131" i="64"/>
  <c r="O99" i="64"/>
  <c r="O54" i="64"/>
  <c r="I54" i="64"/>
  <c r="I99" i="64"/>
  <c r="I31" i="64"/>
  <c r="AD14" i="64"/>
  <c r="X14" i="64"/>
  <c r="L14" i="64"/>
  <c r="R14" i="64"/>
  <c r="O72" i="64" l="1"/>
  <c r="O57" i="64"/>
  <c r="I57" i="64"/>
  <c r="I89" i="64"/>
  <c r="O21" i="64"/>
  <c r="I392" i="64"/>
  <c r="E152" i="66" s="1"/>
  <c r="O190" i="64"/>
  <c r="O30" i="64"/>
  <c r="O105" i="64"/>
  <c r="O80" i="64"/>
  <c r="O31" i="64"/>
  <c r="F230" i="66"/>
  <c r="L10" i="64"/>
  <c r="F9" i="66" s="1"/>
  <c r="H15" i="66" s="1"/>
  <c r="H230" i="66"/>
  <c r="R10" i="64"/>
  <c r="H9" i="66" s="1"/>
  <c r="H17" i="66" s="1"/>
  <c r="O62" i="64"/>
  <c r="J230" i="66"/>
  <c r="X10" i="64"/>
  <c r="J9" i="66" s="1"/>
  <c r="H19" i="66" s="1"/>
  <c r="M171" i="66"/>
  <c r="N171" i="66"/>
  <c r="N127" i="66"/>
  <c r="M127" i="66"/>
  <c r="M142" i="66"/>
  <c r="N142" i="66"/>
  <c r="N206" i="66"/>
  <c r="M206" i="66"/>
  <c r="N188" i="66"/>
  <c r="M188" i="66"/>
  <c r="H186" i="66"/>
  <c r="N78" i="66"/>
  <c r="M78" i="66"/>
  <c r="N226" i="66"/>
  <c r="M226" i="66"/>
  <c r="M236" i="66"/>
  <c r="N236" i="66"/>
  <c r="M152" i="66"/>
  <c r="N152" i="66"/>
  <c r="N80" i="66"/>
  <c r="M80" i="66"/>
  <c r="N134" i="66"/>
  <c r="M134" i="66"/>
  <c r="M166" i="66"/>
  <c r="N166" i="66"/>
  <c r="N197" i="66"/>
  <c r="M197" i="66"/>
  <c r="N180" i="66"/>
  <c r="M180" i="66"/>
  <c r="J191" i="66"/>
  <c r="X9" i="64"/>
  <c r="AA463" i="64"/>
  <c r="J223" i="66"/>
  <c r="AA455" i="64"/>
  <c r="J215" i="66"/>
  <c r="AA477" i="64"/>
  <c r="J237" i="66"/>
  <c r="N70" i="66"/>
  <c r="M70" i="66"/>
  <c r="N37" i="66"/>
  <c r="M37" i="66"/>
  <c r="M195" i="66"/>
  <c r="N195" i="66"/>
  <c r="N106" i="66"/>
  <c r="M106" i="66"/>
  <c r="N168" i="66"/>
  <c r="M168" i="66"/>
  <c r="N199" i="66"/>
  <c r="M199" i="66"/>
  <c r="N83" i="66"/>
  <c r="M83" i="66"/>
  <c r="M181" i="66"/>
  <c r="N181" i="66"/>
  <c r="M164" i="66"/>
  <c r="N164" i="66"/>
  <c r="F186" i="66"/>
  <c r="M36" i="66"/>
  <c r="N36" i="66"/>
  <c r="N177" i="66"/>
  <c r="M177" i="66"/>
  <c r="N54" i="66"/>
  <c r="M54" i="66"/>
  <c r="M94" i="66"/>
  <c r="N94" i="66"/>
  <c r="N42" i="66"/>
  <c r="M42" i="66"/>
  <c r="M141" i="66"/>
  <c r="N141" i="66"/>
  <c r="M40" i="66"/>
  <c r="N40" i="66"/>
  <c r="N90" i="66"/>
  <c r="M90" i="66"/>
  <c r="J186" i="66"/>
  <c r="AA460" i="64"/>
  <c r="J220" i="66"/>
  <c r="M186" i="66"/>
  <c r="N186" i="66"/>
  <c r="M151" i="66"/>
  <c r="N151" i="66"/>
  <c r="M185" i="66"/>
  <c r="N185" i="66"/>
  <c r="M71" i="66"/>
  <c r="N71" i="66"/>
  <c r="M122" i="66"/>
  <c r="N122" i="66"/>
  <c r="N218" i="66"/>
  <c r="M218" i="66"/>
  <c r="M128" i="66"/>
  <c r="N128" i="66"/>
  <c r="N38" i="66"/>
  <c r="M38" i="66"/>
  <c r="M143" i="66"/>
  <c r="N143" i="66"/>
  <c r="N159" i="66"/>
  <c r="M159" i="66"/>
  <c r="M190" i="66"/>
  <c r="N190" i="66"/>
  <c r="M59" i="66"/>
  <c r="N59" i="66"/>
  <c r="M157" i="66"/>
  <c r="N157" i="66"/>
  <c r="M205" i="66"/>
  <c r="N205" i="66"/>
  <c r="N139" i="66"/>
  <c r="M139" i="66"/>
  <c r="AD8" i="64"/>
  <c r="O115" i="64"/>
  <c r="M187" i="66"/>
  <c r="N187" i="66"/>
  <c r="M162" i="66"/>
  <c r="N162" i="66"/>
  <c r="M95" i="66"/>
  <c r="N95" i="66"/>
  <c r="N201" i="66"/>
  <c r="M201" i="66"/>
  <c r="N144" i="66"/>
  <c r="M144" i="66"/>
  <c r="N112" i="66"/>
  <c r="M112" i="66"/>
  <c r="N194" i="66"/>
  <c r="M194" i="66"/>
  <c r="M105" i="66"/>
  <c r="N105" i="66"/>
  <c r="N209" i="66"/>
  <c r="M209" i="66"/>
  <c r="M135" i="66"/>
  <c r="N135" i="66"/>
  <c r="M69" i="66"/>
  <c r="N69" i="66"/>
  <c r="M150" i="66"/>
  <c r="N150" i="66"/>
  <c r="M84" i="66"/>
  <c r="N84" i="66"/>
  <c r="N183" i="66"/>
  <c r="M183" i="66"/>
  <c r="M182" i="66"/>
  <c r="N182" i="66"/>
  <c r="M117" i="66"/>
  <c r="N117" i="66"/>
  <c r="M50" i="66"/>
  <c r="N50" i="66"/>
  <c r="M214" i="66"/>
  <c r="N214" i="66"/>
  <c r="M148" i="66"/>
  <c r="N148" i="66"/>
  <c r="M82" i="66"/>
  <c r="N82" i="66"/>
  <c r="M196" i="66"/>
  <c r="N196" i="66"/>
  <c r="N131" i="66"/>
  <c r="M131" i="66"/>
  <c r="M65" i="66"/>
  <c r="N65" i="66"/>
  <c r="J139" i="66"/>
  <c r="X8" i="64"/>
  <c r="R444" i="64"/>
  <c r="H204" i="66" s="1"/>
  <c r="H205" i="66"/>
  <c r="H139" i="66"/>
  <c r="R8" i="64"/>
  <c r="H7" i="66" s="1"/>
  <c r="N88" i="66"/>
  <c r="M88" i="66"/>
  <c r="M235" i="66"/>
  <c r="N235" i="66"/>
  <c r="M192" i="66"/>
  <c r="N192" i="66"/>
  <c r="M76" i="66"/>
  <c r="N76" i="66"/>
  <c r="N109" i="66"/>
  <c r="M109" i="66"/>
  <c r="N140" i="66"/>
  <c r="M140" i="66"/>
  <c r="N57" i="66"/>
  <c r="M57" i="66"/>
  <c r="N211" i="66"/>
  <c r="M211" i="66"/>
  <c r="N55" i="66"/>
  <c r="M55" i="66"/>
  <c r="N53" i="66"/>
  <c r="M53" i="66"/>
  <c r="M101" i="66"/>
  <c r="N101" i="66"/>
  <c r="M66" i="66"/>
  <c r="N66" i="66"/>
  <c r="AA456" i="64"/>
  <c r="J216" i="66"/>
  <c r="AA475" i="64"/>
  <c r="J235" i="66"/>
  <c r="AA457" i="64"/>
  <c r="J217" i="66"/>
  <c r="L339" i="64"/>
  <c r="F99" i="66" s="1"/>
  <c r="F100" i="66"/>
  <c r="F238" i="66"/>
  <c r="L3" i="64"/>
  <c r="U465" i="64"/>
  <c r="I225" i="66" s="1"/>
  <c r="H225" i="66"/>
  <c r="I105" i="64"/>
  <c r="M44" i="66"/>
  <c r="N44" i="66"/>
  <c r="M228" i="66"/>
  <c r="N228" i="66"/>
  <c r="N96" i="66"/>
  <c r="M96" i="66"/>
  <c r="M202" i="66"/>
  <c r="N202" i="66"/>
  <c r="N210" i="66"/>
  <c r="M210" i="66"/>
  <c r="N136" i="66"/>
  <c r="M136" i="66"/>
  <c r="M219" i="66"/>
  <c r="N219" i="66"/>
  <c r="M169" i="66"/>
  <c r="N169" i="66"/>
  <c r="N129" i="66"/>
  <c r="M129" i="66"/>
  <c r="M212" i="66"/>
  <c r="N212" i="66"/>
  <c r="N72" i="66"/>
  <c r="M72" i="66"/>
  <c r="M176" i="66"/>
  <c r="N176" i="66"/>
  <c r="N111" i="66"/>
  <c r="M111" i="66"/>
  <c r="M43" i="66"/>
  <c r="N43" i="66"/>
  <c r="N224" i="66"/>
  <c r="M224" i="66"/>
  <c r="N126" i="66"/>
  <c r="M126" i="66"/>
  <c r="N60" i="66"/>
  <c r="M60" i="66"/>
  <c r="M223" i="66"/>
  <c r="N223" i="66"/>
  <c r="M158" i="66"/>
  <c r="N158" i="66"/>
  <c r="M92" i="66"/>
  <c r="N92" i="66"/>
  <c r="M208" i="66"/>
  <c r="N208" i="66"/>
  <c r="N189" i="66"/>
  <c r="M189" i="66"/>
  <c r="M124" i="66"/>
  <c r="N124" i="66"/>
  <c r="N58" i="66"/>
  <c r="M58" i="66"/>
  <c r="N172" i="66"/>
  <c r="M172" i="66"/>
  <c r="N107" i="66"/>
  <c r="M107" i="66"/>
  <c r="N39" i="66"/>
  <c r="M39" i="66"/>
  <c r="AA467" i="64"/>
  <c r="J227" i="66"/>
  <c r="AA449" i="64"/>
  <c r="J209" i="66"/>
  <c r="N138" i="66"/>
  <c r="M138" i="66"/>
  <c r="M227" i="66"/>
  <c r="N227" i="66"/>
  <c r="N123" i="66"/>
  <c r="M123" i="66"/>
  <c r="N120" i="66"/>
  <c r="M120" i="66"/>
  <c r="M45" i="66"/>
  <c r="N45" i="66"/>
  <c r="N119" i="66"/>
  <c r="M119" i="66"/>
  <c r="N231" i="66"/>
  <c r="M231" i="66"/>
  <c r="M132" i="66"/>
  <c r="N132" i="66"/>
  <c r="M47" i="66"/>
  <c r="N47" i="66"/>
  <c r="X444" i="64"/>
  <c r="J204" i="66" s="1"/>
  <c r="J205" i="66"/>
  <c r="J82" i="66"/>
  <c r="M163" i="66"/>
  <c r="N163" i="66"/>
  <c r="N193" i="66"/>
  <c r="M193" i="66"/>
  <c r="N51" i="66"/>
  <c r="M51" i="66"/>
  <c r="M215" i="66"/>
  <c r="N215" i="66"/>
  <c r="N116" i="66"/>
  <c r="M116" i="66"/>
  <c r="R394" i="64"/>
  <c r="H154" i="66" s="1"/>
  <c r="H155" i="66"/>
  <c r="M237" i="66"/>
  <c r="N237" i="66"/>
  <c r="M153" i="66"/>
  <c r="N153" i="66"/>
  <c r="N146" i="66"/>
  <c r="M146" i="66"/>
  <c r="N85" i="66"/>
  <c r="M85" i="66"/>
  <c r="AD327" i="64"/>
  <c r="AD326" i="64"/>
  <c r="N167" i="66"/>
  <c r="M167" i="66"/>
  <c r="M102" i="66"/>
  <c r="N102" i="66"/>
  <c r="M232" i="66"/>
  <c r="N232" i="66"/>
  <c r="N198" i="66"/>
  <c r="M198" i="66"/>
  <c r="M133" i="66"/>
  <c r="N133" i="66"/>
  <c r="N67" i="66"/>
  <c r="M67" i="66"/>
  <c r="N230" i="66"/>
  <c r="M230" i="66"/>
  <c r="M165" i="66"/>
  <c r="N165" i="66"/>
  <c r="AD339" i="64"/>
  <c r="N100" i="66"/>
  <c r="M100" i="66"/>
  <c r="M213" i="66"/>
  <c r="N213" i="66"/>
  <c r="M147" i="66"/>
  <c r="N147" i="66"/>
  <c r="M81" i="66"/>
  <c r="N81" i="66"/>
  <c r="J238" i="66"/>
  <c r="X3" i="64"/>
  <c r="H191" i="66"/>
  <c r="R9" i="64"/>
  <c r="H8" i="66" s="1"/>
  <c r="N104" i="66"/>
  <c r="M104" i="66"/>
  <c r="M63" i="66"/>
  <c r="N63" i="66"/>
  <c r="M178" i="66"/>
  <c r="N178" i="66"/>
  <c r="M79" i="66"/>
  <c r="N79" i="66"/>
  <c r="N61" i="66"/>
  <c r="M61" i="66"/>
  <c r="M174" i="66"/>
  <c r="N174" i="66"/>
  <c r="M41" i="66"/>
  <c r="N41" i="66"/>
  <c r="N233" i="66"/>
  <c r="M233" i="66"/>
  <c r="M74" i="66"/>
  <c r="N74" i="66"/>
  <c r="AD394" i="64"/>
  <c r="M155" i="66"/>
  <c r="N155" i="66"/>
  <c r="N234" i="66"/>
  <c r="M234" i="66"/>
  <c r="N184" i="66"/>
  <c r="M184" i="66"/>
  <c r="M68" i="66"/>
  <c r="N68" i="66"/>
  <c r="N200" i="66"/>
  <c r="M200" i="66"/>
  <c r="N115" i="66"/>
  <c r="M115" i="66"/>
  <c r="M97" i="66"/>
  <c r="N97" i="66"/>
  <c r="M179" i="66"/>
  <c r="N179" i="66"/>
  <c r="M113" i="66"/>
  <c r="N113" i="66"/>
  <c r="M64" i="66"/>
  <c r="N64" i="66"/>
  <c r="N103" i="66"/>
  <c r="M103" i="66"/>
  <c r="N118" i="66"/>
  <c r="M118" i="66"/>
  <c r="N149" i="66"/>
  <c r="M149" i="66"/>
  <c r="M191" i="66"/>
  <c r="N191" i="66"/>
  <c r="AD9" i="64"/>
  <c r="L8" i="66" s="1"/>
  <c r="N49" i="66"/>
  <c r="M49" i="66"/>
  <c r="N98" i="66"/>
  <c r="M98" i="66"/>
  <c r="F82" i="66"/>
  <c r="H82" i="66"/>
  <c r="H238" i="66"/>
  <c r="R3" i="64"/>
  <c r="M229" i="66"/>
  <c r="N229" i="66"/>
  <c r="M161" i="66"/>
  <c r="N161" i="66"/>
  <c r="M89" i="66"/>
  <c r="N89" i="66"/>
  <c r="M170" i="66"/>
  <c r="N170" i="66"/>
  <c r="N56" i="66"/>
  <c r="M56" i="66"/>
  <c r="M160" i="66"/>
  <c r="N160" i="66"/>
  <c r="N175" i="66"/>
  <c r="M175" i="66"/>
  <c r="N110" i="66"/>
  <c r="M110" i="66"/>
  <c r="N217" i="66"/>
  <c r="M217" i="66"/>
  <c r="N207" i="66"/>
  <c r="M207" i="66"/>
  <c r="M75" i="66"/>
  <c r="N75" i="66"/>
  <c r="N238" i="66"/>
  <c r="M238" i="66"/>
  <c r="AD3" i="64"/>
  <c r="N173" i="66"/>
  <c r="M173" i="66"/>
  <c r="M108" i="66"/>
  <c r="N108" i="66"/>
  <c r="M221" i="66"/>
  <c r="N221" i="66"/>
  <c r="N156" i="66"/>
  <c r="M156" i="66"/>
  <c r="M203" i="66"/>
  <c r="N203" i="66"/>
  <c r="M137" i="66"/>
  <c r="N137" i="66"/>
  <c r="N62" i="66"/>
  <c r="M62" i="66"/>
  <c r="M145" i="66"/>
  <c r="N145" i="66"/>
  <c r="N46" i="66"/>
  <c r="M46" i="66"/>
  <c r="N114" i="66"/>
  <c r="M114" i="66"/>
  <c r="M220" i="66"/>
  <c r="N220" i="66"/>
  <c r="N130" i="66"/>
  <c r="M130" i="66"/>
  <c r="M121" i="66"/>
  <c r="N121" i="66"/>
  <c r="M225" i="66"/>
  <c r="N225" i="66"/>
  <c r="M77" i="66"/>
  <c r="N77" i="66"/>
  <c r="M93" i="66"/>
  <c r="N93" i="66"/>
  <c r="N216" i="66"/>
  <c r="M216" i="66"/>
  <c r="M125" i="66"/>
  <c r="N125" i="66"/>
  <c r="M222" i="66"/>
  <c r="N222" i="66"/>
  <c r="M91" i="66"/>
  <c r="N91" i="66"/>
  <c r="M73" i="66"/>
  <c r="N73" i="66"/>
  <c r="F139" i="66"/>
  <c r="L8" i="64"/>
  <c r="F191" i="66"/>
  <c r="L9" i="64"/>
  <c r="F8" i="66" s="1"/>
  <c r="AD27" i="64"/>
  <c r="AD183" i="64"/>
  <c r="X183" i="64"/>
  <c r="AA476" i="64"/>
  <c r="X132" i="64"/>
  <c r="AA464" i="64"/>
  <c r="AA454" i="64"/>
  <c r="AA465" i="64"/>
  <c r="AA468" i="64"/>
  <c r="AA448" i="64"/>
  <c r="AA469" i="64"/>
  <c r="O470" i="64"/>
  <c r="I470" i="64"/>
  <c r="O466" i="64"/>
  <c r="G226" i="66" s="1"/>
  <c r="I466" i="64"/>
  <c r="E226" i="66" s="1"/>
  <c r="O472" i="64"/>
  <c r="G232" i="66" s="1"/>
  <c r="I472" i="64"/>
  <c r="E232" i="66" s="1"/>
  <c r="O471" i="64"/>
  <c r="G231" i="66" s="1"/>
  <c r="I471" i="64"/>
  <c r="E231" i="66" s="1"/>
  <c r="O467" i="64"/>
  <c r="G227" i="66" s="1"/>
  <c r="I467" i="64"/>
  <c r="E227" i="66" s="1"/>
  <c r="U467" i="64"/>
  <c r="I227" i="66" s="1"/>
  <c r="R27" i="64"/>
  <c r="AD238" i="64"/>
  <c r="AA471" i="64"/>
  <c r="AD274" i="64"/>
  <c r="AD288" i="64"/>
  <c r="AA474" i="64"/>
  <c r="X238" i="64"/>
  <c r="X394" i="64"/>
  <c r="AA461" i="64"/>
  <c r="X327" i="64"/>
  <c r="J87" i="66" s="1"/>
  <c r="X326" i="64"/>
  <c r="O478" i="64"/>
  <c r="I478" i="64"/>
  <c r="AD65" i="64"/>
  <c r="AA452" i="64"/>
  <c r="AA453" i="64"/>
  <c r="AA451" i="64"/>
  <c r="X274" i="64"/>
  <c r="X6" i="64" s="1"/>
  <c r="X27" i="64"/>
  <c r="X288" i="64"/>
  <c r="J48" i="66" s="1"/>
  <c r="X82" i="64"/>
  <c r="Y222" i="64" s="1"/>
  <c r="AA478" i="64"/>
  <c r="AA450" i="64"/>
  <c r="O449" i="64"/>
  <c r="G209" i="66" s="1"/>
  <c r="I449" i="64"/>
  <c r="E209" i="66" s="1"/>
  <c r="O448" i="64"/>
  <c r="G208" i="66" s="1"/>
  <c r="I448" i="64"/>
  <c r="E208" i="66" s="1"/>
  <c r="O447" i="64"/>
  <c r="G207" i="66" s="1"/>
  <c r="I447" i="64"/>
  <c r="E207" i="66" s="1"/>
  <c r="O469" i="64"/>
  <c r="G229" i="66" s="1"/>
  <c r="I469" i="64"/>
  <c r="E229" i="66" s="1"/>
  <c r="O468" i="64"/>
  <c r="G228" i="66" s="1"/>
  <c r="I468" i="64"/>
  <c r="E228" i="66" s="1"/>
  <c r="U464" i="64"/>
  <c r="I224" i="66" s="1"/>
  <c r="AD82" i="64"/>
  <c r="AE231" i="64" s="1"/>
  <c r="AD132" i="64"/>
  <c r="AD444" i="64"/>
  <c r="X65" i="64"/>
  <c r="AA470" i="64"/>
  <c r="AA10" i="64" s="1"/>
  <c r="K9" i="66" s="1"/>
  <c r="H20" i="66" s="1"/>
  <c r="AD292" i="64"/>
  <c r="J35" i="66"/>
  <c r="AE253" i="64"/>
  <c r="AA447" i="64"/>
  <c r="AA466" i="64"/>
  <c r="X339" i="64"/>
  <c r="AA458" i="64"/>
  <c r="AA472" i="64"/>
  <c r="AA462" i="64"/>
  <c r="X292" i="64"/>
  <c r="J52" i="66" s="1"/>
  <c r="O465" i="64"/>
  <c r="G225" i="66" s="1"/>
  <c r="I465" i="64"/>
  <c r="E225" i="66" s="1"/>
  <c r="O474" i="64"/>
  <c r="G234" i="66" s="1"/>
  <c r="I474" i="64"/>
  <c r="E234" i="66" s="1"/>
  <c r="L274" i="64"/>
  <c r="O475" i="64"/>
  <c r="G235" i="66" s="1"/>
  <c r="I475" i="64"/>
  <c r="E235" i="66" s="1"/>
  <c r="U447" i="64"/>
  <c r="I207" i="66" s="1"/>
  <c r="U473" i="64"/>
  <c r="I233" i="66" s="1"/>
  <c r="R274" i="64"/>
  <c r="U475" i="64"/>
  <c r="I235" i="66" s="1"/>
  <c r="AA459" i="64"/>
  <c r="L444" i="64"/>
  <c r="L4" i="64" s="1"/>
  <c r="L132" i="64"/>
  <c r="O458" i="64"/>
  <c r="G218" i="66" s="1"/>
  <c r="I458" i="64"/>
  <c r="E218" i="66" s="1"/>
  <c r="O464" i="64"/>
  <c r="G224" i="66" s="1"/>
  <c r="I464" i="64"/>
  <c r="E224" i="66" s="1"/>
  <c r="L65" i="64"/>
  <c r="O463" i="64"/>
  <c r="G223" i="66" s="1"/>
  <c r="I463" i="64"/>
  <c r="E223" i="66" s="1"/>
  <c r="L326" i="64"/>
  <c r="L327" i="64"/>
  <c r="F87" i="66" s="1"/>
  <c r="O459" i="64"/>
  <c r="G219" i="66" s="1"/>
  <c r="I459" i="64"/>
  <c r="E219" i="66" s="1"/>
  <c r="R288" i="64"/>
  <c r="U471" i="64"/>
  <c r="I231" i="66" s="1"/>
  <c r="U457" i="64"/>
  <c r="I217" i="66" s="1"/>
  <c r="U476" i="64"/>
  <c r="I236" i="66" s="1"/>
  <c r="R327" i="64"/>
  <c r="H87" i="66" s="1"/>
  <c r="R326" i="64"/>
  <c r="U459" i="64"/>
  <c r="I219" i="66" s="1"/>
  <c r="L238" i="64"/>
  <c r="L183" i="64"/>
  <c r="O450" i="64"/>
  <c r="G210" i="66" s="1"/>
  <c r="I450" i="64"/>
  <c r="E210" i="66" s="1"/>
  <c r="O456" i="64"/>
  <c r="G216" i="66" s="1"/>
  <c r="I456" i="64"/>
  <c r="E216" i="66" s="1"/>
  <c r="O455" i="64"/>
  <c r="G215" i="66" s="1"/>
  <c r="I455" i="64"/>
  <c r="E215" i="66" s="1"/>
  <c r="O477" i="64"/>
  <c r="G237" i="66" s="1"/>
  <c r="I477" i="64"/>
  <c r="E237" i="66" s="1"/>
  <c r="O476" i="64"/>
  <c r="G236" i="66" s="1"/>
  <c r="I476" i="64"/>
  <c r="E236" i="66" s="1"/>
  <c r="O451" i="64"/>
  <c r="G211" i="66" s="1"/>
  <c r="I451" i="64"/>
  <c r="E211" i="66" s="1"/>
  <c r="U472" i="64"/>
  <c r="I232" i="66" s="1"/>
  <c r="R339" i="64"/>
  <c r="U448" i="64"/>
  <c r="I208" i="66" s="1"/>
  <c r="U449" i="64"/>
  <c r="I209" i="66" s="1"/>
  <c r="R82" i="64"/>
  <c r="U478" i="64"/>
  <c r="U468" i="64"/>
  <c r="I228" i="66" s="1"/>
  <c r="U451" i="64"/>
  <c r="I211" i="66" s="1"/>
  <c r="U474" i="64"/>
  <c r="I234" i="66" s="1"/>
  <c r="U456" i="64"/>
  <c r="I216" i="66" s="1"/>
  <c r="R238" i="64"/>
  <c r="R65" i="64"/>
  <c r="U477" i="64"/>
  <c r="I237" i="66" s="1"/>
  <c r="U453" i="64"/>
  <c r="I213" i="66" s="1"/>
  <c r="U470" i="64"/>
  <c r="U460" i="64"/>
  <c r="I220" i="66" s="1"/>
  <c r="U466" i="64"/>
  <c r="I226" i="66" s="1"/>
  <c r="Y193" i="64"/>
  <c r="O473" i="64"/>
  <c r="G233" i="66" s="1"/>
  <c r="I473" i="64"/>
  <c r="E233" i="66" s="1"/>
  <c r="L288" i="64"/>
  <c r="O454" i="64"/>
  <c r="G214" i="66" s="1"/>
  <c r="I454" i="64"/>
  <c r="E214" i="66" s="1"/>
  <c r="O461" i="64"/>
  <c r="G221" i="66" s="1"/>
  <c r="I461" i="64"/>
  <c r="E221" i="66" s="1"/>
  <c r="O460" i="64"/>
  <c r="G220" i="66" s="1"/>
  <c r="I460" i="64"/>
  <c r="E220" i="66" s="1"/>
  <c r="U455" i="64"/>
  <c r="I215" i="66" s="1"/>
  <c r="U462" i="64"/>
  <c r="I222" i="66" s="1"/>
  <c r="U452" i="64"/>
  <c r="I212" i="66" s="1"/>
  <c r="U458" i="64"/>
  <c r="I218" i="66" s="1"/>
  <c r="AA473" i="64"/>
  <c r="L394" i="64"/>
  <c r="M473" i="64" s="1"/>
  <c r="O457" i="64"/>
  <c r="G217" i="66" s="1"/>
  <c r="I457" i="64"/>
  <c r="E217" i="66" s="1"/>
  <c r="L27" i="64"/>
  <c r="O28" i="64"/>
  <c r="O453" i="64"/>
  <c r="G213" i="66" s="1"/>
  <c r="I453" i="64"/>
  <c r="E213" i="66" s="1"/>
  <c r="O452" i="64"/>
  <c r="G212" i="66" s="1"/>
  <c r="I452" i="64"/>
  <c r="E212" i="66" s="1"/>
  <c r="L292" i="64"/>
  <c r="U461" i="64"/>
  <c r="I221" i="66" s="1"/>
  <c r="U454" i="64"/>
  <c r="I214" i="66" s="1"/>
  <c r="R292" i="64"/>
  <c r="R183" i="64"/>
  <c r="U450" i="64"/>
  <c r="I210" i="66" s="1"/>
  <c r="L82" i="64"/>
  <c r="O462" i="64"/>
  <c r="G222" i="66" s="1"/>
  <c r="I462" i="64"/>
  <c r="E222" i="66" s="1"/>
  <c r="R132" i="64"/>
  <c r="U469" i="64"/>
  <c r="I229" i="66" s="1"/>
  <c r="U463" i="64"/>
  <c r="I223" i="66" s="1"/>
  <c r="O46" i="64"/>
  <c r="O233" i="64"/>
  <c r="O156" i="64"/>
  <c r="O71" i="64"/>
  <c r="O97" i="64"/>
  <c r="I97" i="64"/>
  <c r="O55" i="64"/>
  <c r="O41" i="64"/>
  <c r="O172" i="64"/>
  <c r="O63" i="64"/>
  <c r="O26" i="64"/>
  <c r="I368" i="64"/>
  <c r="E128" i="66" s="1"/>
  <c r="M35" i="66"/>
  <c r="N35" i="66"/>
  <c r="O392" i="64"/>
  <c r="G152" i="66" s="1"/>
  <c r="I433" i="64"/>
  <c r="E193" i="66" s="1"/>
  <c r="I301" i="64"/>
  <c r="E61" i="66" s="1"/>
  <c r="J8" i="66"/>
  <c r="F7" i="66"/>
  <c r="L7" i="66"/>
  <c r="J7" i="66"/>
  <c r="O301" i="64"/>
  <c r="G61" i="66" s="1"/>
  <c r="O47" i="64"/>
  <c r="U376" i="64"/>
  <c r="I136" i="66" s="1"/>
  <c r="O22" i="64"/>
  <c r="AA416" i="64"/>
  <c r="U351" i="64"/>
  <c r="I111" i="66" s="1"/>
  <c r="O368" i="64"/>
  <c r="G128" i="66" s="1"/>
  <c r="O18" i="64"/>
  <c r="U416" i="64"/>
  <c r="I176" i="66" s="1"/>
  <c r="O38" i="64"/>
  <c r="AA159" i="64"/>
  <c r="AA62" i="64"/>
  <c r="U182" i="64"/>
  <c r="U248" i="64"/>
  <c r="U117" i="64"/>
  <c r="U315" i="64"/>
  <c r="I75" i="66" s="1"/>
  <c r="I14" i="64"/>
  <c r="U126" i="64"/>
  <c r="O19" i="64"/>
  <c r="U174" i="64"/>
  <c r="AA69" i="64"/>
  <c r="AA43" i="64"/>
  <c r="AA441" i="64"/>
  <c r="AA265" i="64"/>
  <c r="AA281" i="64"/>
  <c r="AA350" i="64"/>
  <c r="AA415" i="64"/>
  <c r="AA21" i="64"/>
  <c r="AA88" i="64"/>
  <c r="AA153" i="64"/>
  <c r="AA218" i="64"/>
  <c r="AA284" i="64"/>
  <c r="AA353" i="64"/>
  <c r="AA418" i="64"/>
  <c r="AA55" i="64"/>
  <c r="U28" i="64"/>
  <c r="U94" i="64"/>
  <c r="U159" i="64"/>
  <c r="U109" i="64"/>
  <c r="AA208" i="64"/>
  <c r="O59" i="64"/>
  <c r="AA273" i="64"/>
  <c r="AA224" i="64"/>
  <c r="AA167" i="64"/>
  <c r="AA142" i="64"/>
  <c r="AA85" i="64"/>
  <c r="AA52" i="64"/>
  <c r="AA174" i="64"/>
  <c r="AA240" i="64"/>
  <c r="AA307" i="64"/>
  <c r="AA374" i="64"/>
  <c r="AA46" i="64"/>
  <c r="AA112" i="64"/>
  <c r="AA177" i="64"/>
  <c r="AA243" i="64"/>
  <c r="AA310" i="64"/>
  <c r="AA377" i="64"/>
  <c r="AA443" i="64"/>
  <c r="AA80" i="64"/>
  <c r="AA146" i="64"/>
  <c r="AA211" i="64"/>
  <c r="AA277" i="64"/>
  <c r="AA346" i="64"/>
  <c r="AA411" i="64"/>
  <c r="U166" i="64"/>
  <c r="U34" i="64"/>
  <c r="U100" i="64"/>
  <c r="U165" i="64"/>
  <c r="U230" i="64"/>
  <c r="U298" i="64"/>
  <c r="I58" i="66" s="1"/>
  <c r="U365" i="64"/>
  <c r="I125" i="66" s="1"/>
  <c r="U118" i="64"/>
  <c r="U184" i="64"/>
  <c r="U249" i="64"/>
  <c r="U316" i="64"/>
  <c r="I76" i="66" s="1"/>
  <c r="U401" i="64"/>
  <c r="I161" i="66" s="1"/>
  <c r="U70" i="64"/>
  <c r="U136" i="64"/>
  <c r="U201" i="64"/>
  <c r="U266" i="64"/>
  <c r="U335" i="64"/>
  <c r="I95" i="66" s="1"/>
  <c r="U39" i="64"/>
  <c r="U105" i="64"/>
  <c r="U170" i="64"/>
  <c r="U235" i="64"/>
  <c r="U303" i="64"/>
  <c r="I63" i="66" s="1"/>
  <c r="U370" i="64"/>
  <c r="I130" i="66" s="1"/>
  <c r="U114" i="64"/>
  <c r="U179" i="64"/>
  <c r="U245" i="64"/>
  <c r="U312" i="64"/>
  <c r="I72" i="66" s="1"/>
  <c r="U386" i="64"/>
  <c r="I146" i="66" s="1"/>
  <c r="U131" i="64"/>
  <c r="U197" i="64"/>
  <c r="U262" i="64"/>
  <c r="U331" i="64"/>
  <c r="I91" i="66" s="1"/>
  <c r="U403" i="64"/>
  <c r="I163" i="66" s="1"/>
  <c r="U396" i="64"/>
  <c r="I156" i="66" s="1"/>
  <c r="U388" i="64"/>
  <c r="I148" i="66" s="1"/>
  <c r="U381" i="64"/>
  <c r="I141" i="66" s="1"/>
  <c r="U432" i="64"/>
  <c r="I192" i="66" s="1"/>
  <c r="O16" i="64"/>
  <c r="O83" i="64"/>
  <c r="O73" i="64"/>
  <c r="O24" i="64"/>
  <c r="O91" i="64"/>
  <c r="O15" i="64"/>
  <c r="O81" i="64"/>
  <c r="O33" i="64"/>
  <c r="O164" i="64"/>
  <c r="O107" i="64"/>
  <c r="O131" i="64"/>
  <c r="O32" i="64"/>
  <c r="O98" i="64"/>
  <c r="O49" i="64"/>
  <c r="O180" i="64"/>
  <c r="I162" i="64"/>
  <c r="O162" i="64"/>
  <c r="AA344" i="64"/>
  <c r="I154" i="64"/>
  <c r="O154" i="64"/>
  <c r="AA14" i="64"/>
  <c r="I196" i="64"/>
  <c r="O196" i="64"/>
  <c r="I129" i="64"/>
  <c r="O129" i="64"/>
  <c r="U240" i="64"/>
  <c r="I207" i="64"/>
  <c r="O207" i="64"/>
  <c r="I137" i="64"/>
  <c r="O137" i="64"/>
  <c r="AA93" i="64"/>
  <c r="AA68" i="64"/>
  <c r="U68" i="64"/>
  <c r="AA36" i="64"/>
  <c r="AA432" i="64"/>
  <c r="AA375" i="64"/>
  <c r="AA316" i="64"/>
  <c r="AA257" i="64"/>
  <c r="AA200" i="64"/>
  <c r="AA207" i="64"/>
  <c r="AA272" i="64"/>
  <c r="AA342" i="64"/>
  <c r="AA407" i="64"/>
  <c r="AA45" i="64"/>
  <c r="AA111" i="64"/>
  <c r="AA176" i="64"/>
  <c r="AA242" i="64"/>
  <c r="AA309" i="64"/>
  <c r="AA376" i="64"/>
  <c r="AA442" i="64"/>
  <c r="AA79" i="64"/>
  <c r="AA145" i="64"/>
  <c r="AA210" i="64"/>
  <c r="AA276" i="64"/>
  <c r="AA345" i="64"/>
  <c r="AA410" i="64"/>
  <c r="AA47" i="64"/>
  <c r="AA113" i="64"/>
  <c r="AA178" i="64"/>
  <c r="AA244" i="64"/>
  <c r="AA311" i="64"/>
  <c r="AA378" i="64"/>
  <c r="U150" i="64"/>
  <c r="I192" i="64"/>
  <c r="O192" i="64"/>
  <c r="I125" i="64"/>
  <c r="O125" i="64"/>
  <c r="I128" i="64"/>
  <c r="O128" i="64"/>
  <c r="AA101" i="64"/>
  <c r="AA383" i="64"/>
  <c r="AA215" i="64"/>
  <c r="AA53" i="64"/>
  <c r="AA250" i="64"/>
  <c r="AA317" i="64"/>
  <c r="AA121" i="64"/>
  <c r="I309" i="64"/>
  <c r="E69" i="66" s="1"/>
  <c r="O309" i="64"/>
  <c r="G69" i="66" s="1"/>
  <c r="I157" i="64"/>
  <c r="O157" i="64"/>
  <c r="I92" i="64"/>
  <c r="O92" i="64"/>
  <c r="I25" i="64"/>
  <c r="O25" i="64"/>
  <c r="U51" i="64"/>
  <c r="O51" i="64"/>
  <c r="I178" i="64"/>
  <c r="O178" i="64"/>
  <c r="I113" i="64"/>
  <c r="O113" i="64"/>
  <c r="I186" i="64"/>
  <c r="O186" i="64"/>
  <c r="I120" i="64"/>
  <c r="O120" i="64"/>
  <c r="AA158" i="64"/>
  <c r="AA134" i="64"/>
  <c r="U134" i="64"/>
  <c r="AA102" i="64"/>
  <c r="AA76" i="64"/>
  <c r="AA44" i="64"/>
  <c r="AA18" i="64"/>
  <c r="AA391" i="64"/>
  <c r="AA334" i="64"/>
  <c r="AA223" i="64"/>
  <c r="AA290" i="64"/>
  <c r="AA358" i="64"/>
  <c r="U358" i="64"/>
  <c r="I118" i="66" s="1"/>
  <c r="AA423" i="64"/>
  <c r="AA61" i="64"/>
  <c r="AA127" i="64"/>
  <c r="AA193" i="64"/>
  <c r="AA258" i="64"/>
  <c r="AA325" i="64"/>
  <c r="AA392" i="64"/>
  <c r="AA30" i="64"/>
  <c r="AA96" i="64"/>
  <c r="AA161" i="64"/>
  <c r="AA226" i="64"/>
  <c r="AA294" i="64"/>
  <c r="AA361" i="64"/>
  <c r="AA426" i="64"/>
  <c r="AA63" i="64"/>
  <c r="AA129" i="64"/>
  <c r="AA195" i="64"/>
  <c r="AA260" i="64"/>
  <c r="AA329" i="64"/>
  <c r="I195" i="64"/>
  <c r="O195" i="64"/>
  <c r="AA125" i="64"/>
  <c r="AA324" i="64"/>
  <c r="AA119" i="64"/>
  <c r="AA185" i="64"/>
  <c r="AA384" i="64"/>
  <c r="AA187" i="64"/>
  <c r="AA252" i="64"/>
  <c r="AA60" i="64"/>
  <c r="I417" i="64"/>
  <c r="E177" i="66" s="1"/>
  <c r="O417" i="64"/>
  <c r="G177" i="66" s="1"/>
  <c r="I170" i="64"/>
  <c r="O170" i="64"/>
  <c r="U43" i="64"/>
  <c r="O43" i="64"/>
  <c r="I177" i="64"/>
  <c r="O177" i="64"/>
  <c r="I112" i="64"/>
  <c r="O112" i="64"/>
  <c r="AA166" i="64"/>
  <c r="AA135" i="64"/>
  <c r="AA109" i="64"/>
  <c r="AA77" i="64"/>
  <c r="AA51" i="64"/>
  <c r="AA19" i="64"/>
  <c r="AA400" i="64"/>
  <c r="AA231" i="64"/>
  <c r="AA299" i="64"/>
  <c r="AA366" i="64"/>
  <c r="AA431" i="64"/>
  <c r="AA70" i="64"/>
  <c r="AA136" i="64"/>
  <c r="AA201" i="64"/>
  <c r="AA266" i="64"/>
  <c r="AA335" i="64"/>
  <c r="AA401" i="64"/>
  <c r="AA38" i="64"/>
  <c r="AA104" i="64"/>
  <c r="AA169" i="64"/>
  <c r="AA234" i="64"/>
  <c r="AA302" i="64"/>
  <c r="AA369" i="64"/>
  <c r="AA434" i="64"/>
  <c r="AA72" i="64"/>
  <c r="AA138" i="64"/>
  <c r="AA203" i="64"/>
  <c r="AA268" i="64"/>
  <c r="AA337" i="64"/>
  <c r="AA403" i="64"/>
  <c r="AA32" i="64"/>
  <c r="AA98" i="64"/>
  <c r="I187" i="64"/>
  <c r="O187" i="64"/>
  <c r="AA282" i="64"/>
  <c r="AA439" i="64"/>
  <c r="AA209" i="64"/>
  <c r="I194" i="64"/>
  <c r="O194" i="64"/>
  <c r="I127" i="64"/>
  <c r="O127" i="64"/>
  <c r="I61" i="64"/>
  <c r="O61" i="64"/>
  <c r="U52" i="64"/>
  <c r="U21" i="64"/>
  <c r="U88" i="64"/>
  <c r="U153" i="64"/>
  <c r="U218" i="64"/>
  <c r="U284" i="64"/>
  <c r="I44" i="66" s="1"/>
  <c r="U353" i="64"/>
  <c r="I113" i="66" s="1"/>
  <c r="U48" i="64"/>
  <c r="O48" i="64"/>
  <c r="U66" i="64"/>
  <c r="O66" i="64"/>
  <c r="U374" i="64"/>
  <c r="I134" i="66" s="1"/>
  <c r="U439" i="64"/>
  <c r="I199" i="66" s="1"/>
  <c r="I257" i="64"/>
  <c r="O257" i="64"/>
  <c r="I324" i="64"/>
  <c r="E84" i="66" s="1"/>
  <c r="O324" i="64"/>
  <c r="G84" i="66" s="1"/>
  <c r="I391" i="64"/>
  <c r="E151" i="66" s="1"/>
  <c r="O391" i="64"/>
  <c r="G151" i="66" s="1"/>
  <c r="I234" i="64"/>
  <c r="O234" i="64"/>
  <c r="I302" i="64"/>
  <c r="E62" i="66" s="1"/>
  <c r="O302" i="64"/>
  <c r="G62" i="66" s="1"/>
  <c r="I369" i="64"/>
  <c r="E129" i="66" s="1"/>
  <c r="O369" i="64"/>
  <c r="G129" i="66" s="1"/>
  <c r="I434" i="64"/>
  <c r="E194" i="66" s="1"/>
  <c r="O434" i="64"/>
  <c r="G194" i="66" s="1"/>
  <c r="I268" i="64"/>
  <c r="O268" i="64"/>
  <c r="I337" i="64"/>
  <c r="E97" i="66" s="1"/>
  <c r="O337" i="64"/>
  <c r="G97" i="66" s="1"/>
  <c r="I403" i="64"/>
  <c r="E163" i="66" s="1"/>
  <c r="O403" i="64"/>
  <c r="G163" i="66" s="1"/>
  <c r="I236" i="64"/>
  <c r="O236" i="64"/>
  <c r="I304" i="64"/>
  <c r="E64" i="66" s="1"/>
  <c r="O304" i="64"/>
  <c r="G64" i="66" s="1"/>
  <c r="I371" i="64"/>
  <c r="E131" i="66" s="1"/>
  <c r="O371" i="64"/>
  <c r="G131" i="66" s="1"/>
  <c r="I436" i="64"/>
  <c r="E196" i="66" s="1"/>
  <c r="O436" i="64"/>
  <c r="G196" i="66" s="1"/>
  <c r="I237" i="64"/>
  <c r="O237" i="64"/>
  <c r="I305" i="64"/>
  <c r="E65" i="66" s="1"/>
  <c r="O305" i="64"/>
  <c r="G65" i="66" s="1"/>
  <c r="I372" i="64"/>
  <c r="E132" i="66" s="1"/>
  <c r="O372" i="64"/>
  <c r="G132" i="66" s="1"/>
  <c r="I437" i="64"/>
  <c r="E197" i="66" s="1"/>
  <c r="O437" i="64"/>
  <c r="G197" i="66" s="1"/>
  <c r="I247" i="64"/>
  <c r="O247" i="64"/>
  <c r="I314" i="64"/>
  <c r="E74" i="66" s="1"/>
  <c r="O314" i="64"/>
  <c r="G74" i="66" s="1"/>
  <c r="I381" i="64"/>
  <c r="E141" i="66" s="1"/>
  <c r="O381" i="64"/>
  <c r="G141" i="66" s="1"/>
  <c r="I231" i="64"/>
  <c r="O231" i="64"/>
  <c r="I299" i="64"/>
  <c r="E59" i="66" s="1"/>
  <c r="O299" i="64"/>
  <c r="G59" i="66" s="1"/>
  <c r="I366" i="64"/>
  <c r="E126" i="66" s="1"/>
  <c r="O366" i="64"/>
  <c r="G126" i="66" s="1"/>
  <c r="I431" i="64"/>
  <c r="O431" i="64"/>
  <c r="U125" i="64"/>
  <c r="I188" i="64"/>
  <c r="O188" i="64"/>
  <c r="I122" i="64"/>
  <c r="O122" i="64"/>
  <c r="I121" i="64"/>
  <c r="O121" i="64"/>
  <c r="I352" i="64"/>
  <c r="E112" i="66" s="1"/>
  <c r="O352" i="64"/>
  <c r="G112" i="66" s="1"/>
  <c r="I409" i="64"/>
  <c r="E169" i="66" s="1"/>
  <c r="O409" i="64"/>
  <c r="G169" i="66" s="1"/>
  <c r="AA275" i="64"/>
  <c r="I283" i="64"/>
  <c r="E43" i="66" s="1"/>
  <c r="O283" i="64"/>
  <c r="G43" i="66" s="1"/>
  <c r="AA216" i="64"/>
  <c r="I344" i="64"/>
  <c r="E104" i="66" s="1"/>
  <c r="O344" i="64"/>
  <c r="G104" i="66" s="1"/>
  <c r="I161" i="64"/>
  <c r="O161" i="64"/>
  <c r="I96" i="64"/>
  <c r="O96" i="64"/>
  <c r="AA343" i="64"/>
  <c r="AA291" i="64"/>
  <c r="AA232" i="64"/>
  <c r="AA175" i="64"/>
  <c r="AA143" i="64"/>
  <c r="AA117" i="64"/>
  <c r="AA86" i="64"/>
  <c r="AA182" i="64"/>
  <c r="AA248" i="64"/>
  <c r="AA315" i="64"/>
  <c r="AA382" i="64"/>
  <c r="AA20" i="64"/>
  <c r="AA87" i="64"/>
  <c r="AA152" i="64"/>
  <c r="AA217" i="64"/>
  <c r="AA283" i="64"/>
  <c r="AA352" i="64"/>
  <c r="AA417" i="64"/>
  <c r="AA54" i="64"/>
  <c r="AA120" i="64"/>
  <c r="AA186" i="64"/>
  <c r="AA251" i="64"/>
  <c r="AA318" i="64"/>
  <c r="AA385" i="64"/>
  <c r="AA22" i="64"/>
  <c r="AA89" i="64"/>
  <c r="AA154" i="64"/>
  <c r="AA219" i="64"/>
  <c r="AA285" i="64"/>
  <c r="AA354" i="64"/>
  <c r="AA419" i="64"/>
  <c r="AA48" i="64"/>
  <c r="AA114" i="64"/>
  <c r="AA179" i="64"/>
  <c r="AA245" i="64"/>
  <c r="AA312" i="64"/>
  <c r="AA379" i="64"/>
  <c r="AA446" i="64"/>
  <c r="AA74" i="64"/>
  <c r="AA140" i="64"/>
  <c r="AA205" i="64"/>
  <c r="AA270" i="64"/>
  <c r="AA340" i="64"/>
  <c r="AA405" i="64"/>
  <c r="AA42" i="64"/>
  <c r="AA108" i="64"/>
  <c r="AA173" i="64"/>
  <c r="AA239" i="64"/>
  <c r="AA306" i="64"/>
  <c r="AA373" i="64"/>
  <c r="AA438" i="64"/>
  <c r="I258" i="64"/>
  <c r="O258" i="64"/>
  <c r="I151" i="64"/>
  <c r="O151" i="64"/>
  <c r="I86" i="64"/>
  <c r="O86" i="64"/>
  <c r="I169" i="64"/>
  <c r="O169" i="64"/>
  <c r="AA409" i="64"/>
  <c r="U14" i="64"/>
  <c r="I223" i="64"/>
  <c r="O223" i="64"/>
  <c r="I275" i="64"/>
  <c r="E35" i="66" s="1"/>
  <c r="O275" i="64"/>
  <c r="G35" i="66" s="1"/>
  <c r="I153" i="64"/>
  <c r="O153" i="64"/>
  <c r="I88" i="64"/>
  <c r="O88" i="64"/>
  <c r="AA26" i="64"/>
  <c r="AA408" i="64"/>
  <c r="AA359" i="64"/>
  <c r="AA300" i="64"/>
  <c r="AA241" i="64"/>
  <c r="AA184" i="64"/>
  <c r="AA150" i="64"/>
  <c r="AA118" i="64"/>
  <c r="AA191" i="64"/>
  <c r="AA256" i="64"/>
  <c r="AA323" i="64"/>
  <c r="AA390" i="64"/>
  <c r="AA29" i="64"/>
  <c r="AA95" i="64"/>
  <c r="AA160" i="64"/>
  <c r="AA225" i="64"/>
  <c r="AA293" i="64"/>
  <c r="AA360" i="64"/>
  <c r="AA425" i="64"/>
  <c r="AA128" i="64"/>
  <c r="AA194" i="64"/>
  <c r="AA259" i="64"/>
  <c r="AA328" i="64"/>
  <c r="AA393" i="64"/>
  <c r="AA31" i="64"/>
  <c r="AA97" i="64"/>
  <c r="AA162" i="64"/>
  <c r="AA227" i="64"/>
  <c r="AA295" i="64"/>
  <c r="AA362" i="64"/>
  <c r="AA427" i="64"/>
  <c r="AA56" i="64"/>
  <c r="AA122" i="64"/>
  <c r="I104" i="64"/>
  <c r="O104" i="64"/>
  <c r="AA110" i="64"/>
  <c r="AA78" i="64"/>
  <c r="AA144" i="64"/>
  <c r="U395" i="64"/>
  <c r="I155" i="66" s="1"/>
  <c r="I146" i="64"/>
  <c r="O146" i="64"/>
  <c r="I208" i="64"/>
  <c r="O208" i="64"/>
  <c r="I138" i="64"/>
  <c r="O138" i="64"/>
  <c r="U307" i="64"/>
  <c r="I67" i="66" s="1"/>
  <c r="I218" i="64"/>
  <c r="O218" i="64"/>
  <c r="I145" i="64"/>
  <c r="O145" i="64"/>
  <c r="I79" i="64"/>
  <c r="O79" i="64"/>
  <c r="AA59" i="64"/>
  <c r="AA35" i="64"/>
  <c r="AA424" i="64"/>
  <c r="AA367" i="64"/>
  <c r="AA308" i="64"/>
  <c r="AA249" i="64"/>
  <c r="AA192" i="64"/>
  <c r="AA151" i="64"/>
  <c r="AA199" i="64"/>
  <c r="U199" i="64"/>
  <c r="AA264" i="64"/>
  <c r="U264" i="64"/>
  <c r="AA333" i="64"/>
  <c r="U333" i="64"/>
  <c r="I93" i="66" s="1"/>
  <c r="AA399" i="64"/>
  <c r="AA37" i="64"/>
  <c r="AA103" i="64"/>
  <c r="AA168" i="64"/>
  <c r="AA233" i="64"/>
  <c r="AA301" i="64"/>
  <c r="AA368" i="64"/>
  <c r="AA433" i="64"/>
  <c r="AA71" i="64"/>
  <c r="AA137" i="64"/>
  <c r="AA202" i="64"/>
  <c r="AA267" i="64"/>
  <c r="AA336" i="64"/>
  <c r="AA40" i="64"/>
  <c r="AA106" i="64"/>
  <c r="AA171" i="64"/>
  <c r="AA236" i="64"/>
  <c r="AA304" i="64"/>
  <c r="AA371" i="64"/>
  <c r="AA436" i="64"/>
  <c r="AA66" i="64"/>
  <c r="AA131" i="64"/>
  <c r="AA197" i="64"/>
  <c r="AA262" i="64"/>
  <c r="AA331" i="64"/>
  <c r="AA397" i="64"/>
  <c r="AA34" i="64"/>
  <c r="AA100" i="64"/>
  <c r="AA165" i="64"/>
  <c r="AA230" i="64"/>
  <c r="AA298" i="64"/>
  <c r="AA365" i="64"/>
  <c r="AA430" i="64"/>
  <c r="U231" i="64"/>
  <c r="I204" i="64"/>
  <c r="O204" i="64"/>
  <c r="I136" i="64"/>
  <c r="O136" i="64"/>
  <c r="I70" i="64"/>
  <c r="O70" i="64"/>
  <c r="U25" i="64"/>
  <c r="U92" i="64"/>
  <c r="U157" i="64"/>
  <c r="U222" i="64"/>
  <c r="U289" i="64"/>
  <c r="I49" i="66" s="1"/>
  <c r="U357" i="64"/>
  <c r="I117" i="66" s="1"/>
  <c r="U44" i="64"/>
  <c r="U110" i="64"/>
  <c r="U175" i="64"/>
  <c r="U241" i="64"/>
  <c r="U308" i="64"/>
  <c r="I68" i="66" s="1"/>
  <c r="U377" i="64"/>
  <c r="I137" i="66" s="1"/>
  <c r="U61" i="64"/>
  <c r="U127" i="64"/>
  <c r="U193" i="64"/>
  <c r="U258" i="64"/>
  <c r="U325" i="64"/>
  <c r="I85" i="66" s="1"/>
  <c r="U434" i="64"/>
  <c r="I194" i="66" s="1"/>
  <c r="U79" i="64"/>
  <c r="U145" i="64"/>
  <c r="U210" i="64"/>
  <c r="U276" i="64"/>
  <c r="I36" i="66" s="1"/>
  <c r="U345" i="64"/>
  <c r="I105" i="66" s="1"/>
  <c r="U31" i="64"/>
  <c r="U97" i="64"/>
  <c r="U162" i="64"/>
  <c r="U227" i="64"/>
  <c r="U295" i="64"/>
  <c r="I55" i="66" s="1"/>
  <c r="U362" i="64"/>
  <c r="I122" i="66" s="1"/>
  <c r="U40" i="64"/>
  <c r="U106" i="64"/>
  <c r="U171" i="64"/>
  <c r="U236" i="64"/>
  <c r="U304" i="64"/>
  <c r="I64" i="66" s="1"/>
  <c r="U371" i="64"/>
  <c r="I131" i="66" s="1"/>
  <c r="U57" i="64"/>
  <c r="U123" i="64"/>
  <c r="U189" i="64"/>
  <c r="U254" i="64"/>
  <c r="U321" i="64"/>
  <c r="I81" i="66" s="1"/>
  <c r="U418" i="64"/>
  <c r="I178" i="66" s="1"/>
  <c r="U387" i="64"/>
  <c r="I147" i="66" s="1"/>
  <c r="U380" i="64"/>
  <c r="I140" i="66" s="1"/>
  <c r="U446" i="64"/>
  <c r="I206" i="66" s="1"/>
  <c r="U438" i="64"/>
  <c r="I198" i="66" s="1"/>
  <c r="U431" i="64"/>
  <c r="U424" i="64"/>
  <c r="I184" i="66" s="1"/>
  <c r="I249" i="64"/>
  <c r="O249" i="64"/>
  <c r="I316" i="64"/>
  <c r="E76" i="66" s="1"/>
  <c r="O316" i="64"/>
  <c r="G76" i="66" s="1"/>
  <c r="I383" i="64"/>
  <c r="E143" i="66" s="1"/>
  <c r="O383" i="64"/>
  <c r="G143" i="66" s="1"/>
  <c r="I226" i="64"/>
  <c r="O226" i="64"/>
  <c r="I294" i="64"/>
  <c r="E54" i="66" s="1"/>
  <c r="O294" i="64"/>
  <c r="G54" i="66" s="1"/>
  <c r="I361" i="64"/>
  <c r="E121" i="66" s="1"/>
  <c r="O361" i="64"/>
  <c r="G121" i="66" s="1"/>
  <c r="I426" i="64"/>
  <c r="E186" i="66" s="1"/>
  <c r="O426" i="64"/>
  <c r="I260" i="64"/>
  <c r="O260" i="64"/>
  <c r="I329" i="64"/>
  <c r="E89" i="66" s="1"/>
  <c r="O329" i="64"/>
  <c r="G89" i="66" s="1"/>
  <c r="I395" i="64"/>
  <c r="E155" i="66" s="1"/>
  <c r="O395" i="64"/>
  <c r="G155" i="66" s="1"/>
  <c r="I228" i="64"/>
  <c r="O228" i="64"/>
  <c r="I296" i="64"/>
  <c r="E56" i="66" s="1"/>
  <c r="O296" i="64"/>
  <c r="G56" i="66" s="1"/>
  <c r="I363" i="64"/>
  <c r="E123" i="66" s="1"/>
  <c r="O363" i="64"/>
  <c r="G123" i="66" s="1"/>
  <c r="I428" i="64"/>
  <c r="E188" i="66" s="1"/>
  <c r="O428" i="64"/>
  <c r="G188" i="66" s="1"/>
  <c r="I229" i="64"/>
  <c r="O229" i="64"/>
  <c r="I297" i="64"/>
  <c r="E57" i="66" s="1"/>
  <c r="O297" i="64"/>
  <c r="G57" i="66" s="1"/>
  <c r="I364" i="64"/>
  <c r="E124" i="66" s="1"/>
  <c r="O364" i="64"/>
  <c r="G124" i="66" s="1"/>
  <c r="I429" i="64"/>
  <c r="E189" i="66" s="1"/>
  <c r="O429" i="64"/>
  <c r="G189" i="66" s="1"/>
  <c r="I239" i="64"/>
  <c r="O239" i="64"/>
  <c r="I306" i="64"/>
  <c r="E66" i="66" s="1"/>
  <c r="O306" i="64"/>
  <c r="G66" i="66" s="1"/>
  <c r="I373" i="64"/>
  <c r="E133" i="66" s="1"/>
  <c r="O373" i="64"/>
  <c r="G133" i="66" s="1"/>
  <c r="I438" i="64"/>
  <c r="E198" i="66" s="1"/>
  <c r="O438" i="64"/>
  <c r="G198" i="66" s="1"/>
  <c r="I290" i="64"/>
  <c r="E50" i="66" s="1"/>
  <c r="O290" i="64"/>
  <c r="G50" i="66" s="1"/>
  <c r="I358" i="64"/>
  <c r="E118" i="66" s="1"/>
  <c r="O358" i="64"/>
  <c r="G118" i="66" s="1"/>
  <c r="I423" i="64"/>
  <c r="E183" i="66" s="1"/>
  <c r="O423" i="64"/>
  <c r="G183" i="66" s="1"/>
  <c r="O210" i="64"/>
  <c r="I325" i="64"/>
  <c r="E85" i="66" s="1"/>
  <c r="O325" i="64"/>
  <c r="G85" i="66" s="1"/>
  <c r="I159" i="64"/>
  <c r="O159" i="64"/>
  <c r="I94" i="64"/>
  <c r="O94" i="64"/>
  <c r="U215" i="64"/>
  <c r="I202" i="64"/>
  <c r="O202" i="64"/>
  <c r="I134" i="64"/>
  <c r="O134" i="64"/>
  <c r="I68" i="64"/>
  <c r="O68" i="64"/>
  <c r="I376" i="64"/>
  <c r="E136" i="66" s="1"/>
  <c r="O376" i="64"/>
  <c r="G136" i="66" s="1"/>
  <c r="I165" i="64"/>
  <c r="O165" i="64"/>
  <c r="I100" i="64"/>
  <c r="O100" i="64"/>
  <c r="I34" i="64"/>
  <c r="O34" i="64"/>
  <c r="U191" i="64"/>
  <c r="I199" i="64"/>
  <c r="O199" i="64"/>
  <c r="I130" i="64"/>
  <c r="O130" i="64"/>
  <c r="AA188" i="64"/>
  <c r="AA253" i="64"/>
  <c r="AA320" i="64"/>
  <c r="AA387" i="64"/>
  <c r="AA16" i="64"/>
  <c r="AA83" i="64"/>
  <c r="AA148" i="64"/>
  <c r="AA213" i="64"/>
  <c r="AA279" i="64"/>
  <c r="AA348" i="64"/>
  <c r="AA413" i="64"/>
  <c r="AA50" i="64"/>
  <c r="AA116" i="64"/>
  <c r="AA181" i="64"/>
  <c r="AA247" i="64"/>
  <c r="AA314" i="64"/>
  <c r="AA381" i="64"/>
  <c r="AA440" i="64"/>
  <c r="U101" i="64"/>
  <c r="I185" i="64"/>
  <c r="O185" i="64"/>
  <c r="I119" i="64"/>
  <c r="O119" i="64"/>
  <c r="I53" i="64"/>
  <c r="O53" i="64"/>
  <c r="U42" i="64"/>
  <c r="U108" i="64"/>
  <c r="U173" i="64"/>
  <c r="U239" i="64"/>
  <c r="U306" i="64"/>
  <c r="I66" i="66" s="1"/>
  <c r="U373" i="64"/>
  <c r="I133" i="66" s="1"/>
  <c r="U60" i="64"/>
  <c r="U192" i="64"/>
  <c r="U257" i="64"/>
  <c r="U324" i="64"/>
  <c r="I84" i="66" s="1"/>
  <c r="U433" i="64"/>
  <c r="I193" i="66" s="1"/>
  <c r="U78" i="64"/>
  <c r="U144" i="64"/>
  <c r="U209" i="64"/>
  <c r="U275" i="64"/>
  <c r="U344" i="64"/>
  <c r="I104" i="66" s="1"/>
  <c r="U30" i="64"/>
  <c r="U96" i="64"/>
  <c r="U161" i="64"/>
  <c r="U226" i="64"/>
  <c r="U294" i="64"/>
  <c r="I54" i="66" s="1"/>
  <c r="U361" i="64"/>
  <c r="I121" i="66" s="1"/>
  <c r="U47" i="64"/>
  <c r="U113" i="64"/>
  <c r="U178" i="64"/>
  <c r="U244" i="64"/>
  <c r="U311" i="64"/>
  <c r="I71" i="66" s="1"/>
  <c r="U385" i="64"/>
  <c r="I145" i="66" s="1"/>
  <c r="U56" i="64"/>
  <c r="U122" i="64"/>
  <c r="U188" i="64"/>
  <c r="U253" i="64"/>
  <c r="U320" i="64"/>
  <c r="I80" i="66" s="1"/>
  <c r="U417" i="64"/>
  <c r="I177" i="66" s="1"/>
  <c r="U74" i="64"/>
  <c r="U140" i="64"/>
  <c r="U205" i="64"/>
  <c r="U270" i="64"/>
  <c r="U340" i="64"/>
  <c r="I100" i="66" s="1"/>
  <c r="U411" i="64"/>
  <c r="I171" i="66" s="1"/>
  <c r="U404" i="64"/>
  <c r="I164" i="66" s="1"/>
  <c r="U397" i="64"/>
  <c r="I157" i="66" s="1"/>
  <c r="U389" i="64"/>
  <c r="I149" i="66" s="1"/>
  <c r="U382" i="64"/>
  <c r="I142" i="66" s="1"/>
  <c r="U375" i="64"/>
  <c r="I135" i="66" s="1"/>
  <c r="U440" i="64"/>
  <c r="I200" i="66" s="1"/>
  <c r="I265" i="64"/>
  <c r="O265" i="64"/>
  <c r="I334" i="64"/>
  <c r="E94" i="66" s="1"/>
  <c r="O334" i="64"/>
  <c r="G94" i="66" s="1"/>
  <c r="I400" i="64"/>
  <c r="E160" i="66" s="1"/>
  <c r="O400" i="64"/>
  <c r="G160" i="66" s="1"/>
  <c r="I243" i="64"/>
  <c r="O243" i="64"/>
  <c r="I310" i="64"/>
  <c r="E70" i="66" s="1"/>
  <c r="O310" i="64"/>
  <c r="G70" i="66" s="1"/>
  <c r="I377" i="64"/>
  <c r="E137" i="66" s="1"/>
  <c r="O377" i="64"/>
  <c r="G137" i="66" s="1"/>
  <c r="I442" i="64"/>
  <c r="E202" i="66" s="1"/>
  <c r="O442" i="64"/>
  <c r="G202" i="66" s="1"/>
  <c r="I277" i="64"/>
  <c r="E37" i="66" s="1"/>
  <c r="O277" i="64"/>
  <c r="G37" i="66" s="1"/>
  <c r="I346" i="64"/>
  <c r="E106" i="66" s="1"/>
  <c r="O346" i="64"/>
  <c r="G106" i="66" s="1"/>
  <c r="I411" i="64"/>
  <c r="E171" i="66" s="1"/>
  <c r="O411" i="64"/>
  <c r="G171" i="66" s="1"/>
  <c r="I245" i="64"/>
  <c r="O245" i="64"/>
  <c r="I312" i="64"/>
  <c r="E72" i="66" s="1"/>
  <c r="O312" i="64"/>
  <c r="G72" i="66" s="1"/>
  <c r="I379" i="64"/>
  <c r="O379" i="64"/>
  <c r="I445" i="64"/>
  <c r="E205" i="66" s="1"/>
  <c r="O445" i="64"/>
  <c r="G205" i="66" s="1"/>
  <c r="I246" i="64"/>
  <c r="O246" i="64"/>
  <c r="I313" i="64"/>
  <c r="E73" i="66" s="1"/>
  <c r="O313" i="64"/>
  <c r="G73" i="66" s="1"/>
  <c r="I380" i="64"/>
  <c r="E140" i="66" s="1"/>
  <c r="O380" i="64"/>
  <c r="G140" i="66" s="1"/>
  <c r="I446" i="64"/>
  <c r="E206" i="66" s="1"/>
  <c r="O446" i="64"/>
  <c r="G206" i="66" s="1"/>
  <c r="I255" i="64"/>
  <c r="O255" i="64"/>
  <c r="I322" i="64"/>
  <c r="E82" i="66" s="1"/>
  <c r="O322" i="64"/>
  <c r="I389" i="64"/>
  <c r="E149" i="66" s="1"/>
  <c r="O389" i="64"/>
  <c r="G149" i="66" s="1"/>
  <c r="I240" i="64"/>
  <c r="O240" i="64"/>
  <c r="I307" i="64"/>
  <c r="E67" i="66" s="1"/>
  <c r="O307" i="64"/>
  <c r="G67" i="66" s="1"/>
  <c r="I374" i="64"/>
  <c r="E134" i="66" s="1"/>
  <c r="O374" i="64"/>
  <c r="G134" i="66" s="1"/>
  <c r="I439" i="64"/>
  <c r="E199" i="66" s="1"/>
  <c r="O439" i="64"/>
  <c r="G199" i="66" s="1"/>
  <c r="AA126" i="64"/>
  <c r="I215" i="64"/>
  <c r="O215" i="64"/>
  <c r="I143" i="64"/>
  <c r="O143" i="64"/>
  <c r="I77" i="64"/>
  <c r="O77" i="64"/>
  <c r="U85" i="64"/>
  <c r="I182" i="64"/>
  <c r="O182" i="64"/>
  <c r="I117" i="64"/>
  <c r="O117" i="64"/>
  <c r="U342" i="64"/>
  <c r="I102" i="66" s="1"/>
  <c r="I242" i="64"/>
  <c r="O242" i="64"/>
  <c r="I149" i="64"/>
  <c r="O149" i="64"/>
  <c r="I84" i="64"/>
  <c r="O84" i="64"/>
  <c r="I17" i="64"/>
  <c r="O17" i="64"/>
  <c r="U59" i="64"/>
  <c r="I179" i="64"/>
  <c r="O179" i="64"/>
  <c r="I114" i="64"/>
  <c r="O114" i="64"/>
  <c r="O40" i="64"/>
  <c r="AA402" i="64"/>
  <c r="AA39" i="64"/>
  <c r="AA105" i="64"/>
  <c r="AA170" i="64"/>
  <c r="AA235" i="64"/>
  <c r="AA303" i="64"/>
  <c r="AA370" i="64"/>
  <c r="AA435" i="64"/>
  <c r="AA64" i="64"/>
  <c r="AA130" i="64"/>
  <c r="AA196" i="64"/>
  <c r="AA261" i="64"/>
  <c r="AA330" i="64"/>
  <c r="AA396" i="64"/>
  <c r="AA24" i="64"/>
  <c r="AA91" i="64"/>
  <c r="AA156" i="64"/>
  <c r="AA221" i="64"/>
  <c r="AA287" i="64"/>
  <c r="AA356" i="64"/>
  <c r="AA421" i="64"/>
  <c r="AA58" i="64"/>
  <c r="AA124" i="64"/>
  <c r="AA190" i="64"/>
  <c r="AA255" i="64"/>
  <c r="AA322" i="64"/>
  <c r="AA389" i="64"/>
  <c r="U35" i="64"/>
  <c r="I176" i="64"/>
  <c r="O176" i="64"/>
  <c r="I111" i="64"/>
  <c r="O111" i="64"/>
  <c r="I45" i="64"/>
  <c r="O45" i="64"/>
  <c r="U50" i="64"/>
  <c r="U116" i="64"/>
  <c r="U181" i="64"/>
  <c r="U247" i="64"/>
  <c r="U314" i="64"/>
  <c r="I74" i="66" s="1"/>
  <c r="U393" i="64"/>
  <c r="I153" i="66" s="1"/>
  <c r="U69" i="64"/>
  <c r="U135" i="64"/>
  <c r="U200" i="64"/>
  <c r="U265" i="64"/>
  <c r="U334" i="64"/>
  <c r="I94" i="66" s="1"/>
  <c r="U20" i="64"/>
  <c r="U87" i="64"/>
  <c r="U152" i="64"/>
  <c r="U217" i="64"/>
  <c r="U283" i="64"/>
  <c r="I43" i="66" s="1"/>
  <c r="U352" i="64"/>
  <c r="I112" i="66" s="1"/>
  <c r="U38" i="64"/>
  <c r="U104" i="64"/>
  <c r="U169" i="64"/>
  <c r="U234" i="64"/>
  <c r="U302" i="64"/>
  <c r="I62" i="66" s="1"/>
  <c r="U369" i="64"/>
  <c r="I129" i="66" s="1"/>
  <c r="U55" i="64"/>
  <c r="U121" i="64"/>
  <c r="U187" i="64"/>
  <c r="U252" i="64"/>
  <c r="U319" i="64"/>
  <c r="I79" i="66" s="1"/>
  <c r="U410" i="64"/>
  <c r="I170" i="66" s="1"/>
  <c r="U64" i="64"/>
  <c r="U130" i="64"/>
  <c r="U196" i="64"/>
  <c r="U261" i="64"/>
  <c r="U330" i="64"/>
  <c r="I90" i="66" s="1"/>
  <c r="U16" i="64"/>
  <c r="U83" i="64"/>
  <c r="U148" i="64"/>
  <c r="U213" i="64"/>
  <c r="U279" i="64"/>
  <c r="I39" i="66" s="1"/>
  <c r="U348" i="64"/>
  <c r="I108" i="66" s="1"/>
  <c r="U419" i="64"/>
  <c r="I179" i="66" s="1"/>
  <c r="U412" i="64"/>
  <c r="I172" i="66" s="1"/>
  <c r="U405" i="64"/>
  <c r="I165" i="66" s="1"/>
  <c r="U398" i="64"/>
  <c r="I158" i="66" s="1"/>
  <c r="U390" i="64"/>
  <c r="I150" i="66" s="1"/>
  <c r="U383" i="64"/>
  <c r="I143" i="66" s="1"/>
  <c r="I28" i="64"/>
  <c r="I273" i="64"/>
  <c r="O273" i="64"/>
  <c r="I343" i="64"/>
  <c r="E103" i="66" s="1"/>
  <c r="O343" i="64"/>
  <c r="G103" i="66" s="1"/>
  <c r="I408" i="64"/>
  <c r="E168" i="66" s="1"/>
  <c r="O408" i="64"/>
  <c r="G168" i="66" s="1"/>
  <c r="I251" i="64"/>
  <c r="O251" i="64"/>
  <c r="I318" i="64"/>
  <c r="E78" i="66" s="1"/>
  <c r="O318" i="64"/>
  <c r="G78" i="66" s="1"/>
  <c r="I385" i="64"/>
  <c r="E145" i="66" s="1"/>
  <c r="O385" i="64"/>
  <c r="G145" i="66" s="1"/>
  <c r="I219" i="64"/>
  <c r="O219" i="64"/>
  <c r="I285" i="64"/>
  <c r="E45" i="66" s="1"/>
  <c r="O285" i="64"/>
  <c r="G45" i="66" s="1"/>
  <c r="I354" i="64"/>
  <c r="E114" i="66" s="1"/>
  <c r="O354" i="64"/>
  <c r="G114" i="66" s="1"/>
  <c r="I419" i="64"/>
  <c r="E179" i="66" s="1"/>
  <c r="O419" i="64"/>
  <c r="G179" i="66" s="1"/>
  <c r="I253" i="64"/>
  <c r="O253" i="64"/>
  <c r="I320" i="64"/>
  <c r="E80" i="66" s="1"/>
  <c r="O320" i="64"/>
  <c r="G80" i="66" s="1"/>
  <c r="I387" i="64"/>
  <c r="E147" i="66" s="1"/>
  <c r="O387" i="64"/>
  <c r="G147" i="66" s="1"/>
  <c r="I189" i="64"/>
  <c r="O189" i="64"/>
  <c r="I254" i="64"/>
  <c r="O254" i="64"/>
  <c r="I321" i="64"/>
  <c r="E81" i="66" s="1"/>
  <c r="O321" i="64"/>
  <c r="G81" i="66" s="1"/>
  <c r="I388" i="64"/>
  <c r="E148" i="66" s="1"/>
  <c r="O388" i="64"/>
  <c r="G148" i="66" s="1"/>
  <c r="I198" i="64"/>
  <c r="O198" i="64"/>
  <c r="I263" i="64"/>
  <c r="O263" i="64"/>
  <c r="I332" i="64"/>
  <c r="E92" i="66" s="1"/>
  <c r="O332" i="64"/>
  <c r="G92" i="66" s="1"/>
  <c r="I398" i="64"/>
  <c r="E158" i="66" s="1"/>
  <c r="O398" i="64"/>
  <c r="G158" i="66" s="1"/>
  <c r="I248" i="64"/>
  <c r="O248" i="64"/>
  <c r="I315" i="64"/>
  <c r="E75" i="66" s="1"/>
  <c r="O315" i="64"/>
  <c r="G75" i="66" s="1"/>
  <c r="I382" i="64"/>
  <c r="E142" i="66" s="1"/>
  <c r="O382" i="64"/>
  <c r="G142" i="66" s="1"/>
  <c r="U290" i="64"/>
  <c r="I50" i="66" s="1"/>
  <c r="I203" i="64"/>
  <c r="O203" i="64"/>
  <c r="I135" i="64"/>
  <c r="O135" i="64"/>
  <c r="I69" i="64"/>
  <c r="O69" i="64"/>
  <c r="O74" i="64"/>
  <c r="U18" i="64"/>
  <c r="I174" i="64"/>
  <c r="O174" i="64"/>
  <c r="I109" i="64"/>
  <c r="O109" i="64"/>
  <c r="O35" i="64"/>
  <c r="U272" i="64"/>
  <c r="I211" i="64"/>
  <c r="O211" i="64"/>
  <c r="I141" i="64"/>
  <c r="O141" i="64"/>
  <c r="I75" i="64"/>
  <c r="O75" i="64"/>
  <c r="I425" i="64"/>
  <c r="E185" i="66" s="1"/>
  <c r="O425" i="64"/>
  <c r="G185" i="66" s="1"/>
  <c r="I171" i="64"/>
  <c r="O171" i="64"/>
  <c r="I106" i="64"/>
  <c r="O106" i="64"/>
  <c r="AA445" i="64"/>
  <c r="AA73" i="64"/>
  <c r="AA139" i="64"/>
  <c r="AA204" i="64"/>
  <c r="AA269" i="64"/>
  <c r="AA338" i="64"/>
  <c r="AA404" i="64"/>
  <c r="AA33" i="64"/>
  <c r="AA99" i="64"/>
  <c r="AA164" i="64"/>
  <c r="AA229" i="64"/>
  <c r="AA297" i="64"/>
  <c r="AA364" i="64"/>
  <c r="AA429" i="64"/>
  <c r="AA67" i="64"/>
  <c r="AA133" i="64"/>
  <c r="AA198" i="64"/>
  <c r="AA263" i="64"/>
  <c r="AA332" i="64"/>
  <c r="AA398" i="64"/>
  <c r="I401" i="64"/>
  <c r="E161" i="66" s="1"/>
  <c r="O401" i="64"/>
  <c r="G161" i="66" s="1"/>
  <c r="I168" i="64"/>
  <c r="O168" i="64"/>
  <c r="I103" i="64"/>
  <c r="O103" i="64"/>
  <c r="I37" i="64"/>
  <c r="O37" i="64"/>
  <c r="U58" i="64"/>
  <c r="U124" i="64"/>
  <c r="U190" i="64"/>
  <c r="U255" i="64"/>
  <c r="U322" i="64"/>
  <c r="U425" i="64"/>
  <c r="I185" i="66" s="1"/>
  <c r="U77" i="64"/>
  <c r="U143" i="64"/>
  <c r="U208" i="64"/>
  <c r="U273" i="64"/>
  <c r="U343" i="64"/>
  <c r="I103" i="66" s="1"/>
  <c r="U29" i="64"/>
  <c r="U95" i="64"/>
  <c r="U160" i="64"/>
  <c r="U225" i="64"/>
  <c r="U293" i="64"/>
  <c r="I53" i="66" s="1"/>
  <c r="U360" i="64"/>
  <c r="I120" i="66" s="1"/>
  <c r="U46" i="64"/>
  <c r="U112" i="64"/>
  <c r="U177" i="64"/>
  <c r="U243" i="64"/>
  <c r="U310" i="64"/>
  <c r="I70" i="66" s="1"/>
  <c r="U384" i="64"/>
  <c r="I144" i="66" s="1"/>
  <c r="U63" i="64"/>
  <c r="U129" i="64"/>
  <c r="U195" i="64"/>
  <c r="U260" i="64"/>
  <c r="U329" i="64"/>
  <c r="I89" i="66" s="1"/>
  <c r="U442" i="64"/>
  <c r="I202" i="66" s="1"/>
  <c r="U73" i="64"/>
  <c r="U139" i="64"/>
  <c r="U204" i="64"/>
  <c r="U269" i="64"/>
  <c r="U338" i="64"/>
  <c r="I98" i="66" s="1"/>
  <c r="U24" i="64"/>
  <c r="U91" i="64"/>
  <c r="U156" i="64"/>
  <c r="U221" i="64"/>
  <c r="U287" i="64"/>
  <c r="I47" i="66" s="1"/>
  <c r="U356" i="64"/>
  <c r="I116" i="66" s="1"/>
  <c r="U427" i="64"/>
  <c r="I187" i="66" s="1"/>
  <c r="U420" i="64"/>
  <c r="I180" i="66" s="1"/>
  <c r="U413" i="64"/>
  <c r="I173" i="66" s="1"/>
  <c r="U406" i="64"/>
  <c r="I166" i="66" s="1"/>
  <c r="U399" i="64"/>
  <c r="I159" i="66" s="1"/>
  <c r="U391" i="64"/>
  <c r="I151" i="66" s="1"/>
  <c r="I216" i="64"/>
  <c r="O216" i="64"/>
  <c r="I282" i="64"/>
  <c r="E42" i="66" s="1"/>
  <c r="O282" i="64"/>
  <c r="G42" i="66" s="1"/>
  <c r="I351" i="64"/>
  <c r="E111" i="66" s="1"/>
  <c r="O351" i="64"/>
  <c r="G111" i="66" s="1"/>
  <c r="I416" i="64"/>
  <c r="E176" i="66" s="1"/>
  <c r="O416" i="64"/>
  <c r="G176" i="66" s="1"/>
  <c r="I259" i="64"/>
  <c r="O259" i="64"/>
  <c r="I328" i="64"/>
  <c r="E88" i="66" s="1"/>
  <c r="O328" i="64"/>
  <c r="G88" i="66" s="1"/>
  <c r="I393" i="64"/>
  <c r="E153" i="66" s="1"/>
  <c r="O393" i="64"/>
  <c r="G153" i="66" s="1"/>
  <c r="I227" i="64"/>
  <c r="O227" i="64"/>
  <c r="I295" i="64"/>
  <c r="E55" i="66" s="1"/>
  <c r="O295" i="64"/>
  <c r="G55" i="66" s="1"/>
  <c r="I362" i="64"/>
  <c r="E122" i="66" s="1"/>
  <c r="O362" i="64"/>
  <c r="G122" i="66" s="1"/>
  <c r="I427" i="64"/>
  <c r="E187" i="66" s="1"/>
  <c r="O427" i="64"/>
  <c r="G187" i="66" s="1"/>
  <c r="I261" i="64"/>
  <c r="O261" i="64"/>
  <c r="I330" i="64"/>
  <c r="E90" i="66" s="1"/>
  <c r="O330" i="64"/>
  <c r="G90" i="66" s="1"/>
  <c r="I396" i="64"/>
  <c r="E156" i="66" s="1"/>
  <c r="O396" i="64"/>
  <c r="G156" i="66" s="1"/>
  <c r="I197" i="64"/>
  <c r="O197" i="64"/>
  <c r="I262" i="64"/>
  <c r="O262" i="64"/>
  <c r="I331" i="64"/>
  <c r="E91" i="66" s="1"/>
  <c r="O331" i="64"/>
  <c r="G91" i="66" s="1"/>
  <c r="I397" i="64"/>
  <c r="E157" i="66" s="1"/>
  <c r="O397" i="64"/>
  <c r="G157" i="66" s="1"/>
  <c r="I206" i="64"/>
  <c r="O206" i="64"/>
  <c r="I271" i="64"/>
  <c r="O271" i="64"/>
  <c r="I341" i="64"/>
  <c r="E101" i="66" s="1"/>
  <c r="O341" i="64"/>
  <c r="G101" i="66" s="1"/>
  <c r="I406" i="64"/>
  <c r="E166" i="66" s="1"/>
  <c r="O406" i="64"/>
  <c r="G166" i="66" s="1"/>
  <c r="I256" i="64"/>
  <c r="O256" i="64"/>
  <c r="I323" i="64"/>
  <c r="E83" i="66" s="1"/>
  <c r="O323" i="64"/>
  <c r="G83" i="66" s="1"/>
  <c r="I390" i="64"/>
  <c r="E150" i="66" s="1"/>
  <c r="O390" i="64"/>
  <c r="G150" i="66" s="1"/>
  <c r="O123" i="64"/>
  <c r="U223" i="64"/>
  <c r="I193" i="64"/>
  <c r="O193" i="64"/>
  <c r="I126" i="64"/>
  <c r="O126" i="64"/>
  <c r="I60" i="64"/>
  <c r="O60" i="64"/>
  <c r="I384" i="64"/>
  <c r="E144" i="66" s="1"/>
  <c r="O384" i="64"/>
  <c r="G144" i="66" s="1"/>
  <c r="I166" i="64"/>
  <c r="O166" i="64"/>
  <c r="I101" i="64"/>
  <c r="O101" i="64"/>
  <c r="U207" i="64"/>
  <c r="I201" i="64"/>
  <c r="O201" i="64"/>
  <c r="I133" i="64"/>
  <c r="O133" i="64"/>
  <c r="I67" i="64"/>
  <c r="O67" i="64"/>
  <c r="AA351" i="64"/>
  <c r="I360" i="64"/>
  <c r="E120" i="66" s="1"/>
  <c r="O360" i="64"/>
  <c r="G120" i="66" s="1"/>
  <c r="I163" i="64"/>
  <c r="O163" i="64"/>
  <c r="O64" i="64"/>
  <c r="O200" i="64"/>
  <c r="AA319" i="64"/>
  <c r="AA386" i="64"/>
  <c r="AA15" i="64"/>
  <c r="AA81" i="64"/>
  <c r="AA147" i="64"/>
  <c r="AA212" i="64"/>
  <c r="AA278" i="64"/>
  <c r="AA347" i="64"/>
  <c r="AA412" i="64"/>
  <c r="AA41" i="64"/>
  <c r="AA107" i="64"/>
  <c r="AA172" i="64"/>
  <c r="AA237" i="64"/>
  <c r="AA305" i="64"/>
  <c r="AA372" i="64"/>
  <c r="AA437" i="64"/>
  <c r="AA75" i="64"/>
  <c r="AA141" i="64"/>
  <c r="AA206" i="64"/>
  <c r="AA271" i="64"/>
  <c r="AA341" i="64"/>
  <c r="AA406" i="64"/>
  <c r="I335" i="64"/>
  <c r="E95" i="66" s="1"/>
  <c r="O335" i="64"/>
  <c r="G95" i="66" s="1"/>
  <c r="I160" i="64"/>
  <c r="O160" i="64"/>
  <c r="I95" i="64"/>
  <c r="O95" i="64"/>
  <c r="I29" i="64"/>
  <c r="O29" i="64"/>
  <c r="U67" i="64"/>
  <c r="U133" i="64"/>
  <c r="U132" i="64" s="1"/>
  <c r="U198" i="64"/>
  <c r="U263" i="64"/>
  <c r="U332" i="64"/>
  <c r="I92" i="66" s="1"/>
  <c r="U19" i="64"/>
  <c r="U86" i="64"/>
  <c r="U151" i="64"/>
  <c r="U216" i="64"/>
  <c r="U282" i="64"/>
  <c r="I42" i="66" s="1"/>
  <c r="U37" i="64"/>
  <c r="U103" i="64"/>
  <c r="U168" i="64"/>
  <c r="U233" i="64"/>
  <c r="U301" i="64"/>
  <c r="I61" i="66" s="1"/>
  <c r="U368" i="64"/>
  <c r="I128" i="66" s="1"/>
  <c r="U54" i="64"/>
  <c r="U120" i="64"/>
  <c r="U186" i="64"/>
  <c r="U251" i="64"/>
  <c r="U318" i="64"/>
  <c r="I78" i="66" s="1"/>
  <c r="U409" i="64"/>
  <c r="I169" i="66" s="1"/>
  <c r="U72" i="64"/>
  <c r="U138" i="64"/>
  <c r="U203" i="64"/>
  <c r="U268" i="64"/>
  <c r="U337" i="64"/>
  <c r="I97" i="66" s="1"/>
  <c r="U15" i="64"/>
  <c r="U81" i="64"/>
  <c r="U147" i="64"/>
  <c r="U212" i="64"/>
  <c r="U278" i="64"/>
  <c r="I38" i="66" s="1"/>
  <c r="U347" i="64"/>
  <c r="I107" i="66" s="1"/>
  <c r="U33" i="64"/>
  <c r="U99" i="64"/>
  <c r="U164" i="64"/>
  <c r="U229" i="64"/>
  <c r="U297" i="64"/>
  <c r="I57" i="66" s="1"/>
  <c r="U364" i="64"/>
  <c r="I124" i="66" s="1"/>
  <c r="U435" i="64"/>
  <c r="I195" i="66" s="1"/>
  <c r="U428" i="64"/>
  <c r="I188" i="66" s="1"/>
  <c r="U421" i="64"/>
  <c r="I181" i="66" s="1"/>
  <c r="U414" i="64"/>
  <c r="I174" i="66" s="1"/>
  <c r="U407" i="64"/>
  <c r="I167" i="66" s="1"/>
  <c r="U400" i="64"/>
  <c r="I160" i="66" s="1"/>
  <c r="I224" i="64"/>
  <c r="O224" i="64"/>
  <c r="I291" i="64"/>
  <c r="E51" i="66" s="1"/>
  <c r="O291" i="64"/>
  <c r="G51" i="66" s="1"/>
  <c r="I359" i="64"/>
  <c r="E119" i="66" s="1"/>
  <c r="O359" i="64"/>
  <c r="G119" i="66" s="1"/>
  <c r="I424" i="64"/>
  <c r="E184" i="66" s="1"/>
  <c r="O424" i="64"/>
  <c r="G184" i="66" s="1"/>
  <c r="I267" i="64"/>
  <c r="O267" i="64"/>
  <c r="I336" i="64"/>
  <c r="E96" i="66" s="1"/>
  <c r="O336" i="64"/>
  <c r="G96" i="66" s="1"/>
  <c r="I402" i="64"/>
  <c r="E162" i="66" s="1"/>
  <c r="O402" i="64"/>
  <c r="G162" i="66" s="1"/>
  <c r="I235" i="64"/>
  <c r="O235" i="64"/>
  <c r="I303" i="64"/>
  <c r="E63" i="66" s="1"/>
  <c r="O303" i="64"/>
  <c r="G63" i="66" s="1"/>
  <c r="I370" i="64"/>
  <c r="E130" i="66" s="1"/>
  <c r="O370" i="64"/>
  <c r="G130" i="66" s="1"/>
  <c r="I435" i="64"/>
  <c r="E195" i="66" s="1"/>
  <c r="O435" i="64"/>
  <c r="G195" i="66" s="1"/>
  <c r="I269" i="64"/>
  <c r="O269" i="64"/>
  <c r="I338" i="64"/>
  <c r="E98" i="66" s="1"/>
  <c r="O338" i="64"/>
  <c r="G98" i="66" s="1"/>
  <c r="I404" i="64"/>
  <c r="E164" i="66" s="1"/>
  <c r="O404" i="64"/>
  <c r="G164" i="66" s="1"/>
  <c r="I205" i="64"/>
  <c r="O205" i="64"/>
  <c r="I270" i="64"/>
  <c r="O270" i="64"/>
  <c r="I340" i="64"/>
  <c r="E100" i="66" s="1"/>
  <c r="O340" i="64"/>
  <c r="G100" i="66" s="1"/>
  <c r="I405" i="64"/>
  <c r="E165" i="66" s="1"/>
  <c r="O405" i="64"/>
  <c r="G165" i="66" s="1"/>
  <c r="I214" i="64"/>
  <c r="O214" i="64"/>
  <c r="I280" i="64"/>
  <c r="E40" i="66" s="1"/>
  <c r="O280" i="64"/>
  <c r="G40" i="66" s="1"/>
  <c r="I349" i="64"/>
  <c r="E109" i="66" s="1"/>
  <c r="O349" i="64"/>
  <c r="G109" i="66" s="1"/>
  <c r="I414" i="64"/>
  <c r="E174" i="66" s="1"/>
  <c r="O414" i="64"/>
  <c r="G174" i="66" s="1"/>
  <c r="I264" i="64"/>
  <c r="O264" i="64"/>
  <c r="I333" i="64"/>
  <c r="E93" i="66" s="1"/>
  <c r="O333" i="64"/>
  <c r="G93" i="66" s="1"/>
  <c r="I399" i="64"/>
  <c r="E159" i="66" s="1"/>
  <c r="O399" i="64"/>
  <c r="G159" i="66" s="1"/>
  <c r="U158" i="64"/>
  <c r="I184" i="64"/>
  <c r="O184" i="64"/>
  <c r="I118" i="64"/>
  <c r="O118" i="64"/>
  <c r="I52" i="64"/>
  <c r="O52" i="64"/>
  <c r="AA94" i="64"/>
  <c r="I317" i="64"/>
  <c r="E77" i="66" s="1"/>
  <c r="O317" i="64"/>
  <c r="G77" i="66" s="1"/>
  <c r="I158" i="64"/>
  <c r="O158" i="64"/>
  <c r="I93" i="64"/>
  <c r="O93" i="64"/>
  <c r="AA28" i="64"/>
  <c r="U142" i="64"/>
  <c r="I191" i="64"/>
  <c r="O191" i="64"/>
  <c r="I124" i="64"/>
  <c r="O124" i="64"/>
  <c r="I58" i="64"/>
  <c r="O58" i="64"/>
  <c r="U426" i="64"/>
  <c r="I293" i="64"/>
  <c r="E53" i="66" s="1"/>
  <c r="O293" i="64"/>
  <c r="G53" i="66" s="1"/>
  <c r="I155" i="64"/>
  <c r="O155" i="64"/>
  <c r="AA395" i="64"/>
  <c r="AA23" i="64"/>
  <c r="AA90" i="64"/>
  <c r="AA155" i="64"/>
  <c r="AA220" i="64"/>
  <c r="AA286" i="64"/>
  <c r="AA355" i="64"/>
  <c r="AA420" i="64"/>
  <c r="AA49" i="64"/>
  <c r="AA115" i="64"/>
  <c r="AA180" i="64"/>
  <c r="AA246" i="64"/>
  <c r="AA313" i="64"/>
  <c r="AA380" i="64"/>
  <c r="AA17" i="64"/>
  <c r="AA84" i="64"/>
  <c r="AA149" i="64"/>
  <c r="AA214" i="64"/>
  <c r="AA280" i="64"/>
  <c r="AA349" i="64"/>
  <c r="AA414" i="64"/>
  <c r="U366" i="64"/>
  <c r="I126" i="66" s="1"/>
  <c r="I266" i="64"/>
  <c r="O266" i="64"/>
  <c r="I152" i="64"/>
  <c r="O152" i="64"/>
  <c r="I87" i="64"/>
  <c r="O87" i="64"/>
  <c r="I20" i="64"/>
  <c r="O20" i="64"/>
  <c r="U75" i="64"/>
  <c r="U141" i="64"/>
  <c r="U206" i="64"/>
  <c r="U271" i="64"/>
  <c r="U341" i="64"/>
  <c r="I101" i="66" s="1"/>
  <c r="U224" i="64"/>
  <c r="U291" i="64"/>
  <c r="I51" i="66" s="1"/>
  <c r="U359" i="64"/>
  <c r="I119" i="66" s="1"/>
  <c r="U45" i="64"/>
  <c r="U111" i="64"/>
  <c r="U176" i="64"/>
  <c r="U242" i="64"/>
  <c r="U309" i="64"/>
  <c r="I69" i="66" s="1"/>
  <c r="U378" i="64"/>
  <c r="I138" i="66" s="1"/>
  <c r="U62" i="64"/>
  <c r="U128" i="64"/>
  <c r="U194" i="64"/>
  <c r="U259" i="64"/>
  <c r="U328" i="64"/>
  <c r="I88" i="66" s="1"/>
  <c r="U441" i="64"/>
  <c r="I201" i="66" s="1"/>
  <c r="U80" i="64"/>
  <c r="U146" i="64"/>
  <c r="U211" i="64"/>
  <c r="U277" i="64"/>
  <c r="I37" i="66" s="1"/>
  <c r="U346" i="64"/>
  <c r="I106" i="66" s="1"/>
  <c r="U23" i="64"/>
  <c r="U90" i="64"/>
  <c r="U155" i="64"/>
  <c r="U220" i="64"/>
  <c r="U286" i="64"/>
  <c r="I46" i="66" s="1"/>
  <c r="U355" i="64"/>
  <c r="I115" i="66" s="1"/>
  <c r="U41" i="64"/>
  <c r="U107" i="64"/>
  <c r="U172" i="64"/>
  <c r="U237" i="64"/>
  <c r="U305" i="64"/>
  <c r="I65" i="66" s="1"/>
  <c r="U372" i="64"/>
  <c r="I132" i="66" s="1"/>
  <c r="U443" i="64"/>
  <c r="I203" i="66" s="1"/>
  <c r="U436" i="64"/>
  <c r="I196" i="66" s="1"/>
  <c r="U429" i="64"/>
  <c r="I189" i="66" s="1"/>
  <c r="U422" i="64"/>
  <c r="I182" i="66" s="1"/>
  <c r="U415" i="64"/>
  <c r="I175" i="66" s="1"/>
  <c r="U408" i="64"/>
  <c r="I168" i="66" s="1"/>
  <c r="I232" i="64"/>
  <c r="O232" i="64"/>
  <c r="I300" i="64"/>
  <c r="E60" i="66" s="1"/>
  <c r="O300" i="64"/>
  <c r="G60" i="66" s="1"/>
  <c r="I367" i="64"/>
  <c r="E127" i="66" s="1"/>
  <c r="O367" i="64"/>
  <c r="G127" i="66" s="1"/>
  <c r="I432" i="64"/>
  <c r="E192" i="66" s="1"/>
  <c r="O432" i="64"/>
  <c r="G192" i="66" s="1"/>
  <c r="I276" i="64"/>
  <c r="E36" i="66" s="1"/>
  <c r="O276" i="64"/>
  <c r="G36" i="66" s="1"/>
  <c r="I345" i="64"/>
  <c r="E105" i="66" s="1"/>
  <c r="O345" i="64"/>
  <c r="G105" i="66" s="1"/>
  <c r="I410" i="64"/>
  <c r="E170" i="66" s="1"/>
  <c r="O410" i="64"/>
  <c r="G170" i="66" s="1"/>
  <c r="I244" i="64"/>
  <c r="O244" i="64"/>
  <c r="I311" i="64"/>
  <c r="E71" i="66" s="1"/>
  <c r="O311" i="64"/>
  <c r="G71" i="66" s="1"/>
  <c r="I378" i="64"/>
  <c r="E138" i="66" s="1"/>
  <c r="O378" i="64"/>
  <c r="G138" i="66" s="1"/>
  <c r="I443" i="64"/>
  <c r="E203" i="66" s="1"/>
  <c r="O443" i="64"/>
  <c r="G203" i="66" s="1"/>
  <c r="I278" i="64"/>
  <c r="E38" i="66" s="1"/>
  <c r="O278" i="64"/>
  <c r="G38" i="66" s="1"/>
  <c r="I347" i="64"/>
  <c r="E107" i="66" s="1"/>
  <c r="O347" i="64"/>
  <c r="G107" i="66" s="1"/>
  <c r="I412" i="64"/>
  <c r="E172" i="66" s="1"/>
  <c r="O412" i="64"/>
  <c r="G172" i="66" s="1"/>
  <c r="I213" i="64"/>
  <c r="O213" i="64"/>
  <c r="I279" i="64"/>
  <c r="E39" i="66" s="1"/>
  <c r="O279" i="64"/>
  <c r="G39" i="66" s="1"/>
  <c r="I348" i="64"/>
  <c r="E108" i="66" s="1"/>
  <c r="O348" i="64"/>
  <c r="G108" i="66" s="1"/>
  <c r="I413" i="64"/>
  <c r="E173" i="66" s="1"/>
  <c r="O413" i="64"/>
  <c r="G173" i="66" s="1"/>
  <c r="I222" i="64"/>
  <c r="O222" i="64"/>
  <c r="I289" i="64"/>
  <c r="E49" i="66" s="1"/>
  <c r="O289" i="64"/>
  <c r="G49" i="66" s="1"/>
  <c r="I357" i="64"/>
  <c r="E117" i="66" s="1"/>
  <c r="O357" i="64"/>
  <c r="G117" i="66" s="1"/>
  <c r="I422" i="64"/>
  <c r="E182" i="66" s="1"/>
  <c r="O422" i="64"/>
  <c r="G182" i="66" s="1"/>
  <c r="I272" i="64"/>
  <c r="O272" i="64"/>
  <c r="I342" i="64"/>
  <c r="E102" i="66" s="1"/>
  <c r="O342" i="64"/>
  <c r="G102" i="66" s="1"/>
  <c r="I407" i="64"/>
  <c r="E167" i="66" s="1"/>
  <c r="O407" i="64"/>
  <c r="G167" i="66" s="1"/>
  <c r="U93" i="64"/>
  <c r="I175" i="64"/>
  <c r="O175" i="64"/>
  <c r="I110" i="64"/>
  <c r="O110" i="64"/>
  <c r="I44" i="64"/>
  <c r="O44" i="64"/>
  <c r="U350" i="64"/>
  <c r="I110" i="66" s="1"/>
  <c r="I250" i="64"/>
  <c r="O250" i="64"/>
  <c r="I150" i="64"/>
  <c r="O150" i="64"/>
  <c r="I85" i="64"/>
  <c r="O85" i="64"/>
  <c r="U76" i="64"/>
  <c r="I181" i="64"/>
  <c r="O181" i="64"/>
  <c r="I116" i="64"/>
  <c r="O116" i="64"/>
  <c r="I50" i="64"/>
  <c r="O50" i="64"/>
  <c r="O140" i="64"/>
  <c r="U323" i="64"/>
  <c r="I83" i="66" s="1"/>
  <c r="I225" i="64"/>
  <c r="O225" i="64"/>
  <c r="I147" i="64"/>
  <c r="O147" i="64"/>
  <c r="O90" i="64"/>
  <c r="O56" i="64"/>
  <c r="O23" i="64"/>
  <c r="O148" i="64"/>
  <c r="AA163" i="64"/>
  <c r="AA228" i="64"/>
  <c r="AA296" i="64"/>
  <c r="AA363" i="64"/>
  <c r="AA428" i="64"/>
  <c r="AA57" i="64"/>
  <c r="AA123" i="64"/>
  <c r="AA189" i="64"/>
  <c r="AA254" i="64"/>
  <c r="AA321" i="64"/>
  <c r="AA388" i="64"/>
  <c r="AA25" i="64"/>
  <c r="AA92" i="64"/>
  <c r="AA157" i="64"/>
  <c r="AA222" i="64"/>
  <c r="AA289" i="64"/>
  <c r="AA357" i="64"/>
  <c r="AA422" i="64"/>
  <c r="U299" i="64"/>
  <c r="I59" i="66" s="1"/>
  <c r="I217" i="64"/>
  <c r="O217" i="64"/>
  <c r="I144" i="64"/>
  <c r="O144" i="64"/>
  <c r="I78" i="64"/>
  <c r="O78" i="64"/>
  <c r="U17" i="64"/>
  <c r="U84" i="64"/>
  <c r="U149" i="64"/>
  <c r="U214" i="64"/>
  <c r="U280" i="64"/>
  <c r="I40" i="66" s="1"/>
  <c r="U349" i="64"/>
  <c r="I109" i="66" s="1"/>
  <c r="U36" i="64"/>
  <c r="U102" i="64"/>
  <c r="U167" i="64"/>
  <c r="U232" i="64"/>
  <c r="U300" i="64"/>
  <c r="I60" i="66" s="1"/>
  <c r="U367" i="64"/>
  <c r="I127" i="66" s="1"/>
  <c r="U53" i="64"/>
  <c r="U119" i="64"/>
  <c r="U185" i="64"/>
  <c r="U250" i="64"/>
  <c r="U317" i="64"/>
  <c r="I77" i="66" s="1"/>
  <c r="U402" i="64"/>
  <c r="I162" i="66" s="1"/>
  <c r="U71" i="64"/>
  <c r="U137" i="64"/>
  <c r="U202" i="64"/>
  <c r="U267" i="64"/>
  <c r="U336" i="64"/>
  <c r="I96" i="66" s="1"/>
  <c r="U22" i="64"/>
  <c r="U89" i="64"/>
  <c r="U154" i="64"/>
  <c r="U219" i="64"/>
  <c r="U285" i="64"/>
  <c r="I45" i="66" s="1"/>
  <c r="U354" i="64"/>
  <c r="I114" i="66" s="1"/>
  <c r="U32" i="64"/>
  <c r="U98" i="64"/>
  <c r="U163" i="64"/>
  <c r="U228" i="64"/>
  <c r="U296" i="64"/>
  <c r="I56" i="66" s="1"/>
  <c r="U363" i="64"/>
  <c r="I123" i="66" s="1"/>
  <c r="U49" i="64"/>
  <c r="U115" i="64"/>
  <c r="U180" i="64"/>
  <c r="U246" i="64"/>
  <c r="U313" i="64"/>
  <c r="I73" i="66" s="1"/>
  <c r="U392" i="64"/>
  <c r="I152" i="66" s="1"/>
  <c r="U379" i="64"/>
  <c r="U445" i="64"/>
  <c r="U437" i="64"/>
  <c r="I197" i="66" s="1"/>
  <c r="U430" i="64"/>
  <c r="I190" i="66" s="1"/>
  <c r="U423" i="64"/>
  <c r="I183" i="66" s="1"/>
  <c r="I241" i="64"/>
  <c r="O241" i="64"/>
  <c r="I308" i="64"/>
  <c r="E68" i="66" s="1"/>
  <c r="O308" i="64"/>
  <c r="G68" i="66" s="1"/>
  <c r="I375" i="64"/>
  <c r="E135" i="66" s="1"/>
  <c r="O375" i="64"/>
  <c r="G135" i="66" s="1"/>
  <c r="I440" i="64"/>
  <c r="E200" i="66" s="1"/>
  <c r="O440" i="64"/>
  <c r="G200" i="66" s="1"/>
  <c r="I284" i="64"/>
  <c r="E44" i="66" s="1"/>
  <c r="O284" i="64"/>
  <c r="G44" i="66" s="1"/>
  <c r="I353" i="64"/>
  <c r="E113" i="66" s="1"/>
  <c r="O353" i="64"/>
  <c r="G113" i="66" s="1"/>
  <c r="I418" i="64"/>
  <c r="E178" i="66" s="1"/>
  <c r="O418" i="64"/>
  <c r="G178" i="66" s="1"/>
  <c r="I252" i="64"/>
  <c r="O252" i="64"/>
  <c r="I319" i="64"/>
  <c r="E79" i="66" s="1"/>
  <c r="O319" i="64"/>
  <c r="G79" i="66" s="1"/>
  <c r="I386" i="64"/>
  <c r="E146" i="66" s="1"/>
  <c r="O386" i="64"/>
  <c r="G146" i="66" s="1"/>
  <c r="I220" i="64"/>
  <c r="O220" i="64"/>
  <c r="I286" i="64"/>
  <c r="E46" i="66" s="1"/>
  <c r="O286" i="64"/>
  <c r="G46" i="66" s="1"/>
  <c r="I355" i="64"/>
  <c r="E115" i="66" s="1"/>
  <c r="O355" i="64"/>
  <c r="G115" i="66" s="1"/>
  <c r="I420" i="64"/>
  <c r="E180" i="66" s="1"/>
  <c r="O420" i="64"/>
  <c r="G180" i="66" s="1"/>
  <c r="I221" i="64"/>
  <c r="O221" i="64"/>
  <c r="I287" i="64"/>
  <c r="E47" i="66" s="1"/>
  <c r="O287" i="64"/>
  <c r="G47" i="66" s="1"/>
  <c r="I356" i="64"/>
  <c r="E116" i="66" s="1"/>
  <c r="O356" i="64"/>
  <c r="G116" i="66" s="1"/>
  <c r="I421" i="64"/>
  <c r="E181" i="66" s="1"/>
  <c r="O421" i="64"/>
  <c r="G181" i="66" s="1"/>
  <c r="I230" i="64"/>
  <c r="O230" i="64"/>
  <c r="I298" i="64"/>
  <c r="E58" i="66" s="1"/>
  <c r="O298" i="64"/>
  <c r="G58" i="66" s="1"/>
  <c r="I365" i="64"/>
  <c r="E125" i="66" s="1"/>
  <c r="O365" i="64"/>
  <c r="G125" i="66" s="1"/>
  <c r="I430" i="64"/>
  <c r="E190" i="66" s="1"/>
  <c r="O430" i="64"/>
  <c r="G190" i="66" s="1"/>
  <c r="I281" i="64"/>
  <c r="E41" i="66" s="1"/>
  <c r="O281" i="64"/>
  <c r="G41" i="66" s="1"/>
  <c r="I350" i="64"/>
  <c r="E110" i="66" s="1"/>
  <c r="O350" i="64"/>
  <c r="G110" i="66" s="1"/>
  <c r="I415" i="64"/>
  <c r="E175" i="66" s="1"/>
  <c r="O415" i="64"/>
  <c r="G175" i="66" s="1"/>
  <c r="U26" i="64"/>
  <c r="I167" i="64"/>
  <c r="O167" i="64"/>
  <c r="I102" i="64"/>
  <c r="O102" i="64"/>
  <c r="I36" i="64"/>
  <c r="O36" i="64"/>
  <c r="O433" i="64"/>
  <c r="G193" i="66" s="1"/>
  <c r="U281" i="64"/>
  <c r="I41" i="66" s="1"/>
  <c r="I212" i="64"/>
  <c r="O212" i="64"/>
  <c r="I142" i="64"/>
  <c r="O142" i="64"/>
  <c r="I76" i="64"/>
  <c r="O76" i="64"/>
  <c r="I441" i="64"/>
  <c r="E201" i="66" s="1"/>
  <c r="O441" i="64"/>
  <c r="G201" i="66" s="1"/>
  <c r="I173" i="64"/>
  <c r="O173" i="64"/>
  <c r="I108" i="64"/>
  <c r="O108" i="64"/>
  <c r="I42" i="64"/>
  <c r="O42" i="64"/>
  <c r="U256" i="64"/>
  <c r="I209" i="64"/>
  <c r="O209" i="64"/>
  <c r="I139" i="64"/>
  <c r="O139" i="64"/>
  <c r="O14" i="64"/>
  <c r="D446" i="64"/>
  <c r="D445" i="64"/>
  <c r="D444" i="64"/>
  <c r="D443" i="64"/>
  <c r="D442" i="64"/>
  <c r="D441" i="64"/>
  <c r="D440" i="64"/>
  <c r="D439" i="64"/>
  <c r="D438" i="64"/>
  <c r="D437" i="64"/>
  <c r="D436" i="64"/>
  <c r="D435" i="64"/>
  <c r="D434" i="64"/>
  <c r="D433" i="64"/>
  <c r="D432" i="64"/>
  <c r="D431" i="64"/>
  <c r="D430" i="64"/>
  <c r="D429" i="64"/>
  <c r="D428" i="64"/>
  <c r="D427" i="64"/>
  <c r="D426" i="64"/>
  <c r="D425" i="64"/>
  <c r="D424" i="64"/>
  <c r="D423" i="64"/>
  <c r="D422" i="64"/>
  <c r="D421" i="64"/>
  <c r="D420" i="64"/>
  <c r="D419" i="64"/>
  <c r="D418" i="64"/>
  <c r="D417" i="64"/>
  <c r="D416" i="64"/>
  <c r="D415" i="64"/>
  <c r="D414" i="64"/>
  <c r="D413" i="64"/>
  <c r="D412" i="64"/>
  <c r="D411" i="64"/>
  <c r="D410" i="64"/>
  <c r="D409" i="64"/>
  <c r="D408" i="64"/>
  <c r="D407" i="64"/>
  <c r="D406" i="64"/>
  <c r="D405" i="64"/>
  <c r="D404" i="64"/>
  <c r="D403" i="64"/>
  <c r="D402" i="64"/>
  <c r="D401" i="64"/>
  <c r="D400" i="64"/>
  <c r="D399" i="64"/>
  <c r="D398" i="64"/>
  <c r="D397" i="64"/>
  <c r="D396" i="64"/>
  <c r="D395" i="64"/>
  <c r="D394" i="64"/>
  <c r="D393" i="64"/>
  <c r="D392" i="64"/>
  <c r="D391" i="64"/>
  <c r="D390" i="64"/>
  <c r="D389" i="64"/>
  <c r="D388" i="64"/>
  <c r="D387" i="64"/>
  <c r="D386" i="64"/>
  <c r="D385" i="64"/>
  <c r="D384" i="64"/>
  <c r="D383" i="64"/>
  <c r="D382" i="64"/>
  <c r="D381" i="64"/>
  <c r="D380" i="64"/>
  <c r="D379" i="64"/>
  <c r="D378" i="64"/>
  <c r="D377" i="64"/>
  <c r="D376" i="64"/>
  <c r="D375" i="64"/>
  <c r="D374" i="64"/>
  <c r="D373" i="64"/>
  <c r="D372" i="64"/>
  <c r="D371" i="64"/>
  <c r="D370" i="64"/>
  <c r="D369" i="64"/>
  <c r="D368" i="64"/>
  <c r="D367" i="64"/>
  <c r="D366" i="64"/>
  <c r="D365" i="64"/>
  <c r="D364" i="64"/>
  <c r="D363" i="64"/>
  <c r="D362" i="64"/>
  <c r="D361" i="64"/>
  <c r="D360" i="64"/>
  <c r="D359" i="64"/>
  <c r="D358" i="64"/>
  <c r="D357" i="64"/>
  <c r="D356" i="64"/>
  <c r="D355" i="64"/>
  <c r="D354" i="64"/>
  <c r="D353" i="64"/>
  <c r="D352" i="64"/>
  <c r="D351" i="64"/>
  <c r="D350" i="64"/>
  <c r="D349" i="64"/>
  <c r="D348" i="64"/>
  <c r="D347" i="64"/>
  <c r="D346" i="64"/>
  <c r="D345" i="64"/>
  <c r="D344" i="64"/>
  <c r="D343" i="64"/>
  <c r="D342" i="64"/>
  <c r="D341" i="64"/>
  <c r="D340" i="64"/>
  <c r="D339" i="64"/>
  <c r="D338" i="64"/>
  <c r="D337" i="64"/>
  <c r="D336" i="64"/>
  <c r="D335" i="64"/>
  <c r="D334" i="64"/>
  <c r="D333" i="64"/>
  <c r="D332" i="64"/>
  <c r="D331" i="64"/>
  <c r="D330" i="64"/>
  <c r="D329" i="64"/>
  <c r="D328" i="64"/>
  <c r="D327" i="64"/>
  <c r="D326" i="64"/>
  <c r="D325" i="64"/>
  <c r="D324" i="64"/>
  <c r="D323" i="64"/>
  <c r="D322" i="64"/>
  <c r="D321" i="64"/>
  <c r="D320" i="64"/>
  <c r="D319" i="64"/>
  <c r="D318" i="64"/>
  <c r="D317" i="64"/>
  <c r="D316" i="64"/>
  <c r="D315" i="64"/>
  <c r="D314" i="64"/>
  <c r="D313" i="64"/>
  <c r="D312" i="64"/>
  <c r="D311" i="64"/>
  <c r="D310" i="64"/>
  <c r="D309" i="64"/>
  <c r="D308" i="64"/>
  <c r="D307" i="64"/>
  <c r="D306" i="64"/>
  <c r="D305" i="64"/>
  <c r="D304" i="64"/>
  <c r="D303" i="64"/>
  <c r="D302" i="64"/>
  <c r="D301" i="64"/>
  <c r="D300" i="64"/>
  <c r="D299" i="64"/>
  <c r="D298" i="64"/>
  <c r="D297" i="64"/>
  <c r="D296" i="64"/>
  <c r="D295" i="64"/>
  <c r="D294" i="64"/>
  <c r="D293" i="64"/>
  <c r="D292" i="64"/>
  <c r="D291" i="64"/>
  <c r="D290" i="64"/>
  <c r="D289" i="64"/>
  <c r="D288" i="64"/>
  <c r="D287" i="64"/>
  <c r="D286" i="64"/>
  <c r="D285" i="64"/>
  <c r="D284" i="64"/>
  <c r="D283" i="64"/>
  <c r="D282" i="64"/>
  <c r="D281" i="64"/>
  <c r="D280" i="64"/>
  <c r="D279" i="64"/>
  <c r="D278" i="64"/>
  <c r="D277" i="64"/>
  <c r="D276" i="64"/>
  <c r="D275" i="64"/>
  <c r="D274" i="64"/>
  <c r="D273" i="64"/>
  <c r="D272" i="64"/>
  <c r="D271" i="64"/>
  <c r="D270" i="64"/>
  <c r="D269" i="64"/>
  <c r="D268" i="64"/>
  <c r="D267" i="64"/>
  <c r="D266" i="64"/>
  <c r="D265" i="64"/>
  <c r="D264" i="64"/>
  <c r="D263" i="64"/>
  <c r="D262" i="64"/>
  <c r="D261" i="64"/>
  <c r="D260" i="64"/>
  <c r="D259" i="64"/>
  <c r="D258" i="64"/>
  <c r="D257" i="64"/>
  <c r="D256" i="64"/>
  <c r="D255" i="64"/>
  <c r="D254" i="64"/>
  <c r="D253" i="64"/>
  <c r="D252" i="64"/>
  <c r="D251" i="64"/>
  <c r="D250" i="64"/>
  <c r="D249" i="64"/>
  <c r="D248" i="64"/>
  <c r="D247" i="64"/>
  <c r="D246" i="64"/>
  <c r="D245" i="64"/>
  <c r="D244" i="64"/>
  <c r="D243" i="64"/>
  <c r="D242" i="64"/>
  <c r="D241" i="64"/>
  <c r="D240" i="64"/>
  <c r="D239" i="64"/>
  <c r="D238" i="64"/>
  <c r="D237" i="64"/>
  <c r="D236" i="64"/>
  <c r="D235" i="64"/>
  <c r="D234" i="64"/>
  <c r="D233" i="64"/>
  <c r="D232" i="64"/>
  <c r="D231" i="64"/>
  <c r="D230" i="64"/>
  <c r="D229" i="64"/>
  <c r="D228" i="64"/>
  <c r="D227" i="64"/>
  <c r="D226" i="64"/>
  <c r="D225" i="64"/>
  <c r="D224" i="64"/>
  <c r="D223" i="64"/>
  <c r="D222" i="64"/>
  <c r="D221" i="64"/>
  <c r="D220" i="64"/>
  <c r="D219" i="64"/>
  <c r="D218" i="64"/>
  <c r="D217" i="64"/>
  <c r="D216" i="64"/>
  <c r="D215" i="64"/>
  <c r="D214" i="64"/>
  <c r="D213" i="64"/>
  <c r="D212" i="64"/>
  <c r="D211" i="64"/>
  <c r="D210" i="64"/>
  <c r="D209" i="64"/>
  <c r="D208" i="64"/>
  <c r="D207" i="64"/>
  <c r="D206" i="64"/>
  <c r="D205" i="64"/>
  <c r="D204" i="64"/>
  <c r="D203" i="64"/>
  <c r="D202" i="64"/>
  <c r="D201" i="64"/>
  <c r="D200" i="64"/>
  <c r="D199" i="64"/>
  <c r="D198" i="64"/>
  <c r="D197" i="64"/>
  <c r="D196" i="64"/>
  <c r="D195" i="64"/>
  <c r="D194" i="64"/>
  <c r="D193" i="64"/>
  <c r="D192" i="64"/>
  <c r="D191" i="64"/>
  <c r="D190" i="64"/>
  <c r="D189" i="64"/>
  <c r="D188" i="64"/>
  <c r="D187" i="64"/>
  <c r="D186" i="64"/>
  <c r="D185" i="64"/>
  <c r="D184" i="64"/>
  <c r="D183" i="64"/>
  <c r="D182" i="64"/>
  <c r="D181" i="64"/>
  <c r="D180" i="64"/>
  <c r="D179" i="64"/>
  <c r="D178" i="64"/>
  <c r="D177" i="64"/>
  <c r="D176" i="64"/>
  <c r="D175" i="64"/>
  <c r="D174" i="64"/>
  <c r="D173" i="64"/>
  <c r="D172" i="64"/>
  <c r="D171" i="64"/>
  <c r="D170" i="64"/>
  <c r="Y459" i="64" l="1"/>
  <c r="Y281" i="64"/>
  <c r="Y298" i="64"/>
  <c r="Y187" i="64"/>
  <c r="Y265" i="64"/>
  <c r="AE446" i="64"/>
  <c r="Y231" i="64"/>
  <c r="Y306" i="64"/>
  <c r="Y270" i="64"/>
  <c r="M257" i="64"/>
  <c r="M208" i="64"/>
  <c r="AE456" i="64"/>
  <c r="Y470" i="64"/>
  <c r="AE476" i="64"/>
  <c r="Y269" i="64"/>
  <c r="AE470" i="64"/>
  <c r="AE460" i="64"/>
  <c r="S370" i="64"/>
  <c r="M256" i="64"/>
  <c r="S474" i="64"/>
  <c r="Y246" i="64"/>
  <c r="S241" i="64"/>
  <c r="M342" i="64"/>
  <c r="Y462" i="64"/>
  <c r="Y254" i="64"/>
  <c r="Y189" i="64"/>
  <c r="AE397" i="64"/>
  <c r="S401" i="64"/>
  <c r="S467" i="64"/>
  <c r="M390" i="64"/>
  <c r="S441" i="64"/>
  <c r="AE413" i="64"/>
  <c r="AE475" i="64"/>
  <c r="Y176" i="64"/>
  <c r="S319" i="64"/>
  <c r="M441" i="64"/>
  <c r="I230" i="66"/>
  <c r="U10" i="64"/>
  <c r="I9" i="66" s="1"/>
  <c r="H18" i="66" s="1"/>
  <c r="AE465" i="64"/>
  <c r="AE449" i="64"/>
  <c r="AE259" i="64"/>
  <c r="AE477" i="64"/>
  <c r="AE212" i="64"/>
  <c r="Y380" i="64"/>
  <c r="AD5" i="64"/>
  <c r="X4" i="64"/>
  <c r="S375" i="64"/>
  <c r="S341" i="64"/>
  <c r="AE354" i="64"/>
  <c r="AE355" i="64"/>
  <c r="S449" i="64"/>
  <c r="AE455" i="64"/>
  <c r="S176" i="64"/>
  <c r="AE462" i="64"/>
  <c r="AE328" i="64"/>
  <c r="M467" i="64"/>
  <c r="AE461" i="64"/>
  <c r="AE414" i="64"/>
  <c r="AE464" i="64"/>
  <c r="AE433" i="64"/>
  <c r="S453" i="64"/>
  <c r="AE346" i="64"/>
  <c r="AE458" i="64"/>
  <c r="AE423" i="64"/>
  <c r="E230" i="66"/>
  <c r="I10" i="64"/>
  <c r="E9" i="66" s="1"/>
  <c r="H14" i="66" s="1"/>
  <c r="S363" i="64"/>
  <c r="S347" i="64"/>
  <c r="M425" i="64"/>
  <c r="AE478" i="64"/>
  <c r="AE452" i="64"/>
  <c r="AE467" i="64"/>
  <c r="AE262" i="64"/>
  <c r="G230" i="66"/>
  <c r="O10" i="64"/>
  <c r="G9" i="66" s="1"/>
  <c r="H16" i="66" s="1"/>
  <c r="M445" i="64"/>
  <c r="M333" i="64"/>
  <c r="AE252" i="64"/>
  <c r="AE469" i="64"/>
  <c r="L101" i="66"/>
  <c r="K101" i="66"/>
  <c r="L124" i="66"/>
  <c r="K124" i="66"/>
  <c r="K119" i="66"/>
  <c r="L119" i="66"/>
  <c r="L201" i="66"/>
  <c r="K201" i="66"/>
  <c r="M189" i="64"/>
  <c r="M360" i="64"/>
  <c r="K226" i="66"/>
  <c r="L226" i="66"/>
  <c r="L224" i="66"/>
  <c r="K224" i="66"/>
  <c r="L182" i="66"/>
  <c r="K182" i="66"/>
  <c r="L109" i="66"/>
  <c r="K109" i="66"/>
  <c r="K158" i="66"/>
  <c r="L158" i="66"/>
  <c r="K163" i="66"/>
  <c r="L163" i="66"/>
  <c r="Y363" i="64"/>
  <c r="M377" i="64"/>
  <c r="M465" i="64"/>
  <c r="F86" i="66"/>
  <c r="L7" i="64"/>
  <c r="Y297" i="64"/>
  <c r="AE287" i="64"/>
  <c r="U444" i="64"/>
  <c r="I204" i="66" s="1"/>
  <c r="I205" i="66"/>
  <c r="K123" i="66"/>
  <c r="L123" i="66"/>
  <c r="L140" i="66"/>
  <c r="K140" i="66"/>
  <c r="L46" i="66"/>
  <c r="K46" i="66"/>
  <c r="K166" i="66"/>
  <c r="L166" i="66"/>
  <c r="K65" i="66"/>
  <c r="L65" i="66"/>
  <c r="K189" i="66"/>
  <c r="L189" i="66"/>
  <c r="K98" i="66"/>
  <c r="L98" i="66"/>
  <c r="L82" i="66"/>
  <c r="K82" i="66"/>
  <c r="K157" i="66"/>
  <c r="L157" i="66"/>
  <c r="L64" i="66"/>
  <c r="K64" i="66"/>
  <c r="K150" i="66"/>
  <c r="L150" i="66"/>
  <c r="K60" i="66"/>
  <c r="L60" i="66"/>
  <c r="K66" i="66"/>
  <c r="L66" i="66"/>
  <c r="L112" i="66"/>
  <c r="K112" i="66"/>
  <c r="K103" i="66"/>
  <c r="L103" i="66"/>
  <c r="K194" i="66"/>
  <c r="L194" i="66"/>
  <c r="K95" i="66"/>
  <c r="L95" i="66"/>
  <c r="L84" i="66"/>
  <c r="K84" i="66"/>
  <c r="K152" i="66"/>
  <c r="L152" i="66"/>
  <c r="K118" i="66"/>
  <c r="L118" i="66"/>
  <c r="L202" i="66"/>
  <c r="K202" i="66"/>
  <c r="L102" i="66"/>
  <c r="K102" i="66"/>
  <c r="K104" i="66"/>
  <c r="L104" i="66"/>
  <c r="K171" i="66"/>
  <c r="L171" i="66"/>
  <c r="L70" i="66"/>
  <c r="K70" i="66"/>
  <c r="K44" i="66"/>
  <c r="L44" i="66"/>
  <c r="S458" i="64"/>
  <c r="S454" i="64"/>
  <c r="M269" i="64"/>
  <c r="M463" i="64"/>
  <c r="S448" i="64"/>
  <c r="H52" i="66"/>
  <c r="S426" i="64"/>
  <c r="M381" i="64"/>
  <c r="M408" i="64"/>
  <c r="M432" i="64"/>
  <c r="Y232" i="64"/>
  <c r="S342" i="64"/>
  <c r="M354" i="64"/>
  <c r="Y241" i="64"/>
  <c r="S465" i="64"/>
  <c r="M275" i="64"/>
  <c r="M305" i="64"/>
  <c r="S438" i="64"/>
  <c r="M349" i="64"/>
  <c r="S428" i="64"/>
  <c r="R6" i="64"/>
  <c r="H5" i="66" s="1"/>
  <c r="Y316" i="64"/>
  <c r="L232" i="66"/>
  <c r="K232" i="66"/>
  <c r="AA339" i="64"/>
  <c r="J99" i="66"/>
  <c r="AE360" i="64"/>
  <c r="Y261" i="64"/>
  <c r="AE368" i="64"/>
  <c r="AE308" i="64"/>
  <c r="Y267" i="64"/>
  <c r="AE345" i="64"/>
  <c r="M312" i="64"/>
  <c r="K213" i="66"/>
  <c r="L213" i="66"/>
  <c r="L212" i="66"/>
  <c r="K212" i="66"/>
  <c r="Y274" i="64"/>
  <c r="AE404" i="64"/>
  <c r="AD6" i="64"/>
  <c r="L5" i="66" s="1"/>
  <c r="AE454" i="64"/>
  <c r="AE290" i="64"/>
  <c r="Y278" i="64"/>
  <c r="AE272" i="64"/>
  <c r="M87" i="66"/>
  <c r="N87" i="66"/>
  <c r="L162" i="66"/>
  <c r="K162" i="66"/>
  <c r="K159" i="66"/>
  <c r="L159" i="66"/>
  <c r="L186" i="66"/>
  <c r="K186" i="66"/>
  <c r="L136" i="66"/>
  <c r="K136" i="66"/>
  <c r="S392" i="64"/>
  <c r="L220" i="66"/>
  <c r="K220" i="66"/>
  <c r="I186" i="66"/>
  <c r="K120" i="66"/>
  <c r="L120" i="66"/>
  <c r="L62" i="66"/>
  <c r="K62" i="66"/>
  <c r="M372" i="64"/>
  <c r="S477" i="64"/>
  <c r="S378" i="64"/>
  <c r="Y276" i="64"/>
  <c r="Y433" i="64"/>
  <c r="M368" i="64"/>
  <c r="Y292" i="64"/>
  <c r="R5" i="64"/>
  <c r="L117" i="66"/>
  <c r="K117" i="66"/>
  <c r="L40" i="66"/>
  <c r="K40" i="66"/>
  <c r="L92" i="66"/>
  <c r="K92" i="66"/>
  <c r="L130" i="66"/>
  <c r="K130" i="66"/>
  <c r="K173" i="66"/>
  <c r="L173" i="66"/>
  <c r="K80" i="66"/>
  <c r="L80" i="66"/>
  <c r="K58" i="66"/>
  <c r="L58" i="66"/>
  <c r="K128" i="66"/>
  <c r="L128" i="66"/>
  <c r="K93" i="66"/>
  <c r="L93" i="66"/>
  <c r="L68" i="66"/>
  <c r="K68" i="66"/>
  <c r="L53" i="66"/>
  <c r="K53" i="66"/>
  <c r="L206" i="66"/>
  <c r="K206" i="66"/>
  <c r="K114" i="66"/>
  <c r="L114" i="66"/>
  <c r="K97" i="66"/>
  <c r="L97" i="66"/>
  <c r="L54" i="66"/>
  <c r="K54" i="66"/>
  <c r="L94" i="66"/>
  <c r="K94" i="66"/>
  <c r="L143" i="66"/>
  <c r="K143" i="66"/>
  <c r="L105" i="66"/>
  <c r="K105" i="66"/>
  <c r="S397" i="64"/>
  <c r="S400" i="64"/>
  <c r="M418" i="64"/>
  <c r="S340" i="64"/>
  <c r="M370" i="64"/>
  <c r="S352" i="64"/>
  <c r="Y259" i="64"/>
  <c r="S395" i="64"/>
  <c r="U3" i="64"/>
  <c r="I238" i="66"/>
  <c r="S343" i="64"/>
  <c r="M362" i="64"/>
  <c r="S460" i="64"/>
  <c r="H86" i="66"/>
  <c r="R7" i="64"/>
  <c r="H6" i="66" s="1"/>
  <c r="M310" i="64"/>
  <c r="Y330" i="64"/>
  <c r="Y253" i="64"/>
  <c r="Y362" i="64"/>
  <c r="Y255" i="64"/>
  <c r="AE176" i="64"/>
  <c r="Y282" i="64"/>
  <c r="Y229" i="64"/>
  <c r="Y230" i="64"/>
  <c r="AE366" i="64"/>
  <c r="AE247" i="64"/>
  <c r="M415" i="64"/>
  <c r="L238" i="66"/>
  <c r="K238" i="66"/>
  <c r="AA3" i="64"/>
  <c r="Y307" i="64"/>
  <c r="AE265" i="64"/>
  <c r="Y376" i="64"/>
  <c r="Y386" i="64"/>
  <c r="AE471" i="64"/>
  <c r="Y340" i="64"/>
  <c r="J86" i="66"/>
  <c r="X7" i="64"/>
  <c r="J6" i="66" s="1"/>
  <c r="Y287" i="64"/>
  <c r="L229" i="66"/>
  <c r="K229" i="66"/>
  <c r="AE428" i="64"/>
  <c r="L236" i="66"/>
  <c r="K236" i="66"/>
  <c r="AE472" i="64"/>
  <c r="K215" i="66"/>
  <c r="L215" i="66"/>
  <c r="AE474" i="64"/>
  <c r="L56" i="66"/>
  <c r="K56" i="66"/>
  <c r="L190" i="66"/>
  <c r="K190" i="66"/>
  <c r="K185" i="66"/>
  <c r="L185" i="66"/>
  <c r="K160" i="66"/>
  <c r="L160" i="66"/>
  <c r="K50" i="66"/>
  <c r="L50" i="66"/>
  <c r="L106" i="66"/>
  <c r="K106" i="66"/>
  <c r="S478" i="64"/>
  <c r="H99" i="66"/>
  <c r="M396" i="64"/>
  <c r="Y388" i="64"/>
  <c r="Y408" i="64"/>
  <c r="L237" i="66"/>
  <c r="K237" i="66"/>
  <c r="L81" i="66"/>
  <c r="K81" i="66"/>
  <c r="L195" i="66"/>
  <c r="K195" i="66"/>
  <c r="L147" i="66"/>
  <c r="K147" i="66"/>
  <c r="L125" i="66"/>
  <c r="K125" i="66"/>
  <c r="L179" i="66"/>
  <c r="K179" i="66"/>
  <c r="K69" i="66"/>
  <c r="L69" i="66"/>
  <c r="S350" i="64"/>
  <c r="S414" i="64"/>
  <c r="Y331" i="64"/>
  <c r="AE269" i="64"/>
  <c r="Y411" i="64"/>
  <c r="L230" i="66"/>
  <c r="K230" i="66"/>
  <c r="AE257" i="64"/>
  <c r="Y283" i="64"/>
  <c r="Y175" i="64"/>
  <c r="K49" i="66"/>
  <c r="L49" i="66"/>
  <c r="L146" i="66"/>
  <c r="K146" i="66"/>
  <c r="L111" i="66"/>
  <c r="K111" i="66"/>
  <c r="K156" i="66"/>
  <c r="L156" i="66"/>
  <c r="K63" i="66"/>
  <c r="L63" i="66"/>
  <c r="K200" i="66"/>
  <c r="L200" i="66"/>
  <c r="L108" i="66"/>
  <c r="K108" i="66"/>
  <c r="I191" i="66"/>
  <c r="U9" i="64"/>
  <c r="K61" i="66"/>
  <c r="L61" i="66"/>
  <c r="K127" i="66"/>
  <c r="L127" i="66"/>
  <c r="L153" i="66"/>
  <c r="K153" i="66"/>
  <c r="K139" i="66"/>
  <c r="L139" i="66"/>
  <c r="AA8" i="64"/>
  <c r="L45" i="66"/>
  <c r="K45" i="66"/>
  <c r="K199" i="66"/>
  <c r="L199" i="66"/>
  <c r="L89" i="66"/>
  <c r="K89" i="66"/>
  <c r="L151" i="66"/>
  <c r="K151" i="66"/>
  <c r="K138" i="66"/>
  <c r="L138" i="66"/>
  <c r="K36" i="66"/>
  <c r="L36" i="66"/>
  <c r="S464" i="64"/>
  <c r="S371" i="64"/>
  <c r="S180" i="64"/>
  <c r="S344" i="64"/>
  <c r="S353" i="64"/>
  <c r="M210" i="64"/>
  <c r="M174" i="64"/>
  <c r="S348" i="64"/>
  <c r="S387" i="64"/>
  <c r="M193" i="64"/>
  <c r="M264" i="64"/>
  <c r="Y324" i="64"/>
  <c r="S425" i="64"/>
  <c r="S385" i="64"/>
  <c r="S424" i="64"/>
  <c r="Y191" i="64"/>
  <c r="S431" i="64"/>
  <c r="H48" i="66"/>
  <c r="L219" i="66"/>
  <c r="K219" i="66"/>
  <c r="S383" i="64"/>
  <c r="Y318" i="64"/>
  <c r="K218" i="66"/>
  <c r="L218" i="66"/>
  <c r="Y402" i="64"/>
  <c r="Y240" i="64"/>
  <c r="Y271" i="64"/>
  <c r="AE291" i="64"/>
  <c r="AE311" i="64"/>
  <c r="AE278" i="64"/>
  <c r="Y182" i="64"/>
  <c r="Y226" i="64"/>
  <c r="Y244" i="64"/>
  <c r="AE463" i="64"/>
  <c r="AE451" i="64"/>
  <c r="Y258" i="64"/>
  <c r="AE319" i="64"/>
  <c r="K234" i="66"/>
  <c r="L234" i="66"/>
  <c r="AE466" i="64"/>
  <c r="S422" i="64"/>
  <c r="K208" i="66"/>
  <c r="L208" i="66"/>
  <c r="L225" i="66"/>
  <c r="K225" i="66"/>
  <c r="L5" i="64"/>
  <c r="K209" i="66"/>
  <c r="L209" i="66"/>
  <c r="R4" i="64"/>
  <c r="K73" i="66"/>
  <c r="L73" i="66"/>
  <c r="L85" i="66"/>
  <c r="K85" i="66"/>
  <c r="M403" i="64"/>
  <c r="L6" i="64"/>
  <c r="F5" i="66" s="1"/>
  <c r="L78" i="66"/>
  <c r="K78" i="66"/>
  <c r="K170" i="66"/>
  <c r="L170" i="66"/>
  <c r="L155" i="66"/>
  <c r="K155" i="66"/>
  <c r="K172" i="66"/>
  <c r="L172" i="66"/>
  <c r="K79" i="66"/>
  <c r="L79" i="66"/>
  <c r="I82" i="66"/>
  <c r="L205" i="66"/>
  <c r="K205" i="66"/>
  <c r="K181" i="66"/>
  <c r="L181" i="66"/>
  <c r="K90" i="66"/>
  <c r="L90" i="66"/>
  <c r="G139" i="66"/>
  <c r="O8" i="64"/>
  <c r="L141" i="66"/>
  <c r="K141" i="66"/>
  <c r="L39" i="66"/>
  <c r="K39" i="66"/>
  <c r="G186" i="66"/>
  <c r="K96" i="66"/>
  <c r="L96" i="66"/>
  <c r="K184" i="66"/>
  <c r="L184" i="66"/>
  <c r="L187" i="66"/>
  <c r="K187" i="66"/>
  <c r="K88" i="66"/>
  <c r="L88" i="66"/>
  <c r="L169" i="66"/>
  <c r="K169" i="66"/>
  <c r="K165" i="66"/>
  <c r="L165" i="66"/>
  <c r="K72" i="66"/>
  <c r="L72" i="66"/>
  <c r="K42" i="66"/>
  <c r="L42" i="66"/>
  <c r="L191" i="66"/>
  <c r="K191" i="66"/>
  <c r="AA9" i="64"/>
  <c r="L144" i="66"/>
  <c r="K144" i="66"/>
  <c r="K71" i="66"/>
  <c r="L71" i="66"/>
  <c r="K76" i="66"/>
  <c r="L76" i="66"/>
  <c r="K134" i="66"/>
  <c r="L134" i="66"/>
  <c r="K175" i="66"/>
  <c r="L175" i="66"/>
  <c r="L176" i="66"/>
  <c r="K176" i="66"/>
  <c r="S437" i="64"/>
  <c r="S192" i="64"/>
  <c r="S405" i="64"/>
  <c r="S409" i="64"/>
  <c r="S459" i="64"/>
  <c r="M315" i="64"/>
  <c r="M443" i="64"/>
  <c r="S389" i="64"/>
  <c r="S455" i="64"/>
  <c r="M389" i="64"/>
  <c r="M456" i="64"/>
  <c r="M384" i="64"/>
  <c r="S463" i="64"/>
  <c r="S434" i="64"/>
  <c r="S346" i="64"/>
  <c r="M297" i="64"/>
  <c r="Y257" i="64"/>
  <c r="S445" i="64"/>
  <c r="M273" i="64"/>
  <c r="S388" i="64"/>
  <c r="S408" i="64"/>
  <c r="Y383" i="64"/>
  <c r="Y325" i="64"/>
  <c r="Y250" i="64"/>
  <c r="AE216" i="64"/>
  <c r="AE203" i="64"/>
  <c r="Y436" i="64"/>
  <c r="AE271" i="64"/>
  <c r="AE209" i="64"/>
  <c r="Y315" i="64"/>
  <c r="Y249" i="64"/>
  <c r="Y303" i="64"/>
  <c r="Y393" i="64"/>
  <c r="AE364" i="64"/>
  <c r="L211" i="66"/>
  <c r="K211" i="66"/>
  <c r="Y405" i="64"/>
  <c r="I3" i="64"/>
  <c r="E238" i="66"/>
  <c r="K221" i="66"/>
  <c r="L221" i="66"/>
  <c r="AE296" i="64"/>
  <c r="S361" i="64"/>
  <c r="Y272" i="64"/>
  <c r="Y224" i="64"/>
  <c r="Y345" i="64"/>
  <c r="AE457" i="64"/>
  <c r="X5" i="64"/>
  <c r="J19" i="66" s="1"/>
  <c r="M27" i="66" s="1"/>
  <c r="J83" i="61" s="1"/>
  <c r="K217" i="66"/>
  <c r="L217" i="66"/>
  <c r="AD4" i="64"/>
  <c r="K223" i="66"/>
  <c r="L223" i="66"/>
  <c r="K148" i="66"/>
  <c r="L148" i="66"/>
  <c r="K174" i="66"/>
  <c r="L174" i="66"/>
  <c r="K83" i="66"/>
  <c r="L83" i="66"/>
  <c r="L145" i="66"/>
  <c r="K145" i="66"/>
  <c r="Y332" i="64"/>
  <c r="L216" i="66"/>
  <c r="K216" i="66"/>
  <c r="K57" i="66"/>
  <c r="L57" i="66"/>
  <c r="K193" i="66"/>
  <c r="L193" i="66"/>
  <c r="K37" i="66"/>
  <c r="L37" i="66"/>
  <c r="S466" i="64"/>
  <c r="L180" i="66"/>
  <c r="K180" i="66"/>
  <c r="L197" i="66"/>
  <c r="K197" i="66"/>
  <c r="K107" i="66"/>
  <c r="L107" i="66"/>
  <c r="L116" i="66"/>
  <c r="K116" i="66"/>
  <c r="I8" i="64"/>
  <c r="E7" i="66" s="1"/>
  <c r="E139" i="66"/>
  <c r="K74" i="66"/>
  <c r="L74" i="66"/>
  <c r="K196" i="66"/>
  <c r="L196" i="66"/>
  <c r="K122" i="66"/>
  <c r="L122" i="66"/>
  <c r="L198" i="66"/>
  <c r="K198" i="66"/>
  <c r="L100" i="66"/>
  <c r="K100" i="66"/>
  <c r="L142" i="66"/>
  <c r="K142" i="66"/>
  <c r="O9" i="64"/>
  <c r="G191" i="66"/>
  <c r="K126" i="66"/>
  <c r="L126" i="66"/>
  <c r="K183" i="66"/>
  <c r="L183" i="66"/>
  <c r="L135" i="66"/>
  <c r="K135" i="66"/>
  <c r="L203" i="66"/>
  <c r="K203" i="66"/>
  <c r="K67" i="66"/>
  <c r="L67" i="66"/>
  <c r="L178" i="66"/>
  <c r="K178" i="66"/>
  <c r="L110" i="66"/>
  <c r="K110" i="66"/>
  <c r="S373" i="64"/>
  <c r="S403" i="64"/>
  <c r="M373" i="64"/>
  <c r="M229" i="64"/>
  <c r="S472" i="64"/>
  <c r="S476" i="64"/>
  <c r="S377" i="64"/>
  <c r="O394" i="64"/>
  <c r="G154" i="66" s="1"/>
  <c r="F154" i="66"/>
  <c r="S457" i="64"/>
  <c r="S451" i="64"/>
  <c r="M241" i="64"/>
  <c r="S356" i="64"/>
  <c r="S470" i="64"/>
  <c r="M367" i="64"/>
  <c r="M471" i="64"/>
  <c r="Y322" i="64"/>
  <c r="S366" i="64"/>
  <c r="M280" i="64"/>
  <c r="M345" i="64"/>
  <c r="L222" i="66"/>
  <c r="K222" i="66"/>
  <c r="Y263" i="64"/>
  <c r="K207" i="66"/>
  <c r="L207" i="66"/>
  <c r="AE447" i="64"/>
  <c r="M52" i="66"/>
  <c r="N52" i="66"/>
  <c r="Y474" i="64"/>
  <c r="AE473" i="64"/>
  <c r="AE438" i="64"/>
  <c r="S391" i="64"/>
  <c r="Y379" i="64"/>
  <c r="Y248" i="64"/>
  <c r="Y435" i="64"/>
  <c r="AE305" i="64"/>
  <c r="Y275" i="64"/>
  <c r="Y266" i="64"/>
  <c r="G238" i="66"/>
  <c r="O3" i="64"/>
  <c r="AA394" i="64"/>
  <c r="J154" i="66"/>
  <c r="AE301" i="64"/>
  <c r="M48" i="66"/>
  <c r="N48" i="66"/>
  <c r="Y260" i="64"/>
  <c r="S462" i="64"/>
  <c r="L228" i="66"/>
  <c r="K228" i="66"/>
  <c r="Y439" i="64"/>
  <c r="Y401" i="64"/>
  <c r="N99" i="66"/>
  <c r="M99" i="66"/>
  <c r="L227" i="66"/>
  <c r="K227" i="66"/>
  <c r="I139" i="66"/>
  <c r="U8" i="64"/>
  <c r="L91" i="66"/>
  <c r="K91" i="66"/>
  <c r="L43" i="66"/>
  <c r="K43" i="66"/>
  <c r="L129" i="66"/>
  <c r="K129" i="66"/>
  <c r="M351" i="64"/>
  <c r="F52" i="66"/>
  <c r="M227" i="64"/>
  <c r="M187" i="64"/>
  <c r="L168" i="66"/>
  <c r="K168" i="66"/>
  <c r="K121" i="66"/>
  <c r="L121" i="66"/>
  <c r="S468" i="64"/>
  <c r="M355" i="64"/>
  <c r="K188" i="66"/>
  <c r="L188" i="66"/>
  <c r="K115" i="66"/>
  <c r="L115" i="66"/>
  <c r="L132" i="66"/>
  <c r="K132" i="66"/>
  <c r="L38" i="66"/>
  <c r="K38" i="66"/>
  <c r="K164" i="66"/>
  <c r="L164" i="66"/>
  <c r="K149" i="66"/>
  <c r="L149" i="66"/>
  <c r="L47" i="66"/>
  <c r="K47" i="66"/>
  <c r="G82" i="66"/>
  <c r="K131" i="66"/>
  <c r="L131" i="66"/>
  <c r="L55" i="66"/>
  <c r="K55" i="66"/>
  <c r="L133" i="66"/>
  <c r="K133" i="66"/>
  <c r="L177" i="66"/>
  <c r="K177" i="66"/>
  <c r="K75" i="66"/>
  <c r="L75" i="66"/>
  <c r="K51" i="66"/>
  <c r="L51" i="66"/>
  <c r="I9" i="64"/>
  <c r="E8" i="66" s="1"/>
  <c r="E191" i="66"/>
  <c r="L161" i="66"/>
  <c r="K161" i="66"/>
  <c r="K59" i="66"/>
  <c r="L59" i="66"/>
  <c r="K77" i="66"/>
  <c r="L77" i="66"/>
  <c r="K167" i="66"/>
  <c r="L167" i="66"/>
  <c r="L192" i="66"/>
  <c r="K192" i="66"/>
  <c r="U183" i="64"/>
  <c r="L137" i="66"/>
  <c r="K137" i="66"/>
  <c r="K113" i="66"/>
  <c r="L113" i="66"/>
  <c r="K41" i="66"/>
  <c r="L41" i="66"/>
  <c r="S390" i="64"/>
  <c r="S427" i="64"/>
  <c r="M268" i="64"/>
  <c r="M306" i="64"/>
  <c r="S381" i="64"/>
  <c r="S446" i="64"/>
  <c r="M185" i="64"/>
  <c r="M211" i="64"/>
  <c r="L233" i="66"/>
  <c r="K233" i="66"/>
  <c r="S475" i="64"/>
  <c r="M442" i="64"/>
  <c r="F48" i="66"/>
  <c r="M468" i="64"/>
  <c r="S398" i="64"/>
  <c r="S364" i="64"/>
  <c r="S471" i="64"/>
  <c r="M350" i="64"/>
  <c r="Y387" i="64"/>
  <c r="S376" i="64"/>
  <c r="M222" i="64"/>
  <c r="O444" i="64"/>
  <c r="G204" i="66" s="1"/>
  <c r="F204" i="66"/>
  <c r="S365" i="64"/>
  <c r="Y251" i="64"/>
  <c r="Y286" i="64"/>
  <c r="Y409" i="64"/>
  <c r="AE207" i="64"/>
  <c r="Y284" i="64"/>
  <c r="AA444" i="64"/>
  <c r="M204" i="66"/>
  <c r="N204" i="66"/>
  <c r="AE211" i="64"/>
  <c r="AE450" i="64"/>
  <c r="K210" i="66"/>
  <c r="L210" i="66"/>
  <c r="Y445" i="64"/>
  <c r="Y399" i="64"/>
  <c r="AE468" i="64"/>
  <c r="Y473" i="64"/>
  <c r="Y236" i="64"/>
  <c r="AE380" i="64"/>
  <c r="K231" i="66"/>
  <c r="L231" i="66"/>
  <c r="L214" i="66"/>
  <c r="K214" i="66"/>
  <c r="AE453" i="64"/>
  <c r="AE459" i="64"/>
  <c r="N154" i="66"/>
  <c r="M154" i="66"/>
  <c r="M86" i="66"/>
  <c r="N86" i="66"/>
  <c r="AD7" i="64"/>
  <c r="L235" i="66"/>
  <c r="K235" i="66"/>
  <c r="I35" i="66"/>
  <c r="U274" i="64"/>
  <c r="U6" i="64" s="1"/>
  <c r="I5" i="66" s="1"/>
  <c r="U394" i="64"/>
  <c r="I154" i="66" s="1"/>
  <c r="S211" i="64"/>
  <c r="M181" i="64"/>
  <c r="S200" i="64"/>
  <c r="M175" i="64"/>
  <c r="M325" i="64"/>
  <c r="S278" i="64"/>
  <c r="S302" i="64"/>
  <c r="S286" i="64"/>
  <c r="M197" i="64"/>
  <c r="M279" i="64"/>
  <c r="S265" i="64"/>
  <c r="S293" i="64"/>
  <c r="S179" i="64"/>
  <c r="S240" i="64"/>
  <c r="M466" i="64"/>
  <c r="M352" i="64"/>
  <c r="M369" i="64"/>
  <c r="M446" i="64"/>
  <c r="M380" i="64"/>
  <c r="M452" i="64"/>
  <c r="M411" i="64"/>
  <c r="M364" i="64"/>
  <c r="M459" i="64"/>
  <c r="M431" i="64"/>
  <c r="M402" i="64"/>
  <c r="M371" i="64"/>
  <c r="M469" i="64"/>
  <c r="M461" i="64"/>
  <c r="M475" i="64"/>
  <c r="M358" i="64"/>
  <c r="M472" i="64"/>
  <c r="M450" i="64"/>
  <c r="M454" i="64"/>
  <c r="M457" i="64"/>
  <c r="M462" i="64"/>
  <c r="M449" i="64"/>
  <c r="M428" i="64"/>
  <c r="M344" i="64"/>
  <c r="M438" i="64"/>
  <c r="M439" i="64"/>
  <c r="M458" i="64"/>
  <c r="M476" i="64"/>
  <c r="M200" i="64"/>
  <c r="M304" i="64"/>
  <c r="M404" i="64"/>
  <c r="AE233" i="64"/>
  <c r="Y367" i="64"/>
  <c r="Y351" i="64"/>
  <c r="U288" i="64"/>
  <c r="I48" i="66" s="1"/>
  <c r="S229" i="64"/>
  <c r="S245" i="64"/>
  <c r="S282" i="64"/>
  <c r="S196" i="64"/>
  <c r="U292" i="64"/>
  <c r="U238" i="64"/>
  <c r="S331" i="64"/>
  <c r="S316" i="64"/>
  <c r="S193" i="64"/>
  <c r="S173" i="64"/>
  <c r="S228" i="64"/>
  <c r="S318" i="64"/>
  <c r="M233" i="64"/>
  <c r="M339" i="64"/>
  <c r="O183" i="64"/>
  <c r="M291" i="64"/>
  <c r="M322" i="64"/>
  <c r="M271" i="64"/>
  <c r="M276" i="64"/>
  <c r="M274" i="64"/>
  <c r="M263" i="64"/>
  <c r="M259" i="64"/>
  <c r="M255" i="64"/>
  <c r="M251" i="64"/>
  <c r="M328" i="64"/>
  <c r="M242" i="64"/>
  <c r="M334" i="64"/>
  <c r="M243" i="64"/>
  <c r="M321" i="64"/>
  <c r="M317" i="64"/>
  <c r="M329" i="64"/>
  <c r="M289" i="64"/>
  <c r="M298" i="64"/>
  <c r="M336" i="64"/>
  <c r="M293" i="64"/>
  <c r="M294" i="64"/>
  <c r="M299" i="64"/>
  <c r="M265" i="64"/>
  <c r="M309" i="64"/>
  <c r="M320" i="64"/>
  <c r="M250" i="64"/>
  <c r="M248" i="64"/>
  <c r="M303" i="64"/>
  <c r="M292" i="64"/>
  <c r="M318" i="64"/>
  <c r="M245" i="64"/>
  <c r="M283" i="64"/>
  <c r="M302" i="64"/>
  <c r="M258" i="64"/>
  <c r="M335" i="64"/>
  <c r="M262" i="64"/>
  <c r="M327" i="64"/>
  <c r="M281" i="64"/>
  <c r="M313" i="64"/>
  <c r="M247" i="64"/>
  <c r="M330" i="64"/>
  <c r="M331" i="64"/>
  <c r="M295" i="64"/>
  <c r="M314" i="64"/>
  <c r="M284" i="64"/>
  <c r="M277" i="64"/>
  <c r="M311" i="64"/>
  <c r="M301" i="64"/>
  <c r="M270" i="64"/>
  <c r="M286" i="64"/>
  <c r="M272" i="64"/>
  <c r="M338" i="64"/>
  <c r="M324" i="64"/>
  <c r="M337" i="64"/>
  <c r="M316" i="64"/>
  <c r="M307" i="64"/>
  <c r="M308" i="64"/>
  <c r="M296" i="64"/>
  <c r="M300" i="64"/>
  <c r="AE238" i="64"/>
  <c r="AE213" i="64"/>
  <c r="AE191" i="64"/>
  <c r="AE214" i="64"/>
  <c r="AE199" i="64"/>
  <c r="AE223" i="64"/>
  <c r="AE210" i="64"/>
  <c r="AE236" i="64"/>
  <c r="AE201" i="64"/>
  <c r="AE200" i="64"/>
  <c r="AE175" i="64"/>
  <c r="AE234" i="64"/>
  <c r="AE222" i="64"/>
  <c r="AE187" i="64"/>
  <c r="AE226" i="64"/>
  <c r="AE228" i="64"/>
  <c r="AE178" i="64"/>
  <c r="AE237" i="64"/>
  <c r="AE172" i="64"/>
  <c r="AE229" i="64"/>
  <c r="AE195" i="64"/>
  <c r="AE235" i="64"/>
  <c r="AE224" i="64"/>
  <c r="AE230" i="64"/>
  <c r="AE180" i="64"/>
  <c r="AE198" i="64"/>
  <c r="AE225" i="64"/>
  <c r="AE205" i="64"/>
  <c r="AE197" i="64"/>
  <c r="AE217" i="64"/>
  <c r="M266" i="64"/>
  <c r="AE179" i="64"/>
  <c r="M426" i="64"/>
  <c r="S339" i="64"/>
  <c r="S292" i="64"/>
  <c r="S307" i="64"/>
  <c r="S330" i="64"/>
  <c r="S333" i="64"/>
  <c r="S312" i="64"/>
  <c r="S317" i="64"/>
  <c r="S290" i="64"/>
  <c r="S313" i="64"/>
  <c r="S326" i="64"/>
  <c r="S320" i="64"/>
  <c r="S289" i="64"/>
  <c r="S306" i="64"/>
  <c r="S309" i="64"/>
  <c r="S294" i="64"/>
  <c r="S310" i="64"/>
  <c r="S327" i="64"/>
  <c r="S323" i="64"/>
  <c r="S301" i="64"/>
  <c r="S299" i="64"/>
  <c r="S291" i="64"/>
  <c r="S321" i="64"/>
  <c r="S322" i="64"/>
  <c r="S324" i="64"/>
  <c r="S325" i="64"/>
  <c r="S315" i="64"/>
  <c r="S338" i="64"/>
  <c r="S296" i="64"/>
  <c r="S295" i="64"/>
  <c r="S314" i="64"/>
  <c r="S336" i="64"/>
  <c r="S298" i="64"/>
  <c r="S300" i="64"/>
  <c r="S311" i="64"/>
  <c r="S332" i="64"/>
  <c r="S297" i="64"/>
  <c r="S329" i="64"/>
  <c r="S335" i="64"/>
  <c r="S337" i="64"/>
  <c r="S250" i="64"/>
  <c r="S194" i="64"/>
  <c r="S204" i="64"/>
  <c r="S288" i="64"/>
  <c r="S261" i="64"/>
  <c r="S256" i="64"/>
  <c r="S246" i="64"/>
  <c r="S209" i="64"/>
  <c r="S267" i="64"/>
  <c r="S210" i="64"/>
  <c r="S181" i="64"/>
  <c r="S277" i="64"/>
  <c r="S185" i="64"/>
  <c r="S263" i="64"/>
  <c r="S252" i="64"/>
  <c r="S281" i="64"/>
  <c r="S199" i="64"/>
  <c r="S284" i="64"/>
  <c r="S220" i="64"/>
  <c r="S216" i="64"/>
  <c r="S178" i="64"/>
  <c r="S253" i="64"/>
  <c r="S202" i="64"/>
  <c r="S243" i="64"/>
  <c r="S244" i="64"/>
  <c r="S247" i="64"/>
  <c r="S269" i="64"/>
  <c r="S212" i="64"/>
  <c r="S174" i="64"/>
  <c r="S262" i="64"/>
  <c r="S258" i="64"/>
  <c r="S271" i="64"/>
  <c r="S239" i="64"/>
  <c r="S233" i="64"/>
  <c r="S222" i="64"/>
  <c r="S225" i="64"/>
  <c r="S172" i="64"/>
  <c r="S257" i="64"/>
  <c r="S259" i="64"/>
  <c r="S274" i="64"/>
  <c r="S255" i="64"/>
  <c r="S260" i="64"/>
  <c r="S280" i="64"/>
  <c r="S287" i="64"/>
  <c r="S254" i="64"/>
  <c r="S264" i="64"/>
  <c r="S248" i="64"/>
  <c r="S275" i="64"/>
  <c r="S276" i="64"/>
  <c r="S182" i="64"/>
  <c r="S251" i="64"/>
  <c r="S230" i="64"/>
  <c r="S266" i="64"/>
  <c r="O82" i="64"/>
  <c r="M238" i="64"/>
  <c r="M235" i="64"/>
  <c r="M225" i="64"/>
  <c r="M223" i="64"/>
  <c r="M232" i="64"/>
  <c r="M218" i="64"/>
  <c r="M188" i="64"/>
  <c r="M237" i="64"/>
  <c r="M203" i="64"/>
  <c r="M231" i="64"/>
  <c r="M226" i="64"/>
  <c r="M234" i="64"/>
  <c r="M214" i="64"/>
  <c r="M220" i="64"/>
  <c r="M202" i="64"/>
  <c r="M217" i="64"/>
  <c r="M236" i="64"/>
  <c r="M192" i="64"/>
  <c r="M184" i="64"/>
  <c r="M230" i="64"/>
  <c r="M213" i="64"/>
  <c r="M209" i="64"/>
  <c r="M198" i="64"/>
  <c r="M219" i="64"/>
  <c r="M224" i="64"/>
  <c r="M190" i="64"/>
  <c r="S191" i="64"/>
  <c r="S198" i="64"/>
  <c r="M323" i="64"/>
  <c r="S205" i="64"/>
  <c r="M249" i="64"/>
  <c r="S283" i="64"/>
  <c r="M244" i="64"/>
  <c r="M319" i="64"/>
  <c r="AA65" i="64"/>
  <c r="Y221" i="64"/>
  <c r="Y196" i="64"/>
  <c r="Y206" i="64"/>
  <c r="Y198" i="64"/>
  <c r="Y219" i="64"/>
  <c r="Y201" i="64"/>
  <c r="Y218" i="64"/>
  <c r="Y180" i="64"/>
  <c r="Y172" i="64"/>
  <c r="Y220" i="64"/>
  <c r="Y174" i="64"/>
  <c r="Y190" i="64"/>
  <c r="Y211" i="64"/>
  <c r="Y192" i="64"/>
  <c r="Y197" i="64"/>
  <c r="Y204" i="64"/>
  <c r="Y216" i="64"/>
  <c r="Y202" i="64"/>
  <c r="Y194" i="64"/>
  <c r="Y181" i="64"/>
  <c r="Y214" i="64"/>
  <c r="Y213" i="64"/>
  <c r="Y200" i="64"/>
  <c r="Y207" i="64"/>
  <c r="Y215" i="64"/>
  <c r="Y185" i="64"/>
  <c r="Y186" i="64"/>
  <c r="Y208" i="64"/>
  <c r="Y199" i="64"/>
  <c r="Y212" i="64"/>
  <c r="Y205" i="64"/>
  <c r="Y209" i="64"/>
  <c r="Y184" i="64"/>
  <c r="Y210" i="64"/>
  <c r="Y173" i="64"/>
  <c r="Y195" i="64"/>
  <c r="Y217" i="64"/>
  <c r="M228" i="64"/>
  <c r="M464" i="64"/>
  <c r="AE190" i="64"/>
  <c r="Y188" i="64"/>
  <c r="Y336" i="64"/>
  <c r="U339" i="64"/>
  <c r="I99" i="66" s="1"/>
  <c r="M183" i="64"/>
  <c r="O27" i="64"/>
  <c r="M172" i="64"/>
  <c r="M182" i="64"/>
  <c r="M179" i="64"/>
  <c r="M178" i="64"/>
  <c r="M180" i="64"/>
  <c r="M177" i="64"/>
  <c r="M171" i="64"/>
  <c r="S213" i="64"/>
  <c r="S270" i="64"/>
  <c r="S279" i="64"/>
  <c r="S328" i="64"/>
  <c r="S218" i="64"/>
  <c r="S303" i="64"/>
  <c r="S215" i="64"/>
  <c r="M260" i="64"/>
  <c r="AE232" i="64"/>
  <c r="AE170" i="64"/>
  <c r="AE171" i="64"/>
  <c r="S273" i="64"/>
  <c r="S186" i="64"/>
  <c r="S214" i="64"/>
  <c r="S208" i="64"/>
  <c r="S249" i="64"/>
  <c r="M212" i="64"/>
  <c r="M290" i="64"/>
  <c r="S334" i="64"/>
  <c r="M207" i="64"/>
  <c r="M326" i="64"/>
  <c r="AE182" i="64"/>
  <c r="M332" i="64"/>
  <c r="M382" i="64"/>
  <c r="AE227" i="64"/>
  <c r="Y329" i="64"/>
  <c r="AE443" i="64"/>
  <c r="AE444" i="64"/>
  <c r="AE440" i="64"/>
  <c r="AE427" i="64"/>
  <c r="AE406" i="64"/>
  <c r="AE435" i="64"/>
  <c r="AE431" i="64"/>
  <c r="AE424" i="64"/>
  <c r="AE408" i="64"/>
  <c r="AE422" i="64"/>
  <c r="AE415" i="64"/>
  <c r="AE396" i="64"/>
  <c r="AE407" i="64"/>
  <c r="AE412" i="64"/>
  <c r="AE434" i="64"/>
  <c r="AE400" i="64"/>
  <c r="AE425" i="64"/>
  <c r="AE426" i="64"/>
  <c r="AE441" i="64"/>
  <c r="AE418" i="64"/>
  <c r="AE421" i="64"/>
  <c r="AE402" i="64"/>
  <c r="AE395" i="64"/>
  <c r="AE410" i="64"/>
  <c r="AE436" i="64"/>
  <c r="AE429" i="64"/>
  <c r="AE419" i="64"/>
  <c r="AE411" i="64"/>
  <c r="AE437" i="64"/>
  <c r="AE432" i="64"/>
  <c r="AE399" i="64"/>
  <c r="AE439" i="64"/>
  <c r="AE398" i="64"/>
  <c r="AE394" i="64"/>
  <c r="AE352" i="64"/>
  <c r="AE371" i="64"/>
  <c r="AE335" i="64"/>
  <c r="AE383" i="64"/>
  <c r="AE378" i="64"/>
  <c r="AE377" i="64"/>
  <c r="AE318" i="64"/>
  <c r="AE294" i="64"/>
  <c r="AE382" i="64"/>
  <c r="AE289" i="64"/>
  <c r="AE312" i="64"/>
  <c r="AE367" i="64"/>
  <c r="AE299" i="64"/>
  <c r="AE302" i="64"/>
  <c r="AE332" i="64"/>
  <c r="AE379" i="64"/>
  <c r="AE391" i="64"/>
  <c r="AE358" i="64"/>
  <c r="AE385" i="64"/>
  <c r="AE321" i="64"/>
  <c r="AE313" i="64"/>
  <c r="AE362" i="64"/>
  <c r="AE384" i="64"/>
  <c r="AE277" i="64"/>
  <c r="AE341" i="64"/>
  <c r="AE387" i="64"/>
  <c r="AE276" i="64"/>
  <c r="AE245" i="64"/>
  <c r="AE267" i="64"/>
  <c r="AE314" i="64"/>
  <c r="AE320" i="64"/>
  <c r="AE304" i="64"/>
  <c r="AE316" i="64"/>
  <c r="AE375" i="64"/>
  <c r="AE365" i="64"/>
  <c r="AE381" i="64"/>
  <c r="AE373" i="64"/>
  <c r="AE353" i="64"/>
  <c r="AE338" i="64"/>
  <c r="AE349" i="64"/>
  <c r="AE297" i="64"/>
  <c r="AE357" i="64"/>
  <c r="AE310" i="64"/>
  <c r="AE309" i="64"/>
  <c r="AE322" i="64"/>
  <c r="AE325" i="64"/>
  <c r="AE333" i="64"/>
  <c r="AE249" i="64"/>
  <c r="AE393" i="64"/>
  <c r="AE340" i="64"/>
  <c r="AE344" i="64"/>
  <c r="AE323" i="64"/>
  <c r="AE369" i="64"/>
  <c r="AE300" i="64"/>
  <c r="AE347" i="64"/>
  <c r="AE343" i="64"/>
  <c r="AE317" i="64"/>
  <c r="AE389" i="64"/>
  <c r="AE298" i="64"/>
  <c r="AE388" i="64"/>
  <c r="AE392" i="64"/>
  <c r="AE374" i="64"/>
  <c r="AE331" i="64"/>
  <c r="AE303" i="64"/>
  <c r="AE376" i="64"/>
  <c r="AE295" i="64"/>
  <c r="AE348" i="64"/>
  <c r="AE263" i="64"/>
  <c r="AE324" i="64"/>
  <c r="AE337" i="64"/>
  <c r="AE359" i="64"/>
  <c r="AE327" i="64"/>
  <c r="AE361" i="64"/>
  <c r="AE351" i="64"/>
  <c r="AE330" i="64"/>
  <c r="AE363" i="64"/>
  <c r="AE356" i="64"/>
  <c r="AE336" i="64"/>
  <c r="AE372" i="64"/>
  <c r="AE390" i="64"/>
  <c r="AE282" i="64"/>
  <c r="AE292" i="64"/>
  <c r="AE293" i="64"/>
  <c r="AE386" i="64"/>
  <c r="AE315" i="64"/>
  <c r="AE329" i="64"/>
  <c r="AE342" i="64"/>
  <c r="AE370" i="64"/>
  <c r="AE350" i="64"/>
  <c r="AE280" i="64"/>
  <c r="AE326" i="64"/>
  <c r="AE184" i="64"/>
  <c r="S201" i="64"/>
  <c r="S242" i="64"/>
  <c r="U65" i="64"/>
  <c r="S308" i="64"/>
  <c r="S305" i="64"/>
  <c r="M191" i="64"/>
  <c r="S268" i="64"/>
  <c r="S195" i="64"/>
  <c r="S272" i="64"/>
  <c r="S304" i="64"/>
  <c r="M285" i="64"/>
  <c r="S219" i="64"/>
  <c r="M282" i="64"/>
  <c r="S285" i="64"/>
  <c r="M173" i="64"/>
  <c r="M246" i="64"/>
  <c r="Y203" i="64"/>
  <c r="AA326" i="64"/>
  <c r="Y456" i="64"/>
  <c r="Y453" i="64"/>
  <c r="Y466" i="64"/>
  <c r="Y449" i="64"/>
  <c r="Y389" i="64"/>
  <c r="Y452" i="64"/>
  <c r="Y455" i="64"/>
  <c r="Y461" i="64"/>
  <c r="Y432" i="64"/>
  <c r="Y361" i="64"/>
  <c r="Y381" i="64"/>
  <c r="Y463" i="64"/>
  <c r="Y417" i="64"/>
  <c r="Y427" i="64"/>
  <c r="Y451" i="64"/>
  <c r="Y396" i="64"/>
  <c r="Y472" i="64"/>
  <c r="Y450" i="64"/>
  <c r="Y471" i="64"/>
  <c r="Y468" i="64"/>
  <c r="Y476" i="64"/>
  <c r="Y478" i="64"/>
  <c r="Y465" i="64"/>
  <c r="Y437" i="64"/>
  <c r="Y477" i="64"/>
  <c r="Y469" i="64"/>
  <c r="Y454" i="64"/>
  <c r="Y475" i="64"/>
  <c r="Y464" i="64"/>
  <c r="Y458" i="64"/>
  <c r="Y371" i="64"/>
  <c r="Y428" i="64"/>
  <c r="Y460" i="64"/>
  <c r="Y467" i="64"/>
  <c r="Y457" i="64"/>
  <c r="Y366" i="64"/>
  <c r="M421" i="64"/>
  <c r="S439" i="64"/>
  <c r="M400" i="64"/>
  <c r="M434" i="64"/>
  <c r="S399" i="64"/>
  <c r="S359" i="64"/>
  <c r="M447" i="64"/>
  <c r="S413" i="64"/>
  <c r="S417" i="64"/>
  <c r="S396" i="64"/>
  <c r="S197" i="64"/>
  <c r="S423" i="64"/>
  <c r="S207" i="64"/>
  <c r="M340" i="64"/>
  <c r="M379" i="64"/>
  <c r="S372" i="64"/>
  <c r="M216" i="64"/>
  <c r="M393" i="64"/>
  <c r="S450" i="64"/>
  <c r="S433" i="64"/>
  <c r="S203" i="64"/>
  <c r="M194" i="64"/>
  <c r="M239" i="64"/>
  <c r="M196" i="64"/>
  <c r="AA292" i="64"/>
  <c r="Y448" i="64"/>
  <c r="Y342" i="64"/>
  <c r="Y348" i="64"/>
  <c r="AE288" i="64"/>
  <c r="AE285" i="64"/>
  <c r="S443" i="64"/>
  <c r="M254" i="64"/>
  <c r="M453" i="64"/>
  <c r="Y378" i="64"/>
  <c r="Y299" i="64"/>
  <c r="AE279" i="64"/>
  <c r="AA274" i="64"/>
  <c r="AA6" i="64" s="1"/>
  <c r="Y430" i="64"/>
  <c r="Y343" i="64"/>
  <c r="Y321" i="64"/>
  <c r="AE242" i="64"/>
  <c r="Y291" i="64"/>
  <c r="Y170" i="64"/>
  <c r="Y285" i="64"/>
  <c r="Y264" i="64"/>
  <c r="Y390" i="64"/>
  <c r="AE445" i="64"/>
  <c r="AE194" i="64"/>
  <c r="AE260" i="64"/>
  <c r="Y337" i="64"/>
  <c r="Y353" i="64"/>
  <c r="Y252" i="64"/>
  <c r="S183" i="64"/>
  <c r="S357" i="64"/>
  <c r="S187" i="64"/>
  <c r="M252" i="64"/>
  <c r="M356" i="64"/>
  <c r="M387" i="64"/>
  <c r="Y413" i="64"/>
  <c r="Y373" i="64"/>
  <c r="Y177" i="64"/>
  <c r="AE206" i="64"/>
  <c r="AE417" i="64"/>
  <c r="U27" i="64"/>
  <c r="S407" i="64"/>
  <c r="O288" i="64"/>
  <c r="G48" i="66" s="1"/>
  <c r="M444" i="64"/>
  <c r="S406" i="64"/>
  <c r="U82" i="64"/>
  <c r="S238" i="64"/>
  <c r="S190" i="64"/>
  <c r="M341" i="64"/>
  <c r="M405" i="64"/>
  <c r="M395" i="64"/>
  <c r="S235" i="64"/>
  <c r="S442" i="64"/>
  <c r="S189" i="64"/>
  <c r="M221" i="64"/>
  <c r="O65" i="64"/>
  <c r="M348" i="64"/>
  <c r="M409" i="64"/>
  <c r="M423" i="64"/>
  <c r="S461" i="64"/>
  <c r="M195" i="64"/>
  <c r="M240" i="64"/>
  <c r="Y326" i="64"/>
  <c r="Y305" i="64"/>
  <c r="Y418" i="64"/>
  <c r="AE261" i="64"/>
  <c r="O339" i="64"/>
  <c r="G99" i="66" s="1"/>
  <c r="M201" i="64"/>
  <c r="M205" i="64"/>
  <c r="M474" i="64"/>
  <c r="M363" i="64"/>
  <c r="Y398" i="64"/>
  <c r="AA82" i="64"/>
  <c r="Y238" i="64"/>
  <c r="AA288" i="64"/>
  <c r="Y444" i="64"/>
  <c r="Y442" i="64"/>
  <c r="Y415" i="64"/>
  <c r="Y341" i="64"/>
  <c r="Y410" i="64"/>
  <c r="AE221" i="64"/>
  <c r="Y349" i="64"/>
  <c r="Y416" i="64"/>
  <c r="Y394" i="64"/>
  <c r="AA238" i="64"/>
  <c r="Y344" i="64"/>
  <c r="AE215" i="64"/>
  <c r="Y171" i="64"/>
  <c r="Y368" i="64"/>
  <c r="AE258" i="64"/>
  <c r="M412" i="64"/>
  <c r="S177" i="64"/>
  <c r="S384" i="64"/>
  <c r="S171" i="64"/>
  <c r="M253" i="64"/>
  <c r="M287" i="64"/>
  <c r="M440" i="64"/>
  <c r="Y357" i="64"/>
  <c r="Y403" i="64"/>
  <c r="AE420" i="64"/>
  <c r="M477" i="64"/>
  <c r="AE266" i="64"/>
  <c r="Y290" i="64"/>
  <c r="Y178" i="64"/>
  <c r="AA183" i="64"/>
  <c r="Y339" i="64"/>
  <c r="AE174" i="64"/>
  <c r="AE208" i="64"/>
  <c r="AE244" i="64"/>
  <c r="AE183" i="64"/>
  <c r="S379" i="64"/>
  <c r="O292" i="64"/>
  <c r="G52" i="66" s="1"/>
  <c r="M448" i="64"/>
  <c r="M343" i="64"/>
  <c r="S354" i="64"/>
  <c r="M416" i="64"/>
  <c r="M361" i="64"/>
  <c r="S360" i="64"/>
  <c r="S221" i="64"/>
  <c r="S473" i="64"/>
  <c r="S237" i="64"/>
  <c r="S404" i="64"/>
  <c r="S367" i="64"/>
  <c r="M406" i="64"/>
  <c r="O238" i="64"/>
  <c r="M394" i="64"/>
  <c r="M386" i="64"/>
  <c r="S217" i="64"/>
  <c r="S362" i="64"/>
  <c r="S444" i="64"/>
  <c r="M413" i="64"/>
  <c r="M347" i="64"/>
  <c r="S430" i="64"/>
  <c r="S206" i="64"/>
  <c r="M261" i="64"/>
  <c r="M419" i="64"/>
  <c r="M399" i="64"/>
  <c r="AE442" i="64"/>
  <c r="AE448" i="64"/>
  <c r="Y391" i="64"/>
  <c r="Y370" i="64"/>
  <c r="Y425" i="64"/>
  <c r="Y335" i="64"/>
  <c r="AE283" i="64"/>
  <c r="AE273" i="64"/>
  <c r="M267" i="64"/>
  <c r="M397" i="64"/>
  <c r="M278" i="64"/>
  <c r="M470" i="64"/>
  <c r="Y314" i="64"/>
  <c r="Y237" i="64"/>
  <c r="Y235" i="64"/>
  <c r="Y317" i="64"/>
  <c r="Y406" i="64"/>
  <c r="Y179" i="64"/>
  <c r="Y225" i="64"/>
  <c r="Y300" i="64"/>
  <c r="AE264" i="64"/>
  <c r="Y414" i="64"/>
  <c r="Y395" i="64"/>
  <c r="AE281" i="64"/>
  <c r="AE202" i="64"/>
  <c r="Y438" i="64"/>
  <c r="AE239" i="64"/>
  <c r="Y365" i="64"/>
  <c r="S380" i="64"/>
  <c r="S452" i="64"/>
  <c r="M392" i="64"/>
  <c r="M376" i="64"/>
  <c r="Y422" i="64"/>
  <c r="Y301" i="64"/>
  <c r="AE189" i="64"/>
  <c r="Y347" i="64"/>
  <c r="AE251" i="64"/>
  <c r="Y355" i="64"/>
  <c r="Y245" i="64"/>
  <c r="Y223" i="64"/>
  <c r="Y312" i="64"/>
  <c r="AE185" i="64"/>
  <c r="AE403" i="64"/>
  <c r="AE274" i="64"/>
  <c r="Y296" i="64"/>
  <c r="Y294" i="64"/>
  <c r="AE243" i="64"/>
  <c r="Y302" i="64"/>
  <c r="S447" i="64"/>
  <c r="S224" i="64"/>
  <c r="S236" i="64"/>
  <c r="S469" i="64"/>
  <c r="M383" i="64"/>
  <c r="M385" i="64"/>
  <c r="Y407" i="64"/>
  <c r="AE196" i="64"/>
  <c r="Y234" i="64"/>
  <c r="Y420" i="64"/>
  <c r="Y310" i="64"/>
  <c r="Y289" i="64"/>
  <c r="Y304" i="64"/>
  <c r="Y447" i="64"/>
  <c r="AE255" i="64"/>
  <c r="AE219" i="64"/>
  <c r="AE192" i="64"/>
  <c r="S351" i="64"/>
  <c r="M388" i="64"/>
  <c r="M437" i="64"/>
  <c r="M374" i="64"/>
  <c r="S421" i="64"/>
  <c r="S394" i="64"/>
  <c r="S429" i="64"/>
  <c r="S227" i="64"/>
  <c r="S368" i="64"/>
  <c r="S393" i="64"/>
  <c r="M433" i="64"/>
  <c r="M366" i="64"/>
  <c r="M436" i="64"/>
  <c r="S175" i="64"/>
  <c r="S349" i="64"/>
  <c r="S432" i="64"/>
  <c r="S386" i="64"/>
  <c r="M414" i="64"/>
  <c r="M375" i="64"/>
  <c r="M378" i="64"/>
  <c r="S456" i="64"/>
  <c r="S231" i="64"/>
  <c r="M365" i="64"/>
  <c r="M391" i="64"/>
  <c r="S170" i="64"/>
  <c r="Y333" i="64"/>
  <c r="AE275" i="64"/>
  <c r="AE284" i="64"/>
  <c r="M398" i="64"/>
  <c r="M206" i="64"/>
  <c r="M215" i="64"/>
  <c r="Y446" i="64"/>
  <c r="Y350" i="64"/>
  <c r="M427" i="64"/>
  <c r="Y429" i="64"/>
  <c r="AE268" i="64"/>
  <c r="Y311" i="64"/>
  <c r="Y279" i="64"/>
  <c r="Y426" i="64"/>
  <c r="Y382" i="64"/>
  <c r="AE248" i="64"/>
  <c r="Y424" i="64"/>
  <c r="Y360" i="64"/>
  <c r="AE186" i="64"/>
  <c r="AE270" i="64"/>
  <c r="Y423" i="64"/>
  <c r="S374" i="64"/>
  <c r="S410" i="64"/>
  <c r="S223" i="64"/>
  <c r="M357" i="64"/>
  <c r="M451" i="64"/>
  <c r="M407" i="64"/>
  <c r="Y273" i="64"/>
  <c r="Y228" i="64"/>
  <c r="Y280" i="64"/>
  <c r="AE181" i="64"/>
  <c r="Y375" i="64"/>
  <c r="AA132" i="64"/>
  <c r="Y288" i="64"/>
  <c r="Y440" i="64"/>
  <c r="Y233" i="64"/>
  <c r="AE241" i="64"/>
  <c r="AE339" i="64"/>
  <c r="AE220" i="64"/>
  <c r="AE334" i="64"/>
  <c r="Y384" i="64"/>
  <c r="Y372" i="64"/>
  <c r="Y377" i="64"/>
  <c r="Y323" i="64"/>
  <c r="M359" i="64"/>
  <c r="M353" i="64"/>
  <c r="M199" i="64"/>
  <c r="M204" i="64"/>
  <c r="Y334" i="64"/>
  <c r="Y358" i="64"/>
  <c r="Y364" i="64"/>
  <c r="AE246" i="64"/>
  <c r="Y412" i="64"/>
  <c r="Y293" i="64"/>
  <c r="Y374" i="64"/>
  <c r="Y320" i="64"/>
  <c r="AE240" i="64"/>
  <c r="Y346" i="64"/>
  <c r="Y319" i="64"/>
  <c r="Y421" i="64"/>
  <c r="Y247" i="64"/>
  <c r="AE177" i="64"/>
  <c r="AE218" i="64"/>
  <c r="Y262" i="64"/>
  <c r="Y309" i="64"/>
  <c r="AE401" i="64"/>
  <c r="Y328" i="64"/>
  <c r="AE409" i="64"/>
  <c r="S226" i="64"/>
  <c r="S440" i="64"/>
  <c r="S355" i="64"/>
  <c r="S411" i="64"/>
  <c r="M422" i="64"/>
  <c r="Y338" i="64"/>
  <c r="Y359" i="64"/>
  <c r="AE204" i="64"/>
  <c r="Y434" i="64"/>
  <c r="Y243" i="64"/>
  <c r="Y441" i="64"/>
  <c r="Y354" i="64"/>
  <c r="Y242" i="64"/>
  <c r="Y385" i="64"/>
  <c r="AE306" i="64"/>
  <c r="AE405" i="64"/>
  <c r="AE286" i="64"/>
  <c r="S415" i="64"/>
  <c r="S345" i="64"/>
  <c r="S402" i="64"/>
  <c r="S358" i="64"/>
  <c r="S418" i="64"/>
  <c r="U326" i="64"/>
  <c r="S412" i="64"/>
  <c r="S416" i="64"/>
  <c r="S435" i="64"/>
  <c r="O326" i="64"/>
  <c r="M176" i="64"/>
  <c r="M288" i="64"/>
  <c r="O132" i="64"/>
  <c r="M478" i="64"/>
  <c r="S234" i="64"/>
  <c r="S382" i="64"/>
  <c r="S232" i="64"/>
  <c r="S369" i="64"/>
  <c r="O274" i="64"/>
  <c r="O6" i="64" s="1"/>
  <c r="G5" i="66" s="1"/>
  <c r="M430" i="64"/>
  <c r="M429" i="64"/>
  <c r="M435" i="64"/>
  <c r="Y356" i="64"/>
  <c r="Y295" i="64"/>
  <c r="M424" i="64"/>
  <c r="M460" i="64"/>
  <c r="M346" i="64"/>
  <c r="M401" i="64"/>
  <c r="Y400" i="64"/>
  <c r="Y313" i="64"/>
  <c r="AA27" i="64"/>
  <c r="Y183" i="64"/>
  <c r="Y227" i="64"/>
  <c r="AE254" i="64"/>
  <c r="Y431" i="64"/>
  <c r="Y277" i="64"/>
  <c r="Y256" i="64"/>
  <c r="Y327" i="64"/>
  <c r="Y239" i="64"/>
  <c r="Y397" i="64"/>
  <c r="AE188" i="64"/>
  <c r="AE250" i="64"/>
  <c r="AE430" i="64"/>
  <c r="Y268" i="64"/>
  <c r="AE416" i="64"/>
  <c r="Y369" i="64"/>
  <c r="S184" i="64"/>
  <c r="S188" i="64"/>
  <c r="S420" i="64"/>
  <c r="S436" i="64"/>
  <c r="S419" i="64"/>
  <c r="M186" i="64"/>
  <c r="M420" i="64"/>
  <c r="M455" i="64"/>
  <c r="Y404" i="64"/>
  <c r="Y443" i="64"/>
  <c r="AE256" i="64"/>
  <c r="AE173" i="64"/>
  <c r="M410" i="64"/>
  <c r="Y308" i="64"/>
  <c r="Y419" i="64"/>
  <c r="Y392" i="64"/>
  <c r="Y352" i="64"/>
  <c r="AE193" i="64"/>
  <c r="AE307" i="64"/>
  <c r="M417" i="64"/>
  <c r="I339" i="64"/>
  <c r="E99" i="66" s="1"/>
  <c r="I394" i="64"/>
  <c r="E154" i="66" s="1"/>
  <c r="I292" i="64"/>
  <c r="E52" i="66" s="1"/>
  <c r="G8" i="66"/>
  <c r="G7" i="66"/>
  <c r="I8" i="66"/>
  <c r="L6" i="66"/>
  <c r="I7" i="66"/>
  <c r="L35" i="66"/>
  <c r="K35" i="66"/>
  <c r="K7" i="66"/>
  <c r="F6" i="66"/>
  <c r="J17" i="66"/>
  <c r="K27" i="66" s="1"/>
  <c r="H83" i="61" s="1"/>
  <c r="K8" i="66"/>
  <c r="J5" i="66"/>
  <c r="J21" i="66"/>
  <c r="O27" i="66" s="1"/>
  <c r="L83" i="61" s="1"/>
  <c r="U327" i="64"/>
  <c r="I87" i="66" s="1"/>
  <c r="J15" i="66"/>
  <c r="I27" i="66" s="1"/>
  <c r="F83" i="61" s="1"/>
  <c r="I82" i="64"/>
  <c r="I132" i="64"/>
  <c r="I65" i="64"/>
  <c r="I183" i="64"/>
  <c r="I326" i="64"/>
  <c r="I444" i="64"/>
  <c r="I27" i="64"/>
  <c r="M170" i="64"/>
  <c r="K5" i="66"/>
  <c r="I274" i="64"/>
  <c r="I288" i="64"/>
  <c r="E48" i="66" s="1"/>
  <c r="I238" i="64"/>
  <c r="O327" i="64"/>
  <c r="G87" i="66" s="1"/>
  <c r="I327" i="64"/>
  <c r="E87" i="66" s="1"/>
  <c r="AA327" i="64"/>
  <c r="E18" i="59"/>
  <c r="F18" i="59" l="1"/>
  <c r="P279" i="64"/>
  <c r="AB301" i="64"/>
  <c r="AB187" i="64"/>
  <c r="AB292" i="64"/>
  <c r="AB272" i="64"/>
  <c r="O5" i="64"/>
  <c r="AB232" i="64"/>
  <c r="P258" i="64"/>
  <c r="AB317" i="64"/>
  <c r="AB284" i="64"/>
  <c r="AB277" i="64"/>
  <c r="P217" i="64"/>
  <c r="AB226" i="64"/>
  <c r="O4" i="64"/>
  <c r="AB243" i="64"/>
  <c r="AB296" i="64"/>
  <c r="V326" i="64"/>
  <c r="AB219" i="64"/>
  <c r="V274" i="64"/>
  <c r="P322" i="64"/>
  <c r="AB260" i="64"/>
  <c r="AB231" i="64"/>
  <c r="P231" i="64"/>
  <c r="AA5" i="64"/>
  <c r="P177" i="64"/>
  <c r="K48" i="66"/>
  <c r="L48" i="66"/>
  <c r="P203" i="64"/>
  <c r="P290" i="64"/>
  <c r="P242" i="64"/>
  <c r="AB249" i="64"/>
  <c r="AB240" i="64"/>
  <c r="P291" i="64"/>
  <c r="AB306" i="64"/>
  <c r="P235" i="64"/>
  <c r="P268" i="64"/>
  <c r="U4" i="64"/>
  <c r="I86" i="66"/>
  <c r="U7" i="64"/>
  <c r="I6" i="66" s="1"/>
  <c r="P289" i="64"/>
  <c r="AB288" i="64"/>
  <c r="AB198" i="64"/>
  <c r="P280" i="64"/>
  <c r="AB297" i="64"/>
  <c r="AB206" i="64"/>
  <c r="P216" i="64"/>
  <c r="AB194" i="64"/>
  <c r="L154" i="66"/>
  <c r="K154" i="66"/>
  <c r="K99" i="66"/>
  <c r="L99" i="66"/>
  <c r="P257" i="64"/>
  <c r="V292" i="64"/>
  <c r="I52" i="66"/>
  <c r="AB473" i="64"/>
  <c r="K87" i="66"/>
  <c r="L87" i="66"/>
  <c r="AB224" i="64"/>
  <c r="AB237" i="64"/>
  <c r="K52" i="66"/>
  <c r="L52" i="66"/>
  <c r="AB298" i="64"/>
  <c r="AB274" i="64"/>
  <c r="AB279" i="64"/>
  <c r="P308" i="64"/>
  <c r="AB263" i="64"/>
  <c r="P243" i="64"/>
  <c r="AB185" i="64"/>
  <c r="P245" i="64"/>
  <c r="P264" i="64"/>
  <c r="P278" i="64"/>
  <c r="P181" i="64"/>
  <c r="AB302" i="64"/>
  <c r="P249" i="64"/>
  <c r="AB312" i="64"/>
  <c r="AB318" i="64"/>
  <c r="G86" i="66"/>
  <c r="O7" i="64"/>
  <c r="P213" i="64"/>
  <c r="P180" i="64"/>
  <c r="AB216" i="64"/>
  <c r="AB285" i="64"/>
  <c r="P312" i="64"/>
  <c r="AB326" i="64"/>
  <c r="AB321" i="64"/>
  <c r="P299" i="64"/>
  <c r="P226" i="64"/>
  <c r="P287" i="64"/>
  <c r="AB319" i="64"/>
  <c r="L204" i="66"/>
  <c r="K204" i="66"/>
  <c r="U5" i="64"/>
  <c r="P207" i="64"/>
  <c r="AB290" i="64"/>
  <c r="I4" i="64"/>
  <c r="E204" i="66"/>
  <c r="I7" i="64"/>
  <c r="E6" i="66" s="1"/>
  <c r="E86" i="66"/>
  <c r="P210" i="64"/>
  <c r="AB183" i="64"/>
  <c r="P187" i="64"/>
  <c r="P293" i="64"/>
  <c r="P277" i="64"/>
  <c r="AB426" i="64"/>
  <c r="K86" i="66"/>
  <c r="L86" i="66"/>
  <c r="AA7" i="64"/>
  <c r="P174" i="64"/>
  <c r="P190" i="64"/>
  <c r="AB233" i="64"/>
  <c r="AB258" i="64"/>
  <c r="P234" i="64"/>
  <c r="P323" i="64"/>
  <c r="AB256" i="64"/>
  <c r="AA4" i="64"/>
  <c r="I6" i="64"/>
  <c r="E5" i="66" s="1"/>
  <c r="I5" i="64"/>
  <c r="J14" i="66" s="1"/>
  <c r="H27" i="66" s="1"/>
  <c r="E83" i="61" s="1"/>
  <c r="AB394" i="64"/>
  <c r="AB329" i="64"/>
  <c r="AB468" i="64"/>
  <c r="AB330" i="64"/>
  <c r="AB412" i="64"/>
  <c r="AB460" i="64"/>
  <c r="AB379" i="64"/>
  <c r="AB444" i="64"/>
  <c r="AB455" i="64"/>
  <c r="AB450" i="64"/>
  <c r="AB343" i="64"/>
  <c r="AB409" i="64"/>
  <c r="AB440" i="64"/>
  <c r="AB477" i="64"/>
  <c r="AB374" i="64"/>
  <c r="AB358" i="64"/>
  <c r="AB441" i="64"/>
  <c r="AB364" i="64"/>
  <c r="AB355" i="64"/>
  <c r="AB466" i="64"/>
  <c r="AB414" i="64"/>
  <c r="AB423" i="64"/>
  <c r="AB420" i="64"/>
  <c r="AB333" i="64"/>
  <c r="AB386" i="64"/>
  <c r="AB424" i="64"/>
  <c r="AB429" i="64"/>
  <c r="AB339" i="64"/>
  <c r="AB447" i="64"/>
  <c r="AB365" i="64"/>
  <c r="AB377" i="64"/>
  <c r="AB346" i="64"/>
  <c r="AB376" i="64"/>
  <c r="AB413" i="64"/>
  <c r="AB463" i="64"/>
  <c r="AB357" i="64"/>
  <c r="AB448" i="64"/>
  <c r="AB471" i="64"/>
  <c r="AB375" i="64"/>
  <c r="AB452" i="64"/>
  <c r="AB465" i="64"/>
  <c r="AB456" i="64"/>
  <c r="AB328" i="64"/>
  <c r="AB398" i="64"/>
  <c r="AB454" i="64"/>
  <c r="AB332" i="64"/>
  <c r="AB458" i="64"/>
  <c r="AB428" i="64"/>
  <c r="AB367" i="64"/>
  <c r="AB462" i="64"/>
  <c r="AB431" i="64"/>
  <c r="AB422" i="64"/>
  <c r="AB437" i="64"/>
  <c r="AB432" i="64"/>
  <c r="AB363" i="64"/>
  <c r="AB347" i="64"/>
  <c r="P326" i="64"/>
  <c r="P219" i="64"/>
  <c r="P237" i="64"/>
  <c r="P320" i="64"/>
  <c r="P263" i="64"/>
  <c r="AB430" i="64"/>
  <c r="AB268" i="64"/>
  <c r="AB186" i="64"/>
  <c r="AB372" i="64"/>
  <c r="AB402" i="64"/>
  <c r="P182" i="64"/>
  <c r="AB356" i="64"/>
  <c r="AB390" i="64"/>
  <c r="P244" i="64"/>
  <c r="P292" i="64"/>
  <c r="AB417" i="64"/>
  <c r="P311" i="64"/>
  <c r="P298" i="64"/>
  <c r="AB276" i="64"/>
  <c r="AB299" i="64"/>
  <c r="P222" i="64"/>
  <c r="AB449" i="64"/>
  <c r="P315" i="64"/>
  <c r="P314" i="64"/>
  <c r="AB378" i="64"/>
  <c r="AB478" i="64"/>
  <c r="P204" i="64"/>
  <c r="AB188" i="64"/>
  <c r="P307" i="64"/>
  <c r="P224" i="64"/>
  <c r="P265" i="64"/>
  <c r="AB197" i="64"/>
  <c r="P200" i="64"/>
  <c r="P202" i="64"/>
  <c r="AB403" i="64"/>
  <c r="AB342" i="64"/>
  <c r="P247" i="64"/>
  <c r="AB395" i="64"/>
  <c r="P270" i="64"/>
  <c r="AB362" i="64"/>
  <c r="AB410" i="64"/>
  <c r="AB331" i="64"/>
  <c r="AB325" i="64"/>
  <c r="AB172" i="64"/>
  <c r="P267" i="64"/>
  <c r="AB384" i="64"/>
  <c r="AB340" i="64"/>
  <c r="AB283" i="64"/>
  <c r="AB241" i="64"/>
  <c r="AB400" i="64"/>
  <c r="AB291" i="64"/>
  <c r="AB397" i="64"/>
  <c r="AB259" i="64"/>
  <c r="AB411" i="64"/>
  <c r="AB469" i="64"/>
  <c r="AB265" i="64"/>
  <c r="P225" i="64"/>
  <c r="AB218" i="64"/>
  <c r="P186" i="64"/>
  <c r="AB175" i="64"/>
  <c r="AB238" i="64"/>
  <c r="P253" i="64"/>
  <c r="P285" i="64"/>
  <c r="P188" i="64"/>
  <c r="AB275" i="64"/>
  <c r="AB383" i="64"/>
  <c r="P215" i="64"/>
  <c r="AB314" i="64"/>
  <c r="AB381" i="64"/>
  <c r="P256" i="64"/>
  <c r="P261" i="64"/>
  <c r="P266" i="64"/>
  <c r="P170" i="64"/>
  <c r="AB300" i="64"/>
  <c r="P286" i="64"/>
  <c r="AB242" i="64"/>
  <c r="AB278" i="64"/>
  <c r="AB391" i="64"/>
  <c r="AB205" i="64"/>
  <c r="P255" i="64"/>
  <c r="AB369" i="64"/>
  <c r="P252" i="64"/>
  <c r="AB253" i="64"/>
  <c r="AB476" i="64"/>
  <c r="AB229" i="64"/>
  <c r="P316" i="64"/>
  <c r="AB345" i="64"/>
  <c r="P171" i="64"/>
  <c r="AB442" i="64"/>
  <c r="AB222" i="64"/>
  <c r="AB221" i="64"/>
  <c r="P178" i="64"/>
  <c r="AB192" i="64"/>
  <c r="AB387" i="64"/>
  <c r="P260" i="64"/>
  <c r="AB280" i="64"/>
  <c r="AB191" i="64"/>
  <c r="AB470" i="64"/>
  <c r="AB266" i="64"/>
  <c r="V238" i="64"/>
  <c r="AB360" i="64"/>
  <c r="AB427" i="64"/>
  <c r="P321" i="64"/>
  <c r="AB316" i="64"/>
  <c r="AB433" i="64"/>
  <c r="AB294" i="64"/>
  <c r="AB350" i="64"/>
  <c r="AB190" i="64"/>
  <c r="AB425" i="64"/>
  <c r="P275" i="64"/>
  <c r="AB389" i="64"/>
  <c r="P325" i="64"/>
  <c r="P319" i="64"/>
  <c r="P227" i="64"/>
  <c r="P221" i="64"/>
  <c r="AB177" i="64"/>
  <c r="AB235" i="64"/>
  <c r="AB322" i="64"/>
  <c r="AB245" i="64"/>
  <c r="AB396" i="64"/>
  <c r="AB349" i="64"/>
  <c r="P317" i="64"/>
  <c r="AB212" i="64"/>
  <c r="AB344" i="64"/>
  <c r="P262" i="64"/>
  <c r="P206" i="64"/>
  <c r="AB304" i="64"/>
  <c r="AB173" i="64"/>
  <c r="AB373" i="64"/>
  <c r="P302" i="64"/>
  <c r="AB255" i="64"/>
  <c r="AB305" i="64"/>
  <c r="AB467" i="64"/>
  <c r="AB338" i="64"/>
  <c r="P301" i="64"/>
  <c r="AB282" i="64"/>
  <c r="AB320" i="64"/>
  <c r="P274" i="64"/>
  <c r="AB445" i="64"/>
  <c r="AB267" i="64"/>
  <c r="AB181" i="64"/>
  <c r="P183" i="64"/>
  <c r="AB225" i="64"/>
  <c r="AB269" i="64"/>
  <c r="AB254" i="64"/>
  <c r="AB348" i="64"/>
  <c r="P191" i="64"/>
  <c r="P214" i="64"/>
  <c r="AB208" i="64"/>
  <c r="P201" i="64"/>
  <c r="P220" i="64"/>
  <c r="P240" i="64"/>
  <c r="AB453" i="64"/>
  <c r="P251" i="64"/>
  <c r="AB286" i="64"/>
  <c r="V288" i="64"/>
  <c r="P172" i="64"/>
  <c r="AB200" i="64"/>
  <c r="AB388" i="64"/>
  <c r="AB451" i="64"/>
  <c r="AB239" i="64"/>
  <c r="AB315" i="64"/>
  <c r="AB195" i="64"/>
  <c r="P297" i="64"/>
  <c r="P300" i="64"/>
  <c r="P309" i="64"/>
  <c r="P230" i="64"/>
  <c r="P288" i="64"/>
  <c r="P175" i="64"/>
  <c r="AB371" i="64"/>
  <c r="V183" i="64"/>
  <c r="AB203" i="64"/>
  <c r="P211" i="64"/>
  <c r="AB334" i="64"/>
  <c r="AB335" i="64"/>
  <c r="P228" i="64"/>
  <c r="AB273" i="64"/>
  <c r="AB457" i="64"/>
  <c r="AB435" i="64"/>
  <c r="AB189" i="64"/>
  <c r="P212" i="64"/>
  <c r="P173" i="64"/>
  <c r="P246" i="64"/>
  <c r="AB474" i="64"/>
  <c r="AB464" i="64"/>
  <c r="AB354" i="64"/>
  <c r="P241" i="64"/>
  <c r="AB359" i="64"/>
  <c r="AB439" i="64"/>
  <c r="AB405" i="64"/>
  <c r="P305" i="64"/>
  <c r="AB419" i="64"/>
  <c r="AB179" i="64"/>
  <c r="P192" i="64"/>
  <c r="AB174" i="64"/>
  <c r="AB244" i="64"/>
  <c r="AB406" i="64"/>
  <c r="AB404" i="64"/>
  <c r="AB227" i="64"/>
  <c r="AB295" i="64"/>
  <c r="AB246" i="64"/>
  <c r="P239" i="64"/>
  <c r="P185" i="64"/>
  <c r="P306" i="64"/>
  <c r="AB307" i="64"/>
  <c r="P195" i="64"/>
  <c r="P193" i="64"/>
  <c r="P208" i="64"/>
  <c r="AB472" i="64"/>
  <c r="AB461" i="64"/>
  <c r="P254" i="64"/>
  <c r="AB252" i="64"/>
  <c r="AB210" i="64"/>
  <c r="AB234" i="64"/>
  <c r="AB337" i="64"/>
  <c r="AB303" i="64"/>
  <c r="AB399" i="64"/>
  <c r="AB368" i="64"/>
  <c r="P318" i="64"/>
  <c r="P304" i="64"/>
  <c r="AB180" i="64"/>
  <c r="P236" i="64"/>
  <c r="AB211" i="64"/>
  <c r="P313" i="64"/>
  <c r="AB380" i="64"/>
  <c r="AB209" i="64"/>
  <c r="AB199" i="64"/>
  <c r="P281" i="64"/>
  <c r="AB228" i="64"/>
  <c r="AB361" i="64"/>
  <c r="P229" i="64"/>
  <c r="AB408" i="64"/>
  <c r="AB308" i="64"/>
  <c r="AB196" i="64"/>
  <c r="P209" i="64"/>
  <c r="AB289" i="64"/>
  <c r="AB213" i="64"/>
  <c r="AB421" i="64"/>
  <c r="P176" i="64"/>
  <c r="P295" i="64"/>
  <c r="AB264" i="64"/>
  <c r="AB262" i="64"/>
  <c r="P223" i="64"/>
  <c r="P296" i="64"/>
  <c r="AB251" i="64"/>
  <c r="AB257" i="64"/>
  <c r="AB446" i="64"/>
  <c r="AB204" i="64"/>
  <c r="AB327" i="64"/>
  <c r="AB459" i="64"/>
  <c r="P259" i="64"/>
  <c r="AB271" i="64"/>
  <c r="P232" i="64"/>
  <c r="AB176" i="64"/>
  <c r="P218" i="64"/>
  <c r="AB261" i="64"/>
  <c r="P238" i="64"/>
  <c r="AB323" i="64"/>
  <c r="P248" i="64"/>
  <c r="AB178" i="64"/>
  <c r="AB392" i="64"/>
  <c r="AB385" i="64"/>
  <c r="AB336" i="64"/>
  <c r="AB366" i="64"/>
  <c r="P271" i="64"/>
  <c r="AB193" i="64"/>
  <c r="P196" i="64"/>
  <c r="AB184" i="64"/>
  <c r="AB416" i="64"/>
  <c r="P303" i="64"/>
  <c r="AB352" i="64"/>
  <c r="P197" i="64"/>
  <c r="P310" i="64"/>
  <c r="AB351" i="64"/>
  <c r="AB310" i="64"/>
  <c r="P294" i="64"/>
  <c r="P273" i="64"/>
  <c r="AB393" i="64"/>
  <c r="P205" i="64"/>
  <c r="AB443" i="64"/>
  <c r="P184" i="64"/>
  <c r="AB236" i="64"/>
  <c r="AB309" i="64"/>
  <c r="P283" i="64"/>
  <c r="P189" i="64"/>
  <c r="AB207" i="64"/>
  <c r="AB407" i="64"/>
  <c r="AB287" i="64"/>
  <c r="P233" i="64"/>
  <c r="P324" i="64"/>
  <c r="AB313" i="64"/>
  <c r="AB170" i="64"/>
  <c r="AB182" i="64"/>
  <c r="AB353" i="64"/>
  <c r="AB475" i="64"/>
  <c r="P179" i="64"/>
  <c r="AB324" i="64"/>
  <c r="AB382" i="64"/>
  <c r="AB281" i="64"/>
  <c r="AB230" i="64"/>
  <c r="AB418" i="64"/>
  <c r="AB214" i="64"/>
  <c r="P282" i="64"/>
  <c r="AB370" i="64"/>
  <c r="P198" i="64"/>
  <c r="AB415" i="64"/>
  <c r="P276" i="64"/>
  <c r="AB223" i="64"/>
  <c r="AB202" i="64"/>
  <c r="P269" i="64"/>
  <c r="AB270" i="64"/>
  <c r="P250" i="64"/>
  <c r="AB171" i="64"/>
  <c r="AB436" i="64"/>
  <c r="AB217" i="64"/>
  <c r="P272" i="64"/>
  <c r="AB293" i="64"/>
  <c r="AB247" i="64"/>
  <c r="AB311" i="64"/>
  <c r="AB438" i="64"/>
  <c r="AB248" i="64"/>
  <c r="P194" i="64"/>
  <c r="AB201" i="64"/>
  <c r="AB341" i="64"/>
  <c r="AB401" i="64"/>
  <c r="AB215" i="64"/>
  <c r="AB220" i="64"/>
  <c r="AB250" i="64"/>
  <c r="P284" i="64"/>
  <c r="P199" i="64"/>
  <c r="AB434" i="64"/>
  <c r="V339" i="64"/>
  <c r="V454" i="64"/>
  <c r="V457" i="64"/>
  <c r="V461" i="64"/>
  <c r="V468" i="64"/>
  <c r="V448" i="64"/>
  <c r="V478" i="64"/>
  <c r="V394" i="64"/>
  <c r="V458" i="64"/>
  <c r="V473" i="64"/>
  <c r="V477" i="64"/>
  <c r="V472" i="64"/>
  <c r="V444" i="64"/>
  <c r="V462" i="64"/>
  <c r="V451" i="64"/>
  <c r="V453" i="64"/>
  <c r="V476" i="64"/>
  <c r="V466" i="64"/>
  <c r="V455" i="64"/>
  <c r="V469" i="64"/>
  <c r="V449" i="64"/>
  <c r="V470" i="64"/>
  <c r="V459" i="64"/>
  <c r="V452" i="64"/>
  <c r="V465" i="64"/>
  <c r="V474" i="64"/>
  <c r="V463" i="64"/>
  <c r="V456" i="64"/>
  <c r="V471" i="64"/>
  <c r="V450" i="64"/>
  <c r="V467" i="64"/>
  <c r="V475" i="64"/>
  <c r="V464" i="64"/>
  <c r="V447" i="64"/>
  <c r="V460" i="64"/>
  <c r="P381" i="64"/>
  <c r="P400" i="64"/>
  <c r="P426" i="64"/>
  <c r="P356" i="64"/>
  <c r="P407" i="64"/>
  <c r="P420" i="64"/>
  <c r="P456" i="64"/>
  <c r="P462" i="64"/>
  <c r="P468" i="64"/>
  <c r="P450" i="64"/>
  <c r="P365" i="64"/>
  <c r="P408" i="64"/>
  <c r="P416" i="64"/>
  <c r="P358" i="64"/>
  <c r="P436" i="64"/>
  <c r="P427" i="64"/>
  <c r="P378" i="64"/>
  <c r="P397" i="64"/>
  <c r="P390" i="64"/>
  <c r="P425" i="64"/>
  <c r="P333" i="64"/>
  <c r="P328" i="64"/>
  <c r="P453" i="64"/>
  <c r="P406" i="64"/>
  <c r="P424" i="64"/>
  <c r="P327" i="64"/>
  <c r="P470" i="64"/>
  <c r="P415" i="64"/>
  <c r="P352" i="64"/>
  <c r="P342" i="64"/>
  <c r="P357" i="64"/>
  <c r="P371" i="64"/>
  <c r="P399" i="64"/>
  <c r="P466" i="64"/>
  <c r="P454" i="64"/>
  <c r="P460" i="64"/>
  <c r="P473" i="64"/>
  <c r="P341" i="64"/>
  <c r="P421" i="64"/>
  <c r="P437" i="64"/>
  <c r="P391" i="64"/>
  <c r="P446" i="64"/>
  <c r="P430" i="64"/>
  <c r="P345" i="64"/>
  <c r="P440" i="64"/>
  <c r="P351" i="64"/>
  <c r="P418" i="64"/>
  <c r="P331" i="64"/>
  <c r="P478" i="64"/>
  <c r="P459" i="64"/>
  <c r="P414" i="64"/>
  <c r="P340" i="64"/>
  <c r="P349" i="64"/>
  <c r="P355" i="64"/>
  <c r="P441" i="64"/>
  <c r="P395" i="64"/>
  <c r="P348" i="64"/>
  <c r="P429" i="64"/>
  <c r="P471" i="64"/>
  <c r="P394" i="64"/>
  <c r="P452" i="64"/>
  <c r="P465" i="64"/>
  <c r="P375" i="64"/>
  <c r="P442" i="64"/>
  <c r="P403" i="64"/>
  <c r="P344" i="64"/>
  <c r="P347" i="64"/>
  <c r="P439" i="64"/>
  <c r="P374" i="64"/>
  <c r="P417" i="64"/>
  <c r="P385" i="64"/>
  <c r="P332" i="64"/>
  <c r="P338" i="64"/>
  <c r="P362" i="64"/>
  <c r="P443" i="64"/>
  <c r="P434" i="64"/>
  <c r="P423" i="64"/>
  <c r="P438" i="64"/>
  <c r="P336" i="64"/>
  <c r="P405" i="64"/>
  <c r="P393" i="64"/>
  <c r="P386" i="64"/>
  <c r="P428" i="64"/>
  <c r="P463" i="64"/>
  <c r="P477" i="64"/>
  <c r="P339" i="64"/>
  <c r="P457" i="64"/>
  <c r="P373" i="64"/>
  <c r="P383" i="64"/>
  <c r="P445" i="64"/>
  <c r="P411" i="64"/>
  <c r="P346" i="64"/>
  <c r="P432" i="64"/>
  <c r="P343" i="64"/>
  <c r="P410" i="64"/>
  <c r="P368" i="64"/>
  <c r="P330" i="64"/>
  <c r="P329" i="64"/>
  <c r="P472" i="64"/>
  <c r="P387" i="64"/>
  <c r="P447" i="64"/>
  <c r="P413" i="64"/>
  <c r="P476" i="64"/>
  <c r="P364" i="64"/>
  <c r="P354" i="64"/>
  <c r="P379" i="64"/>
  <c r="P372" i="64"/>
  <c r="P369" i="64"/>
  <c r="P433" i="64"/>
  <c r="P455" i="64"/>
  <c r="P469" i="64"/>
  <c r="P475" i="64"/>
  <c r="P449" i="64"/>
  <c r="P392" i="64"/>
  <c r="P389" i="64"/>
  <c r="P370" i="64"/>
  <c r="P422" i="64"/>
  <c r="P388" i="64"/>
  <c r="P409" i="64"/>
  <c r="P361" i="64"/>
  <c r="P448" i="64"/>
  <c r="P404" i="64"/>
  <c r="P334" i="64"/>
  <c r="P398" i="64"/>
  <c r="P380" i="64"/>
  <c r="P376" i="64"/>
  <c r="P401" i="64"/>
  <c r="P396" i="64"/>
  <c r="P367" i="64"/>
  <c r="P384" i="64"/>
  <c r="P359" i="64"/>
  <c r="P444" i="64"/>
  <c r="P474" i="64"/>
  <c r="P461" i="64"/>
  <c r="P467" i="64"/>
  <c r="P458" i="64"/>
  <c r="P419" i="64"/>
  <c r="P435" i="64"/>
  <c r="P377" i="64"/>
  <c r="P431" i="64"/>
  <c r="P366" i="64"/>
  <c r="P402" i="64"/>
  <c r="P360" i="64"/>
  <c r="P363" i="64"/>
  <c r="P412" i="64"/>
  <c r="P335" i="64"/>
  <c r="P353" i="64"/>
  <c r="P382" i="64"/>
  <c r="P464" i="64"/>
  <c r="P451" i="64"/>
  <c r="P350" i="64"/>
  <c r="P337" i="64"/>
  <c r="J449" i="64"/>
  <c r="J453" i="64"/>
  <c r="J457" i="64"/>
  <c r="J461" i="64"/>
  <c r="J465" i="64"/>
  <c r="J469" i="64"/>
  <c r="J473" i="64"/>
  <c r="J477" i="64"/>
  <c r="J458" i="64"/>
  <c r="J454" i="64"/>
  <c r="J466" i="64"/>
  <c r="J474" i="64"/>
  <c r="J452" i="64"/>
  <c r="J468" i="64"/>
  <c r="J450" i="64"/>
  <c r="J462" i="64"/>
  <c r="J470" i="64"/>
  <c r="J478" i="64"/>
  <c r="J460" i="64"/>
  <c r="J456" i="64"/>
  <c r="J472" i="64"/>
  <c r="J451" i="64"/>
  <c r="J455" i="64"/>
  <c r="J459" i="64"/>
  <c r="J463" i="64"/>
  <c r="J467" i="64"/>
  <c r="J471" i="64"/>
  <c r="J475" i="64"/>
  <c r="J464" i="64"/>
  <c r="J476" i="64"/>
  <c r="J447" i="64"/>
  <c r="J448" i="64"/>
  <c r="J170" i="64"/>
  <c r="G6" i="66"/>
  <c r="K6" i="66"/>
  <c r="J18" i="66"/>
  <c r="L27" i="66" s="1"/>
  <c r="I83" i="61" s="1"/>
  <c r="V330" i="64"/>
  <c r="V315" i="64"/>
  <c r="V430" i="64"/>
  <c r="V446" i="64"/>
  <c r="J20" i="66"/>
  <c r="N27" i="66" s="1"/>
  <c r="K83" i="61" s="1"/>
  <c r="J176" i="64"/>
  <c r="J16" i="66"/>
  <c r="J27" i="66" s="1"/>
  <c r="G83" i="61" s="1"/>
  <c r="V205" i="64"/>
  <c r="J446" i="64"/>
  <c r="J326" i="64"/>
  <c r="V184" i="64"/>
  <c r="V340" i="64"/>
  <c r="V258" i="64"/>
  <c r="J428" i="64"/>
  <c r="V438" i="64"/>
  <c r="J227" i="64"/>
  <c r="J179" i="64"/>
  <c r="V361" i="64"/>
  <c r="V273" i="64"/>
  <c r="J214" i="64"/>
  <c r="J444" i="64"/>
  <c r="J273" i="64"/>
  <c r="V404" i="64"/>
  <c r="V250" i="64"/>
  <c r="J394" i="64"/>
  <c r="J351" i="64"/>
  <c r="J392" i="64"/>
  <c r="V181" i="64"/>
  <c r="V224" i="64"/>
  <c r="J269" i="64"/>
  <c r="V309" i="64"/>
  <c r="J360" i="64"/>
  <c r="V396" i="64"/>
  <c r="J363" i="64"/>
  <c r="J253" i="64"/>
  <c r="J217" i="64"/>
  <c r="V211" i="64"/>
  <c r="J367" i="64"/>
  <c r="V368" i="64"/>
  <c r="V380" i="64"/>
  <c r="V173" i="64"/>
  <c r="J197" i="64"/>
  <c r="J416" i="64"/>
  <c r="V344" i="64"/>
  <c r="V206" i="64"/>
  <c r="J346" i="64"/>
  <c r="J331" i="64"/>
  <c r="J368" i="64"/>
  <c r="J208" i="64"/>
  <c r="J188" i="64"/>
  <c r="J431" i="64"/>
  <c r="V187" i="64"/>
  <c r="J187" i="64"/>
  <c r="V194" i="64"/>
  <c r="V346" i="64"/>
  <c r="J322" i="64"/>
  <c r="V210" i="64"/>
  <c r="J377" i="64"/>
  <c r="V385" i="64"/>
  <c r="J403" i="64"/>
  <c r="J354" i="64"/>
  <c r="V276" i="64"/>
  <c r="J279" i="64"/>
  <c r="V350" i="64"/>
  <c r="J204" i="64"/>
  <c r="V441" i="64"/>
  <c r="J263" i="64"/>
  <c r="V232" i="64"/>
  <c r="J278" i="64"/>
  <c r="V329" i="64"/>
  <c r="J427" i="64"/>
  <c r="V342" i="64"/>
  <c r="J434" i="64"/>
  <c r="V271" i="64"/>
  <c r="J320" i="64"/>
  <c r="J411" i="64"/>
  <c r="V304" i="64"/>
  <c r="V259" i="64"/>
  <c r="J308" i="64"/>
  <c r="J191" i="64"/>
  <c r="J180" i="64"/>
  <c r="J292" i="64"/>
  <c r="J171" i="64"/>
  <c r="V373" i="64"/>
  <c r="V303" i="64"/>
  <c r="J243" i="64"/>
  <c r="V322" i="64"/>
  <c r="J366" i="64"/>
  <c r="J430" i="64"/>
  <c r="J393" i="64"/>
  <c r="V331" i="64"/>
  <c r="V290" i="64"/>
  <c r="J389" i="64"/>
  <c r="V313" i="64"/>
  <c r="V395" i="64"/>
  <c r="J283" i="64"/>
  <c r="V355" i="64"/>
  <c r="J379" i="64"/>
  <c r="J220" i="64"/>
  <c r="J221" i="64"/>
  <c r="J219" i="64"/>
  <c r="J218" i="64"/>
  <c r="J256" i="64"/>
  <c r="V208" i="64"/>
  <c r="J364" i="64"/>
  <c r="J209" i="64"/>
  <c r="V352" i="64"/>
  <c r="J327" i="64"/>
  <c r="V302" i="64"/>
  <c r="V323" i="64"/>
  <c r="J251" i="64"/>
  <c r="J421" i="64"/>
  <c r="V356" i="64"/>
  <c r="V280" i="64"/>
  <c r="J347" i="64"/>
  <c r="J328" i="64"/>
  <c r="J207" i="64"/>
  <c r="V327" i="64"/>
  <c r="J190" i="64"/>
  <c r="V343" i="64"/>
  <c r="V268" i="64"/>
  <c r="V359" i="64"/>
  <c r="V284" i="64"/>
  <c r="J386" i="64"/>
  <c r="V382" i="64"/>
  <c r="J325" i="64"/>
  <c r="V257" i="64"/>
  <c r="J404" i="64"/>
  <c r="V424" i="64"/>
  <c r="J280" i="64"/>
  <c r="V263" i="64"/>
  <c r="J203" i="64"/>
  <c r="J264" i="64"/>
  <c r="J397" i="64"/>
  <c r="V252" i="64"/>
  <c r="J291" i="64"/>
  <c r="J259" i="64"/>
  <c r="J282" i="64"/>
  <c r="V255" i="64"/>
  <c r="J435" i="64"/>
  <c r="J408" i="64"/>
  <c r="J239" i="64"/>
  <c r="J375" i="64"/>
  <c r="V407" i="64"/>
  <c r="J247" i="64"/>
  <c r="V362" i="64"/>
  <c r="J200" i="64"/>
  <c r="V275" i="64"/>
  <c r="J232" i="64"/>
  <c r="V279" i="64"/>
  <c r="V365" i="64"/>
  <c r="J172" i="64"/>
  <c r="V286" i="64"/>
  <c r="J357" i="64"/>
  <c r="J380" i="64"/>
  <c r="V236" i="64"/>
  <c r="V412" i="64"/>
  <c r="J437" i="64"/>
  <c r="V282" i="64"/>
  <c r="V321" i="64"/>
  <c r="V265" i="64"/>
  <c r="V405" i="64"/>
  <c r="V253" i="64"/>
  <c r="J348" i="64"/>
  <c r="V221" i="64"/>
  <c r="J339" i="64"/>
  <c r="J390" i="64"/>
  <c r="V235" i="64"/>
  <c r="V234" i="64"/>
  <c r="V374" i="64"/>
  <c r="V445" i="64"/>
  <c r="V278" i="64"/>
  <c r="J319" i="64"/>
  <c r="V442" i="64"/>
  <c r="V245" i="64"/>
  <c r="V204" i="64"/>
  <c r="J242" i="64"/>
  <c r="J226" i="64"/>
  <c r="J233" i="64"/>
  <c r="V277" i="64"/>
  <c r="V429" i="64"/>
  <c r="J271" i="64"/>
  <c r="J329" i="64"/>
  <c r="J335" i="64"/>
  <c r="V416" i="64"/>
  <c r="J340" i="64"/>
  <c r="V433" i="64"/>
  <c r="J235" i="64"/>
  <c r="V264" i="64"/>
  <c r="J332" i="64"/>
  <c r="V411" i="64"/>
  <c r="V189" i="64"/>
  <c r="J309" i="64"/>
  <c r="V400" i="64"/>
  <c r="V403" i="64"/>
  <c r="J265" i="64"/>
  <c r="V251" i="64"/>
  <c r="J257" i="64"/>
  <c r="V297" i="64"/>
  <c r="J445" i="64"/>
  <c r="J442" i="64"/>
  <c r="J234" i="64"/>
  <c r="J240" i="64"/>
  <c r="J409" i="64"/>
  <c r="V171" i="64"/>
  <c r="J249" i="64"/>
  <c r="V332" i="64"/>
  <c r="J199" i="64"/>
  <c r="V423" i="64"/>
  <c r="J194" i="64"/>
  <c r="V212" i="64"/>
  <c r="J173" i="64"/>
  <c r="V435" i="64"/>
  <c r="V299" i="64"/>
  <c r="J423" i="64"/>
  <c r="V376" i="64"/>
  <c r="V295" i="64"/>
  <c r="J395" i="64"/>
  <c r="J323" i="64"/>
  <c r="J206" i="64"/>
  <c r="V226" i="64"/>
  <c r="V357" i="64"/>
  <c r="V195" i="64"/>
  <c r="V392" i="64"/>
  <c r="J350" i="64"/>
  <c r="V387" i="64"/>
  <c r="V383" i="64"/>
  <c r="V317" i="64"/>
  <c r="J281" i="64"/>
  <c r="J254" i="64"/>
  <c r="J177" i="64"/>
  <c r="J343" i="64"/>
  <c r="V217" i="64"/>
  <c r="V283" i="64"/>
  <c r="V216" i="64"/>
  <c r="J344" i="64"/>
  <c r="V426" i="64"/>
  <c r="V214" i="64"/>
  <c r="V249" i="64"/>
  <c r="V384" i="64"/>
  <c r="V427" i="64"/>
  <c r="J293" i="64"/>
  <c r="J387" i="64"/>
  <c r="V200" i="64"/>
  <c r="J398" i="64"/>
  <c r="V417" i="64"/>
  <c r="V202" i="64"/>
  <c r="J174" i="64"/>
  <c r="J272" i="64"/>
  <c r="V311" i="64"/>
  <c r="V198" i="64"/>
  <c r="J359" i="64"/>
  <c r="V180" i="64"/>
  <c r="V197" i="64"/>
  <c r="J373" i="64"/>
  <c r="J440" i="64"/>
  <c r="J288" i="64"/>
  <c r="J287" i="64"/>
  <c r="J405" i="64"/>
  <c r="V186" i="64"/>
  <c r="V337" i="64"/>
  <c r="V185" i="64"/>
  <c r="J223" i="64"/>
  <c r="J361" i="64"/>
  <c r="V300" i="64"/>
  <c r="J216" i="64"/>
  <c r="J192" i="64"/>
  <c r="J294" i="64"/>
  <c r="J396" i="64"/>
  <c r="V176" i="64"/>
  <c r="V399" i="64"/>
  <c r="V267" i="64"/>
  <c r="J443" i="64"/>
  <c r="V378" i="64"/>
  <c r="V254" i="64"/>
  <c r="J410" i="64"/>
  <c r="V316" i="64"/>
  <c r="V320" i="64"/>
  <c r="J213" i="64"/>
  <c r="V246" i="64"/>
  <c r="V188" i="64"/>
  <c r="J196" i="64"/>
  <c r="V398" i="64"/>
  <c r="V440" i="64"/>
  <c r="J184" i="64"/>
  <c r="V219" i="64"/>
  <c r="J330" i="64"/>
  <c r="V261" i="64"/>
  <c r="V391" i="64"/>
  <c r="V256" i="64"/>
  <c r="V306" i="64"/>
  <c r="V244" i="64"/>
  <c r="V248" i="64"/>
  <c r="V335" i="64"/>
  <c r="J268" i="64"/>
  <c r="V371" i="64"/>
  <c r="V230" i="64"/>
  <c r="V170" i="64"/>
  <c r="J342" i="64"/>
  <c r="J439" i="64"/>
  <c r="V366" i="64"/>
  <c r="V196" i="64"/>
  <c r="J356" i="64"/>
  <c r="J302" i="64"/>
  <c r="V364" i="64"/>
  <c r="V298" i="64"/>
  <c r="J406" i="64"/>
  <c r="V182" i="64"/>
  <c r="J432" i="64"/>
  <c r="V199" i="64"/>
  <c r="V281" i="64"/>
  <c r="V349" i="64"/>
  <c r="V215" i="64"/>
  <c r="J429" i="64"/>
  <c r="V351" i="64"/>
  <c r="V307" i="64"/>
  <c r="J175" i="64"/>
  <c r="J303" i="64"/>
  <c r="V413" i="64"/>
  <c r="J296" i="64"/>
  <c r="J353" i="64"/>
  <c r="J369" i="64"/>
  <c r="V305" i="64"/>
  <c r="J229" i="64"/>
  <c r="J250" i="64"/>
  <c r="V334" i="64"/>
  <c r="V260" i="64"/>
  <c r="V333" i="64"/>
  <c r="J222" i="64"/>
  <c r="J370" i="64"/>
  <c r="V324" i="64"/>
  <c r="V325" i="64"/>
  <c r="J231" i="64"/>
  <c r="V312" i="64"/>
  <c r="V415" i="64"/>
  <c r="J241" i="64"/>
  <c r="J300" i="64"/>
  <c r="J215" i="64"/>
  <c r="J238" i="64"/>
  <c r="J237" i="64"/>
  <c r="J236" i="64"/>
  <c r="V213" i="64"/>
  <c r="V369" i="64"/>
  <c r="J401" i="64"/>
  <c r="J419" i="64"/>
  <c r="V229" i="64"/>
  <c r="J391" i="64"/>
  <c r="J212" i="64"/>
  <c r="V393" i="64"/>
  <c r="V336" i="64"/>
  <c r="J195" i="64"/>
  <c r="J413" i="64"/>
  <c r="J399" i="64"/>
  <c r="J407" i="64"/>
  <c r="V360" i="64"/>
  <c r="V406" i="64"/>
  <c r="J318" i="64"/>
  <c r="J297" i="64"/>
  <c r="V287" i="64"/>
  <c r="V190" i="64"/>
  <c r="J334" i="64"/>
  <c r="V397" i="64"/>
  <c r="J246" i="64"/>
  <c r="J355" i="64"/>
  <c r="J244" i="64"/>
  <c r="J252" i="64"/>
  <c r="J374" i="64"/>
  <c r="V345" i="64"/>
  <c r="J312" i="64"/>
  <c r="V432" i="64"/>
  <c r="V285" i="64"/>
  <c r="J185" i="64"/>
  <c r="V437" i="64"/>
  <c r="V341" i="64"/>
  <c r="J260" i="64"/>
  <c r="V262" i="64"/>
  <c r="J315" i="64"/>
  <c r="V348" i="64"/>
  <c r="V294" i="64"/>
  <c r="V240" i="64"/>
  <c r="V308" i="64"/>
  <c r="J224" i="64"/>
  <c r="V269" i="64"/>
  <c r="V191" i="64"/>
  <c r="J262" i="64"/>
  <c r="J362" i="64"/>
  <c r="J311" i="64"/>
  <c r="J378" i="64"/>
  <c r="V227" i="64"/>
  <c r="J193" i="64"/>
  <c r="V241" i="64"/>
  <c r="V408" i="64"/>
  <c r="V247" i="64"/>
  <c r="J420" i="64"/>
  <c r="J422" i="64"/>
  <c r="J266" i="64"/>
  <c r="V347" i="64"/>
  <c r="J338" i="64"/>
  <c r="V239" i="64"/>
  <c r="J230" i="64"/>
  <c r="J383" i="64"/>
  <c r="J316" i="64"/>
  <c r="J274" i="64"/>
  <c r="V179" i="64"/>
  <c r="V436" i="64"/>
  <c r="J321" i="64"/>
  <c r="J225" i="64"/>
  <c r="J402" i="64"/>
  <c r="J267" i="64"/>
  <c r="V377" i="64"/>
  <c r="J425" i="64"/>
  <c r="J211" i="64"/>
  <c r="J198" i="64"/>
  <c r="V402" i="64"/>
  <c r="J286" i="64"/>
  <c r="J433" i="64"/>
  <c r="J441" i="64"/>
  <c r="J337" i="64"/>
  <c r="V178" i="64"/>
  <c r="V192" i="64"/>
  <c r="J324" i="64"/>
  <c r="V338" i="64"/>
  <c r="V270" i="64"/>
  <c r="V401" i="64"/>
  <c r="V418" i="64"/>
  <c r="J183" i="64"/>
  <c r="J182" i="64"/>
  <c r="V177" i="64"/>
  <c r="V318" i="64"/>
  <c r="J245" i="64"/>
  <c r="J414" i="64"/>
  <c r="J255" i="64"/>
  <c r="J277" i="64"/>
  <c r="V422" i="64"/>
  <c r="V420" i="64"/>
  <c r="J384" i="64"/>
  <c r="J352" i="64"/>
  <c r="V291" i="64"/>
  <c r="V425" i="64"/>
  <c r="V242" i="64"/>
  <c r="J365" i="64"/>
  <c r="V207" i="64"/>
  <c r="V410" i="64"/>
  <c r="V431" i="64"/>
  <c r="V174" i="64"/>
  <c r="V379" i="64"/>
  <c r="V434" i="64"/>
  <c r="V218" i="64"/>
  <c r="V388" i="64"/>
  <c r="V266" i="64"/>
  <c r="J186" i="64"/>
  <c r="V409" i="64"/>
  <c r="V272" i="64"/>
  <c r="J261" i="64"/>
  <c r="J412" i="64"/>
  <c r="V223" i="64"/>
  <c r="V375" i="64"/>
  <c r="J295" i="64"/>
  <c r="J372" i="64"/>
  <c r="J313" i="64"/>
  <c r="J305" i="64"/>
  <c r="V172" i="64"/>
  <c r="V289" i="64"/>
  <c r="V231" i="64"/>
  <c r="J205" i="64"/>
  <c r="V370" i="64"/>
  <c r="J258" i="64"/>
  <c r="J228" i="64"/>
  <c r="J417" i="64"/>
  <c r="V354" i="64"/>
  <c r="V328" i="64"/>
  <c r="V209" i="64"/>
  <c r="J275" i="64"/>
  <c r="V233" i="64"/>
  <c r="V243" i="64"/>
  <c r="J426" i="64"/>
  <c r="V381" i="64"/>
  <c r="J310" i="64"/>
  <c r="J307" i="64"/>
  <c r="J201" i="64"/>
  <c r="V175" i="64"/>
  <c r="J336" i="64"/>
  <c r="V319" i="64"/>
  <c r="V443" i="64"/>
  <c r="J424" i="64"/>
  <c r="V386" i="64"/>
  <c r="V353" i="64"/>
  <c r="V222" i="64"/>
  <c r="J285" i="64"/>
  <c r="J178" i="64"/>
  <c r="J248" i="64"/>
  <c r="J181" i="64"/>
  <c r="J284" i="64"/>
  <c r="J385" i="64"/>
  <c r="J210" i="64"/>
  <c r="J290" i="64"/>
  <c r="V439" i="64"/>
  <c r="J438" i="64"/>
  <c r="V228" i="64"/>
  <c r="V220" i="64"/>
  <c r="J276" i="64"/>
  <c r="J301" i="64"/>
  <c r="J382" i="64"/>
  <c r="V203" i="64"/>
  <c r="J289" i="64"/>
  <c r="V314" i="64"/>
  <c r="V367" i="64"/>
  <c r="V310" i="64"/>
  <c r="J317" i="64"/>
  <c r="V414" i="64"/>
  <c r="J189" i="64"/>
  <c r="V421" i="64"/>
  <c r="J349" i="64"/>
  <c r="V372" i="64"/>
  <c r="J306" i="64"/>
  <c r="J376" i="64"/>
  <c r="J358" i="64"/>
  <c r="J333" i="64"/>
  <c r="J304" i="64"/>
  <c r="J345" i="64"/>
  <c r="J314" i="64"/>
  <c r="V201" i="64"/>
  <c r="J202" i="64"/>
  <c r="V293" i="64"/>
  <c r="J298" i="64"/>
  <c r="J388" i="64"/>
  <c r="J341" i="64"/>
  <c r="J270" i="64"/>
  <c r="J418" i="64"/>
  <c r="V193" i="64"/>
  <c r="J400" i="64"/>
  <c r="V358" i="64"/>
  <c r="V296" i="64"/>
  <c r="V237" i="64"/>
  <c r="J371" i="64"/>
  <c r="V390" i="64"/>
  <c r="V419" i="64"/>
  <c r="J436" i="64"/>
  <c r="V301" i="64"/>
  <c r="V363" i="64"/>
  <c r="J299" i="64"/>
  <c r="V225" i="64"/>
  <c r="V428" i="64"/>
  <c r="V389" i="64"/>
  <c r="J381" i="64"/>
  <c r="J415" i="64"/>
  <c r="AL443" i="52" l="1"/>
  <c r="AM444" i="52" s="1"/>
  <c r="AL442" i="52"/>
  <c r="AL441" i="52"/>
  <c r="AL440" i="52"/>
  <c r="AL439" i="52"/>
  <c r="AL438" i="52"/>
  <c r="AL437" i="52"/>
  <c r="AL436" i="52"/>
  <c r="AL435" i="52"/>
  <c r="AL434" i="52"/>
  <c r="AL433" i="52"/>
  <c r="AL432" i="52"/>
  <c r="AL431" i="52"/>
  <c r="AL430" i="52"/>
  <c r="AL429" i="52"/>
  <c r="AL428" i="52"/>
  <c r="AL427" i="52"/>
  <c r="AL426" i="52"/>
  <c r="AL425" i="52"/>
  <c r="AL424" i="52"/>
  <c r="AL423" i="52"/>
  <c r="AL422" i="52"/>
  <c r="AL421" i="52"/>
  <c r="AL420" i="52"/>
  <c r="AL419" i="52"/>
  <c r="AL418" i="52"/>
  <c r="AL417" i="52"/>
  <c r="AL416" i="52"/>
  <c r="AL415" i="52"/>
  <c r="AL414" i="52"/>
  <c r="AL413" i="52"/>
  <c r="AL412" i="52"/>
  <c r="AL411" i="52"/>
  <c r="AL410" i="52"/>
  <c r="AL409" i="52"/>
  <c r="AL408" i="52"/>
  <c r="AL407" i="52"/>
  <c r="AL406" i="52"/>
  <c r="AL405" i="52"/>
  <c r="AL404" i="52"/>
  <c r="AL403" i="52"/>
  <c r="AL402" i="52"/>
  <c r="AL401" i="52"/>
  <c r="AL400" i="52"/>
  <c r="AL399" i="52"/>
  <c r="AL398" i="52"/>
  <c r="AL397" i="52"/>
  <c r="AL396" i="52"/>
  <c r="AL395" i="52"/>
  <c r="AL394" i="52"/>
  <c r="AL393" i="52"/>
  <c r="AL392" i="52"/>
  <c r="AL391" i="52"/>
  <c r="AL390" i="52"/>
  <c r="AL389" i="52"/>
  <c r="AL388" i="52"/>
  <c r="AL387" i="52"/>
  <c r="AL386" i="52"/>
  <c r="AL385" i="52"/>
  <c r="AL384" i="52"/>
  <c r="AL383" i="52"/>
  <c r="AL382" i="52"/>
  <c r="AL381" i="52"/>
  <c r="AL380" i="52"/>
  <c r="AL379" i="52"/>
  <c r="AL378" i="52"/>
  <c r="AL377" i="52"/>
  <c r="AL376" i="52"/>
  <c r="AL375" i="52"/>
  <c r="AL374" i="52"/>
  <c r="AL373" i="52"/>
  <c r="AL372" i="52"/>
  <c r="AL371" i="52"/>
  <c r="AL370" i="52"/>
  <c r="AL369" i="52"/>
  <c r="AL368" i="52"/>
  <c r="AL367" i="52"/>
  <c r="AL366" i="52"/>
  <c r="AL365" i="52"/>
  <c r="AL364" i="52"/>
  <c r="AL363" i="52"/>
  <c r="AL362" i="52"/>
  <c r="AL361" i="52"/>
  <c r="AL360" i="52"/>
  <c r="AL359" i="52"/>
  <c r="AL358" i="52"/>
  <c r="AL357" i="52"/>
  <c r="AL356" i="52"/>
  <c r="AL355" i="52"/>
  <c r="AL354" i="52"/>
  <c r="AL353" i="52"/>
  <c r="AL352" i="52"/>
  <c r="AL351" i="52"/>
  <c r="AL350" i="52"/>
  <c r="AL349" i="52"/>
  <c r="AL348" i="52"/>
  <c r="AL347" i="52"/>
  <c r="AL346" i="52"/>
  <c r="AL345" i="52"/>
  <c r="AL344" i="52"/>
  <c r="AL343" i="52"/>
  <c r="AL342" i="52"/>
  <c r="AL341" i="52"/>
  <c r="AL340" i="52"/>
  <c r="AL339" i="52"/>
  <c r="AL338" i="52"/>
  <c r="AL337" i="52"/>
  <c r="AL336" i="52"/>
  <c r="AL335" i="52"/>
  <c r="AL334" i="52"/>
  <c r="AL333" i="52"/>
  <c r="AL332" i="52"/>
  <c r="AL331" i="52"/>
  <c r="AL330" i="52"/>
  <c r="AL329" i="52"/>
  <c r="AL328" i="52"/>
  <c r="AL327" i="52"/>
  <c r="AL326" i="52"/>
  <c r="AL325" i="52"/>
  <c r="AL324" i="52"/>
  <c r="AL323" i="52"/>
  <c r="AL322" i="52"/>
  <c r="AL321" i="52"/>
  <c r="AL320" i="52"/>
  <c r="AL319" i="52"/>
  <c r="AL318" i="52"/>
  <c r="AL317" i="52"/>
  <c r="AL316" i="52"/>
  <c r="AL315" i="52"/>
  <c r="AL314" i="52"/>
  <c r="AL313" i="52"/>
  <c r="AL312" i="52"/>
  <c r="AL311" i="52"/>
  <c r="AL310" i="52"/>
  <c r="AL309" i="52"/>
  <c r="AL308" i="52"/>
  <c r="AL307" i="52"/>
  <c r="AL306" i="52"/>
  <c r="AL305" i="52"/>
  <c r="AL304" i="52"/>
  <c r="AL303" i="52"/>
  <c r="AL302" i="52"/>
  <c r="AL301" i="52"/>
  <c r="AL300" i="52"/>
  <c r="AL299" i="52"/>
  <c r="AL298" i="52"/>
  <c r="AL297" i="52"/>
  <c r="AL296" i="52"/>
  <c r="AL295" i="52"/>
  <c r="AL294" i="52"/>
  <c r="AL293" i="52"/>
  <c r="AL292" i="52"/>
  <c r="AL291" i="52"/>
  <c r="AL290" i="52"/>
  <c r="AL289" i="52"/>
  <c r="AL288" i="52"/>
  <c r="AL287" i="52"/>
  <c r="AL286" i="52"/>
  <c r="AL285" i="52"/>
  <c r="AL284" i="52"/>
  <c r="AL283" i="52"/>
  <c r="AL282" i="52"/>
  <c r="AL281" i="52"/>
  <c r="AL280" i="52"/>
  <c r="AL279" i="52"/>
  <c r="AL278" i="52"/>
  <c r="AL277" i="52"/>
  <c r="AL276" i="52"/>
  <c r="AL275" i="52"/>
  <c r="AL274" i="52"/>
  <c r="AL273" i="52"/>
  <c r="AL272" i="52"/>
  <c r="AL271" i="52"/>
  <c r="AL270" i="52"/>
  <c r="AL269" i="52"/>
  <c r="AL268" i="52"/>
  <c r="AL267" i="52"/>
  <c r="AL266" i="52"/>
  <c r="AL265" i="52"/>
  <c r="AL264" i="52"/>
  <c r="AL263" i="52"/>
  <c r="AL262" i="52"/>
  <c r="AL261" i="52"/>
  <c r="AL260" i="52"/>
  <c r="AL259" i="52"/>
  <c r="AL258" i="52"/>
  <c r="AL257" i="52"/>
  <c r="AL256" i="52"/>
  <c r="AL255" i="52"/>
  <c r="AL254" i="52"/>
  <c r="AL253" i="52"/>
  <c r="AL252" i="52"/>
  <c r="AL251" i="52"/>
  <c r="AL250" i="52"/>
  <c r="AL249" i="52"/>
  <c r="AL248" i="52"/>
  <c r="AL247" i="52"/>
  <c r="AL246" i="52"/>
  <c r="AL245" i="52"/>
  <c r="AL244" i="52"/>
  <c r="AL243" i="52"/>
  <c r="AL242" i="52"/>
  <c r="AL241" i="52"/>
  <c r="AL240" i="52"/>
  <c r="AL239" i="52"/>
  <c r="AL238" i="52"/>
  <c r="AL237" i="52"/>
  <c r="AL236" i="52"/>
  <c r="AL235" i="52"/>
  <c r="AL234" i="52"/>
  <c r="AL233" i="52"/>
  <c r="AL232" i="52"/>
  <c r="AL231" i="52"/>
  <c r="AL230" i="52"/>
  <c r="AL229" i="52"/>
  <c r="AL228" i="52"/>
  <c r="AL227" i="52"/>
  <c r="AL226" i="52"/>
  <c r="AL225" i="52"/>
  <c r="AL224" i="52"/>
  <c r="AL223" i="52"/>
  <c r="AL222" i="52"/>
  <c r="AL221" i="52"/>
  <c r="AL220" i="52"/>
  <c r="AM220" i="52" s="1"/>
  <c r="AL219" i="52"/>
  <c r="AL218" i="52"/>
  <c r="AL217" i="52"/>
  <c r="AL216" i="52"/>
  <c r="AL215" i="52"/>
  <c r="AL214" i="52"/>
  <c r="AL213" i="52"/>
  <c r="AL212" i="52"/>
  <c r="AL211" i="52"/>
  <c r="AL210" i="52"/>
  <c r="AL209" i="52"/>
  <c r="AL208" i="52"/>
  <c r="AL207" i="52"/>
  <c r="AL206" i="52"/>
  <c r="AL205" i="52"/>
  <c r="AL204" i="52"/>
  <c r="AM204" i="52" s="1"/>
  <c r="AL203" i="52"/>
  <c r="AL202" i="52"/>
  <c r="AL201" i="52"/>
  <c r="AL200" i="52"/>
  <c r="AL199" i="52"/>
  <c r="AL198" i="52"/>
  <c r="AL197" i="52"/>
  <c r="AL196" i="52"/>
  <c r="AM196" i="52" s="1"/>
  <c r="AL195" i="52"/>
  <c r="AL194" i="52"/>
  <c r="AL193" i="52"/>
  <c r="AL192" i="52"/>
  <c r="AL191" i="52"/>
  <c r="AL190" i="52"/>
  <c r="AL189" i="52"/>
  <c r="AL188" i="52"/>
  <c r="AL187" i="52"/>
  <c r="AL186" i="52"/>
  <c r="AL185" i="52"/>
  <c r="AL184" i="52"/>
  <c r="AL183" i="52"/>
  <c r="AL182" i="52"/>
  <c r="AL181" i="52"/>
  <c r="AL180" i="52"/>
  <c r="AL179" i="52"/>
  <c r="AL178" i="52"/>
  <c r="AL177" i="52"/>
  <c r="AL176" i="52"/>
  <c r="AL175" i="52"/>
  <c r="AL174" i="52"/>
  <c r="AL173" i="52"/>
  <c r="AL172" i="52"/>
  <c r="AL171" i="52"/>
  <c r="AL170" i="52"/>
  <c r="AL169" i="52"/>
  <c r="AL168" i="52"/>
  <c r="AL167" i="52"/>
  <c r="AL166" i="52"/>
  <c r="AL165" i="52"/>
  <c r="AL164" i="52"/>
  <c r="AL163" i="52"/>
  <c r="AL162" i="52"/>
  <c r="AL161" i="52"/>
  <c r="AL160" i="52"/>
  <c r="AL159" i="52"/>
  <c r="AL158" i="52"/>
  <c r="AL157" i="52"/>
  <c r="AL156" i="52"/>
  <c r="AL155" i="52"/>
  <c r="AL154" i="52"/>
  <c r="AL153" i="52"/>
  <c r="AL152" i="52"/>
  <c r="AL151" i="52"/>
  <c r="AL150" i="52"/>
  <c r="AL149" i="52"/>
  <c r="AL148" i="52"/>
  <c r="AL147" i="52"/>
  <c r="AL146" i="52"/>
  <c r="AL145" i="52"/>
  <c r="AL144" i="52"/>
  <c r="AL143" i="52"/>
  <c r="AL142" i="52"/>
  <c r="AL141" i="52"/>
  <c r="AL140" i="52"/>
  <c r="AL139" i="52"/>
  <c r="AL138" i="52"/>
  <c r="AL137" i="52"/>
  <c r="AL136" i="52"/>
  <c r="AL135" i="52"/>
  <c r="AL134" i="52"/>
  <c r="AL133" i="52"/>
  <c r="AL132" i="52"/>
  <c r="AL131" i="52"/>
  <c r="AL130" i="52"/>
  <c r="AL129" i="52"/>
  <c r="AL128" i="52"/>
  <c r="AL127" i="52"/>
  <c r="AL126" i="52"/>
  <c r="AL125" i="52"/>
  <c r="AL124" i="52"/>
  <c r="AL123" i="52"/>
  <c r="AL122" i="52"/>
  <c r="AL121" i="52"/>
  <c r="AL120" i="52"/>
  <c r="AL119" i="52"/>
  <c r="AL118" i="52"/>
  <c r="AL117" i="52"/>
  <c r="AL116" i="52"/>
  <c r="AL115" i="52"/>
  <c r="AL114" i="52"/>
  <c r="AL113" i="52"/>
  <c r="AL112" i="52"/>
  <c r="AL111" i="52"/>
  <c r="AL110" i="52"/>
  <c r="AL109" i="52"/>
  <c r="AL108" i="52"/>
  <c r="AL107" i="52"/>
  <c r="AL106" i="52"/>
  <c r="AL105" i="52"/>
  <c r="AL104" i="52"/>
  <c r="AL103" i="52"/>
  <c r="AL102" i="52"/>
  <c r="AL101" i="52"/>
  <c r="AL100" i="52"/>
  <c r="AL99" i="52"/>
  <c r="AL98" i="52"/>
  <c r="AL97" i="52"/>
  <c r="AL96" i="52"/>
  <c r="AL95" i="52"/>
  <c r="AL94" i="52"/>
  <c r="AL93" i="52"/>
  <c r="AL92" i="52"/>
  <c r="AL91" i="52"/>
  <c r="AL90" i="52"/>
  <c r="AL89" i="52"/>
  <c r="AL88" i="52"/>
  <c r="AL87" i="52"/>
  <c r="AL86" i="52"/>
  <c r="AL85" i="52"/>
  <c r="AL84" i="52"/>
  <c r="AL83" i="52"/>
  <c r="AL82" i="52"/>
  <c r="AL81" i="52"/>
  <c r="AL80" i="52"/>
  <c r="AL79" i="52"/>
  <c r="AL78" i="52"/>
  <c r="AL77" i="52"/>
  <c r="AL76" i="52"/>
  <c r="AL75" i="52"/>
  <c r="AL74" i="52"/>
  <c r="AL73" i="52"/>
  <c r="AL72" i="52"/>
  <c r="AL71" i="52"/>
  <c r="AL70" i="52"/>
  <c r="AL69" i="52"/>
  <c r="AL68" i="52"/>
  <c r="AL67" i="52"/>
  <c r="AL66" i="52"/>
  <c r="AL65" i="52"/>
  <c r="AL64" i="52"/>
  <c r="AL63" i="52"/>
  <c r="AL62" i="52"/>
  <c r="AL61" i="52"/>
  <c r="AL60" i="52"/>
  <c r="AL59" i="52"/>
  <c r="AL58" i="52"/>
  <c r="AL57" i="52"/>
  <c r="AL56" i="52"/>
  <c r="AL55" i="52"/>
  <c r="AL54" i="52"/>
  <c r="AL53" i="52"/>
  <c r="AL52" i="52"/>
  <c r="AL51" i="52"/>
  <c r="AL50" i="52"/>
  <c r="AL49" i="52"/>
  <c r="AL48" i="52"/>
  <c r="AL47" i="52"/>
  <c r="AL46" i="52"/>
  <c r="AL45" i="52"/>
  <c r="AL44" i="52"/>
  <c r="AL43" i="52"/>
  <c r="AL42" i="52"/>
  <c r="AL41" i="52"/>
  <c r="AL40" i="52"/>
  <c r="AL39" i="52"/>
  <c r="AL38" i="52"/>
  <c r="AL37" i="52"/>
  <c r="AL36" i="52"/>
  <c r="AL35" i="52"/>
  <c r="AL34" i="52"/>
  <c r="AL33" i="52"/>
  <c r="AL32" i="52"/>
  <c r="AL31" i="52"/>
  <c r="AL30" i="52"/>
  <c r="AL29" i="52"/>
  <c r="AL28" i="52"/>
  <c r="AL27" i="52"/>
  <c r="AL26" i="52"/>
  <c r="AL25" i="52"/>
  <c r="AL24" i="52"/>
  <c r="AL23" i="52"/>
  <c r="AL22" i="52"/>
  <c r="AL21" i="52"/>
  <c r="AL20" i="52"/>
  <c r="AL19" i="52"/>
  <c r="AL18" i="52"/>
  <c r="AL17" i="52"/>
  <c r="AL16" i="52"/>
  <c r="AL15" i="52"/>
  <c r="AL14" i="52"/>
  <c r="AL13" i="52"/>
  <c r="AL12" i="52"/>
  <c r="AL11" i="52"/>
  <c r="J43" i="52"/>
  <c r="J44" i="52"/>
  <c r="J45" i="52"/>
  <c r="J46" i="52"/>
  <c r="J47" i="52"/>
  <c r="J48" i="52"/>
  <c r="J49" i="52"/>
  <c r="J50" i="52"/>
  <c r="J51" i="52"/>
  <c r="J52" i="52"/>
  <c r="J53" i="52"/>
  <c r="J54" i="52"/>
  <c r="J55" i="52"/>
  <c r="J56" i="52"/>
  <c r="J57" i="52"/>
  <c r="J58" i="52"/>
  <c r="J59" i="52"/>
  <c r="J60" i="52"/>
  <c r="J61" i="52"/>
  <c r="J62" i="52"/>
  <c r="J63" i="52"/>
  <c r="J64" i="52"/>
  <c r="J65" i="52"/>
  <c r="J66" i="52"/>
  <c r="J67" i="52"/>
  <c r="J68" i="52"/>
  <c r="J69" i="52"/>
  <c r="J70" i="52"/>
  <c r="J71" i="52"/>
  <c r="J72" i="52"/>
  <c r="J73" i="52"/>
  <c r="J74" i="52"/>
  <c r="J75" i="52"/>
  <c r="J76" i="52"/>
  <c r="J77" i="52"/>
  <c r="J78" i="52"/>
  <c r="J79" i="52"/>
  <c r="J80" i="52"/>
  <c r="J81" i="52"/>
  <c r="J82" i="52"/>
  <c r="J83" i="52"/>
  <c r="J84" i="52"/>
  <c r="J85" i="52"/>
  <c r="J86" i="52"/>
  <c r="J87" i="52"/>
  <c r="J88" i="52"/>
  <c r="J89" i="52"/>
  <c r="J90" i="52"/>
  <c r="J91" i="52"/>
  <c r="J92" i="52"/>
  <c r="J93" i="52"/>
  <c r="J94" i="52"/>
  <c r="J95" i="52"/>
  <c r="J96" i="52"/>
  <c r="J97" i="52"/>
  <c r="J98" i="52"/>
  <c r="J99" i="52"/>
  <c r="J100" i="52"/>
  <c r="J101" i="52"/>
  <c r="J102" i="52"/>
  <c r="J103" i="52"/>
  <c r="J104" i="52"/>
  <c r="J105" i="52"/>
  <c r="J106" i="52"/>
  <c r="J107" i="52"/>
  <c r="J108" i="52"/>
  <c r="J109" i="52"/>
  <c r="J110" i="52"/>
  <c r="J111" i="52"/>
  <c r="J112" i="52"/>
  <c r="J113" i="52"/>
  <c r="J114" i="52"/>
  <c r="J115" i="52"/>
  <c r="J116" i="52"/>
  <c r="J117" i="52"/>
  <c r="J118" i="52"/>
  <c r="J119" i="52"/>
  <c r="J120" i="52"/>
  <c r="J121" i="52"/>
  <c r="J122" i="52"/>
  <c r="J123" i="52"/>
  <c r="J124" i="52"/>
  <c r="J125" i="52"/>
  <c r="J126" i="52"/>
  <c r="J127" i="52"/>
  <c r="J128" i="52"/>
  <c r="J129" i="52"/>
  <c r="J130" i="52"/>
  <c r="J131" i="52"/>
  <c r="J132" i="52"/>
  <c r="J133" i="52"/>
  <c r="J134" i="52"/>
  <c r="J135" i="52"/>
  <c r="J136" i="52"/>
  <c r="J137" i="52"/>
  <c r="J138" i="52"/>
  <c r="J139" i="52"/>
  <c r="J140" i="52"/>
  <c r="J141" i="52"/>
  <c r="J142" i="52"/>
  <c r="J143" i="52"/>
  <c r="J144" i="52"/>
  <c r="J145" i="52"/>
  <c r="J146" i="52"/>
  <c r="J147" i="52"/>
  <c r="J148" i="52"/>
  <c r="J149" i="52"/>
  <c r="J150" i="52"/>
  <c r="J151" i="52"/>
  <c r="J152" i="52"/>
  <c r="J153" i="52"/>
  <c r="J154" i="52"/>
  <c r="J155" i="52"/>
  <c r="J156" i="52"/>
  <c r="J157" i="52"/>
  <c r="J158" i="52"/>
  <c r="J159" i="52"/>
  <c r="J160" i="52"/>
  <c r="J161" i="52"/>
  <c r="J162" i="52"/>
  <c r="J163" i="52"/>
  <c r="J164" i="52"/>
  <c r="J165" i="52"/>
  <c r="J166" i="52"/>
  <c r="J167" i="52"/>
  <c r="K168" i="52" s="1"/>
  <c r="J12" i="52"/>
  <c r="J13" i="52"/>
  <c r="J14" i="52"/>
  <c r="J15" i="52"/>
  <c r="J16" i="52"/>
  <c r="J17" i="52"/>
  <c r="J18" i="52"/>
  <c r="J19" i="52"/>
  <c r="J20" i="52"/>
  <c r="J21" i="52"/>
  <c r="J22" i="52"/>
  <c r="J23" i="52"/>
  <c r="J24" i="52"/>
  <c r="J25" i="52"/>
  <c r="J26" i="52"/>
  <c r="J27" i="52"/>
  <c r="J28" i="52"/>
  <c r="J29" i="52"/>
  <c r="J30" i="52"/>
  <c r="J31" i="52"/>
  <c r="J32" i="52"/>
  <c r="J33" i="52"/>
  <c r="J34" i="52"/>
  <c r="J35" i="52"/>
  <c r="J36" i="52"/>
  <c r="J37" i="52"/>
  <c r="J38" i="52"/>
  <c r="J39" i="52"/>
  <c r="J40" i="52"/>
  <c r="J41" i="52"/>
  <c r="J42" i="52"/>
  <c r="AM265" i="52" l="1"/>
  <c r="AM288" i="52"/>
  <c r="AM328" i="52"/>
  <c r="AM280" i="52"/>
  <c r="AM304" i="52"/>
  <c r="AM320" i="52"/>
  <c r="AM344" i="52"/>
  <c r="AM400" i="52"/>
  <c r="AM258" i="52"/>
  <c r="AM282" i="52"/>
  <c r="AM290" i="52"/>
  <c r="AM298" i="52"/>
  <c r="AM306" i="52"/>
  <c r="AM314" i="52"/>
  <c r="AM322" i="52"/>
  <c r="AM330" i="52"/>
  <c r="AM296" i="52"/>
  <c r="AM312" i="52"/>
  <c r="AM336" i="52"/>
  <c r="AM392" i="52"/>
  <c r="AM408" i="52"/>
  <c r="AM141" i="52"/>
  <c r="AM197" i="52"/>
  <c r="AM416" i="52"/>
  <c r="AM181" i="52"/>
  <c r="AM114" i="52"/>
  <c r="AM225" i="52"/>
  <c r="AM173" i="52"/>
  <c r="AM213" i="52"/>
  <c r="AM52" i="52"/>
  <c r="AM60" i="52"/>
  <c r="AM68" i="52"/>
  <c r="AM75" i="52"/>
  <c r="AM219" i="52"/>
  <c r="AM227" i="52"/>
  <c r="AM243" i="52"/>
  <c r="AM251" i="52"/>
  <c r="AM259" i="52"/>
  <c r="AM267" i="52"/>
  <c r="AM199" i="52"/>
  <c r="AM14" i="52"/>
  <c r="AM25" i="52"/>
  <c r="AM33" i="52"/>
  <c r="AM192" i="52"/>
  <c r="AM238" i="52"/>
  <c r="AM424" i="52"/>
  <c r="AM432" i="52"/>
  <c r="AM46" i="52"/>
  <c r="AM230" i="52"/>
  <c r="AM26" i="52"/>
  <c r="AM202" i="52"/>
  <c r="AM115" i="52"/>
  <c r="AM222" i="52"/>
  <c r="AM237" i="52"/>
  <c r="AM143" i="52"/>
  <c r="AM184" i="52"/>
  <c r="AM191" i="52"/>
  <c r="AM198" i="52"/>
  <c r="AM206" i="52"/>
  <c r="AM253" i="52"/>
  <c r="AM261" i="52"/>
  <c r="AM269" i="52"/>
  <c r="AM276" i="52"/>
  <c r="AM356" i="52"/>
  <c r="AM364" i="52"/>
  <c r="AM372" i="52"/>
  <c r="AM380" i="52"/>
  <c r="AM388" i="52"/>
  <c r="AM396" i="52"/>
  <c r="AM404" i="52"/>
  <c r="AM412" i="52"/>
  <c r="AM420" i="52"/>
  <c r="AM428" i="52"/>
  <c r="AM169" i="52"/>
  <c r="AM185" i="52"/>
  <c r="AM193" i="52"/>
  <c r="AM208" i="52"/>
  <c r="AM216" i="52"/>
  <c r="AM239" i="52"/>
  <c r="AM254" i="52"/>
  <c r="AM262" i="52"/>
  <c r="AM270" i="52"/>
  <c r="AM138" i="52"/>
  <c r="AM170" i="52"/>
  <c r="AM186" i="52"/>
  <c r="AM195" i="52"/>
  <c r="AM217" i="52"/>
  <c r="AM224" i="52"/>
  <c r="AM233" i="52"/>
  <c r="AM271" i="52"/>
  <c r="AM226" i="52"/>
  <c r="AM274" i="52"/>
  <c r="AM235" i="52"/>
  <c r="AM338" i="52"/>
  <c r="AM346" i="52"/>
  <c r="AM394" i="52"/>
  <c r="AM402" i="52"/>
  <c r="AM410" i="52"/>
  <c r="AM418" i="52"/>
  <c r="AM426" i="52"/>
  <c r="AM434" i="52"/>
  <c r="AM442" i="52"/>
  <c r="L219" i="52"/>
  <c r="M375" i="52" s="1"/>
  <c r="AM100" i="52"/>
  <c r="AM139" i="52"/>
  <c r="AM179" i="52"/>
  <c r="AM200" i="52"/>
  <c r="AM214" i="52"/>
  <c r="AM246" i="52"/>
  <c r="AM53" i="52"/>
  <c r="AM93" i="52"/>
  <c r="AM116" i="52"/>
  <c r="AM188" i="52"/>
  <c r="AM207" i="52"/>
  <c r="AM221" i="52"/>
  <c r="AM234" i="52"/>
  <c r="AM241" i="52"/>
  <c r="AM266" i="52"/>
  <c r="AM273" i="52"/>
  <c r="AM247" i="52"/>
  <c r="AM48" i="52"/>
  <c r="AM87" i="52"/>
  <c r="AM111" i="52"/>
  <c r="AM175" i="52"/>
  <c r="AM190" i="52"/>
  <c r="AM229" i="52"/>
  <c r="AM242" i="52"/>
  <c r="AM249" i="52"/>
  <c r="AM215" i="52"/>
  <c r="AM223" i="52"/>
  <c r="AM255" i="52"/>
  <c r="AM228" i="52"/>
  <c r="AM41" i="52"/>
  <c r="AM49" i="52"/>
  <c r="AM212" i="52"/>
  <c r="AM218" i="52"/>
  <c r="AM250" i="52"/>
  <c r="AM257" i="52"/>
  <c r="AM34" i="52"/>
  <c r="AM91" i="52"/>
  <c r="AM231" i="52"/>
  <c r="AM245" i="52"/>
  <c r="AM263" i="52"/>
  <c r="AM436" i="52"/>
  <c r="AM171" i="52"/>
  <c r="AM211" i="52"/>
  <c r="AM17" i="52"/>
  <c r="AM57" i="52"/>
  <c r="AM125" i="52"/>
  <c r="AM140" i="52"/>
  <c r="AM178" i="52"/>
  <c r="AM189" i="52"/>
  <c r="AM232" i="52"/>
  <c r="AM236" i="52"/>
  <c r="AM240" i="52"/>
  <c r="AM244" i="52"/>
  <c r="AM248" i="52"/>
  <c r="AM252" i="52"/>
  <c r="AM256" i="52"/>
  <c r="AM260" i="52"/>
  <c r="AM264" i="52"/>
  <c r="AM268" i="52"/>
  <c r="AM272" i="52"/>
  <c r="AM278" i="52"/>
  <c r="AM286" i="52"/>
  <c r="AM294" i="52"/>
  <c r="AM302" i="52"/>
  <c r="AM310" i="52"/>
  <c r="AM318" i="52"/>
  <c r="AM326" i="52"/>
  <c r="AM334" i="52"/>
  <c r="AM342" i="52"/>
  <c r="AM350" i="52"/>
  <c r="AM358" i="52"/>
  <c r="AM366" i="52"/>
  <c r="AM374" i="52"/>
  <c r="AM382" i="52"/>
  <c r="AM414" i="52"/>
  <c r="AM422" i="52"/>
  <c r="AM183" i="52"/>
  <c r="AM194" i="52"/>
  <c r="AM203" i="52"/>
  <c r="AM101" i="52"/>
  <c r="AM12" i="52"/>
  <c r="AM20" i="52"/>
  <c r="AM28" i="52"/>
  <c r="AM58" i="52"/>
  <c r="AM66" i="52"/>
  <c r="AM74" i="52"/>
  <c r="AM104" i="52"/>
  <c r="AM147" i="52"/>
  <c r="AM174" i="52"/>
  <c r="AM209" i="52"/>
  <c r="AM21" i="52"/>
  <c r="AM29" i="52"/>
  <c r="AM99" i="52"/>
  <c r="AM106" i="52"/>
  <c r="AM121" i="52"/>
  <c r="AM144" i="52"/>
  <c r="AM152" i="52"/>
  <c r="AM168" i="52"/>
  <c r="AM205" i="52"/>
  <c r="AM86" i="52"/>
  <c r="AM131" i="52"/>
  <c r="AM182" i="52"/>
  <c r="AM187" i="52"/>
  <c r="AM201" i="52"/>
  <c r="AM210" i="52"/>
  <c r="AM16" i="52"/>
  <c r="AM30" i="52"/>
  <c r="AM37" i="52"/>
  <c r="AM45" i="52"/>
  <c r="AM61" i="52"/>
  <c r="AM69" i="52"/>
  <c r="AM90" i="52"/>
  <c r="AM112" i="52"/>
  <c r="AM119" i="52"/>
  <c r="AM134" i="52"/>
  <c r="AM156" i="52"/>
  <c r="AM62" i="52"/>
  <c r="AM70" i="52"/>
  <c r="AM78" i="52"/>
  <c r="AM128" i="52"/>
  <c r="AM150" i="52"/>
  <c r="AM176" i="52"/>
  <c r="AM72" i="52"/>
  <c r="AM107" i="52"/>
  <c r="AM172" i="52"/>
  <c r="AM440" i="52"/>
  <c r="AM177" i="52"/>
  <c r="AM180" i="52"/>
  <c r="AM153" i="52"/>
  <c r="AM13" i="52"/>
  <c r="AM44" i="52"/>
  <c r="AM83" i="52"/>
  <c r="AM132" i="52"/>
  <c r="AM146" i="52"/>
  <c r="AM155" i="52"/>
  <c r="AM123" i="52"/>
  <c r="AM136" i="52"/>
  <c r="AM160" i="52"/>
  <c r="AM277" i="52"/>
  <c r="AM365" i="52"/>
  <c r="AM381" i="52"/>
  <c r="AM22" i="52"/>
  <c r="AM36" i="52"/>
  <c r="AM54" i="52"/>
  <c r="AM67" i="52"/>
  <c r="AM73" i="52"/>
  <c r="AM92" i="52"/>
  <c r="AM148" i="52"/>
  <c r="AM430" i="52"/>
  <c r="AM438" i="52"/>
  <c r="AM24" i="52"/>
  <c r="AM42" i="52"/>
  <c r="AM56" i="52"/>
  <c r="AM80" i="52"/>
  <c r="AM118" i="52"/>
  <c r="AM124" i="52"/>
  <c r="AM163" i="52"/>
  <c r="AM351" i="52"/>
  <c r="AM18" i="52"/>
  <c r="AM32" i="52"/>
  <c r="AM50" i="52"/>
  <c r="AM64" i="52"/>
  <c r="AM81" i="52"/>
  <c r="AM88" i="52"/>
  <c r="AM164" i="52"/>
  <c r="AM353" i="52"/>
  <c r="AM361" i="52"/>
  <c r="AM369" i="52"/>
  <c r="AM377" i="52"/>
  <c r="AM385" i="52"/>
  <c r="AM38" i="52"/>
  <c r="AM77" i="52"/>
  <c r="AM102" i="52"/>
  <c r="AM108" i="52"/>
  <c r="AM120" i="52"/>
  <c r="AM133" i="52"/>
  <c r="AM151" i="52"/>
  <c r="AM157" i="52"/>
  <c r="K39" i="52"/>
  <c r="K31" i="52"/>
  <c r="K23" i="52"/>
  <c r="K15" i="52"/>
  <c r="K167" i="52"/>
  <c r="L218" i="52" s="1"/>
  <c r="K159" i="52"/>
  <c r="K151" i="52"/>
  <c r="K143" i="52"/>
  <c r="K135" i="52"/>
  <c r="K127" i="52"/>
  <c r="K119" i="52"/>
  <c r="K111" i="52"/>
  <c r="K103" i="52"/>
  <c r="K95" i="52"/>
  <c r="K87" i="52"/>
  <c r="K79" i="52"/>
  <c r="K71" i="52"/>
  <c r="AM40" i="52"/>
  <c r="AM65" i="52"/>
  <c r="AM76" i="52"/>
  <c r="AM96" i="52"/>
  <c r="AM109" i="52"/>
  <c r="AM166" i="52"/>
  <c r="AM283" i="52"/>
  <c r="AM291" i="52"/>
  <c r="AM299" i="52"/>
  <c r="AM307" i="52"/>
  <c r="AM315" i="52"/>
  <c r="AM323" i="52"/>
  <c r="AM331" i="52"/>
  <c r="AM339" i="52"/>
  <c r="AM347" i="52"/>
  <c r="AM84" i="52"/>
  <c r="AM94" i="52"/>
  <c r="AM97" i="52"/>
  <c r="AM122" i="52"/>
  <c r="AM126" i="52"/>
  <c r="AM129" i="52"/>
  <c r="AM154" i="52"/>
  <c r="AM158" i="52"/>
  <c r="AM161" i="52"/>
  <c r="AM165" i="52"/>
  <c r="AM367" i="52"/>
  <c r="AM389" i="52"/>
  <c r="AM397" i="52"/>
  <c r="AM405" i="52"/>
  <c r="AM413" i="52"/>
  <c r="AM421" i="52"/>
  <c r="AM429" i="52"/>
  <c r="AM437" i="52"/>
  <c r="AM23" i="52"/>
  <c r="AM35" i="52"/>
  <c r="AM47" i="52"/>
  <c r="AM59" i="52"/>
  <c r="AM71" i="52"/>
  <c r="AM79" i="52"/>
  <c r="AM98" i="52"/>
  <c r="AM105" i="52"/>
  <c r="AM130" i="52"/>
  <c r="AM137" i="52"/>
  <c r="AM162" i="52"/>
  <c r="AM383" i="52"/>
  <c r="AM19" i="52"/>
  <c r="AM27" i="52"/>
  <c r="AM31" i="52"/>
  <c r="AM39" i="52"/>
  <c r="AM43" i="52"/>
  <c r="AM51" i="52"/>
  <c r="AM55" i="52"/>
  <c r="AM63" i="52"/>
  <c r="AM82" i="52"/>
  <c r="AM85" i="52"/>
  <c r="AM95" i="52"/>
  <c r="AM127" i="52"/>
  <c r="AM159" i="52"/>
  <c r="AM15" i="52"/>
  <c r="AM110" i="52"/>
  <c r="AM113" i="52"/>
  <c r="AM142" i="52"/>
  <c r="AM145" i="52"/>
  <c r="AM167" i="52"/>
  <c r="AM89" i="52"/>
  <c r="AM103" i="52"/>
  <c r="AM117" i="52"/>
  <c r="AM135" i="52"/>
  <c r="AM149" i="52"/>
  <c r="AM357" i="52"/>
  <c r="AM362" i="52"/>
  <c r="AM373" i="52"/>
  <c r="AM378" i="52"/>
  <c r="AM390" i="52"/>
  <c r="AM398" i="52"/>
  <c r="AM406" i="52"/>
  <c r="AM281" i="52"/>
  <c r="AM289" i="52"/>
  <c r="AM297" i="52"/>
  <c r="AM305" i="52"/>
  <c r="AM313" i="52"/>
  <c r="AM321" i="52"/>
  <c r="AM329" i="52"/>
  <c r="AM337" i="52"/>
  <c r="AM345" i="52"/>
  <c r="AM352" i="52"/>
  <c r="AM363" i="52"/>
  <c r="AM368" i="52"/>
  <c r="AM379" i="52"/>
  <c r="AM384" i="52"/>
  <c r="AM391" i="52"/>
  <c r="AM399" i="52"/>
  <c r="AM407" i="52"/>
  <c r="AM415" i="52"/>
  <c r="AM423" i="52"/>
  <c r="AM431" i="52"/>
  <c r="AM439" i="52"/>
  <c r="AM284" i="52"/>
  <c r="AM292" i="52"/>
  <c r="AM300" i="52"/>
  <c r="AM308" i="52"/>
  <c r="AM316" i="52"/>
  <c r="AM324" i="52"/>
  <c r="AM332" i="52"/>
  <c r="AM340" i="52"/>
  <c r="AM348" i="52"/>
  <c r="AM279" i="52"/>
  <c r="AM287" i="52"/>
  <c r="AM295" i="52"/>
  <c r="AM303" i="52"/>
  <c r="AM311" i="52"/>
  <c r="AM319" i="52"/>
  <c r="AM327" i="52"/>
  <c r="AM335" i="52"/>
  <c r="AM343" i="52"/>
  <c r="AM359" i="52"/>
  <c r="AM375" i="52"/>
  <c r="AM393" i="52"/>
  <c r="AM401" i="52"/>
  <c r="AM409" i="52"/>
  <c r="AM417" i="52"/>
  <c r="AM425" i="52"/>
  <c r="AM433" i="52"/>
  <c r="AM441" i="52"/>
  <c r="AM349" i="52"/>
  <c r="AM354" i="52"/>
  <c r="AM370" i="52"/>
  <c r="AM386" i="52"/>
  <c r="AM275" i="52"/>
  <c r="AM285" i="52"/>
  <c r="AM293" i="52"/>
  <c r="AM301" i="52"/>
  <c r="AM309" i="52"/>
  <c r="AM317" i="52"/>
  <c r="AM325" i="52"/>
  <c r="AM333" i="52"/>
  <c r="AM341" i="52"/>
  <c r="AM355" i="52"/>
  <c r="AM360" i="52"/>
  <c r="AM371" i="52"/>
  <c r="AM376" i="52"/>
  <c r="AM387" i="52"/>
  <c r="AM395" i="52"/>
  <c r="AM403" i="52"/>
  <c r="AM411" i="52"/>
  <c r="AM419" i="52"/>
  <c r="AM427" i="52"/>
  <c r="AM435" i="52"/>
  <c r="AM443" i="52"/>
  <c r="K161" i="52"/>
  <c r="K153" i="52"/>
  <c r="K145" i="52"/>
  <c r="K58" i="52"/>
  <c r="K37" i="52"/>
  <c r="K29" i="52"/>
  <c r="K21" i="52"/>
  <c r="K13" i="52"/>
  <c r="K165" i="52"/>
  <c r="K157" i="52"/>
  <c r="K149" i="52"/>
  <c r="K141" i="52"/>
  <c r="K133" i="52"/>
  <c r="K125" i="52"/>
  <c r="K117" i="52"/>
  <c r="K109" i="52"/>
  <c r="K101" i="52"/>
  <c r="K93" i="52"/>
  <c r="K85" i="52"/>
  <c r="K77" i="52"/>
  <c r="K63" i="52"/>
  <c r="K55" i="52"/>
  <c r="K47" i="52"/>
  <c r="K69" i="52"/>
  <c r="K61" i="52"/>
  <c r="K53" i="52"/>
  <c r="K45" i="52"/>
  <c r="K35" i="52"/>
  <c r="K27" i="52"/>
  <c r="K19" i="52"/>
  <c r="K163" i="52"/>
  <c r="K155" i="52"/>
  <c r="K147" i="52"/>
  <c r="K139" i="52"/>
  <c r="K131" i="52"/>
  <c r="K123" i="52"/>
  <c r="K115" i="52"/>
  <c r="K107" i="52"/>
  <c r="K99" i="52"/>
  <c r="K91" i="52"/>
  <c r="K83" i="52"/>
  <c r="K75" i="52"/>
  <c r="K67" i="52"/>
  <c r="K59" i="52"/>
  <c r="K51" i="52"/>
  <c r="K40" i="52"/>
  <c r="K32" i="52"/>
  <c r="K24" i="52"/>
  <c r="K16" i="52"/>
  <c r="K36" i="52"/>
  <c r="K100" i="52"/>
  <c r="K42" i="52"/>
  <c r="K34" i="52"/>
  <c r="K26" i="52"/>
  <c r="K18" i="52"/>
  <c r="K162" i="52"/>
  <c r="K154" i="52"/>
  <c r="K146" i="52"/>
  <c r="K138" i="52"/>
  <c r="K130" i="52"/>
  <c r="K122" i="52"/>
  <c r="K114" i="52"/>
  <c r="K106" i="52"/>
  <c r="K98" i="52"/>
  <c r="K90" i="52"/>
  <c r="K28" i="52"/>
  <c r="K20" i="52"/>
  <c r="K12" i="52"/>
  <c r="K164" i="52"/>
  <c r="K156" i="52"/>
  <c r="K148" i="52"/>
  <c r="K140" i="52"/>
  <c r="K132" i="52"/>
  <c r="K124" i="52"/>
  <c r="K116" i="52"/>
  <c r="K108" i="52"/>
  <c r="K92" i="52"/>
  <c r="K84" i="52"/>
  <c r="K76" i="52"/>
  <c r="K68" i="52"/>
  <c r="K60" i="52"/>
  <c r="K52" i="52"/>
  <c r="K44" i="52"/>
  <c r="K82" i="52"/>
  <c r="K74" i="52"/>
  <c r="K66" i="52"/>
  <c r="K50" i="52"/>
  <c r="K137" i="52"/>
  <c r="K160" i="52"/>
  <c r="K152" i="52"/>
  <c r="K144" i="52"/>
  <c r="K136" i="52"/>
  <c r="K128" i="52"/>
  <c r="K120" i="52"/>
  <c r="K112" i="52"/>
  <c r="K104" i="52"/>
  <c r="K96" i="52"/>
  <c r="K88" i="52"/>
  <c r="K80" i="52"/>
  <c r="K72" i="52"/>
  <c r="K64" i="52"/>
  <c r="K56" i="52"/>
  <c r="K48" i="52"/>
  <c r="K38" i="52"/>
  <c r="K30" i="52"/>
  <c r="K22" i="52"/>
  <c r="K166" i="52"/>
  <c r="K158" i="52"/>
  <c r="K150" i="52"/>
  <c r="K142" i="52"/>
  <c r="K134" i="52"/>
  <c r="K126" i="52"/>
  <c r="K118" i="52"/>
  <c r="K110" i="52"/>
  <c r="K102" i="52"/>
  <c r="K94" i="52"/>
  <c r="K86" i="52"/>
  <c r="K70" i="52"/>
  <c r="K62" i="52"/>
  <c r="K54" i="52"/>
  <c r="K46" i="52"/>
  <c r="K14" i="52"/>
  <c r="K43" i="52"/>
  <c r="K41" i="52"/>
  <c r="K33" i="52"/>
  <c r="K25" i="52"/>
  <c r="K17" i="52"/>
  <c r="K129" i="52"/>
  <c r="K121" i="52"/>
  <c r="K113" i="52"/>
  <c r="K105" i="52"/>
  <c r="K97" i="52"/>
  <c r="K89" i="52"/>
  <c r="K81" i="52"/>
  <c r="K73" i="52"/>
  <c r="K65" i="52"/>
  <c r="K57" i="52"/>
  <c r="K49" i="52"/>
  <c r="K78" i="52"/>
  <c r="AN444" i="52" l="1"/>
  <c r="AN466" i="52"/>
  <c r="AN450" i="52"/>
  <c r="AN457" i="52"/>
  <c r="AN448" i="52"/>
  <c r="AN455" i="52"/>
  <c r="AN475" i="52"/>
  <c r="AN4" i="52" s="1"/>
  <c r="AN449" i="52"/>
  <c r="AN447" i="52"/>
  <c r="AN459" i="52"/>
  <c r="AN467" i="52"/>
  <c r="AN470" i="52"/>
  <c r="AN462" i="52"/>
  <c r="AN468" i="52"/>
  <c r="AN473" i="52"/>
  <c r="AN469" i="52"/>
  <c r="AN464" i="52"/>
  <c r="AN445" i="52"/>
  <c r="AN451" i="52"/>
  <c r="AN456" i="52"/>
  <c r="AN454" i="52"/>
  <c r="AN460" i="52"/>
  <c r="AN465" i="52"/>
  <c r="AN461" i="52"/>
  <c r="AN471" i="52"/>
  <c r="AN458" i="52"/>
  <c r="AN463" i="52"/>
  <c r="AN446" i="52"/>
  <c r="AN452" i="52"/>
  <c r="AN474" i="52"/>
  <c r="AN472" i="52"/>
  <c r="AN453" i="52"/>
  <c r="AN254" i="52"/>
  <c r="AN233" i="52"/>
  <c r="AN264" i="52"/>
  <c r="AN230" i="52"/>
  <c r="AN239" i="52"/>
  <c r="AN263" i="52"/>
  <c r="L217" i="52"/>
  <c r="M373" i="52" s="1"/>
  <c r="L213" i="52"/>
  <c r="M374" i="52"/>
  <c r="L201" i="52"/>
  <c r="L215" i="52"/>
  <c r="L206" i="52"/>
  <c r="L210" i="52"/>
  <c r="L199" i="52"/>
  <c r="L214" i="52"/>
  <c r="L193" i="52"/>
  <c r="L207" i="52"/>
  <c r="L200" i="52"/>
  <c r="L196" i="52"/>
  <c r="L209" i="52"/>
  <c r="L192" i="52"/>
  <c r="L195" i="52"/>
  <c r="L203" i="52"/>
  <c r="L197" i="52"/>
  <c r="L208" i="52"/>
  <c r="L204" i="52"/>
  <c r="L194" i="52"/>
  <c r="L171" i="52"/>
  <c r="L183" i="52"/>
  <c r="L177" i="52"/>
  <c r="L173" i="52"/>
  <c r="L168" i="52"/>
  <c r="L184" i="52"/>
  <c r="L178" i="52"/>
  <c r="L179" i="52"/>
  <c r="L191" i="52"/>
  <c r="L170" i="52"/>
  <c r="L186" i="52"/>
  <c r="L172" i="52"/>
  <c r="L188" i="52"/>
  <c r="L181" i="52"/>
  <c r="L174" i="52"/>
  <c r="L190" i="52"/>
  <c r="L189" i="52"/>
  <c r="L175" i="52"/>
  <c r="L176" i="52"/>
  <c r="L187" i="52"/>
  <c r="L185" i="52"/>
  <c r="L182" i="52"/>
  <c r="L180" i="52"/>
  <c r="L211" i="52"/>
  <c r="L205" i="52"/>
  <c r="L198" i="52"/>
  <c r="L216" i="52"/>
  <c r="L212" i="52"/>
  <c r="L202" i="52"/>
  <c r="L169" i="52"/>
  <c r="AN231" i="52"/>
  <c r="AN229" i="52"/>
  <c r="AN267" i="52"/>
  <c r="AN269" i="52"/>
  <c r="AN245" i="52"/>
  <c r="AN273" i="52"/>
  <c r="AN265" i="52"/>
  <c r="AN241" i="52"/>
  <c r="AN221" i="52"/>
  <c r="AN226" i="52"/>
  <c r="AN255" i="52"/>
  <c r="AN220" i="52"/>
  <c r="AN253" i="52"/>
  <c r="AN262" i="52"/>
  <c r="AN268" i="52"/>
  <c r="AN260" i="52"/>
  <c r="AN270" i="52"/>
  <c r="AN244" i="52"/>
  <c r="AN259" i="52"/>
  <c r="AN272" i="52"/>
  <c r="AN219" i="52"/>
  <c r="AN246" i="52"/>
  <c r="AN252" i="52"/>
  <c r="AN274" i="52"/>
  <c r="AN237" i="52"/>
  <c r="AN243" i="52"/>
  <c r="AN225" i="52"/>
  <c r="AN240" i="52"/>
  <c r="AN258" i="52"/>
  <c r="AN236" i="52"/>
  <c r="AN266" i="52"/>
  <c r="AN257" i="52"/>
  <c r="AN232" i="52"/>
  <c r="AN242" i="52"/>
  <c r="AN228" i="52"/>
  <c r="AN250" i="52"/>
  <c r="AN256" i="52"/>
  <c r="AN261" i="52"/>
  <c r="AN224" i="52"/>
  <c r="AN234" i="52"/>
  <c r="AN235" i="52"/>
  <c r="AN247" i="52"/>
  <c r="AN238" i="52"/>
  <c r="AN251" i="52"/>
  <c r="AN249" i="52"/>
  <c r="AN271" i="52"/>
  <c r="AN248" i="52"/>
  <c r="AN176" i="52"/>
  <c r="AN427" i="52"/>
  <c r="AN360" i="52"/>
  <c r="AN425" i="52"/>
  <c r="AN345" i="52"/>
  <c r="AN151" i="52"/>
  <c r="AN170" i="52"/>
  <c r="AN218" i="52"/>
  <c r="AN187" i="52"/>
  <c r="AN222" i="52"/>
  <c r="AN112" i="52"/>
  <c r="AN206" i="52"/>
  <c r="AN223" i="52"/>
  <c r="AN227" i="52"/>
  <c r="AN337" i="52"/>
  <c r="AN350" i="52"/>
  <c r="AN387" i="52"/>
  <c r="AN137" i="52"/>
  <c r="AN433" i="52"/>
  <c r="AN183" i="52"/>
  <c r="AN342" i="52"/>
  <c r="AN398" i="52"/>
  <c r="AN334" i="52"/>
  <c r="AN371" i="52"/>
  <c r="AN439" i="52"/>
  <c r="AN194" i="52"/>
  <c r="AN93" i="52"/>
  <c r="AN73" i="52"/>
  <c r="AN357" i="52"/>
  <c r="AN379" i="52"/>
  <c r="AN80" i="52"/>
  <c r="AN322" i="52"/>
  <c r="AN389" i="52"/>
  <c r="AN190" i="52"/>
  <c r="AN193" i="52"/>
  <c r="AN175" i="52"/>
  <c r="AN87" i="52"/>
  <c r="AN214" i="52"/>
  <c r="AN144" i="52"/>
  <c r="AN327" i="52"/>
  <c r="AN164" i="52"/>
  <c r="AN141" i="52"/>
  <c r="AN109" i="52"/>
  <c r="AN436" i="52"/>
  <c r="AN443" i="52"/>
  <c r="AN373" i="52"/>
  <c r="AN182" i="52"/>
  <c r="AN129" i="52"/>
  <c r="AN78" i="52"/>
  <c r="AN208" i="52"/>
  <c r="AN394" i="52"/>
  <c r="AN167" i="52"/>
  <c r="AN116" i="52"/>
  <c r="AN203" i="52"/>
  <c r="AN416" i="52"/>
  <c r="AN429" i="52"/>
  <c r="AN311" i="52"/>
  <c r="AN171" i="52"/>
  <c r="AN173" i="52"/>
  <c r="AN118" i="52"/>
  <c r="AN105" i="52"/>
  <c r="AN85" i="52"/>
  <c r="AN422" i="52"/>
  <c r="AN352" i="52"/>
  <c r="AN405" i="52"/>
  <c r="AN386" i="52"/>
  <c r="AN383" i="52"/>
  <c r="AN419" i="52"/>
  <c r="AN356" i="52"/>
  <c r="AN424" i="52"/>
  <c r="AN374" i="52"/>
  <c r="AN310" i="52"/>
  <c r="AN295" i="52"/>
  <c r="AN319" i="52"/>
  <c r="AN292" i="52"/>
  <c r="AN161" i="52"/>
  <c r="AN133" i="52"/>
  <c r="AN70" i="52"/>
  <c r="AN305" i="52"/>
  <c r="AN139" i="52"/>
  <c r="AN309" i="52"/>
  <c r="AN314" i="52"/>
  <c r="AN148" i="52"/>
  <c r="AN217" i="52"/>
  <c r="AN76" i="52"/>
  <c r="AN83" i="52"/>
  <c r="AN92" i="52"/>
  <c r="AN174" i="52"/>
  <c r="AN72" i="52"/>
  <c r="AN330" i="52"/>
  <c r="AN328" i="52"/>
  <c r="AN411" i="52"/>
  <c r="AN344" i="52"/>
  <c r="AN378" i="52"/>
  <c r="AN377" i="52"/>
  <c r="AN375" i="52"/>
  <c r="AN414" i="52"/>
  <c r="AN348" i="52"/>
  <c r="AN413" i="52"/>
  <c r="AN358" i="52"/>
  <c r="AN317" i="52"/>
  <c r="AN316" i="52"/>
  <c r="AN200" i="52"/>
  <c r="AN199" i="52"/>
  <c r="AN157" i="52"/>
  <c r="AN283" i="52"/>
  <c r="AN114" i="52"/>
  <c r="AN382" i="52"/>
  <c r="AN302" i="52"/>
  <c r="AN130" i="52"/>
  <c r="AN293" i="52"/>
  <c r="AN298" i="52"/>
  <c r="AN216" i="52"/>
  <c r="AN215" i="52"/>
  <c r="AN145" i="52"/>
  <c r="AN323" i="52"/>
  <c r="AN108" i="52"/>
  <c r="AN159" i="52"/>
  <c r="AN158" i="52"/>
  <c r="AN69" i="52"/>
  <c r="AN138" i="52"/>
  <c r="AN107" i="52"/>
  <c r="AN124" i="52"/>
  <c r="AN67" i="52"/>
  <c r="AN364" i="52"/>
  <c r="AN434" i="52"/>
  <c r="AN126" i="52"/>
  <c r="AN400" i="52"/>
  <c r="AN406" i="52"/>
  <c r="AN336" i="52"/>
  <c r="AN397" i="52"/>
  <c r="AN370" i="52"/>
  <c r="AN367" i="52"/>
  <c r="AN403" i="52"/>
  <c r="AN340" i="52"/>
  <c r="AN408" i="52"/>
  <c r="AN296" i="52"/>
  <c r="AN297" i="52"/>
  <c r="AN202" i="52"/>
  <c r="AN363" i="52"/>
  <c r="AN186" i="52"/>
  <c r="AN198" i="52"/>
  <c r="AN66" i="52"/>
  <c r="AN106" i="52"/>
  <c r="AN366" i="52"/>
  <c r="AN213" i="52"/>
  <c r="AN122" i="52"/>
  <c r="AN339" i="52"/>
  <c r="AN440" i="52"/>
  <c r="AN212" i="52"/>
  <c r="AN211" i="52"/>
  <c r="AN135" i="52"/>
  <c r="AN197" i="52"/>
  <c r="AN134" i="52"/>
  <c r="AN152" i="52"/>
  <c r="AN119" i="52"/>
  <c r="AN169" i="52"/>
  <c r="AN150" i="52"/>
  <c r="AN288" i="52"/>
  <c r="AN326" i="52"/>
  <c r="AN325" i="52"/>
  <c r="AN431" i="52"/>
  <c r="AN420" i="52"/>
  <c r="AN396" i="52"/>
  <c r="AN393" i="52"/>
  <c r="AN294" i="52"/>
  <c r="AN301" i="52"/>
  <c r="AN303" i="52"/>
  <c r="AN168" i="52"/>
  <c r="AN163" i="52"/>
  <c r="AN306" i="52"/>
  <c r="AN428" i="52"/>
  <c r="AN102" i="52"/>
  <c r="AN324" i="52"/>
  <c r="AN289" i="52"/>
  <c r="AN188" i="52"/>
  <c r="AN110" i="52"/>
  <c r="AN308" i="52"/>
  <c r="AN418" i="52"/>
  <c r="AN282" i="52"/>
  <c r="AN209" i="52"/>
  <c r="AN307" i="52"/>
  <c r="AN191" i="52"/>
  <c r="AN96" i="52"/>
  <c r="AN128" i="52"/>
  <c r="AN132" i="52"/>
  <c r="AN355" i="52"/>
  <c r="AN113" i="52"/>
  <c r="AN192" i="52"/>
  <c r="AN430" i="52"/>
  <c r="AN313" i="52"/>
  <c r="AN333" i="52"/>
  <c r="AN407" i="52"/>
  <c r="AN136" i="52"/>
  <c r="AN318" i="52"/>
  <c r="AN412" i="52"/>
  <c r="AN353" i="52"/>
  <c r="AN63" i="52"/>
  <c r="AN392" i="52"/>
  <c r="AN362" i="52"/>
  <c r="AN361" i="52"/>
  <c r="AN359" i="52"/>
  <c r="AN332" i="52"/>
  <c r="AN384" i="52"/>
  <c r="AN437" i="52"/>
  <c r="AN426" i="52"/>
  <c r="AN354" i="52"/>
  <c r="AN409" i="52"/>
  <c r="AN351" i="52"/>
  <c r="AN388" i="52"/>
  <c r="AN423" i="52"/>
  <c r="AN280" i="52"/>
  <c r="AN204" i="52"/>
  <c r="AN347" i="52"/>
  <c r="AN300" i="52"/>
  <c r="AN154" i="52"/>
  <c r="AN189" i="52"/>
  <c r="AN290" i="52"/>
  <c r="AN196" i="52"/>
  <c r="AN195" i="52"/>
  <c r="AN210" i="52"/>
  <c r="AN94" i="52"/>
  <c r="AN286" i="52"/>
  <c r="AN181" i="52"/>
  <c r="AN98" i="52"/>
  <c r="AN276" i="52"/>
  <c r="AN381" i="52"/>
  <c r="AN205" i="52"/>
  <c r="AN417" i="52"/>
  <c r="AN185" i="52"/>
  <c r="AN91" i="52"/>
  <c r="AN103" i="52"/>
  <c r="AN115" i="52"/>
  <c r="AN320" i="52"/>
  <c r="AN95" i="52"/>
  <c r="AN131" i="52"/>
  <c r="AN75" i="52"/>
  <c r="AN111" i="52"/>
  <c r="AN166" i="52"/>
  <c r="AN104" i="52"/>
  <c r="AN117" i="52"/>
  <c r="AN299" i="52"/>
  <c r="AN149" i="52"/>
  <c r="AN376" i="52"/>
  <c r="AN432" i="52"/>
  <c r="AN415" i="52"/>
  <c r="AN404" i="52"/>
  <c r="AN442" i="52"/>
  <c r="AN275" i="52"/>
  <c r="AN285" i="52"/>
  <c r="AN329" i="52"/>
  <c r="AN178" i="52"/>
  <c r="AN90" i="52"/>
  <c r="AN279" i="52"/>
  <c r="AN156" i="52"/>
  <c r="AN86" i="52"/>
  <c r="AN365" i="52"/>
  <c r="AN180" i="52"/>
  <c r="AN179" i="52"/>
  <c r="AN385" i="52"/>
  <c r="AN291" i="52"/>
  <c r="AN160" i="52"/>
  <c r="AN77" i="52"/>
  <c r="AN89" i="52"/>
  <c r="AN100" i="52"/>
  <c r="AN312" i="52"/>
  <c r="AN207" i="52"/>
  <c r="AN81" i="52"/>
  <c r="AN125" i="52"/>
  <c r="AN162" i="52"/>
  <c r="AN123" i="52"/>
  <c r="AN99" i="52"/>
  <c r="AN97" i="52"/>
  <c r="AN391" i="52"/>
  <c r="AN88" i="52"/>
  <c r="AN346" i="52"/>
  <c r="AN343" i="52"/>
  <c r="AN341" i="52"/>
  <c r="AN380" i="52"/>
  <c r="AN402" i="52"/>
  <c r="AN281" i="52"/>
  <c r="AN172" i="52"/>
  <c r="AN401" i="52"/>
  <c r="AN287" i="52"/>
  <c r="AN147" i="52"/>
  <c r="AN277" i="52"/>
  <c r="AN438" i="52"/>
  <c r="AN368" i="52"/>
  <c r="AN421" i="52"/>
  <c r="AN410" i="52"/>
  <c r="AN338" i="52"/>
  <c r="AN399" i="52"/>
  <c r="AN335" i="52"/>
  <c r="AN435" i="52"/>
  <c r="AN372" i="52"/>
  <c r="AN441" i="52"/>
  <c r="AN390" i="52"/>
  <c r="AN278" i="52"/>
  <c r="AN165" i="52"/>
  <c r="AN395" i="52"/>
  <c r="AN331" i="52"/>
  <c r="AN284" i="52"/>
  <c r="AN140" i="52"/>
  <c r="AN155" i="52"/>
  <c r="AN127" i="52"/>
  <c r="AN315" i="52"/>
  <c r="AN146" i="52"/>
  <c r="AN82" i="52"/>
  <c r="AN121" i="52"/>
  <c r="AN321" i="52"/>
  <c r="AN153" i="52"/>
  <c r="AN74" i="52"/>
  <c r="AN184" i="52"/>
  <c r="AN349" i="52"/>
  <c r="AN177" i="52"/>
  <c r="AN369" i="52"/>
  <c r="AN142" i="52"/>
  <c r="AN64" i="52"/>
  <c r="AN71" i="52"/>
  <c r="AN101" i="52"/>
  <c r="AN304" i="52"/>
  <c r="AN201" i="52"/>
  <c r="AN68" i="52"/>
  <c r="AN120" i="52"/>
  <c r="AN143" i="52"/>
  <c r="AN79" i="52"/>
  <c r="AN84" i="52"/>
  <c r="AN65" i="52"/>
  <c r="L114" i="52"/>
  <c r="L112" i="52"/>
  <c r="L164" i="52"/>
  <c r="L71" i="52"/>
  <c r="L135" i="52"/>
  <c r="L77" i="52"/>
  <c r="L148" i="52"/>
  <c r="L92" i="52"/>
  <c r="L156" i="52"/>
  <c r="L152" i="52"/>
  <c r="L154" i="52"/>
  <c r="L155" i="52"/>
  <c r="L162" i="52"/>
  <c r="L163" i="52"/>
  <c r="L125" i="52"/>
  <c r="L123" i="52"/>
  <c r="L160" i="52"/>
  <c r="L122" i="52"/>
  <c r="L74" i="52"/>
  <c r="L99" i="52"/>
  <c r="L80" i="52"/>
  <c r="L70" i="52"/>
  <c r="L86" i="52"/>
  <c r="L72" i="52"/>
  <c r="L150" i="52"/>
  <c r="L145" i="52"/>
  <c r="L73" i="52"/>
  <c r="L69" i="52"/>
  <c r="L149" i="52"/>
  <c r="L130" i="52"/>
  <c r="L82" i="52"/>
  <c r="L107" i="52"/>
  <c r="L100" i="52"/>
  <c r="L109" i="52"/>
  <c r="L151" i="52"/>
  <c r="L94" i="52"/>
  <c r="L158" i="52"/>
  <c r="L153" i="52"/>
  <c r="L81" i="52"/>
  <c r="L157" i="52"/>
  <c r="L143" i="52"/>
  <c r="L66" i="52"/>
  <c r="L138" i="52"/>
  <c r="L115" i="52"/>
  <c r="L108" i="52"/>
  <c r="L102" i="52"/>
  <c r="L166" i="52"/>
  <c r="L144" i="52"/>
  <c r="L161" i="52"/>
  <c r="L89" i="52"/>
  <c r="L165" i="52"/>
  <c r="L159" i="52"/>
  <c r="L142" i="52"/>
  <c r="L137" i="52"/>
  <c r="L141" i="52"/>
  <c r="L120" i="52"/>
  <c r="L83" i="52"/>
  <c r="L90" i="52"/>
  <c r="L146" i="52"/>
  <c r="L75" i="52"/>
  <c r="L116" i="52"/>
  <c r="L110" i="52"/>
  <c r="L128" i="52"/>
  <c r="L65" i="52"/>
  <c r="L97" i="52"/>
  <c r="L101" i="52"/>
  <c r="L85" i="52"/>
  <c r="L95" i="52"/>
  <c r="L167" i="52"/>
  <c r="L127" i="52"/>
  <c r="L67" i="52"/>
  <c r="L64" i="52"/>
  <c r="L131" i="52"/>
  <c r="L87" i="52"/>
  <c r="L124" i="52"/>
  <c r="L68" i="52"/>
  <c r="L118" i="52"/>
  <c r="L78" i="52"/>
  <c r="L88" i="52"/>
  <c r="L105" i="52"/>
  <c r="L63" i="52"/>
  <c r="L117" i="52"/>
  <c r="L103" i="52"/>
  <c r="L91" i="52"/>
  <c r="L98" i="52"/>
  <c r="L139" i="52"/>
  <c r="L132" i="52"/>
  <c r="L76" i="52"/>
  <c r="L126" i="52"/>
  <c r="L113" i="52"/>
  <c r="L93" i="52"/>
  <c r="L111" i="52"/>
  <c r="L129" i="52"/>
  <c r="L106" i="52"/>
  <c r="L136" i="52"/>
  <c r="L147" i="52"/>
  <c r="L140" i="52"/>
  <c r="L84" i="52"/>
  <c r="L104" i="52"/>
  <c r="L96" i="52"/>
  <c r="L134" i="52"/>
  <c r="L121" i="52"/>
  <c r="L133" i="52"/>
  <c r="L79" i="52"/>
  <c r="L119" i="52"/>
  <c r="AO460" i="52" l="1"/>
  <c r="AO452" i="52"/>
  <c r="AO463" i="52"/>
  <c r="AO472" i="52"/>
  <c r="AO471" i="52"/>
  <c r="AO468" i="52"/>
  <c r="AO455" i="52"/>
  <c r="AO446" i="52"/>
  <c r="AO464" i="52"/>
  <c r="AO453" i="52"/>
  <c r="AO470" i="52"/>
  <c r="AN6" i="52"/>
  <c r="AO475" i="52"/>
  <c r="AO466" i="52"/>
  <c r="AO456" i="52"/>
  <c r="AO469" i="52"/>
  <c r="AO445" i="52"/>
  <c r="AO457" i="52"/>
  <c r="AO444" i="52"/>
  <c r="AO449" i="52"/>
  <c r="AO461" i="52"/>
  <c r="AO454" i="52"/>
  <c r="AO465" i="52"/>
  <c r="AO447" i="52"/>
  <c r="AO458" i="52"/>
  <c r="AO473" i="52"/>
  <c r="AO467" i="52"/>
  <c r="AO450" i="52"/>
  <c r="AO451" i="52"/>
  <c r="AO459" i="52"/>
  <c r="AN5" i="52"/>
  <c r="AO474" i="52"/>
  <c r="AO462" i="52"/>
  <c r="AO448" i="52"/>
  <c r="M372" i="52"/>
  <c r="M289" i="52"/>
  <c r="M292" i="52"/>
  <c r="M322" i="52"/>
  <c r="M368" i="52"/>
  <c r="M343" i="52"/>
  <c r="M288" i="52"/>
  <c r="M170" i="52"/>
  <c r="M185" i="52"/>
  <c r="M186" i="52"/>
  <c r="M179" i="52"/>
  <c r="M176" i="52"/>
  <c r="M175" i="52"/>
  <c r="M172" i="52"/>
  <c r="M195" i="52"/>
  <c r="M198" i="52"/>
  <c r="M187" i="52"/>
  <c r="M174" i="52"/>
  <c r="M180" i="52"/>
  <c r="M181" i="52"/>
  <c r="M192" i="52"/>
  <c r="M173" i="52"/>
  <c r="M169" i="52"/>
  <c r="M188" i="52"/>
  <c r="M189" i="52"/>
  <c r="M190" i="52"/>
  <c r="M171" i="52"/>
  <c r="M193" i="52"/>
  <c r="M196" i="52"/>
  <c r="M182" i="52"/>
  <c r="M183" i="52"/>
  <c r="M191" i="52"/>
  <c r="M168" i="52"/>
  <c r="M177" i="52"/>
  <c r="M178" i="52"/>
  <c r="M194" i="52"/>
  <c r="M197" i="52"/>
  <c r="M184" i="52"/>
  <c r="M240" i="52"/>
  <c r="M224" i="52"/>
  <c r="M218" i="52"/>
  <c r="M254" i="52"/>
  <c r="M274" i="52"/>
  <c r="M209" i="52"/>
  <c r="M234" i="52"/>
  <c r="M246" i="52"/>
  <c r="M206" i="52"/>
  <c r="M237" i="52"/>
  <c r="M230" i="52"/>
  <c r="M247" i="52"/>
  <c r="M241" i="52"/>
  <c r="M253" i="52"/>
  <c r="M221" i="52"/>
  <c r="M281" i="52"/>
  <c r="M210" i="52"/>
  <c r="M272" i="52"/>
  <c r="M264" i="52"/>
  <c r="M273" i="52"/>
  <c r="M214" i="52"/>
  <c r="M225" i="52"/>
  <c r="M270" i="52"/>
  <c r="M242" i="52"/>
  <c r="M268" i="52"/>
  <c r="M248" i="52"/>
  <c r="M204" i="52"/>
  <c r="M278" i="52"/>
  <c r="M227" i="52"/>
  <c r="M250" i="52"/>
  <c r="M279" i="52"/>
  <c r="M229" i="52"/>
  <c r="M232" i="52"/>
  <c r="M217" i="52"/>
  <c r="M243" i="52"/>
  <c r="M277" i="52"/>
  <c r="M236" i="52"/>
  <c r="M257" i="52"/>
  <c r="M208" i="52"/>
  <c r="M200" i="52"/>
  <c r="M223" i="52"/>
  <c r="M263" i="52"/>
  <c r="M255" i="52"/>
  <c r="M259" i="52"/>
  <c r="M267" i="52"/>
  <c r="M262" i="52"/>
  <c r="M269" i="52"/>
  <c r="M271" i="52"/>
  <c r="M219" i="52"/>
  <c r="M213" i="52"/>
  <c r="M245" i="52"/>
  <c r="M235" i="52"/>
  <c r="M251" i="52"/>
  <c r="M265" i="52"/>
  <c r="M202" i="52"/>
  <c r="M260" i="52"/>
  <c r="M252" i="52"/>
  <c r="M199" i="52"/>
  <c r="M284" i="52"/>
  <c r="M256" i="52"/>
  <c r="M275" i="52"/>
  <c r="M238" i="52"/>
  <c r="M203" i="52"/>
  <c r="M226" i="52"/>
  <c r="M283" i="52"/>
  <c r="M280" i="52"/>
  <c r="M228" i="52"/>
  <c r="M212" i="52"/>
  <c r="M261" i="52"/>
  <c r="M244" i="52"/>
  <c r="M201" i="52"/>
  <c r="M258" i="52"/>
  <c r="M220" i="52"/>
  <c r="M249" i="52"/>
  <c r="M276" i="52"/>
  <c r="M205" i="52"/>
  <c r="M216" i="52"/>
  <c r="M215" i="52"/>
  <c r="M207" i="52"/>
  <c r="M233" i="52"/>
  <c r="M222" i="52"/>
  <c r="M282" i="52"/>
  <c r="M239" i="52"/>
  <c r="M266" i="52"/>
  <c r="M231" i="52"/>
  <c r="M328" i="52"/>
  <c r="M293" i="52"/>
  <c r="M332" i="52"/>
  <c r="M290" i="52"/>
  <c r="M305" i="52"/>
  <c r="M296" i="52"/>
  <c r="M317" i="52"/>
  <c r="M303" i="52"/>
  <c r="M300" i="52"/>
  <c r="M313" i="52"/>
  <c r="M358" i="52"/>
  <c r="M341" i="52"/>
  <c r="M344" i="52"/>
  <c r="M324" i="52"/>
  <c r="M353" i="52"/>
  <c r="M357" i="52"/>
  <c r="M309" i="52"/>
  <c r="M285" i="52"/>
  <c r="M354" i="52"/>
  <c r="M326" i="52"/>
  <c r="M339" i="52"/>
  <c r="M348" i="52"/>
  <c r="M370" i="52"/>
  <c r="M297" i="52"/>
  <c r="M329" i="52"/>
  <c r="M295" i="52"/>
  <c r="M342" i="52"/>
  <c r="M323" i="52"/>
  <c r="M291" i="52"/>
  <c r="M331" i="52"/>
  <c r="M315" i="52"/>
  <c r="M311" i="52"/>
  <c r="M361" i="52"/>
  <c r="M345" i="52"/>
  <c r="M347" i="52"/>
  <c r="M327" i="52"/>
  <c r="M365" i="52"/>
  <c r="M211" i="52"/>
  <c r="M355" i="52"/>
  <c r="M304" i="52"/>
  <c r="M359" i="52"/>
  <c r="M286" i="52"/>
  <c r="M333" i="52"/>
  <c r="M298" i="52"/>
  <c r="M321" i="52"/>
  <c r="M307" i="52"/>
  <c r="M310" i="52"/>
  <c r="M320" i="52"/>
  <c r="M367" i="52"/>
  <c r="M346" i="52"/>
  <c r="M335" i="52"/>
  <c r="M350" i="52"/>
  <c r="M371" i="52"/>
  <c r="M366" i="52"/>
  <c r="M363" i="52"/>
  <c r="M319" i="52"/>
  <c r="M351" i="52"/>
  <c r="M318" i="52"/>
  <c r="M302" i="52"/>
  <c r="M294" i="52"/>
  <c r="M301" i="52"/>
  <c r="M308" i="52"/>
  <c r="M336" i="52"/>
  <c r="M330" i="52"/>
  <c r="M334" i="52"/>
  <c r="M360" i="52"/>
  <c r="M352" i="52"/>
  <c r="M362" i="52"/>
  <c r="M349" i="52"/>
  <c r="M314" i="52"/>
  <c r="M287" i="52"/>
  <c r="M299" i="52"/>
  <c r="M306" i="52"/>
  <c r="M316" i="52"/>
  <c r="M312" i="52"/>
  <c r="M325" i="52"/>
  <c r="M338" i="52"/>
  <c r="M337" i="52"/>
  <c r="M340" i="52"/>
  <c r="M364" i="52"/>
  <c r="M356" i="52"/>
  <c r="M369" i="52"/>
  <c r="AO400" i="52"/>
  <c r="AO285" i="52"/>
  <c r="AO332" i="52"/>
  <c r="AO320" i="52"/>
  <c r="AO243" i="52"/>
  <c r="AO307" i="52"/>
  <c r="AO265" i="52"/>
  <c r="AO268" i="52"/>
  <c r="AO392" i="52"/>
  <c r="AO238" i="52"/>
  <c r="AO394" i="52"/>
  <c r="AO338" i="52"/>
  <c r="AO414" i="52"/>
  <c r="AO323" i="52"/>
  <c r="AO221" i="52"/>
  <c r="AO229" i="52"/>
  <c r="AO255" i="52"/>
  <c r="AO346" i="52"/>
  <c r="AO256" i="52"/>
  <c r="AO246" i="52"/>
  <c r="AO273" i="52"/>
  <c r="AO422" i="52"/>
  <c r="AO366" i="52"/>
  <c r="AO360" i="52"/>
  <c r="AO218" i="52"/>
  <c r="AO216" i="52"/>
  <c r="AO214" i="52"/>
  <c r="AO212" i="52"/>
  <c r="AO210" i="52"/>
  <c r="AO208" i="52"/>
  <c r="AO206" i="52"/>
  <c r="AO204" i="52"/>
  <c r="AO202" i="52"/>
  <c r="AO200" i="52"/>
  <c r="AO198" i="52"/>
  <c r="AO196" i="52"/>
  <c r="AO194" i="52"/>
  <c r="AO192" i="52"/>
  <c r="AO219" i="52"/>
  <c r="AO217" i="52"/>
  <c r="AO215" i="52"/>
  <c r="AO213" i="52"/>
  <c r="AO211" i="52"/>
  <c r="AO209" i="52"/>
  <c r="AO207" i="52"/>
  <c r="AO205" i="52"/>
  <c r="AO203" i="52"/>
  <c r="AO201" i="52"/>
  <c r="AO199" i="52"/>
  <c r="AO197" i="52"/>
  <c r="AO195" i="52"/>
  <c r="AO193" i="52"/>
  <c r="AO191" i="52"/>
  <c r="AO189" i="52"/>
  <c r="AO187" i="52"/>
  <c r="AO185" i="52"/>
  <c r="AO183" i="52"/>
  <c r="AO181" i="52"/>
  <c r="AO179" i="52"/>
  <c r="AO177" i="52"/>
  <c r="AO175" i="52"/>
  <c r="AO173" i="52"/>
  <c r="AO171" i="52"/>
  <c r="AO169" i="52"/>
  <c r="AO167" i="52"/>
  <c r="AO186" i="52"/>
  <c r="AO178" i="52"/>
  <c r="AO170" i="52"/>
  <c r="AO188" i="52"/>
  <c r="AO180" i="52"/>
  <c r="AO172" i="52"/>
  <c r="AO190" i="52"/>
  <c r="AO182" i="52"/>
  <c r="AO174" i="52"/>
  <c r="AO184" i="52"/>
  <c r="AO176" i="52"/>
  <c r="AO168" i="52"/>
  <c r="AO284" i="52"/>
  <c r="AO266" i="52"/>
  <c r="AO418" i="52"/>
  <c r="AO415" i="52"/>
  <c r="AO369" i="52"/>
  <c r="AO342" i="52"/>
  <c r="AO343" i="52"/>
  <c r="AO280" i="52"/>
  <c r="AO356" i="52"/>
  <c r="AO386" i="52"/>
  <c r="AO232" i="52"/>
  <c r="AO384" i="52"/>
  <c r="AO408" i="52"/>
  <c r="AO274" i="52"/>
  <c r="AO406" i="52"/>
  <c r="AO240" i="52"/>
  <c r="AO257" i="52"/>
  <c r="AO302" i="52"/>
  <c r="AO303" i="52"/>
  <c r="AO279" i="52"/>
  <c r="AO245" i="52"/>
  <c r="AO334" i="52"/>
  <c r="AO260" i="52"/>
  <c r="AO271" i="52"/>
  <c r="AO351" i="52"/>
  <c r="AO389" i="52"/>
  <c r="AO348" i="52"/>
  <c r="AO252" i="52"/>
  <c r="AO344" i="52"/>
  <c r="AO319" i="52"/>
  <c r="AO306" i="52"/>
  <c r="AO291" i="52"/>
  <c r="AO397" i="52"/>
  <c r="AO411" i="52"/>
  <c r="AO381" i="52"/>
  <c r="AO263" i="52"/>
  <c r="AO301" i="52"/>
  <c r="AO377" i="52"/>
  <c r="AO339" i="52"/>
  <c r="AO417" i="52"/>
  <c r="AO300" i="52"/>
  <c r="AO235" i="52"/>
  <c r="AO443" i="52"/>
  <c r="AO352" i="52"/>
  <c r="AO294" i="52"/>
  <c r="AO373" i="52"/>
  <c r="AO249" i="52"/>
  <c r="AO220" i="52"/>
  <c r="AO230" i="52"/>
  <c r="AO283" i="52"/>
  <c r="AO434" i="52"/>
  <c r="AO244" i="52"/>
  <c r="AO318" i="52"/>
  <c r="AO316" i="52"/>
  <c r="AO242" i="52"/>
  <c r="AO349" i="52"/>
  <c r="AO267" i="52"/>
  <c r="AO247" i="52"/>
  <c r="AO254" i="52"/>
  <c r="AO401" i="52"/>
  <c r="AO275" i="52"/>
  <c r="AO368" i="52"/>
  <c r="AO262" i="52"/>
  <c r="AO358" i="52"/>
  <c r="AO413" i="52"/>
  <c r="AO372" i="52"/>
  <c r="AO439" i="52"/>
  <c r="AO387" i="52"/>
  <c r="AO304" i="52"/>
  <c r="AO289" i="52"/>
  <c r="AO402" i="52"/>
  <c r="AO327" i="52"/>
  <c r="AO350" i="52"/>
  <c r="AO433" i="52"/>
  <c r="AO233" i="52"/>
  <c r="AO436" i="52"/>
  <c r="AO409" i="52"/>
  <c r="AO325" i="52"/>
  <c r="AO282" i="52"/>
  <c r="AO226" i="52"/>
  <c r="AO375" i="52"/>
  <c r="AO299" i="52"/>
  <c r="AO298" i="52"/>
  <c r="AO309" i="52"/>
  <c r="AO430" i="52"/>
  <c r="AO421" i="52"/>
  <c r="AO328" i="52"/>
  <c r="AO281" i="52"/>
  <c r="AO312" i="52"/>
  <c r="AO385" i="52"/>
  <c r="AO231" i="52"/>
  <c r="AO341" i="52"/>
  <c r="AO337" i="52"/>
  <c r="AO345" i="52"/>
  <c r="AO292" i="52"/>
  <c r="AO269" i="52"/>
  <c r="AO365" i="52"/>
  <c r="AO258" i="52"/>
  <c r="AO407" i="52"/>
  <c r="AO393" i="52"/>
  <c r="AO420" i="52"/>
  <c r="AO388" i="52"/>
  <c r="AO225" i="52"/>
  <c r="AO313" i="52"/>
  <c r="AO396" i="52"/>
  <c r="AO228" i="52"/>
  <c r="AO378" i="52"/>
  <c r="AO391" i="52"/>
  <c r="AO326" i="52"/>
  <c r="AO423" i="52"/>
  <c r="AO227" i="52"/>
  <c r="AO432" i="52"/>
  <c r="AO347" i="52"/>
  <c r="AO371" i="52"/>
  <c r="AO364" i="52"/>
  <c r="AO276" i="52"/>
  <c r="AO428" i="52"/>
  <c r="AO410" i="52"/>
  <c r="AO311" i="52"/>
  <c r="AO437" i="52"/>
  <c r="AO427" i="52"/>
  <c r="AO237" i="52"/>
  <c r="AO426" i="52"/>
  <c r="AO441" i="52"/>
  <c r="AO305" i="52"/>
  <c r="AO287" i="52"/>
  <c r="AO399" i="52"/>
  <c r="AO442" i="52"/>
  <c r="AO310" i="52"/>
  <c r="AO395" i="52"/>
  <c r="AO438" i="52"/>
  <c r="AO404" i="52"/>
  <c r="AO412" i="52"/>
  <c r="AO308" i="52"/>
  <c r="AO222" i="52"/>
  <c r="AO419" i="52"/>
  <c r="AO314" i="52"/>
  <c r="AO390" i="52"/>
  <c r="AO405" i="52"/>
  <c r="AO330" i="52"/>
  <c r="AO317" i="52"/>
  <c r="AO236" i="52"/>
  <c r="AO370" i="52"/>
  <c r="AO297" i="52"/>
  <c r="AO340" i="52"/>
  <c r="AO259" i="52"/>
  <c r="AO324" i="52"/>
  <c r="AO270" i="52"/>
  <c r="AO329" i="52"/>
  <c r="AO296" i="52"/>
  <c r="AO363" i="52"/>
  <c r="AO335" i="52"/>
  <c r="AO429" i="52"/>
  <c r="AO431" i="52"/>
  <c r="AO251" i="52"/>
  <c r="AO403" i="52"/>
  <c r="AO380" i="52"/>
  <c r="AO290" i="52"/>
  <c r="AO382" i="52"/>
  <c r="AO315" i="52"/>
  <c r="AO286" i="52"/>
  <c r="AO416" i="52"/>
  <c r="AO248" i="52"/>
  <c r="AO398" i="52"/>
  <c r="AO241" i="52"/>
  <c r="AO359" i="52"/>
  <c r="AO425" i="52"/>
  <c r="AO321" i="52"/>
  <c r="AO383" i="52"/>
  <c r="AO322" i="52"/>
  <c r="AO367" i="52"/>
  <c r="AO224" i="52"/>
  <c r="AO357" i="52"/>
  <c r="AO333" i="52"/>
  <c r="AO277" i="52"/>
  <c r="AO440" i="52"/>
  <c r="AO253" i="52"/>
  <c r="AO336" i="52"/>
  <c r="AO435" i="52"/>
  <c r="AO424" i="52"/>
  <c r="AO379" i="52"/>
  <c r="AO361" i="52"/>
  <c r="AO250" i="52"/>
  <c r="AO288" i="52"/>
  <c r="AO374" i="52"/>
  <c r="AO234" i="52"/>
  <c r="AO353" i="52"/>
  <c r="AO278" i="52"/>
  <c r="AO354" i="52"/>
  <c r="AO223" i="52"/>
  <c r="AO264" i="52"/>
  <c r="AO376" i="52"/>
  <c r="AO355" i="52"/>
  <c r="AO362" i="52"/>
  <c r="AO239" i="52"/>
  <c r="AO295" i="52"/>
  <c r="AO261" i="52"/>
  <c r="AO293" i="52"/>
  <c r="AO272" i="52"/>
  <c r="AO331" i="52"/>
  <c r="M167" i="52"/>
  <c r="I16" i="59"/>
  <c r="D4" i="57"/>
  <c r="AG12" i="52"/>
  <c r="AG13" i="52"/>
  <c r="AG14" i="52"/>
  <c r="AG15" i="52"/>
  <c r="AG16" i="52"/>
  <c r="AG17" i="52"/>
  <c r="AG18" i="52"/>
  <c r="AG19" i="52"/>
  <c r="AG20" i="52"/>
  <c r="AG21" i="52"/>
  <c r="AG22" i="52"/>
  <c r="AG23" i="52"/>
  <c r="AG24" i="52"/>
  <c r="AG25" i="52"/>
  <c r="AG26" i="52"/>
  <c r="AG27" i="52"/>
  <c r="AG28" i="52"/>
  <c r="AG29" i="52"/>
  <c r="AG30" i="52"/>
  <c r="AG31" i="52"/>
  <c r="AG32" i="52"/>
  <c r="AG33" i="52"/>
  <c r="AG34" i="52"/>
  <c r="AG35" i="52"/>
  <c r="AG36" i="52"/>
  <c r="AG37" i="52"/>
  <c r="AG38" i="52"/>
  <c r="AG39" i="52"/>
  <c r="AG40" i="52"/>
  <c r="AG41" i="52"/>
  <c r="AG42" i="52"/>
  <c r="AG43" i="52"/>
  <c r="AG44" i="52"/>
  <c r="AG45" i="52"/>
  <c r="AG46" i="52"/>
  <c r="AG47" i="52"/>
  <c r="AG48" i="52"/>
  <c r="AG49" i="52"/>
  <c r="AG50" i="52"/>
  <c r="AG51" i="52"/>
  <c r="AG52" i="52"/>
  <c r="AG53" i="52"/>
  <c r="AG54" i="52"/>
  <c r="AG55" i="52"/>
  <c r="AG56" i="52"/>
  <c r="AG57" i="52"/>
  <c r="AG58" i="52"/>
  <c r="AG59" i="52"/>
  <c r="AG60" i="52"/>
  <c r="AG61" i="52"/>
  <c r="AG62" i="52"/>
  <c r="AG63" i="52"/>
  <c r="AG64" i="52"/>
  <c r="AG65" i="52"/>
  <c r="AG66" i="52"/>
  <c r="AG67" i="52"/>
  <c r="AG68" i="52"/>
  <c r="AG69" i="52"/>
  <c r="AG70" i="52"/>
  <c r="AG71" i="52"/>
  <c r="AG72" i="52"/>
  <c r="AG73" i="52"/>
  <c r="AG74" i="52"/>
  <c r="AG75" i="52"/>
  <c r="AG76" i="52"/>
  <c r="AG77" i="52"/>
  <c r="AG78" i="52"/>
  <c r="AG79" i="52"/>
  <c r="AG80" i="52"/>
  <c r="AG81" i="52"/>
  <c r="AG82" i="52"/>
  <c r="AG83" i="52"/>
  <c r="AG84" i="52"/>
  <c r="AG85" i="52"/>
  <c r="AG86" i="52"/>
  <c r="AG87" i="52"/>
  <c r="AG88" i="52"/>
  <c r="AG89" i="52"/>
  <c r="AG90" i="52"/>
  <c r="AG91" i="52"/>
  <c r="AG92" i="52"/>
  <c r="AG93" i="52"/>
  <c r="AG94" i="52"/>
  <c r="AG95" i="52"/>
  <c r="AG96" i="52"/>
  <c r="AG97" i="52"/>
  <c r="AG98" i="52"/>
  <c r="AG99" i="52"/>
  <c r="AG100" i="52"/>
  <c r="AG101" i="52"/>
  <c r="AG102" i="52"/>
  <c r="AG103" i="52"/>
  <c r="AG104" i="52"/>
  <c r="AG105" i="52"/>
  <c r="AG106" i="52"/>
  <c r="AG107" i="52"/>
  <c r="AG108" i="52"/>
  <c r="AG109" i="52"/>
  <c r="AG110" i="52"/>
  <c r="AG111" i="52"/>
  <c r="AG112" i="52"/>
  <c r="AG113" i="52"/>
  <c r="AG114" i="52"/>
  <c r="AG115" i="52"/>
  <c r="AG116" i="52"/>
  <c r="AG117" i="52"/>
  <c r="AG118" i="52"/>
  <c r="AG119" i="52"/>
  <c r="AG120" i="52"/>
  <c r="AG121" i="52"/>
  <c r="AG122" i="52"/>
  <c r="AG123" i="52"/>
  <c r="AG124" i="52"/>
  <c r="AG125" i="52"/>
  <c r="AG126" i="52"/>
  <c r="AG127" i="52"/>
  <c r="AG128" i="52"/>
  <c r="AG129" i="52"/>
  <c r="AG130" i="52"/>
  <c r="AG131" i="52"/>
  <c r="AG132" i="52"/>
  <c r="AG133" i="52"/>
  <c r="AG134" i="52"/>
  <c r="AG135" i="52"/>
  <c r="AG136" i="52"/>
  <c r="AG137" i="52"/>
  <c r="AG138" i="52"/>
  <c r="AG139" i="52"/>
  <c r="AG140" i="52"/>
  <c r="AG141" i="52"/>
  <c r="AG142" i="52"/>
  <c r="AG143" i="52"/>
  <c r="AG144" i="52"/>
  <c r="AG145" i="52"/>
  <c r="AG146" i="52"/>
  <c r="AG147" i="52"/>
  <c r="AG148" i="52"/>
  <c r="AG149" i="52"/>
  <c r="AG150" i="52"/>
  <c r="AG151" i="52"/>
  <c r="AG152" i="52"/>
  <c r="AG153" i="52"/>
  <c r="AG154" i="52"/>
  <c r="AG155" i="52"/>
  <c r="AG156" i="52"/>
  <c r="AG157" i="52"/>
  <c r="AG158" i="52"/>
  <c r="AG159" i="52"/>
  <c r="AG160" i="52"/>
  <c r="AG161" i="52"/>
  <c r="AG162" i="52"/>
  <c r="AG163" i="52"/>
  <c r="AG164" i="52"/>
  <c r="AG165" i="52"/>
  <c r="AG166" i="52"/>
  <c r="AG167" i="52"/>
  <c r="AG168" i="52"/>
  <c r="AG169" i="52"/>
  <c r="AG170" i="52"/>
  <c r="AG171" i="52"/>
  <c r="AG172" i="52"/>
  <c r="AG173" i="52"/>
  <c r="AG174" i="52"/>
  <c r="AG175" i="52"/>
  <c r="AG176" i="52"/>
  <c r="AG177" i="52"/>
  <c r="AG178" i="52"/>
  <c r="AG179" i="52"/>
  <c r="AG180" i="52"/>
  <c r="AG181" i="52"/>
  <c r="AG182" i="52"/>
  <c r="AG183" i="52"/>
  <c r="AG184" i="52"/>
  <c r="AG185" i="52"/>
  <c r="AG186" i="52"/>
  <c r="AG187" i="52"/>
  <c r="AG188" i="52"/>
  <c r="AG189" i="52"/>
  <c r="AG190" i="52"/>
  <c r="AG191" i="52"/>
  <c r="AG192" i="52"/>
  <c r="AG193" i="52"/>
  <c r="AG194" i="52"/>
  <c r="AG195" i="52"/>
  <c r="AG196" i="52"/>
  <c r="AG197" i="52"/>
  <c r="AG198" i="52"/>
  <c r="AG199" i="52"/>
  <c r="AG200" i="52"/>
  <c r="AG201" i="52"/>
  <c r="AG202" i="52"/>
  <c r="AG203" i="52"/>
  <c r="AG204" i="52"/>
  <c r="AG205" i="52"/>
  <c r="AG206" i="52"/>
  <c r="AG207" i="52"/>
  <c r="AG208" i="52"/>
  <c r="AG209" i="52"/>
  <c r="AG210" i="52"/>
  <c r="AG211" i="52"/>
  <c r="AG212" i="52"/>
  <c r="AG213" i="52"/>
  <c r="AG214" i="52"/>
  <c r="AG215" i="52"/>
  <c r="AG216" i="52"/>
  <c r="AG217" i="52"/>
  <c r="AG218" i="52"/>
  <c r="AG219" i="52"/>
  <c r="AG220" i="52"/>
  <c r="AG221" i="52"/>
  <c r="AG222" i="52"/>
  <c r="AG223" i="52"/>
  <c r="AG224" i="52"/>
  <c r="AG225" i="52"/>
  <c r="AG226" i="52"/>
  <c r="AG227" i="52"/>
  <c r="AG228" i="52"/>
  <c r="AG229" i="52"/>
  <c r="AG230" i="52"/>
  <c r="AG231" i="52"/>
  <c r="AG232" i="52"/>
  <c r="AG233" i="52"/>
  <c r="AG234" i="52"/>
  <c r="AG235" i="52"/>
  <c r="AG236" i="52"/>
  <c r="AG237" i="52"/>
  <c r="AG238" i="52"/>
  <c r="AG239" i="52"/>
  <c r="AG240" i="52"/>
  <c r="AG241" i="52"/>
  <c r="AG242" i="52"/>
  <c r="AG243" i="52"/>
  <c r="AG244" i="52"/>
  <c r="AG245" i="52"/>
  <c r="AG246" i="52"/>
  <c r="AG247" i="52"/>
  <c r="AG248" i="52"/>
  <c r="AG249" i="52"/>
  <c r="AG250" i="52"/>
  <c r="AG251" i="52"/>
  <c r="AG252" i="52"/>
  <c r="AG253" i="52"/>
  <c r="AG254" i="52"/>
  <c r="AG255" i="52"/>
  <c r="AG256" i="52"/>
  <c r="AG257" i="52"/>
  <c r="AG258" i="52"/>
  <c r="AG259" i="52"/>
  <c r="AG260" i="52"/>
  <c r="AG261" i="52"/>
  <c r="AG262" i="52"/>
  <c r="AG263" i="52"/>
  <c r="AG264" i="52"/>
  <c r="AG265" i="52"/>
  <c r="AG266" i="52"/>
  <c r="AG267" i="52"/>
  <c r="AG268" i="52"/>
  <c r="AG269" i="52"/>
  <c r="AG270" i="52"/>
  <c r="AG271" i="52"/>
  <c r="AG272" i="52"/>
  <c r="AG273" i="52"/>
  <c r="AG274" i="52"/>
  <c r="AG275" i="52"/>
  <c r="AG276" i="52"/>
  <c r="AG277" i="52"/>
  <c r="AG278" i="52"/>
  <c r="AG279" i="52"/>
  <c r="AG280" i="52"/>
  <c r="AG281" i="52"/>
  <c r="AG282" i="52"/>
  <c r="AG283" i="52"/>
  <c r="AG284" i="52"/>
  <c r="AG285" i="52"/>
  <c r="AG286" i="52"/>
  <c r="AG287" i="52"/>
  <c r="AG288" i="52"/>
  <c r="AG289" i="52"/>
  <c r="AG290" i="52"/>
  <c r="AG291" i="52"/>
  <c r="AG292" i="52"/>
  <c r="AG293" i="52"/>
  <c r="AG294" i="52"/>
  <c r="AG295" i="52"/>
  <c r="AG296" i="52"/>
  <c r="AG297" i="52"/>
  <c r="AG298" i="52"/>
  <c r="AG299" i="52"/>
  <c r="AG300" i="52"/>
  <c r="AG301" i="52"/>
  <c r="AG302" i="52"/>
  <c r="AG303" i="52"/>
  <c r="AG304" i="52"/>
  <c r="AG305" i="52"/>
  <c r="AG306" i="52"/>
  <c r="AG307" i="52"/>
  <c r="AG308" i="52"/>
  <c r="AG309" i="52"/>
  <c r="AG310" i="52"/>
  <c r="AG311" i="52"/>
  <c r="AG312" i="52"/>
  <c r="AG313" i="52"/>
  <c r="AG314" i="52"/>
  <c r="AG315" i="52"/>
  <c r="AG316" i="52"/>
  <c r="AG317" i="52"/>
  <c r="AG318" i="52"/>
  <c r="AG319" i="52"/>
  <c r="AG320" i="52"/>
  <c r="AG321" i="52"/>
  <c r="AG322" i="52"/>
  <c r="AG323" i="52"/>
  <c r="AG324" i="52"/>
  <c r="AG325" i="52"/>
  <c r="AG326" i="52"/>
  <c r="AG327" i="52"/>
  <c r="AG328" i="52"/>
  <c r="AG329" i="52"/>
  <c r="AG330" i="52"/>
  <c r="AG331" i="52"/>
  <c r="AG332" i="52"/>
  <c r="AG333" i="52"/>
  <c r="AG334" i="52"/>
  <c r="AG335" i="52"/>
  <c r="AG336" i="52"/>
  <c r="AG337" i="52"/>
  <c r="AG338" i="52"/>
  <c r="AG339" i="52"/>
  <c r="AG340" i="52"/>
  <c r="AG341" i="52"/>
  <c r="AG342" i="52"/>
  <c r="AG343" i="52"/>
  <c r="AG344" i="52"/>
  <c r="AG345" i="52"/>
  <c r="AG346" i="52"/>
  <c r="AG347" i="52"/>
  <c r="AG348" i="52"/>
  <c r="AG349" i="52"/>
  <c r="AG350" i="52"/>
  <c r="AG351" i="52"/>
  <c r="AG352" i="52"/>
  <c r="AG353" i="52"/>
  <c r="AG354" i="52"/>
  <c r="AG355" i="52"/>
  <c r="AG356" i="52"/>
  <c r="AG357" i="52"/>
  <c r="AG358" i="52"/>
  <c r="AG359" i="52"/>
  <c r="AG360" i="52"/>
  <c r="AG361" i="52"/>
  <c r="AG362" i="52"/>
  <c r="AG363" i="52"/>
  <c r="AG364" i="52"/>
  <c r="AG365" i="52"/>
  <c r="AG366" i="52"/>
  <c r="AG367" i="52"/>
  <c r="AG368" i="52"/>
  <c r="AG369" i="52"/>
  <c r="AG370" i="52"/>
  <c r="AG371" i="52"/>
  <c r="AG372" i="52"/>
  <c r="AG373" i="52"/>
  <c r="AG374" i="52"/>
  <c r="AG375" i="52"/>
  <c r="AG376" i="52"/>
  <c r="AG377" i="52"/>
  <c r="AG378" i="52"/>
  <c r="AG379" i="52"/>
  <c r="AG380" i="52"/>
  <c r="AG381" i="52"/>
  <c r="AG382" i="52"/>
  <c r="AG383" i="52"/>
  <c r="AG384" i="52"/>
  <c r="AG385" i="52"/>
  <c r="AG386" i="52"/>
  <c r="AG387" i="52"/>
  <c r="AG388" i="52"/>
  <c r="AG389" i="52"/>
  <c r="AG390" i="52"/>
  <c r="AG391" i="52"/>
  <c r="AG392" i="52"/>
  <c r="AG393" i="52"/>
  <c r="AG394" i="52"/>
  <c r="AG395" i="52"/>
  <c r="AG396" i="52"/>
  <c r="AG397" i="52"/>
  <c r="AG398" i="52"/>
  <c r="AG399" i="52"/>
  <c r="AG400" i="52"/>
  <c r="AG401" i="52"/>
  <c r="AG402" i="52"/>
  <c r="AG403" i="52"/>
  <c r="AG404" i="52"/>
  <c r="AG405" i="52"/>
  <c r="AG406" i="52"/>
  <c r="AG407" i="52"/>
  <c r="AG408" i="52"/>
  <c r="AG409" i="52"/>
  <c r="AG410" i="52"/>
  <c r="AG411" i="52"/>
  <c r="AG412" i="52"/>
  <c r="AG413" i="52"/>
  <c r="AG414" i="52"/>
  <c r="AG415" i="52"/>
  <c r="AG416" i="52"/>
  <c r="AG417" i="52"/>
  <c r="AG418" i="52"/>
  <c r="AG419" i="52"/>
  <c r="AG420" i="52"/>
  <c r="AG421" i="52"/>
  <c r="AG422" i="52"/>
  <c r="AG423" i="52"/>
  <c r="AG424" i="52"/>
  <c r="AG425" i="52"/>
  <c r="AG426" i="52"/>
  <c r="AG427" i="52"/>
  <c r="AG428" i="52"/>
  <c r="AG429" i="52"/>
  <c r="AG430" i="52"/>
  <c r="AG431" i="52"/>
  <c r="AG432" i="52"/>
  <c r="AG433" i="52"/>
  <c r="AG434" i="52"/>
  <c r="AG435" i="52"/>
  <c r="AG436" i="52"/>
  <c r="AG437" i="52"/>
  <c r="AG438" i="52"/>
  <c r="AG439" i="52"/>
  <c r="AG440" i="52"/>
  <c r="AG441" i="52"/>
  <c r="AG442" i="52"/>
  <c r="AG443" i="52"/>
  <c r="AG4" i="52" s="1"/>
  <c r="AG11" i="52"/>
  <c r="J16" i="59" l="1"/>
  <c r="G18" i="59" s="1"/>
  <c r="AG6" i="52"/>
  <c r="AG5" i="52"/>
  <c r="AJ443" i="52"/>
  <c r="AJ442" i="52"/>
  <c r="AJ441" i="52"/>
  <c r="AJ440" i="52"/>
  <c r="AJ439" i="52"/>
  <c r="AJ438" i="52"/>
  <c r="AJ437" i="52"/>
  <c r="AJ436" i="52"/>
  <c r="AJ435" i="52"/>
  <c r="AJ434" i="52"/>
  <c r="AJ433" i="52"/>
  <c r="AJ432" i="52"/>
  <c r="AJ431" i="52"/>
  <c r="AJ430" i="52"/>
  <c r="AJ429" i="52"/>
  <c r="AJ428" i="52"/>
  <c r="AJ427" i="52"/>
  <c r="AJ426" i="52"/>
  <c r="AJ425" i="52"/>
  <c r="AJ424" i="52"/>
  <c r="AJ423" i="52"/>
  <c r="AJ422" i="52"/>
  <c r="AJ421" i="52"/>
  <c r="AJ420" i="52"/>
  <c r="AJ419" i="52"/>
  <c r="AJ418" i="52"/>
  <c r="AJ417" i="52"/>
  <c r="AJ416" i="52"/>
  <c r="AJ415" i="52"/>
  <c r="AJ414" i="52"/>
  <c r="AJ413" i="52"/>
  <c r="AJ412" i="52"/>
  <c r="AJ411" i="52"/>
  <c r="AJ410" i="52"/>
  <c r="AJ409" i="52"/>
  <c r="AJ408" i="52"/>
  <c r="AJ407" i="52"/>
  <c r="AJ406" i="52"/>
  <c r="AJ405" i="52"/>
  <c r="AJ404" i="52"/>
  <c r="AJ403" i="52"/>
  <c r="AJ402" i="52"/>
  <c r="AJ401" i="52"/>
  <c r="AJ400" i="52"/>
  <c r="AJ399" i="52"/>
  <c r="AJ398" i="52"/>
  <c r="AJ397" i="52"/>
  <c r="AJ396" i="52"/>
  <c r="AJ395" i="52"/>
  <c r="AJ394" i="52"/>
  <c r="AJ393" i="52"/>
  <c r="AJ392" i="52"/>
  <c r="AJ391" i="52"/>
  <c r="AJ390" i="52"/>
  <c r="AJ389" i="52"/>
  <c r="AJ388" i="52"/>
  <c r="AJ387" i="52"/>
  <c r="AJ386" i="52"/>
  <c r="AJ385" i="52"/>
  <c r="AJ384" i="52"/>
  <c r="AJ383" i="52"/>
  <c r="AJ382" i="52"/>
  <c r="AJ381" i="52"/>
  <c r="AJ380" i="52"/>
  <c r="AJ379" i="52"/>
  <c r="AJ378" i="52"/>
  <c r="AJ377" i="52"/>
  <c r="AJ376" i="52"/>
  <c r="AJ375" i="52"/>
  <c r="AJ374" i="52"/>
  <c r="AJ373" i="52"/>
  <c r="AJ372" i="52"/>
  <c r="AJ371" i="52"/>
  <c r="AJ370" i="52"/>
  <c r="AJ369" i="52"/>
  <c r="AJ368" i="52"/>
  <c r="AJ367" i="52"/>
  <c r="AJ366" i="52"/>
  <c r="AJ365" i="52"/>
  <c r="AJ364" i="52"/>
  <c r="AJ363" i="52"/>
  <c r="AJ362" i="52"/>
  <c r="AJ361" i="52"/>
  <c r="AJ360" i="52"/>
  <c r="AJ359" i="52"/>
  <c r="AJ358" i="52"/>
  <c r="AJ357" i="52"/>
  <c r="AJ356" i="52"/>
  <c r="AJ355" i="52"/>
  <c r="AJ354" i="52"/>
  <c r="AJ353" i="52"/>
  <c r="AJ352" i="52"/>
  <c r="AJ351" i="52"/>
  <c r="AJ350" i="52"/>
  <c r="AJ349" i="52"/>
  <c r="AJ348" i="52"/>
  <c r="AJ347" i="52"/>
  <c r="AJ346" i="52"/>
  <c r="AJ345" i="52"/>
  <c r="AJ344" i="52"/>
  <c r="AJ343" i="52"/>
  <c r="AJ342" i="52"/>
  <c r="AJ341" i="52"/>
  <c r="AJ340" i="52"/>
  <c r="AJ339" i="52"/>
  <c r="AJ338" i="52"/>
  <c r="AJ337" i="52"/>
  <c r="AJ336" i="52"/>
  <c r="AJ335" i="52"/>
  <c r="AJ334" i="52"/>
  <c r="AJ333" i="52"/>
  <c r="AJ332" i="52"/>
  <c r="AJ331" i="52"/>
  <c r="AJ330" i="52"/>
  <c r="AJ329" i="52"/>
  <c r="AJ328" i="52"/>
  <c r="AJ327" i="52"/>
  <c r="AJ326" i="52"/>
  <c r="AJ325" i="52"/>
  <c r="AJ324" i="52"/>
  <c r="AJ323" i="52"/>
  <c r="AJ322" i="52"/>
  <c r="AJ321" i="52"/>
  <c r="AJ320" i="52"/>
  <c r="AJ319" i="52"/>
  <c r="AJ318" i="52"/>
  <c r="AJ317" i="52"/>
  <c r="AJ316" i="52"/>
  <c r="AJ315" i="52"/>
  <c r="AJ314" i="52"/>
  <c r="AJ313" i="52"/>
  <c r="AJ312" i="52"/>
  <c r="AJ311" i="52"/>
  <c r="AJ310" i="52"/>
  <c r="AJ309" i="52"/>
  <c r="AJ308" i="52"/>
  <c r="AJ307" i="52"/>
  <c r="AJ306" i="52"/>
  <c r="AJ305" i="52"/>
  <c r="AJ304" i="52"/>
  <c r="AJ303" i="52"/>
  <c r="AJ302" i="52"/>
  <c r="AJ301" i="52"/>
  <c r="AJ300" i="52"/>
  <c r="AJ299" i="52"/>
  <c r="AJ298" i="52"/>
  <c r="AJ297" i="52"/>
  <c r="AJ296" i="52"/>
  <c r="AJ295" i="52"/>
  <c r="AJ294" i="52"/>
  <c r="AJ293" i="52"/>
  <c r="AJ292" i="52"/>
  <c r="AJ291" i="52"/>
  <c r="AJ290" i="52"/>
  <c r="AJ289" i="52"/>
  <c r="AJ288" i="52"/>
  <c r="AJ287" i="52"/>
  <c r="AJ286" i="52"/>
  <c r="AJ285" i="52"/>
  <c r="AJ284" i="52"/>
  <c r="AJ283" i="52"/>
  <c r="AJ282" i="52"/>
  <c r="AJ281" i="52"/>
  <c r="AJ280" i="52"/>
  <c r="AJ279" i="52"/>
  <c r="AJ278" i="52"/>
  <c r="AJ277" i="52"/>
  <c r="AJ276" i="52"/>
  <c r="AJ275" i="52"/>
  <c r="AJ274" i="52"/>
  <c r="AJ273" i="52"/>
  <c r="AJ272" i="52"/>
  <c r="AJ271" i="52"/>
  <c r="AJ270" i="52"/>
  <c r="AJ269" i="52"/>
  <c r="AJ268" i="52"/>
  <c r="AJ267" i="52"/>
  <c r="AJ266" i="52"/>
  <c r="AJ265" i="52"/>
  <c r="AJ264" i="52"/>
  <c r="AJ263" i="52"/>
  <c r="AJ262" i="52"/>
  <c r="AJ261" i="52"/>
  <c r="AJ260" i="52"/>
  <c r="AJ259" i="52"/>
  <c r="AJ258" i="52"/>
  <c r="AJ257" i="52"/>
  <c r="AJ256" i="52"/>
  <c r="AJ255" i="52"/>
  <c r="AJ254" i="52"/>
  <c r="AJ253" i="52"/>
  <c r="AJ252" i="52"/>
  <c r="AJ251" i="52"/>
  <c r="AJ250" i="52"/>
  <c r="AJ249" i="52"/>
  <c r="AJ248" i="52"/>
  <c r="AJ247" i="52"/>
  <c r="AJ246" i="52"/>
  <c r="AJ245" i="52"/>
  <c r="AJ244" i="52"/>
  <c r="AJ243" i="52"/>
  <c r="AJ242" i="52"/>
  <c r="AJ241" i="52"/>
  <c r="AJ240" i="52"/>
  <c r="AJ239" i="52"/>
  <c r="AJ238" i="52"/>
  <c r="AJ237" i="52"/>
  <c r="AJ236" i="52"/>
  <c r="AJ235" i="52"/>
  <c r="AJ234" i="52"/>
  <c r="AJ233" i="52"/>
  <c r="AJ232" i="52"/>
  <c r="AJ231" i="52"/>
  <c r="AJ230" i="52"/>
  <c r="AJ229" i="52"/>
  <c r="AJ228" i="52"/>
  <c r="AJ227" i="52"/>
  <c r="AJ226" i="52"/>
  <c r="AJ225" i="52"/>
  <c r="AJ224" i="52"/>
  <c r="AJ223" i="52"/>
  <c r="AJ222" i="52"/>
  <c r="AJ221" i="52"/>
  <c r="AJ220" i="52"/>
  <c r="AJ219" i="52"/>
  <c r="AJ218" i="52"/>
  <c r="AJ217" i="52"/>
  <c r="AJ216" i="52"/>
  <c r="AJ215" i="52"/>
  <c r="AJ214" i="52"/>
  <c r="AJ213" i="52"/>
  <c r="AJ212" i="52"/>
  <c r="AJ211" i="52"/>
  <c r="AJ210" i="52"/>
  <c r="AJ209" i="52"/>
  <c r="AJ208" i="52"/>
  <c r="AJ207" i="52"/>
  <c r="AJ206" i="52"/>
  <c r="AJ205" i="52"/>
  <c r="AJ204" i="52"/>
  <c r="AJ203" i="52"/>
  <c r="AJ202" i="52"/>
  <c r="AJ201" i="52"/>
  <c r="AJ200" i="52"/>
  <c r="AJ199" i="52"/>
  <c r="AJ198" i="52"/>
  <c r="AJ197" i="52"/>
  <c r="AJ196" i="52"/>
  <c r="AJ195" i="52"/>
  <c r="AJ194" i="52"/>
  <c r="AJ193" i="52"/>
  <c r="AJ192" i="52"/>
  <c r="AJ191" i="52"/>
  <c r="AJ190" i="52"/>
  <c r="AJ189" i="52"/>
  <c r="AJ188" i="52"/>
  <c r="AJ187" i="52"/>
  <c r="AJ186" i="52"/>
  <c r="AJ185" i="52"/>
  <c r="AJ184" i="52"/>
  <c r="AJ183" i="52"/>
  <c r="AJ182" i="52"/>
  <c r="AJ181" i="52"/>
  <c r="AJ180" i="52"/>
  <c r="AJ179" i="52"/>
  <c r="AJ178" i="52"/>
  <c r="AJ177" i="52"/>
  <c r="AJ176" i="52"/>
  <c r="AJ175" i="52"/>
  <c r="AJ174" i="52"/>
  <c r="AJ173" i="52"/>
  <c r="AJ172" i="52"/>
  <c r="AJ171" i="52"/>
  <c r="AJ170" i="52"/>
  <c r="AJ169" i="52"/>
  <c r="AJ168" i="52"/>
  <c r="AJ167" i="52"/>
  <c r="H168" i="52"/>
  <c r="H169" i="52"/>
  <c r="H170" i="52"/>
  <c r="H171" i="52"/>
  <c r="H172" i="52"/>
  <c r="H173" i="52"/>
  <c r="H174" i="52"/>
  <c r="H175" i="52"/>
  <c r="H176" i="52"/>
  <c r="H177" i="52"/>
  <c r="H178" i="52"/>
  <c r="H179" i="52"/>
  <c r="H180" i="52"/>
  <c r="H181" i="52"/>
  <c r="H182" i="52"/>
  <c r="H183" i="52"/>
  <c r="H184" i="52"/>
  <c r="H185" i="52"/>
  <c r="H186" i="52"/>
  <c r="H187" i="52"/>
  <c r="H188" i="52"/>
  <c r="H189" i="52"/>
  <c r="H190" i="52"/>
  <c r="H191" i="52"/>
  <c r="H192" i="52"/>
  <c r="H193" i="52"/>
  <c r="H194" i="52"/>
  <c r="H195" i="52"/>
  <c r="H196" i="52"/>
  <c r="H197" i="52"/>
  <c r="H198" i="52"/>
  <c r="H199" i="52"/>
  <c r="H200" i="52"/>
  <c r="H201" i="52"/>
  <c r="H202" i="52"/>
  <c r="H203" i="52"/>
  <c r="H204" i="52"/>
  <c r="H205" i="52"/>
  <c r="H206" i="52"/>
  <c r="H207" i="52"/>
  <c r="H208" i="52"/>
  <c r="H209" i="52"/>
  <c r="H210" i="52"/>
  <c r="H211" i="52"/>
  <c r="H212" i="52"/>
  <c r="H213" i="52"/>
  <c r="H214" i="52"/>
  <c r="H215" i="52"/>
  <c r="H216" i="52"/>
  <c r="H217" i="52"/>
  <c r="H218" i="52"/>
  <c r="H219" i="52"/>
  <c r="H220" i="52"/>
  <c r="H221" i="52"/>
  <c r="H222" i="52"/>
  <c r="H223" i="52"/>
  <c r="H224" i="52"/>
  <c r="H225" i="52"/>
  <c r="H226" i="52"/>
  <c r="H227" i="52"/>
  <c r="H228" i="52"/>
  <c r="H229" i="52"/>
  <c r="H230" i="52"/>
  <c r="H231" i="52"/>
  <c r="H232" i="52"/>
  <c r="H233" i="52"/>
  <c r="H234" i="52"/>
  <c r="H235" i="52"/>
  <c r="H236" i="52"/>
  <c r="H237" i="52"/>
  <c r="H238" i="52"/>
  <c r="H239" i="52"/>
  <c r="H240" i="52"/>
  <c r="H241" i="52"/>
  <c r="H242" i="52"/>
  <c r="H243" i="52"/>
  <c r="H244" i="52"/>
  <c r="H245" i="52"/>
  <c r="H246" i="52"/>
  <c r="H247" i="52"/>
  <c r="H248" i="52"/>
  <c r="H249" i="52"/>
  <c r="H250" i="52"/>
  <c r="H251" i="52"/>
  <c r="H252" i="52"/>
  <c r="H253" i="52"/>
  <c r="H254" i="52"/>
  <c r="H255" i="52"/>
  <c r="H256" i="52"/>
  <c r="H257" i="52"/>
  <c r="H258" i="52"/>
  <c r="H259" i="52"/>
  <c r="H260" i="52"/>
  <c r="H261" i="52"/>
  <c r="H262" i="52"/>
  <c r="H263" i="52"/>
  <c r="H264" i="52"/>
  <c r="H265" i="52"/>
  <c r="H266" i="52"/>
  <c r="H267" i="52"/>
  <c r="H268" i="52"/>
  <c r="H269" i="52"/>
  <c r="H270" i="52"/>
  <c r="H271" i="52"/>
  <c r="H272" i="52"/>
  <c r="H273" i="52"/>
  <c r="H274" i="52"/>
  <c r="H275" i="52"/>
  <c r="H276" i="52"/>
  <c r="H277" i="52"/>
  <c r="H278" i="52"/>
  <c r="H279" i="52"/>
  <c r="H280" i="52"/>
  <c r="H281" i="52"/>
  <c r="H282" i="52"/>
  <c r="H283" i="52"/>
  <c r="H284" i="52"/>
  <c r="H285" i="52"/>
  <c r="H286" i="52"/>
  <c r="H287" i="52"/>
  <c r="H288" i="52"/>
  <c r="H289" i="52"/>
  <c r="H290" i="52"/>
  <c r="H291" i="52"/>
  <c r="H292" i="52"/>
  <c r="H293" i="52"/>
  <c r="H294" i="52"/>
  <c r="H295" i="52"/>
  <c r="H296" i="52"/>
  <c r="H297" i="52"/>
  <c r="H298" i="52"/>
  <c r="H299" i="52"/>
  <c r="H300" i="52"/>
  <c r="H301" i="52"/>
  <c r="H302" i="52"/>
  <c r="H303" i="52"/>
  <c r="H304" i="52"/>
  <c r="H305" i="52"/>
  <c r="H306" i="52"/>
  <c r="H307" i="52"/>
  <c r="H308" i="52"/>
  <c r="H309" i="52"/>
  <c r="H310" i="52"/>
  <c r="H311" i="52"/>
  <c r="H312" i="52"/>
  <c r="H313" i="52"/>
  <c r="H314" i="52"/>
  <c r="H315" i="52"/>
  <c r="H316" i="52"/>
  <c r="H317" i="52"/>
  <c r="H318" i="52"/>
  <c r="H319" i="52"/>
  <c r="H320" i="52"/>
  <c r="H321" i="52"/>
  <c r="H322" i="52"/>
  <c r="H323" i="52"/>
  <c r="H324" i="52"/>
  <c r="H325" i="52"/>
  <c r="H326" i="52"/>
  <c r="H327" i="52"/>
  <c r="H328" i="52"/>
  <c r="H329" i="52"/>
  <c r="H330" i="52"/>
  <c r="H331" i="52"/>
  <c r="H332" i="52"/>
  <c r="H333" i="52"/>
  <c r="H334" i="52"/>
  <c r="H335" i="52"/>
  <c r="H336" i="52"/>
  <c r="H337" i="52"/>
  <c r="H338" i="52"/>
  <c r="H339" i="52"/>
  <c r="H340" i="52"/>
  <c r="H341" i="52"/>
  <c r="H342" i="52"/>
  <c r="H343" i="52"/>
  <c r="H344" i="52"/>
  <c r="H345" i="52"/>
  <c r="H346" i="52"/>
  <c r="H347" i="52"/>
  <c r="H348" i="52"/>
  <c r="H349" i="52"/>
  <c r="H350" i="52"/>
  <c r="H351" i="52"/>
  <c r="H352" i="52"/>
  <c r="H353" i="52"/>
  <c r="H354" i="52"/>
  <c r="H355" i="52"/>
  <c r="H356" i="52"/>
  <c r="H357" i="52"/>
  <c r="H358" i="52"/>
  <c r="H359" i="52"/>
  <c r="H360" i="52"/>
  <c r="H361" i="52"/>
  <c r="H362" i="52"/>
  <c r="H363" i="52"/>
  <c r="H364" i="52"/>
  <c r="H365" i="52"/>
  <c r="H366" i="52"/>
  <c r="H367" i="52"/>
  <c r="H368" i="52"/>
  <c r="H369" i="52"/>
  <c r="H370" i="52"/>
  <c r="H371" i="52"/>
  <c r="H372" i="52"/>
  <c r="H373" i="52"/>
  <c r="H374" i="52"/>
  <c r="H375" i="52"/>
  <c r="H376" i="52"/>
  <c r="H377" i="52"/>
  <c r="H378" i="52"/>
  <c r="H379" i="52"/>
  <c r="H380" i="52"/>
  <c r="H381" i="52"/>
  <c r="H382" i="52"/>
  <c r="H383" i="52"/>
  <c r="H384" i="52"/>
  <c r="H385" i="52"/>
  <c r="H386" i="52"/>
  <c r="H387" i="52"/>
  <c r="H388" i="52"/>
  <c r="H389" i="52"/>
  <c r="H390" i="52"/>
  <c r="H391" i="52"/>
  <c r="H392" i="52"/>
  <c r="H393" i="52"/>
  <c r="H394" i="52"/>
  <c r="H395" i="52"/>
  <c r="H396" i="52"/>
  <c r="H397" i="52"/>
  <c r="H398" i="52"/>
  <c r="H399" i="52"/>
  <c r="H400" i="52"/>
  <c r="H401" i="52"/>
  <c r="H402" i="52"/>
  <c r="H403" i="52"/>
  <c r="H404" i="52"/>
  <c r="H405" i="52"/>
  <c r="H406" i="52"/>
  <c r="H407" i="52"/>
  <c r="H408" i="52"/>
  <c r="H409" i="52"/>
  <c r="H410" i="52"/>
  <c r="H411" i="52"/>
  <c r="H412" i="52"/>
  <c r="H413" i="52"/>
  <c r="H414" i="52"/>
  <c r="H415" i="52"/>
  <c r="H416" i="52"/>
  <c r="H417" i="52"/>
  <c r="H418" i="52"/>
  <c r="H419" i="52"/>
  <c r="H420" i="52"/>
  <c r="H421" i="52"/>
  <c r="H422" i="52"/>
  <c r="H423" i="52"/>
  <c r="H424" i="52"/>
  <c r="H425" i="52"/>
  <c r="H426" i="52"/>
  <c r="H427" i="52"/>
  <c r="H428" i="52"/>
  <c r="H429" i="52"/>
  <c r="H430" i="52"/>
  <c r="H431" i="52"/>
  <c r="H432" i="52"/>
  <c r="H433" i="52"/>
  <c r="H434" i="52"/>
  <c r="H435" i="52"/>
  <c r="H436" i="52"/>
  <c r="H437" i="52"/>
  <c r="H438" i="52"/>
  <c r="H439" i="52"/>
  <c r="H440" i="52"/>
  <c r="H441" i="52"/>
  <c r="H442" i="52"/>
  <c r="H443" i="52"/>
  <c r="H167" i="52"/>
  <c r="G16" i="59" l="1"/>
  <c r="G35" i="59" s="1"/>
  <c r="E10" i="57"/>
  <c r="E12" i="57"/>
  <c r="H33" i="57" s="1"/>
  <c r="E13" i="57"/>
  <c r="E14" i="57"/>
  <c r="E15" i="57"/>
  <c r="E16" i="57"/>
  <c r="E17" i="57"/>
  <c r="E18" i="57"/>
  <c r="E19" i="57"/>
  <c r="E20" i="57"/>
  <c r="E21" i="57"/>
  <c r="E22" i="57"/>
  <c r="E23" i="57"/>
  <c r="E24" i="57"/>
  <c r="H32" i="57" s="1"/>
  <c r="E25" i="57"/>
  <c r="E26" i="57"/>
  <c r="E27" i="57"/>
  <c r="E28" i="57"/>
  <c r="E29" i="57"/>
  <c r="E30" i="57"/>
  <c r="E31" i="57"/>
  <c r="E32" i="57"/>
  <c r="E33" i="57"/>
  <c r="E34" i="57"/>
  <c r="E35" i="57"/>
  <c r="E36" i="57"/>
  <c r="H31" i="57" s="1"/>
  <c r="E37" i="57"/>
  <c r="E38" i="57"/>
  <c r="E39" i="57"/>
  <c r="E40" i="57"/>
  <c r="E41" i="57"/>
  <c r="E42" i="57"/>
  <c r="E43" i="57"/>
  <c r="E44" i="57"/>
  <c r="E45" i="57"/>
  <c r="E46" i="57"/>
  <c r="E47" i="57"/>
  <c r="E48" i="57"/>
  <c r="H30" i="57" s="1"/>
  <c r="E49" i="57"/>
  <c r="E50" i="57"/>
  <c r="E51" i="57"/>
  <c r="E52" i="57"/>
  <c r="E53" i="57"/>
  <c r="E54" i="57"/>
  <c r="E55" i="57"/>
  <c r="E56" i="57"/>
  <c r="E57" i="57"/>
  <c r="E58" i="57"/>
  <c r="E59" i="57"/>
  <c r="E60" i="57"/>
  <c r="H29" i="57" s="1"/>
  <c r="E61" i="57"/>
  <c r="E62" i="57"/>
  <c r="E63" i="57"/>
  <c r="E64" i="57"/>
  <c r="E65" i="57"/>
  <c r="E66" i="57"/>
  <c r="E67" i="57"/>
  <c r="E68" i="57"/>
  <c r="E69" i="57"/>
  <c r="E70" i="57"/>
  <c r="E71" i="57"/>
  <c r="E72" i="57"/>
  <c r="H28" i="57" s="1"/>
  <c r="E73" i="57"/>
  <c r="E74" i="57"/>
  <c r="E75" i="57"/>
  <c r="E76" i="57"/>
  <c r="E77" i="57"/>
  <c r="E78" i="57"/>
  <c r="E79" i="57"/>
  <c r="E80" i="57"/>
  <c r="E81" i="57"/>
  <c r="E82" i="57"/>
  <c r="E83" i="57"/>
  <c r="E84" i="57"/>
  <c r="H27" i="57" s="1"/>
  <c r="E85" i="57"/>
  <c r="E86" i="57"/>
  <c r="E87" i="57"/>
  <c r="E88" i="57"/>
  <c r="E89" i="57"/>
  <c r="E90" i="57"/>
  <c r="E91" i="57"/>
  <c r="E92" i="57"/>
  <c r="E93" i="57"/>
  <c r="E94" i="57"/>
  <c r="E95" i="57"/>
  <c r="E96" i="57"/>
  <c r="H26" i="57" s="1"/>
  <c r="E97" i="57"/>
  <c r="E98" i="57"/>
  <c r="E99" i="57"/>
  <c r="E100" i="57"/>
  <c r="E101" i="57"/>
  <c r="E102" i="57"/>
  <c r="E103" i="57"/>
  <c r="E104" i="57"/>
  <c r="E105" i="57"/>
  <c r="E106" i="57"/>
  <c r="E107" i="57"/>
  <c r="E108" i="57"/>
  <c r="H25" i="57" s="1"/>
  <c r="E109" i="57"/>
  <c r="E110" i="57"/>
  <c r="E111" i="57"/>
  <c r="E112" i="57"/>
  <c r="E113" i="57"/>
  <c r="E114" i="57"/>
  <c r="E115" i="57"/>
  <c r="E116" i="57"/>
  <c r="E117" i="57"/>
  <c r="E118" i="57"/>
  <c r="E119" i="57"/>
  <c r="E120" i="57"/>
  <c r="H24" i="57" s="1"/>
  <c r="E121" i="57"/>
  <c r="E122" i="57"/>
  <c r="E123" i="57"/>
  <c r="E124" i="57"/>
  <c r="E125" i="57"/>
  <c r="E126" i="57"/>
  <c r="E127" i="57"/>
  <c r="E128" i="57"/>
  <c r="E129" i="57"/>
  <c r="E130" i="57"/>
  <c r="E131" i="57"/>
  <c r="E132" i="57"/>
  <c r="H23" i="57" s="1"/>
  <c r="E133" i="57"/>
  <c r="E134" i="57"/>
  <c r="E135" i="57"/>
  <c r="E136" i="57"/>
  <c r="E137" i="57"/>
  <c r="E138" i="57"/>
  <c r="E139" i="57"/>
  <c r="E140" i="57"/>
  <c r="E141" i="57"/>
  <c r="E142" i="57"/>
  <c r="E143" i="57"/>
  <c r="E144" i="57"/>
  <c r="H22" i="57" s="1"/>
  <c r="E145" i="57"/>
  <c r="E146" i="57"/>
  <c r="E147" i="57"/>
  <c r="E148" i="57"/>
  <c r="E149" i="57"/>
  <c r="E150" i="57"/>
  <c r="E151" i="57"/>
  <c r="E152" i="57"/>
  <c r="E153" i="57"/>
  <c r="E154" i="57"/>
  <c r="E155" i="57"/>
  <c r="E156" i="57"/>
  <c r="H21" i="57" s="1"/>
  <c r="E157" i="57"/>
  <c r="E158" i="57"/>
  <c r="E159" i="57"/>
  <c r="E160" i="57"/>
  <c r="E161" i="57"/>
  <c r="E162" i="57"/>
  <c r="E163" i="57"/>
  <c r="E164" i="57"/>
  <c r="E165" i="57"/>
  <c r="E166" i="57"/>
  <c r="E167" i="57"/>
  <c r="E168" i="57"/>
  <c r="H20" i="57" s="1"/>
  <c r="E169" i="57"/>
  <c r="E170" i="57"/>
  <c r="E171" i="57"/>
  <c r="E172" i="57"/>
  <c r="E173" i="57"/>
  <c r="E174" i="57"/>
  <c r="E175" i="57"/>
  <c r="E176" i="57"/>
  <c r="E177" i="57"/>
  <c r="E178" i="57"/>
  <c r="E179" i="57"/>
  <c r="E180" i="57"/>
  <c r="H19" i="57" s="1"/>
  <c r="E181" i="57"/>
  <c r="E182" i="57"/>
  <c r="E183" i="57"/>
  <c r="E184" i="57"/>
  <c r="E185" i="57"/>
  <c r="E186" i="57"/>
  <c r="E187" i="57"/>
  <c r="E188" i="57"/>
  <c r="E189" i="57"/>
  <c r="E190" i="57"/>
  <c r="E191" i="57"/>
  <c r="E192" i="57"/>
  <c r="H18" i="57" s="1"/>
  <c r="E193" i="57"/>
  <c r="E194" i="57"/>
  <c r="E195" i="57"/>
  <c r="E196" i="57"/>
  <c r="E197" i="57"/>
  <c r="E198" i="57"/>
  <c r="E199" i="57"/>
  <c r="E200" i="57"/>
  <c r="E201" i="57"/>
  <c r="E202" i="57"/>
  <c r="E203" i="57"/>
  <c r="E204" i="57"/>
  <c r="H17" i="57" s="1"/>
  <c r="E205" i="57"/>
  <c r="E206" i="57"/>
  <c r="E207" i="57"/>
  <c r="E208" i="57"/>
  <c r="E209" i="57"/>
  <c r="E210" i="57"/>
  <c r="E211" i="57"/>
  <c r="E212" i="57"/>
  <c r="E213" i="57"/>
  <c r="E214" i="57"/>
  <c r="E215" i="57"/>
  <c r="E216" i="57"/>
  <c r="H16" i="57" s="1"/>
  <c r="E217" i="57"/>
  <c r="E218" i="57"/>
  <c r="E219" i="57"/>
  <c r="E220" i="57"/>
  <c r="E221" i="57"/>
  <c r="E222" i="57"/>
  <c r="E223" i="57"/>
  <c r="E224" i="57"/>
  <c r="E225" i="57"/>
  <c r="E226" i="57"/>
  <c r="E227" i="57"/>
  <c r="E228" i="57"/>
  <c r="H15" i="57" s="1"/>
  <c r="E229" i="57"/>
  <c r="E230" i="57"/>
  <c r="E231" i="57"/>
  <c r="E232" i="57"/>
  <c r="E233" i="57"/>
  <c r="E234" i="57"/>
  <c r="E235" i="57"/>
  <c r="E236" i="57"/>
  <c r="E237" i="57"/>
  <c r="E238" i="57"/>
  <c r="E239" i="57"/>
  <c r="E240" i="57"/>
  <c r="H14" i="57" s="1"/>
  <c r="E241" i="57"/>
  <c r="E242" i="57"/>
  <c r="E243" i="57"/>
  <c r="E244" i="57"/>
  <c r="E245" i="57"/>
  <c r="E246" i="57"/>
  <c r="E247" i="57"/>
  <c r="E248" i="57"/>
  <c r="E249" i="57"/>
  <c r="E250" i="57"/>
  <c r="E251" i="57"/>
  <c r="E252" i="57"/>
  <c r="H13" i="57" s="1"/>
  <c r="E253" i="57"/>
  <c r="E254" i="57"/>
  <c r="E255" i="57"/>
  <c r="E256" i="57"/>
  <c r="E257" i="57"/>
  <c r="E258" i="57"/>
  <c r="E259" i="57"/>
  <c r="E260" i="57"/>
  <c r="E261" i="57"/>
  <c r="E262" i="57"/>
  <c r="E263" i="57"/>
  <c r="E264" i="57"/>
  <c r="H12" i="57" s="1"/>
  <c r="E265" i="57"/>
  <c r="H3" i="57" l="1"/>
  <c r="E3" i="57"/>
  <c r="G21" i="59"/>
  <c r="G36" i="59" l="1"/>
  <c r="D26" i="61" s="1"/>
  <c r="E22" i="59"/>
  <c r="J6" i="59"/>
  <c r="I11" i="54"/>
  <c r="K11" i="54" s="1"/>
  <c r="I12" i="54"/>
  <c r="K12" i="54" s="1"/>
  <c r="I13" i="54"/>
  <c r="K13" i="54" s="1"/>
  <c r="I14" i="54"/>
  <c r="K14" i="54" s="1"/>
  <c r="I15" i="54"/>
  <c r="K15" i="54" s="1"/>
  <c r="I16" i="54"/>
  <c r="K16" i="54" s="1"/>
  <c r="I17" i="54"/>
  <c r="K17" i="54" s="1"/>
  <c r="I18" i="54"/>
  <c r="K18" i="54" s="1"/>
  <c r="I19" i="54"/>
  <c r="K19" i="54" s="1"/>
  <c r="I20" i="54"/>
  <c r="K20" i="54" s="1"/>
  <c r="I21" i="54"/>
  <c r="K21" i="54" s="1"/>
  <c r="I22" i="54"/>
  <c r="K22" i="54" s="1"/>
  <c r="I23" i="54"/>
  <c r="K23" i="54" s="1"/>
  <c r="I24" i="54"/>
  <c r="I25" i="54"/>
  <c r="K25" i="54" s="1"/>
  <c r="I26" i="54"/>
  <c r="K26" i="54" s="1"/>
  <c r="I27" i="54"/>
  <c r="K27" i="54" s="1"/>
  <c r="I28" i="54"/>
  <c r="K28" i="54" s="1"/>
  <c r="I29" i="54"/>
  <c r="K29" i="54" s="1"/>
  <c r="I30" i="54"/>
  <c r="K30" i="54" s="1"/>
  <c r="I31" i="54"/>
  <c r="K31" i="54" s="1"/>
  <c r="I32" i="54"/>
  <c r="K32" i="54" s="1"/>
  <c r="I33" i="54"/>
  <c r="K33" i="54" s="1"/>
  <c r="I34" i="54"/>
  <c r="K34" i="54" s="1"/>
  <c r="I35" i="54"/>
  <c r="K35" i="54" s="1"/>
  <c r="I36" i="54"/>
  <c r="K36" i="54" s="1"/>
  <c r="I37" i="54"/>
  <c r="K37" i="54" s="1"/>
  <c r="I38" i="54"/>
  <c r="K38" i="54" s="1"/>
  <c r="I39" i="54"/>
  <c r="K39" i="54" s="1"/>
  <c r="I40" i="54"/>
  <c r="K40" i="54" s="1"/>
  <c r="I41" i="54"/>
  <c r="K41" i="54" s="1"/>
  <c r="I42" i="54"/>
  <c r="K42" i="54" s="1"/>
  <c r="I43" i="54"/>
  <c r="K43" i="54" s="1"/>
  <c r="I44" i="54"/>
  <c r="K44" i="54" s="1"/>
  <c r="I45" i="54"/>
  <c r="K45" i="54" s="1"/>
  <c r="I46" i="54"/>
  <c r="K46" i="54" s="1"/>
  <c r="I47" i="54"/>
  <c r="K47" i="54" s="1"/>
  <c r="I48" i="54"/>
  <c r="K48" i="54" s="1"/>
  <c r="G22" i="59" l="1"/>
  <c r="F16" i="60" s="1"/>
  <c r="F19" i="60" s="1"/>
  <c r="J24" i="54"/>
  <c r="K24" i="54"/>
  <c r="K7" i="54" s="1"/>
  <c r="G6" i="59"/>
  <c r="S11" i="54"/>
  <c r="E6" i="54"/>
  <c r="H6" i="54" s="1"/>
  <c r="I7" i="54"/>
  <c r="W7" i="54"/>
  <c r="S24" i="54"/>
  <c r="J39" i="54"/>
  <c r="S39" i="54"/>
  <c r="J41" i="54"/>
  <c r="S41" i="54"/>
  <c r="J33" i="54"/>
  <c r="S33" i="54"/>
  <c r="J25" i="54"/>
  <c r="S25" i="54"/>
  <c r="J17" i="54"/>
  <c r="S17" i="54"/>
  <c r="J32" i="54"/>
  <c r="S32" i="54"/>
  <c r="J31" i="54"/>
  <c r="S31" i="54"/>
  <c r="J46" i="54"/>
  <c r="S46" i="54"/>
  <c r="J38" i="54"/>
  <c r="S38" i="54"/>
  <c r="J30" i="54"/>
  <c r="S30" i="54"/>
  <c r="J22" i="54"/>
  <c r="S22" i="54"/>
  <c r="J14" i="54"/>
  <c r="S14" i="54"/>
  <c r="J23" i="54"/>
  <c r="S23" i="54"/>
  <c r="J29" i="54"/>
  <c r="S29" i="54"/>
  <c r="J21" i="54"/>
  <c r="S21" i="54"/>
  <c r="U21" i="54" s="1"/>
  <c r="J13" i="54"/>
  <c r="S13" i="54"/>
  <c r="J48" i="54"/>
  <c r="S48" i="54"/>
  <c r="J45" i="54"/>
  <c r="S45" i="54"/>
  <c r="J28" i="54"/>
  <c r="S28" i="54"/>
  <c r="J20" i="54"/>
  <c r="S20" i="54"/>
  <c r="J12" i="54"/>
  <c r="S12" i="54"/>
  <c r="J40" i="54"/>
  <c r="S40" i="54"/>
  <c r="J47" i="54"/>
  <c r="S47" i="54"/>
  <c r="J37" i="54"/>
  <c r="S37" i="54"/>
  <c r="J36" i="54"/>
  <c r="S36" i="54"/>
  <c r="J35" i="54"/>
  <c r="S35" i="54"/>
  <c r="J27" i="54"/>
  <c r="S27" i="54"/>
  <c r="J19" i="54"/>
  <c r="S19" i="54"/>
  <c r="J16" i="54"/>
  <c r="S16" i="54"/>
  <c r="J15" i="54"/>
  <c r="S15" i="54"/>
  <c r="J44" i="54"/>
  <c r="S44" i="54"/>
  <c r="J43" i="54"/>
  <c r="S43" i="54"/>
  <c r="J42" i="54"/>
  <c r="S42" i="54"/>
  <c r="J34" i="54"/>
  <c r="S34" i="54"/>
  <c r="J26" i="54"/>
  <c r="S26" i="54"/>
  <c r="J18" i="54"/>
  <c r="S18" i="54"/>
  <c r="J11" i="54"/>
  <c r="T10" i="54"/>
  <c r="J10" i="54"/>
  <c r="G16" i="60" l="1"/>
  <c r="G19" i="60" s="1"/>
  <c r="D27" i="61" s="1"/>
  <c r="E28" i="61" s="1"/>
  <c r="T34" i="54"/>
  <c r="U34" i="54"/>
  <c r="T15" i="54"/>
  <c r="U15" i="54"/>
  <c r="T35" i="54"/>
  <c r="U35" i="54"/>
  <c r="T40" i="54"/>
  <c r="U40" i="54"/>
  <c r="T45" i="54"/>
  <c r="U45" i="54"/>
  <c r="T29" i="54"/>
  <c r="U29" i="54"/>
  <c r="T30" i="54"/>
  <c r="U30" i="54"/>
  <c r="T32" i="54"/>
  <c r="U32" i="54"/>
  <c r="T41" i="54"/>
  <c r="U41" i="54"/>
  <c r="T11" i="54"/>
  <c r="U11" i="54"/>
  <c r="T42" i="54"/>
  <c r="U42" i="54"/>
  <c r="T16" i="54"/>
  <c r="U16" i="54"/>
  <c r="T36" i="54"/>
  <c r="U36" i="54"/>
  <c r="T12" i="54"/>
  <c r="U12" i="54"/>
  <c r="T48" i="54"/>
  <c r="U48" i="54"/>
  <c r="T23" i="54"/>
  <c r="U23" i="54"/>
  <c r="T38" i="54"/>
  <c r="U38" i="54"/>
  <c r="T17" i="54"/>
  <c r="U17" i="54"/>
  <c r="T39" i="54"/>
  <c r="U39" i="54"/>
  <c r="T18" i="54"/>
  <c r="U18" i="54"/>
  <c r="T43" i="54"/>
  <c r="U43" i="54"/>
  <c r="T19" i="54"/>
  <c r="U19" i="54"/>
  <c r="T37" i="54"/>
  <c r="U37" i="54"/>
  <c r="T20" i="54"/>
  <c r="U20" i="54"/>
  <c r="T13" i="54"/>
  <c r="U13" i="54"/>
  <c r="T14" i="54"/>
  <c r="U14" i="54"/>
  <c r="T46" i="54"/>
  <c r="U46" i="54"/>
  <c r="T25" i="54"/>
  <c r="U25" i="54"/>
  <c r="T24" i="54"/>
  <c r="U24" i="54"/>
  <c r="T26" i="54"/>
  <c r="U26" i="54"/>
  <c r="T44" i="54"/>
  <c r="U44" i="54"/>
  <c r="T27" i="54"/>
  <c r="U27" i="54"/>
  <c r="T47" i="54"/>
  <c r="U47" i="54"/>
  <c r="T28" i="54"/>
  <c r="U28" i="54"/>
  <c r="T22" i="54"/>
  <c r="U22" i="54"/>
  <c r="T31" i="54"/>
  <c r="U31" i="54"/>
  <c r="T33" i="54"/>
  <c r="U33" i="54"/>
  <c r="O6" i="54"/>
  <c r="T21" i="54"/>
  <c r="S7" i="54"/>
  <c r="J7" i="54"/>
  <c r="F6" i="54"/>
  <c r="D25" i="61"/>
  <c r="D28" i="61" s="1"/>
  <c r="T61" i="54" l="1"/>
  <c r="T58" i="54"/>
  <c r="U7" i="54"/>
  <c r="L16" i="60" s="1"/>
  <c r="T60" i="54"/>
  <c r="T7" i="54"/>
  <c r="R6" i="54"/>
  <c r="P6" i="54"/>
  <c r="T59" i="54"/>
  <c r="G25" i="61"/>
  <c r="L15" i="60" l="1"/>
  <c r="D26" i="66"/>
  <c r="G27" i="61"/>
  <c r="D27" i="66"/>
  <c r="D28" i="66" l="1"/>
  <c r="L13" i="66" s="1"/>
  <c r="G26" i="66" s="1"/>
  <c r="L19" i="66" l="1"/>
  <c r="M26" i="66" s="1"/>
  <c r="M28" i="66" s="1"/>
  <c r="J84" i="61" s="1"/>
  <c r="L17" i="66"/>
  <c r="K26" i="66" s="1"/>
  <c r="K28" i="66" s="1"/>
  <c r="H84" i="61" s="1"/>
  <c r="L21" i="66"/>
  <c r="O26" i="66" s="1"/>
  <c r="O28" i="66" s="1"/>
  <c r="L84" i="61" s="1"/>
  <c r="L16" i="66"/>
  <c r="J26" i="66" s="1"/>
  <c r="J28" i="66" s="1"/>
  <c r="G84" i="61" s="1"/>
  <c r="L15" i="66"/>
  <c r="I26" i="66" s="1"/>
  <c r="F82" i="61" s="1"/>
  <c r="L20" i="66"/>
  <c r="N26" i="66" s="1"/>
  <c r="N28" i="66" s="1"/>
  <c r="K84" i="61" s="1"/>
  <c r="L14" i="66"/>
  <c r="H26" i="66" s="1"/>
  <c r="E82" i="61" s="1"/>
  <c r="L18" i="66"/>
  <c r="L26" i="66" s="1"/>
  <c r="I82" i="61" s="1"/>
  <c r="G28" i="66"/>
  <c r="D84" i="61" s="1"/>
  <c r="D82" i="61"/>
  <c r="L82" i="61" l="1"/>
  <c r="H28" i="66"/>
  <c r="E84" i="61" s="1"/>
  <c r="H82" i="61"/>
  <c r="I28" i="66"/>
  <c r="F84" i="61" s="1"/>
  <c r="L28" i="66"/>
  <c r="I84" i="61" s="1"/>
  <c r="K82" i="61"/>
  <c r="G82" i="61"/>
  <c r="J82" i="6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Windows User</author>
  </authors>
  <commentList>
    <comment ref="C12" authorId="0" shapeId="0" xr:uid="{C06410EB-882D-4309-9242-56F5AAA43181}">
      <text>
        <r>
          <rPr>
            <sz val="9"/>
            <color indexed="81"/>
            <rFont val="Tahoma"/>
            <family val="2"/>
          </rPr>
          <t xml:space="preserve">Grey: copy &amp; transpose value
</t>
        </r>
      </text>
    </comment>
    <comment ref="K12" authorId="0" shapeId="0" xr:uid="{5A67AF5F-3BB0-499B-97AA-A5F92C94755B}">
      <text>
        <r>
          <rPr>
            <sz val="9"/>
            <color indexed="81"/>
            <rFont val="Tahoma"/>
            <family val="2"/>
          </rPr>
          <t xml:space="preserve">Forward-looking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Windows User</author>
  </authors>
  <commentList>
    <comment ref="I16" authorId="0" shapeId="0" xr:uid="{1C417677-74AC-489E-8DCF-3A2FEBC90FD0}">
      <text>
        <r>
          <rPr>
            <sz val="9"/>
            <color indexed="81"/>
            <rFont val="Tahoma"/>
            <family val="2"/>
          </rPr>
          <t>Computed ourselves because of pb with Bloomberg VOLATILITY_90D data for Bund
(Hidden I-M columns in § Bloom Volatilities)</t>
        </r>
      </text>
    </comment>
    <comment ref="G35" authorId="0" shapeId="0" xr:uid="{7AAFF9AA-73E8-44FA-9468-F1F29473244E}">
      <text>
        <r>
          <rPr>
            <sz val="9"/>
            <color indexed="81"/>
            <rFont val="Tahoma"/>
            <family val="2"/>
          </rPr>
          <t xml:space="preserve">Geometric addition again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Windows User</author>
  </authors>
  <commentList>
    <comment ref="F9" authorId="0" shapeId="0" xr:uid="{1BEEDEDC-B65B-4EAE-8DB2-5F25F37D93AA}">
      <text>
        <r>
          <rPr>
            <sz val="9"/>
            <color indexed="81"/>
            <rFont val="Tahoma"/>
            <family val="2"/>
          </rPr>
          <t xml:space="preserve">Or GDBR10 Index
</t>
        </r>
      </text>
    </comment>
  </commentList>
</comments>
</file>

<file path=xl/sharedStrings.xml><?xml version="1.0" encoding="utf-8"?>
<sst xmlns="http://schemas.openxmlformats.org/spreadsheetml/2006/main" count="652" uniqueCount="395">
  <si>
    <t>Date</t>
  </si>
  <si>
    <t>10Y</t>
  </si>
  <si>
    <t>Px Last</t>
  </si>
  <si>
    <t>A</t>
  </si>
  <si>
    <t>BBB</t>
  </si>
  <si>
    <t>Maturity</t>
  </si>
  <si>
    <t>BBB+</t>
  </si>
  <si>
    <t>BB</t>
  </si>
  <si>
    <t>C465</t>
  </si>
  <si>
    <t>C467</t>
  </si>
  <si>
    <t>C468</t>
  </si>
  <si>
    <t>C470</t>
  </si>
  <si>
    <t>Euro Industrial</t>
  </si>
  <si>
    <t>C90110Y Index</t>
  </si>
  <si>
    <t>BEL20 Index</t>
  </si>
  <si>
    <t>C91310Y Index</t>
  </si>
  <si>
    <t>VOLATILITY_90D</t>
  </si>
  <si>
    <t>BEL20 Volatility 90D</t>
  </si>
  <si>
    <t>German &amp; Belgian forward yields</t>
  </si>
  <si>
    <t xml:space="preserve">In EUR :  </t>
  </si>
  <si>
    <t>Bloom ERP Belgium (for CRP), Eurozone &amp; US ERP</t>
  </si>
  <si>
    <t xml:space="preserve">In USD : </t>
  </si>
  <si>
    <t>Bloom US ERP</t>
  </si>
  <si>
    <t xml:space="preserve">Indexes (+SPX) prices &amp; volatilities, T-bonds </t>
  </si>
  <si>
    <t>For implied ERP</t>
  </si>
  <si>
    <t>For Rf</t>
  </si>
  <si>
    <t>(In EUR)</t>
  </si>
  <si>
    <t>German strip yields since Euro, nominal &amp; real</t>
  </si>
  <si>
    <t xml:space="preserve">Useful to convert returns in local currency into USD: just add Real GM FX column. </t>
  </si>
  <si>
    <t>But for the reverse operation with European and World returns presented in USD, we would at least need the annual weights of their constituents and FX USD vs. given currency.</t>
  </si>
  <si>
    <t>Prices FT3EC, SXXP &amp; BEL20 for their betas</t>
  </si>
  <si>
    <r>
      <t>Volatility 90D FT3EC (</t>
    </r>
    <r>
      <rPr>
        <sz val="10"/>
        <rFont val="Symbol"/>
        <family val="1"/>
        <charset val="2"/>
      </rPr>
      <t>»</t>
    </r>
    <r>
      <rPr>
        <sz val="9"/>
        <rFont val="Arial"/>
        <family val="2"/>
      </rPr>
      <t xml:space="preserve"> </t>
    </r>
    <r>
      <rPr>
        <sz val="10"/>
        <rFont val="Arial"/>
        <family val="2"/>
      </rPr>
      <t>SXXE/Eurozone) &amp; SXXP (</t>
    </r>
    <r>
      <rPr>
        <sz val="10"/>
        <rFont val="Symbol"/>
        <family val="1"/>
        <charset val="2"/>
      </rPr>
      <t>»</t>
    </r>
    <r>
      <rPr>
        <sz val="10"/>
        <rFont val="Arial"/>
        <family val="2"/>
      </rPr>
      <t xml:space="preserve"> E300)</t>
    </r>
  </si>
  <si>
    <t xml:space="preserve">Possible minor improvements recap : extra Bloomberg extractions for cross-checking </t>
  </si>
  <si>
    <t xml:space="preserve">Then, for Euro, a currency barely a decade old? No pb for the UK, Ofcom : they can even directly use USD figures with GM FX = 0. </t>
  </si>
  <si>
    <t>Just left in case these tables become useful one way or another.</t>
  </si>
  <si>
    <t>Belgian strip &amp; Euro (Govt) AA yields since Euro</t>
  </si>
  <si>
    <r>
      <t xml:space="preserve">Excerpts from DMS Sourcebook 2013 : </t>
    </r>
    <r>
      <rPr>
        <b/>
        <sz val="10"/>
        <color rgb="FFC00000"/>
        <rFont val="Arial"/>
        <family val="2"/>
      </rPr>
      <t>confidential</t>
    </r>
    <r>
      <rPr>
        <b/>
        <sz val="10"/>
        <rFont val="Arial"/>
        <family val="2"/>
      </rPr>
      <t>, not publicly available</t>
    </r>
  </si>
  <si>
    <t>In euro, weekly</t>
  </si>
  <si>
    <t>01/01/10</t>
  </si>
  <si>
    <t>C46510Y Index</t>
  </si>
  <si>
    <t>C46710Y Index</t>
  </si>
  <si>
    <t>C46810Y Index</t>
  </si>
  <si>
    <t>C47010Y Index</t>
  </si>
  <si>
    <r>
      <t xml:space="preserve">Echantillon BMA - Europe </t>
    </r>
    <r>
      <rPr>
        <b/>
        <vertAlign val="superscript"/>
        <sz val="11"/>
        <color theme="1"/>
        <rFont val="Calibri"/>
        <family val="2"/>
        <scheme val="minor"/>
      </rPr>
      <t>(1)</t>
    </r>
  </si>
  <si>
    <r>
      <t xml:space="preserve">Echantillon BMA Belgique </t>
    </r>
    <r>
      <rPr>
        <b/>
        <vertAlign val="superscript"/>
        <sz val="11"/>
        <color theme="1"/>
        <rFont val="Calibri"/>
        <family val="2"/>
        <scheme val="minor"/>
      </rPr>
      <t>(1)</t>
    </r>
  </si>
  <si>
    <t>Echantillon</t>
  </si>
  <si>
    <t>Taux sans risque</t>
  </si>
  <si>
    <r>
      <t>Prime de risque action (</t>
    </r>
    <r>
      <rPr>
        <b/>
        <sz val="11"/>
        <color theme="0"/>
        <rFont val="Symbol"/>
        <family val="1"/>
        <charset val="2"/>
      </rPr>
      <t>P</t>
    </r>
    <r>
      <rPr>
        <b/>
        <vertAlign val="subscript"/>
        <sz val="11"/>
        <color theme="0"/>
        <rFont val="Calibri"/>
        <family val="2"/>
        <scheme val="minor"/>
      </rPr>
      <t>e</t>
    </r>
    <r>
      <rPr>
        <b/>
        <sz val="11"/>
        <color theme="0"/>
        <rFont val="Calibri"/>
        <family val="2"/>
        <scheme val="minor"/>
      </rPr>
      <t>)</t>
    </r>
    <r>
      <rPr>
        <b/>
        <vertAlign val="superscript"/>
        <sz val="11"/>
        <color theme="0"/>
        <rFont val="Calibri"/>
        <family val="2"/>
        <scheme val="minor"/>
      </rPr>
      <t>(3)</t>
    </r>
  </si>
  <si>
    <r>
      <t>soit TRI leveragé (K</t>
    </r>
    <r>
      <rPr>
        <b/>
        <vertAlign val="subscript"/>
        <sz val="11"/>
        <color theme="0"/>
        <rFont val="Calibri"/>
        <family val="2"/>
        <scheme val="minor"/>
      </rPr>
      <t>L</t>
    </r>
    <r>
      <rPr>
        <b/>
        <sz val="11"/>
        <color theme="0"/>
        <rFont val="Calibri"/>
        <family val="2"/>
        <scheme val="minor"/>
      </rPr>
      <t>)</t>
    </r>
  </si>
  <si>
    <t>Prime MEDAF</t>
  </si>
  <si>
    <t>Nombre d'observations</t>
  </si>
  <si>
    <t>Capi moyenne 
de l'échantillon</t>
  </si>
  <si>
    <r>
      <t>r</t>
    </r>
    <r>
      <rPr>
        <b/>
        <vertAlign val="subscript"/>
        <sz val="11"/>
        <color theme="0"/>
        <rFont val="Calibri"/>
        <family val="2"/>
        <scheme val="minor"/>
      </rPr>
      <t>f</t>
    </r>
    <r>
      <rPr>
        <b/>
        <sz val="11"/>
        <color theme="0"/>
        <rFont val="Calibri"/>
        <family val="2"/>
        <scheme val="minor"/>
      </rPr>
      <t xml:space="preserve">
Spot </t>
    </r>
    <r>
      <rPr>
        <b/>
        <vertAlign val="superscript"/>
        <sz val="11"/>
        <color theme="0"/>
        <rFont val="Calibri"/>
        <family val="2"/>
        <scheme val="minor"/>
      </rPr>
      <t>(2)</t>
    </r>
  </si>
  <si>
    <r>
      <rPr>
        <b/>
        <sz val="11"/>
        <color theme="0"/>
        <rFont val="Symbol"/>
        <family val="1"/>
        <charset val="2"/>
      </rPr>
      <t>P</t>
    </r>
    <r>
      <rPr>
        <b/>
        <vertAlign val="subscript"/>
        <sz val="11"/>
        <color theme="0"/>
        <rFont val="Calibri"/>
        <family val="2"/>
        <scheme val="minor"/>
      </rPr>
      <t>e</t>
    </r>
    <r>
      <rPr>
        <b/>
        <sz val="11"/>
        <color theme="0"/>
        <rFont val="Calibri"/>
        <family val="2"/>
        <scheme val="minor"/>
      </rPr>
      <t xml:space="preserve">
Spot</t>
    </r>
  </si>
  <si>
    <r>
      <t>K</t>
    </r>
    <r>
      <rPr>
        <b/>
        <vertAlign val="subscript"/>
        <sz val="11"/>
        <color theme="0"/>
        <rFont val="Calibri"/>
        <family val="2"/>
        <scheme val="minor"/>
      </rPr>
      <t>L</t>
    </r>
    <r>
      <rPr>
        <b/>
        <sz val="11"/>
        <color theme="0"/>
        <rFont val="Calibri"/>
        <family val="2"/>
        <scheme val="minor"/>
      </rPr>
      <t xml:space="preserve">
spot</t>
    </r>
  </si>
  <si>
    <r>
      <rPr>
        <b/>
        <sz val="11"/>
        <color theme="0"/>
        <rFont val="Symbol"/>
        <family val="1"/>
        <charset val="2"/>
      </rPr>
      <t>P</t>
    </r>
    <r>
      <rPr>
        <b/>
        <vertAlign val="subscript"/>
        <sz val="11"/>
        <color theme="0"/>
        <rFont val="Calibri"/>
        <family val="2"/>
        <scheme val="minor"/>
      </rPr>
      <t>R</t>
    </r>
    <r>
      <rPr>
        <b/>
        <sz val="11"/>
        <color theme="0"/>
        <rFont val="Calibri"/>
        <family val="2"/>
        <scheme val="minor"/>
      </rPr>
      <t xml:space="preserve">
Spot</t>
    </r>
  </si>
  <si>
    <t>FF.FFNBOBS</t>
  </si>
  <si>
    <t>FF.FFTAILLE</t>
  </si>
  <si>
    <t>FF.FFRF</t>
  </si>
  <si>
    <t>FF.FFERP</t>
  </si>
  <si>
    <t>FF.FFERPCAPM</t>
  </si>
  <si>
    <r>
      <rPr>
        <vertAlign val="superscript"/>
        <sz val="10"/>
        <color theme="1"/>
        <rFont val="Calibri"/>
        <family val="2"/>
        <scheme val="minor"/>
      </rPr>
      <t>(1)</t>
    </r>
    <r>
      <rPr>
        <sz val="10"/>
        <color theme="1"/>
        <rFont val="Calibri"/>
        <family val="2"/>
        <scheme val="minor"/>
      </rPr>
      <t xml:space="preserve"> hors holdings, données en M€</t>
    </r>
  </si>
  <si>
    <r>
      <rPr>
        <vertAlign val="superscript"/>
        <sz val="10"/>
        <color theme="1"/>
        <rFont val="Calibri"/>
        <family val="2"/>
        <scheme val="minor"/>
      </rPr>
      <t>(1)</t>
    </r>
    <r>
      <rPr>
        <sz val="10"/>
        <color theme="1"/>
        <rFont val="Calibri"/>
        <family val="2"/>
        <scheme val="minor"/>
      </rPr>
      <t xml:space="preserve"> hors holdings, y compris foncières, données en M€</t>
    </r>
  </si>
  <si>
    <r>
      <rPr>
        <vertAlign val="superscript"/>
        <sz val="10"/>
        <color theme="1"/>
        <rFont val="Calibri"/>
        <family val="2"/>
        <scheme val="minor"/>
      </rPr>
      <t xml:space="preserve">(2) </t>
    </r>
    <r>
      <rPr>
        <sz val="10"/>
        <color theme="1"/>
        <rFont val="Calibri"/>
        <family val="2"/>
        <scheme val="minor"/>
      </rPr>
      <t>rendement à 10 ans des emprunts d'Etat belge (source Thomson-Reuters)</t>
    </r>
  </si>
  <si>
    <t>élevée de modification de leur business-model (soit un échantillon de 34 sociétés)</t>
  </si>
  <si>
    <t>(2) : Prime de risque utilisant des prévisions de profits et d'investissement ajustés par les constations</t>
  </si>
  <si>
    <t xml:space="preserve"> macro-économique historiques sur les crises (cf. notre note du 27/11/2008 et mises à jour du 04/03/2009 et 15/09/2009).</t>
  </si>
  <si>
    <t>(3) : Indice TEC10 à la date du calcul, source : Agence France Trésor</t>
  </si>
  <si>
    <t>ERP</t>
  </si>
  <si>
    <t>ERP*</t>
  </si>
  <si>
    <r>
      <rPr>
        <sz val="10"/>
        <rFont val="Symbol"/>
        <family val="1"/>
        <charset val="2"/>
      </rPr>
      <t>s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1"/>
        <charset val="2"/>
      </rPr>
      <t>/</t>
    </r>
    <r>
      <rPr>
        <sz val="10"/>
        <rFont val="Symbol"/>
        <family val="1"/>
        <charset val="2"/>
      </rPr>
      <t>s</t>
    </r>
    <r>
      <rPr>
        <sz val="10"/>
        <rFont val="Arial"/>
        <family val="2"/>
      </rPr>
      <t>(LT)</t>
    </r>
    <r>
      <rPr>
        <vertAlign val="superscript"/>
        <sz val="10"/>
        <rFont val="Arial"/>
        <family val="2"/>
      </rPr>
      <t>2</t>
    </r>
  </si>
  <si>
    <t>20Y-10Y</t>
  </si>
  <si>
    <t>Avg 11/96-12/17</t>
  </si>
  <si>
    <t>Dec 17</t>
  </si>
  <si>
    <t>Aug 17</t>
  </si>
  <si>
    <t>May 17</t>
  </si>
  <si>
    <t>Apr 17</t>
  </si>
  <si>
    <t>Feb 17</t>
  </si>
  <si>
    <t>Dec 16</t>
  </si>
  <si>
    <t>Aug 16</t>
  </si>
  <si>
    <t>May 16</t>
  </si>
  <si>
    <t>Apr 16</t>
  </si>
  <si>
    <t>Feb 16</t>
  </si>
  <si>
    <t>Dec 15</t>
  </si>
  <si>
    <t>Aug 15</t>
  </si>
  <si>
    <t>May 15</t>
  </si>
  <si>
    <t>Apr 15</t>
  </si>
  <si>
    <t>Feb 15</t>
  </si>
  <si>
    <t>Dec 14</t>
  </si>
  <si>
    <t>Aug 14</t>
  </si>
  <si>
    <t>May 14</t>
  </si>
  <si>
    <t>Apr 14</t>
  </si>
  <si>
    <t>Feb 14</t>
  </si>
  <si>
    <t>Dec 13</t>
  </si>
  <si>
    <t>Aug 13</t>
  </si>
  <si>
    <t>May 13</t>
  </si>
  <si>
    <t>Apr 13</t>
  </si>
  <si>
    <t>Feb 13</t>
  </si>
  <si>
    <t>Dec 12</t>
  </si>
  <si>
    <t>Aug 12</t>
  </si>
  <si>
    <t>May 12</t>
  </si>
  <si>
    <t>Apr 12</t>
  </si>
  <si>
    <t>Feb 12</t>
  </si>
  <si>
    <t>Dec 11</t>
  </si>
  <si>
    <t>Aug 11</t>
  </si>
  <si>
    <t>May 11</t>
  </si>
  <si>
    <t>Apr 11</t>
  </si>
  <si>
    <t>Feb 11</t>
  </si>
  <si>
    <t>Dec 10</t>
  </si>
  <si>
    <t>Aug 10</t>
  </si>
  <si>
    <t>May 10</t>
  </si>
  <si>
    <t>Apr 10</t>
  </si>
  <si>
    <t>Feb 10</t>
  </si>
  <si>
    <t>Dec 09</t>
  </si>
  <si>
    <t>Aug 09</t>
  </si>
  <si>
    <t>May 09</t>
  </si>
  <si>
    <t>Apr 09</t>
  </si>
  <si>
    <t>Feb 09</t>
  </si>
  <si>
    <t>Dec 08</t>
  </si>
  <si>
    <t>Aug 08</t>
  </si>
  <si>
    <t>May 08</t>
  </si>
  <si>
    <t>Apr 08</t>
  </si>
  <si>
    <t>Feb 08</t>
  </si>
  <si>
    <t>Dec 07</t>
  </si>
  <si>
    <t>Aug 07</t>
  </si>
  <si>
    <t>May 07</t>
  </si>
  <si>
    <t>Apr 07</t>
  </si>
  <si>
    <t>Feb 07</t>
  </si>
  <si>
    <t>Dec 06</t>
  </si>
  <si>
    <t>Aug 06</t>
  </si>
  <si>
    <t>May 06</t>
  </si>
  <si>
    <t>Apr 06</t>
  </si>
  <si>
    <t>Feb 06</t>
  </si>
  <si>
    <t>Dec 05</t>
  </si>
  <si>
    <t>Aug 05</t>
  </si>
  <si>
    <t>May 05</t>
  </si>
  <si>
    <t>Apr 05</t>
  </si>
  <si>
    <t>Feb 05</t>
  </si>
  <si>
    <t>Dec 04</t>
  </si>
  <si>
    <t>Aug 04</t>
  </si>
  <si>
    <t>May 04</t>
  </si>
  <si>
    <t>Apr 04</t>
  </si>
  <si>
    <t>Feb 04</t>
  </si>
  <si>
    <t>Dec 03</t>
  </si>
  <si>
    <t>Aug 03</t>
  </si>
  <si>
    <t>May 03</t>
  </si>
  <si>
    <t>Apr 03</t>
  </si>
  <si>
    <t>Feb 03</t>
  </si>
  <si>
    <t>Dec 02</t>
  </si>
  <si>
    <t>Aug 02</t>
  </si>
  <si>
    <t>May 02</t>
  </si>
  <si>
    <t>Apr 02</t>
  </si>
  <si>
    <t>Feb 02</t>
  </si>
  <si>
    <t>Dec 01</t>
  </si>
  <si>
    <t>Aug 01</t>
  </si>
  <si>
    <t>May 01</t>
  </si>
  <si>
    <t>Apr 01</t>
  </si>
  <si>
    <t>Feb 01</t>
  </si>
  <si>
    <t>Dec 00</t>
  </si>
  <si>
    <t>Aug 00</t>
  </si>
  <si>
    <t>May 00</t>
  </si>
  <si>
    <t>Apr 00</t>
  </si>
  <si>
    <t>Feb 00</t>
  </si>
  <si>
    <t>Dec 99</t>
  </si>
  <si>
    <t>Aug 99</t>
  </si>
  <si>
    <t>May 99</t>
  </si>
  <si>
    <t>Apr 99</t>
  </si>
  <si>
    <t>Feb 99</t>
  </si>
  <si>
    <t>Dec 98</t>
  </si>
  <si>
    <t>Aug 98</t>
  </si>
  <si>
    <t>May 98</t>
  </si>
  <si>
    <t>Apr 98</t>
  </si>
  <si>
    <t>Feb 98</t>
  </si>
  <si>
    <t>Dec 97</t>
  </si>
  <si>
    <t>Aug 97</t>
  </si>
  <si>
    <t>May 97</t>
  </si>
  <si>
    <t>Apr 97</t>
  </si>
  <si>
    <t>Feb 97</t>
  </si>
  <si>
    <t>Dec 96</t>
  </si>
  <si>
    <t>Aug 96</t>
  </si>
  <si>
    <t>N/A</t>
  </si>
  <si>
    <t>20Y</t>
  </si>
  <si>
    <t>Annual</t>
  </si>
  <si>
    <t>Monthly</t>
  </si>
  <si>
    <t>00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</si>
  <si>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</si>
  <si>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</si>
  <si>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</si>
  <si>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</si>
  <si>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</si>
  <si>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</si>
  <si>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</si>
  <si>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</si>
  <si>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</si>
  <si>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</si>
  <si>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11</t>
  </si>
  <si>
    <t>12</t>
  </si>
  <si>
    <t>13</t>
  </si>
  <si>
    <t>14</t>
  </si>
  <si>
    <t>15</t>
  </si>
  <si>
    <t>16</t>
  </si>
  <si>
    <t>17</t>
  </si>
  <si>
    <t>Rf</t>
  </si>
  <si>
    <t>ERP**</t>
  </si>
  <si>
    <t>Europe</t>
  </si>
  <si>
    <t>Var%</t>
  </si>
  <si>
    <t xml:space="preserve">Annual. Std dev. </t>
  </si>
  <si>
    <t>Real Rf*</t>
  </si>
  <si>
    <t>Real Rf</t>
  </si>
  <si>
    <t>Rf*</t>
  </si>
  <si>
    <t>n.d.</t>
  </si>
  <si>
    <t>Rf* - Rf</t>
  </si>
  <si>
    <t>% LT</t>
  </si>
  <si>
    <t>Enquête</t>
  </si>
  <si>
    <t>3y avg</t>
  </si>
  <si>
    <t>RM*</t>
  </si>
  <si>
    <t>Strip-Sov</t>
  </si>
  <si>
    <t>3y avg.</t>
  </si>
  <si>
    <t>Avg 01/99-12/17</t>
  </si>
  <si>
    <t xml:space="preserve">Rf (LT) </t>
  </si>
  <si>
    <t>A-</t>
  </si>
  <si>
    <t>BBB-</t>
  </si>
  <si>
    <t>BB+</t>
  </si>
  <si>
    <t>Cd°</t>
  </si>
  <si>
    <t xml:space="preserve">Bloom Yiels </t>
  </si>
  <si>
    <t>C469</t>
  </si>
  <si>
    <t>= BBB from May 2014</t>
  </si>
  <si>
    <t>Frozen from May 2014</t>
  </si>
  <si>
    <t>Price</t>
  </si>
  <si>
    <t>From WACC 2013</t>
  </si>
  <si>
    <t>From 2012</t>
  </si>
  <si>
    <t>European HY</t>
  </si>
  <si>
    <t>A 10Y+</t>
  </si>
  <si>
    <t>BBB 7-10Y</t>
  </si>
  <si>
    <t>BBB 10Y+</t>
  </si>
  <si>
    <t>BB index</t>
  </si>
  <si>
    <t>B index</t>
  </si>
  <si>
    <t>CCC index</t>
  </si>
  <si>
    <t>Years to M</t>
  </si>
  <si>
    <t>Annual YtM</t>
  </si>
  <si>
    <t xml:space="preserve">Corporate </t>
  </si>
  <si>
    <t>B</t>
  </si>
  <si>
    <t>YtM</t>
  </si>
  <si>
    <t>Annual Yield in %</t>
  </si>
  <si>
    <t>BB-/B+</t>
  </si>
  <si>
    <t>DAILY</t>
  </si>
  <si>
    <t>Euro Indus.</t>
  </si>
  <si>
    <t>2015-2017</t>
  </si>
  <si>
    <r>
      <rPr>
        <b/>
        <sz val="10"/>
        <color theme="1"/>
        <rFont val="Arial"/>
        <family val="2"/>
      </rPr>
      <t>BB</t>
    </r>
    <r>
      <rPr>
        <sz val="10"/>
        <color theme="1"/>
        <rFont val="Arial"/>
        <family val="2"/>
      </rPr>
      <t xml:space="preserve"> index</t>
    </r>
  </si>
  <si>
    <r>
      <rPr>
        <b/>
        <sz val="10"/>
        <color theme="1"/>
        <rFont val="Arial"/>
        <family val="2"/>
      </rPr>
      <t>B</t>
    </r>
    <r>
      <rPr>
        <sz val="10"/>
        <color theme="1"/>
        <rFont val="Arial"/>
        <family val="2"/>
      </rPr>
      <t xml:space="preserve"> index</t>
    </r>
  </si>
  <si>
    <t>End 2015</t>
  </si>
  <si>
    <t>End 2016</t>
  </si>
  <si>
    <t>End 2017</t>
  </si>
  <si>
    <t>Cd</t>
  </si>
  <si>
    <t>End 2014</t>
  </si>
  <si>
    <t>To WACC 2</t>
  </si>
  <si>
    <t>TO WACC 3</t>
  </si>
  <si>
    <t>BB-</t>
  </si>
  <si>
    <t>B+</t>
  </si>
  <si>
    <t>B-</t>
  </si>
  <si>
    <t>FF's ERP</t>
  </si>
  <si>
    <t>RM</t>
  </si>
  <si>
    <t>LT premium</t>
  </si>
  <si>
    <t>d</t>
  </si>
  <si>
    <t>Belgium</t>
  </si>
  <si>
    <t>Bund 20Y-10Y</t>
  </si>
  <si>
    <t>Source: Investing.com (available for daily, weekly, monthly returns, not annual). 20Y from Nov 1996</t>
  </si>
  <si>
    <t>Ecarts annuels de rendements entre Bund à 10 et 20 ans</t>
  </si>
  <si>
    <t>GM</t>
  </si>
  <si>
    <t>AM</t>
  </si>
  <si>
    <t>AM-GM</t>
  </si>
  <si>
    <r>
      <rPr>
        <b/>
        <sz val="10"/>
        <rFont val="Symbol"/>
        <family val="1"/>
        <charset val="2"/>
      </rPr>
      <t xml:space="preserve">D </t>
    </r>
    <r>
      <rPr>
        <b/>
        <sz val="10"/>
        <rFont val="Arial"/>
        <family val="2"/>
      </rPr>
      <t>maturity</t>
    </r>
  </si>
  <si>
    <t>Year</t>
  </si>
  <si>
    <t>®</t>
  </si>
  <si>
    <t>m</t>
  </si>
  <si>
    <t>Bloom Volatilities</t>
  </si>
  <si>
    <r>
      <rPr>
        <b/>
        <sz val="10"/>
        <color theme="0" tint="-0.499984740745262"/>
        <rFont val="Symbol"/>
        <family val="1"/>
        <charset val="2"/>
      </rPr>
      <t>¹</t>
    </r>
    <r>
      <rPr>
        <b/>
        <sz val="8"/>
        <color theme="0" tint="-0.499984740745262"/>
        <rFont val="Arial"/>
        <family val="2"/>
      </rPr>
      <t xml:space="preserve"> </t>
    </r>
    <r>
      <rPr>
        <b/>
        <sz val="10"/>
        <color theme="0" tint="-0.499984740745262"/>
        <rFont val="Arial"/>
        <family val="2"/>
      </rPr>
      <t>Dates for Equities!</t>
    </r>
  </si>
  <si>
    <r>
      <rPr>
        <b/>
        <sz val="10"/>
        <rFont val="Symbol"/>
        <family val="1"/>
        <charset val="2"/>
      </rPr>
      <t>s (</t>
    </r>
    <r>
      <rPr>
        <b/>
        <sz val="10"/>
        <rFont val="Arial"/>
        <family val="2"/>
      </rPr>
      <t>LT)</t>
    </r>
  </si>
  <si>
    <t xml:space="preserve">s </t>
  </si>
  <si>
    <t>Future inflation</t>
  </si>
  <si>
    <t>Result</t>
  </si>
  <si>
    <r>
      <t xml:space="preserve">Here, discounting </t>
    </r>
    <r>
      <rPr>
        <sz val="10"/>
        <rFont val="Symbol"/>
        <family val="1"/>
        <charset val="2"/>
      </rPr>
      <t>D</t>
    </r>
    <r>
      <rPr>
        <sz val="10"/>
        <rFont val="Arial"/>
        <family val="2"/>
      </rPr>
      <t xml:space="preserve"> maturity premium</t>
    </r>
  </si>
  <si>
    <t>DMS Rf with future inflation</t>
  </si>
  <si>
    <t>HISTORICAL ERP &amp; Rf(LT)</t>
  </si>
  <si>
    <t>IMPLIED ERP (FF)</t>
  </si>
  <si>
    <r>
      <t xml:space="preserve">Graph Col. X </t>
    </r>
    <r>
      <rPr>
        <sz val="11"/>
        <color theme="0" tint="-0.499984740745262"/>
        <rFont val="Symbol"/>
        <family val="1"/>
        <charset val="2"/>
      </rPr>
      <t>®</t>
    </r>
  </si>
  <si>
    <r>
      <t xml:space="preserve">Rf (not Rf*) </t>
    </r>
    <r>
      <rPr>
        <sz val="11"/>
        <color theme="1"/>
        <rFont val="Symbol"/>
        <family val="1"/>
        <charset val="2"/>
      </rPr>
      <t>®</t>
    </r>
  </si>
  <si>
    <t>Vs. Bloom Rf</t>
  </si>
  <si>
    <t>D</t>
  </si>
  <si>
    <t>(1) : Hors banques, assurances et immobilières du fait de la probabilité élevée de modification de leur business-model (soit un échantillon de 34 sociétés)</t>
  </si>
  <si>
    <t>Nbp Fairness Finance:</t>
  </si>
  <si>
    <t>Germany</t>
  </si>
  <si>
    <t>Fernandez &amp; al</t>
  </si>
  <si>
    <t>Survey ERP</t>
  </si>
  <si>
    <t>FINAL ERP</t>
  </si>
  <si>
    <t>Implied</t>
  </si>
  <si>
    <t>Historical</t>
  </si>
  <si>
    <t>Weight</t>
  </si>
  <si>
    <t>Rf &amp; Cd</t>
  </si>
  <si>
    <t>Volatilités annualisées des rentabilités de Rf et Rf**</t>
  </si>
  <si>
    <t>Evolution des taux souverains 10 ans allemands et belges</t>
  </si>
  <si>
    <t xml:space="preserve">Current Rf </t>
  </si>
  <si>
    <r>
      <rPr>
        <b/>
        <sz val="10"/>
        <rFont val="Symbol"/>
        <family val="1"/>
        <charset val="2"/>
      </rPr>
      <t>®</t>
    </r>
    <r>
      <rPr>
        <b/>
        <sz val="9"/>
        <rFont val="Arial"/>
        <family val="2"/>
      </rPr>
      <t xml:space="preserve"> </t>
    </r>
    <r>
      <rPr>
        <b/>
        <sz val="10"/>
        <rFont val="Arial"/>
        <family val="2"/>
      </rPr>
      <t xml:space="preserve">Rf </t>
    </r>
  </si>
  <si>
    <t>Évolution des rendements à 10 ans par classe de notation crédit</t>
  </si>
  <si>
    <t>Rating</t>
  </si>
  <si>
    <t>Current avg.</t>
  </si>
  <si>
    <t>Corporate V2</t>
  </si>
  <si>
    <t>Debt M &amp; YTM</t>
  </si>
  <si>
    <t>OUTPUTS to Excels</t>
  </si>
  <si>
    <t>German Sov</t>
  </si>
  <si>
    <t>GTDEM10Y Govt</t>
  </si>
  <si>
    <t>3Y avg</t>
  </si>
  <si>
    <t xml:space="preserve">1y avg </t>
  </si>
  <si>
    <t>German Sov PRICE volatility</t>
  </si>
  <si>
    <t>German Strip</t>
  </si>
  <si>
    <t>Belgium Sov</t>
  </si>
  <si>
    <t>GTBEF10Y GOVT</t>
  </si>
  <si>
    <t>As of 13/04/18</t>
  </si>
  <si>
    <t>1y avg</t>
  </si>
  <si>
    <t>Belgium Strip</t>
  </si>
  <si>
    <t>C90010Y Index</t>
  </si>
  <si>
    <t>Belgium Sov2</t>
  </si>
  <si>
    <t>Strip-Sov2</t>
  </si>
  <si>
    <t>C900-C901</t>
  </si>
  <si>
    <t xml:space="preserve">C901 not working anymore </t>
  </si>
  <si>
    <t>Sov-Sov2</t>
  </si>
  <si>
    <t>Belgium Sov PRICE volatility</t>
  </si>
  <si>
    <r>
      <t xml:space="preserve">Last </t>
    </r>
    <r>
      <rPr>
        <b/>
        <sz val="10"/>
        <color indexed="8"/>
        <rFont val="Arial"/>
        <family val="2"/>
      </rPr>
      <t>(23/11/18)</t>
    </r>
  </si>
  <si>
    <t>Corp</t>
  </si>
  <si>
    <t>Last 3y avg</t>
  </si>
  <si>
    <t>SXXP index</t>
  </si>
  <si>
    <t>SXXP Volatility 90D</t>
  </si>
  <si>
    <t xml:space="preserve">Last </t>
  </si>
  <si>
    <t>Last</t>
  </si>
  <si>
    <t>Belgium Sov V. 90D</t>
  </si>
  <si>
    <t>German Sov V. 90D</t>
  </si>
  <si>
    <t>German Break-Even rate</t>
  </si>
  <si>
    <t>Maturity 10Y</t>
  </si>
  <si>
    <t>DEGGBE10 Index</t>
  </si>
  <si>
    <t>Ger. Sov</t>
  </si>
  <si>
    <t>Ger. Sov.</t>
  </si>
  <si>
    <t>Belg. Sov</t>
  </si>
  <si>
    <t xml:space="preserve">Last 3y avg </t>
  </si>
  <si>
    <r>
      <t xml:space="preserve">For (historical) </t>
    </r>
    <r>
      <rPr>
        <b/>
        <sz val="10"/>
        <rFont val="Symbol"/>
        <family val="1"/>
        <charset val="2"/>
      </rPr>
      <t>b</t>
    </r>
    <r>
      <rPr>
        <b/>
        <sz val="10"/>
        <rFont val="Arial"/>
        <family val="2"/>
      </rPr>
      <t>d</t>
    </r>
  </si>
  <si>
    <t>Weekly smoothing</t>
  </si>
  <si>
    <t xml:space="preserve">® </t>
  </si>
  <si>
    <t>18*</t>
  </si>
  <si>
    <r>
      <rPr>
        <b/>
        <vertAlign val="superscript"/>
        <sz val="10"/>
        <color theme="1"/>
        <rFont val="Calibri"/>
        <family val="2"/>
        <scheme val="minor"/>
      </rPr>
      <t>(2)</t>
    </r>
    <r>
      <rPr>
        <b/>
        <sz val="10"/>
        <color theme="1"/>
        <rFont val="Calibri"/>
        <family val="2"/>
        <scheme val="minor"/>
      </rPr>
      <t xml:space="preserve"> Moyenne pondérée des rendements à 10 ans des emprunts d'Etats in fine notés AA et mieux par le poids de leurs économie respectives dans la zone Euro.</t>
    </r>
  </si>
  <si>
    <t>Incl. 2015</t>
  </si>
  <si>
    <t>To WACC 4 &amp; Word</t>
  </si>
  <si>
    <t>&amp; WACC 3</t>
  </si>
  <si>
    <t>Q3 2018</t>
  </si>
  <si>
    <t>Hist. Cd</t>
  </si>
  <si>
    <t>Forward-looking</t>
  </si>
  <si>
    <t>Source</t>
  </si>
  <si>
    <t>Allemagne</t>
  </si>
  <si>
    <t>Belgique</t>
  </si>
  <si>
    <t>Eurozone</t>
  </si>
  <si>
    <t>Pays/zone</t>
  </si>
  <si>
    <t xml:space="preserve">Table 5: Taux d'inflation annuelle prévisionnels à Q4 2018 </t>
  </si>
  <si>
    <t xml:space="preserve">  ­</t>
  </si>
  <si>
    <t xml:space="preserve">3y avg </t>
  </si>
  <si>
    <t>+ to W 3&amp;4</t>
  </si>
  <si>
    <t>3y avg. 10Y Break-Even (inflation) rate</t>
  </si>
  <si>
    <t>F082</t>
  </si>
  <si>
    <t>F08210Y Index</t>
  </si>
  <si>
    <t>US Strip</t>
  </si>
  <si>
    <t>In €</t>
  </si>
  <si>
    <t>Evolution des taux souverains 10 ans allemands et américains (rendements en euros)</t>
  </si>
  <si>
    <t xml:space="preserve"> R2 report:</t>
  </si>
  <si>
    <t>Evolution du point mort de l'inflation allemand à 10 ans</t>
  </si>
  <si>
    <t>2019-2021</t>
  </si>
  <si>
    <t>2022-23</t>
  </si>
  <si>
    <t>2,0% - 2,1%</t>
  </si>
  <si>
    <t>2,5% - 2,6%</t>
  </si>
  <si>
    <t>v. MEDAF</t>
  </si>
  <si>
    <t>CAPM</t>
  </si>
  <si>
    <t>With implied 'CAPM' ERP*</t>
  </si>
  <si>
    <t>DMS 2019:</t>
  </si>
  <si>
    <t>Inflation (US)</t>
  </si>
  <si>
    <r>
      <t xml:space="preserve">Framed cells: </t>
    </r>
    <r>
      <rPr>
        <b/>
        <sz val="10"/>
        <rFont val="Arial"/>
        <family val="2"/>
      </rPr>
      <t xml:space="preserve">DMS 2017 </t>
    </r>
  </si>
  <si>
    <t xml:space="preserve">RM* </t>
  </si>
  <si>
    <t>Inflation*</t>
  </si>
  <si>
    <t>ERP* (10Y)</t>
  </si>
  <si>
    <r>
      <t>Inflation 2018-2020 calculée en MG = (</t>
    </r>
    <r>
      <rPr>
        <i/>
        <sz val="10"/>
        <color theme="0" tint="-0.34998626667073579"/>
        <rFont val="Symbol"/>
        <family val="1"/>
        <charset val="2"/>
      </rPr>
      <t>P</t>
    </r>
    <r>
      <rPr>
        <i/>
        <sz val="10"/>
        <color theme="0" tint="-0.34998626667073579"/>
        <rFont val="Arial"/>
        <family val="2"/>
      </rPr>
      <t xml:space="preserve"> (1+i))</t>
    </r>
    <r>
      <rPr>
        <i/>
        <vertAlign val="superscript"/>
        <sz val="10"/>
        <color theme="0" tint="-0.34998626667073579"/>
        <rFont val="Arial"/>
        <family val="2"/>
      </rPr>
      <t>1/3</t>
    </r>
    <r>
      <rPr>
        <i/>
        <sz val="10"/>
        <color theme="0" tint="-0.34998626667073579"/>
        <rFont val="Arial"/>
        <family val="2"/>
      </rPr>
      <t xml:space="preserve"> - 1</t>
    </r>
  </si>
  <si>
    <r>
      <t>IMF</t>
    </r>
    <r>
      <rPr>
        <sz val="10"/>
        <color theme="0" tint="-0.34998626667073579"/>
        <rFont val="Arial"/>
        <family val="2"/>
      </rPr>
      <t xml:space="preserve"> World Economic Outlook </t>
    </r>
  </si>
  <si>
    <r>
      <t>ECB</t>
    </r>
    <r>
      <rPr>
        <sz val="10"/>
        <color theme="0" tint="-0.34998626667073579"/>
        <rFont val="Arial"/>
        <family val="2"/>
      </rPr>
      <t xml:space="preserve"> Survey</t>
    </r>
  </si>
  <si>
    <t>Rf (LT) (10Y)</t>
  </si>
  <si>
    <t>d°</t>
  </si>
  <si>
    <t>Cd°- Rf</t>
  </si>
  <si>
    <t>Fx</t>
  </si>
  <si>
    <t xml:space="preserve">Real RM* </t>
  </si>
  <si>
    <t>German Real Rate &amp; Price volatility</t>
  </si>
  <si>
    <t>RM* local</t>
  </si>
  <si>
    <t>RM* local - Rf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</si>
</sst>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\ _€_-;\-* #,##0.00\ _€_-;_-* &quot;-&quot;??\ _€_-;_-@_-"/>
    <numFmt numFmtId="165" formatCode="0.0"/>
    <numFmt numFmtId="166" formatCode="[$-809]mmmm\ yyyy;@"/>
    <numFmt numFmtId="167" formatCode="0.0%"/>
    <numFmt numFmtId="168" formatCode="[$-40C]mmm\-yy;@"/>
    <numFmt numFmtId="169" formatCode="_-* #,##0\ _€_-;\-* #,##0\ _€_-;_-* &quot;-&quot;??\ _€_-;_-@_-"/>
  </numFmts>
  <fonts count="10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0"/>
      <name val="Arial"/>
      <family val="2"/>
    </font>
    <font>
      <sz val="10"/>
      <name val="Arial"/>
      <family val="2"/>
    </font>
    <font>
      <sz val="10"/>
      <color indexed="8"/>
      <name val="Arial"/>
      <family val="2"/>
    </font>
    <font>
      <b/>
      <sz val="10"/>
      <color theme="0"/>
      <name val="Arial"/>
      <family val="2"/>
    </font>
    <font>
      <sz val="10"/>
      <color theme="0" tint="-0.499984740745262"/>
      <name val="Arial"/>
      <family val="2"/>
    </font>
    <font>
      <sz val="10"/>
      <name val="Symbol"/>
      <family val="1"/>
      <charset val="2"/>
    </font>
    <font>
      <sz val="10"/>
      <color theme="0"/>
      <name val="Arial"/>
      <family val="2"/>
    </font>
    <font>
      <sz val="9"/>
      <name val="Arial"/>
      <family val="2"/>
    </font>
    <font>
      <sz val="10"/>
      <name val="Geneva"/>
    </font>
    <font>
      <b/>
      <sz val="10"/>
      <color rgb="FFC00000"/>
      <name val="Arial"/>
      <family val="2"/>
    </font>
    <font>
      <sz val="10"/>
      <color theme="6" tint="-0.249977111117893"/>
      <name val="Arial"/>
      <family val="2"/>
    </font>
    <font>
      <b/>
      <sz val="10"/>
      <color theme="6" tint="-0.249977111117893"/>
      <name val="Arial"/>
      <family val="2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b/>
      <vertAlign val="superscript"/>
      <sz val="11"/>
      <color theme="1"/>
      <name val="Calibri"/>
      <family val="2"/>
      <scheme val="minor"/>
    </font>
    <font>
      <b/>
      <sz val="11"/>
      <color theme="0"/>
      <name val="Symbol"/>
      <family val="1"/>
      <charset val="2"/>
    </font>
    <font>
      <b/>
      <vertAlign val="subscript"/>
      <sz val="11"/>
      <color theme="0"/>
      <name val="Calibri"/>
      <family val="2"/>
      <scheme val="minor"/>
    </font>
    <font>
      <b/>
      <vertAlign val="superscript"/>
      <sz val="11"/>
      <color theme="0"/>
      <name val="Calibri"/>
      <family val="2"/>
      <scheme val="minor"/>
    </font>
    <font>
      <b/>
      <sz val="11"/>
      <color theme="0"/>
      <name val="Calibri"/>
      <family val="1"/>
      <charset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vertAlign val="superscript"/>
      <sz val="10"/>
      <color theme="1"/>
      <name val="Calibri"/>
      <family val="2"/>
      <scheme val="minor"/>
    </font>
    <font>
      <sz val="9"/>
      <color rgb="FFBFBFBF"/>
      <name val="Calibri"/>
      <family val="2"/>
      <scheme val="minor"/>
    </font>
    <font>
      <sz val="11"/>
      <color theme="1"/>
      <name val="Symbol"/>
      <family val="1"/>
      <charset val="2"/>
    </font>
    <font>
      <sz val="10"/>
      <name val="Arial"/>
      <family val="2"/>
    </font>
    <font>
      <sz val="11"/>
      <color theme="0" tint="-0.499984740745262"/>
      <name val="Calibri"/>
      <family val="2"/>
      <scheme val="minor"/>
    </font>
    <font>
      <sz val="10"/>
      <color theme="0" tint="-0.499984740745262"/>
      <name val="Arial"/>
      <family val="1"/>
      <charset val="2"/>
    </font>
    <font>
      <sz val="10"/>
      <color rgb="FFC00000"/>
      <name val="Arial"/>
      <family val="2"/>
    </font>
    <font>
      <sz val="10"/>
      <name val="Arial"/>
      <family val="1"/>
      <charset val="2"/>
    </font>
    <font>
      <vertAlign val="superscript"/>
      <sz val="10"/>
      <name val="Arial"/>
      <family val="2"/>
    </font>
    <font>
      <sz val="11"/>
      <color theme="1" tint="0.499984740745262"/>
      <name val="Calibri"/>
      <family val="2"/>
      <scheme val="minor"/>
    </font>
    <font>
      <sz val="10"/>
      <color theme="1" tint="0.499984740745262"/>
      <name val="Arial"/>
      <family val="2"/>
    </font>
    <font>
      <b/>
      <sz val="10"/>
      <color theme="1" tint="0.499984740745262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0"/>
      <color rgb="FFFF0000"/>
      <name val="Arial"/>
      <family val="2"/>
    </font>
    <font>
      <b/>
      <sz val="10"/>
      <color rgb="FF165788"/>
      <name val="Arial"/>
      <family val="2"/>
    </font>
    <font>
      <b/>
      <i/>
      <sz val="10"/>
      <color theme="0"/>
      <name val="Arial"/>
      <family val="2"/>
    </font>
    <font>
      <i/>
      <sz val="10"/>
      <name val="Arial"/>
      <family val="2"/>
    </font>
    <font>
      <i/>
      <sz val="10"/>
      <color theme="1"/>
      <name val="Arial"/>
      <family val="2"/>
    </font>
    <font>
      <b/>
      <i/>
      <sz val="10"/>
      <color theme="1"/>
      <name val="Arial"/>
      <family val="2"/>
    </font>
    <font>
      <sz val="10"/>
      <color theme="0" tint="-0.14999847407452621"/>
      <name val="Arial"/>
      <family val="2"/>
    </font>
    <font>
      <i/>
      <sz val="10"/>
      <color theme="0" tint="-0.14999847407452621"/>
      <name val="Arial"/>
      <family val="2"/>
    </font>
    <font>
      <b/>
      <sz val="10"/>
      <color theme="0" tint="-0.499984740745262"/>
      <name val="Arial"/>
      <family val="2"/>
    </font>
    <font>
      <b/>
      <i/>
      <sz val="10"/>
      <color theme="0" tint="-0.499984740745262"/>
      <name val="Arial"/>
      <family val="2"/>
    </font>
    <font>
      <i/>
      <sz val="10"/>
      <color theme="0" tint="-0.499984740745262"/>
      <name val="Arial"/>
      <family val="2"/>
    </font>
    <font>
      <sz val="10"/>
      <name val="Arial"/>
      <family val="2"/>
    </font>
    <font>
      <b/>
      <u/>
      <sz val="11"/>
      <name val="Arial"/>
      <family val="2"/>
    </font>
    <font>
      <sz val="9"/>
      <color indexed="81"/>
      <name val="Tahoma"/>
      <family val="2"/>
    </font>
    <font>
      <b/>
      <sz val="10"/>
      <name val="Symbol"/>
      <family val="1"/>
      <charset val="2"/>
    </font>
    <font>
      <b/>
      <sz val="10"/>
      <name val="Arial"/>
      <family val="1"/>
      <charset val="2"/>
    </font>
    <font>
      <sz val="10"/>
      <color theme="0" tint="-0.249977111117893"/>
      <name val="Arial"/>
      <family val="2"/>
    </font>
    <font>
      <b/>
      <sz val="10"/>
      <color theme="0" tint="-0.499984740745262"/>
      <name val="Symbol"/>
      <family val="1"/>
      <charset val="2"/>
    </font>
    <font>
      <b/>
      <sz val="10"/>
      <name val="Wingdings 3"/>
      <family val="1"/>
      <charset val="2"/>
    </font>
    <font>
      <b/>
      <sz val="10"/>
      <color theme="0" tint="-0.499984740745262"/>
      <name val="Arial"/>
      <family val="1"/>
      <charset val="2"/>
    </font>
    <font>
      <b/>
      <sz val="8"/>
      <color theme="0" tint="-0.499984740745262"/>
      <name val="Arial"/>
      <family val="2"/>
    </font>
    <font>
      <sz val="10"/>
      <color theme="0" tint="-0.34998626667073579"/>
      <name val="Arial"/>
      <family val="2"/>
    </font>
    <font>
      <sz val="10"/>
      <color theme="0" tint="-0.34998626667073579"/>
      <name val="Symbol"/>
      <family val="1"/>
      <charset val="2"/>
    </font>
    <font>
      <b/>
      <sz val="10"/>
      <color theme="0" tint="-0.34998626667073579"/>
      <name val="Arial"/>
      <family val="2"/>
    </font>
    <font>
      <sz val="10"/>
      <color rgb="FFFFC000"/>
      <name val="Arial"/>
      <family val="2"/>
    </font>
    <font>
      <b/>
      <sz val="10"/>
      <color rgb="FFFFC000"/>
      <name val="Wingdings 3"/>
      <family val="1"/>
      <charset val="2"/>
    </font>
    <font>
      <b/>
      <i/>
      <sz val="10"/>
      <name val="Arial"/>
      <family val="2"/>
    </font>
    <font>
      <sz val="11"/>
      <color theme="0" tint="-0.499984740745262"/>
      <name val="Symbol"/>
      <family val="1"/>
      <charset val="2"/>
    </font>
    <font>
      <sz val="11"/>
      <color theme="0" tint="-0.249977111117893"/>
      <name val="Calibri"/>
      <family val="2"/>
      <scheme val="minor"/>
    </font>
    <font>
      <sz val="10"/>
      <color theme="0" tint="-0.249977111117893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sz val="10"/>
      <color theme="0" tint="-0.14999847407452621"/>
      <name val="Calibri"/>
      <family val="2"/>
      <scheme val="minor"/>
    </font>
    <font>
      <sz val="10"/>
      <color theme="0" tint="-0.499984740745262"/>
      <name val="Calibri"/>
      <family val="2"/>
      <scheme val="minor"/>
    </font>
    <font>
      <sz val="11"/>
      <color theme="0" tint="-0.249977111117893"/>
      <name val="Symbol"/>
      <family val="1"/>
      <charset val="2"/>
    </font>
    <font>
      <sz val="10"/>
      <color theme="1" tint="0.499984740745262"/>
      <name val="Calibri"/>
      <family val="2"/>
      <scheme val="minor"/>
    </font>
    <font>
      <b/>
      <sz val="11"/>
      <color theme="0" tint="-0.499984740745262"/>
      <name val="Calibri"/>
      <family val="2"/>
      <scheme val="minor"/>
    </font>
    <font>
      <b/>
      <sz val="9"/>
      <name val="Arial"/>
      <family val="2"/>
    </font>
    <font>
      <sz val="10"/>
      <color rgb="FFFF9900"/>
      <name val="Arial"/>
      <family val="2"/>
    </font>
    <font>
      <b/>
      <sz val="10"/>
      <color indexed="8"/>
      <name val="Arial"/>
      <family val="2"/>
    </font>
    <font>
      <b/>
      <sz val="10"/>
      <color rgb="FFFFC000"/>
      <name val="Arial"/>
      <family val="2"/>
    </font>
    <font>
      <sz val="10"/>
      <color rgb="FFFFCC99"/>
      <name val="Arial"/>
      <family val="2"/>
    </font>
    <font>
      <sz val="10"/>
      <color rgb="FF0070C0"/>
      <name val="Arial"/>
      <family val="2"/>
    </font>
    <font>
      <sz val="10"/>
      <color rgb="FF00B050"/>
      <name val="Arial"/>
      <family val="2"/>
    </font>
    <font>
      <sz val="1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vertAlign val="superscript"/>
      <sz val="10"/>
      <color theme="1"/>
      <name val="Calibri"/>
      <family val="2"/>
      <scheme val="minor"/>
    </font>
    <font>
      <b/>
      <sz val="10"/>
      <color theme="0" tint="-0.249977111117893"/>
      <name val="Arial"/>
      <family val="2"/>
    </font>
    <font>
      <sz val="10"/>
      <color theme="1" tint="0.499984740745262"/>
      <name val="Arial"/>
      <family val="2"/>
    </font>
    <font>
      <sz val="10"/>
      <color theme="1" tint="0.499984740745262"/>
      <name val="Symbol"/>
      <family val="1"/>
      <charset val="2"/>
    </font>
    <font>
      <u/>
      <sz val="10"/>
      <color theme="10"/>
      <name val="Arial"/>
    </font>
    <font>
      <sz val="10"/>
      <color rgb="FF165788"/>
      <name val="Arial"/>
      <family val="2"/>
    </font>
    <font>
      <sz val="10"/>
      <color theme="2" tint="-0.499984740745262"/>
      <name val="Arial"/>
      <family val="2"/>
    </font>
    <font>
      <b/>
      <i/>
      <sz val="10"/>
      <color theme="0" tint="-0.34998626667073579"/>
      <name val="Arial"/>
      <family val="2"/>
    </font>
    <font>
      <u/>
      <sz val="10"/>
      <color theme="0" tint="-0.34998626667073579"/>
      <name val="Arial"/>
      <family val="2"/>
    </font>
    <font>
      <i/>
      <sz val="10"/>
      <color theme="0" tint="-0.34998626667073579"/>
      <name val="Arial"/>
      <family val="2"/>
    </font>
    <font>
      <i/>
      <sz val="10"/>
      <color theme="0" tint="-0.34998626667073579"/>
      <name val="Symbol"/>
      <family val="1"/>
      <charset val="2"/>
    </font>
    <font>
      <i/>
      <vertAlign val="superscript"/>
      <sz val="10"/>
      <color theme="0" tint="-0.34998626667073579"/>
      <name val="Arial"/>
      <family val="2"/>
    </font>
  </fonts>
  <fills count="24">
    <fill>
      <patternFill patternType="none"/>
    </fill>
    <fill>
      <patternFill patternType="gray125"/>
    </fill>
    <fill>
      <patternFill patternType="solid">
        <fgColor indexed="1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3" tint="-0.49998474074526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C3D3DF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EDF1FA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FE38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DB69"/>
        <bgColor indexed="64"/>
      </patternFill>
    </fill>
    <fill>
      <patternFill patternType="solid">
        <fgColor rgb="FFFFCC00"/>
        <bgColor indexed="64"/>
      </patternFill>
    </fill>
  </fills>
  <borders count="20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auto="1"/>
      </left>
      <right/>
      <top style="thin">
        <color indexed="64"/>
      </top>
      <bottom/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/>
      <diagonal/>
    </border>
    <border>
      <left style="thin">
        <color theme="2" tint="-9.9948118533890809E-2"/>
      </left>
      <right style="thin">
        <color theme="2" tint="-9.9948118533890809E-2"/>
      </right>
      <top/>
      <bottom/>
      <diagonal/>
    </border>
    <border>
      <left style="thin">
        <color theme="2" tint="-9.9948118533890809E-2"/>
      </left>
      <right style="thin">
        <color theme="2" tint="-9.9948118533890809E-2"/>
      </right>
      <top/>
      <bottom style="thin">
        <color theme="2" tint="-9.9948118533890809E-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2" tint="-9.9948118533890809E-2"/>
      </left>
      <right style="thin">
        <color theme="2" tint="-9.9948118533890809E-2"/>
      </right>
      <top style="thin">
        <color theme="2" tint="-9.9948118533890809E-2"/>
      </top>
      <bottom style="thin">
        <color theme="2" tint="-9.9917600024414813E-2"/>
      </bottom>
      <diagonal/>
    </border>
  </borders>
  <cellStyleXfs count="13">
    <xf numFmtId="166" fontId="0" fillId="0" borderId="0"/>
    <xf numFmtId="166" fontId="8" fillId="0" borderId="0"/>
    <xf numFmtId="166" fontId="14" fillId="0" borderId="0">
      <alignment vertical="top"/>
    </xf>
    <xf numFmtId="166" fontId="8" fillId="0" borderId="0"/>
    <xf numFmtId="0" fontId="15" fillId="0" borderId="0"/>
    <xf numFmtId="9" fontId="15" fillId="0" borderId="0" applyFont="0" applyFill="0" applyBorder="0" applyAlignment="0" applyProtection="0"/>
    <xf numFmtId="0" fontId="6" fillId="0" borderId="0"/>
    <xf numFmtId="9" fontId="33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3" fillId="0" borderId="0"/>
    <xf numFmtId="164" fontId="55" fillId="0" borderId="0" applyFont="0" applyFill="0" applyBorder="0" applyAlignment="0" applyProtection="0"/>
    <xf numFmtId="166" fontId="93" fillId="0" borderId="0" applyNumberFormat="0" applyFill="0" applyBorder="0" applyAlignment="0" applyProtection="0"/>
  </cellStyleXfs>
  <cellXfs count="453">
    <xf numFmtId="166" fontId="0" fillId="0" borderId="0" xfId="0"/>
    <xf numFmtId="166" fontId="9" fillId="0" borderId="0" xfId="0" applyFont="1" applyAlignment="1">
      <alignment horizontal="left"/>
    </xf>
    <xf numFmtId="166" fontId="0" fillId="0" borderId="0" xfId="0" applyAlignment="1">
      <alignment horizontal="left"/>
    </xf>
    <xf numFmtId="166" fontId="8" fillId="0" borderId="0" xfId="0" applyFont="1" applyAlignment="1">
      <alignment horizontal="left"/>
    </xf>
    <xf numFmtId="14" fontId="0" fillId="0" borderId="0" xfId="0" applyNumberFormat="1" applyAlignment="1">
      <alignment horizontal="left"/>
    </xf>
    <xf numFmtId="2" fontId="0" fillId="0" borderId="0" xfId="0" applyNumberFormat="1" applyAlignment="1">
      <alignment horizontal="left"/>
    </xf>
    <xf numFmtId="166" fontId="7" fillId="0" borderId="1" xfId="0" applyFont="1" applyBorder="1" applyAlignment="1">
      <alignment horizontal="left"/>
    </xf>
    <xf numFmtId="166" fontId="0" fillId="0" borderId="1" xfId="0" applyBorder="1" applyAlignment="1">
      <alignment horizontal="left"/>
    </xf>
    <xf numFmtId="14" fontId="0" fillId="0" borderId="1" xfId="0" applyNumberFormat="1" applyBorder="1" applyAlignment="1">
      <alignment horizontal="left"/>
    </xf>
    <xf numFmtId="166" fontId="10" fillId="4" borderId="0" xfId="0" applyFont="1" applyFill="1" applyAlignment="1">
      <alignment horizontal="left"/>
    </xf>
    <xf numFmtId="166" fontId="8" fillId="0" borderId="0" xfId="0" applyFont="1"/>
    <xf numFmtId="14" fontId="9" fillId="0" borderId="0" xfId="0" applyNumberFormat="1" applyFont="1" applyAlignment="1">
      <alignment horizontal="left"/>
    </xf>
    <xf numFmtId="166" fontId="7" fillId="5" borderId="0" xfId="0" applyFont="1" applyFill="1"/>
    <xf numFmtId="166" fontId="8" fillId="5" borderId="0" xfId="0" applyFont="1" applyFill="1"/>
    <xf numFmtId="2" fontId="0" fillId="0" borderId="4" xfId="0" applyNumberFormat="1" applyBorder="1" applyAlignment="1">
      <alignment horizontal="left"/>
    </xf>
    <xf numFmtId="14" fontId="0" fillId="0" borderId="3" xfId="0" applyNumberFormat="1" applyBorder="1" applyAlignment="1">
      <alignment horizontal="left"/>
    </xf>
    <xf numFmtId="166" fontId="0" fillId="6" borderId="0" xfId="0" applyFill="1" applyAlignment="1">
      <alignment horizontal="left"/>
    </xf>
    <xf numFmtId="14" fontId="0" fillId="0" borderId="4" xfId="0" applyNumberFormat="1" applyBorder="1" applyAlignment="1">
      <alignment horizontal="left"/>
    </xf>
    <xf numFmtId="14" fontId="13" fillId="8" borderId="0" xfId="0" applyNumberFormat="1" applyFont="1" applyFill="1" applyAlignment="1">
      <alignment horizontal="left"/>
    </xf>
    <xf numFmtId="14" fontId="10" fillId="8" borderId="0" xfId="0" applyNumberFormat="1" applyFont="1" applyFill="1" applyAlignment="1">
      <alignment horizontal="left"/>
    </xf>
    <xf numFmtId="166" fontId="17" fillId="0" borderId="1" xfId="0" applyFont="1" applyBorder="1" applyAlignment="1">
      <alignment horizontal="left"/>
    </xf>
    <xf numFmtId="166" fontId="18" fillId="0" borderId="1" xfId="0" applyFont="1" applyBorder="1" applyAlignment="1">
      <alignment horizontal="left"/>
    </xf>
    <xf numFmtId="14" fontId="21" fillId="0" borderId="0" xfId="0" quotePrefix="1" applyNumberFormat="1" applyFont="1" applyAlignment="1">
      <alignment horizontal="left"/>
    </xf>
    <xf numFmtId="3" fontId="6" fillId="0" borderId="0" xfId="6" applyNumberFormat="1"/>
    <xf numFmtId="0" fontId="6" fillId="0" borderId="0" xfId="6"/>
    <xf numFmtId="10" fontId="6" fillId="0" borderId="0" xfId="6" applyNumberFormat="1"/>
    <xf numFmtId="0" fontId="19" fillId="9" borderId="0" xfId="6" applyFont="1" applyFill="1" applyAlignment="1">
      <alignment horizontal="center" vertical="center" wrapText="1"/>
    </xf>
    <xf numFmtId="0" fontId="19" fillId="9" borderId="5" xfId="6" applyFont="1" applyFill="1" applyBorder="1" applyAlignment="1">
      <alignment horizontal="center" vertical="center" wrapText="1"/>
    </xf>
    <xf numFmtId="0" fontId="19" fillId="9" borderId="2" xfId="6" applyFont="1" applyFill="1" applyBorder="1" applyAlignment="1">
      <alignment horizontal="center" vertical="center" wrapText="1"/>
    </xf>
    <xf numFmtId="0" fontId="19" fillId="9" borderId="7" xfId="6" applyFont="1" applyFill="1" applyBorder="1" applyAlignment="1">
      <alignment horizontal="center" vertical="center" wrapText="1"/>
    </xf>
    <xf numFmtId="0" fontId="27" fillId="9" borderId="7" xfId="6" applyFont="1" applyFill="1" applyBorder="1" applyAlignment="1">
      <alignment horizontal="center" vertical="center" wrapText="1"/>
    </xf>
    <xf numFmtId="0" fontId="19" fillId="9" borderId="6" xfId="6" applyFont="1" applyFill="1" applyBorder="1" applyAlignment="1">
      <alignment horizontal="center" vertical="center" wrapText="1"/>
    </xf>
    <xf numFmtId="0" fontId="27" fillId="9" borderId="6" xfId="6" applyFont="1" applyFill="1" applyBorder="1" applyAlignment="1">
      <alignment horizontal="center" vertical="center" wrapText="1"/>
    </xf>
    <xf numFmtId="0" fontId="27" fillId="9" borderId="8" xfId="6" applyFont="1" applyFill="1" applyBorder="1" applyAlignment="1">
      <alignment horizontal="center" vertical="center" wrapText="1"/>
    </xf>
    <xf numFmtId="0" fontId="28" fillId="9" borderId="5" xfId="6" applyFont="1" applyFill="1" applyBorder="1" applyAlignment="1">
      <alignment horizontal="center" vertical="center"/>
    </xf>
    <xf numFmtId="0" fontId="28" fillId="9" borderId="0" xfId="6" applyFont="1" applyFill="1" applyAlignment="1">
      <alignment horizontal="center" vertical="center"/>
    </xf>
    <xf numFmtId="0" fontId="29" fillId="0" borderId="0" xfId="6" applyFont="1"/>
    <xf numFmtId="0" fontId="28" fillId="9" borderId="2" xfId="6" applyFont="1" applyFill="1" applyBorder="1" applyAlignment="1">
      <alignment horizontal="center" vertical="center"/>
    </xf>
    <xf numFmtId="3" fontId="6" fillId="0" borderId="0" xfId="6" applyNumberFormat="1" applyAlignment="1">
      <alignment horizontal="center"/>
    </xf>
    <xf numFmtId="3" fontId="6" fillId="0" borderId="2" xfId="6" applyNumberFormat="1" applyBorder="1" applyAlignment="1">
      <alignment horizontal="center"/>
    </xf>
    <xf numFmtId="10" fontId="6" fillId="0" borderId="0" xfId="6" applyNumberFormat="1" applyAlignment="1">
      <alignment horizontal="center"/>
    </xf>
    <xf numFmtId="10" fontId="6" fillId="0" borderId="2" xfId="6" applyNumberFormat="1" applyBorder="1" applyAlignment="1">
      <alignment horizontal="center"/>
    </xf>
    <xf numFmtId="3" fontId="6" fillId="0" borderId="1" xfId="6" applyNumberFormat="1" applyBorder="1" applyAlignment="1">
      <alignment horizontal="center"/>
    </xf>
    <xf numFmtId="14" fontId="6" fillId="0" borderId="0" xfId="6" applyNumberFormat="1" applyAlignment="1">
      <alignment horizontal="center"/>
    </xf>
    <xf numFmtId="14" fontId="29" fillId="0" borderId="0" xfId="6" applyNumberFormat="1" applyFont="1" applyAlignment="1">
      <alignment horizontal="left"/>
    </xf>
    <xf numFmtId="0" fontId="29" fillId="0" borderId="0" xfId="6" applyFont="1" applyAlignment="1">
      <alignment horizontal="left"/>
    </xf>
    <xf numFmtId="0" fontId="6" fillId="0" borderId="0" xfId="6" applyAlignment="1">
      <alignment horizontal="center"/>
    </xf>
    <xf numFmtId="3" fontId="5" fillId="0" borderId="1" xfId="6" applyNumberFormat="1" applyFont="1" applyBorder="1" applyAlignment="1">
      <alignment horizontal="center"/>
    </xf>
    <xf numFmtId="3" fontId="5" fillId="0" borderId="2" xfId="6" applyNumberFormat="1" applyFont="1" applyBorder="1" applyAlignment="1">
      <alignment horizontal="center"/>
    </xf>
    <xf numFmtId="10" fontId="5" fillId="0" borderId="0" xfId="6" applyNumberFormat="1" applyFont="1" applyAlignment="1">
      <alignment horizontal="center"/>
    </xf>
    <xf numFmtId="0" fontId="6" fillId="0" borderId="1" xfId="6" applyBorder="1"/>
    <xf numFmtId="14" fontId="6" fillId="0" borderId="1" xfId="6" applyNumberFormat="1" applyBorder="1" applyAlignment="1">
      <alignment horizontal="center"/>
    </xf>
    <xf numFmtId="14" fontId="29" fillId="0" borderId="1" xfId="6" applyNumberFormat="1" applyFont="1" applyBorder="1" applyAlignment="1">
      <alignment horizontal="left"/>
    </xf>
    <xf numFmtId="0" fontId="29" fillId="0" borderId="1" xfId="6" applyFont="1" applyBorder="1" applyAlignment="1">
      <alignment horizontal="left"/>
    </xf>
    <xf numFmtId="10" fontId="20" fillId="0" borderId="0" xfId="6" applyNumberFormat="1" applyFont="1" applyAlignment="1">
      <alignment horizontal="center"/>
    </xf>
    <xf numFmtId="165" fontId="8" fillId="0" borderId="0" xfId="0" applyNumberFormat="1" applyFont="1" applyAlignment="1">
      <alignment horizontal="left"/>
    </xf>
    <xf numFmtId="165" fontId="8" fillId="0" borderId="1" xfId="0" applyNumberFormat="1" applyFont="1" applyBorder="1" applyAlignment="1">
      <alignment horizontal="left"/>
    </xf>
    <xf numFmtId="166" fontId="35" fillId="0" borderId="0" xfId="0" applyFont="1" applyAlignment="1">
      <alignment horizontal="left"/>
    </xf>
    <xf numFmtId="14" fontId="36" fillId="0" borderId="1" xfId="0" applyNumberFormat="1" applyFont="1" applyBorder="1" applyAlignment="1">
      <alignment horizontal="left"/>
    </xf>
    <xf numFmtId="2" fontId="36" fillId="0" borderId="0" xfId="0" applyNumberFormat="1" applyFont="1" applyAlignment="1">
      <alignment horizontal="left"/>
    </xf>
    <xf numFmtId="166" fontId="7" fillId="0" borderId="0" xfId="0" applyFont="1" applyAlignment="1">
      <alignment horizontal="left"/>
    </xf>
    <xf numFmtId="165" fontId="7" fillId="0" borderId="0" xfId="0" applyNumberFormat="1" applyFont="1" applyAlignment="1">
      <alignment horizontal="left"/>
    </xf>
    <xf numFmtId="0" fontId="8" fillId="0" borderId="0" xfId="0" applyNumberFormat="1" applyFont="1"/>
    <xf numFmtId="0" fontId="0" fillId="0" borderId="0" xfId="0" applyNumberFormat="1"/>
    <xf numFmtId="10" fontId="0" fillId="0" borderId="0" xfId="0" applyNumberFormat="1"/>
    <xf numFmtId="2" fontId="0" fillId="0" borderId="0" xfId="0" applyNumberFormat="1"/>
    <xf numFmtId="168" fontId="0" fillId="0" borderId="0" xfId="0" applyNumberFormat="1" applyAlignment="1">
      <alignment horizontal="left"/>
    </xf>
    <xf numFmtId="168" fontId="8" fillId="0" borderId="0" xfId="0" applyNumberFormat="1" applyFont="1" applyAlignment="1">
      <alignment horizontal="left"/>
    </xf>
    <xf numFmtId="168" fontId="11" fillId="0" borderId="0" xfId="0" applyNumberFormat="1" applyFont="1" applyAlignment="1">
      <alignment horizontal="left"/>
    </xf>
    <xf numFmtId="0" fontId="7" fillId="0" borderId="0" xfId="0" applyNumberFormat="1" applyFont="1"/>
    <xf numFmtId="9" fontId="40" fillId="0" borderId="0" xfId="0" applyNumberFormat="1" applyFont="1" applyAlignment="1">
      <alignment horizontal="left"/>
    </xf>
    <xf numFmtId="0" fontId="40" fillId="0" borderId="0" xfId="0" applyNumberFormat="1" applyFont="1" applyAlignment="1">
      <alignment horizontal="left"/>
    </xf>
    <xf numFmtId="0" fontId="40" fillId="0" borderId="0" xfId="0" applyNumberFormat="1" applyFont="1"/>
    <xf numFmtId="0" fontId="41" fillId="0" borderId="0" xfId="0" applyNumberFormat="1" applyFont="1" applyAlignment="1">
      <alignment horizontal="left"/>
    </xf>
    <xf numFmtId="9" fontId="40" fillId="0" borderId="0" xfId="7" applyFont="1" applyAlignment="1">
      <alignment horizontal="left"/>
    </xf>
    <xf numFmtId="9" fontId="0" fillId="0" borderId="0" xfId="0" applyNumberFormat="1"/>
    <xf numFmtId="166" fontId="7" fillId="2" borderId="0" xfId="0" applyFont="1" applyFill="1" applyAlignment="1">
      <alignment horizontal="left"/>
    </xf>
    <xf numFmtId="166" fontId="0" fillId="2" borderId="0" xfId="0" applyFill="1" applyAlignment="1">
      <alignment horizontal="left"/>
    </xf>
    <xf numFmtId="166" fontId="8" fillId="3" borderId="0" xfId="0" applyFont="1" applyFill="1" applyAlignment="1">
      <alignment horizontal="left"/>
    </xf>
    <xf numFmtId="166" fontId="0" fillId="3" borderId="0" xfId="0" applyFill="1" applyAlignment="1">
      <alignment horizontal="left"/>
    </xf>
    <xf numFmtId="166" fontId="10" fillId="7" borderId="0" xfId="0" applyFont="1" applyFill="1" applyAlignment="1">
      <alignment horizontal="right"/>
    </xf>
    <xf numFmtId="166" fontId="10" fillId="7" borderId="0" xfId="0" applyFont="1" applyFill="1" applyAlignment="1">
      <alignment horizontal="left"/>
    </xf>
    <xf numFmtId="0" fontId="8" fillId="0" borderId="0" xfId="0" applyNumberFormat="1" applyFont="1" applyAlignment="1">
      <alignment horizontal="left"/>
    </xf>
    <xf numFmtId="166" fontId="18" fillId="0" borderId="0" xfId="0" applyFont="1" applyAlignment="1">
      <alignment horizontal="left"/>
    </xf>
    <xf numFmtId="2" fontId="21" fillId="0" borderId="0" xfId="0" applyNumberFormat="1" applyFont="1" applyAlignment="1">
      <alignment horizontal="left"/>
    </xf>
    <xf numFmtId="9" fontId="21" fillId="0" borderId="0" xfId="0" applyNumberFormat="1" applyFont="1" applyAlignment="1">
      <alignment horizontal="left"/>
    </xf>
    <xf numFmtId="166" fontId="21" fillId="0" borderId="0" xfId="0" applyFont="1" applyAlignment="1">
      <alignment horizontal="left"/>
    </xf>
    <xf numFmtId="2" fontId="22" fillId="0" borderId="0" xfId="0" applyNumberFormat="1" applyFont="1" applyAlignment="1">
      <alignment horizontal="left"/>
    </xf>
    <xf numFmtId="9" fontId="22" fillId="0" borderId="0" xfId="0" applyNumberFormat="1" applyFont="1" applyAlignment="1">
      <alignment horizontal="left"/>
    </xf>
    <xf numFmtId="166" fontId="22" fillId="0" borderId="0" xfId="0" applyFont="1" applyAlignment="1">
      <alignment horizontal="left"/>
    </xf>
    <xf numFmtId="0" fontId="17" fillId="0" borderId="0" xfId="0" applyNumberFormat="1" applyFont="1" applyAlignment="1">
      <alignment horizontal="left"/>
    </xf>
    <xf numFmtId="2" fontId="17" fillId="0" borderId="0" xfId="0" applyNumberFormat="1" applyFont="1" applyAlignment="1">
      <alignment horizontal="left"/>
    </xf>
    <xf numFmtId="166" fontId="17" fillId="0" borderId="0" xfId="0" applyFont="1" applyAlignment="1">
      <alignment horizontal="left"/>
    </xf>
    <xf numFmtId="14" fontId="21" fillId="0" borderId="0" xfId="0" applyNumberFormat="1" applyFont="1" applyAlignment="1">
      <alignment horizontal="left"/>
    </xf>
    <xf numFmtId="14" fontId="8" fillId="0" borderId="0" xfId="0" applyNumberFormat="1" applyFont="1" applyAlignment="1">
      <alignment horizontal="left"/>
    </xf>
    <xf numFmtId="1" fontId="40" fillId="0" borderId="0" xfId="0" applyNumberFormat="1" applyFont="1" applyAlignment="1">
      <alignment horizontal="left"/>
    </xf>
    <xf numFmtId="166" fontId="8" fillId="2" borderId="0" xfId="0" applyFont="1" applyFill="1" applyAlignment="1">
      <alignment horizontal="left"/>
    </xf>
    <xf numFmtId="166" fontId="7" fillId="3" borderId="0" xfId="0" applyFont="1" applyFill="1" applyAlignment="1">
      <alignment horizontal="left"/>
    </xf>
    <xf numFmtId="167" fontId="22" fillId="0" borderId="0" xfId="0" applyNumberFormat="1" applyFont="1" applyAlignment="1">
      <alignment horizontal="left"/>
    </xf>
    <xf numFmtId="166" fontId="8" fillId="15" borderId="0" xfId="0" applyFont="1" applyFill="1" applyAlignment="1">
      <alignment horizontal="left"/>
    </xf>
    <xf numFmtId="166" fontId="17" fillId="15" borderId="0" xfId="0" applyFont="1" applyFill="1" applyAlignment="1">
      <alignment horizontal="left"/>
    </xf>
    <xf numFmtId="165" fontId="21" fillId="13" borderId="0" xfId="10" applyNumberFormat="1" applyFont="1" applyFill="1" applyAlignment="1">
      <alignment horizontal="left" vertical="center"/>
    </xf>
    <xf numFmtId="165" fontId="21" fillId="14" borderId="0" xfId="10" applyNumberFormat="1" applyFont="1" applyFill="1" applyAlignment="1">
      <alignment horizontal="left" vertical="center"/>
    </xf>
    <xf numFmtId="166" fontId="10" fillId="15" borderId="0" xfId="0" applyFont="1" applyFill="1" applyAlignment="1">
      <alignment horizontal="left"/>
    </xf>
    <xf numFmtId="2" fontId="21" fillId="15" borderId="0" xfId="0" applyNumberFormat="1" applyFont="1" applyFill="1" applyAlignment="1">
      <alignment horizontal="left"/>
    </xf>
    <xf numFmtId="2" fontId="22" fillId="15" borderId="0" xfId="0" applyNumberFormat="1" applyFont="1" applyFill="1" applyAlignment="1">
      <alignment horizontal="left"/>
    </xf>
    <xf numFmtId="166" fontId="0" fillId="15" borderId="0" xfId="0" applyFill="1" applyAlignment="1">
      <alignment horizontal="left"/>
    </xf>
    <xf numFmtId="14" fontId="0" fillId="15" borderId="0" xfId="0" applyNumberFormat="1" applyFill="1" applyAlignment="1">
      <alignment horizontal="left"/>
    </xf>
    <xf numFmtId="2" fontId="0" fillId="15" borderId="0" xfId="0" applyNumberFormat="1" applyFill="1" applyAlignment="1">
      <alignment horizontal="left"/>
    </xf>
    <xf numFmtId="2" fontId="8" fillId="15" borderId="0" xfId="0" applyNumberFormat="1" applyFont="1" applyFill="1" applyAlignment="1">
      <alignment horizontal="left"/>
    </xf>
    <xf numFmtId="2" fontId="44" fillId="15" borderId="0" xfId="0" applyNumberFormat="1" applyFont="1" applyFill="1" applyAlignment="1">
      <alignment horizontal="left"/>
    </xf>
    <xf numFmtId="166" fontId="0" fillId="15" borderId="0" xfId="0" applyFill="1"/>
    <xf numFmtId="166" fontId="21" fillId="15" borderId="0" xfId="0" applyFont="1" applyFill="1" applyAlignment="1">
      <alignment horizontal="left"/>
    </xf>
    <xf numFmtId="166" fontId="22" fillId="15" borderId="0" xfId="0" applyFont="1" applyFill="1" applyAlignment="1">
      <alignment horizontal="left"/>
    </xf>
    <xf numFmtId="166" fontId="46" fillId="7" borderId="0" xfId="0" applyFont="1" applyFill="1" applyAlignment="1">
      <alignment horizontal="left"/>
    </xf>
    <xf numFmtId="166" fontId="46" fillId="7" borderId="0" xfId="0" applyFont="1" applyFill="1" applyAlignment="1">
      <alignment horizontal="right"/>
    </xf>
    <xf numFmtId="166" fontId="47" fillId="0" borderId="0" xfId="0" applyFont="1" applyAlignment="1">
      <alignment horizontal="left"/>
    </xf>
    <xf numFmtId="14" fontId="47" fillId="0" borderId="0" xfId="0" applyNumberFormat="1" applyFont="1" applyAlignment="1">
      <alignment horizontal="left"/>
    </xf>
    <xf numFmtId="2" fontId="47" fillId="0" borderId="0" xfId="0" applyNumberFormat="1" applyFont="1" applyAlignment="1">
      <alignment horizontal="left"/>
    </xf>
    <xf numFmtId="0" fontId="0" fillId="0" borderId="0" xfId="0" applyNumberFormat="1" applyAlignment="1">
      <alignment horizontal="left"/>
    </xf>
    <xf numFmtId="0" fontId="50" fillId="0" borderId="0" xfId="0" applyNumberFormat="1" applyFont="1" applyAlignment="1">
      <alignment horizontal="left"/>
    </xf>
    <xf numFmtId="0" fontId="50" fillId="0" borderId="0" xfId="0" applyNumberFormat="1" applyFont="1" applyAlignment="1">
      <alignment horizontal="center"/>
    </xf>
    <xf numFmtId="0" fontId="21" fillId="0" borderId="0" xfId="0" applyNumberFormat="1" applyFont="1" applyAlignment="1">
      <alignment horizontal="left"/>
    </xf>
    <xf numFmtId="0" fontId="21" fillId="15" borderId="0" xfId="0" applyNumberFormat="1" applyFont="1" applyFill="1" applyAlignment="1">
      <alignment horizontal="left"/>
    </xf>
    <xf numFmtId="0" fontId="48" fillId="0" borderId="0" xfId="0" applyNumberFormat="1" applyFont="1" applyAlignment="1">
      <alignment horizontal="left"/>
    </xf>
    <xf numFmtId="0" fontId="22" fillId="0" borderId="0" xfId="0" applyNumberFormat="1" applyFont="1" applyAlignment="1">
      <alignment horizontal="left"/>
    </xf>
    <xf numFmtId="0" fontId="22" fillId="15" borderId="0" xfId="0" applyNumberFormat="1" applyFont="1" applyFill="1" applyAlignment="1">
      <alignment horizontal="left"/>
    </xf>
    <xf numFmtId="0" fontId="49" fillId="0" borderId="0" xfId="0" applyNumberFormat="1" applyFont="1" applyAlignment="1">
      <alignment horizontal="left"/>
    </xf>
    <xf numFmtId="0" fontId="47" fillId="0" borderId="0" xfId="0" applyNumberFormat="1" applyFont="1" applyAlignment="1">
      <alignment horizontal="left"/>
    </xf>
    <xf numFmtId="0" fontId="0" fillId="15" borderId="0" xfId="0" applyNumberFormat="1" applyFill="1" applyAlignment="1">
      <alignment horizontal="left"/>
    </xf>
    <xf numFmtId="0" fontId="50" fillId="15" borderId="0" xfId="0" applyNumberFormat="1" applyFont="1" applyFill="1" applyAlignment="1">
      <alignment horizontal="left"/>
    </xf>
    <xf numFmtId="0" fontId="51" fillId="0" borderId="0" xfId="0" applyNumberFormat="1" applyFont="1" applyAlignment="1">
      <alignment horizontal="left"/>
    </xf>
    <xf numFmtId="0" fontId="8" fillId="0" borderId="0" xfId="0" quotePrefix="1" applyNumberFormat="1" applyFont="1" applyAlignment="1">
      <alignment horizontal="left"/>
    </xf>
    <xf numFmtId="0" fontId="11" fillId="0" borderId="0" xfId="0" applyNumberFormat="1" applyFont="1" applyAlignment="1">
      <alignment horizontal="left"/>
    </xf>
    <xf numFmtId="166" fontId="52" fillId="0" borderId="0" xfId="0" applyFont="1" applyAlignment="1">
      <alignment horizontal="left"/>
    </xf>
    <xf numFmtId="2" fontId="52" fillId="0" borderId="0" xfId="0" applyNumberFormat="1" applyFont="1" applyAlignment="1">
      <alignment horizontal="left"/>
    </xf>
    <xf numFmtId="166" fontId="52" fillId="15" borderId="0" xfId="0" applyFont="1" applyFill="1" applyAlignment="1">
      <alignment horizontal="left"/>
    </xf>
    <xf numFmtId="2" fontId="52" fillId="15" borderId="0" xfId="0" applyNumberFormat="1" applyFont="1" applyFill="1" applyAlignment="1">
      <alignment horizontal="left"/>
    </xf>
    <xf numFmtId="0" fontId="52" fillId="15" borderId="0" xfId="0" applyNumberFormat="1" applyFont="1" applyFill="1" applyAlignment="1">
      <alignment horizontal="left"/>
    </xf>
    <xf numFmtId="0" fontId="52" fillId="0" borderId="0" xfId="0" applyNumberFormat="1" applyFont="1" applyAlignment="1">
      <alignment horizontal="left"/>
    </xf>
    <xf numFmtId="0" fontId="53" fillId="0" borderId="0" xfId="0" applyNumberFormat="1" applyFont="1" applyAlignment="1">
      <alignment horizontal="left"/>
    </xf>
    <xf numFmtId="2" fontId="11" fillId="0" borderId="0" xfId="0" applyNumberFormat="1" applyFont="1" applyAlignment="1">
      <alignment horizontal="left"/>
    </xf>
    <xf numFmtId="166" fontId="11" fillId="0" borderId="0" xfId="0" applyFont="1" applyAlignment="1">
      <alignment horizontal="left"/>
    </xf>
    <xf numFmtId="166" fontId="11" fillId="15" borderId="0" xfId="0" applyFont="1" applyFill="1" applyAlignment="1">
      <alignment horizontal="left"/>
    </xf>
    <xf numFmtId="0" fontId="54" fillId="0" borderId="0" xfId="0" applyNumberFormat="1" applyFont="1" applyAlignment="1">
      <alignment horizontal="left"/>
    </xf>
    <xf numFmtId="0" fontId="11" fillId="15" borderId="0" xfId="0" applyNumberFormat="1" applyFont="1" applyFill="1" applyAlignment="1">
      <alignment horizontal="left"/>
    </xf>
    <xf numFmtId="165" fontId="11" fillId="15" borderId="0" xfId="0" applyNumberFormat="1" applyFont="1" applyFill="1"/>
    <xf numFmtId="165" fontId="0" fillId="0" borderId="0" xfId="0" applyNumberFormat="1" applyAlignment="1">
      <alignment horizontal="left"/>
    </xf>
    <xf numFmtId="14" fontId="0" fillId="16" borderId="0" xfId="0" applyNumberFormat="1" applyFill="1" applyAlignment="1">
      <alignment horizontal="left"/>
    </xf>
    <xf numFmtId="14" fontId="50" fillId="0" borderId="0" xfId="0" applyNumberFormat="1" applyFont="1" applyAlignment="1">
      <alignment horizontal="left"/>
    </xf>
    <xf numFmtId="2" fontId="8" fillId="0" borderId="0" xfId="0" applyNumberFormat="1" applyFont="1" applyAlignment="1">
      <alignment horizontal="left"/>
    </xf>
    <xf numFmtId="0" fontId="6" fillId="0" borderId="0" xfId="6" applyAlignment="1">
      <alignment horizontal="left"/>
    </xf>
    <xf numFmtId="167" fontId="0" fillId="0" borderId="0" xfId="0" applyNumberFormat="1" applyAlignment="1">
      <alignment horizontal="left"/>
    </xf>
    <xf numFmtId="168" fontId="10" fillId="4" borderId="0" xfId="0" applyNumberFormat="1" applyFont="1" applyFill="1" applyAlignment="1">
      <alignment horizontal="left"/>
    </xf>
    <xf numFmtId="0" fontId="0" fillId="15" borderId="0" xfId="0" applyNumberFormat="1" applyFill="1"/>
    <xf numFmtId="10" fontId="7" fillId="0" borderId="0" xfId="0" applyNumberFormat="1" applyFont="1" applyAlignment="1">
      <alignment horizontal="left"/>
    </xf>
    <xf numFmtId="0" fontId="8" fillId="15" borderId="0" xfId="0" applyNumberFormat="1" applyFont="1" applyFill="1" applyAlignment="1">
      <alignment horizontal="left"/>
    </xf>
    <xf numFmtId="10" fontId="11" fillId="0" borderId="0" xfId="0" applyNumberFormat="1" applyFont="1" applyAlignment="1">
      <alignment horizontal="left"/>
    </xf>
    <xf numFmtId="10" fontId="0" fillId="0" borderId="0" xfId="0" applyNumberFormat="1" applyAlignment="1">
      <alignment horizontal="left"/>
    </xf>
    <xf numFmtId="0" fontId="7" fillId="0" borderId="0" xfId="0" applyNumberFormat="1" applyFont="1" applyAlignment="1">
      <alignment horizontal="left"/>
    </xf>
    <xf numFmtId="10" fontId="7" fillId="3" borderId="0" xfId="0" applyNumberFormat="1" applyFont="1" applyFill="1" applyAlignment="1">
      <alignment horizontal="left"/>
    </xf>
    <xf numFmtId="0" fontId="7" fillId="3" borderId="0" xfId="0" applyNumberFormat="1" applyFont="1" applyFill="1" applyAlignment="1">
      <alignment horizontal="left"/>
    </xf>
    <xf numFmtId="166" fontId="56" fillId="0" borderId="0" xfId="0" applyFont="1"/>
    <xf numFmtId="0" fontId="11" fillId="15" borderId="0" xfId="0" applyNumberFormat="1" applyFont="1" applyFill="1"/>
    <xf numFmtId="166" fontId="11" fillId="15" borderId="0" xfId="0" applyFont="1" applyFill="1"/>
    <xf numFmtId="166" fontId="0" fillId="0" borderId="0" xfId="0" applyAlignment="1">
      <alignment horizontal="center"/>
    </xf>
    <xf numFmtId="0" fontId="10" fillId="4" borderId="0" xfId="0" applyNumberFormat="1" applyFont="1" applyFill="1"/>
    <xf numFmtId="0" fontId="37" fillId="0" borderId="0" xfId="0" applyNumberFormat="1" applyFont="1" applyAlignment="1">
      <alignment horizontal="left"/>
    </xf>
    <xf numFmtId="167" fontId="0" fillId="0" borderId="1" xfId="0" applyNumberFormat="1" applyBorder="1" applyAlignment="1">
      <alignment horizontal="left"/>
    </xf>
    <xf numFmtId="167" fontId="0" fillId="0" borderId="10" xfId="0" applyNumberFormat="1" applyBorder="1" applyAlignment="1">
      <alignment horizontal="left"/>
    </xf>
    <xf numFmtId="165" fontId="7" fillId="3" borderId="0" xfId="0" applyNumberFormat="1" applyFont="1" applyFill="1" applyAlignment="1">
      <alignment horizontal="left"/>
    </xf>
    <xf numFmtId="166" fontId="7" fillId="17" borderId="0" xfId="0" applyFont="1" applyFill="1" applyAlignment="1">
      <alignment horizontal="left"/>
    </xf>
    <xf numFmtId="166" fontId="8" fillId="17" borderId="0" xfId="0" applyFont="1" applyFill="1" applyAlignment="1">
      <alignment horizontal="left"/>
    </xf>
    <xf numFmtId="0" fontId="10" fillId="15" borderId="0" xfId="0" applyNumberFormat="1" applyFont="1" applyFill="1"/>
    <xf numFmtId="0" fontId="8" fillId="15" borderId="0" xfId="0" applyNumberFormat="1" applyFont="1" applyFill="1"/>
    <xf numFmtId="0" fontId="7" fillId="15" borderId="0" xfId="0" applyNumberFormat="1" applyFont="1" applyFill="1"/>
    <xf numFmtId="0" fontId="37" fillId="15" borderId="0" xfId="0" applyNumberFormat="1" applyFont="1" applyFill="1"/>
    <xf numFmtId="0" fontId="12" fillId="15" borderId="0" xfId="0" applyNumberFormat="1" applyFont="1" applyFill="1"/>
    <xf numFmtId="167" fontId="11" fillId="0" borderId="0" xfId="0" applyNumberFormat="1" applyFont="1" applyAlignment="1">
      <alignment horizontal="left"/>
    </xf>
    <xf numFmtId="2" fontId="7" fillId="0" borderId="0" xfId="0" applyNumberFormat="1" applyFont="1" applyAlignment="1">
      <alignment horizontal="left"/>
    </xf>
    <xf numFmtId="0" fontId="7" fillId="0" borderId="10" xfId="0" applyNumberFormat="1" applyFont="1" applyBorder="1" applyAlignment="1">
      <alignment horizontal="left"/>
    </xf>
    <xf numFmtId="0" fontId="7" fillId="3" borderId="0" xfId="0" applyNumberFormat="1" applyFont="1" applyFill="1"/>
    <xf numFmtId="0" fontId="59" fillId="0" borderId="0" xfId="0" applyNumberFormat="1" applyFont="1" applyAlignment="1">
      <alignment horizontal="left"/>
    </xf>
    <xf numFmtId="168" fontId="10" fillId="15" borderId="0" xfId="0" applyNumberFormat="1" applyFont="1" applyFill="1" applyAlignment="1">
      <alignment horizontal="left"/>
    </xf>
    <xf numFmtId="168" fontId="8" fillId="15" borderId="0" xfId="0" applyNumberFormat="1" applyFont="1" applyFill="1" applyAlignment="1">
      <alignment horizontal="left"/>
    </xf>
    <xf numFmtId="168" fontId="11" fillId="15" borderId="0" xfId="0" applyNumberFormat="1" applyFont="1" applyFill="1" applyAlignment="1">
      <alignment horizontal="left"/>
    </xf>
    <xf numFmtId="168" fontId="0" fillId="15" borderId="0" xfId="0" applyNumberFormat="1" applyFill="1" applyAlignment="1">
      <alignment horizontal="left"/>
    </xf>
    <xf numFmtId="0" fontId="60" fillId="0" borderId="0" xfId="0" applyNumberFormat="1" applyFont="1" applyAlignment="1">
      <alignment horizontal="left"/>
    </xf>
    <xf numFmtId="1" fontId="60" fillId="0" borderId="0" xfId="0" applyNumberFormat="1" applyFont="1" applyAlignment="1">
      <alignment horizontal="left"/>
    </xf>
    <xf numFmtId="1" fontId="60" fillId="0" borderId="0" xfId="0" quotePrefix="1" applyNumberFormat="1" applyFont="1" applyAlignment="1">
      <alignment horizontal="left"/>
    </xf>
    <xf numFmtId="0" fontId="61" fillId="0" borderId="0" xfId="0" applyNumberFormat="1" applyFont="1" applyAlignment="1">
      <alignment horizontal="left" indent="1"/>
    </xf>
    <xf numFmtId="0" fontId="62" fillId="0" borderId="0" xfId="0" applyNumberFormat="1" applyFont="1" applyAlignment="1">
      <alignment horizontal="right"/>
    </xf>
    <xf numFmtId="166" fontId="7" fillId="10" borderId="1" xfId="0" applyFont="1" applyFill="1" applyBorder="1" applyAlignment="1">
      <alignment horizontal="left"/>
    </xf>
    <xf numFmtId="166" fontId="0" fillId="10" borderId="0" xfId="0" applyFill="1" applyAlignment="1">
      <alignment horizontal="left"/>
    </xf>
    <xf numFmtId="166" fontId="63" fillId="0" borderId="0" xfId="0" applyFont="1" applyAlignment="1">
      <alignment horizontal="left"/>
    </xf>
    <xf numFmtId="167" fontId="7" fillId="0" borderId="0" xfId="0" applyNumberFormat="1" applyFont="1" applyAlignment="1">
      <alignment horizontal="left"/>
    </xf>
    <xf numFmtId="0" fontId="65" fillId="0" borderId="0" xfId="0" applyNumberFormat="1" applyFont="1"/>
    <xf numFmtId="0" fontId="59" fillId="0" borderId="10" xfId="0" applyNumberFormat="1" applyFont="1" applyBorder="1" applyAlignment="1">
      <alignment horizontal="left"/>
    </xf>
    <xf numFmtId="0" fontId="58" fillId="0" borderId="9" xfId="0" applyNumberFormat="1" applyFont="1" applyBorder="1" applyAlignment="1">
      <alignment horizontal="left"/>
    </xf>
    <xf numFmtId="167" fontId="65" fillId="0" borderId="0" xfId="0" applyNumberFormat="1" applyFont="1" applyAlignment="1">
      <alignment horizontal="left"/>
    </xf>
    <xf numFmtId="0" fontId="65" fillId="0" borderId="0" xfId="0" applyNumberFormat="1" applyFont="1" applyAlignment="1">
      <alignment horizontal="left"/>
    </xf>
    <xf numFmtId="0" fontId="69" fillId="0" borderId="0" xfId="0" applyNumberFormat="1" applyFont="1" applyAlignment="1">
      <alignment horizontal="right"/>
    </xf>
    <xf numFmtId="0" fontId="68" fillId="0" borderId="0" xfId="0" applyNumberFormat="1" applyFont="1" applyAlignment="1">
      <alignment horizontal="left"/>
    </xf>
    <xf numFmtId="166" fontId="47" fillId="0" borderId="0" xfId="0" applyFont="1" applyAlignment="1">
      <alignment horizontal="left" vertical="center"/>
    </xf>
    <xf numFmtId="10" fontId="0" fillId="15" borderId="0" xfId="0" applyNumberFormat="1" applyFill="1" applyAlignment="1">
      <alignment horizontal="left"/>
    </xf>
    <xf numFmtId="0" fontId="37" fillId="15" borderId="0" xfId="0" applyNumberFormat="1" applyFont="1" applyFill="1" applyAlignment="1">
      <alignment horizontal="left"/>
    </xf>
    <xf numFmtId="0" fontId="7" fillId="15" borderId="0" xfId="0" applyNumberFormat="1" applyFont="1" applyFill="1" applyAlignment="1">
      <alignment horizontal="left"/>
    </xf>
    <xf numFmtId="10" fontId="8" fillId="15" borderId="0" xfId="0" applyNumberFormat="1" applyFont="1" applyFill="1" applyAlignment="1">
      <alignment horizontal="left"/>
    </xf>
    <xf numFmtId="10" fontId="7" fillId="15" borderId="0" xfId="0" applyNumberFormat="1" applyFont="1" applyFill="1" applyAlignment="1">
      <alignment horizontal="left"/>
    </xf>
    <xf numFmtId="167" fontId="8" fillId="15" borderId="0" xfId="7" applyNumberFormat="1" applyFont="1" applyFill="1" applyAlignment="1">
      <alignment horizontal="left"/>
    </xf>
    <xf numFmtId="0" fontId="19" fillId="4" borderId="0" xfId="6" applyFont="1" applyFill="1"/>
    <xf numFmtId="14" fontId="20" fillId="0" borderId="0" xfId="6" applyNumberFormat="1" applyFont="1" applyAlignment="1">
      <alignment horizontal="left"/>
    </xf>
    <xf numFmtId="14" fontId="6" fillId="0" borderId="0" xfId="6" applyNumberFormat="1" applyAlignment="1">
      <alignment horizontal="left"/>
    </xf>
    <xf numFmtId="0" fontId="19" fillId="15" borderId="0" xfId="6" applyFont="1" applyFill="1" applyAlignment="1">
      <alignment horizontal="left"/>
    </xf>
    <xf numFmtId="0" fontId="6" fillId="15" borderId="0" xfId="6" applyFill="1" applyAlignment="1">
      <alignment horizontal="left"/>
    </xf>
    <xf numFmtId="0" fontId="29" fillId="15" borderId="0" xfId="6" applyFont="1" applyFill="1" applyAlignment="1">
      <alignment horizontal="left"/>
    </xf>
    <xf numFmtId="14" fontId="6" fillId="15" borderId="0" xfId="6" applyNumberFormat="1" applyFill="1" applyAlignment="1">
      <alignment horizontal="left"/>
    </xf>
    <xf numFmtId="14" fontId="29" fillId="15" borderId="0" xfId="6" applyNumberFormat="1" applyFont="1" applyFill="1" applyAlignment="1">
      <alignment horizontal="left"/>
    </xf>
    <xf numFmtId="167" fontId="20" fillId="3" borderId="0" xfId="6" applyNumberFormat="1" applyFont="1" applyFill="1" applyAlignment="1">
      <alignment horizontal="center"/>
    </xf>
    <xf numFmtId="167" fontId="20" fillId="0" borderId="0" xfId="6" applyNumberFormat="1" applyFont="1" applyAlignment="1">
      <alignment horizontal="center"/>
    </xf>
    <xf numFmtId="167" fontId="20" fillId="10" borderId="2" xfId="6" applyNumberFormat="1" applyFont="1" applyFill="1" applyBorder="1" applyAlignment="1">
      <alignment horizontal="center"/>
    </xf>
    <xf numFmtId="167" fontId="20" fillId="0" borderId="2" xfId="6" applyNumberFormat="1" applyFont="1" applyBorder="1" applyAlignment="1">
      <alignment horizontal="center"/>
    </xf>
    <xf numFmtId="167" fontId="5" fillId="0" borderId="2" xfId="6" applyNumberFormat="1" applyFont="1" applyBorder="1" applyAlignment="1">
      <alignment horizontal="center"/>
    </xf>
    <xf numFmtId="167" fontId="20" fillId="5" borderId="0" xfId="6" applyNumberFormat="1" applyFont="1" applyFill="1" applyAlignment="1">
      <alignment horizontal="center"/>
    </xf>
    <xf numFmtId="167" fontId="2" fillId="0" borderId="2" xfId="6" applyNumberFormat="1" applyFont="1" applyBorder="1" applyAlignment="1">
      <alignment horizontal="center"/>
    </xf>
    <xf numFmtId="0" fontId="20" fillId="0" borderId="1" xfId="6" applyFont="1" applyBorder="1"/>
    <xf numFmtId="0" fontId="19" fillId="9" borderId="9" xfId="6" applyFont="1" applyFill="1" applyBorder="1" applyAlignment="1">
      <alignment horizontal="center" vertical="center" wrapText="1"/>
    </xf>
    <xf numFmtId="0" fontId="28" fillId="9" borderId="1" xfId="6" applyFont="1" applyFill="1" applyBorder="1" applyAlignment="1">
      <alignment horizontal="center" vertical="center"/>
    </xf>
    <xf numFmtId="14" fontId="6" fillId="15" borderId="1" xfId="6" applyNumberFormat="1" applyFill="1" applyBorder="1" applyAlignment="1">
      <alignment horizontal="center"/>
    </xf>
    <xf numFmtId="3" fontId="6" fillId="15" borderId="0" xfId="6" applyNumberFormat="1" applyFill="1" applyAlignment="1">
      <alignment horizontal="center"/>
    </xf>
    <xf numFmtId="10" fontId="6" fillId="15" borderId="0" xfId="6" applyNumberFormat="1" applyFill="1" applyAlignment="1">
      <alignment horizontal="center"/>
    </xf>
    <xf numFmtId="0" fontId="31" fillId="15" borderId="0" xfId="6" applyFont="1" applyFill="1" applyAlignment="1">
      <alignment horizontal="center" vertical="center" readingOrder="1"/>
    </xf>
    <xf numFmtId="14" fontId="6" fillId="15" borderId="0" xfId="6" applyNumberFormat="1" applyFill="1" applyAlignment="1">
      <alignment horizontal="center"/>
    </xf>
    <xf numFmtId="0" fontId="6" fillId="15" borderId="0" xfId="6" applyFill="1"/>
    <xf numFmtId="14" fontId="50" fillId="15" borderId="0" xfId="0" applyNumberFormat="1" applyFont="1" applyFill="1" applyAlignment="1">
      <alignment horizontal="left"/>
    </xf>
    <xf numFmtId="14" fontId="6" fillId="15" borderId="7" xfId="6" applyNumberFormat="1" applyFill="1" applyBorder="1" applyAlignment="1">
      <alignment horizontal="left"/>
    </xf>
    <xf numFmtId="14" fontId="6" fillId="15" borderId="9" xfId="6" applyNumberFormat="1" applyFill="1" applyBorder="1" applyAlignment="1">
      <alignment horizontal="center"/>
    </xf>
    <xf numFmtId="10" fontId="6" fillId="15" borderId="7" xfId="6" applyNumberFormat="1" applyFill="1" applyBorder="1" applyAlignment="1">
      <alignment horizontal="center"/>
    </xf>
    <xf numFmtId="14" fontId="6" fillId="15" borderId="7" xfId="6" applyNumberFormat="1" applyFill="1" applyBorder="1" applyAlignment="1">
      <alignment horizontal="center"/>
    </xf>
    <xf numFmtId="0" fontId="29" fillId="15" borderId="1" xfId="6" applyFont="1" applyFill="1" applyBorder="1" applyAlignment="1">
      <alignment horizontal="left"/>
    </xf>
    <xf numFmtId="0" fontId="6" fillId="15" borderId="0" xfId="6" applyFill="1" applyAlignment="1">
      <alignment horizontal="center"/>
    </xf>
    <xf numFmtId="10" fontId="6" fillId="15" borderId="0" xfId="6" applyNumberFormat="1" applyFill="1" applyAlignment="1">
      <alignment horizontal="left"/>
    </xf>
    <xf numFmtId="14" fontId="34" fillId="0" borderId="0" xfId="6" applyNumberFormat="1" applyFont="1" applyAlignment="1">
      <alignment horizontal="left"/>
    </xf>
    <xf numFmtId="3" fontId="6" fillId="15" borderId="1" xfId="6" applyNumberFormat="1" applyFill="1" applyBorder="1" applyAlignment="1">
      <alignment horizontal="center"/>
    </xf>
    <xf numFmtId="3" fontId="6" fillId="15" borderId="2" xfId="6" applyNumberFormat="1" applyFill="1" applyBorder="1" applyAlignment="1">
      <alignment horizontal="center"/>
    </xf>
    <xf numFmtId="10" fontId="6" fillId="15" borderId="2" xfId="6" applyNumberFormat="1" applyFill="1" applyBorder="1" applyAlignment="1">
      <alignment horizontal="center"/>
    </xf>
    <xf numFmtId="0" fontId="2" fillId="15" borderId="0" xfId="6" applyFont="1" applyFill="1" applyAlignment="1">
      <alignment horizontal="left"/>
    </xf>
    <xf numFmtId="0" fontId="29" fillId="15" borderId="0" xfId="6" applyFont="1" applyFill="1"/>
    <xf numFmtId="0" fontId="2" fillId="15" borderId="0" xfId="6" applyFont="1" applyFill="1"/>
    <xf numFmtId="0" fontId="72" fillId="0" borderId="0" xfId="6" applyFont="1" applyAlignment="1">
      <alignment horizontal="right"/>
    </xf>
    <xf numFmtId="0" fontId="73" fillId="0" borderId="0" xfId="6" applyFont="1" applyAlignment="1">
      <alignment horizontal="right"/>
    </xf>
    <xf numFmtId="10" fontId="72" fillId="0" borderId="0" xfId="6" applyNumberFormat="1" applyFont="1" applyAlignment="1">
      <alignment horizontal="right"/>
    </xf>
    <xf numFmtId="0" fontId="72" fillId="15" borderId="0" xfId="6" applyFont="1" applyFill="1" applyAlignment="1">
      <alignment horizontal="right"/>
    </xf>
    <xf numFmtId="10" fontId="72" fillId="0" borderId="0" xfId="7" applyNumberFormat="1" applyFont="1" applyAlignment="1">
      <alignment horizontal="right"/>
    </xf>
    <xf numFmtId="0" fontId="74" fillId="0" borderId="0" xfId="6" applyFont="1"/>
    <xf numFmtId="0" fontId="75" fillId="0" borderId="0" xfId="6" applyFont="1"/>
    <xf numFmtId="0" fontId="74" fillId="15" borderId="0" xfId="6" applyFont="1" applyFill="1"/>
    <xf numFmtId="3" fontId="1" fillId="0" borderId="2" xfId="6" applyNumberFormat="1" applyFont="1" applyBorder="1" applyAlignment="1">
      <alignment horizontal="right"/>
    </xf>
    <xf numFmtId="3" fontId="6" fillId="0" borderId="10" xfId="6" applyNumberFormat="1" applyBorder="1" applyAlignment="1">
      <alignment horizontal="center"/>
    </xf>
    <xf numFmtId="10" fontId="6" fillId="0" borderId="10" xfId="6" applyNumberFormat="1" applyBorder="1" applyAlignment="1">
      <alignment horizontal="center"/>
    </xf>
    <xf numFmtId="0" fontId="34" fillId="0" borderId="0" xfId="6" applyFont="1" applyAlignment="1">
      <alignment horizontal="right"/>
    </xf>
    <xf numFmtId="0" fontId="76" fillId="0" borderId="0" xfId="6" applyFont="1" applyAlignment="1">
      <alignment horizontal="right"/>
    </xf>
    <xf numFmtId="10" fontId="34" fillId="0" borderId="0" xfId="6" applyNumberFormat="1" applyFont="1" applyAlignment="1">
      <alignment horizontal="right"/>
    </xf>
    <xf numFmtId="0" fontId="34" fillId="15" borderId="0" xfId="6" applyFont="1" applyFill="1" applyAlignment="1">
      <alignment horizontal="right"/>
    </xf>
    <xf numFmtId="10" fontId="34" fillId="0" borderId="0" xfId="7" applyNumberFormat="1" applyFont="1" applyAlignment="1">
      <alignment horizontal="right"/>
    </xf>
    <xf numFmtId="167" fontId="72" fillId="0" borderId="0" xfId="6" applyNumberFormat="1" applyFont="1" applyAlignment="1">
      <alignment horizontal="right"/>
    </xf>
    <xf numFmtId="0" fontId="77" fillId="0" borderId="0" xfId="6" applyFont="1" applyAlignment="1">
      <alignment horizontal="right" indent="1"/>
    </xf>
    <xf numFmtId="0" fontId="39" fillId="0" borderId="0" xfId="6" applyFont="1"/>
    <xf numFmtId="0" fontId="78" fillId="0" borderId="0" xfId="6" applyFont="1" applyAlignment="1">
      <alignment horizontal="left" indent="1"/>
    </xf>
    <xf numFmtId="0" fontId="78" fillId="0" borderId="0" xfId="6" applyFont="1"/>
    <xf numFmtId="167" fontId="79" fillId="0" borderId="0" xfId="6" applyNumberFormat="1" applyFont="1" applyAlignment="1">
      <alignment horizontal="right"/>
    </xf>
    <xf numFmtId="9" fontId="0" fillId="0" borderId="0" xfId="0" applyNumberFormat="1" applyAlignment="1">
      <alignment horizontal="left"/>
    </xf>
    <xf numFmtId="9" fontId="0" fillId="19" borderId="10" xfId="0" applyNumberFormat="1" applyFill="1" applyBorder="1" applyAlignment="1">
      <alignment horizontal="left"/>
    </xf>
    <xf numFmtId="167" fontId="7" fillId="3" borderId="0" xfId="0" applyNumberFormat="1" applyFont="1" applyFill="1" applyAlignment="1">
      <alignment horizontal="left"/>
    </xf>
    <xf numFmtId="9" fontId="0" fillId="18" borderId="0" xfId="0" applyNumberFormat="1" applyFill="1" applyAlignment="1">
      <alignment horizontal="left"/>
    </xf>
    <xf numFmtId="167" fontId="60" fillId="0" borderId="1" xfId="0" applyNumberFormat="1" applyFont="1" applyBorder="1" applyAlignment="1">
      <alignment horizontal="left"/>
    </xf>
    <xf numFmtId="167" fontId="60" fillId="0" borderId="10" xfId="0" applyNumberFormat="1" applyFont="1" applyBorder="1" applyAlignment="1">
      <alignment horizontal="left"/>
    </xf>
    <xf numFmtId="9" fontId="7" fillId="0" borderId="0" xfId="0" applyNumberFormat="1" applyFont="1" applyAlignment="1">
      <alignment horizontal="left"/>
    </xf>
    <xf numFmtId="0" fontId="70" fillId="0" borderId="0" xfId="0" applyNumberFormat="1" applyFont="1"/>
    <xf numFmtId="10" fontId="7" fillId="0" borderId="0" xfId="0" applyNumberFormat="1" applyFont="1"/>
    <xf numFmtId="10" fontId="7" fillId="3" borderId="0" xfId="0" applyNumberFormat="1" applyFont="1" applyFill="1"/>
    <xf numFmtId="0" fontId="59" fillId="0" borderId="0" xfId="0" applyNumberFormat="1" applyFont="1" applyAlignment="1">
      <alignment horizontal="right" indent="1"/>
    </xf>
    <xf numFmtId="10" fontId="7" fillId="18" borderId="0" xfId="0" applyNumberFormat="1" applyFont="1" applyFill="1"/>
    <xf numFmtId="10" fontId="8" fillId="0" borderId="0" xfId="0" applyNumberFormat="1" applyFont="1"/>
    <xf numFmtId="10" fontId="0" fillId="15" borderId="0" xfId="0" applyNumberFormat="1" applyFill="1"/>
    <xf numFmtId="166" fontId="18" fillId="15" borderId="0" xfId="0" applyFont="1" applyFill="1" applyAlignment="1">
      <alignment horizontal="left"/>
    </xf>
    <xf numFmtId="0" fontId="40" fillId="15" borderId="0" xfId="0" applyNumberFormat="1" applyFont="1" applyFill="1" applyAlignment="1">
      <alignment horizontal="left"/>
    </xf>
    <xf numFmtId="166" fontId="9" fillId="15" borderId="0" xfId="0" applyFont="1" applyFill="1" applyAlignment="1">
      <alignment horizontal="left"/>
    </xf>
    <xf numFmtId="0" fontId="40" fillId="15" borderId="0" xfId="0" applyNumberFormat="1" applyFont="1" applyFill="1"/>
    <xf numFmtId="166" fontId="46" fillId="15" borderId="0" xfId="0" applyFont="1" applyFill="1" applyAlignment="1">
      <alignment horizontal="left"/>
    </xf>
    <xf numFmtId="0" fontId="50" fillId="15" borderId="0" xfId="0" applyNumberFormat="1" applyFont="1" applyFill="1" applyAlignment="1">
      <alignment horizontal="center"/>
    </xf>
    <xf numFmtId="0" fontId="50" fillId="0" borderId="0" xfId="10" applyFont="1" applyAlignment="1">
      <alignment horizontal="center"/>
    </xf>
    <xf numFmtId="0" fontId="50" fillId="0" borderId="0" xfId="10" applyFont="1" applyAlignment="1">
      <alignment horizontal="left"/>
    </xf>
    <xf numFmtId="0" fontId="21" fillId="0" borderId="0" xfId="10" applyFont="1" applyAlignment="1">
      <alignment horizontal="left"/>
    </xf>
    <xf numFmtId="0" fontId="22" fillId="0" borderId="0" xfId="10" applyFont="1" applyAlignment="1">
      <alignment horizontal="left"/>
    </xf>
    <xf numFmtId="0" fontId="21" fillId="15" borderId="0" xfId="10" applyFont="1" applyFill="1" applyAlignment="1">
      <alignment horizontal="left"/>
    </xf>
    <xf numFmtId="14" fontId="21" fillId="0" borderId="0" xfId="10" applyNumberFormat="1" applyFont="1" applyAlignment="1">
      <alignment horizontal="left"/>
    </xf>
    <xf numFmtId="165" fontId="21" fillId="0" borderId="0" xfId="10" applyNumberFormat="1" applyFont="1" applyAlignment="1">
      <alignment horizontal="left"/>
    </xf>
    <xf numFmtId="165" fontId="21" fillId="0" borderId="0" xfId="10" applyNumberFormat="1" applyFont="1"/>
    <xf numFmtId="165" fontId="21" fillId="15" borderId="0" xfId="10" applyNumberFormat="1" applyFont="1" applyFill="1"/>
    <xf numFmtId="2" fontId="21" fillId="0" borderId="0" xfId="10" applyNumberFormat="1" applyFont="1" applyAlignment="1">
      <alignment horizontal="left"/>
    </xf>
    <xf numFmtId="14" fontId="21" fillId="15" borderId="0" xfId="0" applyNumberFormat="1" applyFont="1" applyFill="1" applyAlignment="1">
      <alignment horizontal="left"/>
    </xf>
    <xf numFmtId="14" fontId="8" fillId="15" borderId="0" xfId="0" applyNumberFormat="1" applyFont="1" applyFill="1" applyAlignment="1">
      <alignment horizontal="left"/>
    </xf>
    <xf numFmtId="14" fontId="47" fillId="15" borderId="0" xfId="0" applyNumberFormat="1" applyFont="1" applyFill="1" applyAlignment="1">
      <alignment horizontal="left"/>
    </xf>
    <xf numFmtId="14" fontId="21" fillId="15" borderId="0" xfId="10" applyNumberFormat="1" applyFont="1" applyFill="1" applyAlignment="1">
      <alignment horizontal="left"/>
    </xf>
    <xf numFmtId="2" fontId="7" fillId="17" borderId="0" xfId="0" applyNumberFormat="1" applyFont="1" applyFill="1" applyAlignment="1">
      <alignment horizontal="left"/>
    </xf>
    <xf numFmtId="2" fontId="22" fillId="17" borderId="0" xfId="0" applyNumberFormat="1" applyFont="1" applyFill="1" applyAlignment="1">
      <alignment horizontal="left"/>
    </xf>
    <xf numFmtId="0" fontId="7" fillId="17" borderId="0" xfId="0" applyNumberFormat="1" applyFont="1" applyFill="1" applyAlignment="1">
      <alignment horizontal="left"/>
    </xf>
    <xf numFmtId="0" fontId="19" fillId="15" borderId="0" xfId="6" applyFont="1" applyFill="1"/>
    <xf numFmtId="2" fontId="7" fillId="15" borderId="0" xfId="0" applyNumberFormat="1" applyFont="1" applyFill="1" applyAlignment="1">
      <alignment horizontal="left"/>
    </xf>
    <xf numFmtId="167" fontId="8" fillId="0" borderId="0" xfId="0" applyNumberFormat="1" applyFont="1" applyAlignment="1">
      <alignment horizontal="justify" vertical="center" wrapText="1"/>
    </xf>
    <xf numFmtId="166" fontId="42" fillId="0" borderId="0" xfId="0" applyFont="1" applyAlignment="1">
      <alignment horizontal="justify" vertical="center" wrapText="1"/>
    </xf>
    <xf numFmtId="166" fontId="43" fillId="0" borderId="0" xfId="0" applyFont="1" applyAlignment="1">
      <alignment horizontal="justify" vertical="center" wrapText="1"/>
    </xf>
    <xf numFmtId="166" fontId="40" fillId="19" borderId="0" xfId="0" applyFont="1" applyFill="1" applyAlignment="1">
      <alignment horizontal="left"/>
    </xf>
    <xf numFmtId="166" fontId="41" fillId="0" borderId="0" xfId="0" applyFont="1" applyAlignment="1">
      <alignment horizontal="left"/>
    </xf>
    <xf numFmtId="166" fontId="40" fillId="0" borderId="0" xfId="0" applyFont="1" applyAlignment="1">
      <alignment horizontal="left"/>
    </xf>
    <xf numFmtId="2" fontId="40" fillId="0" borderId="0" xfId="0" applyNumberFormat="1" applyFont="1" applyAlignment="1">
      <alignment horizontal="left"/>
    </xf>
    <xf numFmtId="2" fontId="41" fillId="0" borderId="0" xfId="0" applyNumberFormat="1" applyFont="1" applyAlignment="1">
      <alignment horizontal="left"/>
    </xf>
    <xf numFmtId="14" fontId="40" fillId="0" borderId="0" xfId="0" applyNumberFormat="1" applyFont="1" applyAlignment="1">
      <alignment horizontal="left"/>
    </xf>
    <xf numFmtId="166" fontId="40" fillId="15" borderId="0" xfId="0" applyFont="1" applyFill="1" applyAlignment="1">
      <alignment horizontal="left"/>
    </xf>
    <xf numFmtId="166" fontId="40" fillId="18" borderId="0" xfId="0" applyFont="1" applyFill="1" applyAlignment="1">
      <alignment horizontal="left"/>
    </xf>
    <xf numFmtId="2" fontId="40" fillId="15" borderId="0" xfId="0" applyNumberFormat="1" applyFont="1" applyFill="1" applyAlignment="1">
      <alignment horizontal="left"/>
    </xf>
    <xf numFmtId="166" fontId="81" fillId="0" borderId="0" xfId="0" applyFont="1" applyAlignment="1">
      <alignment horizontal="left"/>
    </xf>
    <xf numFmtId="165" fontId="8" fillId="15" borderId="0" xfId="0" applyNumberFormat="1" applyFont="1" applyFill="1"/>
    <xf numFmtId="166" fontId="67" fillId="7" borderId="0" xfId="0" applyFont="1" applyFill="1" applyAlignment="1">
      <alignment horizontal="right"/>
    </xf>
    <xf numFmtId="166" fontId="67" fillId="7" borderId="0" xfId="0" applyFont="1" applyFill="1" applyAlignment="1">
      <alignment horizontal="left"/>
    </xf>
    <xf numFmtId="166" fontId="65" fillId="0" borderId="0" xfId="0" applyFont="1" applyAlignment="1">
      <alignment horizontal="left"/>
    </xf>
    <xf numFmtId="166" fontId="67" fillId="0" borderId="0" xfId="0" applyFont="1" applyAlignment="1">
      <alignment horizontal="left"/>
    </xf>
    <xf numFmtId="2" fontId="65" fillId="0" borderId="0" xfId="0" applyNumberFormat="1" applyFont="1" applyAlignment="1">
      <alignment horizontal="left"/>
    </xf>
    <xf numFmtId="2" fontId="67" fillId="0" borderId="0" xfId="0" applyNumberFormat="1" applyFont="1" applyAlignment="1">
      <alignment horizontal="left"/>
    </xf>
    <xf numFmtId="14" fontId="65" fillId="0" borderId="0" xfId="0" applyNumberFormat="1" applyFont="1" applyAlignment="1">
      <alignment horizontal="left"/>
    </xf>
    <xf numFmtId="166" fontId="65" fillId="15" borderId="0" xfId="0" applyFont="1" applyFill="1" applyAlignment="1">
      <alignment horizontal="left"/>
    </xf>
    <xf numFmtId="166" fontId="68" fillId="0" borderId="0" xfId="0" quotePrefix="1" applyFont="1" applyAlignment="1">
      <alignment horizontal="left"/>
    </xf>
    <xf numFmtId="166" fontId="68" fillId="0" borderId="0" xfId="0" applyFont="1" applyAlignment="1">
      <alignment horizontal="left"/>
    </xf>
    <xf numFmtId="166" fontId="83" fillId="0" borderId="0" xfId="0" applyFont="1" applyAlignment="1">
      <alignment horizontal="left"/>
    </xf>
    <xf numFmtId="165" fontId="21" fillId="0" borderId="0" xfId="10" applyNumberFormat="1" applyFont="1" applyAlignment="1">
      <alignment horizontal="left" vertical="center"/>
    </xf>
    <xf numFmtId="165" fontId="11" fillId="0" borderId="0" xfId="0" applyNumberFormat="1" applyFont="1" applyAlignment="1">
      <alignment horizontal="left"/>
    </xf>
    <xf numFmtId="14" fontId="21" fillId="3" borderId="0" xfId="10" applyNumberFormat="1" applyFont="1" applyFill="1" applyAlignment="1">
      <alignment horizontal="left"/>
    </xf>
    <xf numFmtId="165" fontId="21" fillId="0" borderId="0" xfId="0" applyNumberFormat="1" applyFont="1" applyAlignment="1">
      <alignment horizontal="left"/>
    </xf>
    <xf numFmtId="165" fontId="22" fillId="0" borderId="0" xfId="0" applyNumberFormat="1" applyFont="1" applyAlignment="1">
      <alignment horizontal="left"/>
    </xf>
    <xf numFmtId="165" fontId="47" fillId="0" borderId="0" xfId="0" applyNumberFormat="1" applyFont="1" applyAlignment="1">
      <alignment horizontal="left"/>
    </xf>
    <xf numFmtId="165" fontId="85" fillId="0" borderId="0" xfId="10" applyNumberFormat="1" applyFont="1" applyAlignment="1">
      <alignment horizontal="left"/>
    </xf>
    <xf numFmtId="165" fontId="0" fillId="15" borderId="0" xfId="0" applyNumberFormat="1" applyFill="1" applyAlignment="1">
      <alignment horizontal="left"/>
    </xf>
    <xf numFmtId="165" fontId="8" fillId="15" borderId="0" xfId="0" applyNumberFormat="1" applyFont="1" applyFill="1" applyAlignment="1">
      <alignment horizontal="left"/>
    </xf>
    <xf numFmtId="165" fontId="44" fillId="15" borderId="0" xfId="0" applyNumberFormat="1" applyFont="1" applyFill="1" applyAlignment="1">
      <alignment horizontal="left"/>
    </xf>
    <xf numFmtId="165" fontId="86" fillId="0" borderId="0" xfId="10" applyNumberFormat="1" applyFont="1" applyAlignment="1">
      <alignment horizontal="left"/>
    </xf>
    <xf numFmtId="165" fontId="48" fillId="0" borderId="0" xfId="0" applyNumberFormat="1" applyFont="1" applyAlignment="1">
      <alignment horizontal="left"/>
    </xf>
    <xf numFmtId="165" fontId="49" fillId="0" borderId="0" xfId="0" applyNumberFormat="1" applyFont="1" applyAlignment="1">
      <alignment horizontal="left"/>
    </xf>
    <xf numFmtId="165" fontId="54" fillId="0" borderId="0" xfId="0" applyNumberFormat="1" applyFont="1" applyAlignment="1">
      <alignment horizontal="left"/>
    </xf>
    <xf numFmtId="165" fontId="8" fillId="0" borderId="4" xfId="0" applyNumberFormat="1" applyFont="1" applyBorder="1" applyAlignment="1">
      <alignment horizontal="left"/>
    </xf>
    <xf numFmtId="14" fontId="7" fillId="0" borderId="0" xfId="0" applyNumberFormat="1" applyFont="1" applyAlignment="1">
      <alignment horizontal="left"/>
    </xf>
    <xf numFmtId="165" fontId="0" fillId="0" borderId="4" xfId="0" applyNumberFormat="1" applyBorder="1" applyAlignment="1">
      <alignment horizontal="left"/>
    </xf>
    <xf numFmtId="166" fontId="7" fillId="15" borderId="0" xfId="0" applyFont="1" applyFill="1" applyAlignment="1">
      <alignment horizontal="left"/>
    </xf>
    <xf numFmtId="166" fontId="0" fillId="15" borderId="4" xfId="0" applyFill="1" applyBorder="1" applyAlignment="1">
      <alignment horizontal="left"/>
    </xf>
    <xf numFmtId="166" fontId="0" fillId="0" borderId="11" xfId="0" applyBorder="1" applyAlignment="1">
      <alignment horizontal="left"/>
    </xf>
    <xf numFmtId="14" fontId="0" fillId="0" borderId="11" xfId="0" applyNumberFormat="1" applyBorder="1" applyAlignment="1">
      <alignment horizontal="left"/>
    </xf>
    <xf numFmtId="166" fontId="7" fillId="10" borderId="11" xfId="0" applyFont="1" applyFill="1" applyBorder="1" applyAlignment="1">
      <alignment horizontal="left"/>
    </xf>
    <xf numFmtId="166" fontId="7" fillId="0" borderId="11" xfId="0" applyFont="1" applyBorder="1" applyAlignment="1">
      <alignment horizontal="left"/>
    </xf>
    <xf numFmtId="166" fontId="8" fillId="0" borderId="11" xfId="0" applyFont="1" applyBorder="1" applyAlignment="1">
      <alignment horizontal="left"/>
    </xf>
    <xf numFmtId="165" fontId="36" fillId="0" borderId="11" xfId="0" applyNumberFormat="1" applyFont="1" applyBorder="1" applyAlignment="1">
      <alignment horizontal="left"/>
    </xf>
    <xf numFmtId="14" fontId="0" fillId="0" borderId="12" xfId="0" applyNumberFormat="1" applyBorder="1" applyAlignment="1">
      <alignment horizontal="left"/>
    </xf>
    <xf numFmtId="167" fontId="6" fillId="0" borderId="10" xfId="6" applyNumberFormat="1" applyBorder="1" applyAlignment="1">
      <alignment horizontal="center"/>
    </xf>
    <xf numFmtId="167" fontId="34" fillId="0" borderId="0" xfId="7" applyNumberFormat="1" applyFont="1" applyAlignment="1">
      <alignment horizontal="right"/>
    </xf>
    <xf numFmtId="167" fontId="72" fillId="0" borderId="0" xfId="7" applyNumberFormat="1" applyFont="1" applyAlignment="1">
      <alignment horizontal="right"/>
    </xf>
    <xf numFmtId="167" fontId="11" fillId="0" borderId="10" xfId="0" applyNumberFormat="1" applyFont="1" applyBorder="1" applyAlignment="1">
      <alignment horizontal="left"/>
    </xf>
    <xf numFmtId="167" fontId="11" fillId="0" borderId="0" xfId="7" applyNumberFormat="1" applyFont="1" applyAlignment="1">
      <alignment horizontal="left"/>
    </xf>
    <xf numFmtId="169" fontId="39" fillId="0" borderId="0" xfId="11" applyNumberFormat="1" applyFont="1" applyAlignment="1">
      <alignment horizontal="center"/>
    </xf>
    <xf numFmtId="10" fontId="7" fillId="0" borderId="0" xfId="7" applyNumberFormat="1" applyFont="1" applyAlignment="1">
      <alignment horizontal="left"/>
    </xf>
    <xf numFmtId="2" fontId="22" fillId="10" borderId="0" xfId="0" applyNumberFormat="1" applyFont="1" applyFill="1" applyAlignment="1">
      <alignment horizontal="left"/>
    </xf>
    <xf numFmtId="2" fontId="7" fillId="10" borderId="0" xfId="0" applyNumberFormat="1" applyFont="1" applyFill="1" applyAlignment="1">
      <alignment horizontal="left"/>
    </xf>
    <xf numFmtId="10" fontId="7" fillId="10" borderId="0" xfId="7" applyNumberFormat="1" applyFont="1" applyFill="1" applyAlignment="1">
      <alignment horizontal="left"/>
    </xf>
    <xf numFmtId="14" fontId="87" fillId="0" borderId="0" xfId="6" applyNumberFormat="1" applyFont="1" applyAlignment="1">
      <alignment horizontal="left"/>
    </xf>
    <xf numFmtId="10" fontId="8" fillId="0" borderId="0" xfId="0" applyNumberFormat="1" applyFont="1" applyAlignment="1">
      <alignment horizontal="left"/>
    </xf>
    <xf numFmtId="166" fontId="11" fillId="0" borderId="0" xfId="0" applyFont="1"/>
    <xf numFmtId="167" fontId="60" fillId="0" borderId="0" xfId="0" applyNumberFormat="1" applyFont="1" applyAlignment="1">
      <alignment horizontal="left"/>
    </xf>
    <xf numFmtId="167" fontId="90" fillId="0" borderId="0" xfId="0" applyNumberFormat="1" applyFont="1" applyAlignment="1">
      <alignment horizontal="left"/>
    </xf>
    <xf numFmtId="0" fontId="11" fillId="0" borderId="0" xfId="0" applyNumberFormat="1" applyFont="1"/>
    <xf numFmtId="2" fontId="91" fillId="0" borderId="0" xfId="0" applyNumberFormat="1" applyFont="1" applyAlignment="1">
      <alignment horizontal="left"/>
    </xf>
    <xf numFmtId="2" fontId="92" fillId="0" borderId="0" xfId="0" applyNumberFormat="1" applyFont="1" applyAlignment="1">
      <alignment horizontal="right"/>
    </xf>
    <xf numFmtId="14" fontId="39" fillId="0" borderId="0" xfId="6" applyNumberFormat="1" applyFont="1" applyAlignment="1">
      <alignment horizontal="left"/>
    </xf>
    <xf numFmtId="165" fontId="91" fillId="0" borderId="0" xfId="0" applyNumberFormat="1" applyFont="1" applyAlignment="1">
      <alignment horizontal="left"/>
    </xf>
    <xf numFmtId="14" fontId="91" fillId="0" borderId="0" xfId="0" applyNumberFormat="1" applyFont="1" applyAlignment="1">
      <alignment horizontal="left"/>
    </xf>
    <xf numFmtId="165" fontId="40" fillId="0" borderId="0" xfId="0" applyNumberFormat="1" applyFont="1" applyAlignment="1">
      <alignment horizontal="left"/>
    </xf>
    <xf numFmtId="169" fontId="72" fillId="0" borderId="0" xfId="11" applyNumberFormat="1" applyFont="1" applyAlignment="1">
      <alignment horizontal="center"/>
    </xf>
    <xf numFmtId="165" fontId="0" fillId="0" borderId="13" xfId="0" applyNumberFormat="1" applyBorder="1" applyAlignment="1">
      <alignment horizontal="left"/>
    </xf>
    <xf numFmtId="165" fontId="0" fillId="0" borderId="14" xfId="0" applyNumberFormat="1" applyBorder="1" applyAlignment="1">
      <alignment horizontal="left"/>
    </xf>
    <xf numFmtId="165" fontId="0" fillId="0" borderId="15" xfId="0" applyNumberFormat="1" applyBorder="1" applyAlignment="1">
      <alignment horizontal="left"/>
    </xf>
    <xf numFmtId="2" fontId="7" fillId="0" borderId="0" xfId="0" applyNumberFormat="1" applyFont="1" applyAlignment="1">
      <alignment horizontal="right"/>
    </xf>
    <xf numFmtId="167" fontId="8" fillId="0" borderId="0" xfId="7" applyNumberFormat="1" applyFont="1" applyAlignment="1">
      <alignment horizontal="left"/>
    </xf>
    <xf numFmtId="2" fontId="7" fillId="17" borderId="0" xfId="0" quotePrefix="1" applyNumberFormat="1" applyFont="1" applyFill="1" applyAlignment="1">
      <alignment horizontal="left"/>
    </xf>
    <xf numFmtId="167" fontId="65" fillId="0" borderId="10" xfId="0" applyNumberFormat="1" applyFont="1" applyBorder="1" applyAlignment="1">
      <alignment horizontal="left"/>
    </xf>
    <xf numFmtId="2" fontId="7" fillId="0" borderId="0" xfId="0" applyNumberFormat="1" applyFont="1"/>
    <xf numFmtId="0" fontId="10" fillId="4" borderId="0" xfId="0" applyNumberFormat="1" applyFont="1" applyFill="1" applyAlignment="1">
      <alignment horizontal="left"/>
    </xf>
    <xf numFmtId="165" fontId="21" fillId="15" borderId="0" xfId="10" applyNumberFormat="1" applyFont="1" applyFill="1" applyAlignment="1">
      <alignment horizontal="left"/>
    </xf>
    <xf numFmtId="0" fontId="45" fillId="11" borderId="0" xfId="10" applyFont="1" applyFill="1" applyAlignment="1">
      <alignment horizontal="left" vertical="center" wrapText="1"/>
    </xf>
    <xf numFmtId="0" fontId="21" fillId="12" borderId="0" xfId="10" applyFont="1" applyFill="1" applyAlignment="1">
      <alignment horizontal="left"/>
    </xf>
    <xf numFmtId="0" fontId="45" fillId="15" borderId="0" xfId="10" applyFont="1" applyFill="1" applyAlignment="1">
      <alignment horizontal="left" vertical="center" wrapText="1"/>
    </xf>
    <xf numFmtId="14" fontId="22" fillId="0" borderId="0" xfId="10" applyNumberFormat="1" applyFont="1" applyAlignment="1">
      <alignment horizontal="left"/>
    </xf>
    <xf numFmtId="0" fontId="22" fillId="15" borderId="0" xfId="10" applyFont="1" applyFill="1" applyAlignment="1">
      <alignment horizontal="left"/>
    </xf>
    <xf numFmtId="0" fontId="94" fillId="11" borderId="0" xfId="10" applyFont="1" applyFill="1" applyAlignment="1">
      <alignment horizontal="left" vertical="center" wrapText="1"/>
    </xf>
    <xf numFmtId="0" fontId="7" fillId="0" borderId="0" xfId="0" applyNumberFormat="1" applyFont="1" applyAlignment="1">
      <alignment horizontal="right"/>
    </xf>
    <xf numFmtId="166" fontId="8" fillId="19" borderId="0" xfId="0" applyFont="1" applyFill="1" applyAlignment="1">
      <alignment horizontal="left"/>
    </xf>
    <xf numFmtId="166" fontId="10" fillId="20" borderId="0" xfId="0" applyFont="1" applyFill="1" applyAlignment="1">
      <alignment horizontal="left"/>
    </xf>
    <xf numFmtId="2" fontId="10" fillId="20" borderId="0" xfId="0" applyNumberFormat="1" applyFont="1" applyFill="1" applyAlignment="1">
      <alignment horizontal="left"/>
    </xf>
    <xf numFmtId="2" fontId="84" fillId="0" borderId="0" xfId="0" applyNumberFormat="1" applyFont="1" applyAlignment="1">
      <alignment horizontal="left"/>
    </xf>
    <xf numFmtId="165" fontId="95" fillId="0" borderId="0" xfId="0" applyNumberFormat="1" applyFont="1" applyAlignment="1">
      <alignment horizontal="left"/>
    </xf>
    <xf numFmtId="0" fontId="34" fillId="0" borderId="0" xfId="6" applyFont="1" applyAlignment="1">
      <alignment horizontal="center"/>
    </xf>
    <xf numFmtId="167" fontId="79" fillId="18" borderId="0" xfId="6" applyNumberFormat="1" applyFont="1" applyFill="1" applyAlignment="1">
      <alignment horizontal="right"/>
    </xf>
    <xf numFmtId="167" fontId="60" fillId="0" borderId="0" xfId="7" applyNumberFormat="1" applyFont="1" applyAlignment="1">
      <alignment horizontal="left"/>
    </xf>
    <xf numFmtId="0" fontId="50" fillId="0" borderId="0" xfId="0" applyNumberFormat="1" applyFont="1" applyAlignment="1">
      <alignment horizontal="right"/>
    </xf>
    <xf numFmtId="0" fontId="0" fillId="21" borderId="10" xfId="0" applyNumberFormat="1" applyFill="1" applyBorder="1"/>
    <xf numFmtId="165" fontId="40" fillId="0" borderId="19" xfId="0" applyNumberFormat="1" applyFont="1" applyBorder="1" applyAlignment="1">
      <alignment horizontal="left"/>
    </xf>
    <xf numFmtId="0" fontId="74" fillId="0" borderId="0" xfId="6" applyFont="1" applyAlignment="1">
      <alignment horizontal="right"/>
    </xf>
    <xf numFmtId="10" fontId="74" fillId="0" borderId="0" xfId="7" applyNumberFormat="1" applyFont="1" applyAlignment="1">
      <alignment horizontal="right"/>
    </xf>
    <xf numFmtId="167" fontId="8" fillId="0" borderId="0" xfId="0" applyNumberFormat="1" applyFont="1" applyAlignment="1">
      <alignment horizontal="left"/>
    </xf>
    <xf numFmtId="167" fontId="40" fillId="0" borderId="0" xfId="0" applyNumberFormat="1" applyFont="1" applyAlignment="1">
      <alignment horizontal="left"/>
    </xf>
    <xf numFmtId="167" fontId="7" fillId="18" borderId="0" xfId="0" applyNumberFormat="1" applyFont="1" applyFill="1" applyAlignment="1">
      <alignment horizontal="left"/>
    </xf>
    <xf numFmtId="0" fontId="59" fillId="0" borderId="0" xfId="0" applyNumberFormat="1" applyFont="1"/>
    <xf numFmtId="0" fontId="85" fillId="0" borderId="0" xfId="0" applyNumberFormat="1" applyFont="1"/>
    <xf numFmtId="167" fontId="44" fillId="0" borderId="0" xfId="0" applyNumberFormat="1" applyFont="1"/>
    <xf numFmtId="167" fontId="7" fillId="22" borderId="0" xfId="0" applyNumberFormat="1" applyFont="1" applyFill="1" applyAlignment="1">
      <alignment horizontal="left"/>
    </xf>
    <xf numFmtId="167" fontId="7" fillId="23" borderId="0" xfId="0" applyNumberFormat="1" applyFont="1" applyFill="1" applyAlignment="1">
      <alignment horizontal="left"/>
    </xf>
    <xf numFmtId="0" fontId="65" fillId="15" borderId="0" xfId="0" applyNumberFormat="1" applyFont="1" applyFill="1"/>
    <xf numFmtId="0" fontId="96" fillId="0" borderId="0" xfId="0" applyNumberFormat="1" applyFont="1" applyAlignment="1">
      <alignment horizontal="left"/>
    </xf>
    <xf numFmtId="0" fontId="65" fillId="0" borderId="10" xfId="0" applyNumberFormat="1" applyFont="1" applyBorder="1" applyAlignment="1">
      <alignment horizontal="left"/>
    </xf>
    <xf numFmtId="0" fontId="65" fillId="0" borderId="10" xfId="0" applyNumberFormat="1" applyFont="1" applyBorder="1"/>
    <xf numFmtId="0" fontId="97" fillId="0" borderId="10" xfId="12" applyNumberFormat="1" applyFont="1" applyBorder="1" applyAlignment="1">
      <alignment horizontal="left"/>
    </xf>
    <xf numFmtId="167" fontId="67" fillId="0" borderId="10" xfId="0" applyNumberFormat="1" applyFont="1" applyBorder="1" applyAlignment="1">
      <alignment horizontal="left"/>
    </xf>
    <xf numFmtId="166" fontId="98" fillId="0" borderId="0" xfId="0" applyFont="1" applyAlignment="1">
      <alignment horizontal="left" vertical="center"/>
    </xf>
    <xf numFmtId="0" fontId="66" fillId="0" borderId="0" xfId="0" applyNumberFormat="1" applyFont="1"/>
    <xf numFmtId="167" fontId="60" fillId="0" borderId="0" xfId="7" quotePrefix="1" applyNumberFormat="1" applyFont="1" applyAlignment="1">
      <alignment horizontal="left"/>
    </xf>
    <xf numFmtId="167" fontId="40" fillId="0" borderId="10" xfId="0" applyNumberFormat="1" applyFont="1" applyBorder="1" applyAlignment="1">
      <alignment horizontal="left"/>
    </xf>
    <xf numFmtId="167" fontId="41" fillId="0" borderId="0" xfId="0" applyNumberFormat="1" applyFont="1" applyAlignment="1">
      <alignment horizontal="left"/>
    </xf>
    <xf numFmtId="167" fontId="40" fillId="0" borderId="1" xfId="0" applyNumberFormat="1" applyFont="1" applyBorder="1" applyAlignment="1">
      <alignment horizontal="left"/>
    </xf>
    <xf numFmtId="10" fontId="40" fillId="0" borderId="0" xfId="0" applyNumberFormat="1" applyFont="1"/>
    <xf numFmtId="0" fontId="97" fillId="0" borderId="16" xfId="12" applyNumberFormat="1" applyFont="1" applyBorder="1" applyAlignment="1">
      <alignment horizontal="left" wrapText="1"/>
    </xf>
    <xf numFmtId="0" fontId="97" fillId="0" borderId="17" xfId="12" applyNumberFormat="1" applyFont="1" applyBorder="1" applyAlignment="1">
      <alignment horizontal="left" wrapText="1"/>
    </xf>
    <xf numFmtId="0" fontId="97" fillId="0" borderId="18" xfId="12" applyNumberFormat="1" applyFont="1" applyBorder="1" applyAlignment="1">
      <alignment horizontal="left" wrapText="1"/>
    </xf>
    <xf numFmtId="0" fontId="65" fillId="0" borderId="16" xfId="0" applyNumberFormat="1" applyFont="1" applyBorder="1" applyAlignment="1">
      <alignment horizontal="left" vertical="center"/>
    </xf>
    <xf numFmtId="0" fontId="65" fillId="0" borderId="18" xfId="0" applyNumberFormat="1" applyFont="1" applyBorder="1" applyAlignment="1">
      <alignment horizontal="left" vertical="center"/>
    </xf>
    <xf numFmtId="0" fontId="72" fillId="0" borderId="0" xfId="6" applyFont="1" applyAlignment="1">
      <alignment horizontal="center"/>
    </xf>
    <xf numFmtId="0" fontId="19" fillId="9" borderId="1" xfId="6" applyFont="1" applyFill="1" applyBorder="1" applyAlignment="1">
      <alignment horizontal="center" vertical="center" wrapText="1"/>
    </xf>
    <xf numFmtId="0" fontId="19" fillId="9" borderId="5" xfId="6" applyFont="1" applyFill="1" applyBorder="1" applyAlignment="1">
      <alignment horizontal="center" vertical="center" wrapText="1"/>
    </xf>
    <xf numFmtId="14" fontId="88" fillId="0" borderId="0" xfId="6" applyNumberFormat="1" applyFont="1" applyAlignment="1">
      <alignment horizontal="left" wrapText="1"/>
    </xf>
    <xf numFmtId="0" fontId="34" fillId="0" borderId="1" xfId="6" applyFont="1" applyBorder="1" applyAlignment="1">
      <alignment horizontal="center"/>
    </xf>
    <xf numFmtId="0" fontId="34" fillId="0" borderId="0" xfId="6" applyFont="1" applyAlignment="1">
      <alignment horizontal="center"/>
    </xf>
    <xf numFmtId="167" fontId="0" fillId="0" borderId="0" xfId="0" applyNumberFormat="1" applyBorder="1" applyAlignment="1">
      <alignment horizontal="left"/>
    </xf>
    <xf numFmtId="167" fontId="0" fillId="0" borderId="7" xfId="0" applyNumberFormat="1" applyBorder="1" applyAlignment="1">
      <alignment horizontal="left"/>
    </xf>
    <xf numFmtId="167" fontId="7" fillId="0" borderId="0" xfId="0" applyNumberFormat="1" applyFont="1" applyFill="1" applyAlignment="1">
      <alignment horizontal="left"/>
    </xf>
    <xf numFmtId="0" fontId="7" fillId="0" borderId="0" xfId="0" applyNumberFormat="1" applyFont="1" applyFill="1"/>
    <xf numFmtId="167" fontId="8" fillId="0" borderId="0" xfId="0" applyNumberFormat="1" applyFont="1" applyFill="1" applyAlignment="1">
      <alignment horizontal="left"/>
    </xf>
    <xf numFmtId="167" fontId="65" fillId="0" borderId="0" xfId="7" applyNumberFormat="1" applyFont="1" applyAlignment="1">
      <alignment horizontal="left"/>
    </xf>
    <xf numFmtId="0" fontId="0" fillId="0" borderId="0" xfId="0" applyNumberFormat="1" applyFill="1" applyAlignment="1">
      <alignment horizontal="left"/>
    </xf>
  </cellXfs>
  <cellStyles count="13">
    <cellStyle name="Lien hypertexte" xfId="12" builtinId="8"/>
    <cellStyle name="Milliers" xfId="11" builtinId="3"/>
    <cellStyle name="Normal" xfId="0" builtinId="0"/>
    <cellStyle name="Normal 10 2" xfId="3" xr:uid="{00000000-0005-0000-0000-000001000000}"/>
    <cellStyle name="Normal 2" xfId="1" xr:uid="{00000000-0005-0000-0000-000002000000}"/>
    <cellStyle name="Normal 3" xfId="4" xr:uid="{00000000-0005-0000-0000-000003000000}"/>
    <cellStyle name="Normal 4" xfId="6" xr:uid="{10C3BFB0-1D79-49BD-B30D-5B33518D4DD0}"/>
    <cellStyle name="Normal 5" xfId="8" xr:uid="{855C53E2-E935-4D6D-B445-DEE054595C01}"/>
    <cellStyle name="Normal 6" xfId="10" xr:uid="{62836993-9482-4781-AD30-34ECF1A92999}"/>
    <cellStyle name="Pourcentage" xfId="7" builtinId="5"/>
    <cellStyle name="Pourcentage 2" xfId="5" xr:uid="{00000000-0005-0000-0000-000004000000}"/>
    <cellStyle name="Pourcentage 3" xfId="9" xr:uid="{CA1B6AD6-EF64-43B2-87F2-0A5BE9824033}"/>
    <cellStyle name="Style 1" xfId="2" xr:uid="{00000000-0005-0000-0000-000005000000}"/>
  </cellStyles>
  <dxfs count="0"/>
  <tableStyles count="0" defaultTableStyle="TableStyleMedium9" defaultPivotStyle="PivotStyleLight16"/>
  <colors>
    <mruColors>
      <color rgb="FFFFCC00"/>
      <color rgb="FFFFDB69"/>
      <color rgb="FFFFE389"/>
      <color rgb="FFFFFFCC"/>
      <color rgb="FFFFFF99"/>
      <color rgb="FFFFFF66"/>
      <color rgb="FFFFCC99"/>
      <color rgb="FFFF9900"/>
      <color rgb="FFFFCC66"/>
      <color rgb="FF8BC5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2.xml"/><Relationship Id="rId18" Type="http://schemas.openxmlformats.org/officeDocument/2006/relationships/externalLink" Target="externalLinks/externalLink7.xml"/><Relationship Id="rId26" Type="http://schemas.openxmlformats.org/officeDocument/2006/relationships/externalLink" Target="externalLinks/externalLink15.xml"/><Relationship Id="rId39" Type="http://schemas.openxmlformats.org/officeDocument/2006/relationships/customXml" Target="../customXml/item3.xml"/><Relationship Id="rId21" Type="http://schemas.openxmlformats.org/officeDocument/2006/relationships/externalLink" Target="externalLinks/externalLink10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5.xml"/><Relationship Id="rId20" Type="http://schemas.openxmlformats.org/officeDocument/2006/relationships/externalLink" Target="externalLinks/externalLink9.xml"/><Relationship Id="rId29" Type="http://schemas.openxmlformats.org/officeDocument/2006/relationships/externalLink" Target="externalLinks/externalLink18.xml"/><Relationship Id="rId41" Type="http://schemas.openxmlformats.org/officeDocument/2006/relationships/customXml" Target="../customXml/item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3.xml"/><Relationship Id="rId32" Type="http://schemas.openxmlformats.org/officeDocument/2006/relationships/externalLink" Target="externalLinks/externalLink21.xml"/><Relationship Id="rId37" Type="http://schemas.openxmlformats.org/officeDocument/2006/relationships/customXml" Target="../customXml/item1.xml"/><Relationship Id="rId40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4.xml"/><Relationship Id="rId23" Type="http://schemas.openxmlformats.org/officeDocument/2006/relationships/externalLink" Target="externalLinks/externalLink12.xml"/><Relationship Id="rId28" Type="http://schemas.openxmlformats.org/officeDocument/2006/relationships/externalLink" Target="externalLinks/externalLink17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8.xml"/><Relationship Id="rId31" Type="http://schemas.openxmlformats.org/officeDocument/2006/relationships/externalLink" Target="externalLinks/externalLink2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3.xml"/><Relationship Id="rId22" Type="http://schemas.openxmlformats.org/officeDocument/2006/relationships/externalLink" Target="externalLinks/externalLink11.xml"/><Relationship Id="rId27" Type="http://schemas.openxmlformats.org/officeDocument/2006/relationships/externalLink" Target="externalLinks/externalLink16.xml"/><Relationship Id="rId30" Type="http://schemas.openxmlformats.org/officeDocument/2006/relationships/externalLink" Target="externalLinks/externalLink19.xml"/><Relationship Id="rId35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1.xml"/><Relationship Id="rId17" Type="http://schemas.openxmlformats.org/officeDocument/2006/relationships/externalLink" Target="externalLinks/externalLink6.xml"/><Relationship Id="rId25" Type="http://schemas.openxmlformats.org/officeDocument/2006/relationships/externalLink" Target="externalLinks/externalLink14.xml"/><Relationship Id="rId33" Type="http://schemas.openxmlformats.org/officeDocument/2006/relationships/theme" Target="theme/theme1.xml"/><Relationship Id="rId38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218611852737596E-2"/>
          <c:y val="3.5784735813508058E-2"/>
          <c:w val="0.90131783604091087"/>
          <c:h val="0.83180917711724567"/>
        </c:manualLayout>
      </c:layout>
      <c:lineChart>
        <c:grouping val="standard"/>
        <c:varyColors val="0"/>
        <c:ser>
          <c:idx val="0"/>
          <c:order val="0"/>
          <c:tx>
            <c:v>Rf (Allemagne)</c:v>
          </c:tx>
          <c:spPr>
            <a:ln w="952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'Bloom Yields live'!$A$11:$A$475</c:f>
              <c:numCache>
                <c:formatCode>m/d/yyyy</c:formatCode>
                <c:ptCount val="465"/>
                <c:pt idx="0">
                  <c:v>40179</c:v>
                </c:pt>
                <c:pt idx="1">
                  <c:v>40186</c:v>
                </c:pt>
                <c:pt idx="2">
                  <c:v>40193</c:v>
                </c:pt>
                <c:pt idx="3">
                  <c:v>40200</c:v>
                </c:pt>
                <c:pt idx="4">
                  <c:v>40207</c:v>
                </c:pt>
                <c:pt idx="5">
                  <c:v>40214</c:v>
                </c:pt>
                <c:pt idx="6">
                  <c:v>40221</c:v>
                </c:pt>
                <c:pt idx="7">
                  <c:v>40228</c:v>
                </c:pt>
                <c:pt idx="8">
                  <c:v>40235</c:v>
                </c:pt>
                <c:pt idx="9">
                  <c:v>40242</c:v>
                </c:pt>
                <c:pt idx="10">
                  <c:v>40249</c:v>
                </c:pt>
                <c:pt idx="11">
                  <c:v>40256</c:v>
                </c:pt>
                <c:pt idx="12">
                  <c:v>40263</c:v>
                </c:pt>
                <c:pt idx="13">
                  <c:v>40270</c:v>
                </c:pt>
                <c:pt idx="14">
                  <c:v>40277</c:v>
                </c:pt>
                <c:pt idx="15">
                  <c:v>40284</c:v>
                </c:pt>
                <c:pt idx="16">
                  <c:v>40291</c:v>
                </c:pt>
                <c:pt idx="17">
                  <c:v>40298</c:v>
                </c:pt>
                <c:pt idx="18">
                  <c:v>40305</c:v>
                </c:pt>
                <c:pt idx="19">
                  <c:v>40312</c:v>
                </c:pt>
                <c:pt idx="20">
                  <c:v>40319</c:v>
                </c:pt>
                <c:pt idx="21">
                  <c:v>40326</c:v>
                </c:pt>
                <c:pt idx="22">
                  <c:v>40333</c:v>
                </c:pt>
                <c:pt idx="23">
                  <c:v>40340</c:v>
                </c:pt>
                <c:pt idx="24">
                  <c:v>40347</c:v>
                </c:pt>
                <c:pt idx="25">
                  <c:v>40354</c:v>
                </c:pt>
                <c:pt idx="26">
                  <c:v>40361</c:v>
                </c:pt>
                <c:pt idx="27">
                  <c:v>40368</c:v>
                </c:pt>
                <c:pt idx="28">
                  <c:v>40375</c:v>
                </c:pt>
                <c:pt idx="29">
                  <c:v>40382</c:v>
                </c:pt>
                <c:pt idx="30">
                  <c:v>40389</c:v>
                </c:pt>
                <c:pt idx="31">
                  <c:v>40396</c:v>
                </c:pt>
                <c:pt idx="32">
                  <c:v>40403</c:v>
                </c:pt>
                <c:pt idx="33">
                  <c:v>40410</c:v>
                </c:pt>
                <c:pt idx="34">
                  <c:v>40417</c:v>
                </c:pt>
                <c:pt idx="35">
                  <c:v>40424</c:v>
                </c:pt>
                <c:pt idx="36">
                  <c:v>40431</c:v>
                </c:pt>
                <c:pt idx="37">
                  <c:v>40438</c:v>
                </c:pt>
                <c:pt idx="38">
                  <c:v>40445</c:v>
                </c:pt>
                <c:pt idx="39">
                  <c:v>40452</c:v>
                </c:pt>
                <c:pt idx="40">
                  <c:v>40459</c:v>
                </c:pt>
                <c:pt idx="41">
                  <c:v>40466</c:v>
                </c:pt>
                <c:pt idx="42">
                  <c:v>40473</c:v>
                </c:pt>
                <c:pt idx="43">
                  <c:v>40480</c:v>
                </c:pt>
                <c:pt idx="44">
                  <c:v>40487</c:v>
                </c:pt>
                <c:pt idx="45">
                  <c:v>40494</c:v>
                </c:pt>
                <c:pt idx="46">
                  <c:v>40501</c:v>
                </c:pt>
                <c:pt idx="47">
                  <c:v>40508</c:v>
                </c:pt>
                <c:pt idx="48">
                  <c:v>40515</c:v>
                </c:pt>
                <c:pt idx="49">
                  <c:v>40522</c:v>
                </c:pt>
                <c:pt idx="50">
                  <c:v>40529</c:v>
                </c:pt>
                <c:pt idx="51">
                  <c:v>40536</c:v>
                </c:pt>
                <c:pt idx="52">
                  <c:v>40543</c:v>
                </c:pt>
                <c:pt idx="53">
                  <c:v>40550</c:v>
                </c:pt>
                <c:pt idx="54">
                  <c:v>40557</c:v>
                </c:pt>
                <c:pt idx="55">
                  <c:v>40564</c:v>
                </c:pt>
                <c:pt idx="56">
                  <c:v>40571</c:v>
                </c:pt>
                <c:pt idx="57">
                  <c:v>40578</c:v>
                </c:pt>
                <c:pt idx="58">
                  <c:v>40585</c:v>
                </c:pt>
                <c:pt idx="59">
                  <c:v>40592</c:v>
                </c:pt>
                <c:pt idx="60">
                  <c:v>40599</c:v>
                </c:pt>
                <c:pt idx="61">
                  <c:v>40606</c:v>
                </c:pt>
                <c:pt idx="62">
                  <c:v>40613</c:v>
                </c:pt>
                <c:pt idx="63">
                  <c:v>40620</c:v>
                </c:pt>
                <c:pt idx="64">
                  <c:v>40627</c:v>
                </c:pt>
                <c:pt idx="65">
                  <c:v>40634</c:v>
                </c:pt>
                <c:pt idx="66">
                  <c:v>40641</c:v>
                </c:pt>
                <c:pt idx="67">
                  <c:v>40648</c:v>
                </c:pt>
                <c:pt idx="68">
                  <c:v>40655</c:v>
                </c:pt>
                <c:pt idx="69">
                  <c:v>40662</c:v>
                </c:pt>
                <c:pt idx="70">
                  <c:v>40669</c:v>
                </c:pt>
                <c:pt idx="71">
                  <c:v>40676</c:v>
                </c:pt>
                <c:pt idx="72">
                  <c:v>40683</c:v>
                </c:pt>
                <c:pt idx="73">
                  <c:v>40690</c:v>
                </c:pt>
                <c:pt idx="74">
                  <c:v>40697</c:v>
                </c:pt>
                <c:pt idx="75">
                  <c:v>40704</c:v>
                </c:pt>
                <c:pt idx="76">
                  <c:v>40711</c:v>
                </c:pt>
                <c:pt idx="77">
                  <c:v>40718</c:v>
                </c:pt>
                <c:pt idx="78">
                  <c:v>40725</c:v>
                </c:pt>
                <c:pt idx="79">
                  <c:v>40732</c:v>
                </c:pt>
                <c:pt idx="80">
                  <c:v>40739</c:v>
                </c:pt>
                <c:pt idx="81">
                  <c:v>40746</c:v>
                </c:pt>
                <c:pt idx="82">
                  <c:v>40753</c:v>
                </c:pt>
                <c:pt idx="83">
                  <c:v>40760</c:v>
                </c:pt>
                <c:pt idx="84">
                  <c:v>40767</c:v>
                </c:pt>
                <c:pt idx="85">
                  <c:v>40774</c:v>
                </c:pt>
                <c:pt idx="86">
                  <c:v>40781</c:v>
                </c:pt>
                <c:pt idx="87">
                  <c:v>40788</c:v>
                </c:pt>
                <c:pt idx="88">
                  <c:v>40795</c:v>
                </c:pt>
                <c:pt idx="89">
                  <c:v>40802</c:v>
                </c:pt>
                <c:pt idx="90">
                  <c:v>40809</c:v>
                </c:pt>
                <c:pt idx="91">
                  <c:v>40816</c:v>
                </c:pt>
                <c:pt idx="92">
                  <c:v>40823</c:v>
                </c:pt>
                <c:pt idx="93">
                  <c:v>40830</c:v>
                </c:pt>
                <c:pt idx="94">
                  <c:v>40837</c:v>
                </c:pt>
                <c:pt idx="95">
                  <c:v>40844</c:v>
                </c:pt>
                <c:pt idx="96">
                  <c:v>40851</c:v>
                </c:pt>
                <c:pt idx="97">
                  <c:v>40858</c:v>
                </c:pt>
                <c:pt idx="98">
                  <c:v>40865</c:v>
                </c:pt>
                <c:pt idx="99">
                  <c:v>40872</c:v>
                </c:pt>
                <c:pt idx="100">
                  <c:v>40879</c:v>
                </c:pt>
                <c:pt idx="101">
                  <c:v>40886</c:v>
                </c:pt>
                <c:pt idx="102">
                  <c:v>40893</c:v>
                </c:pt>
                <c:pt idx="103">
                  <c:v>40900</c:v>
                </c:pt>
                <c:pt idx="104">
                  <c:v>40907</c:v>
                </c:pt>
                <c:pt idx="105">
                  <c:v>40914</c:v>
                </c:pt>
                <c:pt idx="106">
                  <c:v>40921</c:v>
                </c:pt>
                <c:pt idx="107">
                  <c:v>40928</c:v>
                </c:pt>
                <c:pt idx="108">
                  <c:v>40935</c:v>
                </c:pt>
                <c:pt idx="109">
                  <c:v>40942</c:v>
                </c:pt>
                <c:pt idx="110">
                  <c:v>40949</c:v>
                </c:pt>
                <c:pt idx="111">
                  <c:v>40956</c:v>
                </c:pt>
                <c:pt idx="112">
                  <c:v>40963</c:v>
                </c:pt>
                <c:pt idx="113">
                  <c:v>40970</c:v>
                </c:pt>
                <c:pt idx="114">
                  <c:v>40977</c:v>
                </c:pt>
                <c:pt idx="115">
                  <c:v>40984</c:v>
                </c:pt>
                <c:pt idx="116">
                  <c:v>40991</c:v>
                </c:pt>
                <c:pt idx="117">
                  <c:v>40998</c:v>
                </c:pt>
                <c:pt idx="118">
                  <c:v>41005</c:v>
                </c:pt>
                <c:pt idx="119">
                  <c:v>41012</c:v>
                </c:pt>
                <c:pt idx="120">
                  <c:v>41019</c:v>
                </c:pt>
                <c:pt idx="121">
                  <c:v>41026</c:v>
                </c:pt>
                <c:pt idx="122">
                  <c:v>41033</c:v>
                </c:pt>
                <c:pt idx="123">
                  <c:v>41040</c:v>
                </c:pt>
                <c:pt idx="124">
                  <c:v>41047</c:v>
                </c:pt>
                <c:pt idx="125">
                  <c:v>41054</c:v>
                </c:pt>
                <c:pt idx="126">
                  <c:v>41061</c:v>
                </c:pt>
                <c:pt idx="127">
                  <c:v>41068</c:v>
                </c:pt>
                <c:pt idx="128">
                  <c:v>41075</c:v>
                </c:pt>
                <c:pt idx="129">
                  <c:v>41082</c:v>
                </c:pt>
                <c:pt idx="130">
                  <c:v>41089</c:v>
                </c:pt>
                <c:pt idx="131">
                  <c:v>41096</c:v>
                </c:pt>
                <c:pt idx="132">
                  <c:v>41103</c:v>
                </c:pt>
                <c:pt idx="133">
                  <c:v>41110</c:v>
                </c:pt>
                <c:pt idx="134">
                  <c:v>41117</c:v>
                </c:pt>
                <c:pt idx="135">
                  <c:v>41124</c:v>
                </c:pt>
                <c:pt idx="136">
                  <c:v>41131</c:v>
                </c:pt>
                <c:pt idx="137">
                  <c:v>41138</c:v>
                </c:pt>
                <c:pt idx="138">
                  <c:v>41145</c:v>
                </c:pt>
                <c:pt idx="139">
                  <c:v>41152</c:v>
                </c:pt>
                <c:pt idx="140">
                  <c:v>41159</c:v>
                </c:pt>
                <c:pt idx="141">
                  <c:v>41166</c:v>
                </c:pt>
                <c:pt idx="142">
                  <c:v>41173</c:v>
                </c:pt>
                <c:pt idx="143">
                  <c:v>41180</c:v>
                </c:pt>
                <c:pt idx="144">
                  <c:v>41187</c:v>
                </c:pt>
                <c:pt idx="145">
                  <c:v>41194</c:v>
                </c:pt>
                <c:pt idx="146">
                  <c:v>41201</c:v>
                </c:pt>
                <c:pt idx="147">
                  <c:v>41208</c:v>
                </c:pt>
                <c:pt idx="148">
                  <c:v>41215</c:v>
                </c:pt>
                <c:pt idx="149">
                  <c:v>41222</c:v>
                </c:pt>
                <c:pt idx="150">
                  <c:v>41229</c:v>
                </c:pt>
                <c:pt idx="151">
                  <c:v>41236</c:v>
                </c:pt>
                <c:pt idx="152">
                  <c:v>41243</c:v>
                </c:pt>
                <c:pt idx="153">
                  <c:v>41250</c:v>
                </c:pt>
                <c:pt idx="154">
                  <c:v>41257</c:v>
                </c:pt>
                <c:pt idx="155">
                  <c:v>41264</c:v>
                </c:pt>
                <c:pt idx="156">
                  <c:v>41271</c:v>
                </c:pt>
                <c:pt idx="157">
                  <c:v>41278</c:v>
                </c:pt>
                <c:pt idx="158">
                  <c:v>41285</c:v>
                </c:pt>
                <c:pt idx="159">
                  <c:v>41292</c:v>
                </c:pt>
                <c:pt idx="160">
                  <c:v>41299</c:v>
                </c:pt>
                <c:pt idx="161">
                  <c:v>41306</c:v>
                </c:pt>
                <c:pt idx="162">
                  <c:v>41313</c:v>
                </c:pt>
                <c:pt idx="163">
                  <c:v>41320</c:v>
                </c:pt>
                <c:pt idx="164">
                  <c:v>41327</c:v>
                </c:pt>
                <c:pt idx="165">
                  <c:v>41334</c:v>
                </c:pt>
                <c:pt idx="166">
                  <c:v>41341</c:v>
                </c:pt>
                <c:pt idx="167">
                  <c:v>41348</c:v>
                </c:pt>
                <c:pt idx="168">
                  <c:v>41355</c:v>
                </c:pt>
                <c:pt idx="169">
                  <c:v>41362</c:v>
                </c:pt>
                <c:pt idx="170">
                  <c:v>41369</c:v>
                </c:pt>
                <c:pt idx="171">
                  <c:v>41376</c:v>
                </c:pt>
                <c:pt idx="172">
                  <c:v>41383</c:v>
                </c:pt>
                <c:pt idx="173">
                  <c:v>41390</c:v>
                </c:pt>
                <c:pt idx="174">
                  <c:v>41397</c:v>
                </c:pt>
                <c:pt idx="175">
                  <c:v>41404</c:v>
                </c:pt>
                <c:pt idx="176">
                  <c:v>41411</c:v>
                </c:pt>
                <c:pt idx="177">
                  <c:v>41418</c:v>
                </c:pt>
                <c:pt idx="178">
                  <c:v>41425</c:v>
                </c:pt>
                <c:pt idx="179">
                  <c:v>41432</c:v>
                </c:pt>
                <c:pt idx="180">
                  <c:v>41439</c:v>
                </c:pt>
                <c:pt idx="181">
                  <c:v>41446</c:v>
                </c:pt>
                <c:pt idx="182">
                  <c:v>41453</c:v>
                </c:pt>
                <c:pt idx="183">
                  <c:v>41460</c:v>
                </c:pt>
                <c:pt idx="184">
                  <c:v>41467</c:v>
                </c:pt>
                <c:pt idx="185">
                  <c:v>41474</c:v>
                </c:pt>
                <c:pt idx="186">
                  <c:v>41481</c:v>
                </c:pt>
                <c:pt idx="187">
                  <c:v>41488</c:v>
                </c:pt>
                <c:pt idx="188">
                  <c:v>41495</c:v>
                </c:pt>
                <c:pt idx="189">
                  <c:v>41502</c:v>
                </c:pt>
                <c:pt idx="190">
                  <c:v>41509</c:v>
                </c:pt>
                <c:pt idx="191">
                  <c:v>41516</c:v>
                </c:pt>
                <c:pt idx="192">
                  <c:v>41523</c:v>
                </c:pt>
                <c:pt idx="193">
                  <c:v>41530</c:v>
                </c:pt>
                <c:pt idx="194">
                  <c:v>41537</c:v>
                </c:pt>
                <c:pt idx="195">
                  <c:v>41544</c:v>
                </c:pt>
                <c:pt idx="196">
                  <c:v>41551</c:v>
                </c:pt>
                <c:pt idx="197">
                  <c:v>41558</c:v>
                </c:pt>
                <c:pt idx="198">
                  <c:v>41565</c:v>
                </c:pt>
                <c:pt idx="199">
                  <c:v>41572</c:v>
                </c:pt>
                <c:pt idx="200">
                  <c:v>41579</c:v>
                </c:pt>
                <c:pt idx="201">
                  <c:v>41586</c:v>
                </c:pt>
                <c:pt idx="202">
                  <c:v>41593</c:v>
                </c:pt>
                <c:pt idx="203">
                  <c:v>41600</c:v>
                </c:pt>
                <c:pt idx="204">
                  <c:v>41607</c:v>
                </c:pt>
                <c:pt idx="205">
                  <c:v>41614</c:v>
                </c:pt>
                <c:pt idx="206">
                  <c:v>41621</c:v>
                </c:pt>
                <c:pt idx="207">
                  <c:v>41628</c:v>
                </c:pt>
                <c:pt idx="208">
                  <c:v>41635</c:v>
                </c:pt>
                <c:pt idx="209">
                  <c:v>41642</c:v>
                </c:pt>
                <c:pt idx="210">
                  <c:v>41649</c:v>
                </c:pt>
                <c:pt idx="211">
                  <c:v>41656</c:v>
                </c:pt>
                <c:pt idx="212">
                  <c:v>41663</c:v>
                </c:pt>
                <c:pt idx="213">
                  <c:v>41670</c:v>
                </c:pt>
                <c:pt idx="214">
                  <c:v>41677</c:v>
                </c:pt>
                <c:pt idx="215">
                  <c:v>41684</c:v>
                </c:pt>
                <c:pt idx="216">
                  <c:v>41691</c:v>
                </c:pt>
                <c:pt idx="217">
                  <c:v>41698</c:v>
                </c:pt>
                <c:pt idx="218">
                  <c:v>41705</c:v>
                </c:pt>
                <c:pt idx="219">
                  <c:v>41712</c:v>
                </c:pt>
                <c:pt idx="220">
                  <c:v>41719</c:v>
                </c:pt>
                <c:pt idx="221">
                  <c:v>41726</c:v>
                </c:pt>
                <c:pt idx="222">
                  <c:v>41733</c:v>
                </c:pt>
                <c:pt idx="223">
                  <c:v>41740</c:v>
                </c:pt>
                <c:pt idx="224">
                  <c:v>41747</c:v>
                </c:pt>
                <c:pt idx="225">
                  <c:v>41754</c:v>
                </c:pt>
                <c:pt idx="226">
                  <c:v>41761</c:v>
                </c:pt>
                <c:pt idx="227">
                  <c:v>41768</c:v>
                </c:pt>
                <c:pt idx="228">
                  <c:v>41775</c:v>
                </c:pt>
                <c:pt idx="229">
                  <c:v>41782</c:v>
                </c:pt>
                <c:pt idx="230">
                  <c:v>41789</c:v>
                </c:pt>
                <c:pt idx="231">
                  <c:v>41796</c:v>
                </c:pt>
                <c:pt idx="232">
                  <c:v>41803</c:v>
                </c:pt>
                <c:pt idx="233">
                  <c:v>41810</c:v>
                </c:pt>
                <c:pt idx="234">
                  <c:v>41817</c:v>
                </c:pt>
                <c:pt idx="235">
                  <c:v>41824</c:v>
                </c:pt>
                <c:pt idx="236">
                  <c:v>41831</c:v>
                </c:pt>
                <c:pt idx="237">
                  <c:v>41838</c:v>
                </c:pt>
                <c:pt idx="238">
                  <c:v>41845</c:v>
                </c:pt>
                <c:pt idx="239">
                  <c:v>41852</c:v>
                </c:pt>
                <c:pt idx="240">
                  <c:v>41859</c:v>
                </c:pt>
                <c:pt idx="241">
                  <c:v>41866</c:v>
                </c:pt>
                <c:pt idx="242">
                  <c:v>41873</c:v>
                </c:pt>
                <c:pt idx="243">
                  <c:v>41880</c:v>
                </c:pt>
                <c:pt idx="244">
                  <c:v>41887</c:v>
                </c:pt>
                <c:pt idx="245">
                  <c:v>41894</c:v>
                </c:pt>
                <c:pt idx="246">
                  <c:v>41901</c:v>
                </c:pt>
                <c:pt idx="247">
                  <c:v>41908</c:v>
                </c:pt>
                <c:pt idx="248">
                  <c:v>41915</c:v>
                </c:pt>
                <c:pt idx="249">
                  <c:v>41922</c:v>
                </c:pt>
                <c:pt idx="250">
                  <c:v>41929</c:v>
                </c:pt>
                <c:pt idx="251">
                  <c:v>41936</c:v>
                </c:pt>
                <c:pt idx="252">
                  <c:v>41943</c:v>
                </c:pt>
                <c:pt idx="253">
                  <c:v>41950</c:v>
                </c:pt>
                <c:pt idx="254">
                  <c:v>41957</c:v>
                </c:pt>
                <c:pt idx="255">
                  <c:v>41964</c:v>
                </c:pt>
                <c:pt idx="256">
                  <c:v>41971</c:v>
                </c:pt>
                <c:pt idx="257">
                  <c:v>41978</c:v>
                </c:pt>
                <c:pt idx="258">
                  <c:v>41985</c:v>
                </c:pt>
                <c:pt idx="259">
                  <c:v>41992</c:v>
                </c:pt>
                <c:pt idx="260">
                  <c:v>41999</c:v>
                </c:pt>
                <c:pt idx="261">
                  <c:v>42006</c:v>
                </c:pt>
                <c:pt idx="262">
                  <c:v>42013</c:v>
                </c:pt>
                <c:pt idx="263">
                  <c:v>42020</c:v>
                </c:pt>
                <c:pt idx="264">
                  <c:v>42027</c:v>
                </c:pt>
                <c:pt idx="265">
                  <c:v>42034</c:v>
                </c:pt>
                <c:pt idx="266">
                  <c:v>42041</c:v>
                </c:pt>
                <c:pt idx="267">
                  <c:v>42048</c:v>
                </c:pt>
                <c:pt idx="268">
                  <c:v>42055</c:v>
                </c:pt>
                <c:pt idx="269">
                  <c:v>42062</c:v>
                </c:pt>
                <c:pt idx="270">
                  <c:v>42069</c:v>
                </c:pt>
                <c:pt idx="271">
                  <c:v>42076</c:v>
                </c:pt>
                <c:pt idx="272">
                  <c:v>42083</c:v>
                </c:pt>
                <c:pt idx="273">
                  <c:v>42090</c:v>
                </c:pt>
                <c:pt idx="274">
                  <c:v>42097</c:v>
                </c:pt>
                <c:pt idx="275">
                  <c:v>42104</c:v>
                </c:pt>
                <c:pt idx="276">
                  <c:v>42111</c:v>
                </c:pt>
                <c:pt idx="277">
                  <c:v>42118</c:v>
                </c:pt>
                <c:pt idx="278">
                  <c:v>42125</c:v>
                </c:pt>
                <c:pt idx="279">
                  <c:v>42132</c:v>
                </c:pt>
                <c:pt idx="280">
                  <c:v>42139</c:v>
                </c:pt>
                <c:pt idx="281">
                  <c:v>42146</c:v>
                </c:pt>
                <c:pt idx="282">
                  <c:v>42153</c:v>
                </c:pt>
                <c:pt idx="283">
                  <c:v>42160</c:v>
                </c:pt>
                <c:pt idx="284">
                  <c:v>42167</c:v>
                </c:pt>
                <c:pt idx="285">
                  <c:v>42174</c:v>
                </c:pt>
                <c:pt idx="286">
                  <c:v>42181</c:v>
                </c:pt>
                <c:pt idx="287">
                  <c:v>42188</c:v>
                </c:pt>
                <c:pt idx="288">
                  <c:v>42195</c:v>
                </c:pt>
                <c:pt idx="289">
                  <c:v>42202</c:v>
                </c:pt>
                <c:pt idx="290">
                  <c:v>42209</c:v>
                </c:pt>
                <c:pt idx="291">
                  <c:v>42216</c:v>
                </c:pt>
                <c:pt idx="292">
                  <c:v>42223</c:v>
                </c:pt>
                <c:pt idx="293">
                  <c:v>42230</c:v>
                </c:pt>
                <c:pt idx="294">
                  <c:v>42237</c:v>
                </c:pt>
                <c:pt idx="295">
                  <c:v>42244</c:v>
                </c:pt>
                <c:pt idx="296">
                  <c:v>42251</c:v>
                </c:pt>
                <c:pt idx="297">
                  <c:v>42258</c:v>
                </c:pt>
                <c:pt idx="298">
                  <c:v>42265</c:v>
                </c:pt>
                <c:pt idx="299">
                  <c:v>42272</c:v>
                </c:pt>
                <c:pt idx="300">
                  <c:v>42279</c:v>
                </c:pt>
                <c:pt idx="301">
                  <c:v>42286</c:v>
                </c:pt>
                <c:pt idx="302">
                  <c:v>42293</c:v>
                </c:pt>
                <c:pt idx="303">
                  <c:v>42300</c:v>
                </c:pt>
                <c:pt idx="304">
                  <c:v>42307</c:v>
                </c:pt>
                <c:pt idx="305">
                  <c:v>42314</c:v>
                </c:pt>
                <c:pt idx="306">
                  <c:v>42321</c:v>
                </c:pt>
                <c:pt idx="307">
                  <c:v>42328</c:v>
                </c:pt>
                <c:pt idx="308">
                  <c:v>42335</c:v>
                </c:pt>
                <c:pt idx="309">
                  <c:v>42342</c:v>
                </c:pt>
                <c:pt idx="310">
                  <c:v>42349</c:v>
                </c:pt>
                <c:pt idx="311">
                  <c:v>42356</c:v>
                </c:pt>
                <c:pt idx="312">
                  <c:v>42363</c:v>
                </c:pt>
                <c:pt idx="313">
                  <c:v>42370</c:v>
                </c:pt>
                <c:pt idx="314">
                  <c:v>42377</c:v>
                </c:pt>
                <c:pt idx="315">
                  <c:v>42384</c:v>
                </c:pt>
                <c:pt idx="316">
                  <c:v>42391</c:v>
                </c:pt>
                <c:pt idx="317">
                  <c:v>42398</c:v>
                </c:pt>
                <c:pt idx="318">
                  <c:v>42405</c:v>
                </c:pt>
                <c:pt idx="319">
                  <c:v>42412</c:v>
                </c:pt>
                <c:pt idx="320">
                  <c:v>42419</c:v>
                </c:pt>
                <c:pt idx="321">
                  <c:v>42426</c:v>
                </c:pt>
                <c:pt idx="322">
                  <c:v>42433</c:v>
                </c:pt>
                <c:pt idx="323">
                  <c:v>42440</c:v>
                </c:pt>
                <c:pt idx="324">
                  <c:v>42447</c:v>
                </c:pt>
                <c:pt idx="325">
                  <c:v>42454</c:v>
                </c:pt>
                <c:pt idx="326">
                  <c:v>42461</c:v>
                </c:pt>
                <c:pt idx="327">
                  <c:v>42468</c:v>
                </c:pt>
                <c:pt idx="328">
                  <c:v>42475</c:v>
                </c:pt>
                <c:pt idx="329">
                  <c:v>42482</c:v>
                </c:pt>
                <c:pt idx="330">
                  <c:v>42489</c:v>
                </c:pt>
                <c:pt idx="331">
                  <c:v>42496</c:v>
                </c:pt>
                <c:pt idx="332">
                  <c:v>42503</c:v>
                </c:pt>
                <c:pt idx="333">
                  <c:v>42510</c:v>
                </c:pt>
                <c:pt idx="334">
                  <c:v>42517</c:v>
                </c:pt>
                <c:pt idx="335">
                  <c:v>42524</c:v>
                </c:pt>
                <c:pt idx="336">
                  <c:v>42531</c:v>
                </c:pt>
                <c:pt idx="337">
                  <c:v>42538</c:v>
                </c:pt>
                <c:pt idx="338">
                  <c:v>42545</c:v>
                </c:pt>
                <c:pt idx="339">
                  <c:v>42552</c:v>
                </c:pt>
                <c:pt idx="340">
                  <c:v>42559</c:v>
                </c:pt>
                <c:pt idx="341">
                  <c:v>42566</c:v>
                </c:pt>
                <c:pt idx="342">
                  <c:v>42573</c:v>
                </c:pt>
                <c:pt idx="343">
                  <c:v>42580</c:v>
                </c:pt>
                <c:pt idx="344">
                  <c:v>42587</c:v>
                </c:pt>
                <c:pt idx="345">
                  <c:v>42594</c:v>
                </c:pt>
                <c:pt idx="346">
                  <c:v>42601</c:v>
                </c:pt>
                <c:pt idx="347">
                  <c:v>42608</c:v>
                </c:pt>
                <c:pt idx="348">
                  <c:v>42615</c:v>
                </c:pt>
                <c:pt idx="349">
                  <c:v>42622</c:v>
                </c:pt>
                <c:pt idx="350">
                  <c:v>42629</c:v>
                </c:pt>
                <c:pt idx="351">
                  <c:v>42636</c:v>
                </c:pt>
                <c:pt idx="352">
                  <c:v>42643</c:v>
                </c:pt>
                <c:pt idx="353">
                  <c:v>42650</c:v>
                </c:pt>
                <c:pt idx="354">
                  <c:v>42657</c:v>
                </c:pt>
                <c:pt idx="355">
                  <c:v>42664</c:v>
                </c:pt>
                <c:pt idx="356">
                  <c:v>42671</c:v>
                </c:pt>
                <c:pt idx="357">
                  <c:v>42678</c:v>
                </c:pt>
                <c:pt idx="358">
                  <c:v>42685</c:v>
                </c:pt>
                <c:pt idx="359">
                  <c:v>42692</c:v>
                </c:pt>
                <c:pt idx="360">
                  <c:v>42699</c:v>
                </c:pt>
                <c:pt idx="361">
                  <c:v>42706</c:v>
                </c:pt>
                <c:pt idx="362">
                  <c:v>42713</c:v>
                </c:pt>
                <c:pt idx="363">
                  <c:v>42720</c:v>
                </c:pt>
                <c:pt idx="364">
                  <c:v>42727</c:v>
                </c:pt>
                <c:pt idx="365">
                  <c:v>42734</c:v>
                </c:pt>
                <c:pt idx="366">
                  <c:v>42741</c:v>
                </c:pt>
                <c:pt idx="367">
                  <c:v>42748</c:v>
                </c:pt>
                <c:pt idx="368">
                  <c:v>42755</c:v>
                </c:pt>
                <c:pt idx="369">
                  <c:v>42762</c:v>
                </c:pt>
                <c:pt idx="370">
                  <c:v>42769</c:v>
                </c:pt>
                <c:pt idx="371">
                  <c:v>42776</c:v>
                </c:pt>
                <c:pt idx="372">
                  <c:v>42783</c:v>
                </c:pt>
                <c:pt idx="373">
                  <c:v>42790</c:v>
                </c:pt>
                <c:pt idx="374">
                  <c:v>42797</c:v>
                </c:pt>
                <c:pt idx="375">
                  <c:v>42804</c:v>
                </c:pt>
                <c:pt idx="376">
                  <c:v>42811</c:v>
                </c:pt>
                <c:pt idx="377">
                  <c:v>42818</c:v>
                </c:pt>
                <c:pt idx="378">
                  <c:v>42825</c:v>
                </c:pt>
                <c:pt idx="379">
                  <c:v>42832</c:v>
                </c:pt>
                <c:pt idx="380">
                  <c:v>42839</c:v>
                </c:pt>
                <c:pt idx="381">
                  <c:v>42846</c:v>
                </c:pt>
                <c:pt idx="382">
                  <c:v>42853</c:v>
                </c:pt>
                <c:pt idx="383">
                  <c:v>42860</c:v>
                </c:pt>
                <c:pt idx="384">
                  <c:v>42867</c:v>
                </c:pt>
                <c:pt idx="385">
                  <c:v>42874</c:v>
                </c:pt>
                <c:pt idx="386">
                  <c:v>42881</c:v>
                </c:pt>
                <c:pt idx="387">
                  <c:v>42888</c:v>
                </c:pt>
                <c:pt idx="388">
                  <c:v>42895</c:v>
                </c:pt>
                <c:pt idx="389">
                  <c:v>42902</c:v>
                </c:pt>
                <c:pt idx="390">
                  <c:v>42909</c:v>
                </c:pt>
                <c:pt idx="391">
                  <c:v>42916</c:v>
                </c:pt>
                <c:pt idx="392">
                  <c:v>42923</c:v>
                </c:pt>
                <c:pt idx="393">
                  <c:v>42930</c:v>
                </c:pt>
                <c:pt idx="394">
                  <c:v>42937</c:v>
                </c:pt>
                <c:pt idx="395">
                  <c:v>42944</c:v>
                </c:pt>
                <c:pt idx="396">
                  <c:v>42951</c:v>
                </c:pt>
                <c:pt idx="397">
                  <c:v>42958</c:v>
                </c:pt>
                <c:pt idx="398">
                  <c:v>42965</c:v>
                </c:pt>
                <c:pt idx="399">
                  <c:v>42972</c:v>
                </c:pt>
                <c:pt idx="400">
                  <c:v>42979</c:v>
                </c:pt>
                <c:pt idx="401">
                  <c:v>42986</c:v>
                </c:pt>
                <c:pt idx="402">
                  <c:v>42993</c:v>
                </c:pt>
                <c:pt idx="403">
                  <c:v>43000</c:v>
                </c:pt>
                <c:pt idx="404">
                  <c:v>43007</c:v>
                </c:pt>
                <c:pt idx="405">
                  <c:v>43014</c:v>
                </c:pt>
                <c:pt idx="406">
                  <c:v>43021</c:v>
                </c:pt>
                <c:pt idx="407">
                  <c:v>43028</c:v>
                </c:pt>
                <c:pt idx="408">
                  <c:v>43035</c:v>
                </c:pt>
                <c:pt idx="409">
                  <c:v>43042</c:v>
                </c:pt>
                <c:pt idx="410">
                  <c:v>43049</c:v>
                </c:pt>
                <c:pt idx="411">
                  <c:v>43056</c:v>
                </c:pt>
                <c:pt idx="412">
                  <c:v>43063</c:v>
                </c:pt>
                <c:pt idx="413">
                  <c:v>43070</c:v>
                </c:pt>
                <c:pt idx="414">
                  <c:v>43077</c:v>
                </c:pt>
                <c:pt idx="415">
                  <c:v>43084</c:v>
                </c:pt>
                <c:pt idx="416">
                  <c:v>43091</c:v>
                </c:pt>
                <c:pt idx="417">
                  <c:v>43098</c:v>
                </c:pt>
                <c:pt idx="418">
                  <c:v>43105</c:v>
                </c:pt>
                <c:pt idx="419">
                  <c:v>43112</c:v>
                </c:pt>
                <c:pt idx="420">
                  <c:v>43119</c:v>
                </c:pt>
                <c:pt idx="421">
                  <c:v>43126</c:v>
                </c:pt>
                <c:pt idx="422">
                  <c:v>43133</c:v>
                </c:pt>
                <c:pt idx="423">
                  <c:v>43140</c:v>
                </c:pt>
                <c:pt idx="424">
                  <c:v>43147</c:v>
                </c:pt>
                <c:pt idx="425">
                  <c:v>43154</c:v>
                </c:pt>
                <c:pt idx="426">
                  <c:v>43161</c:v>
                </c:pt>
                <c:pt idx="427">
                  <c:v>43168</c:v>
                </c:pt>
                <c:pt idx="428">
                  <c:v>43175</c:v>
                </c:pt>
                <c:pt idx="429">
                  <c:v>43182</c:v>
                </c:pt>
                <c:pt idx="430">
                  <c:v>43189</c:v>
                </c:pt>
                <c:pt idx="431">
                  <c:v>43196</c:v>
                </c:pt>
                <c:pt idx="432">
                  <c:v>43203</c:v>
                </c:pt>
                <c:pt idx="433">
                  <c:v>43210</c:v>
                </c:pt>
                <c:pt idx="434">
                  <c:v>43217</c:v>
                </c:pt>
                <c:pt idx="435">
                  <c:v>43224</c:v>
                </c:pt>
                <c:pt idx="436">
                  <c:v>43231</c:v>
                </c:pt>
                <c:pt idx="437">
                  <c:v>43238</c:v>
                </c:pt>
                <c:pt idx="438">
                  <c:v>43245</c:v>
                </c:pt>
                <c:pt idx="439">
                  <c:v>43252</c:v>
                </c:pt>
                <c:pt idx="440">
                  <c:v>43259</c:v>
                </c:pt>
                <c:pt idx="441">
                  <c:v>43266</c:v>
                </c:pt>
                <c:pt idx="442">
                  <c:v>43273</c:v>
                </c:pt>
                <c:pt idx="443">
                  <c:v>43280</c:v>
                </c:pt>
                <c:pt idx="444">
                  <c:v>43287</c:v>
                </c:pt>
                <c:pt idx="445">
                  <c:v>43294</c:v>
                </c:pt>
                <c:pt idx="446">
                  <c:v>43301</c:v>
                </c:pt>
                <c:pt idx="447">
                  <c:v>43308</c:v>
                </c:pt>
                <c:pt idx="448">
                  <c:v>43315</c:v>
                </c:pt>
                <c:pt idx="449">
                  <c:v>43322</c:v>
                </c:pt>
                <c:pt idx="450">
                  <c:v>43329</c:v>
                </c:pt>
                <c:pt idx="451">
                  <c:v>43336</c:v>
                </c:pt>
                <c:pt idx="452">
                  <c:v>43343</c:v>
                </c:pt>
                <c:pt idx="453">
                  <c:v>43350</c:v>
                </c:pt>
                <c:pt idx="454">
                  <c:v>43357</c:v>
                </c:pt>
                <c:pt idx="455">
                  <c:v>43364</c:v>
                </c:pt>
                <c:pt idx="456">
                  <c:v>43371</c:v>
                </c:pt>
                <c:pt idx="457">
                  <c:v>43378</c:v>
                </c:pt>
                <c:pt idx="458">
                  <c:v>43385</c:v>
                </c:pt>
                <c:pt idx="459">
                  <c:v>43392</c:v>
                </c:pt>
                <c:pt idx="460">
                  <c:v>43399</c:v>
                </c:pt>
                <c:pt idx="461">
                  <c:v>43406</c:v>
                </c:pt>
                <c:pt idx="462">
                  <c:v>43413</c:v>
                </c:pt>
                <c:pt idx="463">
                  <c:v>43420</c:v>
                </c:pt>
                <c:pt idx="464">
                  <c:v>43427</c:v>
                </c:pt>
              </c:numCache>
            </c:numRef>
          </c:cat>
          <c:val>
            <c:numRef>
              <c:f>'Bloom Yields live'!$G$11:$G$475</c:f>
              <c:numCache>
                <c:formatCode>0.00</c:formatCode>
                <c:ptCount val="465"/>
                <c:pt idx="0">
                  <c:v>3.3849999999999998</c:v>
                </c:pt>
                <c:pt idx="1">
                  <c:v>3.3849999999999998</c:v>
                </c:pt>
                <c:pt idx="2">
                  <c:v>3.262</c:v>
                </c:pt>
                <c:pt idx="3">
                  <c:v>3.2149999999999999</c:v>
                </c:pt>
                <c:pt idx="4">
                  <c:v>3.1960000000000002</c:v>
                </c:pt>
                <c:pt idx="5">
                  <c:v>3.12</c:v>
                </c:pt>
                <c:pt idx="6">
                  <c:v>3.1920000000000002</c:v>
                </c:pt>
                <c:pt idx="7">
                  <c:v>3.2850000000000001</c:v>
                </c:pt>
                <c:pt idx="8">
                  <c:v>3.101</c:v>
                </c:pt>
                <c:pt idx="9">
                  <c:v>3.1560000000000001</c:v>
                </c:pt>
                <c:pt idx="10">
                  <c:v>3.1669999999999998</c:v>
                </c:pt>
                <c:pt idx="11">
                  <c:v>3.109</c:v>
                </c:pt>
                <c:pt idx="12">
                  <c:v>3.15</c:v>
                </c:pt>
                <c:pt idx="13">
                  <c:v>3.0880000000000001</c:v>
                </c:pt>
                <c:pt idx="14">
                  <c:v>3.1659999999999999</c:v>
                </c:pt>
                <c:pt idx="15">
                  <c:v>3.0840000000000001</c:v>
                </c:pt>
                <c:pt idx="16">
                  <c:v>3.0609999999999999</c:v>
                </c:pt>
                <c:pt idx="17">
                  <c:v>3.0169999999999999</c:v>
                </c:pt>
                <c:pt idx="18">
                  <c:v>2.7970000000000002</c:v>
                </c:pt>
                <c:pt idx="19">
                  <c:v>2.86</c:v>
                </c:pt>
                <c:pt idx="20">
                  <c:v>2.6659999999999999</c:v>
                </c:pt>
                <c:pt idx="21">
                  <c:v>2.6819999999999999</c:v>
                </c:pt>
                <c:pt idx="22">
                  <c:v>2.5840000000000001</c:v>
                </c:pt>
                <c:pt idx="23">
                  <c:v>2.5659999999999998</c:v>
                </c:pt>
                <c:pt idx="24">
                  <c:v>2.7290000000000001</c:v>
                </c:pt>
                <c:pt idx="25">
                  <c:v>2.6109999999999998</c:v>
                </c:pt>
                <c:pt idx="26">
                  <c:v>2.5830000000000002</c:v>
                </c:pt>
                <c:pt idx="27">
                  <c:v>2.6339999999999999</c:v>
                </c:pt>
                <c:pt idx="28">
                  <c:v>2.6059999999999999</c:v>
                </c:pt>
                <c:pt idx="29">
                  <c:v>2.706</c:v>
                </c:pt>
                <c:pt idx="30">
                  <c:v>2.669</c:v>
                </c:pt>
                <c:pt idx="31">
                  <c:v>2.5190000000000001</c:v>
                </c:pt>
                <c:pt idx="32">
                  <c:v>2.3929999999999998</c:v>
                </c:pt>
                <c:pt idx="33">
                  <c:v>2.2709999999999999</c:v>
                </c:pt>
                <c:pt idx="34">
                  <c:v>2.2000000000000002</c:v>
                </c:pt>
                <c:pt idx="35">
                  <c:v>2.3540000000000001</c:v>
                </c:pt>
                <c:pt idx="36">
                  <c:v>2.4</c:v>
                </c:pt>
                <c:pt idx="37">
                  <c:v>2.427</c:v>
                </c:pt>
                <c:pt idx="38">
                  <c:v>2.3420000000000001</c:v>
                </c:pt>
                <c:pt idx="39">
                  <c:v>2.286</c:v>
                </c:pt>
                <c:pt idx="40">
                  <c:v>2.254</c:v>
                </c:pt>
                <c:pt idx="41">
                  <c:v>2.371</c:v>
                </c:pt>
                <c:pt idx="42">
                  <c:v>2.4740000000000002</c:v>
                </c:pt>
                <c:pt idx="43">
                  <c:v>2.5179999999999998</c:v>
                </c:pt>
                <c:pt idx="44">
                  <c:v>2.4169999999999998</c:v>
                </c:pt>
                <c:pt idx="45">
                  <c:v>2.512</c:v>
                </c:pt>
                <c:pt idx="46">
                  <c:v>2.7029999999999998</c:v>
                </c:pt>
                <c:pt idx="47">
                  <c:v>2.734</c:v>
                </c:pt>
                <c:pt idx="48">
                  <c:v>2.8570000000000002</c:v>
                </c:pt>
                <c:pt idx="49">
                  <c:v>2.9539999999999997</c:v>
                </c:pt>
                <c:pt idx="50">
                  <c:v>3.0289999999999999</c:v>
                </c:pt>
                <c:pt idx="51">
                  <c:v>2.9820000000000002</c:v>
                </c:pt>
                <c:pt idx="52">
                  <c:v>2.9630000000000001</c:v>
                </c:pt>
                <c:pt idx="53">
                  <c:v>2.8689999999999998</c:v>
                </c:pt>
                <c:pt idx="54">
                  <c:v>3.028</c:v>
                </c:pt>
                <c:pt idx="55">
                  <c:v>3.1760000000000002</c:v>
                </c:pt>
                <c:pt idx="56">
                  <c:v>3.1459999999999999</c:v>
                </c:pt>
                <c:pt idx="57">
                  <c:v>3.2589999999999999</c:v>
                </c:pt>
                <c:pt idx="58">
                  <c:v>3.2919999999999998</c:v>
                </c:pt>
                <c:pt idx="59">
                  <c:v>3.2519999999999998</c:v>
                </c:pt>
                <c:pt idx="60">
                  <c:v>3.15</c:v>
                </c:pt>
                <c:pt idx="61">
                  <c:v>3.2720000000000002</c:v>
                </c:pt>
                <c:pt idx="62">
                  <c:v>3.2120000000000002</c:v>
                </c:pt>
                <c:pt idx="63">
                  <c:v>3.1869999999999998</c:v>
                </c:pt>
                <c:pt idx="64">
                  <c:v>3.278</c:v>
                </c:pt>
                <c:pt idx="65">
                  <c:v>3.371</c:v>
                </c:pt>
                <c:pt idx="66">
                  <c:v>3.48</c:v>
                </c:pt>
                <c:pt idx="67">
                  <c:v>3.3769999999999998</c:v>
                </c:pt>
                <c:pt idx="68">
                  <c:v>3.2589999999999999</c:v>
                </c:pt>
                <c:pt idx="69">
                  <c:v>3.238</c:v>
                </c:pt>
                <c:pt idx="70">
                  <c:v>3.169</c:v>
                </c:pt>
                <c:pt idx="71">
                  <c:v>3.0760000000000001</c:v>
                </c:pt>
                <c:pt idx="72">
                  <c:v>3.0550000000000002</c:v>
                </c:pt>
                <c:pt idx="73">
                  <c:v>2.984</c:v>
                </c:pt>
                <c:pt idx="74">
                  <c:v>3.0569999999999999</c:v>
                </c:pt>
                <c:pt idx="75">
                  <c:v>2.96</c:v>
                </c:pt>
                <c:pt idx="76">
                  <c:v>2.9580000000000002</c:v>
                </c:pt>
                <c:pt idx="77">
                  <c:v>2.8330000000000002</c:v>
                </c:pt>
                <c:pt idx="78">
                  <c:v>3.032</c:v>
                </c:pt>
                <c:pt idx="79">
                  <c:v>2.8279999999999998</c:v>
                </c:pt>
                <c:pt idx="80">
                  <c:v>2.694</c:v>
                </c:pt>
                <c:pt idx="81">
                  <c:v>2.8260000000000001</c:v>
                </c:pt>
                <c:pt idx="82">
                  <c:v>2.5369999999999999</c:v>
                </c:pt>
                <c:pt idx="83">
                  <c:v>2.3449999999999998</c:v>
                </c:pt>
                <c:pt idx="84">
                  <c:v>2.3319999999999999</c:v>
                </c:pt>
                <c:pt idx="85">
                  <c:v>2.1030000000000002</c:v>
                </c:pt>
                <c:pt idx="86">
                  <c:v>2.1539999999999999</c:v>
                </c:pt>
                <c:pt idx="87">
                  <c:v>2.0059999999999998</c:v>
                </c:pt>
                <c:pt idx="88">
                  <c:v>1.77</c:v>
                </c:pt>
                <c:pt idx="89">
                  <c:v>1.861</c:v>
                </c:pt>
                <c:pt idx="90">
                  <c:v>1.7450000000000001</c:v>
                </c:pt>
                <c:pt idx="91">
                  <c:v>1.885</c:v>
                </c:pt>
                <c:pt idx="92">
                  <c:v>2</c:v>
                </c:pt>
                <c:pt idx="93">
                  <c:v>2.1970000000000001</c:v>
                </c:pt>
                <c:pt idx="94">
                  <c:v>2.1040000000000001</c:v>
                </c:pt>
                <c:pt idx="95">
                  <c:v>2.1760000000000002</c:v>
                </c:pt>
                <c:pt idx="96">
                  <c:v>1.8220000000000001</c:v>
                </c:pt>
                <c:pt idx="97">
                  <c:v>1.8860000000000001</c:v>
                </c:pt>
                <c:pt idx="98">
                  <c:v>1.964</c:v>
                </c:pt>
                <c:pt idx="99">
                  <c:v>2.2599999999999998</c:v>
                </c:pt>
                <c:pt idx="100">
                  <c:v>2.1310000000000002</c:v>
                </c:pt>
                <c:pt idx="101">
                  <c:v>2.1459999999999999</c:v>
                </c:pt>
                <c:pt idx="102">
                  <c:v>1.849</c:v>
                </c:pt>
                <c:pt idx="103">
                  <c:v>1.9569999999999999</c:v>
                </c:pt>
                <c:pt idx="104">
                  <c:v>1.825</c:v>
                </c:pt>
                <c:pt idx="105">
                  <c:v>1.851</c:v>
                </c:pt>
                <c:pt idx="106">
                  <c:v>1.762</c:v>
                </c:pt>
                <c:pt idx="107">
                  <c:v>1.927</c:v>
                </c:pt>
                <c:pt idx="108">
                  <c:v>1.8559999999999999</c:v>
                </c:pt>
                <c:pt idx="109">
                  <c:v>1.931</c:v>
                </c:pt>
                <c:pt idx="110">
                  <c:v>1.905</c:v>
                </c:pt>
                <c:pt idx="111">
                  <c:v>1.923</c:v>
                </c:pt>
                <c:pt idx="112">
                  <c:v>1.8820000000000001</c:v>
                </c:pt>
                <c:pt idx="113">
                  <c:v>1.7989999999999999</c:v>
                </c:pt>
                <c:pt idx="114">
                  <c:v>1.7930000000000001</c:v>
                </c:pt>
                <c:pt idx="115">
                  <c:v>2.0489999999999999</c:v>
                </c:pt>
                <c:pt idx="116">
                  <c:v>1.8639999999999999</c:v>
                </c:pt>
                <c:pt idx="117">
                  <c:v>1.792</c:v>
                </c:pt>
                <c:pt idx="118">
                  <c:v>1.734</c:v>
                </c:pt>
                <c:pt idx="119">
                  <c:v>1.7330000000000001</c:v>
                </c:pt>
                <c:pt idx="120">
                  <c:v>1.7069999999999999</c:v>
                </c:pt>
                <c:pt idx="121">
                  <c:v>1.6970000000000001</c:v>
                </c:pt>
                <c:pt idx="122">
                  <c:v>1.583</c:v>
                </c:pt>
                <c:pt idx="123">
                  <c:v>1.5150000000000001</c:v>
                </c:pt>
                <c:pt idx="124">
                  <c:v>1.4239999999999999</c:v>
                </c:pt>
                <c:pt idx="125">
                  <c:v>1.3679999999999999</c:v>
                </c:pt>
                <c:pt idx="126">
                  <c:v>1.1719999999999999</c:v>
                </c:pt>
                <c:pt idx="127">
                  <c:v>1.3280000000000001</c:v>
                </c:pt>
                <c:pt idx="128">
                  <c:v>1.4359999999999999</c:v>
                </c:pt>
                <c:pt idx="129">
                  <c:v>1.58</c:v>
                </c:pt>
                <c:pt idx="130">
                  <c:v>1.581</c:v>
                </c:pt>
                <c:pt idx="131">
                  <c:v>1.3260000000000001</c:v>
                </c:pt>
                <c:pt idx="132">
                  <c:v>1.258</c:v>
                </c:pt>
                <c:pt idx="133">
                  <c:v>1.1659999999999999</c:v>
                </c:pt>
                <c:pt idx="134">
                  <c:v>1.397</c:v>
                </c:pt>
                <c:pt idx="135">
                  <c:v>1.4219999999999999</c:v>
                </c:pt>
                <c:pt idx="136">
                  <c:v>1.3839999999999999</c:v>
                </c:pt>
                <c:pt idx="137">
                  <c:v>1.494</c:v>
                </c:pt>
                <c:pt idx="138">
                  <c:v>1.353</c:v>
                </c:pt>
                <c:pt idx="139">
                  <c:v>1.333</c:v>
                </c:pt>
                <c:pt idx="140">
                  <c:v>1.518</c:v>
                </c:pt>
                <c:pt idx="141">
                  <c:v>1.7050000000000001</c:v>
                </c:pt>
                <c:pt idx="142">
                  <c:v>1.5960000000000001</c:v>
                </c:pt>
                <c:pt idx="143">
                  <c:v>1.4410000000000001</c:v>
                </c:pt>
                <c:pt idx="144">
                  <c:v>1.52</c:v>
                </c:pt>
                <c:pt idx="145">
                  <c:v>1.444</c:v>
                </c:pt>
                <c:pt idx="146">
                  <c:v>1.593</c:v>
                </c:pt>
                <c:pt idx="147">
                  <c:v>1.536</c:v>
                </c:pt>
                <c:pt idx="148">
                  <c:v>1.4490000000000001</c:v>
                </c:pt>
                <c:pt idx="149">
                  <c:v>1.347</c:v>
                </c:pt>
                <c:pt idx="150">
                  <c:v>1.33</c:v>
                </c:pt>
                <c:pt idx="151">
                  <c:v>1.4350000000000001</c:v>
                </c:pt>
                <c:pt idx="152">
                  <c:v>1.385</c:v>
                </c:pt>
                <c:pt idx="153">
                  <c:v>1.294</c:v>
                </c:pt>
                <c:pt idx="154">
                  <c:v>1.347</c:v>
                </c:pt>
                <c:pt idx="155">
                  <c:v>1.375</c:v>
                </c:pt>
                <c:pt idx="156">
                  <c:v>1.3080000000000001</c:v>
                </c:pt>
                <c:pt idx="157">
                  <c:v>1.5350000000000001</c:v>
                </c:pt>
                <c:pt idx="158">
                  <c:v>1.5819999999999999</c:v>
                </c:pt>
                <c:pt idx="159">
                  <c:v>1.554</c:v>
                </c:pt>
                <c:pt idx="160">
                  <c:v>1.6360000000000001</c:v>
                </c:pt>
                <c:pt idx="161">
                  <c:v>1.6720000000000002</c:v>
                </c:pt>
                <c:pt idx="162">
                  <c:v>1.609</c:v>
                </c:pt>
                <c:pt idx="163">
                  <c:v>1.6520000000000001</c:v>
                </c:pt>
                <c:pt idx="164">
                  <c:v>1.5669999999999999</c:v>
                </c:pt>
                <c:pt idx="165">
                  <c:v>1.41</c:v>
                </c:pt>
                <c:pt idx="166">
                  <c:v>1.524</c:v>
                </c:pt>
                <c:pt idx="167">
                  <c:v>1.454</c:v>
                </c:pt>
                <c:pt idx="168">
                  <c:v>1.3780000000000001</c:v>
                </c:pt>
                <c:pt idx="169">
                  <c:v>1.288</c:v>
                </c:pt>
                <c:pt idx="170">
                  <c:v>1.2110000000000001</c:v>
                </c:pt>
                <c:pt idx="171">
                  <c:v>1.26</c:v>
                </c:pt>
                <c:pt idx="172">
                  <c:v>1.25</c:v>
                </c:pt>
                <c:pt idx="173">
                  <c:v>1.2050000000000001</c:v>
                </c:pt>
                <c:pt idx="174">
                  <c:v>1.2389999999999999</c:v>
                </c:pt>
                <c:pt idx="175">
                  <c:v>1.379</c:v>
                </c:pt>
                <c:pt idx="176">
                  <c:v>1.325</c:v>
                </c:pt>
                <c:pt idx="177">
                  <c:v>1.43</c:v>
                </c:pt>
                <c:pt idx="178">
                  <c:v>1.504</c:v>
                </c:pt>
                <c:pt idx="179">
                  <c:v>1.5449999999999999</c:v>
                </c:pt>
                <c:pt idx="180">
                  <c:v>1.5129999999999999</c:v>
                </c:pt>
                <c:pt idx="181">
                  <c:v>1.724</c:v>
                </c:pt>
                <c:pt idx="182">
                  <c:v>1.728</c:v>
                </c:pt>
                <c:pt idx="183">
                  <c:v>1.718</c:v>
                </c:pt>
                <c:pt idx="184">
                  <c:v>1.5590000000000002</c:v>
                </c:pt>
                <c:pt idx="185">
                  <c:v>1.518</c:v>
                </c:pt>
                <c:pt idx="186">
                  <c:v>1.665</c:v>
                </c:pt>
                <c:pt idx="187">
                  <c:v>1.65</c:v>
                </c:pt>
                <c:pt idx="188">
                  <c:v>1.679</c:v>
                </c:pt>
                <c:pt idx="189">
                  <c:v>1.88</c:v>
                </c:pt>
                <c:pt idx="190">
                  <c:v>1.9340000000000002</c:v>
                </c:pt>
                <c:pt idx="191">
                  <c:v>1.855</c:v>
                </c:pt>
                <c:pt idx="192">
                  <c:v>1.9489999999999998</c:v>
                </c:pt>
                <c:pt idx="193">
                  <c:v>1.9750000000000001</c:v>
                </c:pt>
                <c:pt idx="194">
                  <c:v>1.9419999999999999</c:v>
                </c:pt>
                <c:pt idx="195">
                  <c:v>1.7770000000000001</c:v>
                </c:pt>
                <c:pt idx="196">
                  <c:v>1.8399999999999999</c:v>
                </c:pt>
                <c:pt idx="197">
                  <c:v>1.863</c:v>
                </c:pt>
                <c:pt idx="198">
                  <c:v>1.831</c:v>
                </c:pt>
                <c:pt idx="199">
                  <c:v>1.7549999999999999</c:v>
                </c:pt>
                <c:pt idx="200">
                  <c:v>1.6909999999999998</c:v>
                </c:pt>
                <c:pt idx="201">
                  <c:v>1.7570000000000001</c:v>
                </c:pt>
                <c:pt idx="202">
                  <c:v>1.7050000000000001</c:v>
                </c:pt>
                <c:pt idx="203">
                  <c:v>1.746</c:v>
                </c:pt>
                <c:pt idx="204">
                  <c:v>1.6919999999999999</c:v>
                </c:pt>
                <c:pt idx="205">
                  <c:v>1.841</c:v>
                </c:pt>
                <c:pt idx="206">
                  <c:v>1.827</c:v>
                </c:pt>
                <c:pt idx="207">
                  <c:v>1.869</c:v>
                </c:pt>
                <c:pt idx="208">
                  <c:v>1.954</c:v>
                </c:pt>
                <c:pt idx="209">
                  <c:v>1.9419999999999999</c:v>
                </c:pt>
                <c:pt idx="210">
                  <c:v>1.8420000000000001</c:v>
                </c:pt>
                <c:pt idx="211">
                  <c:v>1.752</c:v>
                </c:pt>
                <c:pt idx="212">
                  <c:v>1.657</c:v>
                </c:pt>
                <c:pt idx="213">
                  <c:v>1.6579999999999999</c:v>
                </c:pt>
                <c:pt idx="214">
                  <c:v>1.6600000000000001</c:v>
                </c:pt>
                <c:pt idx="215">
                  <c:v>1.6779999999999999</c:v>
                </c:pt>
                <c:pt idx="216">
                  <c:v>1.661</c:v>
                </c:pt>
                <c:pt idx="217">
                  <c:v>1.623</c:v>
                </c:pt>
                <c:pt idx="218">
                  <c:v>1.6520000000000001</c:v>
                </c:pt>
                <c:pt idx="219">
                  <c:v>1.5449999999999999</c:v>
                </c:pt>
                <c:pt idx="220">
                  <c:v>1.63</c:v>
                </c:pt>
                <c:pt idx="221">
                  <c:v>1.548</c:v>
                </c:pt>
                <c:pt idx="222">
                  <c:v>1.552</c:v>
                </c:pt>
                <c:pt idx="223">
                  <c:v>1.502</c:v>
                </c:pt>
                <c:pt idx="224">
                  <c:v>1.514</c:v>
                </c:pt>
                <c:pt idx="225">
                  <c:v>1.4830000000000001</c:v>
                </c:pt>
                <c:pt idx="226">
                  <c:v>1.4490000000000001</c:v>
                </c:pt>
                <c:pt idx="227">
                  <c:v>1.454</c:v>
                </c:pt>
                <c:pt idx="228">
                  <c:v>1.329</c:v>
                </c:pt>
                <c:pt idx="229">
                  <c:v>1.4119999999999999</c:v>
                </c:pt>
                <c:pt idx="230">
                  <c:v>1.357</c:v>
                </c:pt>
                <c:pt idx="231">
                  <c:v>1.351</c:v>
                </c:pt>
                <c:pt idx="232">
                  <c:v>1.361</c:v>
                </c:pt>
                <c:pt idx="233">
                  <c:v>1.343</c:v>
                </c:pt>
                <c:pt idx="234">
                  <c:v>1.2610000000000001</c:v>
                </c:pt>
                <c:pt idx="235">
                  <c:v>1.264</c:v>
                </c:pt>
                <c:pt idx="236">
                  <c:v>1.202</c:v>
                </c:pt>
                <c:pt idx="237">
                  <c:v>1.1539999999999999</c:v>
                </c:pt>
                <c:pt idx="238">
                  <c:v>1.1459999999999999</c:v>
                </c:pt>
                <c:pt idx="239">
                  <c:v>1.1299999999999999</c:v>
                </c:pt>
                <c:pt idx="240">
                  <c:v>1.052</c:v>
                </c:pt>
                <c:pt idx="241">
                  <c:v>0.95199999999999996</c:v>
                </c:pt>
                <c:pt idx="242">
                  <c:v>0.98099999999999998</c:v>
                </c:pt>
                <c:pt idx="243">
                  <c:v>0.89</c:v>
                </c:pt>
                <c:pt idx="244">
                  <c:v>0.92800000000000005</c:v>
                </c:pt>
                <c:pt idx="245">
                  <c:v>1.0820000000000001</c:v>
                </c:pt>
                <c:pt idx="246">
                  <c:v>1.042</c:v>
                </c:pt>
                <c:pt idx="247">
                  <c:v>0.97099999999999997</c:v>
                </c:pt>
                <c:pt idx="248">
                  <c:v>0.92500000000000004</c:v>
                </c:pt>
                <c:pt idx="249">
                  <c:v>0.88600000000000001</c:v>
                </c:pt>
                <c:pt idx="250">
                  <c:v>0.85799999999999998</c:v>
                </c:pt>
                <c:pt idx="251">
                  <c:v>0.89100000000000001</c:v>
                </c:pt>
                <c:pt idx="252">
                  <c:v>0.84</c:v>
                </c:pt>
                <c:pt idx="253">
                  <c:v>0.81599999999999995</c:v>
                </c:pt>
                <c:pt idx="254">
                  <c:v>0.78400000000000003</c:v>
                </c:pt>
                <c:pt idx="255">
                  <c:v>0.76900000000000002</c:v>
                </c:pt>
                <c:pt idx="256">
                  <c:v>0.7</c:v>
                </c:pt>
                <c:pt idx="257">
                  <c:v>0.78</c:v>
                </c:pt>
                <c:pt idx="258">
                  <c:v>0.623</c:v>
                </c:pt>
                <c:pt idx="259">
                  <c:v>0.59199999999999997</c:v>
                </c:pt>
                <c:pt idx="260">
                  <c:v>0.58699999999999997</c:v>
                </c:pt>
                <c:pt idx="261">
                  <c:v>0.497</c:v>
                </c:pt>
                <c:pt idx="262">
                  <c:v>0.49099999999999999</c:v>
                </c:pt>
                <c:pt idx="263">
                  <c:v>0.45200000000000001</c:v>
                </c:pt>
                <c:pt idx="264">
                  <c:v>0.36099999999999999</c:v>
                </c:pt>
                <c:pt idx="265">
                  <c:v>0.30199999999999999</c:v>
                </c:pt>
                <c:pt idx="266">
                  <c:v>0.374</c:v>
                </c:pt>
                <c:pt idx="267">
                  <c:v>0.34100000000000003</c:v>
                </c:pt>
                <c:pt idx="268">
                  <c:v>0.36499999999999999</c:v>
                </c:pt>
                <c:pt idx="269">
                  <c:v>0.32700000000000001</c:v>
                </c:pt>
                <c:pt idx="270">
                  <c:v>0.39300000000000002</c:v>
                </c:pt>
                <c:pt idx="271">
                  <c:v>0.25600000000000001</c:v>
                </c:pt>
                <c:pt idx="272">
                  <c:v>0.183</c:v>
                </c:pt>
                <c:pt idx="273">
                  <c:v>0.20599999999999999</c:v>
                </c:pt>
                <c:pt idx="274">
                  <c:v>0.193</c:v>
                </c:pt>
                <c:pt idx="275">
                  <c:v>0.154</c:v>
                </c:pt>
                <c:pt idx="276">
                  <c:v>7.6999999999999999E-2</c:v>
                </c:pt>
                <c:pt idx="277">
                  <c:v>0.154</c:v>
                </c:pt>
                <c:pt idx="278">
                  <c:v>0.37</c:v>
                </c:pt>
                <c:pt idx="279">
                  <c:v>0.54600000000000004</c:v>
                </c:pt>
                <c:pt idx="280">
                  <c:v>0.623</c:v>
                </c:pt>
                <c:pt idx="281">
                  <c:v>0.60199999999999998</c:v>
                </c:pt>
                <c:pt idx="282">
                  <c:v>0.48599999999999999</c:v>
                </c:pt>
                <c:pt idx="283">
                  <c:v>0.84299999999999997</c:v>
                </c:pt>
                <c:pt idx="284">
                  <c:v>0.83299999999999996</c:v>
                </c:pt>
                <c:pt idx="285">
                  <c:v>0.75</c:v>
                </c:pt>
                <c:pt idx="286">
                  <c:v>0.92100000000000004</c:v>
                </c:pt>
                <c:pt idx="287">
                  <c:v>0.78900000000000003</c:v>
                </c:pt>
                <c:pt idx="288">
                  <c:v>0.89600000000000002</c:v>
                </c:pt>
                <c:pt idx="289">
                  <c:v>0.78700000000000003</c:v>
                </c:pt>
                <c:pt idx="290">
                  <c:v>0.69</c:v>
                </c:pt>
                <c:pt idx="291">
                  <c:v>0.64300000000000002</c:v>
                </c:pt>
                <c:pt idx="292">
                  <c:v>0.66100000000000003</c:v>
                </c:pt>
                <c:pt idx="293">
                  <c:v>0.65900000000000003</c:v>
                </c:pt>
                <c:pt idx="294">
                  <c:v>0.56299999999999994</c:v>
                </c:pt>
                <c:pt idx="295">
                  <c:v>0.74099999999999999</c:v>
                </c:pt>
                <c:pt idx="296">
                  <c:v>0.66600000000000004</c:v>
                </c:pt>
                <c:pt idx="297">
                  <c:v>0.65200000000000002</c:v>
                </c:pt>
                <c:pt idx="298">
                  <c:v>0.66200000000000003</c:v>
                </c:pt>
                <c:pt idx="299">
                  <c:v>0.64700000000000002</c:v>
                </c:pt>
                <c:pt idx="300">
                  <c:v>0.50900000000000001</c:v>
                </c:pt>
                <c:pt idx="301">
                  <c:v>0.61499999999999999</c:v>
                </c:pt>
                <c:pt idx="302">
                  <c:v>0.54700000000000004</c:v>
                </c:pt>
                <c:pt idx="303">
                  <c:v>0.51100000000000001</c:v>
                </c:pt>
                <c:pt idx="304">
                  <c:v>0.51700000000000002</c:v>
                </c:pt>
                <c:pt idx="305">
                  <c:v>0.69199999999999995</c:v>
                </c:pt>
                <c:pt idx="306">
                  <c:v>0.55800000000000005</c:v>
                </c:pt>
                <c:pt idx="307">
                  <c:v>0.47899999999999998</c:v>
                </c:pt>
                <c:pt idx="308">
                  <c:v>0.45900000000000002</c:v>
                </c:pt>
                <c:pt idx="309">
                  <c:v>0.67700000000000005</c:v>
                </c:pt>
                <c:pt idx="310">
                  <c:v>0.53900000000000003</c:v>
                </c:pt>
                <c:pt idx="311">
                  <c:v>0.54700000000000004</c:v>
                </c:pt>
                <c:pt idx="312">
                  <c:v>0.63500000000000001</c:v>
                </c:pt>
                <c:pt idx="313">
                  <c:v>0.628</c:v>
                </c:pt>
                <c:pt idx="314">
                  <c:v>0.51300000000000001</c:v>
                </c:pt>
                <c:pt idx="315">
                  <c:v>0.53900000000000003</c:v>
                </c:pt>
                <c:pt idx="316">
                  <c:v>0.48299999999999998</c:v>
                </c:pt>
                <c:pt idx="317">
                  <c:v>0.32400000000000001</c:v>
                </c:pt>
                <c:pt idx="318">
                  <c:v>0.29499999999999998</c:v>
                </c:pt>
                <c:pt idx="319">
                  <c:v>0.26</c:v>
                </c:pt>
                <c:pt idx="320">
                  <c:v>0.20100000000000001</c:v>
                </c:pt>
                <c:pt idx="321">
                  <c:v>0.14599999999999999</c:v>
                </c:pt>
                <c:pt idx="322">
                  <c:v>0.23699999999999999</c:v>
                </c:pt>
                <c:pt idx="323">
                  <c:v>0.27</c:v>
                </c:pt>
                <c:pt idx="324">
                  <c:v>0.21099999999999999</c:v>
                </c:pt>
                <c:pt idx="325">
                  <c:v>0.17899999999999999</c:v>
                </c:pt>
                <c:pt idx="326">
                  <c:v>0.13300000000000001</c:v>
                </c:pt>
                <c:pt idx="327">
                  <c:v>9.5000000000000001E-2</c:v>
                </c:pt>
                <c:pt idx="328">
                  <c:v>0.127</c:v>
                </c:pt>
                <c:pt idx="329">
                  <c:v>0.23</c:v>
                </c:pt>
                <c:pt idx="330">
                  <c:v>0.27100000000000002</c:v>
                </c:pt>
                <c:pt idx="331">
                  <c:v>0.14299999999999999</c:v>
                </c:pt>
                <c:pt idx="332">
                  <c:v>0.123</c:v>
                </c:pt>
                <c:pt idx="333">
                  <c:v>0.16400000000000001</c:v>
                </c:pt>
                <c:pt idx="334">
                  <c:v>0.13700000000000001</c:v>
                </c:pt>
                <c:pt idx="335">
                  <c:v>6.7000000000000004E-2</c:v>
                </c:pt>
                <c:pt idx="336">
                  <c:v>0.02</c:v>
                </c:pt>
                <c:pt idx="337">
                  <c:v>1.7999999999999999E-2</c:v>
                </c:pt>
                <c:pt idx="338">
                  <c:v>-4.9000000000000002E-2</c:v>
                </c:pt>
                <c:pt idx="339">
                  <c:v>-0.127</c:v>
                </c:pt>
                <c:pt idx="340">
                  <c:v>-0.189</c:v>
                </c:pt>
                <c:pt idx="341">
                  <c:v>5.0000000000000001E-3</c:v>
                </c:pt>
                <c:pt idx="342">
                  <c:v>-3.1E-2</c:v>
                </c:pt>
                <c:pt idx="343">
                  <c:v>-0.121</c:v>
                </c:pt>
                <c:pt idx="344">
                  <c:v>-6.8000000000000005E-2</c:v>
                </c:pt>
                <c:pt idx="345">
                  <c:v>-0.11</c:v>
                </c:pt>
                <c:pt idx="346">
                  <c:v>-3.4000000000000002E-2</c:v>
                </c:pt>
                <c:pt idx="347">
                  <c:v>-7.2999999999999995E-2</c:v>
                </c:pt>
                <c:pt idx="348">
                  <c:v>-4.4999999999999998E-2</c:v>
                </c:pt>
                <c:pt idx="349">
                  <c:v>8.9999999999999993E-3</c:v>
                </c:pt>
                <c:pt idx="350">
                  <c:v>6.0000000000000001E-3</c:v>
                </c:pt>
                <c:pt idx="351">
                  <c:v>-8.3000000000000004E-2</c:v>
                </c:pt>
                <c:pt idx="352">
                  <c:v>-0.122</c:v>
                </c:pt>
                <c:pt idx="353">
                  <c:v>1.7999999999999999E-2</c:v>
                </c:pt>
                <c:pt idx="354">
                  <c:v>5.6000000000000001E-2</c:v>
                </c:pt>
                <c:pt idx="355">
                  <c:v>5.0000000000000001E-3</c:v>
                </c:pt>
                <c:pt idx="356">
                  <c:v>0.16600000000000001</c:v>
                </c:pt>
                <c:pt idx="357">
                  <c:v>0.13300000000000001</c:v>
                </c:pt>
                <c:pt idx="358">
                  <c:v>0.307</c:v>
                </c:pt>
                <c:pt idx="359">
                  <c:v>0.27</c:v>
                </c:pt>
                <c:pt idx="360">
                  <c:v>0.23799999999999999</c:v>
                </c:pt>
                <c:pt idx="361">
                  <c:v>0.27900000000000003</c:v>
                </c:pt>
                <c:pt idx="362">
                  <c:v>0.36199999999999999</c:v>
                </c:pt>
                <c:pt idx="363">
                  <c:v>0.312</c:v>
                </c:pt>
                <c:pt idx="364">
                  <c:v>0.218</c:v>
                </c:pt>
                <c:pt idx="365">
                  <c:v>0.20399999999999999</c:v>
                </c:pt>
                <c:pt idx="366">
                  <c:v>0.29599999999999999</c:v>
                </c:pt>
                <c:pt idx="367">
                  <c:v>0.33600000000000002</c:v>
                </c:pt>
                <c:pt idx="368">
                  <c:v>0.42</c:v>
                </c:pt>
                <c:pt idx="369">
                  <c:v>0.46</c:v>
                </c:pt>
                <c:pt idx="370">
                  <c:v>0.41</c:v>
                </c:pt>
                <c:pt idx="371">
                  <c:v>0.318</c:v>
                </c:pt>
                <c:pt idx="372">
                  <c:v>0.3</c:v>
                </c:pt>
                <c:pt idx="373">
                  <c:v>0.184</c:v>
                </c:pt>
                <c:pt idx="374">
                  <c:v>0.35299999999999998</c:v>
                </c:pt>
                <c:pt idx="375">
                  <c:v>0.48099999999999998</c:v>
                </c:pt>
                <c:pt idx="376">
                  <c:v>0.432</c:v>
                </c:pt>
                <c:pt idx="377">
                  <c:v>0.40100000000000002</c:v>
                </c:pt>
                <c:pt idx="378">
                  <c:v>0.32500000000000001</c:v>
                </c:pt>
                <c:pt idx="379">
                  <c:v>0.22600000000000001</c:v>
                </c:pt>
                <c:pt idx="380">
                  <c:v>0.186</c:v>
                </c:pt>
                <c:pt idx="381">
                  <c:v>0.251</c:v>
                </c:pt>
                <c:pt idx="382">
                  <c:v>0.315</c:v>
                </c:pt>
                <c:pt idx="383">
                  <c:v>0.41599999999999998</c:v>
                </c:pt>
                <c:pt idx="384">
                  <c:v>0.38900000000000001</c:v>
                </c:pt>
                <c:pt idx="385">
                  <c:v>0.36599999999999999</c:v>
                </c:pt>
                <c:pt idx="386">
                  <c:v>0.32800000000000001</c:v>
                </c:pt>
                <c:pt idx="387">
                  <c:v>0.27200000000000002</c:v>
                </c:pt>
                <c:pt idx="388">
                  <c:v>0.26100000000000001</c:v>
                </c:pt>
                <c:pt idx="389">
                  <c:v>0.27500000000000002</c:v>
                </c:pt>
                <c:pt idx="390">
                  <c:v>0.253</c:v>
                </c:pt>
                <c:pt idx="391">
                  <c:v>0.46500000000000002</c:v>
                </c:pt>
                <c:pt idx="392">
                  <c:v>0.57099999999999995</c:v>
                </c:pt>
                <c:pt idx="393">
                  <c:v>0.59199999999999997</c:v>
                </c:pt>
                <c:pt idx="394">
                  <c:v>0.505</c:v>
                </c:pt>
                <c:pt idx="395">
                  <c:v>0.54</c:v>
                </c:pt>
                <c:pt idx="396">
                  <c:v>0.46600000000000003</c:v>
                </c:pt>
                <c:pt idx="397">
                  <c:v>0.38</c:v>
                </c:pt>
                <c:pt idx="398">
                  <c:v>0.41299999999999998</c:v>
                </c:pt>
                <c:pt idx="399">
                  <c:v>0.378</c:v>
                </c:pt>
                <c:pt idx="400">
                  <c:v>0.376</c:v>
                </c:pt>
                <c:pt idx="401">
                  <c:v>0.31</c:v>
                </c:pt>
                <c:pt idx="402">
                  <c:v>0.43</c:v>
                </c:pt>
                <c:pt idx="403">
                  <c:v>0.44500000000000001</c:v>
                </c:pt>
                <c:pt idx="404">
                  <c:v>0.46200000000000002</c:v>
                </c:pt>
                <c:pt idx="405">
                  <c:v>0.45800000000000002</c:v>
                </c:pt>
                <c:pt idx="406">
                  <c:v>0.40200000000000002</c:v>
                </c:pt>
                <c:pt idx="407">
                  <c:v>0.45100000000000001</c:v>
                </c:pt>
                <c:pt idx="408">
                  <c:v>0.38200000000000001</c:v>
                </c:pt>
                <c:pt idx="409">
                  <c:v>0.36199999999999999</c:v>
                </c:pt>
                <c:pt idx="410">
                  <c:v>0.40899999999999997</c:v>
                </c:pt>
                <c:pt idx="411">
                  <c:v>0.35899999999999999</c:v>
                </c:pt>
                <c:pt idx="412">
                  <c:v>0.35899999999999999</c:v>
                </c:pt>
                <c:pt idx="413">
                  <c:v>0.30399999999999999</c:v>
                </c:pt>
                <c:pt idx="414">
                  <c:v>0.30499999999999999</c:v>
                </c:pt>
                <c:pt idx="415">
                  <c:v>0.29899999999999999</c:v>
                </c:pt>
                <c:pt idx="416">
                  <c:v>0.41799999999999998</c:v>
                </c:pt>
                <c:pt idx="417">
                  <c:v>0.42299999999999999</c:v>
                </c:pt>
                <c:pt idx="418">
                  <c:v>0.436</c:v>
                </c:pt>
                <c:pt idx="419">
                  <c:v>0.57699999999999996</c:v>
                </c:pt>
                <c:pt idx="420">
                  <c:v>0.56599999999999995</c:v>
                </c:pt>
                <c:pt idx="421">
                  <c:v>0.626</c:v>
                </c:pt>
                <c:pt idx="422">
                  <c:v>0.76500000000000001</c:v>
                </c:pt>
                <c:pt idx="423">
                  <c:v>0.74099999999999999</c:v>
                </c:pt>
                <c:pt idx="424">
                  <c:v>0.70399999999999996</c:v>
                </c:pt>
                <c:pt idx="425">
                  <c:v>0.65</c:v>
                </c:pt>
                <c:pt idx="426">
                  <c:v>0.64800000000000002</c:v>
                </c:pt>
                <c:pt idx="427">
                  <c:v>0.64400000000000002</c:v>
                </c:pt>
                <c:pt idx="428">
                  <c:v>0.56799999999999995</c:v>
                </c:pt>
                <c:pt idx="429">
                  <c:v>0.52400000000000002</c:v>
                </c:pt>
                <c:pt idx="430">
                  <c:v>0.49399999999999999</c:v>
                </c:pt>
                <c:pt idx="431">
                  <c:v>0.495</c:v>
                </c:pt>
                <c:pt idx="432">
                  <c:v>0.50900000000000001</c:v>
                </c:pt>
                <c:pt idx="433">
                  <c:v>0.58799999999999997</c:v>
                </c:pt>
                <c:pt idx="434">
                  <c:v>0.56899999999999995</c:v>
                </c:pt>
                <c:pt idx="435">
                  <c:v>0.54200000000000004</c:v>
                </c:pt>
                <c:pt idx="436">
                  <c:v>0.55700000000000005</c:v>
                </c:pt>
                <c:pt idx="437">
                  <c:v>0.57699999999999996</c:v>
                </c:pt>
                <c:pt idx="438">
                  <c:v>0.40300000000000002</c:v>
                </c:pt>
                <c:pt idx="439">
                  <c:v>0.38200000000000001</c:v>
                </c:pt>
                <c:pt idx="440">
                  <c:v>0.44600000000000001</c:v>
                </c:pt>
                <c:pt idx="441">
                  <c:v>0.40100000000000002</c:v>
                </c:pt>
                <c:pt idx="442">
                  <c:v>0.33500000000000002</c:v>
                </c:pt>
                <c:pt idx="443">
                  <c:v>0.3</c:v>
                </c:pt>
                <c:pt idx="444">
                  <c:v>0.28999999999999998</c:v>
                </c:pt>
                <c:pt idx="445">
                  <c:v>0.33800000000000002</c:v>
                </c:pt>
                <c:pt idx="446">
                  <c:v>0.36899999999999999</c:v>
                </c:pt>
                <c:pt idx="447">
                  <c:v>0.40200000000000002</c:v>
                </c:pt>
                <c:pt idx="448">
                  <c:v>0.40600000000000003</c:v>
                </c:pt>
                <c:pt idx="449">
                  <c:v>0.315</c:v>
                </c:pt>
                <c:pt idx="450">
                  <c:v>0.30399999999999999</c:v>
                </c:pt>
                <c:pt idx="451">
                  <c:v>0.34300000000000003</c:v>
                </c:pt>
                <c:pt idx="452">
                  <c:v>0.32500000000000001</c:v>
                </c:pt>
                <c:pt idx="453">
                  <c:v>0.38600000000000001</c:v>
                </c:pt>
                <c:pt idx="454">
                  <c:v>0.44900000000000001</c:v>
                </c:pt>
                <c:pt idx="455">
                  <c:v>0.46</c:v>
                </c:pt>
                <c:pt idx="456">
                  <c:v>0.46899999999999997</c:v>
                </c:pt>
                <c:pt idx="457">
                  <c:v>0.57199999999999995</c:v>
                </c:pt>
                <c:pt idx="458">
                  <c:v>0.497</c:v>
                </c:pt>
                <c:pt idx="459">
                  <c:v>0.45800000000000002</c:v>
                </c:pt>
                <c:pt idx="460">
                  <c:v>0.35099999999999998</c:v>
                </c:pt>
                <c:pt idx="461">
                  <c:v>0.42599999999999999</c:v>
                </c:pt>
                <c:pt idx="462">
                  <c:v>0.40600000000000003</c:v>
                </c:pt>
                <c:pt idx="463">
                  <c:v>0.36599999999999999</c:v>
                </c:pt>
                <c:pt idx="464">
                  <c:v>0.33900000000000002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7F1-45AE-A248-2EF4EB42C5A6}"/>
            </c:ext>
          </c:extLst>
        </c:ser>
        <c:ser>
          <c:idx val="2"/>
          <c:order val="1"/>
          <c:tx>
            <c:v>Rf moy. 3 ans</c:v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'Bloom Yields live'!$A$11:$A$475</c:f>
              <c:numCache>
                <c:formatCode>m/d/yyyy</c:formatCode>
                <c:ptCount val="465"/>
                <c:pt idx="0">
                  <c:v>40179</c:v>
                </c:pt>
                <c:pt idx="1">
                  <c:v>40186</c:v>
                </c:pt>
                <c:pt idx="2">
                  <c:v>40193</c:v>
                </c:pt>
                <c:pt idx="3">
                  <c:v>40200</c:v>
                </c:pt>
                <c:pt idx="4">
                  <c:v>40207</c:v>
                </c:pt>
                <c:pt idx="5">
                  <c:v>40214</c:v>
                </c:pt>
                <c:pt idx="6">
                  <c:v>40221</c:v>
                </c:pt>
                <c:pt idx="7">
                  <c:v>40228</c:v>
                </c:pt>
                <c:pt idx="8">
                  <c:v>40235</c:v>
                </c:pt>
                <c:pt idx="9">
                  <c:v>40242</c:v>
                </c:pt>
                <c:pt idx="10">
                  <c:v>40249</c:v>
                </c:pt>
                <c:pt idx="11">
                  <c:v>40256</c:v>
                </c:pt>
                <c:pt idx="12">
                  <c:v>40263</c:v>
                </c:pt>
                <c:pt idx="13">
                  <c:v>40270</c:v>
                </c:pt>
                <c:pt idx="14">
                  <c:v>40277</c:v>
                </c:pt>
                <c:pt idx="15">
                  <c:v>40284</c:v>
                </c:pt>
                <c:pt idx="16">
                  <c:v>40291</c:v>
                </c:pt>
                <c:pt idx="17">
                  <c:v>40298</c:v>
                </c:pt>
                <c:pt idx="18">
                  <c:v>40305</c:v>
                </c:pt>
                <c:pt idx="19">
                  <c:v>40312</c:v>
                </c:pt>
                <c:pt idx="20">
                  <c:v>40319</c:v>
                </c:pt>
                <c:pt idx="21">
                  <c:v>40326</c:v>
                </c:pt>
                <c:pt idx="22">
                  <c:v>40333</c:v>
                </c:pt>
                <c:pt idx="23">
                  <c:v>40340</c:v>
                </c:pt>
                <c:pt idx="24">
                  <c:v>40347</c:v>
                </c:pt>
                <c:pt idx="25">
                  <c:v>40354</c:v>
                </c:pt>
                <c:pt idx="26">
                  <c:v>40361</c:v>
                </c:pt>
                <c:pt idx="27">
                  <c:v>40368</c:v>
                </c:pt>
                <c:pt idx="28">
                  <c:v>40375</c:v>
                </c:pt>
                <c:pt idx="29">
                  <c:v>40382</c:v>
                </c:pt>
                <c:pt idx="30">
                  <c:v>40389</c:v>
                </c:pt>
                <c:pt idx="31">
                  <c:v>40396</c:v>
                </c:pt>
                <c:pt idx="32">
                  <c:v>40403</c:v>
                </c:pt>
                <c:pt idx="33">
                  <c:v>40410</c:v>
                </c:pt>
                <c:pt idx="34">
                  <c:v>40417</c:v>
                </c:pt>
                <c:pt idx="35">
                  <c:v>40424</c:v>
                </c:pt>
                <c:pt idx="36">
                  <c:v>40431</c:v>
                </c:pt>
                <c:pt idx="37">
                  <c:v>40438</c:v>
                </c:pt>
                <c:pt idx="38">
                  <c:v>40445</c:v>
                </c:pt>
                <c:pt idx="39">
                  <c:v>40452</c:v>
                </c:pt>
                <c:pt idx="40">
                  <c:v>40459</c:v>
                </c:pt>
                <c:pt idx="41">
                  <c:v>40466</c:v>
                </c:pt>
                <c:pt idx="42">
                  <c:v>40473</c:v>
                </c:pt>
                <c:pt idx="43">
                  <c:v>40480</c:v>
                </c:pt>
                <c:pt idx="44">
                  <c:v>40487</c:v>
                </c:pt>
                <c:pt idx="45">
                  <c:v>40494</c:v>
                </c:pt>
                <c:pt idx="46">
                  <c:v>40501</c:v>
                </c:pt>
                <c:pt idx="47">
                  <c:v>40508</c:v>
                </c:pt>
                <c:pt idx="48">
                  <c:v>40515</c:v>
                </c:pt>
                <c:pt idx="49">
                  <c:v>40522</c:v>
                </c:pt>
                <c:pt idx="50">
                  <c:v>40529</c:v>
                </c:pt>
                <c:pt idx="51">
                  <c:v>40536</c:v>
                </c:pt>
                <c:pt idx="52">
                  <c:v>40543</c:v>
                </c:pt>
                <c:pt idx="53">
                  <c:v>40550</c:v>
                </c:pt>
                <c:pt idx="54">
                  <c:v>40557</c:v>
                </c:pt>
                <c:pt idx="55">
                  <c:v>40564</c:v>
                </c:pt>
                <c:pt idx="56">
                  <c:v>40571</c:v>
                </c:pt>
                <c:pt idx="57">
                  <c:v>40578</c:v>
                </c:pt>
                <c:pt idx="58">
                  <c:v>40585</c:v>
                </c:pt>
                <c:pt idx="59">
                  <c:v>40592</c:v>
                </c:pt>
                <c:pt idx="60">
                  <c:v>40599</c:v>
                </c:pt>
                <c:pt idx="61">
                  <c:v>40606</c:v>
                </c:pt>
                <c:pt idx="62">
                  <c:v>40613</c:v>
                </c:pt>
                <c:pt idx="63">
                  <c:v>40620</c:v>
                </c:pt>
                <c:pt idx="64">
                  <c:v>40627</c:v>
                </c:pt>
                <c:pt idx="65">
                  <c:v>40634</c:v>
                </c:pt>
                <c:pt idx="66">
                  <c:v>40641</c:v>
                </c:pt>
                <c:pt idx="67">
                  <c:v>40648</c:v>
                </c:pt>
                <c:pt idx="68">
                  <c:v>40655</c:v>
                </c:pt>
                <c:pt idx="69">
                  <c:v>40662</c:v>
                </c:pt>
                <c:pt idx="70">
                  <c:v>40669</c:v>
                </c:pt>
                <c:pt idx="71">
                  <c:v>40676</c:v>
                </c:pt>
                <c:pt idx="72">
                  <c:v>40683</c:v>
                </c:pt>
                <c:pt idx="73">
                  <c:v>40690</c:v>
                </c:pt>
                <c:pt idx="74">
                  <c:v>40697</c:v>
                </c:pt>
                <c:pt idx="75">
                  <c:v>40704</c:v>
                </c:pt>
                <c:pt idx="76">
                  <c:v>40711</c:v>
                </c:pt>
                <c:pt idx="77">
                  <c:v>40718</c:v>
                </c:pt>
                <c:pt idx="78">
                  <c:v>40725</c:v>
                </c:pt>
                <c:pt idx="79">
                  <c:v>40732</c:v>
                </c:pt>
                <c:pt idx="80">
                  <c:v>40739</c:v>
                </c:pt>
                <c:pt idx="81">
                  <c:v>40746</c:v>
                </c:pt>
                <c:pt idx="82">
                  <c:v>40753</c:v>
                </c:pt>
                <c:pt idx="83">
                  <c:v>40760</c:v>
                </c:pt>
                <c:pt idx="84">
                  <c:v>40767</c:v>
                </c:pt>
                <c:pt idx="85">
                  <c:v>40774</c:v>
                </c:pt>
                <c:pt idx="86">
                  <c:v>40781</c:v>
                </c:pt>
                <c:pt idx="87">
                  <c:v>40788</c:v>
                </c:pt>
                <c:pt idx="88">
                  <c:v>40795</c:v>
                </c:pt>
                <c:pt idx="89">
                  <c:v>40802</c:v>
                </c:pt>
                <c:pt idx="90">
                  <c:v>40809</c:v>
                </c:pt>
                <c:pt idx="91">
                  <c:v>40816</c:v>
                </c:pt>
                <c:pt idx="92">
                  <c:v>40823</c:v>
                </c:pt>
                <c:pt idx="93">
                  <c:v>40830</c:v>
                </c:pt>
                <c:pt idx="94">
                  <c:v>40837</c:v>
                </c:pt>
                <c:pt idx="95">
                  <c:v>40844</c:v>
                </c:pt>
                <c:pt idx="96">
                  <c:v>40851</c:v>
                </c:pt>
                <c:pt idx="97">
                  <c:v>40858</c:v>
                </c:pt>
                <c:pt idx="98">
                  <c:v>40865</c:v>
                </c:pt>
                <c:pt idx="99">
                  <c:v>40872</c:v>
                </c:pt>
                <c:pt idx="100">
                  <c:v>40879</c:v>
                </c:pt>
                <c:pt idx="101">
                  <c:v>40886</c:v>
                </c:pt>
                <c:pt idx="102">
                  <c:v>40893</c:v>
                </c:pt>
                <c:pt idx="103">
                  <c:v>40900</c:v>
                </c:pt>
                <c:pt idx="104">
                  <c:v>40907</c:v>
                </c:pt>
                <c:pt idx="105">
                  <c:v>40914</c:v>
                </c:pt>
                <c:pt idx="106">
                  <c:v>40921</c:v>
                </c:pt>
                <c:pt idx="107">
                  <c:v>40928</c:v>
                </c:pt>
                <c:pt idx="108">
                  <c:v>40935</c:v>
                </c:pt>
                <c:pt idx="109">
                  <c:v>40942</c:v>
                </c:pt>
                <c:pt idx="110">
                  <c:v>40949</c:v>
                </c:pt>
                <c:pt idx="111">
                  <c:v>40956</c:v>
                </c:pt>
                <c:pt idx="112">
                  <c:v>40963</c:v>
                </c:pt>
                <c:pt idx="113">
                  <c:v>40970</c:v>
                </c:pt>
                <c:pt idx="114">
                  <c:v>40977</c:v>
                </c:pt>
                <c:pt idx="115">
                  <c:v>40984</c:v>
                </c:pt>
                <c:pt idx="116">
                  <c:v>40991</c:v>
                </c:pt>
                <c:pt idx="117">
                  <c:v>40998</c:v>
                </c:pt>
                <c:pt idx="118">
                  <c:v>41005</c:v>
                </c:pt>
                <c:pt idx="119">
                  <c:v>41012</c:v>
                </c:pt>
                <c:pt idx="120">
                  <c:v>41019</c:v>
                </c:pt>
                <c:pt idx="121">
                  <c:v>41026</c:v>
                </c:pt>
                <c:pt idx="122">
                  <c:v>41033</c:v>
                </c:pt>
                <c:pt idx="123">
                  <c:v>41040</c:v>
                </c:pt>
                <c:pt idx="124">
                  <c:v>41047</c:v>
                </c:pt>
                <c:pt idx="125">
                  <c:v>41054</c:v>
                </c:pt>
                <c:pt idx="126">
                  <c:v>41061</c:v>
                </c:pt>
                <c:pt idx="127">
                  <c:v>41068</c:v>
                </c:pt>
                <c:pt idx="128">
                  <c:v>41075</c:v>
                </c:pt>
                <c:pt idx="129">
                  <c:v>41082</c:v>
                </c:pt>
                <c:pt idx="130">
                  <c:v>41089</c:v>
                </c:pt>
                <c:pt idx="131">
                  <c:v>41096</c:v>
                </c:pt>
                <c:pt idx="132">
                  <c:v>41103</c:v>
                </c:pt>
                <c:pt idx="133">
                  <c:v>41110</c:v>
                </c:pt>
                <c:pt idx="134">
                  <c:v>41117</c:v>
                </c:pt>
                <c:pt idx="135">
                  <c:v>41124</c:v>
                </c:pt>
                <c:pt idx="136">
                  <c:v>41131</c:v>
                </c:pt>
                <c:pt idx="137">
                  <c:v>41138</c:v>
                </c:pt>
                <c:pt idx="138">
                  <c:v>41145</c:v>
                </c:pt>
                <c:pt idx="139">
                  <c:v>41152</c:v>
                </c:pt>
                <c:pt idx="140">
                  <c:v>41159</c:v>
                </c:pt>
                <c:pt idx="141">
                  <c:v>41166</c:v>
                </c:pt>
                <c:pt idx="142">
                  <c:v>41173</c:v>
                </c:pt>
                <c:pt idx="143">
                  <c:v>41180</c:v>
                </c:pt>
                <c:pt idx="144">
                  <c:v>41187</c:v>
                </c:pt>
                <c:pt idx="145">
                  <c:v>41194</c:v>
                </c:pt>
                <c:pt idx="146">
                  <c:v>41201</c:v>
                </c:pt>
                <c:pt idx="147">
                  <c:v>41208</c:v>
                </c:pt>
                <c:pt idx="148">
                  <c:v>41215</c:v>
                </c:pt>
                <c:pt idx="149">
                  <c:v>41222</c:v>
                </c:pt>
                <c:pt idx="150">
                  <c:v>41229</c:v>
                </c:pt>
                <c:pt idx="151">
                  <c:v>41236</c:v>
                </c:pt>
                <c:pt idx="152">
                  <c:v>41243</c:v>
                </c:pt>
                <c:pt idx="153">
                  <c:v>41250</c:v>
                </c:pt>
                <c:pt idx="154">
                  <c:v>41257</c:v>
                </c:pt>
                <c:pt idx="155">
                  <c:v>41264</c:v>
                </c:pt>
                <c:pt idx="156">
                  <c:v>41271</c:v>
                </c:pt>
                <c:pt idx="157">
                  <c:v>41278</c:v>
                </c:pt>
                <c:pt idx="158">
                  <c:v>41285</c:v>
                </c:pt>
                <c:pt idx="159">
                  <c:v>41292</c:v>
                </c:pt>
                <c:pt idx="160">
                  <c:v>41299</c:v>
                </c:pt>
                <c:pt idx="161">
                  <c:v>41306</c:v>
                </c:pt>
                <c:pt idx="162">
                  <c:v>41313</c:v>
                </c:pt>
                <c:pt idx="163">
                  <c:v>41320</c:v>
                </c:pt>
                <c:pt idx="164">
                  <c:v>41327</c:v>
                </c:pt>
                <c:pt idx="165">
                  <c:v>41334</c:v>
                </c:pt>
                <c:pt idx="166">
                  <c:v>41341</c:v>
                </c:pt>
                <c:pt idx="167">
                  <c:v>41348</c:v>
                </c:pt>
                <c:pt idx="168">
                  <c:v>41355</c:v>
                </c:pt>
                <c:pt idx="169">
                  <c:v>41362</c:v>
                </c:pt>
                <c:pt idx="170">
                  <c:v>41369</c:v>
                </c:pt>
                <c:pt idx="171">
                  <c:v>41376</c:v>
                </c:pt>
                <c:pt idx="172">
                  <c:v>41383</c:v>
                </c:pt>
                <c:pt idx="173">
                  <c:v>41390</c:v>
                </c:pt>
                <c:pt idx="174">
                  <c:v>41397</c:v>
                </c:pt>
                <c:pt idx="175">
                  <c:v>41404</c:v>
                </c:pt>
                <c:pt idx="176">
                  <c:v>41411</c:v>
                </c:pt>
                <c:pt idx="177">
                  <c:v>41418</c:v>
                </c:pt>
                <c:pt idx="178">
                  <c:v>41425</c:v>
                </c:pt>
                <c:pt idx="179">
                  <c:v>41432</c:v>
                </c:pt>
                <c:pt idx="180">
                  <c:v>41439</c:v>
                </c:pt>
                <c:pt idx="181">
                  <c:v>41446</c:v>
                </c:pt>
                <c:pt idx="182">
                  <c:v>41453</c:v>
                </c:pt>
                <c:pt idx="183">
                  <c:v>41460</c:v>
                </c:pt>
                <c:pt idx="184">
                  <c:v>41467</c:v>
                </c:pt>
                <c:pt idx="185">
                  <c:v>41474</c:v>
                </c:pt>
                <c:pt idx="186">
                  <c:v>41481</c:v>
                </c:pt>
                <c:pt idx="187">
                  <c:v>41488</c:v>
                </c:pt>
                <c:pt idx="188">
                  <c:v>41495</c:v>
                </c:pt>
                <c:pt idx="189">
                  <c:v>41502</c:v>
                </c:pt>
                <c:pt idx="190">
                  <c:v>41509</c:v>
                </c:pt>
                <c:pt idx="191">
                  <c:v>41516</c:v>
                </c:pt>
                <c:pt idx="192">
                  <c:v>41523</c:v>
                </c:pt>
                <c:pt idx="193">
                  <c:v>41530</c:v>
                </c:pt>
                <c:pt idx="194">
                  <c:v>41537</c:v>
                </c:pt>
                <c:pt idx="195">
                  <c:v>41544</c:v>
                </c:pt>
                <c:pt idx="196">
                  <c:v>41551</c:v>
                </c:pt>
                <c:pt idx="197">
                  <c:v>41558</c:v>
                </c:pt>
                <c:pt idx="198">
                  <c:v>41565</c:v>
                </c:pt>
                <c:pt idx="199">
                  <c:v>41572</c:v>
                </c:pt>
                <c:pt idx="200">
                  <c:v>41579</c:v>
                </c:pt>
                <c:pt idx="201">
                  <c:v>41586</c:v>
                </c:pt>
                <c:pt idx="202">
                  <c:v>41593</c:v>
                </c:pt>
                <c:pt idx="203">
                  <c:v>41600</c:v>
                </c:pt>
                <c:pt idx="204">
                  <c:v>41607</c:v>
                </c:pt>
                <c:pt idx="205">
                  <c:v>41614</c:v>
                </c:pt>
                <c:pt idx="206">
                  <c:v>41621</c:v>
                </c:pt>
                <c:pt idx="207">
                  <c:v>41628</c:v>
                </c:pt>
                <c:pt idx="208">
                  <c:v>41635</c:v>
                </c:pt>
                <c:pt idx="209">
                  <c:v>41642</c:v>
                </c:pt>
                <c:pt idx="210">
                  <c:v>41649</c:v>
                </c:pt>
                <c:pt idx="211">
                  <c:v>41656</c:v>
                </c:pt>
                <c:pt idx="212">
                  <c:v>41663</c:v>
                </c:pt>
                <c:pt idx="213">
                  <c:v>41670</c:v>
                </c:pt>
                <c:pt idx="214">
                  <c:v>41677</c:v>
                </c:pt>
                <c:pt idx="215">
                  <c:v>41684</c:v>
                </c:pt>
                <c:pt idx="216">
                  <c:v>41691</c:v>
                </c:pt>
                <c:pt idx="217">
                  <c:v>41698</c:v>
                </c:pt>
                <c:pt idx="218">
                  <c:v>41705</c:v>
                </c:pt>
                <c:pt idx="219">
                  <c:v>41712</c:v>
                </c:pt>
                <c:pt idx="220">
                  <c:v>41719</c:v>
                </c:pt>
                <c:pt idx="221">
                  <c:v>41726</c:v>
                </c:pt>
                <c:pt idx="222">
                  <c:v>41733</c:v>
                </c:pt>
                <c:pt idx="223">
                  <c:v>41740</c:v>
                </c:pt>
                <c:pt idx="224">
                  <c:v>41747</c:v>
                </c:pt>
                <c:pt idx="225">
                  <c:v>41754</c:v>
                </c:pt>
                <c:pt idx="226">
                  <c:v>41761</c:v>
                </c:pt>
                <c:pt idx="227">
                  <c:v>41768</c:v>
                </c:pt>
                <c:pt idx="228">
                  <c:v>41775</c:v>
                </c:pt>
                <c:pt idx="229">
                  <c:v>41782</c:v>
                </c:pt>
                <c:pt idx="230">
                  <c:v>41789</c:v>
                </c:pt>
                <c:pt idx="231">
                  <c:v>41796</c:v>
                </c:pt>
                <c:pt idx="232">
                  <c:v>41803</c:v>
                </c:pt>
                <c:pt idx="233">
                  <c:v>41810</c:v>
                </c:pt>
                <c:pt idx="234">
                  <c:v>41817</c:v>
                </c:pt>
                <c:pt idx="235">
                  <c:v>41824</c:v>
                </c:pt>
                <c:pt idx="236">
                  <c:v>41831</c:v>
                </c:pt>
                <c:pt idx="237">
                  <c:v>41838</c:v>
                </c:pt>
                <c:pt idx="238">
                  <c:v>41845</c:v>
                </c:pt>
                <c:pt idx="239">
                  <c:v>41852</c:v>
                </c:pt>
                <c:pt idx="240">
                  <c:v>41859</c:v>
                </c:pt>
                <c:pt idx="241">
                  <c:v>41866</c:v>
                </c:pt>
                <c:pt idx="242">
                  <c:v>41873</c:v>
                </c:pt>
                <c:pt idx="243">
                  <c:v>41880</c:v>
                </c:pt>
                <c:pt idx="244">
                  <c:v>41887</c:v>
                </c:pt>
                <c:pt idx="245">
                  <c:v>41894</c:v>
                </c:pt>
                <c:pt idx="246">
                  <c:v>41901</c:v>
                </c:pt>
                <c:pt idx="247">
                  <c:v>41908</c:v>
                </c:pt>
                <c:pt idx="248">
                  <c:v>41915</c:v>
                </c:pt>
                <c:pt idx="249">
                  <c:v>41922</c:v>
                </c:pt>
                <c:pt idx="250">
                  <c:v>41929</c:v>
                </c:pt>
                <c:pt idx="251">
                  <c:v>41936</c:v>
                </c:pt>
                <c:pt idx="252">
                  <c:v>41943</c:v>
                </c:pt>
                <c:pt idx="253">
                  <c:v>41950</c:v>
                </c:pt>
                <c:pt idx="254">
                  <c:v>41957</c:v>
                </c:pt>
                <c:pt idx="255">
                  <c:v>41964</c:v>
                </c:pt>
                <c:pt idx="256">
                  <c:v>41971</c:v>
                </c:pt>
                <c:pt idx="257">
                  <c:v>41978</c:v>
                </c:pt>
                <c:pt idx="258">
                  <c:v>41985</c:v>
                </c:pt>
                <c:pt idx="259">
                  <c:v>41992</c:v>
                </c:pt>
                <c:pt idx="260">
                  <c:v>41999</c:v>
                </c:pt>
                <c:pt idx="261">
                  <c:v>42006</c:v>
                </c:pt>
                <c:pt idx="262">
                  <c:v>42013</c:v>
                </c:pt>
                <c:pt idx="263">
                  <c:v>42020</c:v>
                </c:pt>
                <c:pt idx="264">
                  <c:v>42027</c:v>
                </c:pt>
                <c:pt idx="265">
                  <c:v>42034</c:v>
                </c:pt>
                <c:pt idx="266">
                  <c:v>42041</c:v>
                </c:pt>
                <c:pt idx="267">
                  <c:v>42048</c:v>
                </c:pt>
                <c:pt idx="268">
                  <c:v>42055</c:v>
                </c:pt>
                <c:pt idx="269">
                  <c:v>42062</c:v>
                </c:pt>
                <c:pt idx="270">
                  <c:v>42069</c:v>
                </c:pt>
                <c:pt idx="271">
                  <c:v>42076</c:v>
                </c:pt>
                <c:pt idx="272">
                  <c:v>42083</c:v>
                </c:pt>
                <c:pt idx="273">
                  <c:v>42090</c:v>
                </c:pt>
                <c:pt idx="274">
                  <c:v>42097</c:v>
                </c:pt>
                <c:pt idx="275">
                  <c:v>42104</c:v>
                </c:pt>
                <c:pt idx="276">
                  <c:v>42111</c:v>
                </c:pt>
                <c:pt idx="277">
                  <c:v>42118</c:v>
                </c:pt>
                <c:pt idx="278">
                  <c:v>42125</c:v>
                </c:pt>
                <c:pt idx="279">
                  <c:v>42132</c:v>
                </c:pt>
                <c:pt idx="280">
                  <c:v>42139</c:v>
                </c:pt>
                <c:pt idx="281">
                  <c:v>42146</c:v>
                </c:pt>
                <c:pt idx="282">
                  <c:v>42153</c:v>
                </c:pt>
                <c:pt idx="283">
                  <c:v>42160</c:v>
                </c:pt>
                <c:pt idx="284">
                  <c:v>42167</c:v>
                </c:pt>
                <c:pt idx="285">
                  <c:v>42174</c:v>
                </c:pt>
                <c:pt idx="286">
                  <c:v>42181</c:v>
                </c:pt>
                <c:pt idx="287">
                  <c:v>42188</c:v>
                </c:pt>
                <c:pt idx="288">
                  <c:v>42195</c:v>
                </c:pt>
                <c:pt idx="289">
                  <c:v>42202</c:v>
                </c:pt>
                <c:pt idx="290">
                  <c:v>42209</c:v>
                </c:pt>
                <c:pt idx="291">
                  <c:v>42216</c:v>
                </c:pt>
                <c:pt idx="292">
                  <c:v>42223</c:v>
                </c:pt>
                <c:pt idx="293">
                  <c:v>42230</c:v>
                </c:pt>
                <c:pt idx="294">
                  <c:v>42237</c:v>
                </c:pt>
                <c:pt idx="295">
                  <c:v>42244</c:v>
                </c:pt>
                <c:pt idx="296">
                  <c:v>42251</c:v>
                </c:pt>
                <c:pt idx="297">
                  <c:v>42258</c:v>
                </c:pt>
                <c:pt idx="298">
                  <c:v>42265</c:v>
                </c:pt>
                <c:pt idx="299">
                  <c:v>42272</c:v>
                </c:pt>
                <c:pt idx="300">
                  <c:v>42279</c:v>
                </c:pt>
                <c:pt idx="301">
                  <c:v>42286</c:v>
                </c:pt>
                <c:pt idx="302">
                  <c:v>42293</c:v>
                </c:pt>
                <c:pt idx="303">
                  <c:v>42300</c:v>
                </c:pt>
                <c:pt idx="304">
                  <c:v>42307</c:v>
                </c:pt>
                <c:pt idx="305">
                  <c:v>42314</c:v>
                </c:pt>
                <c:pt idx="306">
                  <c:v>42321</c:v>
                </c:pt>
                <c:pt idx="307">
                  <c:v>42328</c:v>
                </c:pt>
                <c:pt idx="308">
                  <c:v>42335</c:v>
                </c:pt>
                <c:pt idx="309">
                  <c:v>42342</c:v>
                </c:pt>
                <c:pt idx="310">
                  <c:v>42349</c:v>
                </c:pt>
                <c:pt idx="311">
                  <c:v>42356</c:v>
                </c:pt>
                <c:pt idx="312">
                  <c:v>42363</c:v>
                </c:pt>
                <c:pt idx="313">
                  <c:v>42370</c:v>
                </c:pt>
                <c:pt idx="314">
                  <c:v>42377</c:v>
                </c:pt>
                <c:pt idx="315">
                  <c:v>42384</c:v>
                </c:pt>
                <c:pt idx="316">
                  <c:v>42391</c:v>
                </c:pt>
                <c:pt idx="317">
                  <c:v>42398</c:v>
                </c:pt>
                <c:pt idx="318">
                  <c:v>42405</c:v>
                </c:pt>
                <c:pt idx="319">
                  <c:v>42412</c:v>
                </c:pt>
                <c:pt idx="320">
                  <c:v>42419</c:v>
                </c:pt>
                <c:pt idx="321">
                  <c:v>42426</c:v>
                </c:pt>
                <c:pt idx="322">
                  <c:v>42433</c:v>
                </c:pt>
                <c:pt idx="323">
                  <c:v>42440</c:v>
                </c:pt>
                <c:pt idx="324">
                  <c:v>42447</c:v>
                </c:pt>
                <c:pt idx="325">
                  <c:v>42454</c:v>
                </c:pt>
                <c:pt idx="326">
                  <c:v>42461</c:v>
                </c:pt>
                <c:pt idx="327">
                  <c:v>42468</c:v>
                </c:pt>
                <c:pt idx="328">
                  <c:v>42475</c:v>
                </c:pt>
                <c:pt idx="329">
                  <c:v>42482</c:v>
                </c:pt>
                <c:pt idx="330">
                  <c:v>42489</c:v>
                </c:pt>
                <c:pt idx="331">
                  <c:v>42496</c:v>
                </c:pt>
                <c:pt idx="332">
                  <c:v>42503</c:v>
                </c:pt>
                <c:pt idx="333">
                  <c:v>42510</c:v>
                </c:pt>
                <c:pt idx="334">
                  <c:v>42517</c:v>
                </c:pt>
                <c:pt idx="335">
                  <c:v>42524</c:v>
                </c:pt>
                <c:pt idx="336">
                  <c:v>42531</c:v>
                </c:pt>
                <c:pt idx="337">
                  <c:v>42538</c:v>
                </c:pt>
                <c:pt idx="338">
                  <c:v>42545</c:v>
                </c:pt>
                <c:pt idx="339">
                  <c:v>42552</c:v>
                </c:pt>
                <c:pt idx="340">
                  <c:v>42559</c:v>
                </c:pt>
                <c:pt idx="341">
                  <c:v>42566</c:v>
                </c:pt>
                <c:pt idx="342">
                  <c:v>42573</c:v>
                </c:pt>
                <c:pt idx="343">
                  <c:v>42580</c:v>
                </c:pt>
                <c:pt idx="344">
                  <c:v>42587</c:v>
                </c:pt>
                <c:pt idx="345">
                  <c:v>42594</c:v>
                </c:pt>
                <c:pt idx="346">
                  <c:v>42601</c:v>
                </c:pt>
                <c:pt idx="347">
                  <c:v>42608</c:v>
                </c:pt>
                <c:pt idx="348">
                  <c:v>42615</c:v>
                </c:pt>
                <c:pt idx="349">
                  <c:v>42622</c:v>
                </c:pt>
                <c:pt idx="350">
                  <c:v>42629</c:v>
                </c:pt>
                <c:pt idx="351">
                  <c:v>42636</c:v>
                </c:pt>
                <c:pt idx="352">
                  <c:v>42643</c:v>
                </c:pt>
                <c:pt idx="353">
                  <c:v>42650</c:v>
                </c:pt>
                <c:pt idx="354">
                  <c:v>42657</c:v>
                </c:pt>
                <c:pt idx="355">
                  <c:v>42664</c:v>
                </c:pt>
                <c:pt idx="356">
                  <c:v>42671</c:v>
                </c:pt>
                <c:pt idx="357">
                  <c:v>42678</c:v>
                </c:pt>
                <c:pt idx="358">
                  <c:v>42685</c:v>
                </c:pt>
                <c:pt idx="359">
                  <c:v>42692</c:v>
                </c:pt>
                <c:pt idx="360">
                  <c:v>42699</c:v>
                </c:pt>
                <c:pt idx="361">
                  <c:v>42706</c:v>
                </c:pt>
                <c:pt idx="362">
                  <c:v>42713</c:v>
                </c:pt>
                <c:pt idx="363">
                  <c:v>42720</c:v>
                </c:pt>
                <c:pt idx="364">
                  <c:v>42727</c:v>
                </c:pt>
                <c:pt idx="365">
                  <c:v>42734</c:v>
                </c:pt>
                <c:pt idx="366">
                  <c:v>42741</c:v>
                </c:pt>
                <c:pt idx="367">
                  <c:v>42748</c:v>
                </c:pt>
                <c:pt idx="368">
                  <c:v>42755</c:v>
                </c:pt>
                <c:pt idx="369">
                  <c:v>42762</c:v>
                </c:pt>
                <c:pt idx="370">
                  <c:v>42769</c:v>
                </c:pt>
                <c:pt idx="371">
                  <c:v>42776</c:v>
                </c:pt>
                <c:pt idx="372">
                  <c:v>42783</c:v>
                </c:pt>
                <c:pt idx="373">
                  <c:v>42790</c:v>
                </c:pt>
                <c:pt idx="374">
                  <c:v>42797</c:v>
                </c:pt>
                <c:pt idx="375">
                  <c:v>42804</c:v>
                </c:pt>
                <c:pt idx="376">
                  <c:v>42811</c:v>
                </c:pt>
                <c:pt idx="377">
                  <c:v>42818</c:v>
                </c:pt>
                <c:pt idx="378">
                  <c:v>42825</c:v>
                </c:pt>
                <c:pt idx="379">
                  <c:v>42832</c:v>
                </c:pt>
                <c:pt idx="380">
                  <c:v>42839</c:v>
                </c:pt>
                <c:pt idx="381">
                  <c:v>42846</c:v>
                </c:pt>
                <c:pt idx="382">
                  <c:v>42853</c:v>
                </c:pt>
                <c:pt idx="383">
                  <c:v>42860</c:v>
                </c:pt>
                <c:pt idx="384">
                  <c:v>42867</c:v>
                </c:pt>
                <c:pt idx="385">
                  <c:v>42874</c:v>
                </c:pt>
                <c:pt idx="386">
                  <c:v>42881</c:v>
                </c:pt>
                <c:pt idx="387">
                  <c:v>42888</c:v>
                </c:pt>
                <c:pt idx="388">
                  <c:v>42895</c:v>
                </c:pt>
                <c:pt idx="389">
                  <c:v>42902</c:v>
                </c:pt>
                <c:pt idx="390">
                  <c:v>42909</c:v>
                </c:pt>
                <c:pt idx="391">
                  <c:v>42916</c:v>
                </c:pt>
                <c:pt idx="392">
                  <c:v>42923</c:v>
                </c:pt>
                <c:pt idx="393">
                  <c:v>42930</c:v>
                </c:pt>
                <c:pt idx="394">
                  <c:v>42937</c:v>
                </c:pt>
                <c:pt idx="395">
                  <c:v>42944</c:v>
                </c:pt>
                <c:pt idx="396">
                  <c:v>42951</c:v>
                </c:pt>
                <c:pt idx="397">
                  <c:v>42958</c:v>
                </c:pt>
                <c:pt idx="398">
                  <c:v>42965</c:v>
                </c:pt>
                <c:pt idx="399">
                  <c:v>42972</c:v>
                </c:pt>
                <c:pt idx="400">
                  <c:v>42979</c:v>
                </c:pt>
                <c:pt idx="401">
                  <c:v>42986</c:v>
                </c:pt>
                <c:pt idx="402">
                  <c:v>42993</c:v>
                </c:pt>
                <c:pt idx="403">
                  <c:v>43000</c:v>
                </c:pt>
                <c:pt idx="404">
                  <c:v>43007</c:v>
                </c:pt>
                <c:pt idx="405">
                  <c:v>43014</c:v>
                </c:pt>
                <c:pt idx="406">
                  <c:v>43021</c:v>
                </c:pt>
                <c:pt idx="407">
                  <c:v>43028</c:v>
                </c:pt>
                <c:pt idx="408">
                  <c:v>43035</c:v>
                </c:pt>
                <c:pt idx="409">
                  <c:v>43042</c:v>
                </c:pt>
                <c:pt idx="410">
                  <c:v>43049</c:v>
                </c:pt>
                <c:pt idx="411">
                  <c:v>43056</c:v>
                </c:pt>
                <c:pt idx="412">
                  <c:v>43063</c:v>
                </c:pt>
                <c:pt idx="413">
                  <c:v>43070</c:v>
                </c:pt>
                <c:pt idx="414">
                  <c:v>43077</c:v>
                </c:pt>
                <c:pt idx="415">
                  <c:v>43084</c:v>
                </c:pt>
                <c:pt idx="416">
                  <c:v>43091</c:v>
                </c:pt>
                <c:pt idx="417">
                  <c:v>43098</c:v>
                </c:pt>
                <c:pt idx="418">
                  <c:v>43105</c:v>
                </c:pt>
                <c:pt idx="419">
                  <c:v>43112</c:v>
                </c:pt>
                <c:pt idx="420">
                  <c:v>43119</c:v>
                </c:pt>
                <c:pt idx="421">
                  <c:v>43126</c:v>
                </c:pt>
                <c:pt idx="422">
                  <c:v>43133</c:v>
                </c:pt>
                <c:pt idx="423">
                  <c:v>43140</c:v>
                </c:pt>
                <c:pt idx="424">
                  <c:v>43147</c:v>
                </c:pt>
                <c:pt idx="425">
                  <c:v>43154</c:v>
                </c:pt>
                <c:pt idx="426">
                  <c:v>43161</c:v>
                </c:pt>
                <c:pt idx="427">
                  <c:v>43168</c:v>
                </c:pt>
                <c:pt idx="428">
                  <c:v>43175</c:v>
                </c:pt>
                <c:pt idx="429">
                  <c:v>43182</c:v>
                </c:pt>
                <c:pt idx="430">
                  <c:v>43189</c:v>
                </c:pt>
                <c:pt idx="431">
                  <c:v>43196</c:v>
                </c:pt>
                <c:pt idx="432">
                  <c:v>43203</c:v>
                </c:pt>
                <c:pt idx="433">
                  <c:v>43210</c:v>
                </c:pt>
                <c:pt idx="434">
                  <c:v>43217</c:v>
                </c:pt>
                <c:pt idx="435">
                  <c:v>43224</c:v>
                </c:pt>
                <c:pt idx="436">
                  <c:v>43231</c:v>
                </c:pt>
                <c:pt idx="437">
                  <c:v>43238</c:v>
                </c:pt>
                <c:pt idx="438">
                  <c:v>43245</c:v>
                </c:pt>
                <c:pt idx="439">
                  <c:v>43252</c:v>
                </c:pt>
                <c:pt idx="440">
                  <c:v>43259</c:v>
                </c:pt>
                <c:pt idx="441">
                  <c:v>43266</c:v>
                </c:pt>
                <c:pt idx="442">
                  <c:v>43273</c:v>
                </c:pt>
                <c:pt idx="443">
                  <c:v>43280</c:v>
                </c:pt>
                <c:pt idx="444">
                  <c:v>43287</c:v>
                </c:pt>
                <c:pt idx="445">
                  <c:v>43294</c:v>
                </c:pt>
                <c:pt idx="446">
                  <c:v>43301</c:v>
                </c:pt>
                <c:pt idx="447">
                  <c:v>43308</c:v>
                </c:pt>
                <c:pt idx="448">
                  <c:v>43315</c:v>
                </c:pt>
                <c:pt idx="449">
                  <c:v>43322</c:v>
                </c:pt>
                <c:pt idx="450">
                  <c:v>43329</c:v>
                </c:pt>
                <c:pt idx="451">
                  <c:v>43336</c:v>
                </c:pt>
                <c:pt idx="452">
                  <c:v>43343</c:v>
                </c:pt>
                <c:pt idx="453">
                  <c:v>43350</c:v>
                </c:pt>
                <c:pt idx="454">
                  <c:v>43357</c:v>
                </c:pt>
                <c:pt idx="455">
                  <c:v>43364</c:v>
                </c:pt>
                <c:pt idx="456">
                  <c:v>43371</c:v>
                </c:pt>
                <c:pt idx="457">
                  <c:v>43378</c:v>
                </c:pt>
                <c:pt idx="458">
                  <c:v>43385</c:v>
                </c:pt>
                <c:pt idx="459">
                  <c:v>43392</c:v>
                </c:pt>
                <c:pt idx="460">
                  <c:v>43399</c:v>
                </c:pt>
                <c:pt idx="461">
                  <c:v>43406</c:v>
                </c:pt>
                <c:pt idx="462">
                  <c:v>43413</c:v>
                </c:pt>
                <c:pt idx="463">
                  <c:v>43420</c:v>
                </c:pt>
                <c:pt idx="464">
                  <c:v>43427</c:v>
                </c:pt>
              </c:numCache>
            </c:numRef>
          </c:cat>
          <c:val>
            <c:numRef>
              <c:f>'Bloom Yields live'!$H$11:$H$475</c:f>
              <c:numCache>
                <c:formatCode>0.00</c:formatCode>
                <c:ptCount val="465"/>
                <c:pt idx="156">
                  <c:v>2.3319299363057309</c:v>
                </c:pt>
                <c:pt idx="157">
                  <c:v>2.3201464968152852</c:v>
                </c:pt>
                <c:pt idx="158">
                  <c:v>2.3086624203821642</c:v>
                </c:pt>
                <c:pt idx="159">
                  <c:v>2.2977834394904444</c:v>
                </c:pt>
                <c:pt idx="160">
                  <c:v>2.2877261146496801</c:v>
                </c:pt>
                <c:pt idx="161">
                  <c:v>2.2780191082802532</c:v>
                </c:pt>
                <c:pt idx="162">
                  <c:v>2.2683949044585971</c:v>
                </c:pt>
                <c:pt idx="163">
                  <c:v>2.2585859872611449</c:v>
                </c:pt>
                <c:pt idx="164">
                  <c:v>2.2476433121019093</c:v>
                </c:pt>
                <c:pt idx="165">
                  <c:v>2.2368726114649666</c:v>
                </c:pt>
                <c:pt idx="166">
                  <c:v>2.2264777070063682</c:v>
                </c:pt>
                <c:pt idx="167">
                  <c:v>2.2155668789808907</c:v>
                </c:pt>
                <c:pt idx="168">
                  <c:v>2.2045414012738842</c:v>
                </c:pt>
                <c:pt idx="169">
                  <c:v>2.1926815286624191</c:v>
                </c:pt>
                <c:pt idx="170">
                  <c:v>2.1807261146496808</c:v>
                </c:pt>
                <c:pt idx="171">
                  <c:v>2.1685859872611455</c:v>
                </c:pt>
                <c:pt idx="172">
                  <c:v>2.1569044585987256</c:v>
                </c:pt>
                <c:pt idx="173">
                  <c:v>2.1450828025477704</c:v>
                </c:pt>
                <c:pt idx="174">
                  <c:v>2.1337579617834392</c:v>
                </c:pt>
                <c:pt idx="175">
                  <c:v>2.1247261146496812</c:v>
                </c:pt>
                <c:pt idx="176">
                  <c:v>2.1149490445859866</c:v>
                </c:pt>
                <c:pt idx="177">
                  <c:v>2.1070764331210188</c:v>
                </c:pt>
                <c:pt idx="178">
                  <c:v>2.0995732484076433</c:v>
                </c:pt>
                <c:pt idx="179">
                  <c:v>2.0929554140127391</c:v>
                </c:pt>
                <c:pt idx="180">
                  <c:v>2.0862484076433123</c:v>
                </c:pt>
                <c:pt idx="181">
                  <c:v>2.0798471337579616</c:v>
                </c:pt>
                <c:pt idx="182">
                  <c:v>2.074222929936306</c:v>
                </c:pt>
                <c:pt idx="183">
                  <c:v>2.068713375796178</c:v>
                </c:pt>
                <c:pt idx="184">
                  <c:v>2.0618662420382163</c:v>
                </c:pt>
                <c:pt idx="185">
                  <c:v>2.0549363057324839</c:v>
                </c:pt>
                <c:pt idx="186">
                  <c:v>2.0483057324840761</c:v>
                </c:pt>
                <c:pt idx="187">
                  <c:v>2.0418152866242036</c:v>
                </c:pt>
                <c:pt idx="188">
                  <c:v>2.0364649681528659</c:v>
                </c:pt>
                <c:pt idx="189">
                  <c:v>2.0331974522292988</c:v>
                </c:pt>
                <c:pt idx="190">
                  <c:v>2.0310509554140119</c:v>
                </c:pt>
                <c:pt idx="191">
                  <c:v>2.0288535031847132</c:v>
                </c:pt>
                <c:pt idx="192">
                  <c:v>2.0262738853503186</c:v>
                </c:pt>
                <c:pt idx="193">
                  <c:v>2.0235668789808918</c:v>
                </c:pt>
                <c:pt idx="194">
                  <c:v>2.02047770700637</c:v>
                </c:pt>
                <c:pt idx="195">
                  <c:v>2.0168789808917205</c:v>
                </c:pt>
                <c:pt idx="196">
                  <c:v>2.0140382165605102</c:v>
                </c:pt>
                <c:pt idx="197">
                  <c:v>2.0115477707006373</c:v>
                </c:pt>
                <c:pt idx="198">
                  <c:v>2.0081082802547772</c:v>
                </c:pt>
                <c:pt idx="199">
                  <c:v>2.0035286624203823</c:v>
                </c:pt>
                <c:pt idx="200">
                  <c:v>1.9982611464968152</c:v>
                </c:pt>
                <c:pt idx="201">
                  <c:v>1.994057324840764</c:v>
                </c:pt>
                <c:pt idx="202">
                  <c:v>1.9889171974522293</c:v>
                </c:pt>
                <c:pt idx="203">
                  <c:v>1.9828216560509551</c:v>
                </c:pt>
                <c:pt idx="204">
                  <c:v>1.9761847133757959</c:v>
                </c:pt>
                <c:pt idx="205">
                  <c:v>1.9697133757961787</c:v>
                </c:pt>
                <c:pt idx="206">
                  <c:v>1.9625350318471342</c:v>
                </c:pt>
                <c:pt idx="207">
                  <c:v>1.9551464968152867</c:v>
                </c:pt>
                <c:pt idx="208">
                  <c:v>1.9485987261146498</c:v>
                </c:pt>
                <c:pt idx="209">
                  <c:v>1.9420955414012742</c:v>
                </c:pt>
                <c:pt idx="210">
                  <c:v>1.9355541401273886</c:v>
                </c:pt>
                <c:pt idx="211">
                  <c:v>1.9274267515923567</c:v>
                </c:pt>
                <c:pt idx="212">
                  <c:v>1.9177515923566881</c:v>
                </c:pt>
                <c:pt idx="213">
                  <c:v>1.9082738853503192</c:v>
                </c:pt>
                <c:pt idx="214">
                  <c:v>1.898089171974523</c:v>
                </c:pt>
                <c:pt idx="215">
                  <c:v>1.8878089171974524</c:v>
                </c:pt>
                <c:pt idx="216">
                  <c:v>1.8776751592356693</c:v>
                </c:pt>
                <c:pt idx="217">
                  <c:v>1.8679490445859874</c:v>
                </c:pt>
                <c:pt idx="218">
                  <c:v>1.8576305732484077</c:v>
                </c:pt>
                <c:pt idx="219">
                  <c:v>1.8470127388535036</c:v>
                </c:pt>
                <c:pt idx="220">
                  <c:v>1.8370955414012742</c:v>
                </c:pt>
                <c:pt idx="221">
                  <c:v>1.82607643312102</c:v>
                </c:pt>
                <c:pt idx="222">
                  <c:v>1.8144904458598734</c:v>
                </c:pt>
                <c:pt idx="223">
                  <c:v>1.801891719745224</c:v>
                </c:pt>
                <c:pt idx="224">
                  <c:v>1.790025477707007</c:v>
                </c:pt>
                <c:pt idx="225">
                  <c:v>1.7787133757961793</c:v>
                </c:pt>
                <c:pt idx="226">
                  <c:v>1.7673184713375807</c:v>
                </c:pt>
                <c:pt idx="227">
                  <c:v>1.7563949044586</c:v>
                </c:pt>
                <c:pt idx="228">
                  <c:v>1.745267515923568</c:v>
                </c:pt>
                <c:pt idx="229">
                  <c:v>1.7348025477707012</c:v>
                </c:pt>
                <c:pt idx="230">
                  <c:v>1.7244394904458606</c:v>
                </c:pt>
                <c:pt idx="231">
                  <c:v>1.7135732484076438</c:v>
                </c:pt>
                <c:pt idx="232">
                  <c:v>1.7033885350318472</c:v>
                </c:pt>
                <c:pt idx="233">
                  <c:v>1.6931019108280259</c:v>
                </c:pt>
                <c:pt idx="234">
                  <c:v>1.6830891719745231</c:v>
                </c:pt>
                <c:pt idx="235">
                  <c:v>1.671828025477708</c:v>
                </c:pt>
                <c:pt idx="236">
                  <c:v>1.6614713375796182</c:v>
                </c:pt>
                <c:pt idx="237">
                  <c:v>1.6516624203821655</c:v>
                </c:pt>
                <c:pt idx="238">
                  <c:v>1.6409617834394907</c:v>
                </c:pt>
                <c:pt idx="239">
                  <c:v>1.6319999999999999</c:v>
                </c:pt>
                <c:pt idx="240">
                  <c:v>1.6237643312101908</c:v>
                </c:pt>
                <c:pt idx="241">
                  <c:v>1.6149745222929934</c:v>
                </c:pt>
                <c:pt idx="242">
                  <c:v>1.6078280254777066</c:v>
                </c:pt>
                <c:pt idx="243">
                  <c:v>1.599777070063694</c:v>
                </c:pt>
                <c:pt idx="244">
                  <c:v>1.5929108280254771</c:v>
                </c:pt>
                <c:pt idx="245">
                  <c:v>1.5885286624203816</c:v>
                </c:pt>
                <c:pt idx="246">
                  <c:v>1.5833121019108276</c:v>
                </c:pt>
                <c:pt idx="247">
                  <c:v>1.5783821656050951</c:v>
                </c:pt>
                <c:pt idx="248">
                  <c:v>1.5722675159235664</c:v>
                </c:pt>
                <c:pt idx="249">
                  <c:v>1.5651719745222925</c:v>
                </c:pt>
                <c:pt idx="250">
                  <c:v>1.5566433121019101</c:v>
                </c:pt>
                <c:pt idx="251">
                  <c:v>1.5489171974522287</c:v>
                </c:pt>
                <c:pt idx="252">
                  <c:v>1.5404076433121014</c:v>
                </c:pt>
                <c:pt idx="253">
                  <c:v>1.5339999999999998</c:v>
                </c:pt>
                <c:pt idx="254">
                  <c:v>1.5269808917197449</c:v>
                </c:pt>
                <c:pt idx="255">
                  <c:v>1.5193694267515923</c:v>
                </c:pt>
                <c:pt idx="256">
                  <c:v>1.5094331210191081</c:v>
                </c:pt>
                <c:pt idx="257">
                  <c:v>1.5008280254777069</c:v>
                </c:pt>
                <c:pt idx="258">
                  <c:v>1.4911273885350316</c:v>
                </c:pt>
                <c:pt idx="259">
                  <c:v>1.4831210191082802</c:v>
                </c:pt>
                <c:pt idx="260">
                  <c:v>1.4743949044585984</c:v>
                </c:pt>
                <c:pt idx="261">
                  <c:v>1.4659363057324839</c:v>
                </c:pt>
                <c:pt idx="262">
                  <c:v>1.4572738853503184</c:v>
                </c:pt>
                <c:pt idx="263">
                  <c:v>1.4489299363057326</c:v>
                </c:pt>
                <c:pt idx="264">
                  <c:v>1.4389554140127387</c:v>
                </c:pt>
                <c:pt idx="265">
                  <c:v>1.4290573248407643</c:v>
                </c:pt>
                <c:pt idx="266">
                  <c:v>1.4191401273885349</c:v>
                </c:pt>
                <c:pt idx="267">
                  <c:v>1.4091783439490444</c:v>
                </c:pt>
                <c:pt idx="268">
                  <c:v>1.3992547770700636</c:v>
                </c:pt>
                <c:pt idx="269">
                  <c:v>1.3893503184713374</c:v>
                </c:pt>
                <c:pt idx="270">
                  <c:v>1.3803949044585988</c:v>
                </c:pt>
                <c:pt idx="271">
                  <c:v>1.3706050955414013</c:v>
                </c:pt>
                <c:pt idx="272">
                  <c:v>1.35871974522293</c:v>
                </c:pt>
                <c:pt idx="273">
                  <c:v>1.3481592356687899</c:v>
                </c:pt>
                <c:pt idx="274">
                  <c:v>1.3379745222929937</c:v>
                </c:pt>
                <c:pt idx="275">
                  <c:v>1.3279108280254777</c:v>
                </c:pt>
                <c:pt idx="276">
                  <c:v>1.3173630573248407</c:v>
                </c:pt>
                <c:pt idx="277">
                  <c:v>1.3074713375796179</c:v>
                </c:pt>
                <c:pt idx="278">
                  <c:v>1.2990191082802547</c:v>
                </c:pt>
                <c:pt idx="279">
                  <c:v>1.2924140127388533</c:v>
                </c:pt>
                <c:pt idx="280">
                  <c:v>1.2867324840764329</c:v>
                </c:pt>
                <c:pt idx="281">
                  <c:v>1.281496815286624</c:v>
                </c:pt>
                <c:pt idx="282">
                  <c:v>1.2758789808917195</c:v>
                </c:pt>
                <c:pt idx="283">
                  <c:v>1.2737834394904455</c:v>
                </c:pt>
                <c:pt idx="284">
                  <c:v>1.2706305732484071</c:v>
                </c:pt>
                <c:pt idx="285">
                  <c:v>1.2662611464968148</c:v>
                </c:pt>
                <c:pt idx="286">
                  <c:v>1.2620636942675152</c:v>
                </c:pt>
                <c:pt idx="287">
                  <c:v>1.2570191082802538</c:v>
                </c:pt>
                <c:pt idx="288">
                  <c:v>1.2542802547770691</c:v>
                </c:pt>
                <c:pt idx="289">
                  <c:v>1.2512802547770692</c:v>
                </c:pt>
                <c:pt idx="290">
                  <c:v>1.2482484076433111</c:v>
                </c:pt>
                <c:pt idx="291">
                  <c:v>1.2434458598726104</c:v>
                </c:pt>
                <c:pt idx="292">
                  <c:v>1.2385987261146487</c:v>
                </c:pt>
                <c:pt idx="293">
                  <c:v>1.2339808917197441</c:v>
                </c:pt>
                <c:pt idx="294">
                  <c:v>1.2280509554140115</c:v>
                </c:pt>
                <c:pt idx="295">
                  <c:v>1.2241528662420371</c:v>
                </c:pt>
                <c:pt idx="296">
                  <c:v>1.2199044585987253</c:v>
                </c:pt>
                <c:pt idx="297">
                  <c:v>1.2143885350318462</c:v>
                </c:pt>
                <c:pt idx="298">
                  <c:v>1.2077452229299352</c:v>
                </c:pt>
                <c:pt idx="299">
                  <c:v>1.2017006369426741</c:v>
                </c:pt>
                <c:pt idx="300">
                  <c:v>1.1957643312101898</c:v>
                </c:pt>
                <c:pt idx="301">
                  <c:v>1.1899999999999986</c:v>
                </c:pt>
                <c:pt idx="302">
                  <c:v>1.1842866242038204</c:v>
                </c:pt>
                <c:pt idx="303">
                  <c:v>1.1773949044585974</c:v>
                </c:pt>
                <c:pt idx="304">
                  <c:v>1.1709044585987247</c:v>
                </c:pt>
                <c:pt idx="305">
                  <c:v>1.1660828025477692</c:v>
                </c:pt>
                <c:pt idx="306">
                  <c:v>1.161057324840763</c:v>
                </c:pt>
                <c:pt idx="307">
                  <c:v>1.1556369426751578</c:v>
                </c:pt>
                <c:pt idx="308">
                  <c:v>1.1494203821656037</c:v>
                </c:pt>
                <c:pt idx="309">
                  <c:v>1.1449108280254765</c:v>
                </c:pt>
                <c:pt idx="310">
                  <c:v>1.1401019108280244</c:v>
                </c:pt>
                <c:pt idx="311">
                  <c:v>1.1350063694267503</c:v>
                </c:pt>
                <c:pt idx="312">
                  <c:v>1.1302929936305719</c:v>
                </c:pt>
                <c:pt idx="313">
                  <c:v>1.1259617834394891</c:v>
                </c:pt>
                <c:pt idx="314">
                  <c:v>1.1194522292993616</c:v>
                </c:pt>
                <c:pt idx="315">
                  <c:v>1.1128089171974509</c:v>
                </c:pt>
                <c:pt idx="316">
                  <c:v>1.1059872611464954</c:v>
                </c:pt>
                <c:pt idx="317">
                  <c:v>1.0976305732484064</c:v>
                </c:pt>
                <c:pt idx="318">
                  <c:v>1.0888598726114636</c:v>
                </c:pt>
                <c:pt idx="319">
                  <c:v>1.0802675159235655</c:v>
                </c:pt>
                <c:pt idx="320">
                  <c:v>1.071025477707005</c:v>
                </c:pt>
                <c:pt idx="321">
                  <c:v>1.0619745222929922</c:v>
                </c:pt>
                <c:pt idx="322">
                  <c:v>1.0545031847133743</c:v>
                </c:pt>
                <c:pt idx="323">
                  <c:v>1.0465159235668777</c:v>
                </c:pt>
                <c:pt idx="324">
                  <c:v>1.0385987261146483</c:v>
                </c:pt>
                <c:pt idx="325">
                  <c:v>1.0309617834394895</c:v>
                </c:pt>
                <c:pt idx="326">
                  <c:v>1.0236050955414002</c:v>
                </c:pt>
                <c:pt idx="327">
                  <c:v>1.0164968152866234</c:v>
                </c:pt>
                <c:pt idx="328">
                  <c:v>1.0092802547770692</c:v>
                </c:pt>
                <c:pt idx="329">
                  <c:v>1.0027834394904451</c:v>
                </c:pt>
                <c:pt idx="330">
                  <c:v>0.99683439490445758</c:v>
                </c:pt>
                <c:pt idx="331">
                  <c:v>0.98985350318471232</c:v>
                </c:pt>
                <c:pt idx="332">
                  <c:v>0.98185350318471254</c:v>
                </c:pt>
                <c:pt idx="333">
                  <c:v>0.97445859872611396</c:v>
                </c:pt>
                <c:pt idx="334">
                  <c:v>0.96622292993630499</c:v>
                </c:pt>
                <c:pt idx="335">
                  <c:v>0.95707006369426695</c:v>
                </c:pt>
                <c:pt idx="336">
                  <c:v>0.94735668789808891</c:v>
                </c:pt>
                <c:pt idx="337">
                  <c:v>0.9378343949044583</c:v>
                </c:pt>
                <c:pt idx="338">
                  <c:v>0.92654140127388485</c:v>
                </c:pt>
                <c:pt idx="339">
                  <c:v>0.91472611464968112</c:v>
                </c:pt>
                <c:pt idx="340">
                  <c:v>0.90257961783439467</c:v>
                </c:pt>
                <c:pt idx="341">
                  <c:v>0.89268152866242023</c:v>
                </c:pt>
                <c:pt idx="342">
                  <c:v>0.88281528662420361</c:v>
                </c:pt>
                <c:pt idx="343">
                  <c:v>0.87143949044585955</c:v>
                </c:pt>
                <c:pt idx="344">
                  <c:v>0.8604968152866237</c:v>
                </c:pt>
                <c:pt idx="345">
                  <c:v>0.84910191082802533</c:v>
                </c:pt>
                <c:pt idx="346">
                  <c:v>0.83691082802547756</c:v>
                </c:pt>
                <c:pt idx="347">
                  <c:v>0.82412738853503209</c:v>
                </c:pt>
                <c:pt idx="348">
                  <c:v>0.81202547770700695</c:v>
                </c:pt>
                <c:pt idx="349">
                  <c:v>0.79966878980891765</c:v>
                </c:pt>
                <c:pt idx="350">
                  <c:v>0.78712738853503217</c:v>
                </c:pt>
                <c:pt idx="351">
                  <c:v>0.77422929936305762</c:v>
                </c:pt>
                <c:pt idx="352">
                  <c:v>0.76213375796178395</c:v>
                </c:pt>
                <c:pt idx="353">
                  <c:v>0.75052866242038263</c:v>
                </c:pt>
                <c:pt idx="354">
                  <c:v>0.73901910828025519</c:v>
                </c:pt>
                <c:pt idx="355">
                  <c:v>0.72738853503184753</c:v>
                </c:pt>
                <c:pt idx="356">
                  <c:v>0.7172675159235673</c:v>
                </c:pt>
                <c:pt idx="357">
                  <c:v>0.70734394904458631</c:v>
                </c:pt>
                <c:pt idx="358">
                  <c:v>0.69810828025477745</c:v>
                </c:pt>
                <c:pt idx="359">
                  <c:v>0.68896815286624247</c:v>
                </c:pt>
                <c:pt idx="360">
                  <c:v>0.67936305732484115</c:v>
                </c:pt>
                <c:pt idx="361">
                  <c:v>0.67036305732484114</c:v>
                </c:pt>
                <c:pt idx="362">
                  <c:v>0.66094267515923588</c:v>
                </c:pt>
                <c:pt idx="363">
                  <c:v>0.65129299363057336</c:v>
                </c:pt>
                <c:pt idx="364">
                  <c:v>0.64077707006369433</c:v>
                </c:pt>
                <c:pt idx="365">
                  <c:v>0.62963057324840765</c:v>
                </c:pt>
                <c:pt idx="366">
                  <c:v>0.61914649681528666</c:v>
                </c:pt>
                <c:pt idx="367">
                  <c:v>0.60955414012738862</c:v>
                </c:pt>
                <c:pt idx="368">
                  <c:v>0.60107006369426763</c:v>
                </c:pt>
                <c:pt idx="369">
                  <c:v>0.59344585987261156</c:v>
                </c:pt>
                <c:pt idx="370">
                  <c:v>0.58549681528662412</c:v>
                </c:pt>
                <c:pt idx="371">
                  <c:v>0.57694904458598717</c:v>
                </c:pt>
                <c:pt idx="372">
                  <c:v>0.56817197452229273</c:v>
                </c:pt>
                <c:pt idx="373">
                  <c:v>0.55876433121019076</c:v>
                </c:pt>
                <c:pt idx="374">
                  <c:v>0.55067515923566845</c:v>
                </c:pt>
                <c:pt idx="375">
                  <c:v>0.5432165605095538</c:v>
                </c:pt>
                <c:pt idx="376">
                  <c:v>0.5361273885350315</c:v>
                </c:pt>
                <c:pt idx="377">
                  <c:v>0.52829936305732428</c:v>
                </c:pt>
                <c:pt idx="378">
                  <c:v>0.52050955414012701</c:v>
                </c:pt>
                <c:pt idx="379">
                  <c:v>0.51206369426751563</c:v>
                </c:pt>
                <c:pt idx="380">
                  <c:v>0.50368152866242011</c:v>
                </c:pt>
                <c:pt idx="381">
                  <c:v>0.49563694267515906</c:v>
                </c:pt>
                <c:pt idx="382">
                  <c:v>0.48819745222929906</c:v>
                </c:pt>
                <c:pt idx="383">
                  <c:v>0.48161783439490402</c:v>
                </c:pt>
                <c:pt idx="384">
                  <c:v>0.47483439490445811</c:v>
                </c:pt>
                <c:pt idx="385">
                  <c:v>0.46870063694267489</c:v>
                </c:pt>
                <c:pt idx="386">
                  <c:v>0.46179617834394893</c:v>
                </c:pt>
                <c:pt idx="387">
                  <c:v>0.45488535031847133</c:v>
                </c:pt>
                <c:pt idx="388">
                  <c:v>0.44794267515923564</c:v>
                </c:pt>
                <c:pt idx="389">
                  <c:v>0.44102547770700634</c:v>
                </c:pt>
                <c:pt idx="390">
                  <c:v>0.43408280254777087</c:v>
                </c:pt>
                <c:pt idx="391">
                  <c:v>0.42901273885350338</c:v>
                </c:pt>
                <c:pt idx="392">
                  <c:v>0.42459872611464988</c:v>
                </c:pt>
                <c:pt idx="393">
                  <c:v>0.42071337579617857</c:v>
                </c:pt>
                <c:pt idx="394">
                  <c:v>0.41657961783439501</c:v>
                </c:pt>
                <c:pt idx="395">
                  <c:v>0.4127197452229302</c:v>
                </c:pt>
                <c:pt idx="396">
                  <c:v>0.40849044585987276</c:v>
                </c:pt>
                <c:pt idx="397">
                  <c:v>0.40421019108280276</c:v>
                </c:pt>
                <c:pt idx="398">
                  <c:v>0.40077707006369445</c:v>
                </c:pt>
                <c:pt idx="399">
                  <c:v>0.39693630573248428</c:v>
                </c:pt>
                <c:pt idx="400">
                  <c:v>0.39366242038216581</c:v>
                </c:pt>
                <c:pt idx="401">
                  <c:v>0.38972611464968177</c:v>
                </c:pt>
                <c:pt idx="402">
                  <c:v>0.38557324840764351</c:v>
                </c:pt>
                <c:pt idx="403">
                  <c:v>0.38177070063694285</c:v>
                </c:pt>
                <c:pt idx="404">
                  <c:v>0.37852866242038236</c:v>
                </c:pt>
                <c:pt idx="405">
                  <c:v>0.37555414012738864</c:v>
                </c:pt>
                <c:pt idx="406">
                  <c:v>0.37247133757961798</c:v>
                </c:pt>
                <c:pt idx="407">
                  <c:v>0.36987898089171989</c:v>
                </c:pt>
                <c:pt idx="408">
                  <c:v>0.36663694267515934</c:v>
                </c:pt>
                <c:pt idx="409">
                  <c:v>0.36359235668789819</c:v>
                </c:pt>
                <c:pt idx="410">
                  <c:v>0.36100000000000015</c:v>
                </c:pt>
                <c:pt idx="411">
                  <c:v>0.35829299363057338</c:v>
                </c:pt>
                <c:pt idx="412">
                  <c:v>0.35568152866242053</c:v>
                </c:pt>
                <c:pt idx="413">
                  <c:v>0.35315923566879004</c:v>
                </c:pt>
                <c:pt idx="414">
                  <c:v>0.3501337579617837</c:v>
                </c:pt>
                <c:pt idx="415">
                  <c:v>0.3480700636942678</c:v>
                </c:pt>
                <c:pt idx="416">
                  <c:v>0.34696178343949069</c:v>
                </c:pt>
                <c:pt idx="417">
                  <c:v>0.34591719745222949</c:v>
                </c:pt>
                <c:pt idx="418">
                  <c:v>0.34552866242038233</c:v>
                </c:pt>
                <c:pt idx="419">
                  <c:v>0.34607643312101927</c:v>
                </c:pt>
                <c:pt idx="420">
                  <c:v>0.3468025477707008</c:v>
                </c:pt>
                <c:pt idx="421">
                  <c:v>0.34849044585987271</c:v>
                </c:pt>
                <c:pt idx="422">
                  <c:v>0.35143949044585998</c:v>
                </c:pt>
                <c:pt idx="423">
                  <c:v>0.35377707006369441</c:v>
                </c:pt>
                <c:pt idx="424">
                  <c:v>0.35608917197452244</c:v>
                </c:pt>
                <c:pt idx="425">
                  <c:v>0.35790445859872622</c:v>
                </c:pt>
                <c:pt idx="426">
                  <c:v>0.35994904458598742</c:v>
                </c:pt>
                <c:pt idx="427">
                  <c:v>0.36154777070063704</c:v>
                </c:pt>
                <c:pt idx="428">
                  <c:v>0.36353503184713387</c:v>
                </c:pt>
                <c:pt idx="429">
                  <c:v>0.36570700636942688</c:v>
                </c:pt>
                <c:pt idx="430">
                  <c:v>0.36754140127388546</c:v>
                </c:pt>
                <c:pt idx="431">
                  <c:v>0.36946496815286639</c:v>
                </c:pt>
                <c:pt idx="432">
                  <c:v>0.37172611464968164</c:v>
                </c:pt>
                <c:pt idx="433">
                  <c:v>0.37498089171974536</c:v>
                </c:pt>
                <c:pt idx="434">
                  <c:v>0.37762420382165623</c:v>
                </c:pt>
                <c:pt idx="435">
                  <c:v>0.37871974522293012</c:v>
                </c:pt>
                <c:pt idx="436">
                  <c:v>0.37878980891719766</c:v>
                </c:pt>
                <c:pt idx="437">
                  <c:v>0.37849681528662443</c:v>
                </c:pt>
                <c:pt idx="438">
                  <c:v>0.37722929936305749</c:v>
                </c:pt>
                <c:pt idx="439">
                  <c:v>0.37656687898089186</c:v>
                </c:pt>
                <c:pt idx="440">
                  <c:v>0.37403821656050973</c:v>
                </c:pt>
                <c:pt idx="441">
                  <c:v>0.37128662420382186</c:v>
                </c:pt>
                <c:pt idx="442">
                  <c:v>0.36864331210191098</c:v>
                </c:pt>
                <c:pt idx="443">
                  <c:v>0.36468789808917207</c:v>
                </c:pt>
                <c:pt idx="444">
                  <c:v>0.36150955414012748</c:v>
                </c:pt>
                <c:pt idx="445">
                  <c:v>0.35795541401273895</c:v>
                </c:pt>
                <c:pt idx="446">
                  <c:v>0.35529299363057326</c:v>
                </c:pt>
                <c:pt idx="447">
                  <c:v>0.35345859872611468</c:v>
                </c:pt>
                <c:pt idx="448">
                  <c:v>0.35194904458598725</c:v>
                </c:pt>
                <c:pt idx="449">
                  <c:v>0.34974522292993637</c:v>
                </c:pt>
                <c:pt idx="450">
                  <c:v>0.34748407643312113</c:v>
                </c:pt>
                <c:pt idx="451">
                  <c:v>0.3460828025477708</c:v>
                </c:pt>
                <c:pt idx="452">
                  <c:v>0.34343312101910833</c:v>
                </c:pt>
                <c:pt idx="453">
                  <c:v>0.34164968152866254</c:v>
                </c:pt>
                <c:pt idx="454">
                  <c:v>0.34035668789808926</c:v>
                </c:pt>
                <c:pt idx="455">
                  <c:v>0.33907006369426762</c:v>
                </c:pt>
                <c:pt idx="456">
                  <c:v>0.33793630573248418</c:v>
                </c:pt>
                <c:pt idx="457">
                  <c:v>0.33833757961783451</c:v>
                </c:pt>
                <c:pt idx="458">
                  <c:v>0.33758598726114658</c:v>
                </c:pt>
                <c:pt idx="459">
                  <c:v>0.33701910828025483</c:v>
                </c:pt>
                <c:pt idx="460">
                  <c:v>0.33600000000000002</c:v>
                </c:pt>
                <c:pt idx="461">
                  <c:v>0.3354203821656051</c:v>
                </c:pt>
                <c:pt idx="462">
                  <c:v>0.33359872611464969</c:v>
                </c:pt>
                <c:pt idx="463">
                  <c:v>0.33237579617834395</c:v>
                </c:pt>
                <c:pt idx="464">
                  <c:v>0.33148407643312094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7F1-45AE-A248-2EF4EB42C5A6}"/>
            </c:ext>
          </c:extLst>
        </c:ser>
        <c:ser>
          <c:idx val="1"/>
          <c:order val="2"/>
          <c:tx>
            <c:v>Rf* (Belgique)</c:v>
          </c:tx>
          <c:spPr>
            <a:ln w="9525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'Bloom Yields live'!$A$11:$A$475</c:f>
              <c:numCache>
                <c:formatCode>m/d/yyyy</c:formatCode>
                <c:ptCount val="465"/>
                <c:pt idx="0">
                  <c:v>40179</c:v>
                </c:pt>
                <c:pt idx="1">
                  <c:v>40186</c:v>
                </c:pt>
                <c:pt idx="2">
                  <c:v>40193</c:v>
                </c:pt>
                <c:pt idx="3">
                  <c:v>40200</c:v>
                </c:pt>
                <c:pt idx="4">
                  <c:v>40207</c:v>
                </c:pt>
                <c:pt idx="5">
                  <c:v>40214</c:v>
                </c:pt>
                <c:pt idx="6">
                  <c:v>40221</c:v>
                </c:pt>
                <c:pt idx="7">
                  <c:v>40228</c:v>
                </c:pt>
                <c:pt idx="8">
                  <c:v>40235</c:v>
                </c:pt>
                <c:pt idx="9">
                  <c:v>40242</c:v>
                </c:pt>
                <c:pt idx="10">
                  <c:v>40249</c:v>
                </c:pt>
                <c:pt idx="11">
                  <c:v>40256</c:v>
                </c:pt>
                <c:pt idx="12">
                  <c:v>40263</c:v>
                </c:pt>
                <c:pt idx="13">
                  <c:v>40270</c:v>
                </c:pt>
                <c:pt idx="14">
                  <c:v>40277</c:v>
                </c:pt>
                <c:pt idx="15">
                  <c:v>40284</c:v>
                </c:pt>
                <c:pt idx="16">
                  <c:v>40291</c:v>
                </c:pt>
                <c:pt idx="17">
                  <c:v>40298</c:v>
                </c:pt>
                <c:pt idx="18">
                  <c:v>40305</c:v>
                </c:pt>
                <c:pt idx="19">
                  <c:v>40312</c:v>
                </c:pt>
                <c:pt idx="20">
                  <c:v>40319</c:v>
                </c:pt>
                <c:pt idx="21">
                  <c:v>40326</c:v>
                </c:pt>
                <c:pt idx="22">
                  <c:v>40333</c:v>
                </c:pt>
                <c:pt idx="23">
                  <c:v>40340</c:v>
                </c:pt>
                <c:pt idx="24">
                  <c:v>40347</c:v>
                </c:pt>
                <c:pt idx="25">
                  <c:v>40354</c:v>
                </c:pt>
                <c:pt idx="26">
                  <c:v>40361</c:v>
                </c:pt>
                <c:pt idx="27">
                  <c:v>40368</c:v>
                </c:pt>
                <c:pt idx="28">
                  <c:v>40375</c:v>
                </c:pt>
                <c:pt idx="29">
                  <c:v>40382</c:v>
                </c:pt>
                <c:pt idx="30">
                  <c:v>40389</c:v>
                </c:pt>
                <c:pt idx="31">
                  <c:v>40396</c:v>
                </c:pt>
                <c:pt idx="32">
                  <c:v>40403</c:v>
                </c:pt>
                <c:pt idx="33">
                  <c:v>40410</c:v>
                </c:pt>
                <c:pt idx="34">
                  <c:v>40417</c:v>
                </c:pt>
                <c:pt idx="35">
                  <c:v>40424</c:v>
                </c:pt>
                <c:pt idx="36">
                  <c:v>40431</c:v>
                </c:pt>
                <c:pt idx="37">
                  <c:v>40438</c:v>
                </c:pt>
                <c:pt idx="38">
                  <c:v>40445</c:v>
                </c:pt>
                <c:pt idx="39">
                  <c:v>40452</c:v>
                </c:pt>
                <c:pt idx="40">
                  <c:v>40459</c:v>
                </c:pt>
                <c:pt idx="41">
                  <c:v>40466</c:v>
                </c:pt>
                <c:pt idx="42">
                  <c:v>40473</c:v>
                </c:pt>
                <c:pt idx="43">
                  <c:v>40480</c:v>
                </c:pt>
                <c:pt idx="44">
                  <c:v>40487</c:v>
                </c:pt>
                <c:pt idx="45">
                  <c:v>40494</c:v>
                </c:pt>
                <c:pt idx="46">
                  <c:v>40501</c:v>
                </c:pt>
                <c:pt idx="47">
                  <c:v>40508</c:v>
                </c:pt>
                <c:pt idx="48">
                  <c:v>40515</c:v>
                </c:pt>
                <c:pt idx="49">
                  <c:v>40522</c:v>
                </c:pt>
                <c:pt idx="50">
                  <c:v>40529</c:v>
                </c:pt>
                <c:pt idx="51">
                  <c:v>40536</c:v>
                </c:pt>
                <c:pt idx="52">
                  <c:v>40543</c:v>
                </c:pt>
                <c:pt idx="53">
                  <c:v>40550</c:v>
                </c:pt>
                <c:pt idx="54">
                  <c:v>40557</c:v>
                </c:pt>
                <c:pt idx="55">
                  <c:v>40564</c:v>
                </c:pt>
                <c:pt idx="56">
                  <c:v>40571</c:v>
                </c:pt>
                <c:pt idx="57">
                  <c:v>40578</c:v>
                </c:pt>
                <c:pt idx="58">
                  <c:v>40585</c:v>
                </c:pt>
                <c:pt idx="59">
                  <c:v>40592</c:v>
                </c:pt>
                <c:pt idx="60">
                  <c:v>40599</c:v>
                </c:pt>
                <c:pt idx="61">
                  <c:v>40606</c:v>
                </c:pt>
                <c:pt idx="62">
                  <c:v>40613</c:v>
                </c:pt>
                <c:pt idx="63">
                  <c:v>40620</c:v>
                </c:pt>
                <c:pt idx="64">
                  <c:v>40627</c:v>
                </c:pt>
                <c:pt idx="65">
                  <c:v>40634</c:v>
                </c:pt>
                <c:pt idx="66">
                  <c:v>40641</c:v>
                </c:pt>
                <c:pt idx="67">
                  <c:v>40648</c:v>
                </c:pt>
                <c:pt idx="68">
                  <c:v>40655</c:v>
                </c:pt>
                <c:pt idx="69">
                  <c:v>40662</c:v>
                </c:pt>
                <c:pt idx="70">
                  <c:v>40669</c:v>
                </c:pt>
                <c:pt idx="71">
                  <c:v>40676</c:v>
                </c:pt>
                <c:pt idx="72">
                  <c:v>40683</c:v>
                </c:pt>
                <c:pt idx="73">
                  <c:v>40690</c:v>
                </c:pt>
                <c:pt idx="74">
                  <c:v>40697</c:v>
                </c:pt>
                <c:pt idx="75">
                  <c:v>40704</c:v>
                </c:pt>
                <c:pt idx="76">
                  <c:v>40711</c:v>
                </c:pt>
                <c:pt idx="77">
                  <c:v>40718</c:v>
                </c:pt>
                <c:pt idx="78">
                  <c:v>40725</c:v>
                </c:pt>
                <c:pt idx="79">
                  <c:v>40732</c:v>
                </c:pt>
                <c:pt idx="80">
                  <c:v>40739</c:v>
                </c:pt>
                <c:pt idx="81">
                  <c:v>40746</c:v>
                </c:pt>
                <c:pt idx="82">
                  <c:v>40753</c:v>
                </c:pt>
                <c:pt idx="83">
                  <c:v>40760</c:v>
                </c:pt>
                <c:pt idx="84">
                  <c:v>40767</c:v>
                </c:pt>
                <c:pt idx="85">
                  <c:v>40774</c:v>
                </c:pt>
                <c:pt idx="86">
                  <c:v>40781</c:v>
                </c:pt>
                <c:pt idx="87">
                  <c:v>40788</c:v>
                </c:pt>
                <c:pt idx="88">
                  <c:v>40795</c:v>
                </c:pt>
                <c:pt idx="89">
                  <c:v>40802</c:v>
                </c:pt>
                <c:pt idx="90">
                  <c:v>40809</c:v>
                </c:pt>
                <c:pt idx="91">
                  <c:v>40816</c:v>
                </c:pt>
                <c:pt idx="92">
                  <c:v>40823</c:v>
                </c:pt>
                <c:pt idx="93">
                  <c:v>40830</c:v>
                </c:pt>
                <c:pt idx="94">
                  <c:v>40837</c:v>
                </c:pt>
                <c:pt idx="95">
                  <c:v>40844</c:v>
                </c:pt>
                <c:pt idx="96">
                  <c:v>40851</c:v>
                </c:pt>
                <c:pt idx="97">
                  <c:v>40858</c:v>
                </c:pt>
                <c:pt idx="98">
                  <c:v>40865</c:v>
                </c:pt>
                <c:pt idx="99">
                  <c:v>40872</c:v>
                </c:pt>
                <c:pt idx="100">
                  <c:v>40879</c:v>
                </c:pt>
                <c:pt idx="101">
                  <c:v>40886</c:v>
                </c:pt>
                <c:pt idx="102">
                  <c:v>40893</c:v>
                </c:pt>
                <c:pt idx="103">
                  <c:v>40900</c:v>
                </c:pt>
                <c:pt idx="104">
                  <c:v>40907</c:v>
                </c:pt>
                <c:pt idx="105">
                  <c:v>40914</c:v>
                </c:pt>
                <c:pt idx="106">
                  <c:v>40921</c:v>
                </c:pt>
                <c:pt idx="107">
                  <c:v>40928</c:v>
                </c:pt>
                <c:pt idx="108">
                  <c:v>40935</c:v>
                </c:pt>
                <c:pt idx="109">
                  <c:v>40942</c:v>
                </c:pt>
                <c:pt idx="110">
                  <c:v>40949</c:v>
                </c:pt>
                <c:pt idx="111">
                  <c:v>40956</c:v>
                </c:pt>
                <c:pt idx="112">
                  <c:v>40963</c:v>
                </c:pt>
                <c:pt idx="113">
                  <c:v>40970</c:v>
                </c:pt>
                <c:pt idx="114">
                  <c:v>40977</c:v>
                </c:pt>
                <c:pt idx="115">
                  <c:v>40984</c:v>
                </c:pt>
                <c:pt idx="116">
                  <c:v>40991</c:v>
                </c:pt>
                <c:pt idx="117">
                  <c:v>40998</c:v>
                </c:pt>
                <c:pt idx="118">
                  <c:v>41005</c:v>
                </c:pt>
                <c:pt idx="119">
                  <c:v>41012</c:v>
                </c:pt>
                <c:pt idx="120">
                  <c:v>41019</c:v>
                </c:pt>
                <c:pt idx="121">
                  <c:v>41026</c:v>
                </c:pt>
                <c:pt idx="122">
                  <c:v>41033</c:v>
                </c:pt>
                <c:pt idx="123">
                  <c:v>41040</c:v>
                </c:pt>
                <c:pt idx="124">
                  <c:v>41047</c:v>
                </c:pt>
                <c:pt idx="125">
                  <c:v>41054</c:v>
                </c:pt>
                <c:pt idx="126">
                  <c:v>41061</c:v>
                </c:pt>
                <c:pt idx="127">
                  <c:v>41068</c:v>
                </c:pt>
                <c:pt idx="128">
                  <c:v>41075</c:v>
                </c:pt>
                <c:pt idx="129">
                  <c:v>41082</c:v>
                </c:pt>
                <c:pt idx="130">
                  <c:v>41089</c:v>
                </c:pt>
                <c:pt idx="131">
                  <c:v>41096</c:v>
                </c:pt>
                <c:pt idx="132">
                  <c:v>41103</c:v>
                </c:pt>
                <c:pt idx="133">
                  <c:v>41110</c:v>
                </c:pt>
                <c:pt idx="134">
                  <c:v>41117</c:v>
                </c:pt>
                <c:pt idx="135">
                  <c:v>41124</c:v>
                </c:pt>
                <c:pt idx="136">
                  <c:v>41131</c:v>
                </c:pt>
                <c:pt idx="137">
                  <c:v>41138</c:v>
                </c:pt>
                <c:pt idx="138">
                  <c:v>41145</c:v>
                </c:pt>
                <c:pt idx="139">
                  <c:v>41152</c:v>
                </c:pt>
                <c:pt idx="140">
                  <c:v>41159</c:v>
                </c:pt>
                <c:pt idx="141">
                  <c:v>41166</c:v>
                </c:pt>
                <c:pt idx="142">
                  <c:v>41173</c:v>
                </c:pt>
                <c:pt idx="143">
                  <c:v>41180</c:v>
                </c:pt>
                <c:pt idx="144">
                  <c:v>41187</c:v>
                </c:pt>
                <c:pt idx="145">
                  <c:v>41194</c:v>
                </c:pt>
                <c:pt idx="146">
                  <c:v>41201</c:v>
                </c:pt>
                <c:pt idx="147">
                  <c:v>41208</c:v>
                </c:pt>
                <c:pt idx="148">
                  <c:v>41215</c:v>
                </c:pt>
                <c:pt idx="149">
                  <c:v>41222</c:v>
                </c:pt>
                <c:pt idx="150">
                  <c:v>41229</c:v>
                </c:pt>
                <c:pt idx="151">
                  <c:v>41236</c:v>
                </c:pt>
                <c:pt idx="152">
                  <c:v>41243</c:v>
                </c:pt>
                <c:pt idx="153">
                  <c:v>41250</c:v>
                </c:pt>
                <c:pt idx="154">
                  <c:v>41257</c:v>
                </c:pt>
                <c:pt idx="155">
                  <c:v>41264</c:v>
                </c:pt>
                <c:pt idx="156">
                  <c:v>41271</c:v>
                </c:pt>
                <c:pt idx="157">
                  <c:v>41278</c:v>
                </c:pt>
                <c:pt idx="158">
                  <c:v>41285</c:v>
                </c:pt>
                <c:pt idx="159">
                  <c:v>41292</c:v>
                </c:pt>
                <c:pt idx="160">
                  <c:v>41299</c:v>
                </c:pt>
                <c:pt idx="161">
                  <c:v>41306</c:v>
                </c:pt>
                <c:pt idx="162">
                  <c:v>41313</c:v>
                </c:pt>
                <c:pt idx="163">
                  <c:v>41320</c:v>
                </c:pt>
                <c:pt idx="164">
                  <c:v>41327</c:v>
                </c:pt>
                <c:pt idx="165">
                  <c:v>41334</c:v>
                </c:pt>
                <c:pt idx="166">
                  <c:v>41341</c:v>
                </c:pt>
                <c:pt idx="167">
                  <c:v>41348</c:v>
                </c:pt>
                <c:pt idx="168">
                  <c:v>41355</c:v>
                </c:pt>
                <c:pt idx="169">
                  <c:v>41362</c:v>
                </c:pt>
                <c:pt idx="170">
                  <c:v>41369</c:v>
                </c:pt>
                <c:pt idx="171">
                  <c:v>41376</c:v>
                </c:pt>
                <c:pt idx="172">
                  <c:v>41383</c:v>
                </c:pt>
                <c:pt idx="173">
                  <c:v>41390</c:v>
                </c:pt>
                <c:pt idx="174">
                  <c:v>41397</c:v>
                </c:pt>
                <c:pt idx="175">
                  <c:v>41404</c:v>
                </c:pt>
                <c:pt idx="176">
                  <c:v>41411</c:v>
                </c:pt>
                <c:pt idx="177">
                  <c:v>41418</c:v>
                </c:pt>
                <c:pt idx="178">
                  <c:v>41425</c:v>
                </c:pt>
                <c:pt idx="179">
                  <c:v>41432</c:v>
                </c:pt>
                <c:pt idx="180">
                  <c:v>41439</c:v>
                </c:pt>
                <c:pt idx="181">
                  <c:v>41446</c:v>
                </c:pt>
                <c:pt idx="182">
                  <c:v>41453</c:v>
                </c:pt>
                <c:pt idx="183">
                  <c:v>41460</c:v>
                </c:pt>
                <c:pt idx="184">
                  <c:v>41467</c:v>
                </c:pt>
                <c:pt idx="185">
                  <c:v>41474</c:v>
                </c:pt>
                <c:pt idx="186">
                  <c:v>41481</c:v>
                </c:pt>
                <c:pt idx="187">
                  <c:v>41488</c:v>
                </c:pt>
                <c:pt idx="188">
                  <c:v>41495</c:v>
                </c:pt>
                <c:pt idx="189">
                  <c:v>41502</c:v>
                </c:pt>
                <c:pt idx="190">
                  <c:v>41509</c:v>
                </c:pt>
                <c:pt idx="191">
                  <c:v>41516</c:v>
                </c:pt>
                <c:pt idx="192">
                  <c:v>41523</c:v>
                </c:pt>
                <c:pt idx="193">
                  <c:v>41530</c:v>
                </c:pt>
                <c:pt idx="194">
                  <c:v>41537</c:v>
                </c:pt>
                <c:pt idx="195">
                  <c:v>41544</c:v>
                </c:pt>
                <c:pt idx="196">
                  <c:v>41551</c:v>
                </c:pt>
                <c:pt idx="197">
                  <c:v>41558</c:v>
                </c:pt>
                <c:pt idx="198">
                  <c:v>41565</c:v>
                </c:pt>
                <c:pt idx="199">
                  <c:v>41572</c:v>
                </c:pt>
                <c:pt idx="200">
                  <c:v>41579</c:v>
                </c:pt>
                <c:pt idx="201">
                  <c:v>41586</c:v>
                </c:pt>
                <c:pt idx="202">
                  <c:v>41593</c:v>
                </c:pt>
                <c:pt idx="203">
                  <c:v>41600</c:v>
                </c:pt>
                <c:pt idx="204">
                  <c:v>41607</c:v>
                </c:pt>
                <c:pt idx="205">
                  <c:v>41614</c:v>
                </c:pt>
                <c:pt idx="206">
                  <c:v>41621</c:v>
                </c:pt>
                <c:pt idx="207">
                  <c:v>41628</c:v>
                </c:pt>
                <c:pt idx="208">
                  <c:v>41635</c:v>
                </c:pt>
                <c:pt idx="209">
                  <c:v>41642</c:v>
                </c:pt>
                <c:pt idx="210">
                  <c:v>41649</c:v>
                </c:pt>
                <c:pt idx="211">
                  <c:v>41656</c:v>
                </c:pt>
                <c:pt idx="212">
                  <c:v>41663</c:v>
                </c:pt>
                <c:pt idx="213">
                  <c:v>41670</c:v>
                </c:pt>
                <c:pt idx="214">
                  <c:v>41677</c:v>
                </c:pt>
                <c:pt idx="215">
                  <c:v>41684</c:v>
                </c:pt>
                <c:pt idx="216">
                  <c:v>41691</c:v>
                </c:pt>
                <c:pt idx="217">
                  <c:v>41698</c:v>
                </c:pt>
                <c:pt idx="218">
                  <c:v>41705</c:v>
                </c:pt>
                <c:pt idx="219">
                  <c:v>41712</c:v>
                </c:pt>
                <c:pt idx="220">
                  <c:v>41719</c:v>
                </c:pt>
                <c:pt idx="221">
                  <c:v>41726</c:v>
                </c:pt>
                <c:pt idx="222">
                  <c:v>41733</c:v>
                </c:pt>
                <c:pt idx="223">
                  <c:v>41740</c:v>
                </c:pt>
                <c:pt idx="224">
                  <c:v>41747</c:v>
                </c:pt>
                <c:pt idx="225">
                  <c:v>41754</c:v>
                </c:pt>
                <c:pt idx="226">
                  <c:v>41761</c:v>
                </c:pt>
                <c:pt idx="227">
                  <c:v>41768</c:v>
                </c:pt>
                <c:pt idx="228">
                  <c:v>41775</c:v>
                </c:pt>
                <c:pt idx="229">
                  <c:v>41782</c:v>
                </c:pt>
                <c:pt idx="230">
                  <c:v>41789</c:v>
                </c:pt>
                <c:pt idx="231">
                  <c:v>41796</c:v>
                </c:pt>
                <c:pt idx="232">
                  <c:v>41803</c:v>
                </c:pt>
                <c:pt idx="233">
                  <c:v>41810</c:v>
                </c:pt>
                <c:pt idx="234">
                  <c:v>41817</c:v>
                </c:pt>
                <c:pt idx="235">
                  <c:v>41824</c:v>
                </c:pt>
                <c:pt idx="236">
                  <c:v>41831</c:v>
                </c:pt>
                <c:pt idx="237">
                  <c:v>41838</c:v>
                </c:pt>
                <c:pt idx="238">
                  <c:v>41845</c:v>
                </c:pt>
                <c:pt idx="239">
                  <c:v>41852</c:v>
                </c:pt>
                <c:pt idx="240">
                  <c:v>41859</c:v>
                </c:pt>
                <c:pt idx="241">
                  <c:v>41866</c:v>
                </c:pt>
                <c:pt idx="242">
                  <c:v>41873</c:v>
                </c:pt>
                <c:pt idx="243">
                  <c:v>41880</c:v>
                </c:pt>
                <c:pt idx="244">
                  <c:v>41887</c:v>
                </c:pt>
                <c:pt idx="245">
                  <c:v>41894</c:v>
                </c:pt>
                <c:pt idx="246">
                  <c:v>41901</c:v>
                </c:pt>
                <c:pt idx="247">
                  <c:v>41908</c:v>
                </c:pt>
                <c:pt idx="248">
                  <c:v>41915</c:v>
                </c:pt>
                <c:pt idx="249">
                  <c:v>41922</c:v>
                </c:pt>
                <c:pt idx="250">
                  <c:v>41929</c:v>
                </c:pt>
                <c:pt idx="251">
                  <c:v>41936</c:v>
                </c:pt>
                <c:pt idx="252">
                  <c:v>41943</c:v>
                </c:pt>
                <c:pt idx="253">
                  <c:v>41950</c:v>
                </c:pt>
                <c:pt idx="254">
                  <c:v>41957</c:v>
                </c:pt>
                <c:pt idx="255">
                  <c:v>41964</c:v>
                </c:pt>
                <c:pt idx="256">
                  <c:v>41971</c:v>
                </c:pt>
                <c:pt idx="257">
                  <c:v>41978</c:v>
                </c:pt>
                <c:pt idx="258">
                  <c:v>41985</c:v>
                </c:pt>
                <c:pt idx="259">
                  <c:v>41992</c:v>
                </c:pt>
                <c:pt idx="260">
                  <c:v>41999</c:v>
                </c:pt>
                <c:pt idx="261">
                  <c:v>42006</c:v>
                </c:pt>
                <c:pt idx="262">
                  <c:v>42013</c:v>
                </c:pt>
                <c:pt idx="263">
                  <c:v>42020</c:v>
                </c:pt>
                <c:pt idx="264">
                  <c:v>42027</c:v>
                </c:pt>
                <c:pt idx="265">
                  <c:v>42034</c:v>
                </c:pt>
                <c:pt idx="266">
                  <c:v>42041</c:v>
                </c:pt>
                <c:pt idx="267">
                  <c:v>42048</c:v>
                </c:pt>
                <c:pt idx="268">
                  <c:v>42055</c:v>
                </c:pt>
                <c:pt idx="269">
                  <c:v>42062</c:v>
                </c:pt>
                <c:pt idx="270">
                  <c:v>42069</c:v>
                </c:pt>
                <c:pt idx="271">
                  <c:v>42076</c:v>
                </c:pt>
                <c:pt idx="272">
                  <c:v>42083</c:v>
                </c:pt>
                <c:pt idx="273">
                  <c:v>42090</c:v>
                </c:pt>
                <c:pt idx="274">
                  <c:v>42097</c:v>
                </c:pt>
                <c:pt idx="275">
                  <c:v>42104</c:v>
                </c:pt>
                <c:pt idx="276">
                  <c:v>42111</c:v>
                </c:pt>
                <c:pt idx="277">
                  <c:v>42118</c:v>
                </c:pt>
                <c:pt idx="278">
                  <c:v>42125</c:v>
                </c:pt>
                <c:pt idx="279">
                  <c:v>42132</c:v>
                </c:pt>
                <c:pt idx="280">
                  <c:v>42139</c:v>
                </c:pt>
                <c:pt idx="281">
                  <c:v>42146</c:v>
                </c:pt>
                <c:pt idx="282">
                  <c:v>42153</c:v>
                </c:pt>
                <c:pt idx="283">
                  <c:v>42160</c:v>
                </c:pt>
                <c:pt idx="284">
                  <c:v>42167</c:v>
                </c:pt>
                <c:pt idx="285">
                  <c:v>42174</c:v>
                </c:pt>
                <c:pt idx="286">
                  <c:v>42181</c:v>
                </c:pt>
                <c:pt idx="287">
                  <c:v>42188</c:v>
                </c:pt>
                <c:pt idx="288">
                  <c:v>42195</c:v>
                </c:pt>
                <c:pt idx="289">
                  <c:v>42202</c:v>
                </c:pt>
                <c:pt idx="290">
                  <c:v>42209</c:v>
                </c:pt>
                <c:pt idx="291">
                  <c:v>42216</c:v>
                </c:pt>
                <c:pt idx="292">
                  <c:v>42223</c:v>
                </c:pt>
                <c:pt idx="293">
                  <c:v>42230</c:v>
                </c:pt>
                <c:pt idx="294">
                  <c:v>42237</c:v>
                </c:pt>
                <c:pt idx="295">
                  <c:v>42244</c:v>
                </c:pt>
                <c:pt idx="296">
                  <c:v>42251</c:v>
                </c:pt>
                <c:pt idx="297">
                  <c:v>42258</c:v>
                </c:pt>
                <c:pt idx="298">
                  <c:v>42265</c:v>
                </c:pt>
                <c:pt idx="299">
                  <c:v>42272</c:v>
                </c:pt>
                <c:pt idx="300">
                  <c:v>42279</c:v>
                </c:pt>
                <c:pt idx="301">
                  <c:v>42286</c:v>
                </c:pt>
                <c:pt idx="302">
                  <c:v>42293</c:v>
                </c:pt>
                <c:pt idx="303">
                  <c:v>42300</c:v>
                </c:pt>
                <c:pt idx="304">
                  <c:v>42307</c:v>
                </c:pt>
                <c:pt idx="305">
                  <c:v>42314</c:v>
                </c:pt>
                <c:pt idx="306">
                  <c:v>42321</c:v>
                </c:pt>
                <c:pt idx="307">
                  <c:v>42328</c:v>
                </c:pt>
                <c:pt idx="308">
                  <c:v>42335</c:v>
                </c:pt>
                <c:pt idx="309">
                  <c:v>42342</c:v>
                </c:pt>
                <c:pt idx="310">
                  <c:v>42349</c:v>
                </c:pt>
                <c:pt idx="311">
                  <c:v>42356</c:v>
                </c:pt>
                <c:pt idx="312">
                  <c:v>42363</c:v>
                </c:pt>
                <c:pt idx="313">
                  <c:v>42370</c:v>
                </c:pt>
                <c:pt idx="314">
                  <c:v>42377</c:v>
                </c:pt>
                <c:pt idx="315">
                  <c:v>42384</c:v>
                </c:pt>
                <c:pt idx="316">
                  <c:v>42391</c:v>
                </c:pt>
                <c:pt idx="317">
                  <c:v>42398</c:v>
                </c:pt>
                <c:pt idx="318">
                  <c:v>42405</c:v>
                </c:pt>
                <c:pt idx="319">
                  <c:v>42412</c:v>
                </c:pt>
                <c:pt idx="320">
                  <c:v>42419</c:v>
                </c:pt>
                <c:pt idx="321">
                  <c:v>42426</c:v>
                </c:pt>
                <c:pt idx="322">
                  <c:v>42433</c:v>
                </c:pt>
                <c:pt idx="323">
                  <c:v>42440</c:v>
                </c:pt>
                <c:pt idx="324">
                  <c:v>42447</c:v>
                </c:pt>
                <c:pt idx="325">
                  <c:v>42454</c:v>
                </c:pt>
                <c:pt idx="326">
                  <c:v>42461</c:v>
                </c:pt>
                <c:pt idx="327">
                  <c:v>42468</c:v>
                </c:pt>
                <c:pt idx="328">
                  <c:v>42475</c:v>
                </c:pt>
                <c:pt idx="329">
                  <c:v>42482</c:v>
                </c:pt>
                <c:pt idx="330">
                  <c:v>42489</c:v>
                </c:pt>
                <c:pt idx="331">
                  <c:v>42496</c:v>
                </c:pt>
                <c:pt idx="332">
                  <c:v>42503</c:v>
                </c:pt>
                <c:pt idx="333">
                  <c:v>42510</c:v>
                </c:pt>
                <c:pt idx="334">
                  <c:v>42517</c:v>
                </c:pt>
                <c:pt idx="335">
                  <c:v>42524</c:v>
                </c:pt>
                <c:pt idx="336">
                  <c:v>42531</c:v>
                </c:pt>
                <c:pt idx="337">
                  <c:v>42538</c:v>
                </c:pt>
                <c:pt idx="338">
                  <c:v>42545</c:v>
                </c:pt>
                <c:pt idx="339">
                  <c:v>42552</c:v>
                </c:pt>
                <c:pt idx="340">
                  <c:v>42559</c:v>
                </c:pt>
                <c:pt idx="341">
                  <c:v>42566</c:v>
                </c:pt>
                <c:pt idx="342">
                  <c:v>42573</c:v>
                </c:pt>
                <c:pt idx="343">
                  <c:v>42580</c:v>
                </c:pt>
                <c:pt idx="344">
                  <c:v>42587</c:v>
                </c:pt>
                <c:pt idx="345">
                  <c:v>42594</c:v>
                </c:pt>
                <c:pt idx="346">
                  <c:v>42601</c:v>
                </c:pt>
                <c:pt idx="347">
                  <c:v>42608</c:v>
                </c:pt>
                <c:pt idx="348">
                  <c:v>42615</c:v>
                </c:pt>
                <c:pt idx="349">
                  <c:v>42622</c:v>
                </c:pt>
                <c:pt idx="350">
                  <c:v>42629</c:v>
                </c:pt>
                <c:pt idx="351">
                  <c:v>42636</c:v>
                </c:pt>
                <c:pt idx="352">
                  <c:v>42643</c:v>
                </c:pt>
                <c:pt idx="353">
                  <c:v>42650</c:v>
                </c:pt>
                <c:pt idx="354">
                  <c:v>42657</c:v>
                </c:pt>
                <c:pt idx="355">
                  <c:v>42664</c:v>
                </c:pt>
                <c:pt idx="356">
                  <c:v>42671</c:v>
                </c:pt>
                <c:pt idx="357">
                  <c:v>42678</c:v>
                </c:pt>
                <c:pt idx="358">
                  <c:v>42685</c:v>
                </c:pt>
                <c:pt idx="359">
                  <c:v>42692</c:v>
                </c:pt>
                <c:pt idx="360">
                  <c:v>42699</c:v>
                </c:pt>
                <c:pt idx="361">
                  <c:v>42706</c:v>
                </c:pt>
                <c:pt idx="362">
                  <c:v>42713</c:v>
                </c:pt>
                <c:pt idx="363">
                  <c:v>42720</c:v>
                </c:pt>
                <c:pt idx="364">
                  <c:v>42727</c:v>
                </c:pt>
                <c:pt idx="365">
                  <c:v>42734</c:v>
                </c:pt>
                <c:pt idx="366">
                  <c:v>42741</c:v>
                </c:pt>
                <c:pt idx="367">
                  <c:v>42748</c:v>
                </c:pt>
                <c:pt idx="368">
                  <c:v>42755</c:v>
                </c:pt>
                <c:pt idx="369">
                  <c:v>42762</c:v>
                </c:pt>
                <c:pt idx="370">
                  <c:v>42769</c:v>
                </c:pt>
                <c:pt idx="371">
                  <c:v>42776</c:v>
                </c:pt>
                <c:pt idx="372">
                  <c:v>42783</c:v>
                </c:pt>
                <c:pt idx="373">
                  <c:v>42790</c:v>
                </c:pt>
                <c:pt idx="374">
                  <c:v>42797</c:v>
                </c:pt>
                <c:pt idx="375">
                  <c:v>42804</c:v>
                </c:pt>
                <c:pt idx="376">
                  <c:v>42811</c:v>
                </c:pt>
                <c:pt idx="377">
                  <c:v>42818</c:v>
                </c:pt>
                <c:pt idx="378">
                  <c:v>42825</c:v>
                </c:pt>
                <c:pt idx="379">
                  <c:v>42832</c:v>
                </c:pt>
                <c:pt idx="380">
                  <c:v>42839</c:v>
                </c:pt>
                <c:pt idx="381">
                  <c:v>42846</c:v>
                </c:pt>
                <c:pt idx="382">
                  <c:v>42853</c:v>
                </c:pt>
                <c:pt idx="383">
                  <c:v>42860</c:v>
                </c:pt>
                <c:pt idx="384">
                  <c:v>42867</c:v>
                </c:pt>
                <c:pt idx="385">
                  <c:v>42874</c:v>
                </c:pt>
                <c:pt idx="386">
                  <c:v>42881</c:v>
                </c:pt>
                <c:pt idx="387">
                  <c:v>42888</c:v>
                </c:pt>
                <c:pt idx="388">
                  <c:v>42895</c:v>
                </c:pt>
                <c:pt idx="389">
                  <c:v>42902</c:v>
                </c:pt>
                <c:pt idx="390">
                  <c:v>42909</c:v>
                </c:pt>
                <c:pt idx="391">
                  <c:v>42916</c:v>
                </c:pt>
                <c:pt idx="392">
                  <c:v>42923</c:v>
                </c:pt>
                <c:pt idx="393">
                  <c:v>42930</c:v>
                </c:pt>
                <c:pt idx="394">
                  <c:v>42937</c:v>
                </c:pt>
                <c:pt idx="395">
                  <c:v>42944</c:v>
                </c:pt>
                <c:pt idx="396">
                  <c:v>42951</c:v>
                </c:pt>
                <c:pt idx="397">
                  <c:v>42958</c:v>
                </c:pt>
                <c:pt idx="398">
                  <c:v>42965</c:v>
                </c:pt>
                <c:pt idx="399">
                  <c:v>42972</c:v>
                </c:pt>
                <c:pt idx="400">
                  <c:v>42979</c:v>
                </c:pt>
                <c:pt idx="401">
                  <c:v>42986</c:v>
                </c:pt>
                <c:pt idx="402">
                  <c:v>42993</c:v>
                </c:pt>
                <c:pt idx="403">
                  <c:v>43000</c:v>
                </c:pt>
                <c:pt idx="404">
                  <c:v>43007</c:v>
                </c:pt>
                <c:pt idx="405">
                  <c:v>43014</c:v>
                </c:pt>
                <c:pt idx="406">
                  <c:v>43021</c:v>
                </c:pt>
                <c:pt idx="407">
                  <c:v>43028</c:v>
                </c:pt>
                <c:pt idx="408">
                  <c:v>43035</c:v>
                </c:pt>
                <c:pt idx="409">
                  <c:v>43042</c:v>
                </c:pt>
                <c:pt idx="410">
                  <c:v>43049</c:v>
                </c:pt>
                <c:pt idx="411">
                  <c:v>43056</c:v>
                </c:pt>
                <c:pt idx="412">
                  <c:v>43063</c:v>
                </c:pt>
                <c:pt idx="413">
                  <c:v>43070</c:v>
                </c:pt>
                <c:pt idx="414">
                  <c:v>43077</c:v>
                </c:pt>
                <c:pt idx="415">
                  <c:v>43084</c:v>
                </c:pt>
                <c:pt idx="416">
                  <c:v>43091</c:v>
                </c:pt>
                <c:pt idx="417">
                  <c:v>43098</c:v>
                </c:pt>
                <c:pt idx="418">
                  <c:v>43105</c:v>
                </c:pt>
                <c:pt idx="419">
                  <c:v>43112</c:v>
                </c:pt>
                <c:pt idx="420">
                  <c:v>43119</c:v>
                </c:pt>
                <c:pt idx="421">
                  <c:v>43126</c:v>
                </c:pt>
                <c:pt idx="422">
                  <c:v>43133</c:v>
                </c:pt>
                <c:pt idx="423">
                  <c:v>43140</c:v>
                </c:pt>
                <c:pt idx="424">
                  <c:v>43147</c:v>
                </c:pt>
                <c:pt idx="425">
                  <c:v>43154</c:v>
                </c:pt>
                <c:pt idx="426">
                  <c:v>43161</c:v>
                </c:pt>
                <c:pt idx="427">
                  <c:v>43168</c:v>
                </c:pt>
                <c:pt idx="428">
                  <c:v>43175</c:v>
                </c:pt>
                <c:pt idx="429">
                  <c:v>43182</c:v>
                </c:pt>
                <c:pt idx="430">
                  <c:v>43189</c:v>
                </c:pt>
                <c:pt idx="431">
                  <c:v>43196</c:v>
                </c:pt>
                <c:pt idx="432">
                  <c:v>43203</c:v>
                </c:pt>
                <c:pt idx="433">
                  <c:v>43210</c:v>
                </c:pt>
                <c:pt idx="434">
                  <c:v>43217</c:v>
                </c:pt>
                <c:pt idx="435">
                  <c:v>43224</c:v>
                </c:pt>
                <c:pt idx="436">
                  <c:v>43231</c:v>
                </c:pt>
                <c:pt idx="437">
                  <c:v>43238</c:v>
                </c:pt>
                <c:pt idx="438">
                  <c:v>43245</c:v>
                </c:pt>
                <c:pt idx="439">
                  <c:v>43252</c:v>
                </c:pt>
                <c:pt idx="440">
                  <c:v>43259</c:v>
                </c:pt>
                <c:pt idx="441">
                  <c:v>43266</c:v>
                </c:pt>
                <c:pt idx="442">
                  <c:v>43273</c:v>
                </c:pt>
                <c:pt idx="443">
                  <c:v>43280</c:v>
                </c:pt>
                <c:pt idx="444">
                  <c:v>43287</c:v>
                </c:pt>
                <c:pt idx="445">
                  <c:v>43294</c:v>
                </c:pt>
                <c:pt idx="446">
                  <c:v>43301</c:v>
                </c:pt>
                <c:pt idx="447">
                  <c:v>43308</c:v>
                </c:pt>
                <c:pt idx="448">
                  <c:v>43315</c:v>
                </c:pt>
                <c:pt idx="449">
                  <c:v>43322</c:v>
                </c:pt>
                <c:pt idx="450">
                  <c:v>43329</c:v>
                </c:pt>
                <c:pt idx="451">
                  <c:v>43336</c:v>
                </c:pt>
                <c:pt idx="452">
                  <c:v>43343</c:v>
                </c:pt>
                <c:pt idx="453">
                  <c:v>43350</c:v>
                </c:pt>
                <c:pt idx="454">
                  <c:v>43357</c:v>
                </c:pt>
                <c:pt idx="455">
                  <c:v>43364</c:v>
                </c:pt>
                <c:pt idx="456">
                  <c:v>43371</c:v>
                </c:pt>
                <c:pt idx="457">
                  <c:v>43378</c:v>
                </c:pt>
                <c:pt idx="458">
                  <c:v>43385</c:v>
                </c:pt>
                <c:pt idx="459">
                  <c:v>43392</c:v>
                </c:pt>
                <c:pt idx="460">
                  <c:v>43399</c:v>
                </c:pt>
                <c:pt idx="461">
                  <c:v>43406</c:v>
                </c:pt>
                <c:pt idx="462">
                  <c:v>43413</c:v>
                </c:pt>
                <c:pt idx="463">
                  <c:v>43420</c:v>
                </c:pt>
                <c:pt idx="464">
                  <c:v>43427</c:v>
                </c:pt>
              </c:numCache>
            </c:numRef>
          </c:cat>
          <c:val>
            <c:numRef>
              <c:f>'Bloom Yields live'!$AI$11:$AI$475</c:f>
              <c:numCache>
                <c:formatCode>0.00</c:formatCode>
                <c:ptCount val="465"/>
                <c:pt idx="0">
                  <c:v>3.7090000000000001</c:v>
                </c:pt>
                <c:pt idx="1">
                  <c:v>3.6949999999999998</c:v>
                </c:pt>
                <c:pt idx="2">
                  <c:v>3.8580000000000001</c:v>
                </c:pt>
                <c:pt idx="3">
                  <c:v>3.8170000000000002</c:v>
                </c:pt>
                <c:pt idx="4">
                  <c:v>3.766</c:v>
                </c:pt>
                <c:pt idx="5">
                  <c:v>3.7229999999999999</c:v>
                </c:pt>
                <c:pt idx="6">
                  <c:v>3.7170000000000001</c:v>
                </c:pt>
                <c:pt idx="7">
                  <c:v>3.782</c:v>
                </c:pt>
                <c:pt idx="8">
                  <c:v>3.6589999999999998</c:v>
                </c:pt>
                <c:pt idx="9">
                  <c:v>3.6710000000000003</c:v>
                </c:pt>
                <c:pt idx="10">
                  <c:v>3.6680000000000001</c:v>
                </c:pt>
                <c:pt idx="11">
                  <c:v>3.6259999999999999</c:v>
                </c:pt>
                <c:pt idx="12">
                  <c:v>3.6189999999999998</c:v>
                </c:pt>
                <c:pt idx="13">
                  <c:v>3.5369999999999999</c:v>
                </c:pt>
                <c:pt idx="14">
                  <c:v>3.573</c:v>
                </c:pt>
                <c:pt idx="15">
                  <c:v>3.5019999999999998</c:v>
                </c:pt>
                <c:pt idx="16">
                  <c:v>3.5550000000000002</c:v>
                </c:pt>
                <c:pt idx="17">
                  <c:v>3.4870000000000001</c:v>
                </c:pt>
                <c:pt idx="18">
                  <c:v>3.5209999999999999</c:v>
                </c:pt>
                <c:pt idx="19">
                  <c:v>3.3090000000000002</c:v>
                </c:pt>
                <c:pt idx="20">
                  <c:v>3.1179999999999999</c:v>
                </c:pt>
                <c:pt idx="21">
                  <c:v>3.17</c:v>
                </c:pt>
                <c:pt idx="22">
                  <c:v>3.5070000000000001</c:v>
                </c:pt>
                <c:pt idx="23">
                  <c:v>3.36</c:v>
                </c:pt>
                <c:pt idx="24">
                  <c:v>3.476</c:v>
                </c:pt>
                <c:pt idx="25">
                  <c:v>3.5569999999999999</c:v>
                </c:pt>
                <c:pt idx="26">
                  <c:v>3.31</c:v>
                </c:pt>
                <c:pt idx="27">
                  <c:v>3.2439999999999998</c:v>
                </c:pt>
                <c:pt idx="28">
                  <c:v>3.2589999999999999</c:v>
                </c:pt>
                <c:pt idx="29">
                  <c:v>3.3609999999999998</c:v>
                </c:pt>
                <c:pt idx="30">
                  <c:v>3.3010000000000002</c:v>
                </c:pt>
                <c:pt idx="31">
                  <c:v>3.085</c:v>
                </c:pt>
                <c:pt idx="32">
                  <c:v>3.05</c:v>
                </c:pt>
                <c:pt idx="33">
                  <c:v>2.9529999999999998</c:v>
                </c:pt>
                <c:pt idx="34">
                  <c:v>2.9</c:v>
                </c:pt>
                <c:pt idx="35">
                  <c:v>2.9910000000000001</c:v>
                </c:pt>
                <c:pt idx="36">
                  <c:v>3.129</c:v>
                </c:pt>
                <c:pt idx="37">
                  <c:v>3.2869999999999999</c:v>
                </c:pt>
                <c:pt idx="38">
                  <c:v>3.2439999999999998</c:v>
                </c:pt>
                <c:pt idx="39">
                  <c:v>3.101</c:v>
                </c:pt>
                <c:pt idx="40">
                  <c:v>3.141</c:v>
                </c:pt>
                <c:pt idx="41">
                  <c:v>3.1960000000000002</c:v>
                </c:pt>
                <c:pt idx="42">
                  <c:v>3.3479999999999999</c:v>
                </c:pt>
                <c:pt idx="43">
                  <c:v>3.3220000000000001</c:v>
                </c:pt>
                <c:pt idx="44">
                  <c:v>3.302</c:v>
                </c:pt>
                <c:pt idx="45">
                  <c:v>3.4340000000000002</c:v>
                </c:pt>
                <c:pt idx="46">
                  <c:v>3.5840000000000001</c:v>
                </c:pt>
                <c:pt idx="47">
                  <c:v>3.6779999999999999</c:v>
                </c:pt>
                <c:pt idx="48">
                  <c:v>3.9119999999999999</c:v>
                </c:pt>
                <c:pt idx="49">
                  <c:v>3.9660000000000002</c:v>
                </c:pt>
                <c:pt idx="50">
                  <c:v>3.9849999999999999</c:v>
                </c:pt>
                <c:pt idx="51">
                  <c:v>3.996</c:v>
                </c:pt>
                <c:pt idx="52">
                  <c:v>3.9699999999999998</c:v>
                </c:pt>
                <c:pt idx="53">
                  <c:v>4.1280000000000001</c:v>
                </c:pt>
                <c:pt idx="54">
                  <c:v>4.069</c:v>
                </c:pt>
                <c:pt idx="55">
                  <c:v>4.1879999999999997</c:v>
                </c:pt>
                <c:pt idx="56">
                  <c:v>4.274</c:v>
                </c:pt>
                <c:pt idx="57">
                  <c:v>4.1459999999999999</c:v>
                </c:pt>
                <c:pt idx="58">
                  <c:v>4.2729999999999997</c:v>
                </c:pt>
                <c:pt idx="59">
                  <c:v>4.2279999999999998</c:v>
                </c:pt>
                <c:pt idx="60">
                  <c:v>4.2729999999999997</c:v>
                </c:pt>
                <c:pt idx="61">
                  <c:v>4.2759999999999998</c:v>
                </c:pt>
                <c:pt idx="62">
                  <c:v>4.2329999999999997</c:v>
                </c:pt>
                <c:pt idx="63">
                  <c:v>4.0620000000000003</c:v>
                </c:pt>
                <c:pt idx="64">
                  <c:v>4.2009999999999996</c:v>
                </c:pt>
                <c:pt idx="65">
                  <c:v>4.2859999999999996</c:v>
                </c:pt>
                <c:pt idx="66">
                  <c:v>4.2919999999999998</c:v>
                </c:pt>
                <c:pt idx="67">
                  <c:v>4.3010000000000002</c:v>
                </c:pt>
                <c:pt idx="68">
                  <c:v>4.2859999999999996</c:v>
                </c:pt>
                <c:pt idx="69">
                  <c:v>4.2220000000000004</c:v>
                </c:pt>
                <c:pt idx="70">
                  <c:v>4.1829999999999998</c:v>
                </c:pt>
                <c:pt idx="71">
                  <c:v>4.165</c:v>
                </c:pt>
                <c:pt idx="72">
                  <c:v>4.2160000000000002</c:v>
                </c:pt>
                <c:pt idx="73">
                  <c:v>4.1440000000000001</c:v>
                </c:pt>
                <c:pt idx="74">
                  <c:v>4.0439999999999996</c:v>
                </c:pt>
                <c:pt idx="75">
                  <c:v>4.1150000000000002</c:v>
                </c:pt>
                <c:pt idx="76">
                  <c:v>4.1109999999999998</c:v>
                </c:pt>
                <c:pt idx="77">
                  <c:v>4.1319999999999997</c:v>
                </c:pt>
                <c:pt idx="78">
                  <c:v>4.0759999999999996</c:v>
                </c:pt>
                <c:pt idx="79">
                  <c:v>4.0970000000000004</c:v>
                </c:pt>
                <c:pt idx="80">
                  <c:v>4.3079999999999998</c:v>
                </c:pt>
                <c:pt idx="81">
                  <c:v>4.2510000000000003</c:v>
                </c:pt>
                <c:pt idx="82">
                  <c:v>4.3609999999999998</c:v>
                </c:pt>
                <c:pt idx="83">
                  <c:v>4.4420000000000002</c:v>
                </c:pt>
                <c:pt idx="84">
                  <c:v>4.0599999999999996</c:v>
                </c:pt>
                <c:pt idx="85">
                  <c:v>3.887</c:v>
                </c:pt>
                <c:pt idx="86">
                  <c:v>3.9279999999999999</c:v>
                </c:pt>
                <c:pt idx="87">
                  <c:v>4.0149999999999997</c:v>
                </c:pt>
                <c:pt idx="88">
                  <c:v>3.8849999999999998</c:v>
                </c:pt>
                <c:pt idx="89">
                  <c:v>3.7</c:v>
                </c:pt>
                <c:pt idx="90">
                  <c:v>3.7439999999999998</c:v>
                </c:pt>
                <c:pt idx="91">
                  <c:v>3.64</c:v>
                </c:pt>
                <c:pt idx="92">
                  <c:v>3.96</c:v>
                </c:pt>
                <c:pt idx="93">
                  <c:v>4.3810000000000002</c:v>
                </c:pt>
                <c:pt idx="94">
                  <c:v>4.3940000000000001</c:v>
                </c:pt>
                <c:pt idx="95">
                  <c:v>4.2830000000000004</c:v>
                </c:pt>
                <c:pt idx="96">
                  <c:v>4.3529999999999998</c:v>
                </c:pt>
                <c:pt idx="97">
                  <c:v>4.4409999999999998</c:v>
                </c:pt>
                <c:pt idx="98">
                  <c:v>4.7610000000000001</c:v>
                </c:pt>
                <c:pt idx="99">
                  <c:v>5.8140000000000001</c:v>
                </c:pt>
                <c:pt idx="100">
                  <c:v>4.6079999999999997</c:v>
                </c:pt>
                <c:pt idx="101">
                  <c:v>4.5030000000000001</c:v>
                </c:pt>
                <c:pt idx="102">
                  <c:v>4.2549999999999999</c:v>
                </c:pt>
                <c:pt idx="103">
                  <c:v>4.0519999999999996</c:v>
                </c:pt>
                <c:pt idx="104">
                  <c:v>4.0579999999999998</c:v>
                </c:pt>
                <c:pt idx="105">
                  <c:v>4.5960000000000001</c:v>
                </c:pt>
                <c:pt idx="106">
                  <c:v>4.1180000000000003</c:v>
                </c:pt>
                <c:pt idx="107">
                  <c:v>4.0780000000000003</c:v>
                </c:pt>
                <c:pt idx="108">
                  <c:v>3.67</c:v>
                </c:pt>
                <c:pt idx="109">
                  <c:v>3.5220000000000002</c:v>
                </c:pt>
                <c:pt idx="110">
                  <c:v>3.56</c:v>
                </c:pt>
                <c:pt idx="111">
                  <c:v>3.5910000000000002</c:v>
                </c:pt>
                <c:pt idx="112">
                  <c:v>3.6619999999999999</c:v>
                </c:pt>
                <c:pt idx="113">
                  <c:v>3.4359999999999999</c:v>
                </c:pt>
                <c:pt idx="114">
                  <c:v>3.3890000000000002</c:v>
                </c:pt>
                <c:pt idx="115">
                  <c:v>3.2989999999999999</c:v>
                </c:pt>
                <c:pt idx="116">
                  <c:v>3.3580000000000001</c:v>
                </c:pt>
                <c:pt idx="117">
                  <c:v>3.387</c:v>
                </c:pt>
                <c:pt idx="118">
                  <c:v>3.4209999999999998</c:v>
                </c:pt>
                <c:pt idx="119">
                  <c:v>3.371</c:v>
                </c:pt>
                <c:pt idx="120">
                  <c:v>3.4580000000000002</c:v>
                </c:pt>
                <c:pt idx="121">
                  <c:v>3.339</c:v>
                </c:pt>
                <c:pt idx="122">
                  <c:v>3.18</c:v>
                </c:pt>
                <c:pt idx="123">
                  <c:v>3.1509999999999998</c:v>
                </c:pt>
                <c:pt idx="124">
                  <c:v>3.3119999999999998</c:v>
                </c:pt>
                <c:pt idx="125">
                  <c:v>3.05</c:v>
                </c:pt>
                <c:pt idx="126">
                  <c:v>2.8079999999999998</c:v>
                </c:pt>
                <c:pt idx="127">
                  <c:v>2.968</c:v>
                </c:pt>
                <c:pt idx="128">
                  <c:v>3.08</c:v>
                </c:pt>
                <c:pt idx="129">
                  <c:v>3.153</c:v>
                </c:pt>
                <c:pt idx="130">
                  <c:v>3.173</c:v>
                </c:pt>
                <c:pt idx="131">
                  <c:v>2.7749999999999999</c:v>
                </c:pt>
                <c:pt idx="132">
                  <c:v>2.6349999999999998</c:v>
                </c:pt>
                <c:pt idx="133">
                  <c:v>2.4500000000000002</c:v>
                </c:pt>
                <c:pt idx="134">
                  <c:v>2.7199999999999998</c:v>
                </c:pt>
                <c:pt idx="135">
                  <c:v>2.5380000000000003</c:v>
                </c:pt>
                <c:pt idx="136">
                  <c:v>2.4990000000000001</c:v>
                </c:pt>
                <c:pt idx="137">
                  <c:v>2.581</c:v>
                </c:pt>
                <c:pt idx="138">
                  <c:v>2.4849999999999999</c:v>
                </c:pt>
                <c:pt idx="139">
                  <c:v>2.5510000000000002</c:v>
                </c:pt>
                <c:pt idx="140">
                  <c:v>2.6160000000000001</c:v>
                </c:pt>
                <c:pt idx="141">
                  <c:v>2.6120000000000001</c:v>
                </c:pt>
                <c:pt idx="142">
                  <c:v>2.6280000000000001</c:v>
                </c:pt>
                <c:pt idx="143">
                  <c:v>2.5259999999999998</c:v>
                </c:pt>
                <c:pt idx="144">
                  <c:v>2.464</c:v>
                </c:pt>
                <c:pt idx="145">
                  <c:v>2.3609999999999998</c:v>
                </c:pt>
                <c:pt idx="146">
                  <c:v>2.3940000000000001</c:v>
                </c:pt>
                <c:pt idx="147">
                  <c:v>2.4489999999999998</c:v>
                </c:pt>
                <c:pt idx="148">
                  <c:v>2.4159999999999999</c:v>
                </c:pt>
                <c:pt idx="149">
                  <c:v>2.3010000000000002</c:v>
                </c:pt>
                <c:pt idx="150">
                  <c:v>2.2549999999999999</c:v>
                </c:pt>
                <c:pt idx="151">
                  <c:v>2.2890000000000001</c:v>
                </c:pt>
                <c:pt idx="152">
                  <c:v>2.1619999999999999</c:v>
                </c:pt>
                <c:pt idx="153">
                  <c:v>2.089</c:v>
                </c:pt>
                <c:pt idx="154">
                  <c:v>2.1110000000000002</c:v>
                </c:pt>
                <c:pt idx="155">
                  <c:v>2.0449999999999999</c:v>
                </c:pt>
                <c:pt idx="156">
                  <c:v>2.0430000000000001</c:v>
                </c:pt>
                <c:pt idx="157">
                  <c:v>2.2450000000000001</c:v>
                </c:pt>
                <c:pt idx="158">
                  <c:v>2.19</c:v>
                </c:pt>
                <c:pt idx="159">
                  <c:v>2.2359999999999998</c:v>
                </c:pt>
                <c:pt idx="160">
                  <c:v>2.4180000000000001</c:v>
                </c:pt>
                <c:pt idx="161">
                  <c:v>2.4699999999999998</c:v>
                </c:pt>
                <c:pt idx="162">
                  <c:v>2.4649999999999999</c:v>
                </c:pt>
                <c:pt idx="163">
                  <c:v>2.504</c:v>
                </c:pt>
                <c:pt idx="164">
                  <c:v>2.4279999999999999</c:v>
                </c:pt>
                <c:pt idx="165">
                  <c:v>2.2959999999999998</c:v>
                </c:pt>
                <c:pt idx="166">
                  <c:v>2.3079999999999998</c:v>
                </c:pt>
                <c:pt idx="167">
                  <c:v>2.2349999999999999</c:v>
                </c:pt>
                <c:pt idx="168">
                  <c:v>2.214</c:v>
                </c:pt>
                <c:pt idx="169">
                  <c:v>2.23</c:v>
                </c:pt>
                <c:pt idx="170">
                  <c:v>1.96</c:v>
                </c:pt>
                <c:pt idx="171">
                  <c:v>2.0550000000000002</c:v>
                </c:pt>
                <c:pt idx="172">
                  <c:v>2.0259999999999998</c:v>
                </c:pt>
                <c:pt idx="173">
                  <c:v>1.986</c:v>
                </c:pt>
                <c:pt idx="174">
                  <c:v>1.95</c:v>
                </c:pt>
                <c:pt idx="175">
                  <c:v>2.0760000000000001</c:v>
                </c:pt>
                <c:pt idx="176">
                  <c:v>1.992</c:v>
                </c:pt>
                <c:pt idx="177">
                  <c:v>2.101</c:v>
                </c:pt>
                <c:pt idx="178">
                  <c:v>2.238</c:v>
                </c:pt>
                <c:pt idx="179">
                  <c:v>2.33</c:v>
                </c:pt>
                <c:pt idx="180">
                  <c:v>2.3130000000000002</c:v>
                </c:pt>
                <c:pt idx="181">
                  <c:v>2.6230000000000002</c:v>
                </c:pt>
                <c:pt idx="182">
                  <c:v>2.6269999999999998</c:v>
                </c:pt>
                <c:pt idx="183">
                  <c:v>2.6029999999999998</c:v>
                </c:pt>
                <c:pt idx="184">
                  <c:v>2.5190000000000001</c:v>
                </c:pt>
                <c:pt idx="185">
                  <c:v>2.5089999999999999</c:v>
                </c:pt>
                <c:pt idx="186">
                  <c:v>2.5620000000000003</c:v>
                </c:pt>
                <c:pt idx="187">
                  <c:v>2.496</c:v>
                </c:pt>
                <c:pt idx="188">
                  <c:v>2.5270000000000001</c:v>
                </c:pt>
                <c:pt idx="189">
                  <c:v>2.68</c:v>
                </c:pt>
                <c:pt idx="190">
                  <c:v>2.7829999999999999</c:v>
                </c:pt>
                <c:pt idx="191">
                  <c:v>2.7389999999999999</c:v>
                </c:pt>
                <c:pt idx="192">
                  <c:v>2.8159999999999998</c:v>
                </c:pt>
                <c:pt idx="193">
                  <c:v>2.8140000000000001</c:v>
                </c:pt>
                <c:pt idx="194">
                  <c:v>2.726</c:v>
                </c:pt>
                <c:pt idx="195">
                  <c:v>2.5840000000000001</c:v>
                </c:pt>
                <c:pt idx="196">
                  <c:v>2.605</c:v>
                </c:pt>
                <c:pt idx="197">
                  <c:v>2.6109999999999998</c:v>
                </c:pt>
                <c:pt idx="198">
                  <c:v>2.5880000000000001</c:v>
                </c:pt>
                <c:pt idx="199">
                  <c:v>2.5150000000000001</c:v>
                </c:pt>
                <c:pt idx="200">
                  <c:v>2.3780000000000001</c:v>
                </c:pt>
                <c:pt idx="201">
                  <c:v>2.4569999999999999</c:v>
                </c:pt>
                <c:pt idx="202">
                  <c:v>2.4319999999999999</c:v>
                </c:pt>
                <c:pt idx="203">
                  <c:v>2.3879999999999999</c:v>
                </c:pt>
                <c:pt idx="204">
                  <c:v>2.34</c:v>
                </c:pt>
                <c:pt idx="205">
                  <c:v>2.4350000000000001</c:v>
                </c:pt>
                <c:pt idx="206">
                  <c:v>2.4050000000000002</c:v>
                </c:pt>
                <c:pt idx="207">
                  <c:v>2.4489999999999998</c:v>
                </c:pt>
                <c:pt idx="208">
                  <c:v>2.5569999999999999</c:v>
                </c:pt>
                <c:pt idx="209">
                  <c:v>2.5409999999999999</c:v>
                </c:pt>
                <c:pt idx="210">
                  <c:v>2.5089999999999999</c:v>
                </c:pt>
                <c:pt idx="211">
                  <c:v>2.3460000000000001</c:v>
                </c:pt>
                <c:pt idx="212">
                  <c:v>2.484</c:v>
                </c:pt>
                <c:pt idx="213">
                  <c:v>2.355</c:v>
                </c:pt>
                <c:pt idx="214">
                  <c:v>2.3929999999999998</c:v>
                </c:pt>
                <c:pt idx="215">
                  <c:v>2.4359999999999999</c:v>
                </c:pt>
                <c:pt idx="216">
                  <c:v>2.411</c:v>
                </c:pt>
                <c:pt idx="217">
                  <c:v>2.331</c:v>
                </c:pt>
                <c:pt idx="218">
                  <c:v>2.343</c:v>
                </c:pt>
                <c:pt idx="219">
                  <c:v>2.2359999999999998</c:v>
                </c:pt>
                <c:pt idx="220">
                  <c:v>2.2640000000000002</c:v>
                </c:pt>
                <c:pt idx="221">
                  <c:v>2.1819999999999999</c:v>
                </c:pt>
                <c:pt idx="222">
                  <c:v>2.141</c:v>
                </c:pt>
                <c:pt idx="223">
                  <c:v>2.1419999999999999</c:v>
                </c:pt>
                <c:pt idx="224">
                  <c:v>2.11</c:v>
                </c:pt>
                <c:pt idx="225">
                  <c:v>2.0960000000000001</c:v>
                </c:pt>
                <c:pt idx="226">
                  <c:v>2.0449999999999999</c:v>
                </c:pt>
                <c:pt idx="227">
                  <c:v>2.0249999999999999</c:v>
                </c:pt>
                <c:pt idx="228">
                  <c:v>1.925</c:v>
                </c:pt>
                <c:pt idx="229">
                  <c:v>1.9689999999999999</c:v>
                </c:pt>
                <c:pt idx="230">
                  <c:v>1.8919999999999999</c:v>
                </c:pt>
                <c:pt idx="231">
                  <c:v>1.8080000000000001</c:v>
                </c:pt>
                <c:pt idx="232">
                  <c:v>1.85</c:v>
                </c:pt>
                <c:pt idx="233">
                  <c:v>1.806</c:v>
                </c:pt>
                <c:pt idx="234">
                  <c:v>1.712</c:v>
                </c:pt>
                <c:pt idx="235">
                  <c:v>1.6830000000000001</c:v>
                </c:pt>
                <c:pt idx="236">
                  <c:v>1.639</c:v>
                </c:pt>
                <c:pt idx="237">
                  <c:v>1.5720000000000001</c:v>
                </c:pt>
                <c:pt idx="238">
                  <c:v>1.54</c:v>
                </c:pt>
                <c:pt idx="239">
                  <c:v>1.5249999999999999</c:v>
                </c:pt>
                <c:pt idx="240">
                  <c:v>1.466</c:v>
                </c:pt>
                <c:pt idx="241">
                  <c:v>1.335</c:v>
                </c:pt>
                <c:pt idx="242">
                  <c:v>1.343</c:v>
                </c:pt>
                <c:pt idx="243">
                  <c:v>1.2250000000000001</c:v>
                </c:pt>
                <c:pt idx="244">
                  <c:v>1.2110000000000001</c:v>
                </c:pt>
                <c:pt idx="245">
                  <c:v>1.3820000000000001</c:v>
                </c:pt>
                <c:pt idx="246">
                  <c:v>1.331</c:v>
                </c:pt>
                <c:pt idx="247">
                  <c:v>1.246</c:v>
                </c:pt>
                <c:pt idx="248">
                  <c:v>1.1859999999999999</c:v>
                </c:pt>
                <c:pt idx="249">
                  <c:v>1.169</c:v>
                </c:pt>
                <c:pt idx="250">
                  <c:v>1.232</c:v>
                </c:pt>
                <c:pt idx="251">
                  <c:v>1.2330000000000001</c:v>
                </c:pt>
                <c:pt idx="252">
                  <c:v>1.107</c:v>
                </c:pt>
                <c:pt idx="253">
                  <c:v>1.123</c:v>
                </c:pt>
                <c:pt idx="254">
                  <c:v>1.0620000000000001</c:v>
                </c:pt>
                <c:pt idx="255">
                  <c:v>1.046</c:v>
                </c:pt>
                <c:pt idx="256">
                  <c:v>0.92</c:v>
                </c:pt>
                <c:pt idx="257">
                  <c:v>0.98699999999999999</c:v>
                </c:pt>
                <c:pt idx="258">
                  <c:v>0.873</c:v>
                </c:pt>
                <c:pt idx="259">
                  <c:v>0.89100000000000001</c:v>
                </c:pt>
                <c:pt idx="260">
                  <c:v>0.87</c:v>
                </c:pt>
                <c:pt idx="261">
                  <c:v>0.76500000000000001</c:v>
                </c:pt>
                <c:pt idx="262">
                  <c:v>0.86199999999999999</c:v>
                </c:pt>
                <c:pt idx="263">
                  <c:v>0.72699999999999998</c:v>
                </c:pt>
                <c:pt idx="264">
                  <c:v>0.63300000000000001</c:v>
                </c:pt>
                <c:pt idx="265">
                  <c:v>0.6</c:v>
                </c:pt>
                <c:pt idx="266">
                  <c:v>0.68200000000000005</c:v>
                </c:pt>
                <c:pt idx="267">
                  <c:v>0.64200000000000002</c:v>
                </c:pt>
                <c:pt idx="268">
                  <c:v>0.64800000000000002</c:v>
                </c:pt>
                <c:pt idx="269">
                  <c:v>0.56100000000000005</c:v>
                </c:pt>
                <c:pt idx="270">
                  <c:v>0.629</c:v>
                </c:pt>
                <c:pt idx="271">
                  <c:v>0.46500000000000002</c:v>
                </c:pt>
                <c:pt idx="272">
                  <c:v>0.41499999999999998</c:v>
                </c:pt>
                <c:pt idx="273">
                  <c:v>0.47599999999999998</c:v>
                </c:pt>
                <c:pt idx="274">
                  <c:v>0.45900000000000002</c:v>
                </c:pt>
                <c:pt idx="275">
                  <c:v>0.41199999999999998</c:v>
                </c:pt>
                <c:pt idx="276">
                  <c:v>0.36899999999999999</c:v>
                </c:pt>
                <c:pt idx="277">
                  <c:v>0.42599999999999999</c:v>
                </c:pt>
                <c:pt idx="278">
                  <c:v>0.64400000000000002</c:v>
                </c:pt>
                <c:pt idx="279">
                  <c:v>0.82399999999999995</c:v>
                </c:pt>
                <c:pt idx="280">
                  <c:v>0.91</c:v>
                </c:pt>
                <c:pt idx="281">
                  <c:v>0.90300000000000002</c:v>
                </c:pt>
                <c:pt idx="282">
                  <c:v>0.80700000000000005</c:v>
                </c:pt>
                <c:pt idx="283">
                  <c:v>1.1719999999999999</c:v>
                </c:pt>
                <c:pt idx="284">
                  <c:v>1.224</c:v>
                </c:pt>
                <c:pt idx="285">
                  <c:v>1.1910000000000001</c:v>
                </c:pt>
                <c:pt idx="286">
                  <c:v>1.3149999999999999</c:v>
                </c:pt>
                <c:pt idx="287">
                  <c:v>1.2629999999999999</c:v>
                </c:pt>
                <c:pt idx="288">
                  <c:v>1.3240000000000001</c:v>
                </c:pt>
                <c:pt idx="289">
                  <c:v>1.1040000000000001</c:v>
                </c:pt>
                <c:pt idx="290">
                  <c:v>0.98499999999999999</c:v>
                </c:pt>
                <c:pt idx="291">
                  <c:v>0.94199999999999995</c:v>
                </c:pt>
                <c:pt idx="292">
                  <c:v>0.99</c:v>
                </c:pt>
                <c:pt idx="293">
                  <c:v>1.0069999999999999</c:v>
                </c:pt>
                <c:pt idx="294">
                  <c:v>0.95399999999999996</c:v>
                </c:pt>
                <c:pt idx="295">
                  <c:v>1.0880000000000001</c:v>
                </c:pt>
                <c:pt idx="296">
                  <c:v>1.0109999999999999</c:v>
                </c:pt>
                <c:pt idx="297">
                  <c:v>0.98499999999999999</c:v>
                </c:pt>
                <c:pt idx="298">
                  <c:v>0.96499999999999997</c:v>
                </c:pt>
                <c:pt idx="299">
                  <c:v>0.95899999999999996</c:v>
                </c:pt>
                <c:pt idx="300">
                  <c:v>0.82399999999999995</c:v>
                </c:pt>
                <c:pt idx="301">
                  <c:v>0.93200000000000005</c:v>
                </c:pt>
                <c:pt idx="302">
                  <c:v>0.86199999999999999</c:v>
                </c:pt>
                <c:pt idx="303">
                  <c:v>0.80200000000000005</c:v>
                </c:pt>
                <c:pt idx="304">
                  <c:v>0.80500000000000005</c:v>
                </c:pt>
                <c:pt idx="305">
                  <c:v>0.97199999999999998</c:v>
                </c:pt>
                <c:pt idx="306">
                  <c:v>0.84199999999999997</c:v>
                </c:pt>
                <c:pt idx="307">
                  <c:v>0.78500000000000003</c:v>
                </c:pt>
                <c:pt idx="308">
                  <c:v>0.76100000000000001</c:v>
                </c:pt>
                <c:pt idx="309">
                  <c:v>0.97399999999999998</c:v>
                </c:pt>
                <c:pt idx="310">
                  <c:v>0.83799999999999997</c:v>
                </c:pt>
                <c:pt idx="311">
                  <c:v>0.874</c:v>
                </c:pt>
                <c:pt idx="312">
                  <c:v>0.97</c:v>
                </c:pt>
                <c:pt idx="313">
                  <c:v>0.96499999999999997</c:v>
                </c:pt>
                <c:pt idx="314">
                  <c:v>0.86199999999999999</c:v>
                </c:pt>
                <c:pt idx="315">
                  <c:v>0.83799999999999997</c:v>
                </c:pt>
                <c:pt idx="316">
                  <c:v>0.93600000000000005</c:v>
                </c:pt>
                <c:pt idx="317">
                  <c:v>0.76600000000000001</c:v>
                </c:pt>
                <c:pt idx="318">
                  <c:v>0.754</c:v>
                </c:pt>
                <c:pt idx="319">
                  <c:v>0.79300000000000004</c:v>
                </c:pt>
                <c:pt idx="320">
                  <c:v>0.68400000000000005</c:v>
                </c:pt>
                <c:pt idx="321">
                  <c:v>0.623</c:v>
                </c:pt>
                <c:pt idx="322">
                  <c:v>0.69699999999999995</c:v>
                </c:pt>
                <c:pt idx="323">
                  <c:v>0.66500000000000004</c:v>
                </c:pt>
                <c:pt idx="324">
                  <c:v>0.60299999999999998</c:v>
                </c:pt>
                <c:pt idx="325">
                  <c:v>0.57999999999999996</c:v>
                </c:pt>
                <c:pt idx="326">
                  <c:v>0.496</c:v>
                </c:pt>
                <c:pt idx="327">
                  <c:v>0.47299999999999998</c:v>
                </c:pt>
                <c:pt idx="328">
                  <c:v>0.51700000000000002</c:v>
                </c:pt>
                <c:pt idx="329">
                  <c:v>0.60899999999999999</c:v>
                </c:pt>
                <c:pt idx="330">
                  <c:v>0.67300000000000004</c:v>
                </c:pt>
                <c:pt idx="331">
                  <c:v>0.56999999999999995</c:v>
                </c:pt>
                <c:pt idx="332">
                  <c:v>0.51300000000000001</c:v>
                </c:pt>
                <c:pt idx="333">
                  <c:v>0.54700000000000004</c:v>
                </c:pt>
                <c:pt idx="334">
                  <c:v>0.504</c:v>
                </c:pt>
                <c:pt idx="335">
                  <c:v>0.45200000000000001</c:v>
                </c:pt>
                <c:pt idx="336">
                  <c:v>0.42599999999999999</c:v>
                </c:pt>
                <c:pt idx="337">
                  <c:v>0.45700000000000002</c:v>
                </c:pt>
                <c:pt idx="338">
                  <c:v>0.41599999999999998</c:v>
                </c:pt>
                <c:pt idx="339">
                  <c:v>0.189</c:v>
                </c:pt>
                <c:pt idx="340">
                  <c:v>0.14799999999999999</c:v>
                </c:pt>
                <c:pt idx="341">
                  <c:v>0.253</c:v>
                </c:pt>
                <c:pt idx="342">
                  <c:v>0.23499999999999999</c:v>
                </c:pt>
                <c:pt idx="343">
                  <c:v>0.11899999999999999</c:v>
                </c:pt>
                <c:pt idx="344">
                  <c:v>0.16700000000000001</c:v>
                </c:pt>
                <c:pt idx="345">
                  <c:v>0.113</c:v>
                </c:pt>
                <c:pt idx="346">
                  <c:v>0.17299999999999999</c:v>
                </c:pt>
                <c:pt idx="347">
                  <c:v>0.156</c:v>
                </c:pt>
                <c:pt idx="348">
                  <c:v>0.191</c:v>
                </c:pt>
                <c:pt idx="349">
                  <c:v>0.23499999999999999</c:v>
                </c:pt>
                <c:pt idx="350">
                  <c:v>0.23799999999999999</c:v>
                </c:pt>
                <c:pt idx="351">
                  <c:v>0.14399999999999999</c:v>
                </c:pt>
                <c:pt idx="352">
                  <c:v>0.13300000000000001</c:v>
                </c:pt>
                <c:pt idx="353">
                  <c:v>0.252</c:v>
                </c:pt>
                <c:pt idx="354">
                  <c:v>0.28100000000000003</c:v>
                </c:pt>
                <c:pt idx="355">
                  <c:v>0.23</c:v>
                </c:pt>
                <c:pt idx="356">
                  <c:v>0.39200000000000002</c:v>
                </c:pt>
                <c:pt idx="357">
                  <c:v>0.39900000000000002</c:v>
                </c:pt>
                <c:pt idx="358">
                  <c:v>0.67900000000000005</c:v>
                </c:pt>
                <c:pt idx="359">
                  <c:v>0.68400000000000005</c:v>
                </c:pt>
                <c:pt idx="360">
                  <c:v>0.66400000000000003</c:v>
                </c:pt>
                <c:pt idx="361">
                  <c:v>0.61199999999999999</c:v>
                </c:pt>
                <c:pt idx="362">
                  <c:v>0.69599999999999995</c:v>
                </c:pt>
                <c:pt idx="363">
                  <c:v>0.61</c:v>
                </c:pt>
                <c:pt idx="364">
                  <c:v>0.54400000000000004</c:v>
                </c:pt>
                <c:pt idx="365">
                  <c:v>0.52700000000000002</c:v>
                </c:pt>
                <c:pt idx="366">
                  <c:v>0.69699999999999995</c:v>
                </c:pt>
                <c:pt idx="367">
                  <c:v>0.68200000000000005</c:v>
                </c:pt>
                <c:pt idx="368">
                  <c:v>0.74399999999999999</c:v>
                </c:pt>
                <c:pt idx="369">
                  <c:v>1.0009999999999999</c:v>
                </c:pt>
                <c:pt idx="370">
                  <c:v>0.98899999999999999</c:v>
                </c:pt>
                <c:pt idx="371">
                  <c:v>0.89400000000000002</c:v>
                </c:pt>
                <c:pt idx="372">
                  <c:v>0.83199999999999996</c:v>
                </c:pt>
                <c:pt idx="373">
                  <c:v>0.71599999999999997</c:v>
                </c:pt>
                <c:pt idx="374">
                  <c:v>0.80500000000000005</c:v>
                </c:pt>
                <c:pt idx="375">
                  <c:v>0.98199999999999998</c:v>
                </c:pt>
                <c:pt idx="376">
                  <c:v>0.92400000000000004</c:v>
                </c:pt>
                <c:pt idx="377">
                  <c:v>0.876</c:v>
                </c:pt>
                <c:pt idx="378">
                  <c:v>0.84299999999999997</c:v>
                </c:pt>
                <c:pt idx="379">
                  <c:v>0.76</c:v>
                </c:pt>
                <c:pt idx="380">
                  <c:v>0.751</c:v>
                </c:pt>
                <c:pt idx="381">
                  <c:v>0.80300000000000005</c:v>
                </c:pt>
                <c:pt idx="382">
                  <c:v>0.77400000000000002</c:v>
                </c:pt>
                <c:pt idx="383">
                  <c:v>0.80200000000000005</c:v>
                </c:pt>
                <c:pt idx="384">
                  <c:v>0.79200000000000004</c:v>
                </c:pt>
                <c:pt idx="385">
                  <c:v>0.752</c:v>
                </c:pt>
                <c:pt idx="386">
                  <c:v>0.68100000000000005</c:v>
                </c:pt>
                <c:pt idx="387">
                  <c:v>0.63900000000000001</c:v>
                </c:pt>
                <c:pt idx="388">
                  <c:v>0.60199999999999998</c:v>
                </c:pt>
                <c:pt idx="389">
                  <c:v>0.60399999999999998</c:v>
                </c:pt>
                <c:pt idx="390">
                  <c:v>0.59399999999999997</c:v>
                </c:pt>
                <c:pt idx="391">
                  <c:v>0.79500000000000004</c:v>
                </c:pt>
                <c:pt idx="392">
                  <c:v>0.92500000000000004</c:v>
                </c:pt>
                <c:pt idx="393">
                  <c:v>0.86499999999999999</c:v>
                </c:pt>
                <c:pt idx="394">
                  <c:v>0.77600000000000002</c:v>
                </c:pt>
                <c:pt idx="395">
                  <c:v>0.81599999999999995</c:v>
                </c:pt>
                <c:pt idx="396">
                  <c:v>0.76100000000000001</c:v>
                </c:pt>
                <c:pt idx="397">
                  <c:v>0.68799999999999994</c:v>
                </c:pt>
                <c:pt idx="398">
                  <c:v>0.72199999999999998</c:v>
                </c:pt>
                <c:pt idx="399">
                  <c:v>0.70199999999999996</c:v>
                </c:pt>
                <c:pt idx="400">
                  <c:v>0.68300000000000005</c:v>
                </c:pt>
                <c:pt idx="401">
                  <c:v>0.623</c:v>
                </c:pt>
                <c:pt idx="402">
                  <c:v>0.70799999999999996</c:v>
                </c:pt>
                <c:pt idx="403">
                  <c:v>0.72799999999999998</c:v>
                </c:pt>
                <c:pt idx="404">
                  <c:v>0.72599999999999998</c:v>
                </c:pt>
                <c:pt idx="405">
                  <c:v>0.72899999999999998</c:v>
                </c:pt>
                <c:pt idx="406">
                  <c:v>0.67600000000000005</c:v>
                </c:pt>
                <c:pt idx="407">
                  <c:v>0.71</c:v>
                </c:pt>
                <c:pt idx="408">
                  <c:v>0.63300000000000001</c:v>
                </c:pt>
                <c:pt idx="409">
                  <c:v>0.60099999999999998</c:v>
                </c:pt>
                <c:pt idx="410">
                  <c:v>0.63600000000000001</c:v>
                </c:pt>
                <c:pt idx="411">
                  <c:v>0.57299999999999995</c:v>
                </c:pt>
                <c:pt idx="412">
                  <c:v>0.58199999999999996</c:v>
                </c:pt>
                <c:pt idx="413">
                  <c:v>0.47799999999999998</c:v>
                </c:pt>
                <c:pt idx="414">
                  <c:v>0.5</c:v>
                </c:pt>
                <c:pt idx="415">
                  <c:v>0.49099999999999999</c:v>
                </c:pt>
                <c:pt idx="416">
                  <c:v>0.59499999999999997</c:v>
                </c:pt>
                <c:pt idx="417">
                  <c:v>0.625</c:v>
                </c:pt>
                <c:pt idx="418">
                  <c:v>0.65300000000000002</c:v>
                </c:pt>
                <c:pt idx="419">
                  <c:v>0.72199999999999998</c:v>
                </c:pt>
                <c:pt idx="420">
                  <c:v>0.7</c:v>
                </c:pt>
                <c:pt idx="421">
                  <c:v>0.76800000000000002</c:v>
                </c:pt>
                <c:pt idx="422">
                  <c:v>1.022</c:v>
                </c:pt>
                <c:pt idx="423">
                  <c:v>0.99399999999999999</c:v>
                </c:pt>
                <c:pt idx="424">
                  <c:v>0.97499999999999998</c:v>
                </c:pt>
                <c:pt idx="425">
                  <c:v>0.94499999999999995</c:v>
                </c:pt>
                <c:pt idx="426">
                  <c:v>0.94499999999999995</c:v>
                </c:pt>
                <c:pt idx="427">
                  <c:v>0.92500000000000004</c:v>
                </c:pt>
                <c:pt idx="428">
                  <c:v>0.85199999999999998</c:v>
                </c:pt>
                <c:pt idx="429">
                  <c:v>0.81100000000000005</c:v>
                </c:pt>
                <c:pt idx="430">
                  <c:v>0.76</c:v>
                </c:pt>
                <c:pt idx="431">
                  <c:v>0.78200000000000003</c:v>
                </c:pt>
                <c:pt idx="432">
                  <c:v>0.78400000000000003</c:v>
                </c:pt>
                <c:pt idx="433">
                  <c:v>0.84199999999999997</c:v>
                </c:pt>
                <c:pt idx="434">
                  <c:v>0.82099999999999995</c:v>
                </c:pt>
                <c:pt idx="435">
                  <c:v>0.81299999999999994</c:v>
                </c:pt>
                <c:pt idx="436">
                  <c:v>0.81799999999999995</c:v>
                </c:pt>
                <c:pt idx="437">
                  <c:v>0.86099999999999999</c:v>
                </c:pt>
                <c:pt idx="438">
                  <c:v>0.76100000000000001</c:v>
                </c:pt>
                <c:pt idx="439">
                  <c:v>0.77100000000000002</c:v>
                </c:pt>
                <c:pt idx="440">
                  <c:v>0.89100000000000001</c:v>
                </c:pt>
                <c:pt idx="441">
                  <c:v>0.74199999999999999</c:v>
                </c:pt>
                <c:pt idx="442">
                  <c:v>0.73399999999999999</c:v>
                </c:pt>
                <c:pt idx="443">
                  <c:v>0.68600000000000005</c:v>
                </c:pt>
                <c:pt idx="444">
                  <c:v>0.67</c:v>
                </c:pt>
                <c:pt idx="445">
                  <c:v>0.626</c:v>
                </c:pt>
                <c:pt idx="446">
                  <c:v>0.69</c:v>
                </c:pt>
                <c:pt idx="447">
                  <c:v>0.70399999999999996</c:v>
                </c:pt>
                <c:pt idx="448">
                  <c:v>0.76100000000000001</c:v>
                </c:pt>
                <c:pt idx="449">
                  <c:v>0.68500000000000005</c:v>
                </c:pt>
                <c:pt idx="450">
                  <c:v>0.68799999999999994</c:v>
                </c:pt>
                <c:pt idx="451">
                  <c:v>0.69899999999999995</c:v>
                </c:pt>
                <c:pt idx="452">
                  <c:v>0.69699999999999995</c:v>
                </c:pt>
                <c:pt idx="453">
                  <c:v>0.73399999999999999</c:v>
                </c:pt>
                <c:pt idx="454">
                  <c:v>0.77800000000000002</c:v>
                </c:pt>
                <c:pt idx="455">
                  <c:v>0.78900000000000003</c:v>
                </c:pt>
                <c:pt idx="456">
                  <c:v>0.82799999999999996</c:v>
                </c:pt>
                <c:pt idx="457">
                  <c:v>0.91800000000000004</c:v>
                </c:pt>
                <c:pt idx="458">
                  <c:v>0.88100000000000001</c:v>
                </c:pt>
                <c:pt idx="459">
                  <c:v>0.89100000000000001</c:v>
                </c:pt>
                <c:pt idx="460">
                  <c:v>0.77300000000000002</c:v>
                </c:pt>
                <c:pt idx="461">
                  <c:v>0.81100000000000005</c:v>
                </c:pt>
                <c:pt idx="462">
                  <c:v>0.82</c:v>
                </c:pt>
                <c:pt idx="463">
                  <c:v>0.80700000000000005</c:v>
                </c:pt>
                <c:pt idx="464">
                  <c:v>0.79200000000000004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7F1-45AE-A248-2EF4EB42C5A6}"/>
            </c:ext>
          </c:extLst>
        </c:ser>
        <c:ser>
          <c:idx val="3"/>
          <c:order val="3"/>
          <c:tx>
            <c:v>Rf* moy. 3 ans</c:v>
          </c:tx>
          <c:spPr>
            <a:ln w="1905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'Bloom Yields live'!$A$11:$A$475</c:f>
              <c:numCache>
                <c:formatCode>m/d/yyyy</c:formatCode>
                <c:ptCount val="465"/>
                <c:pt idx="0">
                  <c:v>40179</c:v>
                </c:pt>
                <c:pt idx="1">
                  <c:v>40186</c:v>
                </c:pt>
                <c:pt idx="2">
                  <c:v>40193</c:v>
                </c:pt>
                <c:pt idx="3">
                  <c:v>40200</c:v>
                </c:pt>
                <c:pt idx="4">
                  <c:v>40207</c:v>
                </c:pt>
                <c:pt idx="5">
                  <c:v>40214</c:v>
                </c:pt>
                <c:pt idx="6">
                  <c:v>40221</c:v>
                </c:pt>
                <c:pt idx="7">
                  <c:v>40228</c:v>
                </c:pt>
                <c:pt idx="8">
                  <c:v>40235</c:v>
                </c:pt>
                <c:pt idx="9">
                  <c:v>40242</c:v>
                </c:pt>
                <c:pt idx="10">
                  <c:v>40249</c:v>
                </c:pt>
                <c:pt idx="11">
                  <c:v>40256</c:v>
                </c:pt>
                <c:pt idx="12">
                  <c:v>40263</c:v>
                </c:pt>
                <c:pt idx="13">
                  <c:v>40270</c:v>
                </c:pt>
                <c:pt idx="14">
                  <c:v>40277</c:v>
                </c:pt>
                <c:pt idx="15">
                  <c:v>40284</c:v>
                </c:pt>
                <c:pt idx="16">
                  <c:v>40291</c:v>
                </c:pt>
                <c:pt idx="17">
                  <c:v>40298</c:v>
                </c:pt>
                <c:pt idx="18">
                  <c:v>40305</c:v>
                </c:pt>
                <c:pt idx="19">
                  <c:v>40312</c:v>
                </c:pt>
                <c:pt idx="20">
                  <c:v>40319</c:v>
                </c:pt>
                <c:pt idx="21">
                  <c:v>40326</c:v>
                </c:pt>
                <c:pt idx="22">
                  <c:v>40333</c:v>
                </c:pt>
                <c:pt idx="23">
                  <c:v>40340</c:v>
                </c:pt>
                <c:pt idx="24">
                  <c:v>40347</c:v>
                </c:pt>
                <c:pt idx="25">
                  <c:v>40354</c:v>
                </c:pt>
                <c:pt idx="26">
                  <c:v>40361</c:v>
                </c:pt>
                <c:pt idx="27">
                  <c:v>40368</c:v>
                </c:pt>
                <c:pt idx="28">
                  <c:v>40375</c:v>
                </c:pt>
                <c:pt idx="29">
                  <c:v>40382</c:v>
                </c:pt>
                <c:pt idx="30">
                  <c:v>40389</c:v>
                </c:pt>
                <c:pt idx="31">
                  <c:v>40396</c:v>
                </c:pt>
                <c:pt idx="32">
                  <c:v>40403</c:v>
                </c:pt>
                <c:pt idx="33">
                  <c:v>40410</c:v>
                </c:pt>
                <c:pt idx="34">
                  <c:v>40417</c:v>
                </c:pt>
                <c:pt idx="35">
                  <c:v>40424</c:v>
                </c:pt>
                <c:pt idx="36">
                  <c:v>40431</c:v>
                </c:pt>
                <c:pt idx="37">
                  <c:v>40438</c:v>
                </c:pt>
                <c:pt idx="38">
                  <c:v>40445</c:v>
                </c:pt>
                <c:pt idx="39">
                  <c:v>40452</c:v>
                </c:pt>
                <c:pt idx="40">
                  <c:v>40459</c:v>
                </c:pt>
                <c:pt idx="41">
                  <c:v>40466</c:v>
                </c:pt>
                <c:pt idx="42">
                  <c:v>40473</c:v>
                </c:pt>
                <c:pt idx="43">
                  <c:v>40480</c:v>
                </c:pt>
                <c:pt idx="44">
                  <c:v>40487</c:v>
                </c:pt>
                <c:pt idx="45">
                  <c:v>40494</c:v>
                </c:pt>
                <c:pt idx="46">
                  <c:v>40501</c:v>
                </c:pt>
                <c:pt idx="47">
                  <c:v>40508</c:v>
                </c:pt>
                <c:pt idx="48">
                  <c:v>40515</c:v>
                </c:pt>
                <c:pt idx="49">
                  <c:v>40522</c:v>
                </c:pt>
                <c:pt idx="50">
                  <c:v>40529</c:v>
                </c:pt>
                <c:pt idx="51">
                  <c:v>40536</c:v>
                </c:pt>
                <c:pt idx="52">
                  <c:v>40543</c:v>
                </c:pt>
                <c:pt idx="53">
                  <c:v>40550</c:v>
                </c:pt>
                <c:pt idx="54">
                  <c:v>40557</c:v>
                </c:pt>
                <c:pt idx="55">
                  <c:v>40564</c:v>
                </c:pt>
                <c:pt idx="56">
                  <c:v>40571</c:v>
                </c:pt>
                <c:pt idx="57">
                  <c:v>40578</c:v>
                </c:pt>
                <c:pt idx="58">
                  <c:v>40585</c:v>
                </c:pt>
                <c:pt idx="59">
                  <c:v>40592</c:v>
                </c:pt>
                <c:pt idx="60">
                  <c:v>40599</c:v>
                </c:pt>
                <c:pt idx="61">
                  <c:v>40606</c:v>
                </c:pt>
                <c:pt idx="62">
                  <c:v>40613</c:v>
                </c:pt>
                <c:pt idx="63">
                  <c:v>40620</c:v>
                </c:pt>
                <c:pt idx="64">
                  <c:v>40627</c:v>
                </c:pt>
                <c:pt idx="65">
                  <c:v>40634</c:v>
                </c:pt>
                <c:pt idx="66">
                  <c:v>40641</c:v>
                </c:pt>
                <c:pt idx="67">
                  <c:v>40648</c:v>
                </c:pt>
                <c:pt idx="68">
                  <c:v>40655</c:v>
                </c:pt>
                <c:pt idx="69">
                  <c:v>40662</c:v>
                </c:pt>
                <c:pt idx="70">
                  <c:v>40669</c:v>
                </c:pt>
                <c:pt idx="71">
                  <c:v>40676</c:v>
                </c:pt>
                <c:pt idx="72">
                  <c:v>40683</c:v>
                </c:pt>
                <c:pt idx="73">
                  <c:v>40690</c:v>
                </c:pt>
                <c:pt idx="74">
                  <c:v>40697</c:v>
                </c:pt>
                <c:pt idx="75">
                  <c:v>40704</c:v>
                </c:pt>
                <c:pt idx="76">
                  <c:v>40711</c:v>
                </c:pt>
                <c:pt idx="77">
                  <c:v>40718</c:v>
                </c:pt>
                <c:pt idx="78">
                  <c:v>40725</c:v>
                </c:pt>
                <c:pt idx="79">
                  <c:v>40732</c:v>
                </c:pt>
                <c:pt idx="80">
                  <c:v>40739</c:v>
                </c:pt>
                <c:pt idx="81">
                  <c:v>40746</c:v>
                </c:pt>
                <c:pt idx="82">
                  <c:v>40753</c:v>
                </c:pt>
                <c:pt idx="83">
                  <c:v>40760</c:v>
                </c:pt>
                <c:pt idx="84">
                  <c:v>40767</c:v>
                </c:pt>
                <c:pt idx="85">
                  <c:v>40774</c:v>
                </c:pt>
                <c:pt idx="86">
                  <c:v>40781</c:v>
                </c:pt>
                <c:pt idx="87">
                  <c:v>40788</c:v>
                </c:pt>
                <c:pt idx="88">
                  <c:v>40795</c:v>
                </c:pt>
                <c:pt idx="89">
                  <c:v>40802</c:v>
                </c:pt>
                <c:pt idx="90">
                  <c:v>40809</c:v>
                </c:pt>
                <c:pt idx="91">
                  <c:v>40816</c:v>
                </c:pt>
                <c:pt idx="92">
                  <c:v>40823</c:v>
                </c:pt>
                <c:pt idx="93">
                  <c:v>40830</c:v>
                </c:pt>
                <c:pt idx="94">
                  <c:v>40837</c:v>
                </c:pt>
                <c:pt idx="95">
                  <c:v>40844</c:v>
                </c:pt>
                <c:pt idx="96">
                  <c:v>40851</c:v>
                </c:pt>
                <c:pt idx="97">
                  <c:v>40858</c:v>
                </c:pt>
                <c:pt idx="98">
                  <c:v>40865</c:v>
                </c:pt>
                <c:pt idx="99">
                  <c:v>40872</c:v>
                </c:pt>
                <c:pt idx="100">
                  <c:v>40879</c:v>
                </c:pt>
                <c:pt idx="101">
                  <c:v>40886</c:v>
                </c:pt>
                <c:pt idx="102">
                  <c:v>40893</c:v>
                </c:pt>
                <c:pt idx="103">
                  <c:v>40900</c:v>
                </c:pt>
                <c:pt idx="104">
                  <c:v>40907</c:v>
                </c:pt>
                <c:pt idx="105">
                  <c:v>40914</c:v>
                </c:pt>
                <c:pt idx="106">
                  <c:v>40921</c:v>
                </c:pt>
                <c:pt idx="107">
                  <c:v>40928</c:v>
                </c:pt>
                <c:pt idx="108">
                  <c:v>40935</c:v>
                </c:pt>
                <c:pt idx="109">
                  <c:v>40942</c:v>
                </c:pt>
                <c:pt idx="110">
                  <c:v>40949</c:v>
                </c:pt>
                <c:pt idx="111">
                  <c:v>40956</c:v>
                </c:pt>
                <c:pt idx="112">
                  <c:v>40963</c:v>
                </c:pt>
                <c:pt idx="113">
                  <c:v>40970</c:v>
                </c:pt>
                <c:pt idx="114">
                  <c:v>40977</c:v>
                </c:pt>
                <c:pt idx="115">
                  <c:v>40984</c:v>
                </c:pt>
                <c:pt idx="116">
                  <c:v>40991</c:v>
                </c:pt>
                <c:pt idx="117">
                  <c:v>40998</c:v>
                </c:pt>
                <c:pt idx="118">
                  <c:v>41005</c:v>
                </c:pt>
                <c:pt idx="119">
                  <c:v>41012</c:v>
                </c:pt>
                <c:pt idx="120">
                  <c:v>41019</c:v>
                </c:pt>
                <c:pt idx="121">
                  <c:v>41026</c:v>
                </c:pt>
                <c:pt idx="122">
                  <c:v>41033</c:v>
                </c:pt>
                <c:pt idx="123">
                  <c:v>41040</c:v>
                </c:pt>
                <c:pt idx="124">
                  <c:v>41047</c:v>
                </c:pt>
                <c:pt idx="125">
                  <c:v>41054</c:v>
                </c:pt>
                <c:pt idx="126">
                  <c:v>41061</c:v>
                </c:pt>
                <c:pt idx="127">
                  <c:v>41068</c:v>
                </c:pt>
                <c:pt idx="128">
                  <c:v>41075</c:v>
                </c:pt>
                <c:pt idx="129">
                  <c:v>41082</c:v>
                </c:pt>
                <c:pt idx="130">
                  <c:v>41089</c:v>
                </c:pt>
                <c:pt idx="131">
                  <c:v>41096</c:v>
                </c:pt>
                <c:pt idx="132">
                  <c:v>41103</c:v>
                </c:pt>
                <c:pt idx="133">
                  <c:v>41110</c:v>
                </c:pt>
                <c:pt idx="134">
                  <c:v>41117</c:v>
                </c:pt>
                <c:pt idx="135">
                  <c:v>41124</c:v>
                </c:pt>
                <c:pt idx="136">
                  <c:v>41131</c:v>
                </c:pt>
                <c:pt idx="137">
                  <c:v>41138</c:v>
                </c:pt>
                <c:pt idx="138">
                  <c:v>41145</c:v>
                </c:pt>
                <c:pt idx="139">
                  <c:v>41152</c:v>
                </c:pt>
                <c:pt idx="140">
                  <c:v>41159</c:v>
                </c:pt>
                <c:pt idx="141">
                  <c:v>41166</c:v>
                </c:pt>
                <c:pt idx="142">
                  <c:v>41173</c:v>
                </c:pt>
                <c:pt idx="143">
                  <c:v>41180</c:v>
                </c:pt>
                <c:pt idx="144">
                  <c:v>41187</c:v>
                </c:pt>
                <c:pt idx="145">
                  <c:v>41194</c:v>
                </c:pt>
                <c:pt idx="146">
                  <c:v>41201</c:v>
                </c:pt>
                <c:pt idx="147">
                  <c:v>41208</c:v>
                </c:pt>
                <c:pt idx="148">
                  <c:v>41215</c:v>
                </c:pt>
                <c:pt idx="149">
                  <c:v>41222</c:v>
                </c:pt>
                <c:pt idx="150">
                  <c:v>41229</c:v>
                </c:pt>
                <c:pt idx="151">
                  <c:v>41236</c:v>
                </c:pt>
                <c:pt idx="152">
                  <c:v>41243</c:v>
                </c:pt>
                <c:pt idx="153">
                  <c:v>41250</c:v>
                </c:pt>
                <c:pt idx="154">
                  <c:v>41257</c:v>
                </c:pt>
                <c:pt idx="155">
                  <c:v>41264</c:v>
                </c:pt>
                <c:pt idx="156">
                  <c:v>41271</c:v>
                </c:pt>
                <c:pt idx="157">
                  <c:v>41278</c:v>
                </c:pt>
                <c:pt idx="158">
                  <c:v>41285</c:v>
                </c:pt>
                <c:pt idx="159">
                  <c:v>41292</c:v>
                </c:pt>
                <c:pt idx="160">
                  <c:v>41299</c:v>
                </c:pt>
                <c:pt idx="161">
                  <c:v>41306</c:v>
                </c:pt>
                <c:pt idx="162">
                  <c:v>41313</c:v>
                </c:pt>
                <c:pt idx="163">
                  <c:v>41320</c:v>
                </c:pt>
                <c:pt idx="164">
                  <c:v>41327</c:v>
                </c:pt>
                <c:pt idx="165">
                  <c:v>41334</c:v>
                </c:pt>
                <c:pt idx="166">
                  <c:v>41341</c:v>
                </c:pt>
                <c:pt idx="167">
                  <c:v>41348</c:v>
                </c:pt>
                <c:pt idx="168">
                  <c:v>41355</c:v>
                </c:pt>
                <c:pt idx="169">
                  <c:v>41362</c:v>
                </c:pt>
                <c:pt idx="170">
                  <c:v>41369</c:v>
                </c:pt>
                <c:pt idx="171">
                  <c:v>41376</c:v>
                </c:pt>
                <c:pt idx="172">
                  <c:v>41383</c:v>
                </c:pt>
                <c:pt idx="173">
                  <c:v>41390</c:v>
                </c:pt>
                <c:pt idx="174">
                  <c:v>41397</c:v>
                </c:pt>
                <c:pt idx="175">
                  <c:v>41404</c:v>
                </c:pt>
                <c:pt idx="176">
                  <c:v>41411</c:v>
                </c:pt>
                <c:pt idx="177">
                  <c:v>41418</c:v>
                </c:pt>
                <c:pt idx="178">
                  <c:v>41425</c:v>
                </c:pt>
                <c:pt idx="179">
                  <c:v>41432</c:v>
                </c:pt>
                <c:pt idx="180">
                  <c:v>41439</c:v>
                </c:pt>
                <c:pt idx="181">
                  <c:v>41446</c:v>
                </c:pt>
                <c:pt idx="182">
                  <c:v>41453</c:v>
                </c:pt>
                <c:pt idx="183">
                  <c:v>41460</c:v>
                </c:pt>
                <c:pt idx="184">
                  <c:v>41467</c:v>
                </c:pt>
                <c:pt idx="185">
                  <c:v>41474</c:v>
                </c:pt>
                <c:pt idx="186">
                  <c:v>41481</c:v>
                </c:pt>
                <c:pt idx="187">
                  <c:v>41488</c:v>
                </c:pt>
                <c:pt idx="188">
                  <c:v>41495</c:v>
                </c:pt>
                <c:pt idx="189">
                  <c:v>41502</c:v>
                </c:pt>
                <c:pt idx="190">
                  <c:v>41509</c:v>
                </c:pt>
                <c:pt idx="191">
                  <c:v>41516</c:v>
                </c:pt>
                <c:pt idx="192">
                  <c:v>41523</c:v>
                </c:pt>
                <c:pt idx="193">
                  <c:v>41530</c:v>
                </c:pt>
                <c:pt idx="194">
                  <c:v>41537</c:v>
                </c:pt>
                <c:pt idx="195">
                  <c:v>41544</c:v>
                </c:pt>
                <c:pt idx="196">
                  <c:v>41551</c:v>
                </c:pt>
                <c:pt idx="197">
                  <c:v>41558</c:v>
                </c:pt>
                <c:pt idx="198">
                  <c:v>41565</c:v>
                </c:pt>
                <c:pt idx="199">
                  <c:v>41572</c:v>
                </c:pt>
                <c:pt idx="200">
                  <c:v>41579</c:v>
                </c:pt>
                <c:pt idx="201">
                  <c:v>41586</c:v>
                </c:pt>
                <c:pt idx="202">
                  <c:v>41593</c:v>
                </c:pt>
                <c:pt idx="203">
                  <c:v>41600</c:v>
                </c:pt>
                <c:pt idx="204">
                  <c:v>41607</c:v>
                </c:pt>
                <c:pt idx="205">
                  <c:v>41614</c:v>
                </c:pt>
                <c:pt idx="206">
                  <c:v>41621</c:v>
                </c:pt>
                <c:pt idx="207">
                  <c:v>41628</c:v>
                </c:pt>
                <c:pt idx="208">
                  <c:v>41635</c:v>
                </c:pt>
                <c:pt idx="209">
                  <c:v>41642</c:v>
                </c:pt>
                <c:pt idx="210">
                  <c:v>41649</c:v>
                </c:pt>
                <c:pt idx="211">
                  <c:v>41656</c:v>
                </c:pt>
                <c:pt idx="212">
                  <c:v>41663</c:v>
                </c:pt>
                <c:pt idx="213">
                  <c:v>41670</c:v>
                </c:pt>
                <c:pt idx="214">
                  <c:v>41677</c:v>
                </c:pt>
                <c:pt idx="215">
                  <c:v>41684</c:v>
                </c:pt>
                <c:pt idx="216">
                  <c:v>41691</c:v>
                </c:pt>
                <c:pt idx="217">
                  <c:v>41698</c:v>
                </c:pt>
                <c:pt idx="218">
                  <c:v>41705</c:v>
                </c:pt>
                <c:pt idx="219">
                  <c:v>41712</c:v>
                </c:pt>
                <c:pt idx="220">
                  <c:v>41719</c:v>
                </c:pt>
                <c:pt idx="221">
                  <c:v>41726</c:v>
                </c:pt>
                <c:pt idx="222">
                  <c:v>41733</c:v>
                </c:pt>
                <c:pt idx="223">
                  <c:v>41740</c:v>
                </c:pt>
                <c:pt idx="224">
                  <c:v>41747</c:v>
                </c:pt>
                <c:pt idx="225">
                  <c:v>41754</c:v>
                </c:pt>
                <c:pt idx="226">
                  <c:v>41761</c:v>
                </c:pt>
                <c:pt idx="227">
                  <c:v>41768</c:v>
                </c:pt>
                <c:pt idx="228">
                  <c:v>41775</c:v>
                </c:pt>
                <c:pt idx="229">
                  <c:v>41782</c:v>
                </c:pt>
                <c:pt idx="230">
                  <c:v>41789</c:v>
                </c:pt>
                <c:pt idx="231">
                  <c:v>41796</c:v>
                </c:pt>
                <c:pt idx="232">
                  <c:v>41803</c:v>
                </c:pt>
                <c:pt idx="233">
                  <c:v>41810</c:v>
                </c:pt>
                <c:pt idx="234">
                  <c:v>41817</c:v>
                </c:pt>
                <c:pt idx="235">
                  <c:v>41824</c:v>
                </c:pt>
                <c:pt idx="236">
                  <c:v>41831</c:v>
                </c:pt>
                <c:pt idx="237">
                  <c:v>41838</c:v>
                </c:pt>
                <c:pt idx="238">
                  <c:v>41845</c:v>
                </c:pt>
                <c:pt idx="239">
                  <c:v>41852</c:v>
                </c:pt>
                <c:pt idx="240">
                  <c:v>41859</c:v>
                </c:pt>
                <c:pt idx="241">
                  <c:v>41866</c:v>
                </c:pt>
                <c:pt idx="242">
                  <c:v>41873</c:v>
                </c:pt>
                <c:pt idx="243">
                  <c:v>41880</c:v>
                </c:pt>
                <c:pt idx="244">
                  <c:v>41887</c:v>
                </c:pt>
                <c:pt idx="245">
                  <c:v>41894</c:v>
                </c:pt>
                <c:pt idx="246">
                  <c:v>41901</c:v>
                </c:pt>
                <c:pt idx="247">
                  <c:v>41908</c:v>
                </c:pt>
                <c:pt idx="248">
                  <c:v>41915</c:v>
                </c:pt>
                <c:pt idx="249">
                  <c:v>41922</c:v>
                </c:pt>
                <c:pt idx="250">
                  <c:v>41929</c:v>
                </c:pt>
                <c:pt idx="251">
                  <c:v>41936</c:v>
                </c:pt>
                <c:pt idx="252">
                  <c:v>41943</c:v>
                </c:pt>
                <c:pt idx="253">
                  <c:v>41950</c:v>
                </c:pt>
                <c:pt idx="254">
                  <c:v>41957</c:v>
                </c:pt>
                <c:pt idx="255">
                  <c:v>41964</c:v>
                </c:pt>
                <c:pt idx="256">
                  <c:v>41971</c:v>
                </c:pt>
                <c:pt idx="257">
                  <c:v>41978</c:v>
                </c:pt>
                <c:pt idx="258">
                  <c:v>41985</c:v>
                </c:pt>
                <c:pt idx="259">
                  <c:v>41992</c:v>
                </c:pt>
                <c:pt idx="260">
                  <c:v>41999</c:v>
                </c:pt>
                <c:pt idx="261">
                  <c:v>42006</c:v>
                </c:pt>
                <c:pt idx="262">
                  <c:v>42013</c:v>
                </c:pt>
                <c:pt idx="263">
                  <c:v>42020</c:v>
                </c:pt>
                <c:pt idx="264">
                  <c:v>42027</c:v>
                </c:pt>
                <c:pt idx="265">
                  <c:v>42034</c:v>
                </c:pt>
                <c:pt idx="266">
                  <c:v>42041</c:v>
                </c:pt>
                <c:pt idx="267">
                  <c:v>42048</c:v>
                </c:pt>
                <c:pt idx="268">
                  <c:v>42055</c:v>
                </c:pt>
                <c:pt idx="269">
                  <c:v>42062</c:v>
                </c:pt>
                <c:pt idx="270">
                  <c:v>42069</c:v>
                </c:pt>
                <c:pt idx="271">
                  <c:v>42076</c:v>
                </c:pt>
                <c:pt idx="272">
                  <c:v>42083</c:v>
                </c:pt>
                <c:pt idx="273">
                  <c:v>42090</c:v>
                </c:pt>
                <c:pt idx="274">
                  <c:v>42097</c:v>
                </c:pt>
                <c:pt idx="275">
                  <c:v>42104</c:v>
                </c:pt>
                <c:pt idx="276">
                  <c:v>42111</c:v>
                </c:pt>
                <c:pt idx="277">
                  <c:v>42118</c:v>
                </c:pt>
                <c:pt idx="278">
                  <c:v>42125</c:v>
                </c:pt>
                <c:pt idx="279">
                  <c:v>42132</c:v>
                </c:pt>
                <c:pt idx="280">
                  <c:v>42139</c:v>
                </c:pt>
                <c:pt idx="281">
                  <c:v>42146</c:v>
                </c:pt>
                <c:pt idx="282">
                  <c:v>42153</c:v>
                </c:pt>
                <c:pt idx="283">
                  <c:v>42160</c:v>
                </c:pt>
                <c:pt idx="284">
                  <c:v>42167</c:v>
                </c:pt>
                <c:pt idx="285">
                  <c:v>42174</c:v>
                </c:pt>
                <c:pt idx="286">
                  <c:v>42181</c:v>
                </c:pt>
                <c:pt idx="287">
                  <c:v>42188</c:v>
                </c:pt>
                <c:pt idx="288">
                  <c:v>42195</c:v>
                </c:pt>
                <c:pt idx="289">
                  <c:v>42202</c:v>
                </c:pt>
                <c:pt idx="290">
                  <c:v>42209</c:v>
                </c:pt>
                <c:pt idx="291">
                  <c:v>42216</c:v>
                </c:pt>
                <c:pt idx="292">
                  <c:v>42223</c:v>
                </c:pt>
                <c:pt idx="293">
                  <c:v>42230</c:v>
                </c:pt>
                <c:pt idx="294">
                  <c:v>42237</c:v>
                </c:pt>
                <c:pt idx="295">
                  <c:v>42244</c:v>
                </c:pt>
                <c:pt idx="296">
                  <c:v>42251</c:v>
                </c:pt>
                <c:pt idx="297">
                  <c:v>42258</c:v>
                </c:pt>
                <c:pt idx="298">
                  <c:v>42265</c:v>
                </c:pt>
                <c:pt idx="299">
                  <c:v>42272</c:v>
                </c:pt>
                <c:pt idx="300">
                  <c:v>42279</c:v>
                </c:pt>
                <c:pt idx="301">
                  <c:v>42286</c:v>
                </c:pt>
                <c:pt idx="302">
                  <c:v>42293</c:v>
                </c:pt>
                <c:pt idx="303">
                  <c:v>42300</c:v>
                </c:pt>
                <c:pt idx="304">
                  <c:v>42307</c:v>
                </c:pt>
                <c:pt idx="305">
                  <c:v>42314</c:v>
                </c:pt>
                <c:pt idx="306">
                  <c:v>42321</c:v>
                </c:pt>
                <c:pt idx="307">
                  <c:v>42328</c:v>
                </c:pt>
                <c:pt idx="308">
                  <c:v>42335</c:v>
                </c:pt>
                <c:pt idx="309">
                  <c:v>42342</c:v>
                </c:pt>
                <c:pt idx="310">
                  <c:v>42349</c:v>
                </c:pt>
                <c:pt idx="311">
                  <c:v>42356</c:v>
                </c:pt>
                <c:pt idx="312">
                  <c:v>42363</c:v>
                </c:pt>
                <c:pt idx="313">
                  <c:v>42370</c:v>
                </c:pt>
                <c:pt idx="314">
                  <c:v>42377</c:v>
                </c:pt>
                <c:pt idx="315">
                  <c:v>42384</c:v>
                </c:pt>
                <c:pt idx="316">
                  <c:v>42391</c:v>
                </c:pt>
                <c:pt idx="317">
                  <c:v>42398</c:v>
                </c:pt>
                <c:pt idx="318">
                  <c:v>42405</c:v>
                </c:pt>
                <c:pt idx="319">
                  <c:v>42412</c:v>
                </c:pt>
                <c:pt idx="320">
                  <c:v>42419</c:v>
                </c:pt>
                <c:pt idx="321">
                  <c:v>42426</c:v>
                </c:pt>
                <c:pt idx="322">
                  <c:v>42433</c:v>
                </c:pt>
                <c:pt idx="323">
                  <c:v>42440</c:v>
                </c:pt>
                <c:pt idx="324">
                  <c:v>42447</c:v>
                </c:pt>
                <c:pt idx="325">
                  <c:v>42454</c:v>
                </c:pt>
                <c:pt idx="326">
                  <c:v>42461</c:v>
                </c:pt>
                <c:pt idx="327">
                  <c:v>42468</c:v>
                </c:pt>
                <c:pt idx="328">
                  <c:v>42475</c:v>
                </c:pt>
                <c:pt idx="329">
                  <c:v>42482</c:v>
                </c:pt>
                <c:pt idx="330">
                  <c:v>42489</c:v>
                </c:pt>
                <c:pt idx="331">
                  <c:v>42496</c:v>
                </c:pt>
                <c:pt idx="332">
                  <c:v>42503</c:v>
                </c:pt>
                <c:pt idx="333">
                  <c:v>42510</c:v>
                </c:pt>
                <c:pt idx="334">
                  <c:v>42517</c:v>
                </c:pt>
                <c:pt idx="335">
                  <c:v>42524</c:v>
                </c:pt>
                <c:pt idx="336">
                  <c:v>42531</c:v>
                </c:pt>
                <c:pt idx="337">
                  <c:v>42538</c:v>
                </c:pt>
                <c:pt idx="338">
                  <c:v>42545</c:v>
                </c:pt>
                <c:pt idx="339">
                  <c:v>42552</c:v>
                </c:pt>
                <c:pt idx="340">
                  <c:v>42559</c:v>
                </c:pt>
                <c:pt idx="341">
                  <c:v>42566</c:v>
                </c:pt>
                <c:pt idx="342">
                  <c:v>42573</c:v>
                </c:pt>
                <c:pt idx="343">
                  <c:v>42580</c:v>
                </c:pt>
                <c:pt idx="344">
                  <c:v>42587</c:v>
                </c:pt>
                <c:pt idx="345">
                  <c:v>42594</c:v>
                </c:pt>
                <c:pt idx="346">
                  <c:v>42601</c:v>
                </c:pt>
                <c:pt idx="347">
                  <c:v>42608</c:v>
                </c:pt>
                <c:pt idx="348">
                  <c:v>42615</c:v>
                </c:pt>
                <c:pt idx="349">
                  <c:v>42622</c:v>
                </c:pt>
                <c:pt idx="350">
                  <c:v>42629</c:v>
                </c:pt>
                <c:pt idx="351">
                  <c:v>42636</c:v>
                </c:pt>
                <c:pt idx="352">
                  <c:v>42643</c:v>
                </c:pt>
                <c:pt idx="353">
                  <c:v>42650</c:v>
                </c:pt>
                <c:pt idx="354">
                  <c:v>42657</c:v>
                </c:pt>
                <c:pt idx="355">
                  <c:v>42664</c:v>
                </c:pt>
                <c:pt idx="356">
                  <c:v>42671</c:v>
                </c:pt>
                <c:pt idx="357">
                  <c:v>42678</c:v>
                </c:pt>
                <c:pt idx="358">
                  <c:v>42685</c:v>
                </c:pt>
                <c:pt idx="359">
                  <c:v>42692</c:v>
                </c:pt>
                <c:pt idx="360">
                  <c:v>42699</c:v>
                </c:pt>
                <c:pt idx="361">
                  <c:v>42706</c:v>
                </c:pt>
                <c:pt idx="362">
                  <c:v>42713</c:v>
                </c:pt>
                <c:pt idx="363">
                  <c:v>42720</c:v>
                </c:pt>
                <c:pt idx="364">
                  <c:v>42727</c:v>
                </c:pt>
                <c:pt idx="365">
                  <c:v>42734</c:v>
                </c:pt>
                <c:pt idx="366">
                  <c:v>42741</c:v>
                </c:pt>
                <c:pt idx="367">
                  <c:v>42748</c:v>
                </c:pt>
                <c:pt idx="368">
                  <c:v>42755</c:v>
                </c:pt>
                <c:pt idx="369">
                  <c:v>42762</c:v>
                </c:pt>
                <c:pt idx="370">
                  <c:v>42769</c:v>
                </c:pt>
                <c:pt idx="371">
                  <c:v>42776</c:v>
                </c:pt>
                <c:pt idx="372">
                  <c:v>42783</c:v>
                </c:pt>
                <c:pt idx="373">
                  <c:v>42790</c:v>
                </c:pt>
                <c:pt idx="374">
                  <c:v>42797</c:v>
                </c:pt>
                <c:pt idx="375">
                  <c:v>42804</c:v>
                </c:pt>
                <c:pt idx="376">
                  <c:v>42811</c:v>
                </c:pt>
                <c:pt idx="377">
                  <c:v>42818</c:v>
                </c:pt>
                <c:pt idx="378">
                  <c:v>42825</c:v>
                </c:pt>
                <c:pt idx="379">
                  <c:v>42832</c:v>
                </c:pt>
                <c:pt idx="380">
                  <c:v>42839</c:v>
                </c:pt>
                <c:pt idx="381">
                  <c:v>42846</c:v>
                </c:pt>
                <c:pt idx="382">
                  <c:v>42853</c:v>
                </c:pt>
                <c:pt idx="383">
                  <c:v>42860</c:v>
                </c:pt>
                <c:pt idx="384">
                  <c:v>42867</c:v>
                </c:pt>
                <c:pt idx="385">
                  <c:v>42874</c:v>
                </c:pt>
                <c:pt idx="386">
                  <c:v>42881</c:v>
                </c:pt>
                <c:pt idx="387">
                  <c:v>42888</c:v>
                </c:pt>
                <c:pt idx="388">
                  <c:v>42895</c:v>
                </c:pt>
                <c:pt idx="389">
                  <c:v>42902</c:v>
                </c:pt>
                <c:pt idx="390">
                  <c:v>42909</c:v>
                </c:pt>
                <c:pt idx="391">
                  <c:v>42916</c:v>
                </c:pt>
                <c:pt idx="392">
                  <c:v>42923</c:v>
                </c:pt>
                <c:pt idx="393">
                  <c:v>42930</c:v>
                </c:pt>
                <c:pt idx="394">
                  <c:v>42937</c:v>
                </c:pt>
                <c:pt idx="395">
                  <c:v>42944</c:v>
                </c:pt>
                <c:pt idx="396">
                  <c:v>42951</c:v>
                </c:pt>
                <c:pt idx="397">
                  <c:v>42958</c:v>
                </c:pt>
                <c:pt idx="398">
                  <c:v>42965</c:v>
                </c:pt>
                <c:pt idx="399">
                  <c:v>42972</c:v>
                </c:pt>
                <c:pt idx="400">
                  <c:v>42979</c:v>
                </c:pt>
                <c:pt idx="401">
                  <c:v>42986</c:v>
                </c:pt>
                <c:pt idx="402">
                  <c:v>42993</c:v>
                </c:pt>
                <c:pt idx="403">
                  <c:v>43000</c:v>
                </c:pt>
                <c:pt idx="404">
                  <c:v>43007</c:v>
                </c:pt>
                <c:pt idx="405">
                  <c:v>43014</c:v>
                </c:pt>
                <c:pt idx="406">
                  <c:v>43021</c:v>
                </c:pt>
                <c:pt idx="407">
                  <c:v>43028</c:v>
                </c:pt>
                <c:pt idx="408">
                  <c:v>43035</c:v>
                </c:pt>
                <c:pt idx="409">
                  <c:v>43042</c:v>
                </c:pt>
                <c:pt idx="410">
                  <c:v>43049</c:v>
                </c:pt>
                <c:pt idx="411">
                  <c:v>43056</c:v>
                </c:pt>
                <c:pt idx="412">
                  <c:v>43063</c:v>
                </c:pt>
                <c:pt idx="413">
                  <c:v>43070</c:v>
                </c:pt>
                <c:pt idx="414">
                  <c:v>43077</c:v>
                </c:pt>
                <c:pt idx="415">
                  <c:v>43084</c:v>
                </c:pt>
                <c:pt idx="416">
                  <c:v>43091</c:v>
                </c:pt>
                <c:pt idx="417">
                  <c:v>43098</c:v>
                </c:pt>
                <c:pt idx="418">
                  <c:v>43105</c:v>
                </c:pt>
                <c:pt idx="419">
                  <c:v>43112</c:v>
                </c:pt>
                <c:pt idx="420">
                  <c:v>43119</c:v>
                </c:pt>
                <c:pt idx="421">
                  <c:v>43126</c:v>
                </c:pt>
                <c:pt idx="422">
                  <c:v>43133</c:v>
                </c:pt>
                <c:pt idx="423">
                  <c:v>43140</c:v>
                </c:pt>
                <c:pt idx="424">
                  <c:v>43147</c:v>
                </c:pt>
                <c:pt idx="425">
                  <c:v>43154</c:v>
                </c:pt>
                <c:pt idx="426">
                  <c:v>43161</c:v>
                </c:pt>
                <c:pt idx="427">
                  <c:v>43168</c:v>
                </c:pt>
                <c:pt idx="428">
                  <c:v>43175</c:v>
                </c:pt>
                <c:pt idx="429">
                  <c:v>43182</c:v>
                </c:pt>
                <c:pt idx="430">
                  <c:v>43189</c:v>
                </c:pt>
                <c:pt idx="431">
                  <c:v>43196</c:v>
                </c:pt>
                <c:pt idx="432">
                  <c:v>43203</c:v>
                </c:pt>
                <c:pt idx="433">
                  <c:v>43210</c:v>
                </c:pt>
                <c:pt idx="434">
                  <c:v>43217</c:v>
                </c:pt>
                <c:pt idx="435">
                  <c:v>43224</c:v>
                </c:pt>
                <c:pt idx="436">
                  <c:v>43231</c:v>
                </c:pt>
                <c:pt idx="437">
                  <c:v>43238</c:v>
                </c:pt>
                <c:pt idx="438">
                  <c:v>43245</c:v>
                </c:pt>
                <c:pt idx="439">
                  <c:v>43252</c:v>
                </c:pt>
                <c:pt idx="440">
                  <c:v>43259</c:v>
                </c:pt>
                <c:pt idx="441">
                  <c:v>43266</c:v>
                </c:pt>
                <c:pt idx="442">
                  <c:v>43273</c:v>
                </c:pt>
                <c:pt idx="443">
                  <c:v>43280</c:v>
                </c:pt>
                <c:pt idx="444">
                  <c:v>43287</c:v>
                </c:pt>
                <c:pt idx="445">
                  <c:v>43294</c:v>
                </c:pt>
                <c:pt idx="446">
                  <c:v>43301</c:v>
                </c:pt>
                <c:pt idx="447">
                  <c:v>43308</c:v>
                </c:pt>
                <c:pt idx="448">
                  <c:v>43315</c:v>
                </c:pt>
                <c:pt idx="449">
                  <c:v>43322</c:v>
                </c:pt>
                <c:pt idx="450">
                  <c:v>43329</c:v>
                </c:pt>
                <c:pt idx="451">
                  <c:v>43336</c:v>
                </c:pt>
                <c:pt idx="452">
                  <c:v>43343</c:v>
                </c:pt>
                <c:pt idx="453">
                  <c:v>43350</c:v>
                </c:pt>
                <c:pt idx="454">
                  <c:v>43357</c:v>
                </c:pt>
                <c:pt idx="455">
                  <c:v>43364</c:v>
                </c:pt>
                <c:pt idx="456">
                  <c:v>43371</c:v>
                </c:pt>
                <c:pt idx="457">
                  <c:v>43378</c:v>
                </c:pt>
                <c:pt idx="458">
                  <c:v>43385</c:v>
                </c:pt>
                <c:pt idx="459">
                  <c:v>43392</c:v>
                </c:pt>
                <c:pt idx="460">
                  <c:v>43399</c:v>
                </c:pt>
                <c:pt idx="461">
                  <c:v>43406</c:v>
                </c:pt>
                <c:pt idx="462">
                  <c:v>43413</c:v>
                </c:pt>
                <c:pt idx="463">
                  <c:v>43420</c:v>
                </c:pt>
                <c:pt idx="464">
                  <c:v>43427</c:v>
                </c:pt>
              </c:numCache>
            </c:numRef>
          </c:cat>
          <c:val>
            <c:numRef>
              <c:f>'Bloom Yields live'!$AJ$11:$AJ$475</c:f>
              <c:numCache>
                <c:formatCode>0.00</c:formatCode>
                <c:ptCount val="465"/>
                <c:pt idx="156">
                  <c:v>3.5366942675159248</c:v>
                </c:pt>
                <c:pt idx="157">
                  <c:v>3.5273694267515934</c:v>
                </c:pt>
                <c:pt idx="158">
                  <c:v>3.5177834394904468</c:v>
                </c:pt>
                <c:pt idx="159">
                  <c:v>3.5074522292993642</c:v>
                </c:pt>
                <c:pt idx="160">
                  <c:v>3.4985414012738865</c:v>
                </c:pt>
                <c:pt idx="161">
                  <c:v>3.4902866242038231</c:v>
                </c:pt>
                <c:pt idx="162">
                  <c:v>3.4822738853503199</c:v>
                </c:pt>
                <c:pt idx="163">
                  <c:v>3.4745477707006391</c:v>
                </c:pt>
                <c:pt idx="164">
                  <c:v>3.4659235668789821</c:v>
                </c:pt>
                <c:pt idx="165">
                  <c:v>3.4572420382165614</c:v>
                </c:pt>
                <c:pt idx="166">
                  <c:v>3.4485605095541416</c:v>
                </c:pt>
                <c:pt idx="167">
                  <c:v>3.4394331210191096</c:v>
                </c:pt>
                <c:pt idx="168">
                  <c:v>3.4304394904458619</c:v>
                </c:pt>
                <c:pt idx="169">
                  <c:v>3.4215923566879001</c:v>
                </c:pt>
                <c:pt idx="170">
                  <c:v>3.4115477707006381</c:v>
                </c:pt>
                <c:pt idx="171">
                  <c:v>3.4018789808917207</c:v>
                </c:pt>
                <c:pt idx="172">
                  <c:v>3.3924777070063703</c:v>
                </c:pt>
                <c:pt idx="173">
                  <c:v>3.3824840764331214</c:v>
                </c:pt>
                <c:pt idx="174">
                  <c:v>3.3726942675159246</c:v>
                </c:pt>
                <c:pt idx="175">
                  <c:v>3.3634904458598731</c:v>
                </c:pt>
                <c:pt idx="176">
                  <c:v>3.3551019108280262</c:v>
                </c:pt>
                <c:pt idx="177">
                  <c:v>3.3486242038216565</c:v>
                </c:pt>
                <c:pt idx="178">
                  <c:v>3.342687898089173</c:v>
                </c:pt>
                <c:pt idx="179">
                  <c:v>3.3351910828025484</c:v>
                </c:pt>
                <c:pt idx="180">
                  <c:v>3.3285222929936311</c:v>
                </c:pt>
                <c:pt idx="181">
                  <c:v>3.3230891719745239</c:v>
                </c:pt>
                <c:pt idx="182">
                  <c:v>3.3171656050955418</c:v>
                </c:pt>
                <c:pt idx="183">
                  <c:v>3.3126624203821655</c:v>
                </c:pt>
                <c:pt idx="184">
                  <c:v>3.3080445859872607</c:v>
                </c:pt>
                <c:pt idx="185">
                  <c:v>3.3032675159235674</c:v>
                </c:pt>
                <c:pt idx="186">
                  <c:v>3.2981783439490444</c:v>
                </c:pt>
                <c:pt idx="187">
                  <c:v>3.2930509554140128</c:v>
                </c:pt>
                <c:pt idx="188">
                  <c:v>3.2894968152866251</c:v>
                </c:pt>
                <c:pt idx="189">
                  <c:v>3.2871401273885352</c:v>
                </c:pt>
                <c:pt idx="190">
                  <c:v>3.2860573248407645</c:v>
                </c:pt>
                <c:pt idx="191">
                  <c:v>3.2850318471337578</c:v>
                </c:pt>
                <c:pt idx="192">
                  <c:v>3.2839171974522294</c:v>
                </c:pt>
                <c:pt idx="193">
                  <c:v>3.281910828025477</c:v>
                </c:pt>
                <c:pt idx="194">
                  <c:v>3.2783375796178347</c:v>
                </c:pt>
                <c:pt idx="195">
                  <c:v>3.2741337579617835</c:v>
                </c:pt>
                <c:pt idx="196">
                  <c:v>3.2709745222929936</c:v>
                </c:pt>
                <c:pt idx="197">
                  <c:v>3.2675987261146497</c:v>
                </c:pt>
                <c:pt idx="198">
                  <c:v>3.2637261146496814</c:v>
                </c:pt>
                <c:pt idx="199">
                  <c:v>3.258420382165605</c:v>
                </c:pt>
                <c:pt idx="200">
                  <c:v>3.2524076433121016</c:v>
                </c:pt>
                <c:pt idx="201">
                  <c:v>3.2470254777070062</c:v>
                </c:pt>
                <c:pt idx="202">
                  <c:v>3.2406433121019109</c:v>
                </c:pt>
                <c:pt idx="203">
                  <c:v>3.2330254777070064</c:v>
                </c:pt>
                <c:pt idx="204">
                  <c:v>3.2245031847133756</c:v>
                </c:pt>
                <c:pt idx="205">
                  <c:v>3.215095541401273</c:v>
                </c:pt>
                <c:pt idx="206">
                  <c:v>3.2051528662420372</c:v>
                </c:pt>
                <c:pt idx="207">
                  <c:v>3.1953694267515922</c:v>
                </c:pt>
                <c:pt idx="208">
                  <c:v>3.1862038216560506</c:v>
                </c:pt>
                <c:pt idx="209">
                  <c:v>3.177101910828025</c:v>
                </c:pt>
                <c:pt idx="210">
                  <c:v>3.1667898089171977</c:v>
                </c:pt>
                <c:pt idx="211">
                  <c:v>3.155815286624204</c:v>
                </c:pt>
                <c:pt idx="212">
                  <c:v>3.1449617834394905</c:v>
                </c:pt>
                <c:pt idx="213">
                  <c:v>3.1327388535031848</c:v>
                </c:pt>
                <c:pt idx="214">
                  <c:v>3.1215732484076435</c:v>
                </c:pt>
                <c:pt idx="215">
                  <c:v>3.1098726114649682</c:v>
                </c:pt>
                <c:pt idx="216">
                  <c:v>3.098299363057325</c:v>
                </c:pt>
                <c:pt idx="217">
                  <c:v>3.0859299363057326</c:v>
                </c:pt>
                <c:pt idx="218">
                  <c:v>3.0736178343949048</c:v>
                </c:pt>
                <c:pt idx="219">
                  <c:v>3.0608980891719746</c:v>
                </c:pt>
                <c:pt idx="220">
                  <c:v>3.0494458598726122</c:v>
                </c:pt>
                <c:pt idx="221">
                  <c:v>3.0365859872611467</c:v>
                </c:pt>
                <c:pt idx="222">
                  <c:v>3.0229235668789816</c:v>
                </c:pt>
                <c:pt idx="223">
                  <c:v>3.0092292993630578</c:v>
                </c:pt>
                <c:pt idx="224">
                  <c:v>2.9952738853503189</c:v>
                </c:pt>
                <c:pt idx="225">
                  <c:v>2.9813248407643314</c:v>
                </c:pt>
                <c:pt idx="226">
                  <c:v>2.9674585987261146</c:v>
                </c:pt>
                <c:pt idx="227">
                  <c:v>2.9537133757961787</c:v>
                </c:pt>
                <c:pt idx="228">
                  <c:v>2.9394458598726119</c:v>
                </c:pt>
                <c:pt idx="229">
                  <c:v>2.9251337579617838</c:v>
                </c:pt>
                <c:pt idx="230">
                  <c:v>2.9107898089171975</c:v>
                </c:pt>
                <c:pt idx="231">
                  <c:v>2.8965477707006371</c:v>
                </c:pt>
                <c:pt idx="232">
                  <c:v>2.8821210191082804</c:v>
                </c:pt>
                <c:pt idx="233">
                  <c:v>2.86743949044586</c:v>
                </c:pt>
                <c:pt idx="234">
                  <c:v>2.8520254777070067</c:v>
                </c:pt>
                <c:pt idx="235">
                  <c:v>2.8367834394904468</c:v>
                </c:pt>
                <c:pt idx="236">
                  <c:v>2.8211273885350323</c:v>
                </c:pt>
                <c:pt idx="237">
                  <c:v>2.8037006369426756</c:v>
                </c:pt>
                <c:pt idx="238">
                  <c:v>2.7864331210191087</c:v>
                </c:pt>
                <c:pt idx="239">
                  <c:v>2.7683694267515926</c:v>
                </c:pt>
                <c:pt idx="240">
                  <c:v>2.7494140127388538</c:v>
                </c:pt>
                <c:pt idx="241">
                  <c:v>2.7320573248407642</c:v>
                </c:pt>
                <c:pt idx="242">
                  <c:v>2.7158535031847135</c:v>
                </c:pt>
                <c:pt idx="243">
                  <c:v>2.6986369426751593</c:v>
                </c:pt>
                <c:pt idx="244">
                  <c:v>2.6807770700636944</c:v>
                </c:pt>
                <c:pt idx="245">
                  <c:v>2.6648343949044588</c:v>
                </c:pt>
                <c:pt idx="246">
                  <c:v>2.649745222929937</c:v>
                </c:pt>
                <c:pt idx="247">
                  <c:v>2.6338343949044587</c:v>
                </c:pt>
                <c:pt idx="248">
                  <c:v>2.618203821656051</c:v>
                </c:pt>
                <c:pt idx="249">
                  <c:v>2.6004267515923565</c:v>
                </c:pt>
                <c:pt idx="250">
                  <c:v>2.580369426751592</c:v>
                </c:pt>
                <c:pt idx="251">
                  <c:v>2.5602356687898089</c:v>
                </c:pt>
                <c:pt idx="252">
                  <c:v>2.5400063694267518</c:v>
                </c:pt>
                <c:pt idx="253">
                  <c:v>2.5194331210191079</c:v>
                </c:pt>
                <c:pt idx="254">
                  <c:v>2.497910828025478</c:v>
                </c:pt>
                <c:pt idx="255">
                  <c:v>2.4742484076433122</c:v>
                </c:pt>
                <c:pt idx="256">
                  <c:v>2.4430764331210195</c:v>
                </c:pt>
                <c:pt idx="257">
                  <c:v>2.4200127388535035</c:v>
                </c:pt>
                <c:pt idx="258">
                  <c:v>2.3968917197452231</c:v>
                </c:pt>
                <c:pt idx="259">
                  <c:v>2.3754649681528663</c:v>
                </c:pt>
                <c:pt idx="260">
                  <c:v>2.3551974522292993</c:v>
                </c:pt>
                <c:pt idx="261">
                  <c:v>2.3342229299363058</c:v>
                </c:pt>
                <c:pt idx="262">
                  <c:v>2.3104394904458601</c:v>
                </c:pt>
                <c:pt idx="263">
                  <c:v>2.2888407643312103</c:v>
                </c:pt>
                <c:pt idx="264">
                  <c:v>2.2668980891719741</c:v>
                </c:pt>
                <c:pt idx="265">
                  <c:v>2.2473439490445863</c:v>
                </c:pt>
                <c:pt idx="266">
                  <c:v>2.2292547770700644</c:v>
                </c:pt>
                <c:pt idx="267">
                  <c:v>2.2106687898089179</c:v>
                </c:pt>
                <c:pt idx="268">
                  <c:v>2.1919235668789812</c:v>
                </c:pt>
                <c:pt idx="269">
                  <c:v>2.1721719745222936</c:v>
                </c:pt>
                <c:pt idx="270">
                  <c:v>2.1542929936305737</c:v>
                </c:pt>
                <c:pt idx="271">
                  <c:v>2.1356687898089182</c:v>
                </c:pt>
                <c:pt idx="272">
                  <c:v>2.117299363057326</c:v>
                </c:pt>
                <c:pt idx="273">
                  <c:v>2.0989426751592362</c:v>
                </c:pt>
                <c:pt idx="274">
                  <c:v>2.0802929936305739</c:v>
                </c:pt>
                <c:pt idx="275">
                  <c:v>2.0611273885350325</c:v>
                </c:pt>
                <c:pt idx="276">
                  <c:v>2.0420063694267521</c:v>
                </c:pt>
                <c:pt idx="277">
                  <c:v>2.0226942675159241</c:v>
                </c:pt>
                <c:pt idx="278">
                  <c:v>2.0055286624203825</c:v>
                </c:pt>
                <c:pt idx="279">
                  <c:v>1.990522292993631</c:v>
                </c:pt>
                <c:pt idx="280">
                  <c:v>1.9762484076433127</c:v>
                </c:pt>
                <c:pt idx="281">
                  <c:v>1.960904458598727</c:v>
                </c:pt>
                <c:pt idx="282">
                  <c:v>1.9466178343949054</c:v>
                </c:pt>
                <c:pt idx="283">
                  <c:v>1.9361974522293004</c:v>
                </c:pt>
                <c:pt idx="284">
                  <c:v>1.9250891719745236</c:v>
                </c:pt>
                <c:pt idx="285">
                  <c:v>1.9130573248407652</c:v>
                </c:pt>
                <c:pt idx="286">
                  <c:v>1.9013503184713383</c:v>
                </c:pt>
                <c:pt idx="287">
                  <c:v>1.8891847133757969</c:v>
                </c:pt>
                <c:pt idx="288">
                  <c:v>1.8799426751592361</c:v>
                </c:pt>
                <c:pt idx="289">
                  <c:v>1.8701910828025479</c:v>
                </c:pt>
                <c:pt idx="290">
                  <c:v>1.8608598726114656</c:v>
                </c:pt>
                <c:pt idx="291">
                  <c:v>1.8495350318471342</c:v>
                </c:pt>
                <c:pt idx="292">
                  <c:v>1.8396751592356693</c:v>
                </c:pt>
                <c:pt idx="293">
                  <c:v>1.8301719745222937</c:v>
                </c:pt>
                <c:pt idx="294">
                  <c:v>1.8198089171974525</c:v>
                </c:pt>
                <c:pt idx="295">
                  <c:v>1.810910828025478</c:v>
                </c:pt>
                <c:pt idx="296">
                  <c:v>1.8011019108280257</c:v>
                </c:pt>
                <c:pt idx="297">
                  <c:v>1.7907133757961784</c:v>
                </c:pt>
                <c:pt idx="298">
                  <c:v>1.7802229299363055</c:v>
                </c:pt>
                <c:pt idx="299">
                  <c:v>1.7695923566878982</c:v>
                </c:pt>
                <c:pt idx="300">
                  <c:v>1.7587515923566877</c:v>
                </c:pt>
                <c:pt idx="301">
                  <c:v>1.7489936305732479</c:v>
                </c:pt>
                <c:pt idx="302">
                  <c:v>1.7394458598726117</c:v>
                </c:pt>
                <c:pt idx="303">
                  <c:v>1.7293057324840766</c:v>
                </c:pt>
                <c:pt idx="304">
                  <c:v>1.7188343949044591</c:v>
                </c:pt>
                <c:pt idx="305">
                  <c:v>1.7096369426751596</c:v>
                </c:pt>
                <c:pt idx="306">
                  <c:v>1.7003439490445864</c:v>
                </c:pt>
                <c:pt idx="307">
                  <c:v>1.6909808917197451</c:v>
                </c:pt>
                <c:pt idx="308">
                  <c:v>1.6812484076433123</c:v>
                </c:pt>
                <c:pt idx="309">
                  <c:v>1.6736815286624205</c:v>
                </c:pt>
                <c:pt idx="310">
                  <c:v>1.6657133757961784</c:v>
                </c:pt>
                <c:pt idx="311">
                  <c:v>1.6578343949044592</c:v>
                </c:pt>
                <c:pt idx="312">
                  <c:v>1.6509872611464975</c:v>
                </c:pt>
                <c:pt idx="313">
                  <c:v>1.6441210191082802</c:v>
                </c:pt>
                <c:pt idx="314">
                  <c:v>1.6353121019108281</c:v>
                </c:pt>
                <c:pt idx="315">
                  <c:v>1.6267006369426751</c:v>
                </c:pt>
                <c:pt idx="316">
                  <c:v>1.6184203821656049</c:v>
                </c:pt>
                <c:pt idx="317">
                  <c:v>1.6078980891719743</c:v>
                </c:pt>
                <c:pt idx="318">
                  <c:v>1.5969681528662421</c:v>
                </c:pt>
                <c:pt idx="319">
                  <c:v>1.5863184713375795</c:v>
                </c:pt>
                <c:pt idx="320">
                  <c:v>1.5747261146496814</c:v>
                </c:pt>
                <c:pt idx="321">
                  <c:v>1.5632292993630572</c:v>
                </c:pt>
                <c:pt idx="322">
                  <c:v>1.5530445859872613</c:v>
                </c:pt>
                <c:pt idx="323">
                  <c:v>1.5425796178343947</c:v>
                </c:pt>
                <c:pt idx="324">
                  <c:v>1.5321847133757962</c:v>
                </c:pt>
                <c:pt idx="325">
                  <c:v>1.5217770700636943</c:v>
                </c:pt>
                <c:pt idx="326">
                  <c:v>1.5107324840764333</c:v>
                </c:pt>
                <c:pt idx="327">
                  <c:v>1.5012611464968155</c:v>
                </c:pt>
                <c:pt idx="328">
                  <c:v>1.4914649681528664</c:v>
                </c:pt>
                <c:pt idx="329">
                  <c:v>1.48243949044586</c:v>
                </c:pt>
                <c:pt idx="330">
                  <c:v>1.4740764331210194</c:v>
                </c:pt>
                <c:pt idx="331">
                  <c:v>1.4652866242038218</c:v>
                </c:pt>
                <c:pt idx="332">
                  <c:v>1.4553312101910831</c:v>
                </c:pt>
                <c:pt idx="333">
                  <c:v>1.4461273885350323</c:v>
                </c:pt>
                <c:pt idx="334">
                  <c:v>1.4359554140127391</c:v>
                </c:pt>
                <c:pt idx="335">
                  <c:v>1.4245796178343952</c:v>
                </c:pt>
                <c:pt idx="336">
                  <c:v>1.4124522292993633</c:v>
                </c:pt>
                <c:pt idx="337">
                  <c:v>1.4006305732484077</c:v>
                </c:pt>
                <c:pt idx="338">
                  <c:v>1.3865732484076434</c:v>
                </c:pt>
                <c:pt idx="339">
                  <c:v>1.3710445859872611</c:v>
                </c:pt>
                <c:pt idx="340">
                  <c:v>1.3554076433121021</c:v>
                </c:pt>
                <c:pt idx="341">
                  <c:v>1.3409745222929936</c:v>
                </c:pt>
                <c:pt idx="342">
                  <c:v>1.3264904458598725</c:v>
                </c:pt>
                <c:pt idx="343">
                  <c:v>1.3109299363057323</c:v>
                </c:pt>
                <c:pt idx="344">
                  <c:v>1.2960955414012738</c:v>
                </c:pt>
                <c:pt idx="345">
                  <c:v>1.2807197452229298</c:v>
                </c:pt>
                <c:pt idx="346">
                  <c:v>1.2647515923566877</c:v>
                </c:pt>
                <c:pt idx="347">
                  <c:v>1.2480191082802545</c:v>
                </c:pt>
                <c:pt idx="348">
                  <c:v>1.2317898089171975</c:v>
                </c:pt>
                <c:pt idx="349">
                  <c:v>1.2153503184713377</c:v>
                </c:pt>
                <c:pt idx="350">
                  <c:v>1.1989426751592358</c:v>
                </c:pt>
                <c:pt idx="351">
                  <c:v>1.1824968152866244</c:v>
                </c:pt>
                <c:pt idx="352">
                  <c:v>1.1668853503184717</c:v>
                </c:pt>
                <c:pt idx="353">
                  <c:v>1.1518980891719752</c:v>
                </c:pt>
                <c:pt idx="354">
                  <c:v>1.1370573248407652</c:v>
                </c:pt>
                <c:pt idx="355">
                  <c:v>1.1220382165605103</c:v>
                </c:pt>
                <c:pt idx="356">
                  <c:v>1.10851592356688</c:v>
                </c:pt>
                <c:pt idx="357">
                  <c:v>1.0959108280254783</c:v>
                </c:pt>
                <c:pt idx="358">
                  <c:v>1.0845859872611474</c:v>
                </c:pt>
                <c:pt idx="359">
                  <c:v>1.0734522292993636</c:v>
                </c:pt>
                <c:pt idx="360">
                  <c:v>1.0624713375796182</c:v>
                </c:pt>
                <c:pt idx="361">
                  <c:v>1.0514649681528665</c:v>
                </c:pt>
                <c:pt idx="362">
                  <c:v>1.0403885350318471</c:v>
                </c:pt>
                <c:pt idx="363">
                  <c:v>1.028955414012739</c:v>
                </c:pt>
                <c:pt idx="364">
                  <c:v>1.0168216560509555</c:v>
                </c:pt>
                <c:pt idx="365">
                  <c:v>1.0038917197452231</c:v>
                </c:pt>
                <c:pt idx="366">
                  <c:v>0.99214649681528677</c:v>
                </c:pt>
                <c:pt idx="367">
                  <c:v>0.98050955414012742</c:v>
                </c:pt>
                <c:pt idx="368">
                  <c:v>0.97030573248407659</c:v>
                </c:pt>
                <c:pt idx="369">
                  <c:v>0.96085987261146522</c:v>
                </c:pt>
                <c:pt idx="370">
                  <c:v>0.95215923566879024</c:v>
                </c:pt>
                <c:pt idx="371">
                  <c:v>0.94261146496815307</c:v>
                </c:pt>
                <c:pt idx="372">
                  <c:v>0.93239490445859874</c:v>
                </c:pt>
                <c:pt idx="373">
                  <c:v>0.92159872611464988</c:v>
                </c:pt>
                <c:pt idx="374">
                  <c:v>0.91187898089171993</c:v>
                </c:pt>
                <c:pt idx="375">
                  <c:v>0.90321019108280254</c:v>
                </c:pt>
                <c:pt idx="376">
                  <c:v>0.89485350318471346</c:v>
                </c:pt>
                <c:pt idx="377">
                  <c:v>0.88601273885350307</c:v>
                </c:pt>
                <c:pt idx="378">
                  <c:v>0.8774840764331211</c:v>
                </c:pt>
                <c:pt idx="379">
                  <c:v>0.86868789808917191</c:v>
                </c:pt>
                <c:pt idx="380">
                  <c:v>0.85982802547770698</c:v>
                </c:pt>
                <c:pt idx="381">
                  <c:v>0.8515031847133756</c:v>
                </c:pt>
                <c:pt idx="382">
                  <c:v>0.84308280254777035</c:v>
                </c:pt>
                <c:pt idx="383">
                  <c:v>0.83516560509554105</c:v>
                </c:pt>
                <c:pt idx="384">
                  <c:v>0.82731210191082782</c:v>
                </c:pt>
                <c:pt idx="385">
                  <c:v>0.81984076433121023</c:v>
                </c:pt>
                <c:pt idx="386">
                  <c:v>0.81163694267515907</c:v>
                </c:pt>
                <c:pt idx="387">
                  <c:v>0.80365605095541393</c:v>
                </c:pt>
                <c:pt idx="388">
                  <c:v>0.7959745222929937</c:v>
                </c:pt>
                <c:pt idx="389">
                  <c:v>0.78803821656050965</c:v>
                </c:pt>
                <c:pt idx="390">
                  <c:v>0.7803184713375797</c:v>
                </c:pt>
                <c:pt idx="391">
                  <c:v>0.77447770700636942</c:v>
                </c:pt>
                <c:pt idx="392">
                  <c:v>0.76964968152866242</c:v>
                </c:pt>
                <c:pt idx="393">
                  <c:v>0.76471974522292996</c:v>
                </c:pt>
                <c:pt idx="394">
                  <c:v>0.7596496815286623</c:v>
                </c:pt>
                <c:pt idx="395">
                  <c:v>0.75503821656050951</c:v>
                </c:pt>
                <c:pt idx="396">
                  <c:v>0.75017197452229301</c:v>
                </c:pt>
                <c:pt idx="397">
                  <c:v>0.74521656050955409</c:v>
                </c:pt>
                <c:pt idx="398">
                  <c:v>0.74131210191082797</c:v>
                </c:pt>
                <c:pt idx="399">
                  <c:v>0.73722929936305726</c:v>
                </c:pt>
                <c:pt idx="400">
                  <c:v>0.7337770700636943</c:v>
                </c:pt>
                <c:pt idx="401">
                  <c:v>0.73003184713375802</c:v>
                </c:pt>
                <c:pt idx="402">
                  <c:v>0.72573885350318468</c:v>
                </c:pt>
                <c:pt idx="403">
                  <c:v>0.72189808917197451</c:v>
                </c:pt>
                <c:pt idx="404">
                  <c:v>0.71858598726114642</c:v>
                </c:pt>
                <c:pt idx="405">
                  <c:v>0.7156751592356686</c:v>
                </c:pt>
                <c:pt idx="406">
                  <c:v>0.71253503184713363</c:v>
                </c:pt>
                <c:pt idx="407">
                  <c:v>0.70921019108280259</c:v>
                </c:pt>
                <c:pt idx="408">
                  <c:v>0.70538853503184706</c:v>
                </c:pt>
                <c:pt idx="409">
                  <c:v>0.70216560509554138</c:v>
                </c:pt>
                <c:pt idx="410">
                  <c:v>0.69906369426751591</c:v>
                </c:pt>
                <c:pt idx="411">
                  <c:v>0.69594904458598716</c:v>
                </c:pt>
                <c:pt idx="412">
                  <c:v>0.69299363057324825</c:v>
                </c:pt>
                <c:pt idx="413">
                  <c:v>0.69017834394904454</c:v>
                </c:pt>
                <c:pt idx="414">
                  <c:v>0.68707643312101907</c:v>
                </c:pt>
                <c:pt idx="415">
                  <c:v>0.68464331210191076</c:v>
                </c:pt>
                <c:pt idx="416">
                  <c:v>0.68275796178343939</c:v>
                </c:pt>
                <c:pt idx="417">
                  <c:v>0.68119745222929928</c:v>
                </c:pt>
                <c:pt idx="418">
                  <c:v>0.68048407643312092</c:v>
                </c:pt>
                <c:pt idx="419">
                  <c:v>0.67959235668789786</c:v>
                </c:pt>
                <c:pt idx="420">
                  <c:v>0.67942038216560496</c:v>
                </c:pt>
                <c:pt idx="421">
                  <c:v>0.68028025477706999</c:v>
                </c:pt>
                <c:pt idx="422">
                  <c:v>0.68296815286624202</c:v>
                </c:pt>
                <c:pt idx="423">
                  <c:v>0.68495541401273885</c:v>
                </c:pt>
                <c:pt idx="424">
                  <c:v>0.68707643312101896</c:v>
                </c:pt>
                <c:pt idx="425">
                  <c:v>0.68896815286624191</c:v>
                </c:pt>
                <c:pt idx="426">
                  <c:v>0.69141401273885328</c:v>
                </c:pt>
                <c:pt idx="427">
                  <c:v>0.69329936305732465</c:v>
                </c:pt>
                <c:pt idx="428">
                  <c:v>0.69576433121019088</c:v>
                </c:pt>
                <c:pt idx="429">
                  <c:v>0.69828662420382148</c:v>
                </c:pt>
                <c:pt idx="430">
                  <c:v>0.70009554140127372</c:v>
                </c:pt>
                <c:pt idx="431">
                  <c:v>0.70215286624203799</c:v>
                </c:pt>
                <c:pt idx="432">
                  <c:v>0.70452229299363034</c:v>
                </c:pt>
                <c:pt idx="433">
                  <c:v>0.70753503184713362</c:v>
                </c:pt>
                <c:pt idx="434">
                  <c:v>0.71005095541401253</c:v>
                </c:pt>
                <c:pt idx="435">
                  <c:v>0.71112738853503166</c:v>
                </c:pt>
                <c:pt idx="436">
                  <c:v>0.71108917197452215</c:v>
                </c:pt>
                <c:pt idx="437">
                  <c:v>0.71077707006369406</c:v>
                </c:pt>
                <c:pt idx="438">
                  <c:v>0.70987261146496794</c:v>
                </c:pt>
                <c:pt idx="439">
                  <c:v>0.70964331210191056</c:v>
                </c:pt>
                <c:pt idx="440">
                  <c:v>0.70785350318471307</c:v>
                </c:pt>
                <c:pt idx="441">
                  <c:v>0.70478343949044553</c:v>
                </c:pt>
                <c:pt idx="442">
                  <c:v>0.70187261146496782</c:v>
                </c:pt>
                <c:pt idx="443">
                  <c:v>0.69786624203821623</c:v>
                </c:pt>
                <c:pt idx="444">
                  <c:v>0.69408917197452191</c:v>
                </c:pt>
                <c:pt idx="445">
                  <c:v>0.68964331210191054</c:v>
                </c:pt>
                <c:pt idx="446">
                  <c:v>0.6870063694267512</c:v>
                </c:pt>
                <c:pt idx="447">
                  <c:v>0.68521656050955382</c:v>
                </c:pt>
                <c:pt idx="448">
                  <c:v>0.68406369426751557</c:v>
                </c:pt>
                <c:pt idx="449">
                  <c:v>0.68212101910827994</c:v>
                </c:pt>
                <c:pt idx="450">
                  <c:v>0.68008917197452212</c:v>
                </c:pt>
                <c:pt idx="451">
                  <c:v>0.67846496815286605</c:v>
                </c:pt>
                <c:pt idx="452">
                  <c:v>0.67597452229299348</c:v>
                </c:pt>
                <c:pt idx="453">
                  <c:v>0.67421019108280245</c:v>
                </c:pt>
                <c:pt idx="454">
                  <c:v>0.67289171974522277</c:v>
                </c:pt>
                <c:pt idx="455">
                  <c:v>0.67177070063694255</c:v>
                </c:pt>
                <c:pt idx="456">
                  <c:v>0.67093630573248386</c:v>
                </c:pt>
                <c:pt idx="457">
                  <c:v>0.6715350318471337</c:v>
                </c:pt>
                <c:pt idx="458">
                  <c:v>0.67121019108280244</c:v>
                </c:pt>
                <c:pt idx="459">
                  <c:v>0.67139490445859862</c:v>
                </c:pt>
                <c:pt idx="460">
                  <c:v>0.67121019108280244</c:v>
                </c:pt>
                <c:pt idx="461">
                  <c:v>0.67124840764331206</c:v>
                </c:pt>
                <c:pt idx="462">
                  <c:v>0.67028025477706998</c:v>
                </c:pt>
                <c:pt idx="463">
                  <c:v>0.6700573248407643</c:v>
                </c:pt>
                <c:pt idx="464">
                  <c:v>0.67010191082802562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D7F1-45AE-A248-2EF4EB42C5A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7872464"/>
        <c:axId val="537871808"/>
      </c:lineChart>
      <c:dateAx>
        <c:axId val="537872464"/>
        <c:scaling>
          <c:orientation val="minMax"/>
        </c:scaling>
        <c:delete val="0"/>
        <c:axPos val="b"/>
        <c:numFmt formatCode="yyyy;@" sourceLinked="0"/>
        <c:majorTickMark val="cross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537871808"/>
        <c:crosses val="autoZero"/>
        <c:auto val="1"/>
        <c:lblOffset val="100"/>
        <c:baseTimeUnit val="days"/>
      </c:dateAx>
      <c:valAx>
        <c:axId val="537871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prstDash val="dash"/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537872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1357738524935321E-2"/>
          <c:y val="0.9190625095512267"/>
          <c:w val="0.89999998380178303"/>
          <c:h val="7.94152176924352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218670072284099E-2"/>
          <c:y val="4.8405018407907383E-2"/>
          <c:w val="0.90131783604091087"/>
          <c:h val="0.70984599243931779"/>
        </c:manualLayout>
      </c:layout>
      <c:lineChart>
        <c:grouping val="standard"/>
        <c:varyColors val="0"/>
        <c:ser>
          <c:idx val="0"/>
          <c:order val="0"/>
          <c:tx>
            <c:v>Volatilité Rf (Allemagne)</c:v>
          </c:tx>
          <c:spPr>
            <a:ln w="952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'Bloom Yields live'!$A$64:$A$475</c:f>
              <c:numCache>
                <c:formatCode>m/d/yyyy</c:formatCode>
                <c:ptCount val="412"/>
                <c:pt idx="0">
                  <c:v>40550</c:v>
                </c:pt>
                <c:pt idx="1">
                  <c:v>40557</c:v>
                </c:pt>
                <c:pt idx="2">
                  <c:v>40564</c:v>
                </c:pt>
                <c:pt idx="3">
                  <c:v>40571</c:v>
                </c:pt>
                <c:pt idx="4">
                  <c:v>40578</c:v>
                </c:pt>
                <c:pt idx="5">
                  <c:v>40585</c:v>
                </c:pt>
                <c:pt idx="6">
                  <c:v>40592</c:v>
                </c:pt>
                <c:pt idx="7">
                  <c:v>40599</c:v>
                </c:pt>
                <c:pt idx="8">
                  <c:v>40606</c:v>
                </c:pt>
                <c:pt idx="9">
                  <c:v>40613</c:v>
                </c:pt>
                <c:pt idx="10">
                  <c:v>40620</c:v>
                </c:pt>
                <c:pt idx="11">
                  <c:v>40627</c:v>
                </c:pt>
                <c:pt idx="12">
                  <c:v>40634</c:v>
                </c:pt>
                <c:pt idx="13">
                  <c:v>40641</c:v>
                </c:pt>
                <c:pt idx="14">
                  <c:v>40648</c:v>
                </c:pt>
                <c:pt idx="15">
                  <c:v>40655</c:v>
                </c:pt>
                <c:pt idx="16">
                  <c:v>40662</c:v>
                </c:pt>
                <c:pt idx="17">
                  <c:v>40669</c:v>
                </c:pt>
                <c:pt idx="18">
                  <c:v>40676</c:v>
                </c:pt>
                <c:pt idx="19">
                  <c:v>40683</c:v>
                </c:pt>
                <c:pt idx="20">
                  <c:v>40690</c:v>
                </c:pt>
                <c:pt idx="21">
                  <c:v>40697</c:v>
                </c:pt>
                <c:pt idx="22">
                  <c:v>40704</c:v>
                </c:pt>
                <c:pt idx="23">
                  <c:v>40711</c:v>
                </c:pt>
                <c:pt idx="24">
                  <c:v>40718</c:v>
                </c:pt>
                <c:pt idx="25">
                  <c:v>40725</c:v>
                </c:pt>
                <c:pt idx="26">
                  <c:v>40732</c:v>
                </c:pt>
                <c:pt idx="27">
                  <c:v>40739</c:v>
                </c:pt>
                <c:pt idx="28">
                  <c:v>40746</c:v>
                </c:pt>
                <c:pt idx="29">
                  <c:v>40753</c:v>
                </c:pt>
                <c:pt idx="30">
                  <c:v>40760</c:v>
                </c:pt>
                <c:pt idx="31">
                  <c:v>40767</c:v>
                </c:pt>
                <c:pt idx="32">
                  <c:v>40774</c:v>
                </c:pt>
                <c:pt idx="33">
                  <c:v>40781</c:v>
                </c:pt>
                <c:pt idx="34">
                  <c:v>40788</c:v>
                </c:pt>
                <c:pt idx="35">
                  <c:v>40795</c:v>
                </c:pt>
                <c:pt idx="36">
                  <c:v>40802</c:v>
                </c:pt>
                <c:pt idx="37">
                  <c:v>40809</c:v>
                </c:pt>
                <c:pt idx="38">
                  <c:v>40816</c:v>
                </c:pt>
                <c:pt idx="39">
                  <c:v>40823</c:v>
                </c:pt>
                <c:pt idx="40">
                  <c:v>40830</c:v>
                </c:pt>
                <c:pt idx="41">
                  <c:v>40837</c:v>
                </c:pt>
                <c:pt idx="42">
                  <c:v>40844</c:v>
                </c:pt>
                <c:pt idx="43">
                  <c:v>40851</c:v>
                </c:pt>
                <c:pt idx="44">
                  <c:v>40858</c:v>
                </c:pt>
                <c:pt idx="45">
                  <c:v>40865</c:v>
                </c:pt>
                <c:pt idx="46">
                  <c:v>40872</c:v>
                </c:pt>
                <c:pt idx="47">
                  <c:v>40879</c:v>
                </c:pt>
                <c:pt idx="48">
                  <c:v>40886</c:v>
                </c:pt>
                <c:pt idx="49">
                  <c:v>40893</c:v>
                </c:pt>
                <c:pt idx="50">
                  <c:v>40900</c:v>
                </c:pt>
                <c:pt idx="51">
                  <c:v>40907</c:v>
                </c:pt>
                <c:pt idx="52">
                  <c:v>40914</c:v>
                </c:pt>
                <c:pt idx="53">
                  <c:v>40921</c:v>
                </c:pt>
                <c:pt idx="54">
                  <c:v>40928</c:v>
                </c:pt>
                <c:pt idx="55">
                  <c:v>40935</c:v>
                </c:pt>
                <c:pt idx="56">
                  <c:v>40942</c:v>
                </c:pt>
                <c:pt idx="57">
                  <c:v>40949</c:v>
                </c:pt>
                <c:pt idx="58">
                  <c:v>40956</c:v>
                </c:pt>
                <c:pt idx="59">
                  <c:v>40963</c:v>
                </c:pt>
                <c:pt idx="60">
                  <c:v>40970</c:v>
                </c:pt>
                <c:pt idx="61">
                  <c:v>40977</c:v>
                </c:pt>
                <c:pt idx="62">
                  <c:v>40984</c:v>
                </c:pt>
                <c:pt idx="63">
                  <c:v>40991</c:v>
                </c:pt>
                <c:pt idx="64">
                  <c:v>40998</c:v>
                </c:pt>
                <c:pt idx="65">
                  <c:v>41005</c:v>
                </c:pt>
                <c:pt idx="66">
                  <c:v>41012</c:v>
                </c:pt>
                <c:pt idx="67">
                  <c:v>41019</c:v>
                </c:pt>
                <c:pt idx="68">
                  <c:v>41026</c:v>
                </c:pt>
                <c:pt idx="69">
                  <c:v>41033</c:v>
                </c:pt>
                <c:pt idx="70">
                  <c:v>41040</c:v>
                </c:pt>
                <c:pt idx="71">
                  <c:v>41047</c:v>
                </c:pt>
                <c:pt idx="72">
                  <c:v>41054</c:v>
                </c:pt>
                <c:pt idx="73">
                  <c:v>41061</c:v>
                </c:pt>
                <c:pt idx="74">
                  <c:v>41068</c:v>
                </c:pt>
                <c:pt idx="75">
                  <c:v>41075</c:v>
                </c:pt>
                <c:pt idx="76">
                  <c:v>41082</c:v>
                </c:pt>
                <c:pt idx="77">
                  <c:v>41089</c:v>
                </c:pt>
                <c:pt idx="78">
                  <c:v>41096</c:v>
                </c:pt>
                <c:pt idx="79">
                  <c:v>41103</c:v>
                </c:pt>
                <c:pt idx="80">
                  <c:v>41110</c:v>
                </c:pt>
                <c:pt idx="81">
                  <c:v>41117</c:v>
                </c:pt>
                <c:pt idx="82">
                  <c:v>41124</c:v>
                </c:pt>
                <c:pt idx="83">
                  <c:v>41131</c:v>
                </c:pt>
                <c:pt idx="84">
                  <c:v>41138</c:v>
                </c:pt>
                <c:pt idx="85">
                  <c:v>41145</c:v>
                </c:pt>
                <c:pt idx="86">
                  <c:v>41152</c:v>
                </c:pt>
                <c:pt idx="87">
                  <c:v>41159</c:v>
                </c:pt>
                <c:pt idx="88">
                  <c:v>41166</c:v>
                </c:pt>
                <c:pt idx="89">
                  <c:v>41173</c:v>
                </c:pt>
                <c:pt idx="90">
                  <c:v>41180</c:v>
                </c:pt>
                <c:pt idx="91">
                  <c:v>41187</c:v>
                </c:pt>
                <c:pt idx="92">
                  <c:v>41194</c:v>
                </c:pt>
                <c:pt idx="93">
                  <c:v>41201</c:v>
                </c:pt>
                <c:pt idx="94">
                  <c:v>41208</c:v>
                </c:pt>
                <c:pt idx="95">
                  <c:v>41215</c:v>
                </c:pt>
                <c:pt idx="96">
                  <c:v>41222</c:v>
                </c:pt>
                <c:pt idx="97">
                  <c:v>41229</c:v>
                </c:pt>
                <c:pt idx="98">
                  <c:v>41236</c:v>
                </c:pt>
                <c:pt idx="99">
                  <c:v>41243</c:v>
                </c:pt>
                <c:pt idx="100">
                  <c:v>41250</c:v>
                </c:pt>
                <c:pt idx="101">
                  <c:v>41257</c:v>
                </c:pt>
                <c:pt idx="102">
                  <c:v>41264</c:v>
                </c:pt>
                <c:pt idx="103">
                  <c:v>41271</c:v>
                </c:pt>
                <c:pt idx="104">
                  <c:v>41278</c:v>
                </c:pt>
                <c:pt idx="105">
                  <c:v>41285</c:v>
                </c:pt>
                <c:pt idx="106">
                  <c:v>41292</c:v>
                </c:pt>
                <c:pt idx="107">
                  <c:v>41299</c:v>
                </c:pt>
                <c:pt idx="108">
                  <c:v>41306</c:v>
                </c:pt>
                <c:pt idx="109">
                  <c:v>41313</c:v>
                </c:pt>
                <c:pt idx="110">
                  <c:v>41320</c:v>
                </c:pt>
                <c:pt idx="111">
                  <c:v>41327</c:v>
                </c:pt>
                <c:pt idx="112">
                  <c:v>41334</c:v>
                </c:pt>
                <c:pt idx="113">
                  <c:v>41341</c:v>
                </c:pt>
                <c:pt idx="114">
                  <c:v>41348</c:v>
                </c:pt>
                <c:pt idx="115">
                  <c:v>41355</c:v>
                </c:pt>
                <c:pt idx="116">
                  <c:v>41362</c:v>
                </c:pt>
                <c:pt idx="117">
                  <c:v>41369</c:v>
                </c:pt>
                <c:pt idx="118">
                  <c:v>41376</c:v>
                </c:pt>
                <c:pt idx="119">
                  <c:v>41383</c:v>
                </c:pt>
                <c:pt idx="120">
                  <c:v>41390</c:v>
                </c:pt>
                <c:pt idx="121">
                  <c:v>41397</c:v>
                </c:pt>
                <c:pt idx="122">
                  <c:v>41404</c:v>
                </c:pt>
                <c:pt idx="123">
                  <c:v>41411</c:v>
                </c:pt>
                <c:pt idx="124">
                  <c:v>41418</c:v>
                </c:pt>
                <c:pt idx="125">
                  <c:v>41425</c:v>
                </c:pt>
                <c:pt idx="126">
                  <c:v>41432</c:v>
                </c:pt>
                <c:pt idx="127">
                  <c:v>41439</c:v>
                </c:pt>
                <c:pt idx="128">
                  <c:v>41446</c:v>
                </c:pt>
                <c:pt idx="129">
                  <c:v>41453</c:v>
                </c:pt>
                <c:pt idx="130">
                  <c:v>41460</c:v>
                </c:pt>
                <c:pt idx="131">
                  <c:v>41467</c:v>
                </c:pt>
                <c:pt idx="132">
                  <c:v>41474</c:v>
                </c:pt>
                <c:pt idx="133">
                  <c:v>41481</c:v>
                </c:pt>
                <c:pt idx="134">
                  <c:v>41488</c:v>
                </c:pt>
                <c:pt idx="135">
                  <c:v>41495</c:v>
                </c:pt>
                <c:pt idx="136">
                  <c:v>41502</c:v>
                </c:pt>
                <c:pt idx="137">
                  <c:v>41509</c:v>
                </c:pt>
                <c:pt idx="138">
                  <c:v>41516</c:v>
                </c:pt>
                <c:pt idx="139">
                  <c:v>41523</c:v>
                </c:pt>
                <c:pt idx="140">
                  <c:v>41530</c:v>
                </c:pt>
                <c:pt idx="141">
                  <c:v>41537</c:v>
                </c:pt>
                <c:pt idx="142">
                  <c:v>41544</c:v>
                </c:pt>
                <c:pt idx="143">
                  <c:v>41551</c:v>
                </c:pt>
                <c:pt idx="144">
                  <c:v>41558</c:v>
                </c:pt>
                <c:pt idx="145">
                  <c:v>41565</c:v>
                </c:pt>
                <c:pt idx="146">
                  <c:v>41572</c:v>
                </c:pt>
                <c:pt idx="147">
                  <c:v>41579</c:v>
                </c:pt>
                <c:pt idx="148">
                  <c:v>41586</c:v>
                </c:pt>
                <c:pt idx="149">
                  <c:v>41593</c:v>
                </c:pt>
                <c:pt idx="150">
                  <c:v>41600</c:v>
                </c:pt>
                <c:pt idx="151">
                  <c:v>41607</c:v>
                </c:pt>
                <c:pt idx="152">
                  <c:v>41614</c:v>
                </c:pt>
                <c:pt idx="153">
                  <c:v>41621</c:v>
                </c:pt>
                <c:pt idx="154">
                  <c:v>41628</c:v>
                </c:pt>
                <c:pt idx="155">
                  <c:v>41635</c:v>
                </c:pt>
                <c:pt idx="156">
                  <c:v>41642</c:v>
                </c:pt>
                <c:pt idx="157">
                  <c:v>41649</c:v>
                </c:pt>
                <c:pt idx="158">
                  <c:v>41656</c:v>
                </c:pt>
                <c:pt idx="159">
                  <c:v>41663</c:v>
                </c:pt>
                <c:pt idx="160">
                  <c:v>41670</c:v>
                </c:pt>
                <c:pt idx="161">
                  <c:v>41677</c:v>
                </c:pt>
                <c:pt idx="162">
                  <c:v>41684</c:v>
                </c:pt>
                <c:pt idx="163">
                  <c:v>41691</c:v>
                </c:pt>
                <c:pt idx="164">
                  <c:v>41698</c:v>
                </c:pt>
                <c:pt idx="165">
                  <c:v>41705</c:v>
                </c:pt>
                <c:pt idx="166">
                  <c:v>41712</c:v>
                </c:pt>
                <c:pt idx="167">
                  <c:v>41719</c:v>
                </c:pt>
                <c:pt idx="168">
                  <c:v>41726</c:v>
                </c:pt>
                <c:pt idx="169">
                  <c:v>41733</c:v>
                </c:pt>
                <c:pt idx="170">
                  <c:v>41740</c:v>
                </c:pt>
                <c:pt idx="171">
                  <c:v>41747</c:v>
                </c:pt>
                <c:pt idx="172">
                  <c:v>41754</c:v>
                </c:pt>
                <c:pt idx="173">
                  <c:v>41761</c:v>
                </c:pt>
                <c:pt idx="174">
                  <c:v>41768</c:v>
                </c:pt>
                <c:pt idx="175">
                  <c:v>41775</c:v>
                </c:pt>
                <c:pt idx="176">
                  <c:v>41782</c:v>
                </c:pt>
                <c:pt idx="177">
                  <c:v>41789</c:v>
                </c:pt>
                <c:pt idx="178">
                  <c:v>41796</c:v>
                </c:pt>
                <c:pt idx="179">
                  <c:v>41803</c:v>
                </c:pt>
                <c:pt idx="180">
                  <c:v>41810</c:v>
                </c:pt>
                <c:pt idx="181">
                  <c:v>41817</c:v>
                </c:pt>
                <c:pt idx="182">
                  <c:v>41824</c:v>
                </c:pt>
                <c:pt idx="183">
                  <c:v>41831</c:v>
                </c:pt>
                <c:pt idx="184">
                  <c:v>41838</c:v>
                </c:pt>
                <c:pt idx="185">
                  <c:v>41845</c:v>
                </c:pt>
                <c:pt idx="186">
                  <c:v>41852</c:v>
                </c:pt>
                <c:pt idx="187">
                  <c:v>41859</c:v>
                </c:pt>
                <c:pt idx="188">
                  <c:v>41866</c:v>
                </c:pt>
                <c:pt idx="189">
                  <c:v>41873</c:v>
                </c:pt>
                <c:pt idx="190">
                  <c:v>41880</c:v>
                </c:pt>
                <c:pt idx="191">
                  <c:v>41887</c:v>
                </c:pt>
                <c:pt idx="192">
                  <c:v>41894</c:v>
                </c:pt>
                <c:pt idx="193">
                  <c:v>41901</c:v>
                </c:pt>
                <c:pt idx="194">
                  <c:v>41908</c:v>
                </c:pt>
                <c:pt idx="195">
                  <c:v>41915</c:v>
                </c:pt>
                <c:pt idx="196">
                  <c:v>41922</c:v>
                </c:pt>
                <c:pt idx="197">
                  <c:v>41929</c:v>
                </c:pt>
                <c:pt idx="198">
                  <c:v>41936</c:v>
                </c:pt>
                <c:pt idx="199">
                  <c:v>41943</c:v>
                </c:pt>
                <c:pt idx="200">
                  <c:v>41950</c:v>
                </c:pt>
                <c:pt idx="201">
                  <c:v>41957</c:v>
                </c:pt>
                <c:pt idx="202">
                  <c:v>41964</c:v>
                </c:pt>
                <c:pt idx="203">
                  <c:v>41971</c:v>
                </c:pt>
                <c:pt idx="204">
                  <c:v>41978</c:v>
                </c:pt>
                <c:pt idx="205">
                  <c:v>41985</c:v>
                </c:pt>
                <c:pt idx="206">
                  <c:v>41992</c:v>
                </c:pt>
                <c:pt idx="207">
                  <c:v>41999</c:v>
                </c:pt>
                <c:pt idx="208">
                  <c:v>42006</c:v>
                </c:pt>
                <c:pt idx="209">
                  <c:v>42013</c:v>
                </c:pt>
                <c:pt idx="210">
                  <c:v>42020</c:v>
                </c:pt>
                <c:pt idx="211">
                  <c:v>42027</c:v>
                </c:pt>
                <c:pt idx="212">
                  <c:v>42034</c:v>
                </c:pt>
                <c:pt idx="213">
                  <c:v>42041</c:v>
                </c:pt>
                <c:pt idx="214">
                  <c:v>42048</c:v>
                </c:pt>
                <c:pt idx="215">
                  <c:v>42055</c:v>
                </c:pt>
                <c:pt idx="216">
                  <c:v>42062</c:v>
                </c:pt>
                <c:pt idx="217">
                  <c:v>42069</c:v>
                </c:pt>
                <c:pt idx="218">
                  <c:v>42076</c:v>
                </c:pt>
                <c:pt idx="219">
                  <c:v>42083</c:v>
                </c:pt>
                <c:pt idx="220">
                  <c:v>42090</c:v>
                </c:pt>
                <c:pt idx="221">
                  <c:v>42097</c:v>
                </c:pt>
                <c:pt idx="222">
                  <c:v>42104</c:v>
                </c:pt>
                <c:pt idx="223">
                  <c:v>42111</c:v>
                </c:pt>
                <c:pt idx="224">
                  <c:v>42118</c:v>
                </c:pt>
                <c:pt idx="225">
                  <c:v>42125</c:v>
                </c:pt>
                <c:pt idx="226">
                  <c:v>42132</c:v>
                </c:pt>
                <c:pt idx="227">
                  <c:v>42139</c:v>
                </c:pt>
                <c:pt idx="228">
                  <c:v>42146</c:v>
                </c:pt>
                <c:pt idx="229">
                  <c:v>42153</c:v>
                </c:pt>
                <c:pt idx="230">
                  <c:v>42160</c:v>
                </c:pt>
                <c:pt idx="231">
                  <c:v>42167</c:v>
                </c:pt>
                <c:pt idx="232">
                  <c:v>42174</c:v>
                </c:pt>
                <c:pt idx="233">
                  <c:v>42181</c:v>
                </c:pt>
                <c:pt idx="234">
                  <c:v>42188</c:v>
                </c:pt>
                <c:pt idx="235">
                  <c:v>42195</c:v>
                </c:pt>
                <c:pt idx="236">
                  <c:v>42202</c:v>
                </c:pt>
                <c:pt idx="237">
                  <c:v>42209</c:v>
                </c:pt>
                <c:pt idx="238">
                  <c:v>42216</c:v>
                </c:pt>
                <c:pt idx="239">
                  <c:v>42223</c:v>
                </c:pt>
                <c:pt idx="240">
                  <c:v>42230</c:v>
                </c:pt>
                <c:pt idx="241">
                  <c:v>42237</c:v>
                </c:pt>
                <c:pt idx="242">
                  <c:v>42244</c:v>
                </c:pt>
                <c:pt idx="243">
                  <c:v>42251</c:v>
                </c:pt>
                <c:pt idx="244">
                  <c:v>42258</c:v>
                </c:pt>
                <c:pt idx="245">
                  <c:v>42265</c:v>
                </c:pt>
                <c:pt idx="246">
                  <c:v>42272</c:v>
                </c:pt>
                <c:pt idx="247">
                  <c:v>42279</c:v>
                </c:pt>
                <c:pt idx="248">
                  <c:v>42286</c:v>
                </c:pt>
                <c:pt idx="249">
                  <c:v>42293</c:v>
                </c:pt>
                <c:pt idx="250">
                  <c:v>42300</c:v>
                </c:pt>
                <c:pt idx="251">
                  <c:v>42307</c:v>
                </c:pt>
                <c:pt idx="252">
                  <c:v>42314</c:v>
                </c:pt>
                <c:pt idx="253">
                  <c:v>42321</c:v>
                </c:pt>
                <c:pt idx="254">
                  <c:v>42328</c:v>
                </c:pt>
                <c:pt idx="255">
                  <c:v>42335</c:v>
                </c:pt>
                <c:pt idx="256">
                  <c:v>42342</c:v>
                </c:pt>
                <c:pt idx="257">
                  <c:v>42349</c:v>
                </c:pt>
                <c:pt idx="258">
                  <c:v>42356</c:v>
                </c:pt>
                <c:pt idx="259">
                  <c:v>42363</c:v>
                </c:pt>
                <c:pt idx="260">
                  <c:v>42370</c:v>
                </c:pt>
                <c:pt idx="261">
                  <c:v>42377</c:v>
                </c:pt>
                <c:pt idx="262">
                  <c:v>42384</c:v>
                </c:pt>
                <c:pt idx="263">
                  <c:v>42391</c:v>
                </c:pt>
                <c:pt idx="264">
                  <c:v>42398</c:v>
                </c:pt>
                <c:pt idx="265">
                  <c:v>42405</c:v>
                </c:pt>
                <c:pt idx="266">
                  <c:v>42412</c:v>
                </c:pt>
                <c:pt idx="267">
                  <c:v>42419</c:v>
                </c:pt>
                <c:pt idx="268">
                  <c:v>42426</c:v>
                </c:pt>
                <c:pt idx="269">
                  <c:v>42433</c:v>
                </c:pt>
                <c:pt idx="270">
                  <c:v>42440</c:v>
                </c:pt>
                <c:pt idx="271">
                  <c:v>42447</c:v>
                </c:pt>
                <c:pt idx="272">
                  <c:v>42454</c:v>
                </c:pt>
                <c:pt idx="273">
                  <c:v>42461</c:v>
                </c:pt>
                <c:pt idx="274">
                  <c:v>42468</c:v>
                </c:pt>
                <c:pt idx="275">
                  <c:v>42475</c:v>
                </c:pt>
                <c:pt idx="276">
                  <c:v>42482</c:v>
                </c:pt>
                <c:pt idx="277">
                  <c:v>42489</c:v>
                </c:pt>
                <c:pt idx="278">
                  <c:v>42496</c:v>
                </c:pt>
                <c:pt idx="279">
                  <c:v>42503</c:v>
                </c:pt>
                <c:pt idx="280">
                  <c:v>42510</c:v>
                </c:pt>
                <c:pt idx="281">
                  <c:v>42517</c:v>
                </c:pt>
                <c:pt idx="282">
                  <c:v>42524</c:v>
                </c:pt>
                <c:pt idx="283">
                  <c:v>42531</c:v>
                </c:pt>
                <c:pt idx="284">
                  <c:v>42538</c:v>
                </c:pt>
                <c:pt idx="285">
                  <c:v>42545</c:v>
                </c:pt>
                <c:pt idx="286">
                  <c:v>42552</c:v>
                </c:pt>
                <c:pt idx="287">
                  <c:v>42559</c:v>
                </c:pt>
                <c:pt idx="288">
                  <c:v>42566</c:v>
                </c:pt>
                <c:pt idx="289">
                  <c:v>42573</c:v>
                </c:pt>
                <c:pt idx="290">
                  <c:v>42580</c:v>
                </c:pt>
                <c:pt idx="291">
                  <c:v>42587</c:v>
                </c:pt>
                <c:pt idx="292">
                  <c:v>42594</c:v>
                </c:pt>
                <c:pt idx="293">
                  <c:v>42601</c:v>
                </c:pt>
                <c:pt idx="294">
                  <c:v>42608</c:v>
                </c:pt>
                <c:pt idx="295">
                  <c:v>42615</c:v>
                </c:pt>
                <c:pt idx="296">
                  <c:v>42622</c:v>
                </c:pt>
                <c:pt idx="297">
                  <c:v>42629</c:v>
                </c:pt>
                <c:pt idx="298">
                  <c:v>42636</c:v>
                </c:pt>
                <c:pt idx="299">
                  <c:v>42643</c:v>
                </c:pt>
                <c:pt idx="300">
                  <c:v>42650</c:v>
                </c:pt>
                <c:pt idx="301">
                  <c:v>42657</c:v>
                </c:pt>
                <c:pt idx="302">
                  <c:v>42664</c:v>
                </c:pt>
                <c:pt idx="303">
                  <c:v>42671</c:v>
                </c:pt>
                <c:pt idx="304">
                  <c:v>42678</c:v>
                </c:pt>
                <c:pt idx="305">
                  <c:v>42685</c:v>
                </c:pt>
                <c:pt idx="306">
                  <c:v>42692</c:v>
                </c:pt>
                <c:pt idx="307">
                  <c:v>42699</c:v>
                </c:pt>
                <c:pt idx="308">
                  <c:v>42706</c:v>
                </c:pt>
                <c:pt idx="309">
                  <c:v>42713</c:v>
                </c:pt>
                <c:pt idx="310">
                  <c:v>42720</c:v>
                </c:pt>
                <c:pt idx="311">
                  <c:v>42727</c:v>
                </c:pt>
                <c:pt idx="312">
                  <c:v>42734</c:v>
                </c:pt>
                <c:pt idx="313">
                  <c:v>42741</c:v>
                </c:pt>
                <c:pt idx="314">
                  <c:v>42748</c:v>
                </c:pt>
                <c:pt idx="315">
                  <c:v>42755</c:v>
                </c:pt>
                <c:pt idx="316">
                  <c:v>42762</c:v>
                </c:pt>
                <c:pt idx="317">
                  <c:v>42769</c:v>
                </c:pt>
                <c:pt idx="318">
                  <c:v>42776</c:v>
                </c:pt>
                <c:pt idx="319">
                  <c:v>42783</c:v>
                </c:pt>
                <c:pt idx="320">
                  <c:v>42790</c:v>
                </c:pt>
                <c:pt idx="321">
                  <c:v>42797</c:v>
                </c:pt>
                <c:pt idx="322">
                  <c:v>42804</c:v>
                </c:pt>
                <c:pt idx="323">
                  <c:v>42811</c:v>
                </c:pt>
                <c:pt idx="324">
                  <c:v>42818</c:v>
                </c:pt>
                <c:pt idx="325">
                  <c:v>42825</c:v>
                </c:pt>
                <c:pt idx="326">
                  <c:v>42832</c:v>
                </c:pt>
                <c:pt idx="327">
                  <c:v>42839</c:v>
                </c:pt>
                <c:pt idx="328">
                  <c:v>42846</c:v>
                </c:pt>
                <c:pt idx="329">
                  <c:v>42853</c:v>
                </c:pt>
                <c:pt idx="330">
                  <c:v>42860</c:v>
                </c:pt>
                <c:pt idx="331">
                  <c:v>42867</c:v>
                </c:pt>
                <c:pt idx="332">
                  <c:v>42874</c:v>
                </c:pt>
                <c:pt idx="333">
                  <c:v>42881</c:v>
                </c:pt>
                <c:pt idx="334">
                  <c:v>42888</c:v>
                </c:pt>
                <c:pt idx="335">
                  <c:v>42895</c:v>
                </c:pt>
                <c:pt idx="336">
                  <c:v>42902</c:v>
                </c:pt>
                <c:pt idx="337">
                  <c:v>42909</c:v>
                </c:pt>
                <c:pt idx="338">
                  <c:v>42916</c:v>
                </c:pt>
                <c:pt idx="339">
                  <c:v>42923</c:v>
                </c:pt>
                <c:pt idx="340">
                  <c:v>42930</c:v>
                </c:pt>
                <c:pt idx="341">
                  <c:v>42937</c:v>
                </c:pt>
                <c:pt idx="342">
                  <c:v>42944</c:v>
                </c:pt>
                <c:pt idx="343">
                  <c:v>42951</c:v>
                </c:pt>
                <c:pt idx="344">
                  <c:v>42958</c:v>
                </c:pt>
                <c:pt idx="345">
                  <c:v>42965</c:v>
                </c:pt>
                <c:pt idx="346">
                  <c:v>42972</c:v>
                </c:pt>
                <c:pt idx="347">
                  <c:v>42979</c:v>
                </c:pt>
                <c:pt idx="348">
                  <c:v>42986</c:v>
                </c:pt>
                <c:pt idx="349">
                  <c:v>42993</c:v>
                </c:pt>
                <c:pt idx="350">
                  <c:v>43000</c:v>
                </c:pt>
                <c:pt idx="351">
                  <c:v>43007</c:v>
                </c:pt>
                <c:pt idx="352">
                  <c:v>43014</c:v>
                </c:pt>
                <c:pt idx="353">
                  <c:v>43021</c:v>
                </c:pt>
                <c:pt idx="354">
                  <c:v>43028</c:v>
                </c:pt>
                <c:pt idx="355">
                  <c:v>43035</c:v>
                </c:pt>
                <c:pt idx="356">
                  <c:v>43042</c:v>
                </c:pt>
                <c:pt idx="357">
                  <c:v>43049</c:v>
                </c:pt>
                <c:pt idx="358">
                  <c:v>43056</c:v>
                </c:pt>
                <c:pt idx="359">
                  <c:v>43063</c:v>
                </c:pt>
                <c:pt idx="360">
                  <c:v>43070</c:v>
                </c:pt>
                <c:pt idx="361">
                  <c:v>43077</c:v>
                </c:pt>
                <c:pt idx="362">
                  <c:v>43084</c:v>
                </c:pt>
                <c:pt idx="363">
                  <c:v>43091</c:v>
                </c:pt>
                <c:pt idx="364">
                  <c:v>43098</c:v>
                </c:pt>
                <c:pt idx="365">
                  <c:v>43105</c:v>
                </c:pt>
                <c:pt idx="366">
                  <c:v>43112</c:v>
                </c:pt>
                <c:pt idx="367">
                  <c:v>43119</c:v>
                </c:pt>
                <c:pt idx="368">
                  <c:v>43126</c:v>
                </c:pt>
                <c:pt idx="369">
                  <c:v>43133</c:v>
                </c:pt>
                <c:pt idx="370">
                  <c:v>43140</c:v>
                </c:pt>
                <c:pt idx="371">
                  <c:v>43147</c:v>
                </c:pt>
                <c:pt idx="372">
                  <c:v>43154</c:v>
                </c:pt>
                <c:pt idx="373">
                  <c:v>43161</c:v>
                </c:pt>
                <c:pt idx="374">
                  <c:v>43168</c:v>
                </c:pt>
                <c:pt idx="375">
                  <c:v>43175</c:v>
                </c:pt>
                <c:pt idx="376">
                  <c:v>43182</c:v>
                </c:pt>
                <c:pt idx="377">
                  <c:v>43189</c:v>
                </c:pt>
                <c:pt idx="378">
                  <c:v>43196</c:v>
                </c:pt>
                <c:pt idx="379">
                  <c:v>43203</c:v>
                </c:pt>
                <c:pt idx="380">
                  <c:v>43210</c:v>
                </c:pt>
                <c:pt idx="381">
                  <c:v>43217</c:v>
                </c:pt>
                <c:pt idx="382">
                  <c:v>43224</c:v>
                </c:pt>
                <c:pt idx="383">
                  <c:v>43231</c:v>
                </c:pt>
                <c:pt idx="384">
                  <c:v>43238</c:v>
                </c:pt>
                <c:pt idx="385">
                  <c:v>43245</c:v>
                </c:pt>
                <c:pt idx="386">
                  <c:v>43252</c:v>
                </c:pt>
                <c:pt idx="387">
                  <c:v>43259</c:v>
                </c:pt>
                <c:pt idx="388">
                  <c:v>43266</c:v>
                </c:pt>
                <c:pt idx="389">
                  <c:v>43273</c:v>
                </c:pt>
                <c:pt idx="390">
                  <c:v>43280</c:v>
                </c:pt>
                <c:pt idx="391">
                  <c:v>43287</c:v>
                </c:pt>
                <c:pt idx="392">
                  <c:v>43294</c:v>
                </c:pt>
                <c:pt idx="393">
                  <c:v>43301</c:v>
                </c:pt>
                <c:pt idx="394">
                  <c:v>43308</c:v>
                </c:pt>
                <c:pt idx="395">
                  <c:v>43315</c:v>
                </c:pt>
                <c:pt idx="396">
                  <c:v>43322</c:v>
                </c:pt>
                <c:pt idx="397">
                  <c:v>43329</c:v>
                </c:pt>
                <c:pt idx="398">
                  <c:v>43336</c:v>
                </c:pt>
                <c:pt idx="399">
                  <c:v>43343</c:v>
                </c:pt>
                <c:pt idx="400">
                  <c:v>43350</c:v>
                </c:pt>
                <c:pt idx="401">
                  <c:v>43357</c:v>
                </c:pt>
                <c:pt idx="402">
                  <c:v>43364</c:v>
                </c:pt>
                <c:pt idx="403">
                  <c:v>43371</c:v>
                </c:pt>
                <c:pt idx="404">
                  <c:v>43378</c:v>
                </c:pt>
                <c:pt idx="405">
                  <c:v>43385</c:v>
                </c:pt>
                <c:pt idx="406">
                  <c:v>43392</c:v>
                </c:pt>
                <c:pt idx="407">
                  <c:v>43399</c:v>
                </c:pt>
                <c:pt idx="408">
                  <c:v>43406</c:v>
                </c:pt>
                <c:pt idx="409">
                  <c:v>43413</c:v>
                </c:pt>
                <c:pt idx="410">
                  <c:v>43420</c:v>
                </c:pt>
                <c:pt idx="411">
                  <c:v>43427</c:v>
                </c:pt>
              </c:numCache>
            </c:numRef>
          </c:cat>
          <c:val>
            <c:numRef>
              <c:f>'Bloom Yields live'!$L$64:$L$475</c:f>
              <c:numCache>
                <c:formatCode>0%</c:formatCode>
                <c:ptCount val="412"/>
                <c:pt idx="0">
                  <c:v>6.6826751511894628E-2</c:v>
                </c:pt>
                <c:pt idx="1">
                  <c:v>6.7807524749005296E-2</c:v>
                </c:pt>
                <c:pt idx="2">
                  <c:v>6.9220226572149948E-2</c:v>
                </c:pt>
                <c:pt idx="3">
                  <c:v>6.9254962735060599E-2</c:v>
                </c:pt>
                <c:pt idx="4">
                  <c:v>6.9705227858742183E-2</c:v>
                </c:pt>
                <c:pt idx="5">
                  <c:v>6.9440225231468533E-2</c:v>
                </c:pt>
                <c:pt idx="6">
                  <c:v>6.8971041691495663E-2</c:v>
                </c:pt>
                <c:pt idx="7">
                  <c:v>6.7323687197898385E-2</c:v>
                </c:pt>
                <c:pt idx="8">
                  <c:v>6.812385650475139E-2</c:v>
                </c:pt>
                <c:pt idx="9">
                  <c:v>6.8375040069613022E-2</c:v>
                </c:pt>
                <c:pt idx="10">
                  <c:v>6.8181944198223973E-2</c:v>
                </c:pt>
                <c:pt idx="11">
                  <c:v>6.8619569919295409E-2</c:v>
                </c:pt>
                <c:pt idx="12">
                  <c:v>6.8865463532637672E-2</c:v>
                </c:pt>
                <c:pt idx="13">
                  <c:v>6.9228438325770761E-2</c:v>
                </c:pt>
                <c:pt idx="14">
                  <c:v>6.9506204033241481E-2</c:v>
                </c:pt>
                <c:pt idx="15">
                  <c:v>7.0467398251130242E-2</c:v>
                </c:pt>
                <c:pt idx="16">
                  <c:v>7.0355868394163648E-2</c:v>
                </c:pt>
                <c:pt idx="17">
                  <c:v>6.7177990157381545E-2</c:v>
                </c:pt>
                <c:pt idx="18">
                  <c:v>6.7623719224763915E-2</c:v>
                </c:pt>
                <c:pt idx="19">
                  <c:v>6.4777553950632713E-2</c:v>
                </c:pt>
                <c:pt idx="20">
                  <c:v>6.5205735455798136E-2</c:v>
                </c:pt>
                <c:pt idx="21">
                  <c:v>6.4705610744272654E-2</c:v>
                </c:pt>
                <c:pt idx="22">
                  <c:v>6.5460738947619113E-2</c:v>
                </c:pt>
                <c:pt idx="23">
                  <c:v>6.3673020917440856E-2</c:v>
                </c:pt>
                <c:pt idx="24">
                  <c:v>6.3800674083793238E-2</c:v>
                </c:pt>
                <c:pt idx="25">
                  <c:v>6.6362677642195902E-2</c:v>
                </c:pt>
                <c:pt idx="26">
                  <c:v>6.9339190970048911E-2</c:v>
                </c:pt>
                <c:pt idx="27">
                  <c:v>7.0549566407061046E-2</c:v>
                </c:pt>
                <c:pt idx="28">
                  <c:v>7.1030073096236504E-2</c:v>
                </c:pt>
                <c:pt idx="29">
                  <c:v>7.6445300754878057E-2</c:v>
                </c:pt>
                <c:pt idx="30">
                  <c:v>7.734352717586665E-2</c:v>
                </c:pt>
                <c:pt idx="31">
                  <c:v>7.6398190634360291E-2</c:v>
                </c:pt>
                <c:pt idx="32">
                  <c:v>7.874207805655449E-2</c:v>
                </c:pt>
                <c:pt idx="33">
                  <c:v>7.863075093763093E-2</c:v>
                </c:pt>
                <c:pt idx="34">
                  <c:v>7.8404893440570986E-2</c:v>
                </c:pt>
                <c:pt idx="35">
                  <c:v>8.137246570672263E-2</c:v>
                </c:pt>
                <c:pt idx="36">
                  <c:v>8.1906280639597026E-2</c:v>
                </c:pt>
                <c:pt idx="37">
                  <c:v>8.2238776107413064E-2</c:v>
                </c:pt>
                <c:pt idx="38">
                  <c:v>8.3415386046946413E-2</c:v>
                </c:pt>
                <c:pt idx="39">
                  <c:v>8.4224588191397456E-2</c:v>
                </c:pt>
                <c:pt idx="40">
                  <c:v>8.5656279893242399E-2</c:v>
                </c:pt>
                <c:pt idx="41">
                  <c:v>8.5429750584425881E-2</c:v>
                </c:pt>
                <c:pt idx="42">
                  <c:v>8.5634618284516822E-2</c:v>
                </c:pt>
                <c:pt idx="43">
                  <c:v>9.1835162460479847E-2</c:v>
                </c:pt>
                <c:pt idx="44">
                  <c:v>9.1544900349080693E-2</c:v>
                </c:pt>
                <c:pt idx="45">
                  <c:v>8.982746237002899E-2</c:v>
                </c:pt>
                <c:pt idx="46">
                  <c:v>9.4544452070450993E-2</c:v>
                </c:pt>
                <c:pt idx="47">
                  <c:v>9.4334121333735824E-2</c:v>
                </c:pt>
                <c:pt idx="48">
                  <c:v>9.3749295624428963E-2</c:v>
                </c:pt>
                <c:pt idx="49">
                  <c:v>9.7290399315485068E-2</c:v>
                </c:pt>
                <c:pt idx="50">
                  <c:v>9.8086889565179552E-2</c:v>
                </c:pt>
                <c:pt idx="51">
                  <c:v>9.8691826338570196E-2</c:v>
                </c:pt>
                <c:pt idx="52">
                  <c:v>9.8550022852223154E-2</c:v>
                </c:pt>
                <c:pt idx="53">
                  <c:v>9.7192385638688678E-2</c:v>
                </c:pt>
                <c:pt idx="54">
                  <c:v>9.7521401662112317E-2</c:v>
                </c:pt>
                <c:pt idx="55">
                  <c:v>9.7624989801315801E-2</c:v>
                </c:pt>
                <c:pt idx="56">
                  <c:v>9.7199332645392766E-2</c:v>
                </c:pt>
                <c:pt idx="57">
                  <c:v>9.7024470022758297E-2</c:v>
                </c:pt>
                <c:pt idx="58">
                  <c:v>9.7116416605951689E-2</c:v>
                </c:pt>
                <c:pt idx="59">
                  <c:v>9.6845396632055714E-2</c:v>
                </c:pt>
                <c:pt idx="60">
                  <c:v>9.5925735528315278E-2</c:v>
                </c:pt>
                <c:pt idx="61">
                  <c:v>9.5903625869932424E-2</c:v>
                </c:pt>
                <c:pt idx="62">
                  <c:v>9.9712654019798813E-2</c:v>
                </c:pt>
                <c:pt idx="63">
                  <c:v>0.100329150665181</c:v>
                </c:pt>
                <c:pt idx="64">
                  <c:v>9.9713074523968853E-2</c:v>
                </c:pt>
                <c:pt idx="65">
                  <c:v>9.8799172539059787E-2</c:v>
                </c:pt>
                <c:pt idx="66">
                  <c:v>9.8620753387933288E-2</c:v>
                </c:pt>
                <c:pt idx="67">
                  <c:v>9.8264554656685044E-2</c:v>
                </c:pt>
                <c:pt idx="68">
                  <c:v>9.8280500098826856E-2</c:v>
                </c:pt>
                <c:pt idx="69">
                  <c:v>9.8557344280092718E-2</c:v>
                </c:pt>
                <c:pt idx="70">
                  <c:v>9.8442469391671797E-2</c:v>
                </c:pt>
                <c:pt idx="71">
                  <c:v>9.8614006850438793E-2</c:v>
                </c:pt>
                <c:pt idx="72">
                  <c:v>9.8571052680243146E-2</c:v>
                </c:pt>
                <c:pt idx="73">
                  <c:v>9.9336124821207572E-2</c:v>
                </c:pt>
                <c:pt idx="74">
                  <c:v>0.10090025600076358</c:v>
                </c:pt>
                <c:pt idx="75">
                  <c:v>0.10178106361803212</c:v>
                </c:pt>
                <c:pt idx="76">
                  <c:v>0.10271923817692519</c:v>
                </c:pt>
                <c:pt idx="77">
                  <c:v>0.10041847884525019</c:v>
                </c:pt>
                <c:pt idx="78">
                  <c:v>0.10148764634648662</c:v>
                </c:pt>
                <c:pt idx="79">
                  <c:v>0.10104220648850976</c:v>
                </c:pt>
                <c:pt idx="80">
                  <c:v>9.9988791181825784E-2</c:v>
                </c:pt>
                <c:pt idx="81">
                  <c:v>9.9856635245868033E-2</c:v>
                </c:pt>
                <c:pt idx="82">
                  <c:v>9.8523156959594793E-2</c:v>
                </c:pt>
                <c:pt idx="83">
                  <c:v>9.8539591345344832E-2</c:v>
                </c:pt>
                <c:pt idx="84">
                  <c:v>9.7044418382009154E-2</c:v>
                </c:pt>
                <c:pt idx="85">
                  <c:v>9.7645928868277609E-2</c:v>
                </c:pt>
                <c:pt idx="86">
                  <c:v>9.6761874146767929E-2</c:v>
                </c:pt>
                <c:pt idx="87">
                  <c:v>9.602352153179039E-2</c:v>
                </c:pt>
                <c:pt idx="88">
                  <c:v>9.7379391013199798E-2</c:v>
                </c:pt>
                <c:pt idx="89">
                  <c:v>9.7304468037865258E-2</c:v>
                </c:pt>
                <c:pt idx="90">
                  <c:v>9.7367855533918135E-2</c:v>
                </c:pt>
                <c:pt idx="91">
                  <c:v>9.699546098659334E-2</c:v>
                </c:pt>
                <c:pt idx="92">
                  <c:v>9.5040268056792748E-2</c:v>
                </c:pt>
                <c:pt idx="93">
                  <c:v>9.6031731262339493E-2</c:v>
                </c:pt>
                <c:pt idx="94">
                  <c:v>9.5784546850119279E-2</c:v>
                </c:pt>
                <c:pt idx="95">
                  <c:v>8.9761771632633686E-2</c:v>
                </c:pt>
                <c:pt idx="96">
                  <c:v>8.9940748036883178E-2</c:v>
                </c:pt>
                <c:pt idx="97">
                  <c:v>8.9509431602324233E-2</c:v>
                </c:pt>
                <c:pt idx="98">
                  <c:v>8.5139108731351443E-2</c:v>
                </c:pt>
                <c:pt idx="99">
                  <c:v>8.4473987750042265E-2</c:v>
                </c:pt>
                <c:pt idx="100">
                  <c:v>8.4746191229309056E-2</c:v>
                </c:pt>
                <c:pt idx="101">
                  <c:v>8.0185958133287355E-2</c:v>
                </c:pt>
                <c:pt idx="102">
                  <c:v>7.9431276173652185E-2</c:v>
                </c:pt>
                <c:pt idx="103">
                  <c:v>7.8723605603903749E-2</c:v>
                </c:pt>
                <c:pt idx="104">
                  <c:v>8.1939659169744689E-2</c:v>
                </c:pt>
                <c:pt idx="105">
                  <c:v>8.1686171403268615E-2</c:v>
                </c:pt>
                <c:pt idx="106">
                  <c:v>7.9999492083124554E-2</c:v>
                </c:pt>
                <c:pt idx="107">
                  <c:v>8.0214449555124342E-2</c:v>
                </c:pt>
                <c:pt idx="108">
                  <c:v>7.9932254596960933E-2</c:v>
                </c:pt>
                <c:pt idx="109">
                  <c:v>8.0106205191982194E-2</c:v>
                </c:pt>
                <c:pt idx="110">
                  <c:v>8.021629608347064E-2</c:v>
                </c:pt>
                <c:pt idx="111">
                  <c:v>8.0520706971285938E-2</c:v>
                </c:pt>
                <c:pt idx="112">
                  <c:v>8.1540550869216355E-2</c:v>
                </c:pt>
                <c:pt idx="113">
                  <c:v>8.239846620291702E-2</c:v>
                </c:pt>
                <c:pt idx="114">
                  <c:v>7.8525998430818242E-2</c:v>
                </c:pt>
                <c:pt idx="115">
                  <c:v>7.6882737430422191E-2</c:v>
                </c:pt>
                <c:pt idx="116">
                  <c:v>7.7049081999915878E-2</c:v>
                </c:pt>
                <c:pt idx="117">
                  <c:v>7.7189471053261238E-2</c:v>
                </c:pt>
                <c:pt idx="118">
                  <c:v>7.7404065939489564E-2</c:v>
                </c:pt>
                <c:pt idx="119">
                  <c:v>7.7387124750356875E-2</c:v>
                </c:pt>
                <c:pt idx="120">
                  <c:v>7.7466130451294496E-2</c:v>
                </c:pt>
                <c:pt idx="121">
                  <c:v>7.6875911625968033E-2</c:v>
                </c:pt>
                <c:pt idx="122">
                  <c:v>7.7936411424704297E-2</c:v>
                </c:pt>
                <c:pt idx="123">
                  <c:v>7.7611405654174445E-2</c:v>
                </c:pt>
                <c:pt idx="124">
                  <c:v>7.8115241958159554E-2</c:v>
                </c:pt>
                <c:pt idx="125">
                  <c:v>7.586764007903353E-2</c:v>
                </c:pt>
                <c:pt idx="126">
                  <c:v>7.4490771740846368E-2</c:v>
                </c:pt>
                <c:pt idx="127">
                  <c:v>7.3842848867221797E-2</c:v>
                </c:pt>
                <c:pt idx="128">
                  <c:v>7.5330197766063672E-2</c:v>
                </c:pt>
                <c:pt idx="129">
                  <c:v>7.5330296564096524E-2</c:v>
                </c:pt>
                <c:pt idx="130">
                  <c:v>7.0748204266779108E-2</c:v>
                </c:pt>
                <c:pt idx="131">
                  <c:v>7.224604043828671E-2</c:v>
                </c:pt>
                <c:pt idx="132">
                  <c:v>7.1740449249215688E-2</c:v>
                </c:pt>
                <c:pt idx="133">
                  <c:v>6.9666380990972346E-2</c:v>
                </c:pt>
                <c:pt idx="134">
                  <c:v>6.9662423658166606E-2</c:v>
                </c:pt>
                <c:pt idx="135">
                  <c:v>6.9576931040796403E-2</c:v>
                </c:pt>
                <c:pt idx="136">
                  <c:v>7.1390196704980841E-2</c:v>
                </c:pt>
                <c:pt idx="137">
                  <c:v>6.9965093450134505E-2</c:v>
                </c:pt>
                <c:pt idx="138">
                  <c:v>7.0451081513583702E-2</c:v>
                </c:pt>
                <c:pt idx="139">
                  <c:v>6.8819804492993075E-2</c:v>
                </c:pt>
                <c:pt idx="140">
                  <c:v>6.6554621646852566E-2</c:v>
                </c:pt>
                <c:pt idx="141">
                  <c:v>6.5693753104076921E-2</c:v>
                </c:pt>
                <c:pt idx="142">
                  <c:v>6.5930213779476762E-2</c:v>
                </c:pt>
                <c:pt idx="143">
                  <c:v>6.5776526302005436E-2</c:v>
                </c:pt>
                <c:pt idx="144">
                  <c:v>6.5286180416546283E-2</c:v>
                </c:pt>
                <c:pt idx="145">
                  <c:v>6.3878698575033213E-2</c:v>
                </c:pt>
                <c:pt idx="146">
                  <c:v>6.4081513698096504E-2</c:v>
                </c:pt>
                <c:pt idx="147">
                  <c:v>6.3799202544512629E-2</c:v>
                </c:pt>
                <c:pt idx="148">
                  <c:v>6.3172592306037958E-2</c:v>
                </c:pt>
                <c:pt idx="149">
                  <c:v>6.3396167054248262E-2</c:v>
                </c:pt>
                <c:pt idx="150">
                  <c:v>6.2743675422478523E-2</c:v>
                </c:pt>
                <c:pt idx="151">
                  <c:v>6.2778082768209093E-2</c:v>
                </c:pt>
                <c:pt idx="152">
                  <c:v>6.35194396466182E-2</c:v>
                </c:pt>
                <c:pt idx="153">
                  <c:v>6.3416815316473404E-2</c:v>
                </c:pt>
                <c:pt idx="154">
                  <c:v>6.3471440486466191E-2</c:v>
                </c:pt>
                <c:pt idx="155">
                  <c:v>6.3423678017408266E-2</c:v>
                </c:pt>
                <c:pt idx="156">
                  <c:v>5.982278722949342E-2</c:v>
                </c:pt>
                <c:pt idx="157">
                  <c:v>6.059669222702322E-2</c:v>
                </c:pt>
                <c:pt idx="158">
                  <c:v>6.1221405683330669E-2</c:v>
                </c:pt>
                <c:pt idx="159">
                  <c:v>6.1461064261591779E-2</c:v>
                </c:pt>
                <c:pt idx="160">
                  <c:v>6.1357725700052303E-2</c:v>
                </c:pt>
                <c:pt idx="161">
                  <c:v>6.1042321002199293E-2</c:v>
                </c:pt>
                <c:pt idx="162">
                  <c:v>6.0923308756328377E-2</c:v>
                </c:pt>
                <c:pt idx="163">
                  <c:v>6.0355876567548442E-2</c:v>
                </c:pt>
                <c:pt idx="164">
                  <c:v>5.837578903395043E-2</c:v>
                </c:pt>
                <c:pt idx="165">
                  <c:v>5.7409638653159005E-2</c:v>
                </c:pt>
                <c:pt idx="166">
                  <c:v>5.7977068184953594E-2</c:v>
                </c:pt>
                <c:pt idx="167">
                  <c:v>5.8007871275229751E-2</c:v>
                </c:pt>
                <c:pt idx="168">
                  <c:v>5.7881497216365978E-2</c:v>
                </c:pt>
                <c:pt idx="169">
                  <c:v>5.7301927804332596E-2</c:v>
                </c:pt>
                <c:pt idx="170">
                  <c:v>5.7399886510972727E-2</c:v>
                </c:pt>
                <c:pt idx="171">
                  <c:v>5.7386604943743522E-2</c:v>
                </c:pt>
                <c:pt idx="172">
                  <c:v>5.7283350893257562E-2</c:v>
                </c:pt>
                <c:pt idx="173">
                  <c:v>5.733402692084786E-2</c:v>
                </c:pt>
                <c:pt idx="174">
                  <c:v>5.5726305585981482E-2</c:v>
                </c:pt>
                <c:pt idx="175">
                  <c:v>5.6845288802389815E-2</c:v>
                </c:pt>
                <c:pt idx="176">
                  <c:v>5.6493543507181117E-2</c:v>
                </c:pt>
                <c:pt idx="177">
                  <c:v>5.6245486011915286E-2</c:v>
                </c:pt>
                <c:pt idx="178">
                  <c:v>5.6074881750437983E-2</c:v>
                </c:pt>
                <c:pt idx="179">
                  <c:v>5.6021141578777106E-2</c:v>
                </c:pt>
                <c:pt idx="180">
                  <c:v>5.1917473198495913E-2</c:v>
                </c:pt>
                <c:pt idx="181">
                  <c:v>5.2413595392582363E-2</c:v>
                </c:pt>
                <c:pt idx="182">
                  <c:v>5.2427162349423941E-2</c:v>
                </c:pt>
                <c:pt idx="183">
                  <c:v>5.0527728149609603E-2</c:v>
                </c:pt>
                <c:pt idx="184">
                  <c:v>5.0579530915638014E-2</c:v>
                </c:pt>
                <c:pt idx="185">
                  <c:v>4.8233128266520181E-2</c:v>
                </c:pt>
                <c:pt idx="186">
                  <c:v>4.823428163678975E-2</c:v>
                </c:pt>
                <c:pt idx="187">
                  <c:v>4.852717238310858E-2</c:v>
                </c:pt>
                <c:pt idx="188">
                  <c:v>4.4532925879448002E-2</c:v>
                </c:pt>
                <c:pt idx="189">
                  <c:v>4.4212660658198531E-2</c:v>
                </c:pt>
                <c:pt idx="190">
                  <c:v>4.4401760709042101E-2</c:v>
                </c:pt>
                <c:pt idx="191">
                  <c:v>4.3366880080067054E-2</c:v>
                </c:pt>
                <c:pt idx="192">
                  <c:v>4.6360817914949261E-2</c:v>
                </c:pt>
                <c:pt idx="193">
                  <c:v>4.6390217709698867E-2</c:v>
                </c:pt>
                <c:pt idx="194">
                  <c:v>4.4334133692043143E-2</c:v>
                </c:pt>
                <c:pt idx="195">
                  <c:v>4.3736017019342828E-2</c:v>
                </c:pt>
                <c:pt idx="196">
                  <c:v>4.3594824340232631E-2</c:v>
                </c:pt>
                <c:pt idx="197">
                  <c:v>4.3585612094565518E-2</c:v>
                </c:pt>
                <c:pt idx="198">
                  <c:v>4.3498839025300697E-2</c:v>
                </c:pt>
                <c:pt idx="199">
                  <c:v>4.3383218269123322E-2</c:v>
                </c:pt>
                <c:pt idx="200">
                  <c:v>4.2608721075001452E-2</c:v>
                </c:pt>
                <c:pt idx="201">
                  <c:v>4.2500623873227304E-2</c:v>
                </c:pt>
                <c:pt idx="202">
                  <c:v>4.2098275150113808E-2</c:v>
                </c:pt>
                <c:pt idx="203">
                  <c:v>4.225298771066803E-2</c:v>
                </c:pt>
                <c:pt idx="204">
                  <c:v>4.0131643820445352E-2</c:v>
                </c:pt>
                <c:pt idx="205">
                  <c:v>4.2347881905233822E-2</c:v>
                </c:pt>
                <c:pt idx="206">
                  <c:v>4.1853354263341656E-2</c:v>
                </c:pt>
                <c:pt idx="207">
                  <c:v>4.0477309521839228E-2</c:v>
                </c:pt>
                <c:pt idx="208">
                  <c:v>4.0936955877070927E-2</c:v>
                </c:pt>
                <c:pt idx="209">
                  <c:v>4.0354821239539131E-2</c:v>
                </c:pt>
                <c:pt idx="210">
                  <c:v>3.9876352716019754E-2</c:v>
                </c:pt>
                <c:pt idx="211">
                  <c:v>3.9828852659121075E-2</c:v>
                </c:pt>
                <c:pt idx="212">
                  <c:v>3.9882463535704654E-2</c:v>
                </c:pt>
                <c:pt idx="213">
                  <c:v>4.0950430376578938E-2</c:v>
                </c:pt>
                <c:pt idx="214">
                  <c:v>4.0733060199154292E-2</c:v>
                </c:pt>
                <c:pt idx="215">
                  <c:v>4.101958854419676E-2</c:v>
                </c:pt>
                <c:pt idx="216">
                  <c:v>4.1021104242840042E-2</c:v>
                </c:pt>
                <c:pt idx="217">
                  <c:v>4.1662317512265748E-2</c:v>
                </c:pt>
                <c:pt idx="218">
                  <c:v>4.2393744826086426E-2</c:v>
                </c:pt>
                <c:pt idx="219">
                  <c:v>4.1219484910159636E-2</c:v>
                </c:pt>
                <c:pt idx="220">
                  <c:v>4.1161970170622418E-2</c:v>
                </c:pt>
                <c:pt idx="221">
                  <c:v>4.1073824328013132E-2</c:v>
                </c:pt>
                <c:pt idx="222">
                  <c:v>4.1027928734129956E-2</c:v>
                </c:pt>
                <c:pt idx="223">
                  <c:v>4.1156507571498656E-2</c:v>
                </c:pt>
                <c:pt idx="224">
                  <c:v>4.2428832833212658E-2</c:v>
                </c:pt>
                <c:pt idx="225">
                  <c:v>4.8554885739423501E-2</c:v>
                </c:pt>
                <c:pt idx="226">
                  <c:v>5.2189214016683944E-2</c:v>
                </c:pt>
                <c:pt idx="227">
                  <c:v>5.187147833260166E-2</c:v>
                </c:pt>
                <c:pt idx="228">
                  <c:v>5.0974571824685004E-2</c:v>
                </c:pt>
                <c:pt idx="229">
                  <c:v>5.1801579172866985E-2</c:v>
                </c:pt>
                <c:pt idx="230">
                  <c:v>6.3186145100148181E-2</c:v>
                </c:pt>
                <c:pt idx="231">
                  <c:v>6.3154153415641831E-2</c:v>
                </c:pt>
                <c:pt idx="232">
                  <c:v>6.3555504444830116E-2</c:v>
                </c:pt>
                <c:pt idx="233">
                  <c:v>6.5592108436770699E-2</c:v>
                </c:pt>
                <c:pt idx="234">
                  <c:v>6.673642047877644E-2</c:v>
                </c:pt>
                <c:pt idx="235">
                  <c:v>6.7481092028175343E-2</c:v>
                </c:pt>
                <c:pt idx="236">
                  <c:v>6.8123498574424235E-2</c:v>
                </c:pt>
                <c:pt idx="237">
                  <c:v>6.8695392275186784E-2</c:v>
                </c:pt>
                <c:pt idx="238">
                  <c:v>6.8793889519923226E-2</c:v>
                </c:pt>
                <c:pt idx="239">
                  <c:v>6.8502772689969807E-2</c:v>
                </c:pt>
                <c:pt idx="240">
                  <c:v>6.7876883240608865E-2</c:v>
                </c:pt>
                <c:pt idx="241">
                  <c:v>6.8358895624084523E-2</c:v>
                </c:pt>
                <c:pt idx="242">
                  <c:v>7.0209983474801479E-2</c:v>
                </c:pt>
                <c:pt idx="243">
                  <c:v>7.0436555155608635E-2</c:v>
                </c:pt>
                <c:pt idx="244">
                  <c:v>6.8636231163108005E-2</c:v>
                </c:pt>
                <c:pt idx="245">
                  <c:v>6.858793404743932E-2</c:v>
                </c:pt>
                <c:pt idx="246">
                  <c:v>6.8298948932271938E-2</c:v>
                </c:pt>
                <c:pt idx="247">
                  <c:v>6.9432208298275372E-2</c:v>
                </c:pt>
                <c:pt idx="248">
                  <c:v>7.025649162486855E-2</c:v>
                </c:pt>
                <c:pt idx="249">
                  <c:v>7.0494191746973925E-2</c:v>
                </c:pt>
                <c:pt idx="250">
                  <c:v>7.0440951134121049E-2</c:v>
                </c:pt>
                <c:pt idx="251">
                  <c:v>7.0318860858711044E-2</c:v>
                </c:pt>
                <c:pt idx="252">
                  <c:v>7.2492292827620056E-2</c:v>
                </c:pt>
                <c:pt idx="253">
                  <c:v>7.359922011561712E-2</c:v>
                </c:pt>
                <c:pt idx="254">
                  <c:v>7.395873632572933E-2</c:v>
                </c:pt>
                <c:pt idx="255">
                  <c:v>7.3702747043335043E-2</c:v>
                </c:pt>
                <c:pt idx="256">
                  <c:v>7.6418168964848682E-2</c:v>
                </c:pt>
                <c:pt idx="257">
                  <c:v>7.6055800287553862E-2</c:v>
                </c:pt>
                <c:pt idx="258">
                  <c:v>7.6006486791750885E-2</c:v>
                </c:pt>
                <c:pt idx="259">
                  <c:v>7.6508761575742254E-2</c:v>
                </c:pt>
                <c:pt idx="260">
                  <c:v>7.5969204205295432E-2</c:v>
                </c:pt>
                <c:pt idx="261">
                  <c:v>7.6845162588005847E-2</c:v>
                </c:pt>
                <c:pt idx="262">
                  <c:v>7.6786163892864231E-2</c:v>
                </c:pt>
                <c:pt idx="263">
                  <c:v>7.6442357166454394E-2</c:v>
                </c:pt>
                <c:pt idx="264">
                  <c:v>7.7878462832324441E-2</c:v>
                </c:pt>
                <c:pt idx="265">
                  <c:v>7.7588923257665587E-2</c:v>
                </c:pt>
                <c:pt idx="266">
                  <c:v>7.7597241589783567E-2</c:v>
                </c:pt>
                <c:pt idx="267">
                  <c:v>7.7753555531551569E-2</c:v>
                </c:pt>
                <c:pt idx="268">
                  <c:v>7.7847275452828602E-2</c:v>
                </c:pt>
                <c:pt idx="269">
                  <c:v>7.810814534782097E-2</c:v>
                </c:pt>
                <c:pt idx="270">
                  <c:v>7.7001687542588307E-2</c:v>
                </c:pt>
                <c:pt idx="271">
                  <c:v>7.6881146564769257E-2</c:v>
                </c:pt>
                <c:pt idx="272">
                  <c:v>7.6909476201799776E-2</c:v>
                </c:pt>
                <c:pt idx="273">
                  <c:v>7.7030136455706402E-2</c:v>
                </c:pt>
                <c:pt idx="274">
                  <c:v>7.7025456839841397E-2</c:v>
                </c:pt>
                <c:pt idx="275">
                  <c:v>7.6713317911630122E-2</c:v>
                </c:pt>
                <c:pt idx="276">
                  <c:v>7.7009982563510271E-2</c:v>
                </c:pt>
                <c:pt idx="277">
                  <c:v>7.4096433727193059E-2</c:v>
                </c:pt>
                <c:pt idx="278">
                  <c:v>7.2949808653597958E-2</c:v>
                </c:pt>
                <c:pt idx="279">
                  <c:v>7.2455973795842593E-2</c:v>
                </c:pt>
                <c:pt idx="280">
                  <c:v>7.2621810957273103E-2</c:v>
                </c:pt>
                <c:pt idx="281">
                  <c:v>7.1839373260834921E-2</c:v>
                </c:pt>
                <c:pt idx="282">
                  <c:v>6.2467564289468903E-2</c:v>
                </c:pt>
                <c:pt idx="283">
                  <c:v>6.2544306520022672E-2</c:v>
                </c:pt>
                <c:pt idx="284">
                  <c:v>6.2192898878097633E-2</c:v>
                </c:pt>
                <c:pt idx="285">
                  <c:v>5.9598088468847364E-2</c:v>
                </c:pt>
                <c:pt idx="286">
                  <c:v>5.8817171507726446E-2</c:v>
                </c:pt>
                <c:pt idx="287">
                  <c:v>5.7631070258448006E-2</c:v>
                </c:pt>
                <c:pt idx="288">
                  <c:v>6.0686455739074073E-2</c:v>
                </c:pt>
                <c:pt idx="289">
                  <c:v>6.0167761793982893E-2</c:v>
                </c:pt>
                <c:pt idx="290">
                  <c:v>6.0558765919589627E-2</c:v>
                </c:pt>
                <c:pt idx="291">
                  <c:v>6.0847807536013654E-2</c:v>
                </c:pt>
                <c:pt idx="292">
                  <c:v>6.0896112851707367E-2</c:v>
                </c:pt>
                <c:pt idx="293">
                  <c:v>6.0992225728850782E-2</c:v>
                </c:pt>
                <c:pt idx="294">
                  <c:v>5.8039292867956199E-2</c:v>
                </c:pt>
                <c:pt idx="295">
                  <c:v>5.7889757051640824E-2</c:v>
                </c:pt>
                <c:pt idx="296">
                  <c:v>5.8278177479196142E-2</c:v>
                </c:pt>
                <c:pt idx="297">
                  <c:v>5.8242115382026984E-2</c:v>
                </c:pt>
                <c:pt idx="298">
                  <c:v>5.8733246346400259E-2</c:v>
                </c:pt>
                <c:pt idx="299">
                  <c:v>5.7450448756810671E-2</c:v>
                </c:pt>
                <c:pt idx="300">
                  <c:v>5.824414472412915E-2</c:v>
                </c:pt>
                <c:pt idx="301">
                  <c:v>5.816784529553147E-2</c:v>
                </c:pt>
                <c:pt idx="302">
                  <c:v>5.8255819171606583E-2</c:v>
                </c:pt>
                <c:pt idx="303">
                  <c:v>6.0616237253773207E-2</c:v>
                </c:pt>
                <c:pt idx="304">
                  <c:v>5.7884595899077622E-2</c:v>
                </c:pt>
                <c:pt idx="305">
                  <c:v>5.9301820057472789E-2</c:v>
                </c:pt>
                <c:pt idx="306">
                  <c:v>5.8924450825041996E-2</c:v>
                </c:pt>
                <c:pt idx="307">
                  <c:v>5.8968361955088693E-2</c:v>
                </c:pt>
                <c:pt idx="308">
                  <c:v>5.488552462740582E-2</c:v>
                </c:pt>
                <c:pt idx="309">
                  <c:v>5.399164481549603E-2</c:v>
                </c:pt>
                <c:pt idx="310">
                  <c:v>5.4171262889157336E-2</c:v>
                </c:pt>
                <c:pt idx="311">
                  <c:v>5.4071384435247609E-2</c:v>
                </c:pt>
                <c:pt idx="312">
                  <c:v>5.4074152387656629E-2</c:v>
                </c:pt>
                <c:pt idx="313">
                  <c:v>5.3867480797860016E-2</c:v>
                </c:pt>
                <c:pt idx="314">
                  <c:v>5.3963609117240588E-2</c:v>
                </c:pt>
                <c:pt idx="315">
                  <c:v>5.4389162565071494E-2</c:v>
                </c:pt>
                <c:pt idx="316">
                  <c:v>5.2129558030421436E-2</c:v>
                </c:pt>
                <c:pt idx="317">
                  <c:v>5.229639950509482E-2</c:v>
                </c:pt>
                <c:pt idx="318">
                  <c:v>5.3000739694593124E-2</c:v>
                </c:pt>
                <c:pt idx="319">
                  <c:v>5.2691878892573339E-2</c:v>
                </c:pt>
                <c:pt idx="320">
                  <c:v>5.3692376014549625E-2</c:v>
                </c:pt>
                <c:pt idx="321">
                  <c:v>5.5485488109058234E-2</c:v>
                </c:pt>
                <c:pt idx="322">
                  <c:v>5.6771117966791018E-2</c:v>
                </c:pt>
                <c:pt idx="323">
                  <c:v>5.6667845755358166E-2</c:v>
                </c:pt>
                <c:pt idx="324">
                  <c:v>5.6661165241778388E-2</c:v>
                </c:pt>
                <c:pt idx="325">
                  <c:v>5.7002355949822572E-2</c:v>
                </c:pt>
                <c:pt idx="326">
                  <c:v>5.7763745361678089E-2</c:v>
                </c:pt>
                <c:pt idx="327">
                  <c:v>5.7832715382261347E-2</c:v>
                </c:pt>
                <c:pt idx="328">
                  <c:v>5.7289811827380056E-2</c:v>
                </c:pt>
                <c:pt idx="329">
                  <c:v>5.7496048740174791E-2</c:v>
                </c:pt>
                <c:pt idx="330">
                  <c:v>5.6818404520362097E-2</c:v>
                </c:pt>
                <c:pt idx="331">
                  <c:v>5.6852953440655718E-2</c:v>
                </c:pt>
                <c:pt idx="332">
                  <c:v>5.6799251842274162E-2</c:v>
                </c:pt>
                <c:pt idx="333">
                  <c:v>5.6868433140680574E-2</c:v>
                </c:pt>
                <c:pt idx="334">
                  <c:v>5.6702141752655547E-2</c:v>
                </c:pt>
                <c:pt idx="335">
                  <c:v>5.6491542847246924E-2</c:v>
                </c:pt>
                <c:pt idx="336">
                  <c:v>5.6495790438518427E-2</c:v>
                </c:pt>
                <c:pt idx="337">
                  <c:v>5.6096446695711864E-2</c:v>
                </c:pt>
                <c:pt idx="338">
                  <c:v>5.894767782077117E-2</c:v>
                </c:pt>
                <c:pt idx="339">
                  <c:v>5.9193166737577366E-2</c:v>
                </c:pt>
                <c:pt idx="340">
                  <c:v>5.6405114683070627E-2</c:v>
                </c:pt>
                <c:pt idx="341">
                  <c:v>5.7049721034589732E-2</c:v>
                </c:pt>
                <c:pt idx="342">
                  <c:v>5.6186492077879333E-2</c:v>
                </c:pt>
                <c:pt idx="343">
                  <c:v>5.6672988024047681E-2</c:v>
                </c:pt>
                <c:pt idx="344">
                  <c:v>5.7239831761285428E-2</c:v>
                </c:pt>
                <c:pt idx="345">
                  <c:v>5.6896529397794944E-2</c:v>
                </c:pt>
                <c:pt idx="346">
                  <c:v>5.6863275751085018E-2</c:v>
                </c:pt>
                <c:pt idx="347">
                  <c:v>5.6837251239211642E-2</c:v>
                </c:pt>
                <c:pt idx="348">
                  <c:v>5.7103985046021481E-2</c:v>
                </c:pt>
                <c:pt idx="349">
                  <c:v>5.8188067756718156E-2</c:v>
                </c:pt>
                <c:pt idx="350">
                  <c:v>5.7356011180308121E-2</c:v>
                </c:pt>
                <c:pt idx="351">
                  <c:v>5.7146054290228614E-2</c:v>
                </c:pt>
                <c:pt idx="352">
                  <c:v>5.5673853384284475E-2</c:v>
                </c:pt>
                <c:pt idx="353">
                  <c:v>5.5946840691965941E-2</c:v>
                </c:pt>
                <c:pt idx="354">
                  <c:v>5.5794769527196163E-2</c:v>
                </c:pt>
                <c:pt idx="355">
                  <c:v>5.4163015579048686E-2</c:v>
                </c:pt>
                <c:pt idx="356">
                  <c:v>5.4089524556023831E-2</c:v>
                </c:pt>
                <c:pt idx="357">
                  <c:v>5.1560899462918072E-2</c:v>
                </c:pt>
                <c:pt idx="358">
                  <c:v>5.1674034192850785E-2</c:v>
                </c:pt>
                <c:pt idx="359">
                  <c:v>5.1564158259715963E-2</c:v>
                </c:pt>
                <c:pt idx="360">
                  <c:v>5.1716640668978332E-2</c:v>
                </c:pt>
                <c:pt idx="361">
                  <c:v>5.1047232969404464E-2</c:v>
                </c:pt>
                <c:pt idx="362">
                  <c:v>5.0813696847801779E-2</c:v>
                </c:pt>
                <c:pt idx="363">
                  <c:v>5.1241776016868322E-2</c:v>
                </c:pt>
                <c:pt idx="364">
                  <c:v>5.1211194864738879E-2</c:v>
                </c:pt>
                <c:pt idx="365">
                  <c:v>5.045605700271439E-2</c:v>
                </c:pt>
                <c:pt idx="366">
                  <c:v>5.2127695844714779E-2</c:v>
                </c:pt>
                <c:pt idx="367">
                  <c:v>5.1531941719768638E-2</c:v>
                </c:pt>
                <c:pt idx="368">
                  <c:v>5.1711039932782879E-2</c:v>
                </c:pt>
                <c:pt idx="369">
                  <c:v>5.3098334385362246E-2</c:v>
                </c:pt>
                <c:pt idx="370">
                  <c:v>5.2254528396379785E-2</c:v>
                </c:pt>
                <c:pt idx="371">
                  <c:v>5.2380666320204654E-2</c:v>
                </c:pt>
                <c:pt idx="372">
                  <c:v>5.1255130309799737E-2</c:v>
                </c:pt>
                <c:pt idx="373">
                  <c:v>4.8699078436348998E-2</c:v>
                </c:pt>
                <c:pt idx="374">
                  <c:v>4.7140170297223831E-2</c:v>
                </c:pt>
                <c:pt idx="375">
                  <c:v>4.7510102725060246E-2</c:v>
                </c:pt>
                <c:pt idx="376">
                  <c:v>4.761794786892401E-2</c:v>
                </c:pt>
                <c:pt idx="377">
                  <c:v>4.7077032681430986E-2</c:v>
                </c:pt>
                <c:pt idx="378">
                  <c:v>4.5932869193535404E-2</c:v>
                </c:pt>
                <c:pt idx="379">
                  <c:v>4.5715118068402581E-2</c:v>
                </c:pt>
                <c:pt idx="380">
                  <c:v>4.5909264884919615E-2</c:v>
                </c:pt>
                <c:pt idx="381">
                  <c:v>4.5604476914745902E-2</c:v>
                </c:pt>
                <c:pt idx="382">
                  <c:v>4.467079408831643E-2</c:v>
                </c:pt>
                <c:pt idx="383">
                  <c:v>4.4589888866101733E-2</c:v>
                </c:pt>
                <c:pt idx="384">
                  <c:v>4.4542144123404397E-2</c:v>
                </c:pt>
                <c:pt idx="385">
                  <c:v>4.7765980222523756E-2</c:v>
                </c:pt>
                <c:pt idx="386">
                  <c:v>4.7471434273409212E-2</c:v>
                </c:pt>
                <c:pt idx="387">
                  <c:v>4.7841526800481038E-2</c:v>
                </c:pt>
                <c:pt idx="388">
                  <c:v>4.8065385940506827E-2</c:v>
                </c:pt>
                <c:pt idx="389">
                  <c:v>4.8482362867892953E-2</c:v>
                </c:pt>
                <c:pt idx="390">
                  <c:v>4.38286828843968E-2</c:v>
                </c:pt>
                <c:pt idx="391">
                  <c:v>4.2446237350978432E-2</c:v>
                </c:pt>
                <c:pt idx="392">
                  <c:v>4.2696221070685915E-2</c:v>
                </c:pt>
                <c:pt idx="393">
                  <c:v>4.2025730085657631E-2</c:v>
                </c:pt>
                <c:pt idx="394">
                  <c:v>4.2008855338020373E-2</c:v>
                </c:pt>
                <c:pt idx="395">
                  <c:v>4.1394461868489586E-2</c:v>
                </c:pt>
                <c:pt idx="396">
                  <c:v>4.1501315345613188E-2</c:v>
                </c:pt>
                <c:pt idx="397">
                  <c:v>4.136652611565439E-2</c:v>
                </c:pt>
                <c:pt idx="398">
                  <c:v>4.142854534011392E-2</c:v>
                </c:pt>
                <c:pt idx="399">
                  <c:v>4.1463152807232624E-2</c:v>
                </c:pt>
                <c:pt idx="400">
                  <c:v>4.1378489573861733E-2</c:v>
                </c:pt>
                <c:pt idx="401">
                  <c:v>4.0135964036362513E-2</c:v>
                </c:pt>
                <c:pt idx="402">
                  <c:v>4.0123307876616346E-2</c:v>
                </c:pt>
                <c:pt idx="403">
                  <c:v>4.0097773028473484E-2</c:v>
                </c:pt>
                <c:pt idx="404">
                  <c:v>4.1345901456791657E-2</c:v>
                </c:pt>
                <c:pt idx="405">
                  <c:v>4.1653135412875672E-2</c:v>
                </c:pt>
                <c:pt idx="406">
                  <c:v>4.1567240098519011E-2</c:v>
                </c:pt>
                <c:pt idx="407">
                  <c:v>4.2364796778721139E-2</c:v>
                </c:pt>
                <c:pt idx="408">
                  <c:v>4.2964312009550081E-2</c:v>
                </c:pt>
                <c:pt idx="409">
                  <c:v>4.276250443705068E-2</c:v>
                </c:pt>
                <c:pt idx="410">
                  <c:v>4.2657552701754843E-2</c:v>
                </c:pt>
                <c:pt idx="411">
                  <c:v>4.2740654680065875E-2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5A-4BE1-99D2-4FD172379363}"/>
            </c:ext>
          </c:extLst>
        </c:ser>
        <c:ser>
          <c:idx val="2"/>
          <c:order val="1"/>
          <c:tx>
            <c:v>Moy. 3 ans</c:v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'Bloom Yields live'!$A$64:$A$475</c:f>
              <c:numCache>
                <c:formatCode>m/d/yyyy</c:formatCode>
                <c:ptCount val="412"/>
                <c:pt idx="0">
                  <c:v>40550</c:v>
                </c:pt>
                <c:pt idx="1">
                  <c:v>40557</c:v>
                </c:pt>
                <c:pt idx="2">
                  <c:v>40564</c:v>
                </c:pt>
                <c:pt idx="3">
                  <c:v>40571</c:v>
                </c:pt>
                <c:pt idx="4">
                  <c:v>40578</c:v>
                </c:pt>
                <c:pt idx="5">
                  <c:v>40585</c:v>
                </c:pt>
                <c:pt idx="6">
                  <c:v>40592</c:v>
                </c:pt>
                <c:pt idx="7">
                  <c:v>40599</c:v>
                </c:pt>
                <c:pt idx="8">
                  <c:v>40606</c:v>
                </c:pt>
                <c:pt idx="9">
                  <c:v>40613</c:v>
                </c:pt>
                <c:pt idx="10">
                  <c:v>40620</c:v>
                </c:pt>
                <c:pt idx="11">
                  <c:v>40627</c:v>
                </c:pt>
                <c:pt idx="12">
                  <c:v>40634</c:v>
                </c:pt>
                <c:pt idx="13">
                  <c:v>40641</c:v>
                </c:pt>
                <c:pt idx="14">
                  <c:v>40648</c:v>
                </c:pt>
                <c:pt idx="15">
                  <c:v>40655</c:v>
                </c:pt>
                <c:pt idx="16">
                  <c:v>40662</c:v>
                </c:pt>
                <c:pt idx="17">
                  <c:v>40669</c:v>
                </c:pt>
                <c:pt idx="18">
                  <c:v>40676</c:v>
                </c:pt>
                <c:pt idx="19">
                  <c:v>40683</c:v>
                </c:pt>
                <c:pt idx="20">
                  <c:v>40690</c:v>
                </c:pt>
                <c:pt idx="21">
                  <c:v>40697</c:v>
                </c:pt>
                <c:pt idx="22">
                  <c:v>40704</c:v>
                </c:pt>
                <c:pt idx="23">
                  <c:v>40711</c:v>
                </c:pt>
                <c:pt idx="24">
                  <c:v>40718</c:v>
                </c:pt>
                <c:pt idx="25">
                  <c:v>40725</c:v>
                </c:pt>
                <c:pt idx="26">
                  <c:v>40732</c:v>
                </c:pt>
                <c:pt idx="27">
                  <c:v>40739</c:v>
                </c:pt>
                <c:pt idx="28">
                  <c:v>40746</c:v>
                </c:pt>
                <c:pt idx="29">
                  <c:v>40753</c:v>
                </c:pt>
                <c:pt idx="30">
                  <c:v>40760</c:v>
                </c:pt>
                <c:pt idx="31">
                  <c:v>40767</c:v>
                </c:pt>
                <c:pt idx="32">
                  <c:v>40774</c:v>
                </c:pt>
                <c:pt idx="33">
                  <c:v>40781</c:v>
                </c:pt>
                <c:pt idx="34">
                  <c:v>40788</c:v>
                </c:pt>
                <c:pt idx="35">
                  <c:v>40795</c:v>
                </c:pt>
                <c:pt idx="36">
                  <c:v>40802</c:v>
                </c:pt>
                <c:pt idx="37">
                  <c:v>40809</c:v>
                </c:pt>
                <c:pt idx="38">
                  <c:v>40816</c:v>
                </c:pt>
                <c:pt idx="39">
                  <c:v>40823</c:v>
                </c:pt>
                <c:pt idx="40">
                  <c:v>40830</c:v>
                </c:pt>
                <c:pt idx="41">
                  <c:v>40837</c:v>
                </c:pt>
                <c:pt idx="42">
                  <c:v>40844</c:v>
                </c:pt>
                <c:pt idx="43">
                  <c:v>40851</c:v>
                </c:pt>
                <c:pt idx="44">
                  <c:v>40858</c:v>
                </c:pt>
                <c:pt idx="45">
                  <c:v>40865</c:v>
                </c:pt>
                <c:pt idx="46">
                  <c:v>40872</c:v>
                </c:pt>
                <c:pt idx="47">
                  <c:v>40879</c:v>
                </c:pt>
                <c:pt idx="48">
                  <c:v>40886</c:v>
                </c:pt>
                <c:pt idx="49">
                  <c:v>40893</c:v>
                </c:pt>
                <c:pt idx="50">
                  <c:v>40900</c:v>
                </c:pt>
                <c:pt idx="51">
                  <c:v>40907</c:v>
                </c:pt>
                <c:pt idx="52">
                  <c:v>40914</c:v>
                </c:pt>
                <c:pt idx="53">
                  <c:v>40921</c:v>
                </c:pt>
                <c:pt idx="54">
                  <c:v>40928</c:v>
                </c:pt>
                <c:pt idx="55">
                  <c:v>40935</c:v>
                </c:pt>
                <c:pt idx="56">
                  <c:v>40942</c:v>
                </c:pt>
                <c:pt idx="57">
                  <c:v>40949</c:v>
                </c:pt>
                <c:pt idx="58">
                  <c:v>40956</c:v>
                </c:pt>
                <c:pt idx="59">
                  <c:v>40963</c:v>
                </c:pt>
                <c:pt idx="60">
                  <c:v>40970</c:v>
                </c:pt>
                <c:pt idx="61">
                  <c:v>40977</c:v>
                </c:pt>
                <c:pt idx="62">
                  <c:v>40984</c:v>
                </c:pt>
                <c:pt idx="63">
                  <c:v>40991</c:v>
                </c:pt>
                <c:pt idx="64">
                  <c:v>40998</c:v>
                </c:pt>
                <c:pt idx="65">
                  <c:v>41005</c:v>
                </c:pt>
                <c:pt idx="66">
                  <c:v>41012</c:v>
                </c:pt>
                <c:pt idx="67">
                  <c:v>41019</c:v>
                </c:pt>
                <c:pt idx="68">
                  <c:v>41026</c:v>
                </c:pt>
                <c:pt idx="69">
                  <c:v>41033</c:v>
                </c:pt>
                <c:pt idx="70">
                  <c:v>41040</c:v>
                </c:pt>
                <c:pt idx="71">
                  <c:v>41047</c:v>
                </c:pt>
                <c:pt idx="72">
                  <c:v>41054</c:v>
                </c:pt>
                <c:pt idx="73">
                  <c:v>41061</c:v>
                </c:pt>
                <c:pt idx="74">
                  <c:v>41068</c:v>
                </c:pt>
                <c:pt idx="75">
                  <c:v>41075</c:v>
                </c:pt>
                <c:pt idx="76">
                  <c:v>41082</c:v>
                </c:pt>
                <c:pt idx="77">
                  <c:v>41089</c:v>
                </c:pt>
                <c:pt idx="78">
                  <c:v>41096</c:v>
                </c:pt>
                <c:pt idx="79">
                  <c:v>41103</c:v>
                </c:pt>
                <c:pt idx="80">
                  <c:v>41110</c:v>
                </c:pt>
                <c:pt idx="81">
                  <c:v>41117</c:v>
                </c:pt>
                <c:pt idx="82">
                  <c:v>41124</c:v>
                </c:pt>
                <c:pt idx="83">
                  <c:v>41131</c:v>
                </c:pt>
                <c:pt idx="84">
                  <c:v>41138</c:v>
                </c:pt>
                <c:pt idx="85">
                  <c:v>41145</c:v>
                </c:pt>
                <c:pt idx="86">
                  <c:v>41152</c:v>
                </c:pt>
                <c:pt idx="87">
                  <c:v>41159</c:v>
                </c:pt>
                <c:pt idx="88">
                  <c:v>41166</c:v>
                </c:pt>
                <c:pt idx="89">
                  <c:v>41173</c:v>
                </c:pt>
                <c:pt idx="90">
                  <c:v>41180</c:v>
                </c:pt>
                <c:pt idx="91">
                  <c:v>41187</c:v>
                </c:pt>
                <c:pt idx="92">
                  <c:v>41194</c:v>
                </c:pt>
                <c:pt idx="93">
                  <c:v>41201</c:v>
                </c:pt>
                <c:pt idx="94">
                  <c:v>41208</c:v>
                </c:pt>
                <c:pt idx="95">
                  <c:v>41215</c:v>
                </c:pt>
                <c:pt idx="96">
                  <c:v>41222</c:v>
                </c:pt>
                <c:pt idx="97">
                  <c:v>41229</c:v>
                </c:pt>
                <c:pt idx="98">
                  <c:v>41236</c:v>
                </c:pt>
                <c:pt idx="99">
                  <c:v>41243</c:v>
                </c:pt>
                <c:pt idx="100">
                  <c:v>41250</c:v>
                </c:pt>
                <c:pt idx="101">
                  <c:v>41257</c:v>
                </c:pt>
                <c:pt idx="102">
                  <c:v>41264</c:v>
                </c:pt>
                <c:pt idx="103">
                  <c:v>41271</c:v>
                </c:pt>
                <c:pt idx="104">
                  <c:v>41278</c:v>
                </c:pt>
                <c:pt idx="105">
                  <c:v>41285</c:v>
                </c:pt>
                <c:pt idx="106">
                  <c:v>41292</c:v>
                </c:pt>
                <c:pt idx="107">
                  <c:v>41299</c:v>
                </c:pt>
                <c:pt idx="108">
                  <c:v>41306</c:v>
                </c:pt>
                <c:pt idx="109">
                  <c:v>41313</c:v>
                </c:pt>
                <c:pt idx="110">
                  <c:v>41320</c:v>
                </c:pt>
                <c:pt idx="111">
                  <c:v>41327</c:v>
                </c:pt>
                <c:pt idx="112">
                  <c:v>41334</c:v>
                </c:pt>
                <c:pt idx="113">
                  <c:v>41341</c:v>
                </c:pt>
                <c:pt idx="114">
                  <c:v>41348</c:v>
                </c:pt>
                <c:pt idx="115">
                  <c:v>41355</c:v>
                </c:pt>
                <c:pt idx="116">
                  <c:v>41362</c:v>
                </c:pt>
                <c:pt idx="117">
                  <c:v>41369</c:v>
                </c:pt>
                <c:pt idx="118">
                  <c:v>41376</c:v>
                </c:pt>
                <c:pt idx="119">
                  <c:v>41383</c:v>
                </c:pt>
                <c:pt idx="120">
                  <c:v>41390</c:v>
                </c:pt>
                <c:pt idx="121">
                  <c:v>41397</c:v>
                </c:pt>
                <c:pt idx="122">
                  <c:v>41404</c:v>
                </c:pt>
                <c:pt idx="123">
                  <c:v>41411</c:v>
                </c:pt>
                <c:pt idx="124">
                  <c:v>41418</c:v>
                </c:pt>
                <c:pt idx="125">
                  <c:v>41425</c:v>
                </c:pt>
                <c:pt idx="126">
                  <c:v>41432</c:v>
                </c:pt>
                <c:pt idx="127">
                  <c:v>41439</c:v>
                </c:pt>
                <c:pt idx="128">
                  <c:v>41446</c:v>
                </c:pt>
                <c:pt idx="129">
                  <c:v>41453</c:v>
                </c:pt>
                <c:pt idx="130">
                  <c:v>41460</c:v>
                </c:pt>
                <c:pt idx="131">
                  <c:v>41467</c:v>
                </c:pt>
                <c:pt idx="132">
                  <c:v>41474</c:v>
                </c:pt>
                <c:pt idx="133">
                  <c:v>41481</c:v>
                </c:pt>
                <c:pt idx="134">
                  <c:v>41488</c:v>
                </c:pt>
                <c:pt idx="135">
                  <c:v>41495</c:v>
                </c:pt>
                <c:pt idx="136">
                  <c:v>41502</c:v>
                </c:pt>
                <c:pt idx="137">
                  <c:v>41509</c:v>
                </c:pt>
                <c:pt idx="138">
                  <c:v>41516</c:v>
                </c:pt>
                <c:pt idx="139">
                  <c:v>41523</c:v>
                </c:pt>
                <c:pt idx="140">
                  <c:v>41530</c:v>
                </c:pt>
                <c:pt idx="141">
                  <c:v>41537</c:v>
                </c:pt>
                <c:pt idx="142">
                  <c:v>41544</c:v>
                </c:pt>
                <c:pt idx="143">
                  <c:v>41551</c:v>
                </c:pt>
                <c:pt idx="144">
                  <c:v>41558</c:v>
                </c:pt>
                <c:pt idx="145">
                  <c:v>41565</c:v>
                </c:pt>
                <c:pt idx="146">
                  <c:v>41572</c:v>
                </c:pt>
                <c:pt idx="147">
                  <c:v>41579</c:v>
                </c:pt>
                <c:pt idx="148">
                  <c:v>41586</c:v>
                </c:pt>
                <c:pt idx="149">
                  <c:v>41593</c:v>
                </c:pt>
                <c:pt idx="150">
                  <c:v>41600</c:v>
                </c:pt>
                <c:pt idx="151">
                  <c:v>41607</c:v>
                </c:pt>
                <c:pt idx="152">
                  <c:v>41614</c:v>
                </c:pt>
                <c:pt idx="153">
                  <c:v>41621</c:v>
                </c:pt>
                <c:pt idx="154">
                  <c:v>41628</c:v>
                </c:pt>
                <c:pt idx="155">
                  <c:v>41635</c:v>
                </c:pt>
                <c:pt idx="156">
                  <c:v>41642</c:v>
                </c:pt>
                <c:pt idx="157">
                  <c:v>41649</c:v>
                </c:pt>
                <c:pt idx="158">
                  <c:v>41656</c:v>
                </c:pt>
                <c:pt idx="159">
                  <c:v>41663</c:v>
                </c:pt>
                <c:pt idx="160">
                  <c:v>41670</c:v>
                </c:pt>
                <c:pt idx="161">
                  <c:v>41677</c:v>
                </c:pt>
                <c:pt idx="162">
                  <c:v>41684</c:v>
                </c:pt>
                <c:pt idx="163">
                  <c:v>41691</c:v>
                </c:pt>
                <c:pt idx="164">
                  <c:v>41698</c:v>
                </c:pt>
                <c:pt idx="165">
                  <c:v>41705</c:v>
                </c:pt>
                <c:pt idx="166">
                  <c:v>41712</c:v>
                </c:pt>
                <c:pt idx="167">
                  <c:v>41719</c:v>
                </c:pt>
                <c:pt idx="168">
                  <c:v>41726</c:v>
                </c:pt>
                <c:pt idx="169">
                  <c:v>41733</c:v>
                </c:pt>
                <c:pt idx="170">
                  <c:v>41740</c:v>
                </c:pt>
                <c:pt idx="171">
                  <c:v>41747</c:v>
                </c:pt>
                <c:pt idx="172">
                  <c:v>41754</c:v>
                </c:pt>
                <c:pt idx="173">
                  <c:v>41761</c:v>
                </c:pt>
                <c:pt idx="174">
                  <c:v>41768</c:v>
                </c:pt>
                <c:pt idx="175">
                  <c:v>41775</c:v>
                </c:pt>
                <c:pt idx="176">
                  <c:v>41782</c:v>
                </c:pt>
                <c:pt idx="177">
                  <c:v>41789</c:v>
                </c:pt>
                <c:pt idx="178">
                  <c:v>41796</c:v>
                </c:pt>
                <c:pt idx="179">
                  <c:v>41803</c:v>
                </c:pt>
                <c:pt idx="180">
                  <c:v>41810</c:v>
                </c:pt>
                <c:pt idx="181">
                  <c:v>41817</c:v>
                </c:pt>
                <c:pt idx="182">
                  <c:v>41824</c:v>
                </c:pt>
                <c:pt idx="183">
                  <c:v>41831</c:v>
                </c:pt>
                <c:pt idx="184">
                  <c:v>41838</c:v>
                </c:pt>
                <c:pt idx="185">
                  <c:v>41845</c:v>
                </c:pt>
                <c:pt idx="186">
                  <c:v>41852</c:v>
                </c:pt>
                <c:pt idx="187">
                  <c:v>41859</c:v>
                </c:pt>
                <c:pt idx="188">
                  <c:v>41866</c:v>
                </c:pt>
                <c:pt idx="189">
                  <c:v>41873</c:v>
                </c:pt>
                <c:pt idx="190">
                  <c:v>41880</c:v>
                </c:pt>
                <c:pt idx="191">
                  <c:v>41887</c:v>
                </c:pt>
                <c:pt idx="192">
                  <c:v>41894</c:v>
                </c:pt>
                <c:pt idx="193">
                  <c:v>41901</c:v>
                </c:pt>
                <c:pt idx="194">
                  <c:v>41908</c:v>
                </c:pt>
                <c:pt idx="195">
                  <c:v>41915</c:v>
                </c:pt>
                <c:pt idx="196">
                  <c:v>41922</c:v>
                </c:pt>
                <c:pt idx="197">
                  <c:v>41929</c:v>
                </c:pt>
                <c:pt idx="198">
                  <c:v>41936</c:v>
                </c:pt>
                <c:pt idx="199">
                  <c:v>41943</c:v>
                </c:pt>
                <c:pt idx="200">
                  <c:v>41950</c:v>
                </c:pt>
                <c:pt idx="201">
                  <c:v>41957</c:v>
                </c:pt>
                <c:pt idx="202">
                  <c:v>41964</c:v>
                </c:pt>
                <c:pt idx="203">
                  <c:v>41971</c:v>
                </c:pt>
                <c:pt idx="204">
                  <c:v>41978</c:v>
                </c:pt>
                <c:pt idx="205">
                  <c:v>41985</c:v>
                </c:pt>
                <c:pt idx="206">
                  <c:v>41992</c:v>
                </c:pt>
                <c:pt idx="207">
                  <c:v>41999</c:v>
                </c:pt>
                <c:pt idx="208">
                  <c:v>42006</c:v>
                </c:pt>
                <c:pt idx="209">
                  <c:v>42013</c:v>
                </c:pt>
                <c:pt idx="210">
                  <c:v>42020</c:v>
                </c:pt>
                <c:pt idx="211">
                  <c:v>42027</c:v>
                </c:pt>
                <c:pt idx="212">
                  <c:v>42034</c:v>
                </c:pt>
                <c:pt idx="213">
                  <c:v>42041</c:v>
                </c:pt>
                <c:pt idx="214">
                  <c:v>42048</c:v>
                </c:pt>
                <c:pt idx="215">
                  <c:v>42055</c:v>
                </c:pt>
                <c:pt idx="216">
                  <c:v>42062</c:v>
                </c:pt>
                <c:pt idx="217">
                  <c:v>42069</c:v>
                </c:pt>
                <c:pt idx="218">
                  <c:v>42076</c:v>
                </c:pt>
                <c:pt idx="219">
                  <c:v>42083</c:v>
                </c:pt>
                <c:pt idx="220">
                  <c:v>42090</c:v>
                </c:pt>
                <c:pt idx="221">
                  <c:v>42097</c:v>
                </c:pt>
                <c:pt idx="222">
                  <c:v>42104</c:v>
                </c:pt>
                <c:pt idx="223">
                  <c:v>42111</c:v>
                </c:pt>
                <c:pt idx="224">
                  <c:v>42118</c:v>
                </c:pt>
                <c:pt idx="225">
                  <c:v>42125</c:v>
                </c:pt>
                <c:pt idx="226">
                  <c:v>42132</c:v>
                </c:pt>
                <c:pt idx="227">
                  <c:v>42139</c:v>
                </c:pt>
                <c:pt idx="228">
                  <c:v>42146</c:v>
                </c:pt>
                <c:pt idx="229">
                  <c:v>42153</c:v>
                </c:pt>
                <c:pt idx="230">
                  <c:v>42160</c:v>
                </c:pt>
                <c:pt idx="231">
                  <c:v>42167</c:v>
                </c:pt>
                <c:pt idx="232">
                  <c:v>42174</c:v>
                </c:pt>
                <c:pt idx="233">
                  <c:v>42181</c:v>
                </c:pt>
                <c:pt idx="234">
                  <c:v>42188</c:v>
                </c:pt>
                <c:pt idx="235">
                  <c:v>42195</c:v>
                </c:pt>
                <c:pt idx="236">
                  <c:v>42202</c:v>
                </c:pt>
                <c:pt idx="237">
                  <c:v>42209</c:v>
                </c:pt>
                <c:pt idx="238">
                  <c:v>42216</c:v>
                </c:pt>
                <c:pt idx="239">
                  <c:v>42223</c:v>
                </c:pt>
                <c:pt idx="240">
                  <c:v>42230</c:v>
                </c:pt>
                <c:pt idx="241">
                  <c:v>42237</c:v>
                </c:pt>
                <c:pt idx="242">
                  <c:v>42244</c:v>
                </c:pt>
                <c:pt idx="243">
                  <c:v>42251</c:v>
                </c:pt>
                <c:pt idx="244">
                  <c:v>42258</c:v>
                </c:pt>
                <c:pt idx="245">
                  <c:v>42265</c:v>
                </c:pt>
                <c:pt idx="246">
                  <c:v>42272</c:v>
                </c:pt>
                <c:pt idx="247">
                  <c:v>42279</c:v>
                </c:pt>
                <c:pt idx="248">
                  <c:v>42286</c:v>
                </c:pt>
                <c:pt idx="249">
                  <c:v>42293</c:v>
                </c:pt>
                <c:pt idx="250">
                  <c:v>42300</c:v>
                </c:pt>
                <c:pt idx="251">
                  <c:v>42307</c:v>
                </c:pt>
                <c:pt idx="252">
                  <c:v>42314</c:v>
                </c:pt>
                <c:pt idx="253">
                  <c:v>42321</c:v>
                </c:pt>
                <c:pt idx="254">
                  <c:v>42328</c:v>
                </c:pt>
                <c:pt idx="255">
                  <c:v>42335</c:v>
                </c:pt>
                <c:pt idx="256">
                  <c:v>42342</c:v>
                </c:pt>
                <c:pt idx="257">
                  <c:v>42349</c:v>
                </c:pt>
                <c:pt idx="258">
                  <c:v>42356</c:v>
                </c:pt>
                <c:pt idx="259">
                  <c:v>42363</c:v>
                </c:pt>
                <c:pt idx="260">
                  <c:v>42370</c:v>
                </c:pt>
                <c:pt idx="261">
                  <c:v>42377</c:v>
                </c:pt>
                <c:pt idx="262">
                  <c:v>42384</c:v>
                </c:pt>
                <c:pt idx="263">
                  <c:v>42391</c:v>
                </c:pt>
                <c:pt idx="264">
                  <c:v>42398</c:v>
                </c:pt>
                <c:pt idx="265">
                  <c:v>42405</c:v>
                </c:pt>
                <c:pt idx="266">
                  <c:v>42412</c:v>
                </c:pt>
                <c:pt idx="267">
                  <c:v>42419</c:v>
                </c:pt>
                <c:pt idx="268">
                  <c:v>42426</c:v>
                </c:pt>
                <c:pt idx="269">
                  <c:v>42433</c:v>
                </c:pt>
                <c:pt idx="270">
                  <c:v>42440</c:v>
                </c:pt>
                <c:pt idx="271">
                  <c:v>42447</c:v>
                </c:pt>
                <c:pt idx="272">
                  <c:v>42454</c:v>
                </c:pt>
                <c:pt idx="273">
                  <c:v>42461</c:v>
                </c:pt>
                <c:pt idx="274">
                  <c:v>42468</c:v>
                </c:pt>
                <c:pt idx="275">
                  <c:v>42475</c:v>
                </c:pt>
                <c:pt idx="276">
                  <c:v>42482</c:v>
                </c:pt>
                <c:pt idx="277">
                  <c:v>42489</c:v>
                </c:pt>
                <c:pt idx="278">
                  <c:v>42496</c:v>
                </c:pt>
                <c:pt idx="279">
                  <c:v>42503</c:v>
                </c:pt>
                <c:pt idx="280">
                  <c:v>42510</c:v>
                </c:pt>
                <c:pt idx="281">
                  <c:v>42517</c:v>
                </c:pt>
                <c:pt idx="282">
                  <c:v>42524</c:v>
                </c:pt>
                <c:pt idx="283">
                  <c:v>42531</c:v>
                </c:pt>
                <c:pt idx="284">
                  <c:v>42538</c:v>
                </c:pt>
                <c:pt idx="285">
                  <c:v>42545</c:v>
                </c:pt>
                <c:pt idx="286">
                  <c:v>42552</c:v>
                </c:pt>
                <c:pt idx="287">
                  <c:v>42559</c:v>
                </c:pt>
                <c:pt idx="288">
                  <c:v>42566</c:v>
                </c:pt>
                <c:pt idx="289">
                  <c:v>42573</c:v>
                </c:pt>
                <c:pt idx="290">
                  <c:v>42580</c:v>
                </c:pt>
                <c:pt idx="291">
                  <c:v>42587</c:v>
                </c:pt>
                <c:pt idx="292">
                  <c:v>42594</c:v>
                </c:pt>
                <c:pt idx="293">
                  <c:v>42601</c:v>
                </c:pt>
                <c:pt idx="294">
                  <c:v>42608</c:v>
                </c:pt>
                <c:pt idx="295">
                  <c:v>42615</c:v>
                </c:pt>
                <c:pt idx="296">
                  <c:v>42622</c:v>
                </c:pt>
                <c:pt idx="297">
                  <c:v>42629</c:v>
                </c:pt>
                <c:pt idx="298">
                  <c:v>42636</c:v>
                </c:pt>
                <c:pt idx="299">
                  <c:v>42643</c:v>
                </c:pt>
                <c:pt idx="300">
                  <c:v>42650</c:v>
                </c:pt>
                <c:pt idx="301">
                  <c:v>42657</c:v>
                </c:pt>
                <c:pt idx="302">
                  <c:v>42664</c:v>
                </c:pt>
                <c:pt idx="303">
                  <c:v>42671</c:v>
                </c:pt>
                <c:pt idx="304">
                  <c:v>42678</c:v>
                </c:pt>
                <c:pt idx="305">
                  <c:v>42685</c:v>
                </c:pt>
                <c:pt idx="306">
                  <c:v>42692</c:v>
                </c:pt>
                <c:pt idx="307">
                  <c:v>42699</c:v>
                </c:pt>
                <c:pt idx="308">
                  <c:v>42706</c:v>
                </c:pt>
                <c:pt idx="309">
                  <c:v>42713</c:v>
                </c:pt>
                <c:pt idx="310">
                  <c:v>42720</c:v>
                </c:pt>
                <c:pt idx="311">
                  <c:v>42727</c:v>
                </c:pt>
                <c:pt idx="312">
                  <c:v>42734</c:v>
                </c:pt>
                <c:pt idx="313">
                  <c:v>42741</c:v>
                </c:pt>
                <c:pt idx="314">
                  <c:v>42748</c:v>
                </c:pt>
                <c:pt idx="315">
                  <c:v>42755</c:v>
                </c:pt>
                <c:pt idx="316">
                  <c:v>42762</c:v>
                </c:pt>
                <c:pt idx="317">
                  <c:v>42769</c:v>
                </c:pt>
                <c:pt idx="318">
                  <c:v>42776</c:v>
                </c:pt>
                <c:pt idx="319">
                  <c:v>42783</c:v>
                </c:pt>
                <c:pt idx="320">
                  <c:v>42790</c:v>
                </c:pt>
                <c:pt idx="321">
                  <c:v>42797</c:v>
                </c:pt>
                <c:pt idx="322">
                  <c:v>42804</c:v>
                </c:pt>
                <c:pt idx="323">
                  <c:v>42811</c:v>
                </c:pt>
                <c:pt idx="324">
                  <c:v>42818</c:v>
                </c:pt>
                <c:pt idx="325">
                  <c:v>42825</c:v>
                </c:pt>
                <c:pt idx="326">
                  <c:v>42832</c:v>
                </c:pt>
                <c:pt idx="327">
                  <c:v>42839</c:v>
                </c:pt>
                <c:pt idx="328">
                  <c:v>42846</c:v>
                </c:pt>
                <c:pt idx="329">
                  <c:v>42853</c:v>
                </c:pt>
                <c:pt idx="330">
                  <c:v>42860</c:v>
                </c:pt>
                <c:pt idx="331">
                  <c:v>42867</c:v>
                </c:pt>
                <c:pt idx="332">
                  <c:v>42874</c:v>
                </c:pt>
                <c:pt idx="333">
                  <c:v>42881</c:v>
                </c:pt>
                <c:pt idx="334">
                  <c:v>42888</c:v>
                </c:pt>
                <c:pt idx="335">
                  <c:v>42895</c:v>
                </c:pt>
                <c:pt idx="336">
                  <c:v>42902</c:v>
                </c:pt>
                <c:pt idx="337">
                  <c:v>42909</c:v>
                </c:pt>
                <c:pt idx="338">
                  <c:v>42916</c:v>
                </c:pt>
                <c:pt idx="339">
                  <c:v>42923</c:v>
                </c:pt>
                <c:pt idx="340">
                  <c:v>42930</c:v>
                </c:pt>
                <c:pt idx="341">
                  <c:v>42937</c:v>
                </c:pt>
                <c:pt idx="342">
                  <c:v>42944</c:v>
                </c:pt>
                <c:pt idx="343">
                  <c:v>42951</c:v>
                </c:pt>
                <c:pt idx="344">
                  <c:v>42958</c:v>
                </c:pt>
                <c:pt idx="345">
                  <c:v>42965</c:v>
                </c:pt>
                <c:pt idx="346">
                  <c:v>42972</c:v>
                </c:pt>
                <c:pt idx="347">
                  <c:v>42979</c:v>
                </c:pt>
                <c:pt idx="348">
                  <c:v>42986</c:v>
                </c:pt>
                <c:pt idx="349">
                  <c:v>42993</c:v>
                </c:pt>
                <c:pt idx="350">
                  <c:v>43000</c:v>
                </c:pt>
                <c:pt idx="351">
                  <c:v>43007</c:v>
                </c:pt>
                <c:pt idx="352">
                  <c:v>43014</c:v>
                </c:pt>
                <c:pt idx="353">
                  <c:v>43021</c:v>
                </c:pt>
                <c:pt idx="354">
                  <c:v>43028</c:v>
                </c:pt>
                <c:pt idx="355">
                  <c:v>43035</c:v>
                </c:pt>
                <c:pt idx="356">
                  <c:v>43042</c:v>
                </c:pt>
                <c:pt idx="357">
                  <c:v>43049</c:v>
                </c:pt>
                <c:pt idx="358">
                  <c:v>43056</c:v>
                </c:pt>
                <c:pt idx="359">
                  <c:v>43063</c:v>
                </c:pt>
                <c:pt idx="360">
                  <c:v>43070</c:v>
                </c:pt>
                <c:pt idx="361">
                  <c:v>43077</c:v>
                </c:pt>
                <c:pt idx="362">
                  <c:v>43084</c:v>
                </c:pt>
                <c:pt idx="363">
                  <c:v>43091</c:v>
                </c:pt>
                <c:pt idx="364">
                  <c:v>43098</c:v>
                </c:pt>
                <c:pt idx="365">
                  <c:v>43105</c:v>
                </c:pt>
                <c:pt idx="366">
                  <c:v>43112</c:v>
                </c:pt>
                <c:pt idx="367">
                  <c:v>43119</c:v>
                </c:pt>
                <c:pt idx="368">
                  <c:v>43126</c:v>
                </c:pt>
                <c:pt idx="369">
                  <c:v>43133</c:v>
                </c:pt>
                <c:pt idx="370">
                  <c:v>43140</c:v>
                </c:pt>
                <c:pt idx="371">
                  <c:v>43147</c:v>
                </c:pt>
                <c:pt idx="372">
                  <c:v>43154</c:v>
                </c:pt>
                <c:pt idx="373">
                  <c:v>43161</c:v>
                </c:pt>
                <c:pt idx="374">
                  <c:v>43168</c:v>
                </c:pt>
                <c:pt idx="375">
                  <c:v>43175</c:v>
                </c:pt>
                <c:pt idx="376">
                  <c:v>43182</c:v>
                </c:pt>
                <c:pt idx="377">
                  <c:v>43189</c:v>
                </c:pt>
                <c:pt idx="378">
                  <c:v>43196</c:v>
                </c:pt>
                <c:pt idx="379">
                  <c:v>43203</c:v>
                </c:pt>
                <c:pt idx="380">
                  <c:v>43210</c:v>
                </c:pt>
                <c:pt idx="381">
                  <c:v>43217</c:v>
                </c:pt>
                <c:pt idx="382">
                  <c:v>43224</c:v>
                </c:pt>
                <c:pt idx="383">
                  <c:v>43231</c:v>
                </c:pt>
                <c:pt idx="384">
                  <c:v>43238</c:v>
                </c:pt>
                <c:pt idx="385">
                  <c:v>43245</c:v>
                </c:pt>
                <c:pt idx="386">
                  <c:v>43252</c:v>
                </c:pt>
                <c:pt idx="387">
                  <c:v>43259</c:v>
                </c:pt>
                <c:pt idx="388">
                  <c:v>43266</c:v>
                </c:pt>
                <c:pt idx="389">
                  <c:v>43273</c:v>
                </c:pt>
                <c:pt idx="390">
                  <c:v>43280</c:v>
                </c:pt>
                <c:pt idx="391">
                  <c:v>43287</c:v>
                </c:pt>
                <c:pt idx="392">
                  <c:v>43294</c:v>
                </c:pt>
                <c:pt idx="393">
                  <c:v>43301</c:v>
                </c:pt>
                <c:pt idx="394">
                  <c:v>43308</c:v>
                </c:pt>
                <c:pt idx="395">
                  <c:v>43315</c:v>
                </c:pt>
                <c:pt idx="396">
                  <c:v>43322</c:v>
                </c:pt>
                <c:pt idx="397">
                  <c:v>43329</c:v>
                </c:pt>
                <c:pt idx="398">
                  <c:v>43336</c:v>
                </c:pt>
                <c:pt idx="399">
                  <c:v>43343</c:v>
                </c:pt>
                <c:pt idx="400">
                  <c:v>43350</c:v>
                </c:pt>
                <c:pt idx="401">
                  <c:v>43357</c:v>
                </c:pt>
                <c:pt idx="402">
                  <c:v>43364</c:v>
                </c:pt>
                <c:pt idx="403">
                  <c:v>43371</c:v>
                </c:pt>
                <c:pt idx="404">
                  <c:v>43378</c:v>
                </c:pt>
                <c:pt idx="405">
                  <c:v>43385</c:v>
                </c:pt>
                <c:pt idx="406">
                  <c:v>43392</c:v>
                </c:pt>
                <c:pt idx="407">
                  <c:v>43399</c:v>
                </c:pt>
                <c:pt idx="408">
                  <c:v>43406</c:v>
                </c:pt>
                <c:pt idx="409">
                  <c:v>43413</c:v>
                </c:pt>
                <c:pt idx="410">
                  <c:v>43420</c:v>
                </c:pt>
                <c:pt idx="411">
                  <c:v>43427</c:v>
                </c:pt>
              </c:numCache>
            </c:numRef>
          </c:cat>
          <c:val>
            <c:numRef>
              <c:f>'Bloom Yields live'!$M$64:$M$475</c:f>
              <c:numCache>
                <c:formatCode>0%</c:formatCode>
                <c:ptCount val="412"/>
                <c:pt idx="103">
                  <c:v>8.5816585724293973E-2</c:v>
                </c:pt>
                <c:pt idx="104">
                  <c:v>8.5780010945477478E-2</c:v>
                </c:pt>
                <c:pt idx="105">
                  <c:v>8.5741750762840005E-2</c:v>
                </c:pt>
                <c:pt idx="106">
                  <c:v>8.5688581700990793E-2</c:v>
                </c:pt>
                <c:pt idx="107">
                  <c:v>8.5638360305157146E-2</c:v>
                </c:pt>
                <c:pt idx="108">
                  <c:v>8.5586486616900825E-2</c:v>
                </c:pt>
                <c:pt idx="109">
                  <c:v>8.5537114712171819E-2</c:v>
                </c:pt>
                <c:pt idx="110">
                  <c:v>8.5489607402986986E-2</c:v>
                </c:pt>
                <c:pt idx="111">
                  <c:v>8.5445634832794951E-2</c:v>
                </c:pt>
                <c:pt idx="112">
                  <c:v>8.541137971030742E-2</c:v>
                </c:pt>
                <c:pt idx="113">
                  <c:v>8.5385180462417068E-2</c:v>
                </c:pt>
                <c:pt idx="114">
                  <c:v>8.5326049582834324E-2</c:v>
                </c:pt>
                <c:pt idx="115">
                  <c:v>8.5253884521702586E-2</c:v>
                </c:pt>
                <c:pt idx="116">
                  <c:v>8.5184352296941671E-2</c:v>
                </c:pt>
                <c:pt idx="117">
                  <c:v>8.5117168420944356E-2</c:v>
                </c:pt>
                <c:pt idx="118">
                  <c:v>8.5052892566932242E-2</c:v>
                </c:pt>
                <c:pt idx="119">
                  <c:v>8.4989539113902696E-2</c:v>
                </c:pt>
                <c:pt idx="120">
                  <c:v>8.4927871829782967E-2</c:v>
                </c:pt>
                <c:pt idx="121">
                  <c:v>8.486240873869505E-2</c:v>
                </c:pt>
                <c:pt idx="122">
                  <c:v>8.4806553921646724E-2</c:v>
                </c:pt>
                <c:pt idx="123">
                  <c:v>8.4748992735506942E-2</c:v>
                </c:pt>
                <c:pt idx="124">
                  <c:v>8.4696343919813705E-2</c:v>
                </c:pt>
                <c:pt idx="125">
                  <c:v>8.4626826566736701E-2</c:v>
                </c:pt>
                <c:pt idx="126">
                  <c:v>8.4547638638409431E-2</c:v>
                </c:pt>
                <c:pt idx="127">
                  <c:v>8.4464655771966116E-2</c:v>
                </c:pt>
                <c:pt idx="128">
                  <c:v>8.4394390710382253E-2</c:v>
                </c:pt>
                <c:pt idx="129">
                  <c:v>8.4325199152013655E-2</c:v>
                </c:pt>
                <c:pt idx="130">
                  <c:v>8.4222343130155822E-2</c:v>
                </c:pt>
                <c:pt idx="131">
                  <c:v>8.4132295741495153E-2</c:v>
                </c:pt>
                <c:pt idx="132">
                  <c:v>8.4039819275134861E-2</c:v>
                </c:pt>
                <c:pt idx="133">
                  <c:v>8.3933349361918846E-2</c:v>
                </c:pt>
                <c:pt idx="134">
                  <c:v>8.3828416084685373E-2</c:v>
                </c:pt>
                <c:pt idx="135">
                  <c:v>8.3724390646408811E-2</c:v>
                </c:pt>
                <c:pt idx="136">
                  <c:v>8.3635012429441935E-2</c:v>
                </c:pt>
                <c:pt idx="137">
                  <c:v>8.3536667688583616E-2</c:v>
                </c:pt>
                <c:pt idx="138">
                  <c:v>8.344319921590504E-2</c:v>
                </c:pt>
                <c:pt idx="139">
                  <c:v>8.3339487196593606E-2</c:v>
                </c:pt>
                <c:pt idx="140">
                  <c:v>8.3221283918074304E-2</c:v>
                </c:pt>
                <c:pt idx="141">
                  <c:v>8.3098713772521871E-2</c:v>
                </c:pt>
                <c:pt idx="142">
                  <c:v>8.2979488078125732E-2</c:v>
                </c:pt>
                <c:pt idx="143">
                  <c:v>8.2860846962428347E-2</c:v>
                </c:pt>
                <c:pt idx="144">
                  <c:v>8.2740472534031898E-2</c:v>
                </c:pt>
                <c:pt idx="145">
                  <c:v>8.2612161146555715E-2</c:v>
                </c:pt>
                <c:pt idx="146">
                  <c:v>8.2486954069201271E-2</c:v>
                </c:pt>
                <c:pt idx="147">
                  <c:v>8.2361532918028862E-2</c:v>
                </c:pt>
                <c:pt idx="148">
                  <c:v>8.2233606647282256E-2</c:v>
                </c:pt>
                <c:pt idx="149">
                  <c:v>8.2108855391699251E-2</c:v>
                </c:pt>
                <c:pt idx="150">
                  <c:v>8.1981452891901743E-2</c:v>
                </c:pt>
                <c:pt idx="151">
                  <c:v>8.1855940668871086E-2</c:v>
                </c:pt>
                <c:pt idx="152">
                  <c:v>8.1736872480414904E-2</c:v>
                </c:pt>
                <c:pt idx="153">
                  <c:v>8.1618678563228186E-2</c:v>
                </c:pt>
                <c:pt idx="154">
                  <c:v>8.1502350114018171E-2</c:v>
                </c:pt>
                <c:pt idx="155">
                  <c:v>8.1387199336332761E-2</c:v>
                </c:pt>
                <c:pt idx="156">
                  <c:v>8.1345810211361363E-2</c:v>
                </c:pt>
                <c:pt idx="157">
                  <c:v>8.1306128305088293E-2</c:v>
                </c:pt>
                <c:pt idx="158">
                  <c:v>8.1264178502122211E-2</c:v>
                </c:pt>
                <c:pt idx="159">
                  <c:v>8.1214757086131392E-2</c:v>
                </c:pt>
                <c:pt idx="160">
                  <c:v>8.1164456213296945E-2</c:v>
                </c:pt>
                <c:pt idx="161">
                  <c:v>8.1109278462618326E-2</c:v>
                </c:pt>
                <c:pt idx="162">
                  <c:v>8.1055030586980478E-2</c:v>
                </c:pt>
                <c:pt idx="163">
                  <c:v>8.1000156923770633E-2</c:v>
                </c:pt>
                <c:pt idx="164">
                  <c:v>8.094316394183465E-2</c:v>
                </c:pt>
                <c:pt idx="165">
                  <c:v>8.0874920516028334E-2</c:v>
                </c:pt>
                <c:pt idx="166">
                  <c:v>8.080869139574387E-2</c:v>
                </c:pt>
                <c:pt idx="167">
                  <c:v>8.0743888383495513E-2</c:v>
                </c:pt>
                <c:pt idx="168">
                  <c:v>8.0675493015960928E-2</c:v>
                </c:pt>
                <c:pt idx="169">
                  <c:v>8.0601839922150073E-2</c:v>
                </c:pt>
                <c:pt idx="170">
                  <c:v>8.0526498827788312E-2</c:v>
                </c:pt>
                <c:pt idx="171">
                  <c:v>8.0449303929129093E-2</c:v>
                </c:pt>
                <c:pt idx="172">
                  <c:v>8.0365329105193603E-2</c:v>
                </c:pt>
                <c:pt idx="173">
                  <c:v>8.0282387439758476E-2</c:v>
                </c:pt>
                <c:pt idx="174">
                  <c:v>8.0209446773698595E-2</c:v>
                </c:pt>
                <c:pt idx="175">
                  <c:v>8.0140794350626141E-2</c:v>
                </c:pt>
                <c:pt idx="176">
                  <c:v>8.0088029952897141E-2</c:v>
                </c:pt>
                <c:pt idx="177">
                  <c:v>8.0030958300388338E-2</c:v>
                </c:pt>
                <c:pt idx="178">
                  <c:v>7.9975985504249281E-2</c:v>
                </c:pt>
                <c:pt idx="179">
                  <c:v>7.9915860680243908E-2</c:v>
                </c:pt>
                <c:pt idx="180">
                  <c:v>7.9840984580123231E-2</c:v>
                </c:pt>
                <c:pt idx="181">
                  <c:v>7.9768455416484946E-2</c:v>
                </c:pt>
                <c:pt idx="182">
                  <c:v>7.9679694172581958E-2</c:v>
                </c:pt>
                <c:pt idx="183">
                  <c:v>7.9559875938056857E-2</c:v>
                </c:pt>
                <c:pt idx="184">
                  <c:v>7.943267825976752E-2</c:v>
                </c:pt>
                <c:pt idx="185">
                  <c:v>7.9287474789514562E-2</c:v>
                </c:pt>
                <c:pt idx="186">
                  <c:v>7.9107786769654145E-2</c:v>
                </c:pt>
                <c:pt idx="187">
                  <c:v>7.8924243108553754E-2</c:v>
                </c:pt>
                <c:pt idx="188">
                  <c:v>7.8721279638777245E-2</c:v>
                </c:pt>
                <c:pt idx="189">
                  <c:v>7.8501347043883257E-2</c:v>
                </c:pt>
                <c:pt idx="190">
                  <c:v>7.8283327997841268E-2</c:v>
                </c:pt>
                <c:pt idx="191">
                  <c:v>7.806015593822023E-2</c:v>
                </c:pt>
                <c:pt idx="192">
                  <c:v>7.7837151812157987E-2</c:v>
                </c:pt>
                <c:pt idx="193">
                  <c:v>7.7610934850821045E-2</c:v>
                </c:pt>
                <c:pt idx="194">
                  <c:v>7.736950400741105E-2</c:v>
                </c:pt>
                <c:pt idx="195">
                  <c:v>7.7116769172840341E-2</c:v>
                </c:pt>
                <c:pt idx="196">
                  <c:v>7.6857980868055828E-2</c:v>
                </c:pt>
                <c:pt idx="197">
                  <c:v>7.65900148311216E-2</c:v>
                </c:pt>
                <c:pt idx="198">
                  <c:v>7.632293896131824E-2</c:v>
                </c:pt>
                <c:pt idx="199">
                  <c:v>7.6053821763767959E-2</c:v>
                </c:pt>
                <c:pt idx="200">
                  <c:v>7.5740277551121615E-2</c:v>
                </c:pt>
                <c:pt idx="201">
                  <c:v>7.5427893624523817E-2</c:v>
                </c:pt>
                <c:pt idx="202">
                  <c:v>7.512388606261354E-2</c:v>
                </c:pt>
                <c:pt idx="203">
                  <c:v>7.4790819410640405E-2</c:v>
                </c:pt>
                <c:pt idx="204">
                  <c:v>7.4445580700364666E-2</c:v>
                </c:pt>
                <c:pt idx="205">
                  <c:v>7.4118183160751958E-2</c:v>
                </c:pt>
                <c:pt idx="206">
                  <c:v>7.3765080962967591E-2</c:v>
                </c:pt>
                <c:pt idx="207">
                  <c:v>7.3398140962691552E-2</c:v>
                </c:pt>
                <c:pt idx="208">
                  <c:v>7.3030275545739307E-2</c:v>
                </c:pt>
                <c:pt idx="209">
                  <c:v>7.2659605471773164E-2</c:v>
                </c:pt>
                <c:pt idx="210">
                  <c:v>7.2294535198380375E-2</c:v>
                </c:pt>
                <c:pt idx="211">
                  <c:v>7.1927066733393163E-2</c:v>
                </c:pt>
                <c:pt idx="212">
                  <c:v>7.1559279941892442E-2</c:v>
                </c:pt>
                <c:pt idx="213">
                  <c:v>7.1201006679033757E-2</c:v>
                </c:pt>
                <c:pt idx="214">
                  <c:v>7.0842462667418435E-2</c:v>
                </c:pt>
                <c:pt idx="215">
                  <c:v>7.0485158030082401E-2</c:v>
                </c:pt>
                <c:pt idx="216">
                  <c:v>7.0129589288749836E-2</c:v>
                </c:pt>
                <c:pt idx="217">
                  <c:v>6.9783962422405574E-2</c:v>
                </c:pt>
                <c:pt idx="218">
                  <c:v>6.9443135154610383E-2</c:v>
                </c:pt>
                <c:pt idx="219">
                  <c:v>6.9070567198498023E-2</c:v>
                </c:pt>
                <c:pt idx="220">
                  <c:v>6.8693706176239683E-2</c:v>
                </c:pt>
                <c:pt idx="221">
                  <c:v>6.8320207767348248E-2</c:v>
                </c:pt>
                <c:pt idx="222">
                  <c:v>6.7952238061584347E-2</c:v>
                </c:pt>
                <c:pt idx="223">
                  <c:v>6.7586223757021099E-2</c:v>
                </c:pt>
                <c:pt idx="224">
                  <c:v>6.7230582216744189E-2</c:v>
                </c:pt>
                <c:pt idx="225">
                  <c:v>6.6913858558404038E-2</c:v>
                </c:pt>
                <c:pt idx="226">
                  <c:v>6.6618520149082969E-2</c:v>
                </c:pt>
                <c:pt idx="227">
                  <c:v>6.6321889632783168E-2</c:v>
                </c:pt>
                <c:pt idx="228">
                  <c:v>6.6018453740899388E-2</c:v>
                </c:pt>
                <c:pt idx="229">
                  <c:v>6.5720559005183615E-2</c:v>
                </c:pt>
                <c:pt idx="230">
                  <c:v>6.5490304357278789E-2</c:v>
                </c:pt>
                <c:pt idx="231">
                  <c:v>6.5249883321704769E-2</c:v>
                </c:pt>
                <c:pt idx="232">
                  <c:v>6.5006408422512416E-2</c:v>
                </c:pt>
                <c:pt idx="233">
                  <c:v>6.4769929889135616E-2</c:v>
                </c:pt>
                <c:pt idx="234">
                  <c:v>6.4555394485527509E-2</c:v>
                </c:pt>
                <c:pt idx="235">
                  <c:v>6.4338792228722977E-2</c:v>
                </c:pt>
                <c:pt idx="236">
                  <c:v>6.4129118929907164E-2</c:v>
                </c:pt>
                <c:pt idx="237">
                  <c:v>6.3929797917762946E-2</c:v>
                </c:pt>
                <c:pt idx="238">
                  <c:v>6.3731946034158216E-2</c:v>
                </c:pt>
                <c:pt idx="239">
                  <c:v>6.3540733395498178E-2</c:v>
                </c:pt>
                <c:pt idx="240">
                  <c:v>6.3345429522219596E-2</c:v>
                </c:pt>
                <c:pt idx="241">
                  <c:v>6.3162719186181868E-2</c:v>
                </c:pt>
                <c:pt idx="242">
                  <c:v>6.2987967941637427E-2</c:v>
                </c:pt>
                <c:pt idx="243">
                  <c:v>6.2820290750610949E-2</c:v>
                </c:pt>
                <c:pt idx="244">
                  <c:v>6.2645849410683033E-2</c:v>
                </c:pt>
                <c:pt idx="245">
                  <c:v>6.2462464334467997E-2</c:v>
                </c:pt>
                <c:pt idx="246">
                  <c:v>6.2277715805133013E-2</c:v>
                </c:pt>
                <c:pt idx="247">
                  <c:v>6.2099781746307273E-2</c:v>
                </c:pt>
                <c:pt idx="248">
                  <c:v>6.1929469839544699E-2</c:v>
                </c:pt>
                <c:pt idx="249">
                  <c:v>6.1773125404450319E-2</c:v>
                </c:pt>
                <c:pt idx="250">
                  <c:v>6.161012680490751E-2</c:v>
                </c:pt>
                <c:pt idx="251">
                  <c:v>6.1447924983306187E-2</c:v>
                </c:pt>
                <c:pt idx="252">
                  <c:v>6.1337928303019471E-2</c:v>
                </c:pt>
                <c:pt idx="253">
                  <c:v>6.1233842137915863E-2</c:v>
                </c:pt>
                <c:pt idx="254">
                  <c:v>6.113479312341525E-2</c:v>
                </c:pt>
                <c:pt idx="255">
                  <c:v>6.106195005533871E-2</c:v>
                </c:pt>
                <c:pt idx="256">
                  <c:v>6.1010639107662322E-2</c:v>
                </c:pt>
                <c:pt idx="257">
                  <c:v>6.0955286299116111E-2</c:v>
                </c:pt>
                <c:pt idx="258">
                  <c:v>6.0928665462545814E-2</c:v>
                </c:pt>
                <c:pt idx="259">
                  <c:v>6.0910050719883958E-2</c:v>
                </c:pt>
                <c:pt idx="260">
                  <c:v>6.0892506761931045E-2</c:v>
                </c:pt>
                <c:pt idx="261">
                  <c:v>6.0860057739117408E-2</c:v>
                </c:pt>
                <c:pt idx="262">
                  <c:v>6.0828847500197625E-2</c:v>
                </c:pt>
                <c:pt idx="263">
                  <c:v>6.0806190589900347E-2</c:v>
                </c:pt>
                <c:pt idx="264">
                  <c:v>6.079131169357678E-2</c:v>
                </c:pt>
                <c:pt idx="265">
                  <c:v>6.0776386016256428E-2</c:v>
                </c:pt>
                <c:pt idx="266">
                  <c:v>6.0760405356369819E-2</c:v>
                </c:pt>
                <c:pt idx="267">
                  <c:v>6.0744719110816178E-2</c:v>
                </c:pt>
                <c:pt idx="268">
                  <c:v>6.0727690884583976E-2</c:v>
                </c:pt>
                <c:pt idx="269">
                  <c:v>6.0705828429033694E-2</c:v>
                </c:pt>
                <c:pt idx="270">
                  <c:v>6.0671454042662172E-2</c:v>
                </c:pt>
                <c:pt idx="271">
                  <c:v>6.066097727918416E-2</c:v>
                </c:pt>
                <c:pt idx="272">
                  <c:v>6.0661147589829878E-2</c:v>
                </c:pt>
                <c:pt idx="273">
                  <c:v>6.066102691757376E-2</c:v>
                </c:pt>
                <c:pt idx="274">
                  <c:v>6.0659982241055177E-2</c:v>
                </c:pt>
                <c:pt idx="275">
                  <c:v>6.0655582572087897E-2</c:v>
                </c:pt>
                <c:pt idx="276">
                  <c:v>6.0653180392553852E-2</c:v>
                </c:pt>
                <c:pt idx="277">
                  <c:v>6.0631717356094593E-2</c:v>
                </c:pt>
                <c:pt idx="278">
                  <c:v>6.060671033079288E-2</c:v>
                </c:pt>
                <c:pt idx="279">
                  <c:v>6.0571803084749194E-2</c:v>
                </c:pt>
                <c:pt idx="280">
                  <c:v>6.0540022226807141E-2</c:v>
                </c:pt>
                <c:pt idx="281">
                  <c:v>6.0500048540836911E-2</c:v>
                </c:pt>
                <c:pt idx="282">
                  <c:v>6.0414697739629486E-2</c:v>
                </c:pt>
                <c:pt idx="283">
                  <c:v>6.0338605604465009E-2</c:v>
                </c:pt>
                <c:pt idx="284">
                  <c:v>6.0264402101349569E-2</c:v>
                </c:pt>
                <c:pt idx="285">
                  <c:v>6.0164197583532898E-2</c:v>
                </c:pt>
                <c:pt idx="286">
                  <c:v>6.0059018443046466E-2</c:v>
                </c:pt>
                <c:pt idx="287">
                  <c:v>5.9975469818789595E-2</c:v>
                </c:pt>
                <c:pt idx="288">
                  <c:v>5.9901841890769136E-2</c:v>
                </c:pt>
                <c:pt idx="289">
                  <c:v>5.9828130505703951E-2</c:v>
                </c:pt>
                <c:pt idx="290">
                  <c:v>5.9770120218625072E-2</c:v>
                </c:pt>
                <c:pt idx="291">
                  <c:v>5.9713976166891621E-2</c:v>
                </c:pt>
                <c:pt idx="292">
                  <c:v>5.9658684331292323E-2</c:v>
                </c:pt>
                <c:pt idx="293">
                  <c:v>5.9592455216794689E-2</c:v>
                </c:pt>
                <c:pt idx="294">
                  <c:v>5.9516494703532395E-2</c:v>
                </c:pt>
                <c:pt idx="295">
                  <c:v>5.9436486267469071E-2</c:v>
                </c:pt>
                <c:pt idx="296">
                  <c:v>5.9369342146362088E-2</c:v>
                </c:pt>
                <c:pt idx="297">
                  <c:v>5.9316396246586113E-2</c:v>
                </c:pt>
                <c:pt idx="298">
                  <c:v>5.9272061808639129E-2</c:v>
                </c:pt>
                <c:pt idx="299">
                  <c:v>5.9218050566456536E-2</c:v>
                </c:pt>
                <c:pt idx="300">
                  <c:v>5.9170073613731208E-2</c:v>
                </c:pt>
                <c:pt idx="301">
                  <c:v>5.9124733899584621E-2</c:v>
                </c:pt>
                <c:pt idx="302">
                  <c:v>5.9088919381091468E-2</c:v>
                </c:pt>
                <c:pt idx="303">
                  <c:v>5.906684755660533E-2</c:v>
                </c:pt>
                <c:pt idx="304">
                  <c:v>5.9029174902812759E-2</c:v>
                </c:pt>
                <c:pt idx="305">
                  <c:v>5.900452030250343E-2</c:v>
                </c:pt>
                <c:pt idx="306">
                  <c:v>5.8976038033527599E-2</c:v>
                </c:pt>
                <c:pt idx="307">
                  <c:v>5.8951991450932745E-2</c:v>
                </c:pt>
                <c:pt idx="308">
                  <c:v>5.8901720379972218E-2</c:v>
                </c:pt>
                <c:pt idx="309">
                  <c:v>5.8841033788691197E-2</c:v>
                </c:pt>
                <c:pt idx="310">
                  <c:v>5.8782144919727407E-2</c:v>
                </c:pt>
                <c:pt idx="311">
                  <c:v>5.8722271951248309E-2</c:v>
                </c:pt>
                <c:pt idx="312">
                  <c:v>5.8662720832587466E-2</c:v>
                </c:pt>
                <c:pt idx="313">
                  <c:v>5.8624788944487874E-2</c:v>
                </c:pt>
                <c:pt idx="314">
                  <c:v>5.8582540007482885E-2</c:v>
                </c:pt>
                <c:pt idx="315">
                  <c:v>5.853902253539206E-2</c:v>
                </c:pt>
                <c:pt idx="316">
                  <c:v>5.8479586189970609E-2</c:v>
                </c:pt>
                <c:pt idx="317">
                  <c:v>5.8421870736499536E-2</c:v>
                </c:pt>
                <c:pt idx="318">
                  <c:v>5.8370650473393758E-2</c:v>
                </c:pt>
                <c:pt idx="319">
                  <c:v>5.831822098381572E-2</c:v>
                </c:pt>
                <c:pt idx="320">
                  <c:v>5.8275778305134196E-2</c:v>
                </c:pt>
                <c:pt idx="321">
                  <c:v>5.8257368745103032E-2</c:v>
                </c:pt>
                <c:pt idx="322">
                  <c:v>5.8253301734361836E-2</c:v>
                </c:pt>
                <c:pt idx="323">
                  <c:v>5.8244962737994975E-2</c:v>
                </c:pt>
                <c:pt idx="324">
                  <c:v>5.8236384992558989E-2</c:v>
                </c:pt>
                <c:pt idx="325">
                  <c:v>5.8230785366657427E-2</c:v>
                </c:pt>
                <c:pt idx="326">
                  <c:v>5.8233726879761541E-2</c:v>
                </c:pt>
                <c:pt idx="327">
                  <c:v>5.82364837515532E-2</c:v>
                </c:pt>
                <c:pt idx="328">
                  <c:v>5.8235867234888453E-2</c:v>
                </c:pt>
                <c:pt idx="329">
                  <c:v>5.8237221998244618E-2</c:v>
                </c:pt>
                <c:pt idx="330">
                  <c:v>5.8233937779133237E-2</c:v>
                </c:pt>
                <c:pt idx="331">
                  <c:v>5.824111388011842E-2</c:v>
                </c:pt>
                <c:pt idx="332">
                  <c:v>5.8240820651073118E-2</c:v>
                </c:pt>
                <c:pt idx="333">
                  <c:v>5.8243208483133621E-2</c:v>
                </c:pt>
                <c:pt idx="334">
                  <c:v>5.8246117118424943E-2</c:v>
                </c:pt>
                <c:pt idx="335">
                  <c:v>5.8248771010761327E-2</c:v>
                </c:pt>
                <c:pt idx="336">
                  <c:v>5.8251794251906179E-2</c:v>
                </c:pt>
                <c:pt idx="337">
                  <c:v>5.8278411917493549E-2</c:v>
                </c:pt>
                <c:pt idx="338">
                  <c:v>5.8320030276908762E-2</c:v>
                </c:pt>
                <c:pt idx="339">
                  <c:v>5.8363125846260064E-2</c:v>
                </c:pt>
                <c:pt idx="340">
                  <c:v>5.840056142927573E-2</c:v>
                </c:pt>
                <c:pt idx="341">
                  <c:v>5.8441772831307283E-2</c:v>
                </c:pt>
                <c:pt idx="342">
                  <c:v>5.8492431199532485E-2</c:v>
                </c:pt>
                <c:pt idx="343">
                  <c:v>5.8546180921744316E-2</c:v>
                </c:pt>
                <c:pt idx="344">
                  <c:v>5.8601675567465199E-2</c:v>
                </c:pt>
                <c:pt idx="345">
                  <c:v>5.8680424634461034E-2</c:v>
                </c:pt>
                <c:pt idx="346">
                  <c:v>5.8761001800657769E-2</c:v>
                </c:pt>
                <c:pt idx="347">
                  <c:v>5.8840208746709817E-2</c:v>
                </c:pt>
                <c:pt idx="348">
                  <c:v>5.8927706230569393E-2</c:v>
                </c:pt>
                <c:pt idx="349">
                  <c:v>5.9003039032109322E-2</c:v>
                </c:pt>
                <c:pt idx="350">
                  <c:v>5.9072884850393463E-2</c:v>
                </c:pt>
                <c:pt idx="351">
                  <c:v>5.9154489440190826E-2</c:v>
                </c:pt>
                <c:pt idx="352">
                  <c:v>5.9230526614489826E-2</c:v>
                </c:pt>
                <c:pt idx="353">
                  <c:v>5.9309201877876652E-2</c:v>
                </c:pt>
                <c:pt idx="354">
                  <c:v>5.9386967211842459E-2</c:v>
                </c:pt>
                <c:pt idx="355">
                  <c:v>5.9454891903267588E-2</c:v>
                </c:pt>
                <c:pt idx="356">
                  <c:v>5.9523084936942118E-2</c:v>
                </c:pt>
                <c:pt idx="357">
                  <c:v>5.9580105181451154E-2</c:v>
                </c:pt>
                <c:pt idx="358">
                  <c:v>5.9638534546544303E-2</c:v>
                </c:pt>
                <c:pt idx="359">
                  <c:v>5.9698826795650035E-2</c:v>
                </c:pt>
                <c:pt idx="360">
                  <c:v>5.9759104839970489E-2</c:v>
                </c:pt>
                <c:pt idx="361">
                  <c:v>5.9828630885505253E-2</c:v>
                </c:pt>
                <c:pt idx="362">
                  <c:v>5.9882553273674477E-2</c:v>
                </c:pt>
                <c:pt idx="363">
                  <c:v>5.9942352138346616E-2</c:v>
                </c:pt>
                <c:pt idx="364">
                  <c:v>6.0010720834798206E-2</c:v>
                </c:pt>
                <c:pt idx="365">
                  <c:v>6.0071352052158994E-2</c:v>
                </c:pt>
                <c:pt idx="366">
                  <c:v>6.0146338514612346E-2</c:v>
                </c:pt>
                <c:pt idx="367">
                  <c:v>6.0220577935018393E-2</c:v>
                </c:pt>
                <c:pt idx="368">
                  <c:v>6.0296260656506701E-2</c:v>
                </c:pt>
                <c:pt idx="369">
                  <c:v>6.0380438177842097E-2</c:v>
                </c:pt>
                <c:pt idx="370">
                  <c:v>6.0452438802172041E-2</c:v>
                </c:pt>
                <c:pt idx="371">
                  <c:v>6.0526627376191466E-2</c:v>
                </c:pt>
                <c:pt idx="372">
                  <c:v>6.0591821909730344E-2</c:v>
                </c:pt>
                <c:pt idx="373">
                  <c:v>6.0640726203956503E-2</c:v>
                </c:pt>
                <c:pt idx="374">
                  <c:v>6.0675616986026311E-2</c:v>
                </c:pt>
                <c:pt idx="375">
                  <c:v>6.0708205252898745E-2</c:v>
                </c:pt>
                <c:pt idx="376">
                  <c:v>6.0748959794037369E-2</c:v>
                </c:pt>
                <c:pt idx="377">
                  <c:v>6.078663535143105E-2</c:v>
                </c:pt>
                <c:pt idx="378">
                  <c:v>6.0817584681784685E-2</c:v>
                </c:pt>
                <c:pt idx="379">
                  <c:v>6.0847439390920188E-2</c:v>
                </c:pt>
                <c:pt idx="380">
                  <c:v>6.0877711730496102E-2</c:v>
                </c:pt>
                <c:pt idx="381">
                  <c:v>6.0897938762862557E-2</c:v>
                </c:pt>
                <c:pt idx="382">
                  <c:v>6.087319932559436E-2</c:v>
                </c:pt>
                <c:pt idx="383">
                  <c:v>6.0824795980686186E-2</c:v>
                </c:pt>
                <c:pt idx="384">
                  <c:v>6.0778112323302762E-2</c:v>
                </c:pt>
                <c:pt idx="385">
                  <c:v>6.0757675434117024E-2</c:v>
                </c:pt>
                <c:pt idx="386">
                  <c:v>6.0730094893356158E-2</c:v>
                </c:pt>
                <c:pt idx="387">
                  <c:v>6.0632358471065281E-2</c:v>
                </c:pt>
                <c:pt idx="388">
                  <c:v>6.0536251671860601E-2</c:v>
                </c:pt>
                <c:pt idx="389">
                  <c:v>6.0440244400669911E-2</c:v>
                </c:pt>
                <c:pt idx="390">
                  <c:v>6.0301623855750337E-2</c:v>
                </c:pt>
                <c:pt idx="391">
                  <c:v>6.014690931353505E-2</c:v>
                </c:pt>
                <c:pt idx="392">
                  <c:v>5.9989043893423653E-2</c:v>
                </c:pt>
                <c:pt idx="393">
                  <c:v>5.9822816068654451E-2</c:v>
                </c:pt>
                <c:pt idx="394">
                  <c:v>5.9652838126379504E-2</c:v>
                </c:pt>
                <c:pt idx="395">
                  <c:v>5.9478319478918122E-2</c:v>
                </c:pt>
                <c:pt idx="396">
                  <c:v>5.9306335674177001E-2</c:v>
                </c:pt>
                <c:pt idx="397">
                  <c:v>5.9137479896311032E-2</c:v>
                </c:pt>
                <c:pt idx="398">
                  <c:v>5.8965949002782569E-2</c:v>
                </c:pt>
                <c:pt idx="399">
                  <c:v>5.878284817050506E-2</c:v>
                </c:pt>
                <c:pt idx="400">
                  <c:v>5.8597764950239155E-2</c:v>
                </c:pt>
                <c:pt idx="401">
                  <c:v>5.8416234586374537E-2</c:v>
                </c:pt>
                <c:pt idx="402">
                  <c:v>5.8234931234968021E-2</c:v>
                </c:pt>
                <c:pt idx="403">
                  <c:v>5.8055305910739999E-2</c:v>
                </c:pt>
                <c:pt idx="404">
                  <c:v>5.7876412236590423E-2</c:v>
                </c:pt>
                <c:pt idx="405">
                  <c:v>5.7694225254348426E-2</c:v>
                </c:pt>
                <c:pt idx="406">
                  <c:v>5.750997715467674E-2</c:v>
                </c:pt>
                <c:pt idx="407">
                  <c:v>5.733114814604362E-2</c:v>
                </c:pt>
                <c:pt idx="408">
                  <c:v>5.7156915350826024E-2</c:v>
                </c:pt>
                <c:pt idx="409">
                  <c:v>5.6967553641331957E-2</c:v>
                </c:pt>
                <c:pt idx="410">
                  <c:v>5.6770472957167223E-2</c:v>
                </c:pt>
                <c:pt idx="411">
                  <c:v>5.6571631672799938E-2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5A-4BE1-99D2-4FD172379363}"/>
            </c:ext>
          </c:extLst>
        </c:ser>
        <c:ser>
          <c:idx val="1"/>
          <c:order val="2"/>
          <c:tx>
            <c:v>Volatilité Rf* (Belgique)</c:v>
          </c:tx>
          <c:spPr>
            <a:ln w="635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'Bloom Yields live'!$A$64:$A$475</c:f>
              <c:numCache>
                <c:formatCode>m/d/yyyy</c:formatCode>
                <c:ptCount val="412"/>
                <c:pt idx="0">
                  <c:v>40550</c:v>
                </c:pt>
                <c:pt idx="1">
                  <c:v>40557</c:v>
                </c:pt>
                <c:pt idx="2">
                  <c:v>40564</c:v>
                </c:pt>
                <c:pt idx="3">
                  <c:v>40571</c:v>
                </c:pt>
                <c:pt idx="4">
                  <c:v>40578</c:v>
                </c:pt>
                <c:pt idx="5">
                  <c:v>40585</c:v>
                </c:pt>
                <c:pt idx="6">
                  <c:v>40592</c:v>
                </c:pt>
                <c:pt idx="7">
                  <c:v>40599</c:v>
                </c:pt>
                <c:pt idx="8">
                  <c:v>40606</c:v>
                </c:pt>
                <c:pt idx="9">
                  <c:v>40613</c:v>
                </c:pt>
                <c:pt idx="10">
                  <c:v>40620</c:v>
                </c:pt>
                <c:pt idx="11">
                  <c:v>40627</c:v>
                </c:pt>
                <c:pt idx="12">
                  <c:v>40634</c:v>
                </c:pt>
                <c:pt idx="13">
                  <c:v>40641</c:v>
                </c:pt>
                <c:pt idx="14">
                  <c:v>40648</c:v>
                </c:pt>
                <c:pt idx="15">
                  <c:v>40655</c:v>
                </c:pt>
                <c:pt idx="16">
                  <c:v>40662</c:v>
                </c:pt>
                <c:pt idx="17">
                  <c:v>40669</c:v>
                </c:pt>
                <c:pt idx="18">
                  <c:v>40676</c:v>
                </c:pt>
                <c:pt idx="19">
                  <c:v>40683</c:v>
                </c:pt>
                <c:pt idx="20">
                  <c:v>40690</c:v>
                </c:pt>
                <c:pt idx="21">
                  <c:v>40697</c:v>
                </c:pt>
                <c:pt idx="22">
                  <c:v>40704</c:v>
                </c:pt>
                <c:pt idx="23">
                  <c:v>40711</c:v>
                </c:pt>
                <c:pt idx="24">
                  <c:v>40718</c:v>
                </c:pt>
                <c:pt idx="25">
                  <c:v>40725</c:v>
                </c:pt>
                <c:pt idx="26">
                  <c:v>40732</c:v>
                </c:pt>
                <c:pt idx="27">
                  <c:v>40739</c:v>
                </c:pt>
                <c:pt idx="28">
                  <c:v>40746</c:v>
                </c:pt>
                <c:pt idx="29">
                  <c:v>40753</c:v>
                </c:pt>
                <c:pt idx="30">
                  <c:v>40760</c:v>
                </c:pt>
                <c:pt idx="31">
                  <c:v>40767</c:v>
                </c:pt>
                <c:pt idx="32">
                  <c:v>40774</c:v>
                </c:pt>
                <c:pt idx="33">
                  <c:v>40781</c:v>
                </c:pt>
                <c:pt idx="34">
                  <c:v>40788</c:v>
                </c:pt>
                <c:pt idx="35">
                  <c:v>40795</c:v>
                </c:pt>
                <c:pt idx="36">
                  <c:v>40802</c:v>
                </c:pt>
                <c:pt idx="37">
                  <c:v>40809</c:v>
                </c:pt>
                <c:pt idx="38">
                  <c:v>40816</c:v>
                </c:pt>
                <c:pt idx="39">
                  <c:v>40823</c:v>
                </c:pt>
                <c:pt idx="40">
                  <c:v>40830</c:v>
                </c:pt>
                <c:pt idx="41">
                  <c:v>40837</c:v>
                </c:pt>
                <c:pt idx="42">
                  <c:v>40844</c:v>
                </c:pt>
                <c:pt idx="43">
                  <c:v>40851</c:v>
                </c:pt>
                <c:pt idx="44">
                  <c:v>40858</c:v>
                </c:pt>
                <c:pt idx="45">
                  <c:v>40865</c:v>
                </c:pt>
                <c:pt idx="46">
                  <c:v>40872</c:v>
                </c:pt>
                <c:pt idx="47">
                  <c:v>40879</c:v>
                </c:pt>
                <c:pt idx="48">
                  <c:v>40886</c:v>
                </c:pt>
                <c:pt idx="49">
                  <c:v>40893</c:v>
                </c:pt>
                <c:pt idx="50">
                  <c:v>40900</c:v>
                </c:pt>
                <c:pt idx="51">
                  <c:v>40907</c:v>
                </c:pt>
                <c:pt idx="52">
                  <c:v>40914</c:v>
                </c:pt>
                <c:pt idx="53">
                  <c:v>40921</c:v>
                </c:pt>
                <c:pt idx="54">
                  <c:v>40928</c:v>
                </c:pt>
                <c:pt idx="55">
                  <c:v>40935</c:v>
                </c:pt>
                <c:pt idx="56">
                  <c:v>40942</c:v>
                </c:pt>
                <c:pt idx="57">
                  <c:v>40949</c:v>
                </c:pt>
                <c:pt idx="58">
                  <c:v>40956</c:v>
                </c:pt>
                <c:pt idx="59">
                  <c:v>40963</c:v>
                </c:pt>
                <c:pt idx="60">
                  <c:v>40970</c:v>
                </c:pt>
                <c:pt idx="61">
                  <c:v>40977</c:v>
                </c:pt>
                <c:pt idx="62">
                  <c:v>40984</c:v>
                </c:pt>
                <c:pt idx="63">
                  <c:v>40991</c:v>
                </c:pt>
                <c:pt idx="64">
                  <c:v>40998</c:v>
                </c:pt>
                <c:pt idx="65">
                  <c:v>41005</c:v>
                </c:pt>
                <c:pt idx="66">
                  <c:v>41012</c:v>
                </c:pt>
                <c:pt idx="67">
                  <c:v>41019</c:v>
                </c:pt>
                <c:pt idx="68">
                  <c:v>41026</c:v>
                </c:pt>
                <c:pt idx="69">
                  <c:v>41033</c:v>
                </c:pt>
                <c:pt idx="70">
                  <c:v>41040</c:v>
                </c:pt>
                <c:pt idx="71">
                  <c:v>41047</c:v>
                </c:pt>
                <c:pt idx="72">
                  <c:v>41054</c:v>
                </c:pt>
                <c:pt idx="73">
                  <c:v>41061</c:v>
                </c:pt>
                <c:pt idx="74">
                  <c:v>41068</c:v>
                </c:pt>
                <c:pt idx="75">
                  <c:v>41075</c:v>
                </c:pt>
                <c:pt idx="76">
                  <c:v>41082</c:v>
                </c:pt>
                <c:pt idx="77">
                  <c:v>41089</c:v>
                </c:pt>
                <c:pt idx="78">
                  <c:v>41096</c:v>
                </c:pt>
                <c:pt idx="79">
                  <c:v>41103</c:v>
                </c:pt>
                <c:pt idx="80">
                  <c:v>41110</c:v>
                </c:pt>
                <c:pt idx="81">
                  <c:v>41117</c:v>
                </c:pt>
                <c:pt idx="82">
                  <c:v>41124</c:v>
                </c:pt>
                <c:pt idx="83">
                  <c:v>41131</c:v>
                </c:pt>
                <c:pt idx="84">
                  <c:v>41138</c:v>
                </c:pt>
                <c:pt idx="85">
                  <c:v>41145</c:v>
                </c:pt>
                <c:pt idx="86">
                  <c:v>41152</c:v>
                </c:pt>
                <c:pt idx="87">
                  <c:v>41159</c:v>
                </c:pt>
                <c:pt idx="88">
                  <c:v>41166</c:v>
                </c:pt>
                <c:pt idx="89">
                  <c:v>41173</c:v>
                </c:pt>
                <c:pt idx="90">
                  <c:v>41180</c:v>
                </c:pt>
                <c:pt idx="91">
                  <c:v>41187</c:v>
                </c:pt>
                <c:pt idx="92">
                  <c:v>41194</c:v>
                </c:pt>
                <c:pt idx="93">
                  <c:v>41201</c:v>
                </c:pt>
                <c:pt idx="94">
                  <c:v>41208</c:v>
                </c:pt>
                <c:pt idx="95">
                  <c:v>41215</c:v>
                </c:pt>
                <c:pt idx="96">
                  <c:v>41222</c:v>
                </c:pt>
                <c:pt idx="97">
                  <c:v>41229</c:v>
                </c:pt>
                <c:pt idx="98">
                  <c:v>41236</c:v>
                </c:pt>
                <c:pt idx="99">
                  <c:v>41243</c:v>
                </c:pt>
                <c:pt idx="100">
                  <c:v>41250</c:v>
                </c:pt>
                <c:pt idx="101">
                  <c:v>41257</c:v>
                </c:pt>
                <c:pt idx="102">
                  <c:v>41264</c:v>
                </c:pt>
                <c:pt idx="103">
                  <c:v>41271</c:v>
                </c:pt>
                <c:pt idx="104">
                  <c:v>41278</c:v>
                </c:pt>
                <c:pt idx="105">
                  <c:v>41285</c:v>
                </c:pt>
                <c:pt idx="106">
                  <c:v>41292</c:v>
                </c:pt>
                <c:pt idx="107">
                  <c:v>41299</c:v>
                </c:pt>
                <c:pt idx="108">
                  <c:v>41306</c:v>
                </c:pt>
                <c:pt idx="109">
                  <c:v>41313</c:v>
                </c:pt>
                <c:pt idx="110">
                  <c:v>41320</c:v>
                </c:pt>
                <c:pt idx="111">
                  <c:v>41327</c:v>
                </c:pt>
                <c:pt idx="112">
                  <c:v>41334</c:v>
                </c:pt>
                <c:pt idx="113">
                  <c:v>41341</c:v>
                </c:pt>
                <c:pt idx="114">
                  <c:v>41348</c:v>
                </c:pt>
                <c:pt idx="115">
                  <c:v>41355</c:v>
                </c:pt>
                <c:pt idx="116">
                  <c:v>41362</c:v>
                </c:pt>
                <c:pt idx="117">
                  <c:v>41369</c:v>
                </c:pt>
                <c:pt idx="118">
                  <c:v>41376</c:v>
                </c:pt>
                <c:pt idx="119">
                  <c:v>41383</c:v>
                </c:pt>
                <c:pt idx="120">
                  <c:v>41390</c:v>
                </c:pt>
                <c:pt idx="121">
                  <c:v>41397</c:v>
                </c:pt>
                <c:pt idx="122">
                  <c:v>41404</c:v>
                </c:pt>
                <c:pt idx="123">
                  <c:v>41411</c:v>
                </c:pt>
                <c:pt idx="124">
                  <c:v>41418</c:v>
                </c:pt>
                <c:pt idx="125">
                  <c:v>41425</c:v>
                </c:pt>
                <c:pt idx="126">
                  <c:v>41432</c:v>
                </c:pt>
                <c:pt idx="127">
                  <c:v>41439</c:v>
                </c:pt>
                <c:pt idx="128">
                  <c:v>41446</c:v>
                </c:pt>
                <c:pt idx="129">
                  <c:v>41453</c:v>
                </c:pt>
                <c:pt idx="130">
                  <c:v>41460</c:v>
                </c:pt>
                <c:pt idx="131">
                  <c:v>41467</c:v>
                </c:pt>
                <c:pt idx="132">
                  <c:v>41474</c:v>
                </c:pt>
                <c:pt idx="133">
                  <c:v>41481</c:v>
                </c:pt>
                <c:pt idx="134">
                  <c:v>41488</c:v>
                </c:pt>
                <c:pt idx="135">
                  <c:v>41495</c:v>
                </c:pt>
                <c:pt idx="136">
                  <c:v>41502</c:v>
                </c:pt>
                <c:pt idx="137">
                  <c:v>41509</c:v>
                </c:pt>
                <c:pt idx="138">
                  <c:v>41516</c:v>
                </c:pt>
                <c:pt idx="139">
                  <c:v>41523</c:v>
                </c:pt>
                <c:pt idx="140">
                  <c:v>41530</c:v>
                </c:pt>
                <c:pt idx="141">
                  <c:v>41537</c:v>
                </c:pt>
                <c:pt idx="142">
                  <c:v>41544</c:v>
                </c:pt>
                <c:pt idx="143">
                  <c:v>41551</c:v>
                </c:pt>
                <c:pt idx="144">
                  <c:v>41558</c:v>
                </c:pt>
                <c:pt idx="145">
                  <c:v>41565</c:v>
                </c:pt>
                <c:pt idx="146">
                  <c:v>41572</c:v>
                </c:pt>
                <c:pt idx="147">
                  <c:v>41579</c:v>
                </c:pt>
                <c:pt idx="148">
                  <c:v>41586</c:v>
                </c:pt>
                <c:pt idx="149">
                  <c:v>41593</c:v>
                </c:pt>
                <c:pt idx="150">
                  <c:v>41600</c:v>
                </c:pt>
                <c:pt idx="151">
                  <c:v>41607</c:v>
                </c:pt>
                <c:pt idx="152">
                  <c:v>41614</c:v>
                </c:pt>
                <c:pt idx="153">
                  <c:v>41621</c:v>
                </c:pt>
                <c:pt idx="154">
                  <c:v>41628</c:v>
                </c:pt>
                <c:pt idx="155">
                  <c:v>41635</c:v>
                </c:pt>
                <c:pt idx="156">
                  <c:v>41642</c:v>
                </c:pt>
                <c:pt idx="157">
                  <c:v>41649</c:v>
                </c:pt>
                <c:pt idx="158">
                  <c:v>41656</c:v>
                </c:pt>
                <c:pt idx="159">
                  <c:v>41663</c:v>
                </c:pt>
                <c:pt idx="160">
                  <c:v>41670</c:v>
                </c:pt>
                <c:pt idx="161">
                  <c:v>41677</c:v>
                </c:pt>
                <c:pt idx="162">
                  <c:v>41684</c:v>
                </c:pt>
                <c:pt idx="163">
                  <c:v>41691</c:v>
                </c:pt>
                <c:pt idx="164">
                  <c:v>41698</c:v>
                </c:pt>
                <c:pt idx="165">
                  <c:v>41705</c:v>
                </c:pt>
                <c:pt idx="166">
                  <c:v>41712</c:v>
                </c:pt>
                <c:pt idx="167">
                  <c:v>41719</c:v>
                </c:pt>
                <c:pt idx="168">
                  <c:v>41726</c:v>
                </c:pt>
                <c:pt idx="169">
                  <c:v>41733</c:v>
                </c:pt>
                <c:pt idx="170">
                  <c:v>41740</c:v>
                </c:pt>
                <c:pt idx="171">
                  <c:v>41747</c:v>
                </c:pt>
                <c:pt idx="172">
                  <c:v>41754</c:v>
                </c:pt>
                <c:pt idx="173">
                  <c:v>41761</c:v>
                </c:pt>
                <c:pt idx="174">
                  <c:v>41768</c:v>
                </c:pt>
                <c:pt idx="175">
                  <c:v>41775</c:v>
                </c:pt>
                <c:pt idx="176">
                  <c:v>41782</c:v>
                </c:pt>
                <c:pt idx="177">
                  <c:v>41789</c:v>
                </c:pt>
                <c:pt idx="178">
                  <c:v>41796</c:v>
                </c:pt>
                <c:pt idx="179">
                  <c:v>41803</c:v>
                </c:pt>
                <c:pt idx="180">
                  <c:v>41810</c:v>
                </c:pt>
                <c:pt idx="181">
                  <c:v>41817</c:v>
                </c:pt>
                <c:pt idx="182">
                  <c:v>41824</c:v>
                </c:pt>
                <c:pt idx="183">
                  <c:v>41831</c:v>
                </c:pt>
                <c:pt idx="184">
                  <c:v>41838</c:v>
                </c:pt>
                <c:pt idx="185">
                  <c:v>41845</c:v>
                </c:pt>
                <c:pt idx="186">
                  <c:v>41852</c:v>
                </c:pt>
                <c:pt idx="187">
                  <c:v>41859</c:v>
                </c:pt>
                <c:pt idx="188">
                  <c:v>41866</c:v>
                </c:pt>
                <c:pt idx="189">
                  <c:v>41873</c:v>
                </c:pt>
                <c:pt idx="190">
                  <c:v>41880</c:v>
                </c:pt>
                <c:pt idx="191">
                  <c:v>41887</c:v>
                </c:pt>
                <c:pt idx="192">
                  <c:v>41894</c:v>
                </c:pt>
                <c:pt idx="193">
                  <c:v>41901</c:v>
                </c:pt>
                <c:pt idx="194">
                  <c:v>41908</c:v>
                </c:pt>
                <c:pt idx="195">
                  <c:v>41915</c:v>
                </c:pt>
                <c:pt idx="196">
                  <c:v>41922</c:v>
                </c:pt>
                <c:pt idx="197">
                  <c:v>41929</c:v>
                </c:pt>
                <c:pt idx="198">
                  <c:v>41936</c:v>
                </c:pt>
                <c:pt idx="199">
                  <c:v>41943</c:v>
                </c:pt>
                <c:pt idx="200">
                  <c:v>41950</c:v>
                </c:pt>
                <c:pt idx="201">
                  <c:v>41957</c:v>
                </c:pt>
                <c:pt idx="202">
                  <c:v>41964</c:v>
                </c:pt>
                <c:pt idx="203">
                  <c:v>41971</c:v>
                </c:pt>
                <c:pt idx="204">
                  <c:v>41978</c:v>
                </c:pt>
                <c:pt idx="205">
                  <c:v>41985</c:v>
                </c:pt>
                <c:pt idx="206">
                  <c:v>41992</c:v>
                </c:pt>
                <c:pt idx="207">
                  <c:v>41999</c:v>
                </c:pt>
                <c:pt idx="208">
                  <c:v>42006</c:v>
                </c:pt>
                <c:pt idx="209">
                  <c:v>42013</c:v>
                </c:pt>
                <c:pt idx="210">
                  <c:v>42020</c:v>
                </c:pt>
                <c:pt idx="211">
                  <c:v>42027</c:v>
                </c:pt>
                <c:pt idx="212">
                  <c:v>42034</c:v>
                </c:pt>
                <c:pt idx="213">
                  <c:v>42041</c:v>
                </c:pt>
                <c:pt idx="214">
                  <c:v>42048</c:v>
                </c:pt>
                <c:pt idx="215">
                  <c:v>42055</c:v>
                </c:pt>
                <c:pt idx="216">
                  <c:v>42062</c:v>
                </c:pt>
                <c:pt idx="217">
                  <c:v>42069</c:v>
                </c:pt>
                <c:pt idx="218">
                  <c:v>42076</c:v>
                </c:pt>
                <c:pt idx="219">
                  <c:v>42083</c:v>
                </c:pt>
                <c:pt idx="220">
                  <c:v>42090</c:v>
                </c:pt>
                <c:pt idx="221">
                  <c:v>42097</c:v>
                </c:pt>
                <c:pt idx="222">
                  <c:v>42104</c:v>
                </c:pt>
                <c:pt idx="223">
                  <c:v>42111</c:v>
                </c:pt>
                <c:pt idx="224">
                  <c:v>42118</c:v>
                </c:pt>
                <c:pt idx="225">
                  <c:v>42125</c:v>
                </c:pt>
                <c:pt idx="226">
                  <c:v>42132</c:v>
                </c:pt>
                <c:pt idx="227">
                  <c:v>42139</c:v>
                </c:pt>
                <c:pt idx="228">
                  <c:v>42146</c:v>
                </c:pt>
                <c:pt idx="229">
                  <c:v>42153</c:v>
                </c:pt>
                <c:pt idx="230">
                  <c:v>42160</c:v>
                </c:pt>
                <c:pt idx="231">
                  <c:v>42167</c:v>
                </c:pt>
                <c:pt idx="232">
                  <c:v>42174</c:v>
                </c:pt>
                <c:pt idx="233">
                  <c:v>42181</c:v>
                </c:pt>
                <c:pt idx="234">
                  <c:v>42188</c:v>
                </c:pt>
                <c:pt idx="235">
                  <c:v>42195</c:v>
                </c:pt>
                <c:pt idx="236">
                  <c:v>42202</c:v>
                </c:pt>
                <c:pt idx="237">
                  <c:v>42209</c:v>
                </c:pt>
                <c:pt idx="238">
                  <c:v>42216</c:v>
                </c:pt>
                <c:pt idx="239">
                  <c:v>42223</c:v>
                </c:pt>
                <c:pt idx="240">
                  <c:v>42230</c:v>
                </c:pt>
                <c:pt idx="241">
                  <c:v>42237</c:v>
                </c:pt>
                <c:pt idx="242">
                  <c:v>42244</c:v>
                </c:pt>
                <c:pt idx="243">
                  <c:v>42251</c:v>
                </c:pt>
                <c:pt idx="244">
                  <c:v>42258</c:v>
                </c:pt>
                <c:pt idx="245">
                  <c:v>42265</c:v>
                </c:pt>
                <c:pt idx="246">
                  <c:v>42272</c:v>
                </c:pt>
                <c:pt idx="247">
                  <c:v>42279</c:v>
                </c:pt>
                <c:pt idx="248">
                  <c:v>42286</c:v>
                </c:pt>
                <c:pt idx="249">
                  <c:v>42293</c:v>
                </c:pt>
                <c:pt idx="250">
                  <c:v>42300</c:v>
                </c:pt>
                <c:pt idx="251">
                  <c:v>42307</c:v>
                </c:pt>
                <c:pt idx="252">
                  <c:v>42314</c:v>
                </c:pt>
                <c:pt idx="253">
                  <c:v>42321</c:v>
                </c:pt>
                <c:pt idx="254">
                  <c:v>42328</c:v>
                </c:pt>
                <c:pt idx="255">
                  <c:v>42335</c:v>
                </c:pt>
                <c:pt idx="256">
                  <c:v>42342</c:v>
                </c:pt>
                <c:pt idx="257">
                  <c:v>42349</c:v>
                </c:pt>
                <c:pt idx="258">
                  <c:v>42356</c:v>
                </c:pt>
                <c:pt idx="259">
                  <c:v>42363</c:v>
                </c:pt>
                <c:pt idx="260">
                  <c:v>42370</c:v>
                </c:pt>
                <c:pt idx="261">
                  <c:v>42377</c:v>
                </c:pt>
                <c:pt idx="262">
                  <c:v>42384</c:v>
                </c:pt>
                <c:pt idx="263">
                  <c:v>42391</c:v>
                </c:pt>
                <c:pt idx="264">
                  <c:v>42398</c:v>
                </c:pt>
                <c:pt idx="265">
                  <c:v>42405</c:v>
                </c:pt>
                <c:pt idx="266">
                  <c:v>42412</c:v>
                </c:pt>
                <c:pt idx="267">
                  <c:v>42419</c:v>
                </c:pt>
                <c:pt idx="268">
                  <c:v>42426</c:v>
                </c:pt>
                <c:pt idx="269">
                  <c:v>42433</c:v>
                </c:pt>
                <c:pt idx="270">
                  <c:v>42440</c:v>
                </c:pt>
                <c:pt idx="271">
                  <c:v>42447</c:v>
                </c:pt>
                <c:pt idx="272">
                  <c:v>42454</c:v>
                </c:pt>
                <c:pt idx="273">
                  <c:v>42461</c:v>
                </c:pt>
                <c:pt idx="274">
                  <c:v>42468</c:v>
                </c:pt>
                <c:pt idx="275">
                  <c:v>42475</c:v>
                </c:pt>
                <c:pt idx="276">
                  <c:v>42482</c:v>
                </c:pt>
                <c:pt idx="277">
                  <c:v>42489</c:v>
                </c:pt>
                <c:pt idx="278">
                  <c:v>42496</c:v>
                </c:pt>
                <c:pt idx="279">
                  <c:v>42503</c:v>
                </c:pt>
                <c:pt idx="280">
                  <c:v>42510</c:v>
                </c:pt>
                <c:pt idx="281">
                  <c:v>42517</c:v>
                </c:pt>
                <c:pt idx="282">
                  <c:v>42524</c:v>
                </c:pt>
                <c:pt idx="283">
                  <c:v>42531</c:v>
                </c:pt>
                <c:pt idx="284">
                  <c:v>42538</c:v>
                </c:pt>
                <c:pt idx="285">
                  <c:v>42545</c:v>
                </c:pt>
                <c:pt idx="286">
                  <c:v>42552</c:v>
                </c:pt>
                <c:pt idx="287">
                  <c:v>42559</c:v>
                </c:pt>
                <c:pt idx="288">
                  <c:v>42566</c:v>
                </c:pt>
                <c:pt idx="289">
                  <c:v>42573</c:v>
                </c:pt>
                <c:pt idx="290">
                  <c:v>42580</c:v>
                </c:pt>
                <c:pt idx="291">
                  <c:v>42587</c:v>
                </c:pt>
                <c:pt idx="292">
                  <c:v>42594</c:v>
                </c:pt>
                <c:pt idx="293">
                  <c:v>42601</c:v>
                </c:pt>
                <c:pt idx="294">
                  <c:v>42608</c:v>
                </c:pt>
                <c:pt idx="295">
                  <c:v>42615</c:v>
                </c:pt>
                <c:pt idx="296">
                  <c:v>42622</c:v>
                </c:pt>
                <c:pt idx="297">
                  <c:v>42629</c:v>
                </c:pt>
                <c:pt idx="298">
                  <c:v>42636</c:v>
                </c:pt>
                <c:pt idx="299">
                  <c:v>42643</c:v>
                </c:pt>
                <c:pt idx="300">
                  <c:v>42650</c:v>
                </c:pt>
                <c:pt idx="301">
                  <c:v>42657</c:v>
                </c:pt>
                <c:pt idx="302">
                  <c:v>42664</c:v>
                </c:pt>
                <c:pt idx="303">
                  <c:v>42671</c:v>
                </c:pt>
                <c:pt idx="304">
                  <c:v>42678</c:v>
                </c:pt>
                <c:pt idx="305">
                  <c:v>42685</c:v>
                </c:pt>
                <c:pt idx="306">
                  <c:v>42692</c:v>
                </c:pt>
                <c:pt idx="307">
                  <c:v>42699</c:v>
                </c:pt>
                <c:pt idx="308">
                  <c:v>42706</c:v>
                </c:pt>
                <c:pt idx="309">
                  <c:v>42713</c:v>
                </c:pt>
                <c:pt idx="310">
                  <c:v>42720</c:v>
                </c:pt>
                <c:pt idx="311">
                  <c:v>42727</c:v>
                </c:pt>
                <c:pt idx="312">
                  <c:v>42734</c:v>
                </c:pt>
                <c:pt idx="313">
                  <c:v>42741</c:v>
                </c:pt>
                <c:pt idx="314">
                  <c:v>42748</c:v>
                </c:pt>
                <c:pt idx="315">
                  <c:v>42755</c:v>
                </c:pt>
                <c:pt idx="316">
                  <c:v>42762</c:v>
                </c:pt>
                <c:pt idx="317">
                  <c:v>42769</c:v>
                </c:pt>
                <c:pt idx="318">
                  <c:v>42776</c:v>
                </c:pt>
                <c:pt idx="319">
                  <c:v>42783</c:v>
                </c:pt>
                <c:pt idx="320">
                  <c:v>42790</c:v>
                </c:pt>
                <c:pt idx="321">
                  <c:v>42797</c:v>
                </c:pt>
                <c:pt idx="322">
                  <c:v>42804</c:v>
                </c:pt>
                <c:pt idx="323">
                  <c:v>42811</c:v>
                </c:pt>
                <c:pt idx="324">
                  <c:v>42818</c:v>
                </c:pt>
                <c:pt idx="325">
                  <c:v>42825</c:v>
                </c:pt>
                <c:pt idx="326">
                  <c:v>42832</c:v>
                </c:pt>
                <c:pt idx="327">
                  <c:v>42839</c:v>
                </c:pt>
                <c:pt idx="328">
                  <c:v>42846</c:v>
                </c:pt>
                <c:pt idx="329">
                  <c:v>42853</c:v>
                </c:pt>
                <c:pt idx="330">
                  <c:v>42860</c:v>
                </c:pt>
                <c:pt idx="331">
                  <c:v>42867</c:v>
                </c:pt>
                <c:pt idx="332">
                  <c:v>42874</c:v>
                </c:pt>
                <c:pt idx="333">
                  <c:v>42881</c:v>
                </c:pt>
                <c:pt idx="334">
                  <c:v>42888</c:v>
                </c:pt>
                <c:pt idx="335">
                  <c:v>42895</c:v>
                </c:pt>
                <c:pt idx="336">
                  <c:v>42902</c:v>
                </c:pt>
                <c:pt idx="337">
                  <c:v>42909</c:v>
                </c:pt>
                <c:pt idx="338">
                  <c:v>42916</c:v>
                </c:pt>
                <c:pt idx="339">
                  <c:v>42923</c:v>
                </c:pt>
                <c:pt idx="340">
                  <c:v>42930</c:v>
                </c:pt>
                <c:pt idx="341">
                  <c:v>42937</c:v>
                </c:pt>
                <c:pt idx="342">
                  <c:v>42944</c:v>
                </c:pt>
                <c:pt idx="343">
                  <c:v>42951</c:v>
                </c:pt>
                <c:pt idx="344">
                  <c:v>42958</c:v>
                </c:pt>
                <c:pt idx="345">
                  <c:v>42965</c:v>
                </c:pt>
                <c:pt idx="346">
                  <c:v>42972</c:v>
                </c:pt>
                <c:pt idx="347">
                  <c:v>42979</c:v>
                </c:pt>
                <c:pt idx="348">
                  <c:v>42986</c:v>
                </c:pt>
                <c:pt idx="349">
                  <c:v>42993</c:v>
                </c:pt>
                <c:pt idx="350">
                  <c:v>43000</c:v>
                </c:pt>
                <c:pt idx="351">
                  <c:v>43007</c:v>
                </c:pt>
                <c:pt idx="352">
                  <c:v>43014</c:v>
                </c:pt>
                <c:pt idx="353">
                  <c:v>43021</c:v>
                </c:pt>
                <c:pt idx="354">
                  <c:v>43028</c:v>
                </c:pt>
                <c:pt idx="355">
                  <c:v>43035</c:v>
                </c:pt>
                <c:pt idx="356">
                  <c:v>43042</c:v>
                </c:pt>
                <c:pt idx="357">
                  <c:v>43049</c:v>
                </c:pt>
                <c:pt idx="358">
                  <c:v>43056</c:v>
                </c:pt>
                <c:pt idx="359">
                  <c:v>43063</c:v>
                </c:pt>
                <c:pt idx="360">
                  <c:v>43070</c:v>
                </c:pt>
                <c:pt idx="361">
                  <c:v>43077</c:v>
                </c:pt>
                <c:pt idx="362">
                  <c:v>43084</c:v>
                </c:pt>
                <c:pt idx="363">
                  <c:v>43091</c:v>
                </c:pt>
                <c:pt idx="364">
                  <c:v>43098</c:v>
                </c:pt>
                <c:pt idx="365">
                  <c:v>43105</c:v>
                </c:pt>
                <c:pt idx="366">
                  <c:v>43112</c:v>
                </c:pt>
                <c:pt idx="367">
                  <c:v>43119</c:v>
                </c:pt>
                <c:pt idx="368">
                  <c:v>43126</c:v>
                </c:pt>
                <c:pt idx="369">
                  <c:v>43133</c:v>
                </c:pt>
                <c:pt idx="370">
                  <c:v>43140</c:v>
                </c:pt>
                <c:pt idx="371">
                  <c:v>43147</c:v>
                </c:pt>
                <c:pt idx="372">
                  <c:v>43154</c:v>
                </c:pt>
                <c:pt idx="373">
                  <c:v>43161</c:v>
                </c:pt>
                <c:pt idx="374">
                  <c:v>43168</c:v>
                </c:pt>
                <c:pt idx="375">
                  <c:v>43175</c:v>
                </c:pt>
                <c:pt idx="376">
                  <c:v>43182</c:v>
                </c:pt>
                <c:pt idx="377">
                  <c:v>43189</c:v>
                </c:pt>
                <c:pt idx="378">
                  <c:v>43196</c:v>
                </c:pt>
                <c:pt idx="379">
                  <c:v>43203</c:v>
                </c:pt>
                <c:pt idx="380">
                  <c:v>43210</c:v>
                </c:pt>
                <c:pt idx="381">
                  <c:v>43217</c:v>
                </c:pt>
                <c:pt idx="382">
                  <c:v>43224</c:v>
                </c:pt>
                <c:pt idx="383">
                  <c:v>43231</c:v>
                </c:pt>
                <c:pt idx="384">
                  <c:v>43238</c:v>
                </c:pt>
                <c:pt idx="385">
                  <c:v>43245</c:v>
                </c:pt>
                <c:pt idx="386">
                  <c:v>43252</c:v>
                </c:pt>
                <c:pt idx="387">
                  <c:v>43259</c:v>
                </c:pt>
                <c:pt idx="388">
                  <c:v>43266</c:v>
                </c:pt>
                <c:pt idx="389">
                  <c:v>43273</c:v>
                </c:pt>
                <c:pt idx="390">
                  <c:v>43280</c:v>
                </c:pt>
                <c:pt idx="391">
                  <c:v>43287</c:v>
                </c:pt>
                <c:pt idx="392">
                  <c:v>43294</c:v>
                </c:pt>
                <c:pt idx="393">
                  <c:v>43301</c:v>
                </c:pt>
                <c:pt idx="394">
                  <c:v>43308</c:v>
                </c:pt>
                <c:pt idx="395">
                  <c:v>43315</c:v>
                </c:pt>
                <c:pt idx="396">
                  <c:v>43322</c:v>
                </c:pt>
                <c:pt idx="397">
                  <c:v>43329</c:v>
                </c:pt>
                <c:pt idx="398">
                  <c:v>43336</c:v>
                </c:pt>
                <c:pt idx="399">
                  <c:v>43343</c:v>
                </c:pt>
                <c:pt idx="400">
                  <c:v>43350</c:v>
                </c:pt>
                <c:pt idx="401">
                  <c:v>43357</c:v>
                </c:pt>
                <c:pt idx="402">
                  <c:v>43364</c:v>
                </c:pt>
                <c:pt idx="403">
                  <c:v>43371</c:v>
                </c:pt>
                <c:pt idx="404">
                  <c:v>43378</c:v>
                </c:pt>
                <c:pt idx="405">
                  <c:v>43385</c:v>
                </c:pt>
                <c:pt idx="406">
                  <c:v>43392</c:v>
                </c:pt>
                <c:pt idx="407">
                  <c:v>43399</c:v>
                </c:pt>
                <c:pt idx="408">
                  <c:v>43406</c:v>
                </c:pt>
                <c:pt idx="409">
                  <c:v>43413</c:v>
                </c:pt>
                <c:pt idx="410">
                  <c:v>43420</c:v>
                </c:pt>
                <c:pt idx="411">
                  <c:v>43427</c:v>
                </c:pt>
              </c:numCache>
            </c:numRef>
          </c:cat>
          <c:val>
            <c:numRef>
              <c:f>'Bloom Yields live'!$AN$64:$AN$475</c:f>
              <c:numCache>
                <c:formatCode>0%</c:formatCode>
                <c:ptCount val="412"/>
                <c:pt idx="0">
                  <c:v>8.0033163437320601E-2</c:v>
                </c:pt>
                <c:pt idx="1">
                  <c:v>7.885111084263538E-2</c:v>
                </c:pt>
                <c:pt idx="2">
                  <c:v>7.9475354470484497E-2</c:v>
                </c:pt>
                <c:pt idx="3">
                  <c:v>7.9623101397602175E-2</c:v>
                </c:pt>
                <c:pt idx="4">
                  <c:v>8.0550803822623557E-2</c:v>
                </c:pt>
                <c:pt idx="5">
                  <c:v>8.1323130894046525E-2</c:v>
                </c:pt>
                <c:pt idx="6">
                  <c:v>8.1310454833707274E-2</c:v>
                </c:pt>
                <c:pt idx="7">
                  <c:v>8.0360815779271566E-2</c:v>
                </c:pt>
                <c:pt idx="8">
                  <c:v>8.0364517974440677E-2</c:v>
                </c:pt>
                <c:pt idx="9">
                  <c:v>8.0518874385140077E-2</c:v>
                </c:pt>
                <c:pt idx="10">
                  <c:v>8.2233806120179428E-2</c:v>
                </c:pt>
                <c:pt idx="11">
                  <c:v>8.314655472374162E-2</c:v>
                </c:pt>
                <c:pt idx="12">
                  <c:v>8.2937923763031551E-2</c:v>
                </c:pt>
                <c:pt idx="13">
                  <c:v>8.2912381422993398E-2</c:v>
                </c:pt>
                <c:pt idx="14">
                  <c:v>8.250539630075758E-2</c:v>
                </c:pt>
                <c:pt idx="15">
                  <c:v>8.246697496491541E-2</c:v>
                </c:pt>
                <c:pt idx="16">
                  <c:v>8.2426758592849536E-2</c:v>
                </c:pt>
                <c:pt idx="17">
                  <c:v>8.2551360436963039E-2</c:v>
                </c:pt>
                <c:pt idx="18">
                  <c:v>7.961031247863902E-2</c:v>
                </c:pt>
                <c:pt idx="19">
                  <c:v>7.7008292623809566E-2</c:v>
                </c:pt>
                <c:pt idx="20">
                  <c:v>7.7444504560413727E-2</c:v>
                </c:pt>
                <c:pt idx="21">
                  <c:v>7.1928757054860057E-2</c:v>
                </c:pt>
                <c:pt idx="22">
                  <c:v>7.0474247445601212E-2</c:v>
                </c:pt>
                <c:pt idx="23">
                  <c:v>6.9792341136658956E-2</c:v>
                </c:pt>
                <c:pt idx="24">
                  <c:v>6.9474364223256743E-2</c:v>
                </c:pt>
                <c:pt idx="25">
                  <c:v>6.5013186484449065E-2</c:v>
                </c:pt>
                <c:pt idx="26">
                  <c:v>6.4537358345263085E-2</c:v>
                </c:pt>
                <c:pt idx="27">
                  <c:v>6.7088212747106524E-2</c:v>
                </c:pt>
                <c:pt idx="28">
                  <c:v>6.6992229350300719E-2</c:v>
                </c:pt>
                <c:pt idx="29">
                  <c:v>6.7131484990086004E-2</c:v>
                </c:pt>
                <c:pt idx="30">
                  <c:v>6.3183262780665758E-2</c:v>
                </c:pt>
                <c:pt idx="31">
                  <c:v>7.4290981390820993E-2</c:v>
                </c:pt>
                <c:pt idx="32">
                  <c:v>7.5741293600749868E-2</c:v>
                </c:pt>
                <c:pt idx="33">
                  <c:v>7.5454773402948275E-2</c:v>
                </c:pt>
                <c:pt idx="34">
                  <c:v>7.5413115510672826E-2</c:v>
                </c:pt>
                <c:pt idx="35">
                  <c:v>7.5837277288685265E-2</c:v>
                </c:pt>
                <c:pt idx="36">
                  <c:v>7.6890936117773284E-2</c:v>
                </c:pt>
                <c:pt idx="37">
                  <c:v>7.6807681468178207E-2</c:v>
                </c:pt>
                <c:pt idx="38">
                  <c:v>7.6152391529597407E-2</c:v>
                </c:pt>
                <c:pt idx="39">
                  <c:v>8.1499542074631379E-2</c:v>
                </c:pt>
                <c:pt idx="40">
                  <c:v>8.9779083674782559E-2</c:v>
                </c:pt>
                <c:pt idx="41">
                  <c:v>8.88902685949753E-2</c:v>
                </c:pt>
                <c:pt idx="42">
                  <c:v>8.9658386082403757E-2</c:v>
                </c:pt>
                <c:pt idx="43">
                  <c:v>8.9715205337513912E-2</c:v>
                </c:pt>
                <c:pt idx="44">
                  <c:v>8.9297009500497584E-2</c:v>
                </c:pt>
                <c:pt idx="45">
                  <c:v>9.2810506295944367E-2</c:v>
                </c:pt>
                <c:pt idx="46">
                  <c:v>0.13072120501482484</c:v>
                </c:pt>
                <c:pt idx="47">
                  <c:v>0.17894607388124673</c:v>
                </c:pt>
                <c:pt idx="48">
                  <c:v>0.17922654362149476</c:v>
                </c:pt>
                <c:pt idx="49">
                  <c:v>0.18088546335360473</c:v>
                </c:pt>
                <c:pt idx="50">
                  <c:v>0.18194872605521928</c:v>
                </c:pt>
                <c:pt idx="51">
                  <c:v>0.18193547756585288</c:v>
                </c:pt>
                <c:pt idx="52">
                  <c:v>0.18811290651087462</c:v>
                </c:pt>
                <c:pt idx="53">
                  <c:v>0.19380810467535112</c:v>
                </c:pt>
                <c:pt idx="54">
                  <c:v>0.19348054302058651</c:v>
                </c:pt>
                <c:pt idx="55">
                  <c:v>0.19716287053410633</c:v>
                </c:pt>
                <c:pt idx="56">
                  <c:v>0.19728502250520896</c:v>
                </c:pt>
                <c:pt idx="57">
                  <c:v>0.19687788838597833</c:v>
                </c:pt>
                <c:pt idx="58">
                  <c:v>0.1969131825852749</c:v>
                </c:pt>
                <c:pt idx="59">
                  <c:v>0.19700395178631033</c:v>
                </c:pt>
                <c:pt idx="60">
                  <c:v>0.19804213716860367</c:v>
                </c:pt>
                <c:pt idx="61">
                  <c:v>0.19804727559658944</c:v>
                </c:pt>
                <c:pt idx="62">
                  <c:v>0.19762152246904266</c:v>
                </c:pt>
                <c:pt idx="63">
                  <c:v>0.19718698565341519</c:v>
                </c:pt>
                <c:pt idx="64">
                  <c:v>0.19698602906367654</c:v>
                </c:pt>
                <c:pt idx="65">
                  <c:v>0.19704015467747829</c:v>
                </c:pt>
                <c:pt idx="66">
                  <c:v>0.19703882305818851</c:v>
                </c:pt>
                <c:pt idx="67">
                  <c:v>0.19731105916227676</c:v>
                </c:pt>
                <c:pt idx="68">
                  <c:v>0.19750069523252356</c:v>
                </c:pt>
                <c:pt idx="69">
                  <c:v>0.19794774860688572</c:v>
                </c:pt>
                <c:pt idx="70">
                  <c:v>0.19794789509174771</c:v>
                </c:pt>
                <c:pt idx="71">
                  <c:v>0.19860673390456596</c:v>
                </c:pt>
                <c:pt idx="72">
                  <c:v>0.19993511581087006</c:v>
                </c:pt>
                <c:pt idx="73">
                  <c:v>0.2009346947223441</c:v>
                </c:pt>
                <c:pt idx="74">
                  <c:v>0.20152310451863817</c:v>
                </c:pt>
                <c:pt idx="75">
                  <c:v>0.20194634261656361</c:v>
                </c:pt>
                <c:pt idx="76">
                  <c:v>0.20211571708560813</c:v>
                </c:pt>
                <c:pt idx="77">
                  <c:v>0.20213051729763307</c:v>
                </c:pt>
                <c:pt idx="78">
                  <c:v>0.20542992168827776</c:v>
                </c:pt>
                <c:pt idx="79">
                  <c:v>0.20438376780507961</c:v>
                </c:pt>
                <c:pt idx="80">
                  <c:v>0.20489416098345287</c:v>
                </c:pt>
                <c:pt idx="81">
                  <c:v>0.2065383190204112</c:v>
                </c:pt>
                <c:pt idx="82">
                  <c:v>0.20670898935700802</c:v>
                </c:pt>
                <c:pt idx="83">
                  <c:v>0.20394472906151273</c:v>
                </c:pt>
                <c:pt idx="84">
                  <c:v>0.20378243038748822</c:v>
                </c:pt>
                <c:pt idx="85">
                  <c:v>0.20376767352279951</c:v>
                </c:pt>
                <c:pt idx="86">
                  <c:v>0.20366911715018954</c:v>
                </c:pt>
                <c:pt idx="87">
                  <c:v>0.20365139112866798</c:v>
                </c:pt>
                <c:pt idx="88">
                  <c:v>0.20308086566089012</c:v>
                </c:pt>
                <c:pt idx="89">
                  <c:v>0.20301045284168354</c:v>
                </c:pt>
                <c:pt idx="90">
                  <c:v>0.20300721849044223</c:v>
                </c:pt>
                <c:pt idx="91">
                  <c:v>0.2003034209403515</c:v>
                </c:pt>
                <c:pt idx="92">
                  <c:v>0.19568267381009649</c:v>
                </c:pt>
                <c:pt idx="93">
                  <c:v>0.19574662481265681</c:v>
                </c:pt>
                <c:pt idx="94">
                  <c:v>0.1958505124912053</c:v>
                </c:pt>
                <c:pt idx="95">
                  <c:v>0.19556637989812481</c:v>
                </c:pt>
                <c:pt idx="96">
                  <c:v>0.19529325021423624</c:v>
                </c:pt>
                <c:pt idx="97">
                  <c:v>0.1921651345402155</c:v>
                </c:pt>
                <c:pt idx="98">
                  <c:v>0.16369541306211599</c:v>
                </c:pt>
                <c:pt idx="99">
                  <c:v>0.1159784828744282</c:v>
                </c:pt>
                <c:pt idx="100">
                  <c:v>0.11587845418384483</c:v>
                </c:pt>
                <c:pt idx="101">
                  <c:v>0.1143848073670397</c:v>
                </c:pt>
                <c:pt idx="102">
                  <c:v>0.11333235141735472</c:v>
                </c:pt>
                <c:pt idx="103">
                  <c:v>0.11330458419225044</c:v>
                </c:pt>
                <c:pt idx="104">
                  <c:v>0.10216807250821158</c:v>
                </c:pt>
                <c:pt idx="105">
                  <c:v>9.2786003436702874E-2</c:v>
                </c:pt>
                <c:pt idx="106">
                  <c:v>9.3137959824584823E-2</c:v>
                </c:pt>
                <c:pt idx="107">
                  <c:v>8.7881076230016508E-2</c:v>
                </c:pt>
                <c:pt idx="108">
                  <c:v>8.7340065259627536E-2</c:v>
                </c:pt>
                <c:pt idx="109">
                  <c:v>8.7165609190703749E-2</c:v>
                </c:pt>
                <c:pt idx="110">
                  <c:v>8.7216727781217945E-2</c:v>
                </c:pt>
                <c:pt idx="111">
                  <c:v>8.6899928144451563E-2</c:v>
                </c:pt>
                <c:pt idx="112">
                  <c:v>8.5292411245343328E-2</c:v>
                </c:pt>
                <c:pt idx="113">
                  <c:v>8.5323066612665963E-2</c:v>
                </c:pt>
                <c:pt idx="114">
                  <c:v>8.52139260018593E-2</c:v>
                </c:pt>
                <c:pt idx="115">
                  <c:v>8.4853399241144697E-2</c:v>
                </c:pt>
                <c:pt idx="116">
                  <c:v>8.4789117015192483E-2</c:v>
                </c:pt>
                <c:pt idx="117">
                  <c:v>8.8004001163257156E-2</c:v>
                </c:pt>
                <c:pt idx="118">
                  <c:v>8.8784858231523808E-2</c:v>
                </c:pt>
                <c:pt idx="119">
                  <c:v>8.8097548366865383E-2</c:v>
                </c:pt>
                <c:pt idx="120">
                  <c:v>8.7656617102591386E-2</c:v>
                </c:pt>
                <c:pt idx="121">
                  <c:v>8.6690320663438222E-2</c:v>
                </c:pt>
                <c:pt idx="122">
                  <c:v>8.789452473394728E-2</c:v>
                </c:pt>
                <c:pt idx="123">
                  <c:v>8.627977647478037E-2</c:v>
                </c:pt>
                <c:pt idx="124">
                  <c:v>8.399662646344018E-2</c:v>
                </c:pt>
                <c:pt idx="125">
                  <c:v>8.2326039262040254E-2</c:v>
                </c:pt>
                <c:pt idx="126">
                  <c:v>8.1265912944323004E-2</c:v>
                </c:pt>
                <c:pt idx="127">
                  <c:v>8.0346727942081989E-2</c:v>
                </c:pt>
                <c:pt idx="128">
                  <c:v>8.574460481466975E-2</c:v>
                </c:pt>
                <c:pt idx="129">
                  <c:v>8.570418265912344E-2</c:v>
                </c:pt>
                <c:pt idx="130">
                  <c:v>7.6499975303424173E-2</c:v>
                </c:pt>
                <c:pt idx="131">
                  <c:v>7.5730422184929175E-2</c:v>
                </c:pt>
                <c:pt idx="132">
                  <c:v>7.3541269089312647E-2</c:v>
                </c:pt>
                <c:pt idx="133">
                  <c:v>6.8950924548498452E-2</c:v>
                </c:pt>
                <c:pt idx="134">
                  <c:v>6.6941146313001548E-2</c:v>
                </c:pt>
                <c:pt idx="135">
                  <c:v>6.6906477090483418E-2</c:v>
                </c:pt>
                <c:pt idx="136">
                  <c:v>6.8052059012968652E-2</c:v>
                </c:pt>
                <c:pt idx="137">
                  <c:v>6.8039928122521964E-2</c:v>
                </c:pt>
                <c:pt idx="138">
                  <c:v>6.7937157513602534E-2</c:v>
                </c:pt>
                <c:pt idx="139">
                  <c:v>6.8048076384278677E-2</c:v>
                </c:pt>
                <c:pt idx="140">
                  <c:v>6.8046285597861883E-2</c:v>
                </c:pt>
                <c:pt idx="141">
                  <c:v>6.8604759420061681E-2</c:v>
                </c:pt>
                <c:pt idx="142">
                  <c:v>6.9293206322597417E-2</c:v>
                </c:pt>
                <c:pt idx="143">
                  <c:v>6.9040838019663098E-2</c:v>
                </c:pt>
                <c:pt idx="144">
                  <c:v>6.8249062160905274E-2</c:v>
                </c:pt>
                <c:pt idx="145">
                  <c:v>6.823982539600755E-2</c:v>
                </c:pt>
                <c:pt idx="146">
                  <c:v>6.8439727266170119E-2</c:v>
                </c:pt>
                <c:pt idx="147">
                  <c:v>6.9673686234256543E-2</c:v>
                </c:pt>
                <c:pt idx="148">
                  <c:v>6.9161895941600798E-2</c:v>
                </c:pt>
                <c:pt idx="149">
                  <c:v>6.9050107460252738E-2</c:v>
                </c:pt>
                <c:pt idx="150">
                  <c:v>6.9128091217086088E-2</c:v>
                </c:pt>
                <c:pt idx="151">
                  <c:v>6.8126027771471906E-2</c:v>
                </c:pt>
                <c:pt idx="152">
                  <c:v>6.8266356904697567E-2</c:v>
                </c:pt>
                <c:pt idx="153">
                  <c:v>6.8336880112730328E-2</c:v>
                </c:pt>
                <c:pt idx="154">
                  <c:v>6.8066557887183687E-2</c:v>
                </c:pt>
                <c:pt idx="155">
                  <c:v>6.8741620976070311E-2</c:v>
                </c:pt>
                <c:pt idx="156">
                  <c:v>6.6141664177255768E-2</c:v>
                </c:pt>
                <c:pt idx="157">
                  <c:v>6.5976920628422128E-2</c:v>
                </c:pt>
                <c:pt idx="158">
                  <c:v>6.7859272344152427E-2</c:v>
                </c:pt>
                <c:pt idx="159">
                  <c:v>6.6890006350814935E-2</c:v>
                </c:pt>
                <c:pt idx="160">
                  <c:v>6.7868307790204252E-2</c:v>
                </c:pt>
                <c:pt idx="161">
                  <c:v>6.7981180966040916E-2</c:v>
                </c:pt>
                <c:pt idx="162">
                  <c:v>6.8005197342380808E-2</c:v>
                </c:pt>
                <c:pt idx="163">
                  <c:v>6.764981103610207E-2</c:v>
                </c:pt>
                <c:pt idx="164">
                  <c:v>6.6857065074102051E-2</c:v>
                </c:pt>
                <c:pt idx="165">
                  <c:v>6.6857058185410753E-2</c:v>
                </c:pt>
                <c:pt idx="166">
                  <c:v>6.7298306949877151E-2</c:v>
                </c:pt>
                <c:pt idx="167">
                  <c:v>6.7322135747449344E-2</c:v>
                </c:pt>
                <c:pt idx="168">
                  <c:v>6.7778171157959519E-2</c:v>
                </c:pt>
                <c:pt idx="169">
                  <c:v>6.2354067897120384E-2</c:v>
                </c:pt>
                <c:pt idx="170">
                  <c:v>6.1693266392337111E-2</c:v>
                </c:pt>
                <c:pt idx="171">
                  <c:v>6.1708027598198843E-2</c:v>
                </c:pt>
                <c:pt idx="172">
                  <c:v>6.1592037603779085E-2</c:v>
                </c:pt>
                <c:pt idx="173">
                  <c:v>6.1697826567071144E-2</c:v>
                </c:pt>
                <c:pt idx="174">
                  <c:v>6.0497442208736853E-2</c:v>
                </c:pt>
                <c:pt idx="175">
                  <c:v>6.0730975568810068E-2</c:v>
                </c:pt>
                <c:pt idx="176">
                  <c:v>5.9925810545701161E-2</c:v>
                </c:pt>
                <c:pt idx="177">
                  <c:v>5.8744666260497763E-2</c:v>
                </c:pt>
                <c:pt idx="178">
                  <c:v>5.8395196633574502E-2</c:v>
                </c:pt>
                <c:pt idx="179">
                  <c:v>5.8611323687014466E-2</c:v>
                </c:pt>
                <c:pt idx="180">
                  <c:v>4.9817140016097564E-2</c:v>
                </c:pt>
                <c:pt idx="181">
                  <c:v>5.0355827635676406E-2</c:v>
                </c:pt>
                <c:pt idx="182">
                  <c:v>5.0364459287297096E-2</c:v>
                </c:pt>
                <c:pt idx="183">
                  <c:v>5.0011343649350837E-2</c:v>
                </c:pt>
                <c:pt idx="184">
                  <c:v>5.0242945446347394E-2</c:v>
                </c:pt>
                <c:pt idx="185">
                  <c:v>4.9765658048584765E-2</c:v>
                </c:pt>
                <c:pt idx="186">
                  <c:v>4.9558652691143082E-2</c:v>
                </c:pt>
                <c:pt idx="187">
                  <c:v>4.9462913282122968E-2</c:v>
                </c:pt>
                <c:pt idx="188">
                  <c:v>4.7634578336926588E-2</c:v>
                </c:pt>
                <c:pt idx="189">
                  <c:v>4.6059545404274795E-2</c:v>
                </c:pt>
                <c:pt idx="190">
                  <c:v>4.6889965263269558E-2</c:v>
                </c:pt>
                <c:pt idx="191">
                  <c:v>4.5742770019006805E-2</c:v>
                </c:pt>
                <c:pt idx="192">
                  <c:v>4.9702784669546377E-2</c:v>
                </c:pt>
                <c:pt idx="193">
                  <c:v>4.9406382412078259E-2</c:v>
                </c:pt>
                <c:pt idx="194">
                  <c:v>4.8442143700108339E-2</c:v>
                </c:pt>
                <c:pt idx="195">
                  <c:v>4.8330348260718671E-2</c:v>
                </c:pt>
                <c:pt idx="196">
                  <c:v>4.8228139896165735E-2</c:v>
                </c:pt>
                <c:pt idx="197">
                  <c:v>4.9035653667602389E-2</c:v>
                </c:pt>
                <c:pt idx="198">
                  <c:v>4.8886711834764701E-2</c:v>
                </c:pt>
                <c:pt idx="199">
                  <c:v>4.8685295411301295E-2</c:v>
                </c:pt>
                <c:pt idx="200">
                  <c:v>4.7784559205323714E-2</c:v>
                </c:pt>
                <c:pt idx="201">
                  <c:v>4.7910347168618216E-2</c:v>
                </c:pt>
                <c:pt idx="202">
                  <c:v>4.789009790239402E-2</c:v>
                </c:pt>
                <c:pt idx="203">
                  <c:v>4.8862718914549977E-2</c:v>
                </c:pt>
                <c:pt idx="204">
                  <c:v>4.8287356248538152E-2</c:v>
                </c:pt>
                <c:pt idx="205">
                  <c:v>4.9032121628337234E-2</c:v>
                </c:pt>
                <c:pt idx="206">
                  <c:v>4.8725551165377773E-2</c:v>
                </c:pt>
                <c:pt idx="207">
                  <c:v>4.6807001874387508E-2</c:v>
                </c:pt>
                <c:pt idx="208">
                  <c:v>4.7320668593534933E-2</c:v>
                </c:pt>
                <c:pt idx="209">
                  <c:v>4.903168641161338E-2</c:v>
                </c:pt>
                <c:pt idx="210">
                  <c:v>4.8420565559023507E-2</c:v>
                </c:pt>
                <c:pt idx="211">
                  <c:v>4.5853964911454367E-2</c:v>
                </c:pt>
                <c:pt idx="212">
                  <c:v>4.4914897854912095E-2</c:v>
                </c:pt>
                <c:pt idx="213">
                  <c:v>4.5810996180636498E-2</c:v>
                </c:pt>
                <c:pt idx="214">
                  <c:v>4.519164804504034E-2</c:v>
                </c:pt>
                <c:pt idx="215">
                  <c:v>4.5357491150892902E-2</c:v>
                </c:pt>
                <c:pt idx="216">
                  <c:v>4.5447995672640171E-2</c:v>
                </c:pt>
                <c:pt idx="217">
                  <c:v>4.6331071989563689E-2</c:v>
                </c:pt>
                <c:pt idx="218">
                  <c:v>4.761216727608307E-2</c:v>
                </c:pt>
                <c:pt idx="219">
                  <c:v>4.7231913540194646E-2</c:v>
                </c:pt>
                <c:pt idx="220">
                  <c:v>4.7943774790199366E-2</c:v>
                </c:pt>
                <c:pt idx="221">
                  <c:v>4.796248051515363E-2</c:v>
                </c:pt>
                <c:pt idx="222">
                  <c:v>4.7865531707390552E-2</c:v>
                </c:pt>
                <c:pt idx="223">
                  <c:v>4.7874978474193017E-2</c:v>
                </c:pt>
                <c:pt idx="224">
                  <c:v>4.8663525838995879E-2</c:v>
                </c:pt>
                <c:pt idx="225">
                  <c:v>5.4396897003203083E-2</c:v>
                </c:pt>
                <c:pt idx="226">
                  <c:v>5.802791038334458E-2</c:v>
                </c:pt>
                <c:pt idx="227">
                  <c:v>5.8485600781993101E-2</c:v>
                </c:pt>
                <c:pt idx="228">
                  <c:v>5.8158590199639863E-2</c:v>
                </c:pt>
                <c:pt idx="229">
                  <c:v>5.8379562732067403E-2</c:v>
                </c:pt>
                <c:pt idx="230">
                  <c:v>6.8891922209149595E-2</c:v>
                </c:pt>
                <c:pt idx="231">
                  <c:v>6.8977752762395123E-2</c:v>
                </c:pt>
                <c:pt idx="232">
                  <c:v>6.8937991210696492E-2</c:v>
                </c:pt>
                <c:pt idx="233">
                  <c:v>6.9696669170368167E-2</c:v>
                </c:pt>
                <c:pt idx="234">
                  <c:v>6.9801133433994009E-2</c:v>
                </c:pt>
                <c:pt idx="235">
                  <c:v>7.0034432925715207E-2</c:v>
                </c:pt>
                <c:pt idx="236">
                  <c:v>7.2935419443134281E-2</c:v>
                </c:pt>
                <c:pt idx="237">
                  <c:v>7.3703238337432947E-2</c:v>
                </c:pt>
                <c:pt idx="238">
                  <c:v>7.3769040972149411E-2</c:v>
                </c:pt>
                <c:pt idx="239">
                  <c:v>7.3842883861474765E-2</c:v>
                </c:pt>
                <c:pt idx="240">
                  <c:v>7.2873155115164651E-2</c:v>
                </c:pt>
                <c:pt idx="241">
                  <c:v>7.2997892187678923E-2</c:v>
                </c:pt>
                <c:pt idx="242">
                  <c:v>7.3433550709115253E-2</c:v>
                </c:pt>
                <c:pt idx="243">
                  <c:v>7.3786229895045213E-2</c:v>
                </c:pt>
                <c:pt idx="244">
                  <c:v>7.1742132680507248E-2</c:v>
                </c:pt>
                <c:pt idx="245">
                  <c:v>7.1625170160541721E-2</c:v>
                </c:pt>
                <c:pt idx="246">
                  <c:v>7.1203954632732519E-2</c:v>
                </c:pt>
                <c:pt idx="247">
                  <c:v>7.2153078514203411E-2</c:v>
                </c:pt>
                <c:pt idx="248">
                  <c:v>7.302025948330125E-2</c:v>
                </c:pt>
                <c:pt idx="249">
                  <c:v>7.297492646861177E-2</c:v>
                </c:pt>
                <c:pt idx="250">
                  <c:v>7.315100758442919E-2</c:v>
                </c:pt>
                <c:pt idx="251">
                  <c:v>7.2203377749685313E-2</c:v>
                </c:pt>
                <c:pt idx="252">
                  <c:v>7.4126058457953656E-2</c:v>
                </c:pt>
                <c:pt idx="253">
                  <c:v>7.4970283397347542E-2</c:v>
                </c:pt>
                <c:pt idx="254">
                  <c:v>7.5139813772578321E-2</c:v>
                </c:pt>
                <c:pt idx="255">
                  <c:v>7.4184076895734613E-2</c:v>
                </c:pt>
                <c:pt idx="256">
                  <c:v>7.6827084127415013E-2</c:v>
                </c:pt>
                <c:pt idx="257">
                  <c:v>7.7181861540314464E-2</c:v>
                </c:pt>
                <c:pt idx="258">
                  <c:v>7.7245965945787087E-2</c:v>
                </c:pt>
                <c:pt idx="259">
                  <c:v>7.7792935514726297E-2</c:v>
                </c:pt>
                <c:pt idx="260">
                  <c:v>7.7057341069195706E-2</c:v>
                </c:pt>
                <c:pt idx="261">
                  <c:v>7.7179464338224091E-2</c:v>
                </c:pt>
                <c:pt idx="262">
                  <c:v>7.602266779208211E-2</c:v>
                </c:pt>
                <c:pt idx="263">
                  <c:v>7.597361456106369E-2</c:v>
                </c:pt>
                <c:pt idx="264">
                  <c:v>7.7851675804730749E-2</c:v>
                </c:pt>
                <c:pt idx="265">
                  <c:v>7.7457084780664723E-2</c:v>
                </c:pt>
                <c:pt idx="266">
                  <c:v>7.7435370626316141E-2</c:v>
                </c:pt>
                <c:pt idx="267">
                  <c:v>7.821114952587592E-2</c:v>
                </c:pt>
                <c:pt idx="268">
                  <c:v>7.7963592086925465E-2</c:v>
                </c:pt>
                <c:pt idx="269">
                  <c:v>7.8016065931549805E-2</c:v>
                </c:pt>
                <c:pt idx="270">
                  <c:v>7.6295161200035932E-2</c:v>
                </c:pt>
                <c:pt idx="271">
                  <c:v>7.638708547642438E-2</c:v>
                </c:pt>
                <c:pt idx="272">
                  <c:v>7.6205578244844627E-2</c:v>
                </c:pt>
                <c:pt idx="273">
                  <c:v>7.6654188223411801E-2</c:v>
                </c:pt>
                <c:pt idx="274">
                  <c:v>7.6543689315503011E-2</c:v>
                </c:pt>
                <c:pt idx="275">
                  <c:v>7.6531780258780255E-2</c:v>
                </c:pt>
                <c:pt idx="276">
                  <c:v>7.6851842328871281E-2</c:v>
                </c:pt>
                <c:pt idx="277">
                  <c:v>7.4099413552338719E-2</c:v>
                </c:pt>
                <c:pt idx="278">
                  <c:v>7.2580922283426108E-2</c:v>
                </c:pt>
                <c:pt idx="279">
                  <c:v>7.2174602114776748E-2</c:v>
                </c:pt>
                <c:pt idx="280">
                  <c:v>7.2293543095627202E-2</c:v>
                </c:pt>
                <c:pt idx="281">
                  <c:v>7.1836166860073339E-2</c:v>
                </c:pt>
                <c:pt idx="282">
                  <c:v>6.2002437546356405E-2</c:v>
                </c:pt>
                <c:pt idx="283">
                  <c:v>6.1658925474669134E-2</c:v>
                </c:pt>
                <c:pt idx="284">
                  <c:v>6.180355903636927E-2</c:v>
                </c:pt>
                <c:pt idx="285">
                  <c:v>6.0302657405706846E-2</c:v>
                </c:pt>
                <c:pt idx="286">
                  <c:v>6.3762706063452565E-2</c:v>
                </c:pt>
                <c:pt idx="287">
                  <c:v>6.3263088454343724E-2</c:v>
                </c:pt>
                <c:pt idx="288">
                  <c:v>6.1285913317279998E-2</c:v>
                </c:pt>
                <c:pt idx="289">
                  <c:v>6.0417978856580144E-2</c:v>
                </c:pt>
                <c:pt idx="290">
                  <c:v>6.1196633571084055E-2</c:v>
                </c:pt>
                <c:pt idx="291">
                  <c:v>6.1200683107485096E-2</c:v>
                </c:pt>
                <c:pt idx="292">
                  <c:v>6.1221946767251165E-2</c:v>
                </c:pt>
                <c:pt idx="293">
                  <c:v>6.1586943842131051E-2</c:v>
                </c:pt>
                <c:pt idx="294">
                  <c:v>5.9769529306813514E-2</c:v>
                </c:pt>
                <c:pt idx="295">
                  <c:v>5.9700440921102708E-2</c:v>
                </c:pt>
                <c:pt idx="296">
                  <c:v>5.9983914406319595E-2</c:v>
                </c:pt>
                <c:pt idx="297">
                  <c:v>6.0006945463602981E-2</c:v>
                </c:pt>
                <c:pt idx="298">
                  <c:v>6.0519899709673981E-2</c:v>
                </c:pt>
                <c:pt idx="299">
                  <c:v>5.9320598315540436E-2</c:v>
                </c:pt>
                <c:pt idx="300">
                  <c:v>5.956554672502086E-2</c:v>
                </c:pt>
                <c:pt idx="301">
                  <c:v>5.9433663197478094E-2</c:v>
                </c:pt>
                <c:pt idx="302">
                  <c:v>5.9369393729031411E-2</c:v>
                </c:pt>
                <c:pt idx="303">
                  <c:v>6.1741567937283012E-2</c:v>
                </c:pt>
                <c:pt idx="304">
                  <c:v>5.9264353917786325E-2</c:v>
                </c:pt>
                <c:pt idx="305">
                  <c:v>6.4485166536468061E-2</c:v>
                </c:pt>
                <c:pt idx="306">
                  <c:v>6.4265345120380873E-2</c:v>
                </c:pt>
                <c:pt idx="307">
                  <c:v>6.4253285697647253E-2</c:v>
                </c:pt>
                <c:pt idx="308">
                  <c:v>6.0777388399044813E-2</c:v>
                </c:pt>
                <c:pt idx="309">
                  <c:v>6.0011849402727989E-2</c:v>
                </c:pt>
                <c:pt idx="310">
                  <c:v>6.0432569175247641E-2</c:v>
                </c:pt>
                <c:pt idx="311">
                  <c:v>5.9862735602497004E-2</c:v>
                </c:pt>
                <c:pt idx="312">
                  <c:v>5.9867422793571684E-2</c:v>
                </c:pt>
                <c:pt idx="313">
                  <c:v>6.1584095460619215E-2</c:v>
                </c:pt>
                <c:pt idx="314">
                  <c:v>6.1561011605062096E-2</c:v>
                </c:pt>
                <c:pt idx="315">
                  <c:v>6.1084994303912621E-2</c:v>
                </c:pt>
                <c:pt idx="316">
                  <c:v>6.3835332232569125E-2</c:v>
                </c:pt>
                <c:pt idx="317">
                  <c:v>6.3835262744838611E-2</c:v>
                </c:pt>
                <c:pt idx="318">
                  <c:v>6.4474063772162471E-2</c:v>
                </c:pt>
                <c:pt idx="319">
                  <c:v>6.3833454440911069E-2</c:v>
                </c:pt>
                <c:pt idx="320">
                  <c:v>6.4605619834925687E-2</c:v>
                </c:pt>
                <c:pt idx="321">
                  <c:v>6.478522698884881E-2</c:v>
                </c:pt>
                <c:pt idx="322">
                  <c:v>6.6891406180213372E-2</c:v>
                </c:pt>
                <c:pt idx="323">
                  <c:v>6.6850532974383259E-2</c:v>
                </c:pt>
                <c:pt idx="324">
                  <c:v>6.7001471993155287E-2</c:v>
                </c:pt>
                <c:pt idx="325">
                  <c:v>6.651096439400063E-2</c:v>
                </c:pt>
                <c:pt idx="326">
                  <c:v>6.7033870678746457E-2</c:v>
                </c:pt>
                <c:pt idx="327">
                  <c:v>6.6933060314401091E-2</c:v>
                </c:pt>
                <c:pt idx="328">
                  <c:v>6.6531836715218548E-2</c:v>
                </c:pt>
                <c:pt idx="329">
                  <c:v>6.632504032179154E-2</c:v>
                </c:pt>
                <c:pt idx="330">
                  <c:v>6.5525846255788764E-2</c:v>
                </c:pt>
                <c:pt idx="331">
                  <c:v>6.5254164687145552E-2</c:v>
                </c:pt>
                <c:pt idx="332">
                  <c:v>6.5335420266933231E-2</c:v>
                </c:pt>
                <c:pt idx="333">
                  <c:v>6.5591100298703728E-2</c:v>
                </c:pt>
                <c:pt idx="334">
                  <c:v>6.5514386869517022E-2</c:v>
                </c:pt>
                <c:pt idx="335">
                  <c:v>6.5571757698773644E-2</c:v>
                </c:pt>
                <c:pt idx="336">
                  <c:v>6.5511374901138536E-2</c:v>
                </c:pt>
                <c:pt idx="337">
                  <c:v>6.5378349658446536E-2</c:v>
                </c:pt>
                <c:pt idx="338">
                  <c:v>6.3878631978404252E-2</c:v>
                </c:pt>
                <c:pt idx="339">
                  <c:v>6.468623746688118E-2</c:v>
                </c:pt>
                <c:pt idx="340">
                  <c:v>6.444691240170905E-2</c:v>
                </c:pt>
                <c:pt idx="341">
                  <c:v>6.5144453600570307E-2</c:v>
                </c:pt>
                <c:pt idx="342">
                  <c:v>6.3938577291531989E-2</c:v>
                </c:pt>
                <c:pt idx="343">
                  <c:v>6.418508911302187E-2</c:v>
                </c:pt>
                <c:pt idx="344">
                  <c:v>6.4400504452078872E-2</c:v>
                </c:pt>
                <c:pt idx="345">
                  <c:v>6.4253352369705058E-2</c:v>
                </c:pt>
                <c:pt idx="346">
                  <c:v>6.4266182351200324E-2</c:v>
                </c:pt>
                <c:pt idx="347">
                  <c:v>6.4279037136882503E-2</c:v>
                </c:pt>
                <c:pt idx="348">
                  <c:v>6.4536531156801552E-2</c:v>
                </c:pt>
                <c:pt idx="349">
                  <c:v>6.4983986910046643E-2</c:v>
                </c:pt>
                <c:pt idx="350">
                  <c:v>6.4155367867476762E-2</c:v>
                </c:pt>
                <c:pt idx="351">
                  <c:v>6.4131007968287121E-2</c:v>
                </c:pt>
                <c:pt idx="352">
                  <c:v>6.3214948756318654E-2</c:v>
                </c:pt>
                <c:pt idx="353">
                  <c:v>6.3471403561343773E-2</c:v>
                </c:pt>
                <c:pt idx="354">
                  <c:v>6.3249121641677758E-2</c:v>
                </c:pt>
                <c:pt idx="355">
                  <c:v>6.1916450384652856E-2</c:v>
                </c:pt>
                <c:pt idx="356">
                  <c:v>6.201861829358591E-2</c:v>
                </c:pt>
                <c:pt idx="357">
                  <c:v>5.5764570934549916E-2</c:v>
                </c:pt>
                <c:pt idx="358">
                  <c:v>5.6093639404617923E-2</c:v>
                </c:pt>
                <c:pt idx="359">
                  <c:v>5.6076563590930606E-2</c:v>
                </c:pt>
                <c:pt idx="360">
                  <c:v>5.6775026718478033E-2</c:v>
                </c:pt>
                <c:pt idx="361">
                  <c:v>5.6168281901992557E-2</c:v>
                </c:pt>
                <c:pt idx="362">
                  <c:v>5.5562053202849147E-2</c:v>
                </c:pt>
                <c:pt idx="363">
                  <c:v>5.6150742224089403E-2</c:v>
                </c:pt>
                <c:pt idx="364">
                  <c:v>5.6194851518874857E-2</c:v>
                </c:pt>
                <c:pt idx="365">
                  <c:v>5.3716746844555172E-2</c:v>
                </c:pt>
                <c:pt idx="366">
                  <c:v>5.413353651614642E-2</c:v>
                </c:pt>
                <c:pt idx="367">
                  <c:v>5.3824010576202605E-2</c:v>
                </c:pt>
                <c:pt idx="368">
                  <c:v>4.7945872013249555E-2</c:v>
                </c:pt>
                <c:pt idx="369">
                  <c:v>5.4098860682182934E-2</c:v>
                </c:pt>
                <c:pt idx="370">
                  <c:v>5.3325984361767657E-2</c:v>
                </c:pt>
                <c:pt idx="371">
                  <c:v>5.2985285302118781E-2</c:v>
                </c:pt>
                <c:pt idx="372">
                  <c:v>5.1736027999175885E-2</c:v>
                </c:pt>
                <c:pt idx="373">
                  <c:v>5.1039400275093627E-2</c:v>
                </c:pt>
                <c:pt idx="374">
                  <c:v>4.8048700569471518E-2</c:v>
                </c:pt>
                <c:pt idx="375">
                  <c:v>4.8247065130935934E-2</c:v>
                </c:pt>
                <c:pt idx="376">
                  <c:v>4.8185623842917837E-2</c:v>
                </c:pt>
                <c:pt idx="377">
                  <c:v>4.8334896210722213E-2</c:v>
                </c:pt>
                <c:pt idx="378">
                  <c:v>4.7690047001267992E-2</c:v>
                </c:pt>
                <c:pt idx="379">
                  <c:v>4.768138843965037E-2</c:v>
                </c:pt>
                <c:pt idx="380">
                  <c:v>4.7748108898787986E-2</c:v>
                </c:pt>
                <c:pt idx="381">
                  <c:v>4.7705661889261342E-2</c:v>
                </c:pt>
                <c:pt idx="382">
                  <c:v>4.7634039053609911E-2</c:v>
                </c:pt>
                <c:pt idx="383">
                  <c:v>4.7625860889450873E-2</c:v>
                </c:pt>
                <c:pt idx="384">
                  <c:v>4.7631416475962446E-2</c:v>
                </c:pt>
                <c:pt idx="385">
                  <c:v>4.8155990183417159E-2</c:v>
                </c:pt>
                <c:pt idx="386">
                  <c:v>4.796497026416964E-2</c:v>
                </c:pt>
                <c:pt idx="387">
                  <c:v>4.9145403171023568E-2</c:v>
                </c:pt>
                <c:pt idx="388">
                  <c:v>5.1463335271926557E-2</c:v>
                </c:pt>
                <c:pt idx="389">
                  <c:v>5.1458924632051393E-2</c:v>
                </c:pt>
                <c:pt idx="390">
                  <c:v>4.7754984632317317E-2</c:v>
                </c:pt>
                <c:pt idx="391">
                  <c:v>4.5917874728619031E-2</c:v>
                </c:pt>
                <c:pt idx="392">
                  <c:v>4.5756184952082959E-2</c:v>
                </c:pt>
                <c:pt idx="393">
                  <c:v>4.5444762294079566E-2</c:v>
                </c:pt>
                <c:pt idx="394">
                  <c:v>4.5281306460894323E-2</c:v>
                </c:pt>
                <c:pt idx="395">
                  <c:v>4.5333326193683895E-2</c:v>
                </c:pt>
                <c:pt idx="396">
                  <c:v>4.5382305278203985E-2</c:v>
                </c:pt>
                <c:pt idx="397">
                  <c:v>4.5254205461649794E-2</c:v>
                </c:pt>
                <c:pt idx="398">
                  <c:v>4.5227458969862508E-2</c:v>
                </c:pt>
                <c:pt idx="399">
                  <c:v>4.5188786812285345E-2</c:v>
                </c:pt>
                <c:pt idx="400">
                  <c:v>4.4919944878974181E-2</c:v>
                </c:pt>
                <c:pt idx="401">
                  <c:v>4.4354642260711237E-2</c:v>
                </c:pt>
                <c:pt idx="402">
                  <c:v>4.4325819305660194E-2</c:v>
                </c:pt>
                <c:pt idx="403">
                  <c:v>4.4480780714119324E-2</c:v>
                </c:pt>
                <c:pt idx="404">
                  <c:v>4.5309136797475801E-2</c:v>
                </c:pt>
                <c:pt idx="405">
                  <c:v>4.5137867459345685E-2</c:v>
                </c:pt>
                <c:pt idx="406">
                  <c:v>4.5041146219596255E-2</c:v>
                </c:pt>
                <c:pt idx="407">
                  <c:v>4.5941952729469909E-2</c:v>
                </c:pt>
                <c:pt idx="408">
                  <c:v>4.5938177653381297E-2</c:v>
                </c:pt>
                <c:pt idx="409">
                  <c:v>4.583547068585743E-2</c:v>
                </c:pt>
                <c:pt idx="410">
                  <c:v>4.5379636439699771E-2</c:v>
                </c:pt>
                <c:pt idx="411">
                  <c:v>4.5416464452620757E-2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5A-4BE1-99D2-4FD172379363}"/>
            </c:ext>
          </c:extLst>
        </c:ser>
        <c:ser>
          <c:idx val="3"/>
          <c:order val="3"/>
          <c:tx>
            <c:v>Moy. 3 ans</c:v>
          </c:tx>
          <c:spPr>
            <a:ln w="1270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'Bloom Yields live'!$A$64:$A$475</c:f>
              <c:numCache>
                <c:formatCode>m/d/yyyy</c:formatCode>
                <c:ptCount val="412"/>
                <c:pt idx="0">
                  <c:v>40550</c:v>
                </c:pt>
                <c:pt idx="1">
                  <c:v>40557</c:v>
                </c:pt>
                <c:pt idx="2">
                  <c:v>40564</c:v>
                </c:pt>
                <c:pt idx="3">
                  <c:v>40571</c:v>
                </c:pt>
                <c:pt idx="4">
                  <c:v>40578</c:v>
                </c:pt>
                <c:pt idx="5">
                  <c:v>40585</c:v>
                </c:pt>
                <c:pt idx="6">
                  <c:v>40592</c:v>
                </c:pt>
                <c:pt idx="7">
                  <c:v>40599</c:v>
                </c:pt>
                <c:pt idx="8">
                  <c:v>40606</c:v>
                </c:pt>
                <c:pt idx="9">
                  <c:v>40613</c:v>
                </c:pt>
                <c:pt idx="10">
                  <c:v>40620</c:v>
                </c:pt>
                <c:pt idx="11">
                  <c:v>40627</c:v>
                </c:pt>
                <c:pt idx="12">
                  <c:v>40634</c:v>
                </c:pt>
                <c:pt idx="13">
                  <c:v>40641</c:v>
                </c:pt>
                <c:pt idx="14">
                  <c:v>40648</c:v>
                </c:pt>
                <c:pt idx="15">
                  <c:v>40655</c:v>
                </c:pt>
                <c:pt idx="16">
                  <c:v>40662</c:v>
                </c:pt>
                <c:pt idx="17">
                  <c:v>40669</c:v>
                </c:pt>
                <c:pt idx="18">
                  <c:v>40676</c:v>
                </c:pt>
                <c:pt idx="19">
                  <c:v>40683</c:v>
                </c:pt>
                <c:pt idx="20">
                  <c:v>40690</c:v>
                </c:pt>
                <c:pt idx="21">
                  <c:v>40697</c:v>
                </c:pt>
                <c:pt idx="22">
                  <c:v>40704</c:v>
                </c:pt>
                <c:pt idx="23">
                  <c:v>40711</c:v>
                </c:pt>
                <c:pt idx="24">
                  <c:v>40718</c:v>
                </c:pt>
                <c:pt idx="25">
                  <c:v>40725</c:v>
                </c:pt>
                <c:pt idx="26">
                  <c:v>40732</c:v>
                </c:pt>
                <c:pt idx="27">
                  <c:v>40739</c:v>
                </c:pt>
                <c:pt idx="28">
                  <c:v>40746</c:v>
                </c:pt>
                <c:pt idx="29">
                  <c:v>40753</c:v>
                </c:pt>
                <c:pt idx="30">
                  <c:v>40760</c:v>
                </c:pt>
                <c:pt idx="31">
                  <c:v>40767</c:v>
                </c:pt>
                <c:pt idx="32">
                  <c:v>40774</c:v>
                </c:pt>
                <c:pt idx="33">
                  <c:v>40781</c:v>
                </c:pt>
                <c:pt idx="34">
                  <c:v>40788</c:v>
                </c:pt>
                <c:pt idx="35">
                  <c:v>40795</c:v>
                </c:pt>
                <c:pt idx="36">
                  <c:v>40802</c:v>
                </c:pt>
                <c:pt idx="37">
                  <c:v>40809</c:v>
                </c:pt>
                <c:pt idx="38">
                  <c:v>40816</c:v>
                </c:pt>
                <c:pt idx="39">
                  <c:v>40823</c:v>
                </c:pt>
                <c:pt idx="40">
                  <c:v>40830</c:v>
                </c:pt>
                <c:pt idx="41">
                  <c:v>40837</c:v>
                </c:pt>
                <c:pt idx="42">
                  <c:v>40844</c:v>
                </c:pt>
                <c:pt idx="43">
                  <c:v>40851</c:v>
                </c:pt>
                <c:pt idx="44">
                  <c:v>40858</c:v>
                </c:pt>
                <c:pt idx="45">
                  <c:v>40865</c:v>
                </c:pt>
                <c:pt idx="46">
                  <c:v>40872</c:v>
                </c:pt>
                <c:pt idx="47">
                  <c:v>40879</c:v>
                </c:pt>
                <c:pt idx="48">
                  <c:v>40886</c:v>
                </c:pt>
                <c:pt idx="49">
                  <c:v>40893</c:v>
                </c:pt>
                <c:pt idx="50">
                  <c:v>40900</c:v>
                </c:pt>
                <c:pt idx="51">
                  <c:v>40907</c:v>
                </c:pt>
                <c:pt idx="52">
                  <c:v>40914</c:v>
                </c:pt>
                <c:pt idx="53">
                  <c:v>40921</c:v>
                </c:pt>
                <c:pt idx="54">
                  <c:v>40928</c:v>
                </c:pt>
                <c:pt idx="55">
                  <c:v>40935</c:v>
                </c:pt>
                <c:pt idx="56">
                  <c:v>40942</c:v>
                </c:pt>
                <c:pt idx="57">
                  <c:v>40949</c:v>
                </c:pt>
                <c:pt idx="58">
                  <c:v>40956</c:v>
                </c:pt>
                <c:pt idx="59">
                  <c:v>40963</c:v>
                </c:pt>
                <c:pt idx="60">
                  <c:v>40970</c:v>
                </c:pt>
                <c:pt idx="61">
                  <c:v>40977</c:v>
                </c:pt>
                <c:pt idx="62">
                  <c:v>40984</c:v>
                </c:pt>
                <c:pt idx="63">
                  <c:v>40991</c:v>
                </c:pt>
                <c:pt idx="64">
                  <c:v>40998</c:v>
                </c:pt>
                <c:pt idx="65">
                  <c:v>41005</c:v>
                </c:pt>
                <c:pt idx="66">
                  <c:v>41012</c:v>
                </c:pt>
                <c:pt idx="67">
                  <c:v>41019</c:v>
                </c:pt>
                <c:pt idx="68">
                  <c:v>41026</c:v>
                </c:pt>
                <c:pt idx="69">
                  <c:v>41033</c:v>
                </c:pt>
                <c:pt idx="70">
                  <c:v>41040</c:v>
                </c:pt>
                <c:pt idx="71">
                  <c:v>41047</c:v>
                </c:pt>
                <c:pt idx="72">
                  <c:v>41054</c:v>
                </c:pt>
                <c:pt idx="73">
                  <c:v>41061</c:v>
                </c:pt>
                <c:pt idx="74">
                  <c:v>41068</c:v>
                </c:pt>
                <c:pt idx="75">
                  <c:v>41075</c:v>
                </c:pt>
                <c:pt idx="76">
                  <c:v>41082</c:v>
                </c:pt>
                <c:pt idx="77">
                  <c:v>41089</c:v>
                </c:pt>
                <c:pt idx="78">
                  <c:v>41096</c:v>
                </c:pt>
                <c:pt idx="79">
                  <c:v>41103</c:v>
                </c:pt>
                <c:pt idx="80">
                  <c:v>41110</c:v>
                </c:pt>
                <c:pt idx="81">
                  <c:v>41117</c:v>
                </c:pt>
                <c:pt idx="82">
                  <c:v>41124</c:v>
                </c:pt>
                <c:pt idx="83">
                  <c:v>41131</c:v>
                </c:pt>
                <c:pt idx="84">
                  <c:v>41138</c:v>
                </c:pt>
                <c:pt idx="85">
                  <c:v>41145</c:v>
                </c:pt>
                <c:pt idx="86">
                  <c:v>41152</c:v>
                </c:pt>
                <c:pt idx="87">
                  <c:v>41159</c:v>
                </c:pt>
                <c:pt idx="88">
                  <c:v>41166</c:v>
                </c:pt>
                <c:pt idx="89">
                  <c:v>41173</c:v>
                </c:pt>
                <c:pt idx="90">
                  <c:v>41180</c:v>
                </c:pt>
                <c:pt idx="91">
                  <c:v>41187</c:v>
                </c:pt>
                <c:pt idx="92">
                  <c:v>41194</c:v>
                </c:pt>
                <c:pt idx="93">
                  <c:v>41201</c:v>
                </c:pt>
                <c:pt idx="94">
                  <c:v>41208</c:v>
                </c:pt>
                <c:pt idx="95">
                  <c:v>41215</c:v>
                </c:pt>
                <c:pt idx="96">
                  <c:v>41222</c:v>
                </c:pt>
                <c:pt idx="97">
                  <c:v>41229</c:v>
                </c:pt>
                <c:pt idx="98">
                  <c:v>41236</c:v>
                </c:pt>
                <c:pt idx="99">
                  <c:v>41243</c:v>
                </c:pt>
                <c:pt idx="100">
                  <c:v>41250</c:v>
                </c:pt>
                <c:pt idx="101">
                  <c:v>41257</c:v>
                </c:pt>
                <c:pt idx="102">
                  <c:v>41264</c:v>
                </c:pt>
                <c:pt idx="103">
                  <c:v>41271</c:v>
                </c:pt>
                <c:pt idx="104">
                  <c:v>41278</c:v>
                </c:pt>
                <c:pt idx="105">
                  <c:v>41285</c:v>
                </c:pt>
                <c:pt idx="106">
                  <c:v>41292</c:v>
                </c:pt>
                <c:pt idx="107">
                  <c:v>41299</c:v>
                </c:pt>
                <c:pt idx="108">
                  <c:v>41306</c:v>
                </c:pt>
                <c:pt idx="109">
                  <c:v>41313</c:v>
                </c:pt>
                <c:pt idx="110">
                  <c:v>41320</c:v>
                </c:pt>
                <c:pt idx="111">
                  <c:v>41327</c:v>
                </c:pt>
                <c:pt idx="112">
                  <c:v>41334</c:v>
                </c:pt>
                <c:pt idx="113">
                  <c:v>41341</c:v>
                </c:pt>
                <c:pt idx="114">
                  <c:v>41348</c:v>
                </c:pt>
                <c:pt idx="115">
                  <c:v>41355</c:v>
                </c:pt>
                <c:pt idx="116">
                  <c:v>41362</c:v>
                </c:pt>
                <c:pt idx="117">
                  <c:v>41369</c:v>
                </c:pt>
                <c:pt idx="118">
                  <c:v>41376</c:v>
                </c:pt>
                <c:pt idx="119">
                  <c:v>41383</c:v>
                </c:pt>
                <c:pt idx="120">
                  <c:v>41390</c:v>
                </c:pt>
                <c:pt idx="121">
                  <c:v>41397</c:v>
                </c:pt>
                <c:pt idx="122">
                  <c:v>41404</c:v>
                </c:pt>
                <c:pt idx="123">
                  <c:v>41411</c:v>
                </c:pt>
                <c:pt idx="124">
                  <c:v>41418</c:v>
                </c:pt>
                <c:pt idx="125">
                  <c:v>41425</c:v>
                </c:pt>
                <c:pt idx="126">
                  <c:v>41432</c:v>
                </c:pt>
                <c:pt idx="127">
                  <c:v>41439</c:v>
                </c:pt>
                <c:pt idx="128">
                  <c:v>41446</c:v>
                </c:pt>
                <c:pt idx="129">
                  <c:v>41453</c:v>
                </c:pt>
                <c:pt idx="130">
                  <c:v>41460</c:v>
                </c:pt>
                <c:pt idx="131">
                  <c:v>41467</c:v>
                </c:pt>
                <c:pt idx="132">
                  <c:v>41474</c:v>
                </c:pt>
                <c:pt idx="133">
                  <c:v>41481</c:v>
                </c:pt>
                <c:pt idx="134">
                  <c:v>41488</c:v>
                </c:pt>
                <c:pt idx="135">
                  <c:v>41495</c:v>
                </c:pt>
                <c:pt idx="136">
                  <c:v>41502</c:v>
                </c:pt>
                <c:pt idx="137">
                  <c:v>41509</c:v>
                </c:pt>
                <c:pt idx="138">
                  <c:v>41516</c:v>
                </c:pt>
                <c:pt idx="139">
                  <c:v>41523</c:v>
                </c:pt>
                <c:pt idx="140">
                  <c:v>41530</c:v>
                </c:pt>
                <c:pt idx="141">
                  <c:v>41537</c:v>
                </c:pt>
                <c:pt idx="142">
                  <c:v>41544</c:v>
                </c:pt>
                <c:pt idx="143">
                  <c:v>41551</c:v>
                </c:pt>
                <c:pt idx="144">
                  <c:v>41558</c:v>
                </c:pt>
                <c:pt idx="145">
                  <c:v>41565</c:v>
                </c:pt>
                <c:pt idx="146">
                  <c:v>41572</c:v>
                </c:pt>
                <c:pt idx="147">
                  <c:v>41579</c:v>
                </c:pt>
                <c:pt idx="148">
                  <c:v>41586</c:v>
                </c:pt>
                <c:pt idx="149">
                  <c:v>41593</c:v>
                </c:pt>
                <c:pt idx="150">
                  <c:v>41600</c:v>
                </c:pt>
                <c:pt idx="151">
                  <c:v>41607</c:v>
                </c:pt>
                <c:pt idx="152">
                  <c:v>41614</c:v>
                </c:pt>
                <c:pt idx="153">
                  <c:v>41621</c:v>
                </c:pt>
                <c:pt idx="154">
                  <c:v>41628</c:v>
                </c:pt>
                <c:pt idx="155">
                  <c:v>41635</c:v>
                </c:pt>
                <c:pt idx="156">
                  <c:v>41642</c:v>
                </c:pt>
                <c:pt idx="157">
                  <c:v>41649</c:v>
                </c:pt>
                <c:pt idx="158">
                  <c:v>41656</c:v>
                </c:pt>
                <c:pt idx="159">
                  <c:v>41663</c:v>
                </c:pt>
                <c:pt idx="160">
                  <c:v>41670</c:v>
                </c:pt>
                <c:pt idx="161">
                  <c:v>41677</c:v>
                </c:pt>
                <c:pt idx="162">
                  <c:v>41684</c:v>
                </c:pt>
                <c:pt idx="163">
                  <c:v>41691</c:v>
                </c:pt>
                <c:pt idx="164">
                  <c:v>41698</c:v>
                </c:pt>
                <c:pt idx="165">
                  <c:v>41705</c:v>
                </c:pt>
                <c:pt idx="166">
                  <c:v>41712</c:v>
                </c:pt>
                <c:pt idx="167">
                  <c:v>41719</c:v>
                </c:pt>
                <c:pt idx="168">
                  <c:v>41726</c:v>
                </c:pt>
                <c:pt idx="169">
                  <c:v>41733</c:v>
                </c:pt>
                <c:pt idx="170">
                  <c:v>41740</c:v>
                </c:pt>
                <c:pt idx="171">
                  <c:v>41747</c:v>
                </c:pt>
                <c:pt idx="172">
                  <c:v>41754</c:v>
                </c:pt>
                <c:pt idx="173">
                  <c:v>41761</c:v>
                </c:pt>
                <c:pt idx="174">
                  <c:v>41768</c:v>
                </c:pt>
                <c:pt idx="175">
                  <c:v>41775</c:v>
                </c:pt>
                <c:pt idx="176">
                  <c:v>41782</c:v>
                </c:pt>
                <c:pt idx="177">
                  <c:v>41789</c:v>
                </c:pt>
                <c:pt idx="178">
                  <c:v>41796</c:v>
                </c:pt>
                <c:pt idx="179">
                  <c:v>41803</c:v>
                </c:pt>
                <c:pt idx="180">
                  <c:v>41810</c:v>
                </c:pt>
                <c:pt idx="181">
                  <c:v>41817</c:v>
                </c:pt>
                <c:pt idx="182">
                  <c:v>41824</c:v>
                </c:pt>
                <c:pt idx="183">
                  <c:v>41831</c:v>
                </c:pt>
                <c:pt idx="184">
                  <c:v>41838</c:v>
                </c:pt>
                <c:pt idx="185">
                  <c:v>41845</c:v>
                </c:pt>
                <c:pt idx="186">
                  <c:v>41852</c:v>
                </c:pt>
                <c:pt idx="187">
                  <c:v>41859</c:v>
                </c:pt>
                <c:pt idx="188">
                  <c:v>41866</c:v>
                </c:pt>
                <c:pt idx="189">
                  <c:v>41873</c:v>
                </c:pt>
                <c:pt idx="190">
                  <c:v>41880</c:v>
                </c:pt>
                <c:pt idx="191">
                  <c:v>41887</c:v>
                </c:pt>
                <c:pt idx="192">
                  <c:v>41894</c:v>
                </c:pt>
                <c:pt idx="193">
                  <c:v>41901</c:v>
                </c:pt>
                <c:pt idx="194">
                  <c:v>41908</c:v>
                </c:pt>
                <c:pt idx="195">
                  <c:v>41915</c:v>
                </c:pt>
                <c:pt idx="196">
                  <c:v>41922</c:v>
                </c:pt>
                <c:pt idx="197">
                  <c:v>41929</c:v>
                </c:pt>
                <c:pt idx="198">
                  <c:v>41936</c:v>
                </c:pt>
                <c:pt idx="199">
                  <c:v>41943</c:v>
                </c:pt>
                <c:pt idx="200">
                  <c:v>41950</c:v>
                </c:pt>
                <c:pt idx="201">
                  <c:v>41957</c:v>
                </c:pt>
                <c:pt idx="202">
                  <c:v>41964</c:v>
                </c:pt>
                <c:pt idx="203">
                  <c:v>41971</c:v>
                </c:pt>
                <c:pt idx="204">
                  <c:v>41978</c:v>
                </c:pt>
                <c:pt idx="205">
                  <c:v>41985</c:v>
                </c:pt>
                <c:pt idx="206">
                  <c:v>41992</c:v>
                </c:pt>
                <c:pt idx="207">
                  <c:v>41999</c:v>
                </c:pt>
                <c:pt idx="208">
                  <c:v>42006</c:v>
                </c:pt>
                <c:pt idx="209">
                  <c:v>42013</c:v>
                </c:pt>
                <c:pt idx="210">
                  <c:v>42020</c:v>
                </c:pt>
                <c:pt idx="211">
                  <c:v>42027</c:v>
                </c:pt>
                <c:pt idx="212">
                  <c:v>42034</c:v>
                </c:pt>
                <c:pt idx="213">
                  <c:v>42041</c:v>
                </c:pt>
                <c:pt idx="214">
                  <c:v>42048</c:v>
                </c:pt>
                <c:pt idx="215">
                  <c:v>42055</c:v>
                </c:pt>
                <c:pt idx="216">
                  <c:v>42062</c:v>
                </c:pt>
                <c:pt idx="217">
                  <c:v>42069</c:v>
                </c:pt>
                <c:pt idx="218">
                  <c:v>42076</c:v>
                </c:pt>
                <c:pt idx="219">
                  <c:v>42083</c:v>
                </c:pt>
                <c:pt idx="220">
                  <c:v>42090</c:v>
                </c:pt>
                <c:pt idx="221">
                  <c:v>42097</c:v>
                </c:pt>
                <c:pt idx="222">
                  <c:v>42104</c:v>
                </c:pt>
                <c:pt idx="223">
                  <c:v>42111</c:v>
                </c:pt>
                <c:pt idx="224">
                  <c:v>42118</c:v>
                </c:pt>
                <c:pt idx="225">
                  <c:v>42125</c:v>
                </c:pt>
                <c:pt idx="226">
                  <c:v>42132</c:v>
                </c:pt>
                <c:pt idx="227">
                  <c:v>42139</c:v>
                </c:pt>
                <c:pt idx="228">
                  <c:v>42146</c:v>
                </c:pt>
                <c:pt idx="229">
                  <c:v>42153</c:v>
                </c:pt>
                <c:pt idx="230">
                  <c:v>42160</c:v>
                </c:pt>
                <c:pt idx="231">
                  <c:v>42167</c:v>
                </c:pt>
                <c:pt idx="232">
                  <c:v>42174</c:v>
                </c:pt>
                <c:pt idx="233">
                  <c:v>42181</c:v>
                </c:pt>
                <c:pt idx="234">
                  <c:v>42188</c:v>
                </c:pt>
                <c:pt idx="235">
                  <c:v>42195</c:v>
                </c:pt>
                <c:pt idx="236">
                  <c:v>42202</c:v>
                </c:pt>
                <c:pt idx="237">
                  <c:v>42209</c:v>
                </c:pt>
                <c:pt idx="238">
                  <c:v>42216</c:v>
                </c:pt>
                <c:pt idx="239">
                  <c:v>42223</c:v>
                </c:pt>
                <c:pt idx="240">
                  <c:v>42230</c:v>
                </c:pt>
                <c:pt idx="241">
                  <c:v>42237</c:v>
                </c:pt>
                <c:pt idx="242">
                  <c:v>42244</c:v>
                </c:pt>
                <c:pt idx="243">
                  <c:v>42251</c:v>
                </c:pt>
                <c:pt idx="244">
                  <c:v>42258</c:v>
                </c:pt>
                <c:pt idx="245">
                  <c:v>42265</c:v>
                </c:pt>
                <c:pt idx="246">
                  <c:v>42272</c:v>
                </c:pt>
                <c:pt idx="247">
                  <c:v>42279</c:v>
                </c:pt>
                <c:pt idx="248">
                  <c:v>42286</c:v>
                </c:pt>
                <c:pt idx="249">
                  <c:v>42293</c:v>
                </c:pt>
                <c:pt idx="250">
                  <c:v>42300</c:v>
                </c:pt>
                <c:pt idx="251">
                  <c:v>42307</c:v>
                </c:pt>
                <c:pt idx="252">
                  <c:v>42314</c:v>
                </c:pt>
                <c:pt idx="253">
                  <c:v>42321</c:v>
                </c:pt>
                <c:pt idx="254">
                  <c:v>42328</c:v>
                </c:pt>
                <c:pt idx="255">
                  <c:v>42335</c:v>
                </c:pt>
                <c:pt idx="256">
                  <c:v>42342</c:v>
                </c:pt>
                <c:pt idx="257">
                  <c:v>42349</c:v>
                </c:pt>
                <c:pt idx="258">
                  <c:v>42356</c:v>
                </c:pt>
                <c:pt idx="259">
                  <c:v>42363</c:v>
                </c:pt>
                <c:pt idx="260">
                  <c:v>42370</c:v>
                </c:pt>
                <c:pt idx="261">
                  <c:v>42377</c:v>
                </c:pt>
                <c:pt idx="262">
                  <c:v>42384</c:v>
                </c:pt>
                <c:pt idx="263">
                  <c:v>42391</c:v>
                </c:pt>
                <c:pt idx="264">
                  <c:v>42398</c:v>
                </c:pt>
                <c:pt idx="265">
                  <c:v>42405</c:v>
                </c:pt>
                <c:pt idx="266">
                  <c:v>42412</c:v>
                </c:pt>
                <c:pt idx="267">
                  <c:v>42419</c:v>
                </c:pt>
                <c:pt idx="268">
                  <c:v>42426</c:v>
                </c:pt>
                <c:pt idx="269">
                  <c:v>42433</c:v>
                </c:pt>
                <c:pt idx="270">
                  <c:v>42440</c:v>
                </c:pt>
                <c:pt idx="271">
                  <c:v>42447</c:v>
                </c:pt>
                <c:pt idx="272">
                  <c:v>42454</c:v>
                </c:pt>
                <c:pt idx="273">
                  <c:v>42461</c:v>
                </c:pt>
                <c:pt idx="274">
                  <c:v>42468</c:v>
                </c:pt>
                <c:pt idx="275">
                  <c:v>42475</c:v>
                </c:pt>
                <c:pt idx="276">
                  <c:v>42482</c:v>
                </c:pt>
                <c:pt idx="277">
                  <c:v>42489</c:v>
                </c:pt>
                <c:pt idx="278">
                  <c:v>42496</c:v>
                </c:pt>
                <c:pt idx="279">
                  <c:v>42503</c:v>
                </c:pt>
                <c:pt idx="280">
                  <c:v>42510</c:v>
                </c:pt>
                <c:pt idx="281">
                  <c:v>42517</c:v>
                </c:pt>
                <c:pt idx="282">
                  <c:v>42524</c:v>
                </c:pt>
                <c:pt idx="283">
                  <c:v>42531</c:v>
                </c:pt>
                <c:pt idx="284">
                  <c:v>42538</c:v>
                </c:pt>
                <c:pt idx="285">
                  <c:v>42545</c:v>
                </c:pt>
                <c:pt idx="286">
                  <c:v>42552</c:v>
                </c:pt>
                <c:pt idx="287">
                  <c:v>42559</c:v>
                </c:pt>
                <c:pt idx="288">
                  <c:v>42566</c:v>
                </c:pt>
                <c:pt idx="289">
                  <c:v>42573</c:v>
                </c:pt>
                <c:pt idx="290">
                  <c:v>42580</c:v>
                </c:pt>
                <c:pt idx="291">
                  <c:v>42587</c:v>
                </c:pt>
                <c:pt idx="292">
                  <c:v>42594</c:v>
                </c:pt>
                <c:pt idx="293">
                  <c:v>42601</c:v>
                </c:pt>
                <c:pt idx="294">
                  <c:v>42608</c:v>
                </c:pt>
                <c:pt idx="295">
                  <c:v>42615</c:v>
                </c:pt>
                <c:pt idx="296">
                  <c:v>42622</c:v>
                </c:pt>
                <c:pt idx="297">
                  <c:v>42629</c:v>
                </c:pt>
                <c:pt idx="298">
                  <c:v>42636</c:v>
                </c:pt>
                <c:pt idx="299">
                  <c:v>42643</c:v>
                </c:pt>
                <c:pt idx="300">
                  <c:v>42650</c:v>
                </c:pt>
                <c:pt idx="301">
                  <c:v>42657</c:v>
                </c:pt>
                <c:pt idx="302">
                  <c:v>42664</c:v>
                </c:pt>
                <c:pt idx="303">
                  <c:v>42671</c:v>
                </c:pt>
                <c:pt idx="304">
                  <c:v>42678</c:v>
                </c:pt>
                <c:pt idx="305">
                  <c:v>42685</c:v>
                </c:pt>
                <c:pt idx="306">
                  <c:v>42692</c:v>
                </c:pt>
                <c:pt idx="307">
                  <c:v>42699</c:v>
                </c:pt>
                <c:pt idx="308">
                  <c:v>42706</c:v>
                </c:pt>
                <c:pt idx="309">
                  <c:v>42713</c:v>
                </c:pt>
                <c:pt idx="310">
                  <c:v>42720</c:v>
                </c:pt>
                <c:pt idx="311">
                  <c:v>42727</c:v>
                </c:pt>
                <c:pt idx="312">
                  <c:v>42734</c:v>
                </c:pt>
                <c:pt idx="313">
                  <c:v>42741</c:v>
                </c:pt>
                <c:pt idx="314">
                  <c:v>42748</c:v>
                </c:pt>
                <c:pt idx="315">
                  <c:v>42755</c:v>
                </c:pt>
                <c:pt idx="316">
                  <c:v>42762</c:v>
                </c:pt>
                <c:pt idx="317">
                  <c:v>42769</c:v>
                </c:pt>
                <c:pt idx="318">
                  <c:v>42776</c:v>
                </c:pt>
                <c:pt idx="319">
                  <c:v>42783</c:v>
                </c:pt>
                <c:pt idx="320">
                  <c:v>42790</c:v>
                </c:pt>
                <c:pt idx="321">
                  <c:v>42797</c:v>
                </c:pt>
                <c:pt idx="322">
                  <c:v>42804</c:v>
                </c:pt>
                <c:pt idx="323">
                  <c:v>42811</c:v>
                </c:pt>
                <c:pt idx="324">
                  <c:v>42818</c:v>
                </c:pt>
                <c:pt idx="325">
                  <c:v>42825</c:v>
                </c:pt>
                <c:pt idx="326">
                  <c:v>42832</c:v>
                </c:pt>
                <c:pt idx="327">
                  <c:v>42839</c:v>
                </c:pt>
                <c:pt idx="328">
                  <c:v>42846</c:v>
                </c:pt>
                <c:pt idx="329">
                  <c:v>42853</c:v>
                </c:pt>
                <c:pt idx="330">
                  <c:v>42860</c:v>
                </c:pt>
                <c:pt idx="331">
                  <c:v>42867</c:v>
                </c:pt>
                <c:pt idx="332">
                  <c:v>42874</c:v>
                </c:pt>
                <c:pt idx="333">
                  <c:v>42881</c:v>
                </c:pt>
                <c:pt idx="334">
                  <c:v>42888</c:v>
                </c:pt>
                <c:pt idx="335">
                  <c:v>42895</c:v>
                </c:pt>
                <c:pt idx="336">
                  <c:v>42902</c:v>
                </c:pt>
                <c:pt idx="337">
                  <c:v>42909</c:v>
                </c:pt>
                <c:pt idx="338">
                  <c:v>42916</c:v>
                </c:pt>
                <c:pt idx="339">
                  <c:v>42923</c:v>
                </c:pt>
                <c:pt idx="340">
                  <c:v>42930</c:v>
                </c:pt>
                <c:pt idx="341">
                  <c:v>42937</c:v>
                </c:pt>
                <c:pt idx="342">
                  <c:v>42944</c:v>
                </c:pt>
                <c:pt idx="343">
                  <c:v>42951</c:v>
                </c:pt>
                <c:pt idx="344">
                  <c:v>42958</c:v>
                </c:pt>
                <c:pt idx="345">
                  <c:v>42965</c:v>
                </c:pt>
                <c:pt idx="346">
                  <c:v>42972</c:v>
                </c:pt>
                <c:pt idx="347">
                  <c:v>42979</c:v>
                </c:pt>
                <c:pt idx="348">
                  <c:v>42986</c:v>
                </c:pt>
                <c:pt idx="349">
                  <c:v>42993</c:v>
                </c:pt>
                <c:pt idx="350">
                  <c:v>43000</c:v>
                </c:pt>
                <c:pt idx="351">
                  <c:v>43007</c:v>
                </c:pt>
                <c:pt idx="352">
                  <c:v>43014</c:v>
                </c:pt>
                <c:pt idx="353">
                  <c:v>43021</c:v>
                </c:pt>
                <c:pt idx="354">
                  <c:v>43028</c:v>
                </c:pt>
                <c:pt idx="355">
                  <c:v>43035</c:v>
                </c:pt>
                <c:pt idx="356">
                  <c:v>43042</c:v>
                </c:pt>
                <c:pt idx="357">
                  <c:v>43049</c:v>
                </c:pt>
                <c:pt idx="358">
                  <c:v>43056</c:v>
                </c:pt>
                <c:pt idx="359">
                  <c:v>43063</c:v>
                </c:pt>
                <c:pt idx="360">
                  <c:v>43070</c:v>
                </c:pt>
                <c:pt idx="361">
                  <c:v>43077</c:v>
                </c:pt>
                <c:pt idx="362">
                  <c:v>43084</c:v>
                </c:pt>
                <c:pt idx="363">
                  <c:v>43091</c:v>
                </c:pt>
                <c:pt idx="364">
                  <c:v>43098</c:v>
                </c:pt>
                <c:pt idx="365">
                  <c:v>43105</c:v>
                </c:pt>
                <c:pt idx="366">
                  <c:v>43112</c:v>
                </c:pt>
                <c:pt idx="367">
                  <c:v>43119</c:v>
                </c:pt>
                <c:pt idx="368">
                  <c:v>43126</c:v>
                </c:pt>
                <c:pt idx="369">
                  <c:v>43133</c:v>
                </c:pt>
                <c:pt idx="370">
                  <c:v>43140</c:v>
                </c:pt>
                <c:pt idx="371">
                  <c:v>43147</c:v>
                </c:pt>
                <c:pt idx="372">
                  <c:v>43154</c:v>
                </c:pt>
                <c:pt idx="373">
                  <c:v>43161</c:v>
                </c:pt>
                <c:pt idx="374">
                  <c:v>43168</c:v>
                </c:pt>
                <c:pt idx="375">
                  <c:v>43175</c:v>
                </c:pt>
                <c:pt idx="376">
                  <c:v>43182</c:v>
                </c:pt>
                <c:pt idx="377">
                  <c:v>43189</c:v>
                </c:pt>
                <c:pt idx="378">
                  <c:v>43196</c:v>
                </c:pt>
                <c:pt idx="379">
                  <c:v>43203</c:v>
                </c:pt>
                <c:pt idx="380">
                  <c:v>43210</c:v>
                </c:pt>
                <c:pt idx="381">
                  <c:v>43217</c:v>
                </c:pt>
                <c:pt idx="382">
                  <c:v>43224</c:v>
                </c:pt>
                <c:pt idx="383">
                  <c:v>43231</c:v>
                </c:pt>
                <c:pt idx="384">
                  <c:v>43238</c:v>
                </c:pt>
                <c:pt idx="385">
                  <c:v>43245</c:v>
                </c:pt>
                <c:pt idx="386">
                  <c:v>43252</c:v>
                </c:pt>
                <c:pt idx="387">
                  <c:v>43259</c:v>
                </c:pt>
                <c:pt idx="388">
                  <c:v>43266</c:v>
                </c:pt>
                <c:pt idx="389">
                  <c:v>43273</c:v>
                </c:pt>
                <c:pt idx="390">
                  <c:v>43280</c:v>
                </c:pt>
                <c:pt idx="391">
                  <c:v>43287</c:v>
                </c:pt>
                <c:pt idx="392">
                  <c:v>43294</c:v>
                </c:pt>
                <c:pt idx="393">
                  <c:v>43301</c:v>
                </c:pt>
                <c:pt idx="394">
                  <c:v>43308</c:v>
                </c:pt>
                <c:pt idx="395">
                  <c:v>43315</c:v>
                </c:pt>
                <c:pt idx="396">
                  <c:v>43322</c:v>
                </c:pt>
                <c:pt idx="397">
                  <c:v>43329</c:v>
                </c:pt>
                <c:pt idx="398">
                  <c:v>43336</c:v>
                </c:pt>
                <c:pt idx="399">
                  <c:v>43343</c:v>
                </c:pt>
                <c:pt idx="400">
                  <c:v>43350</c:v>
                </c:pt>
                <c:pt idx="401">
                  <c:v>43357</c:v>
                </c:pt>
                <c:pt idx="402">
                  <c:v>43364</c:v>
                </c:pt>
                <c:pt idx="403">
                  <c:v>43371</c:v>
                </c:pt>
                <c:pt idx="404">
                  <c:v>43378</c:v>
                </c:pt>
                <c:pt idx="405">
                  <c:v>43385</c:v>
                </c:pt>
                <c:pt idx="406">
                  <c:v>43392</c:v>
                </c:pt>
                <c:pt idx="407">
                  <c:v>43399</c:v>
                </c:pt>
                <c:pt idx="408">
                  <c:v>43406</c:v>
                </c:pt>
                <c:pt idx="409">
                  <c:v>43413</c:v>
                </c:pt>
                <c:pt idx="410">
                  <c:v>43420</c:v>
                </c:pt>
                <c:pt idx="411">
                  <c:v>43427</c:v>
                </c:pt>
              </c:numCache>
            </c:numRef>
          </c:cat>
          <c:val>
            <c:numRef>
              <c:f>'Bloom Yields live'!$AO$64:$AO$475</c:f>
              <c:numCache>
                <c:formatCode>0%</c:formatCode>
                <c:ptCount val="412"/>
                <c:pt idx="103">
                  <c:v>0.13921395767730788</c:v>
                </c:pt>
                <c:pt idx="104">
                  <c:v>0.13886446819458056</c:v>
                </c:pt>
                <c:pt idx="105">
                  <c:v>0.1384338283370303</c:v>
                </c:pt>
                <c:pt idx="106">
                  <c:v>0.13801442214710025</c:v>
                </c:pt>
                <c:pt idx="107">
                  <c:v>0.13755448319373251</c:v>
                </c:pt>
                <c:pt idx="108">
                  <c:v>0.13709798848524066</c:v>
                </c:pt>
                <c:pt idx="109">
                  <c:v>0.13664814723033492</c:v>
                </c:pt>
                <c:pt idx="110">
                  <c:v>0.13620679527096782</c:v>
                </c:pt>
                <c:pt idx="111">
                  <c:v>0.13577045131409599</c:v>
                </c:pt>
                <c:pt idx="112">
                  <c:v>0.13532766148893147</c:v>
                </c:pt>
                <c:pt idx="113">
                  <c:v>0.13489283892479004</c:v>
                </c:pt>
                <c:pt idx="114">
                  <c:v>0.13446457243407511</c:v>
                </c:pt>
                <c:pt idx="115">
                  <c:v>0.13404054531276802</c:v>
                </c:pt>
                <c:pt idx="116">
                  <c:v>0.13362316032719534</c:v>
                </c:pt>
                <c:pt idx="117">
                  <c:v>0.1332398060485068</c:v>
                </c:pt>
                <c:pt idx="118">
                  <c:v>0.13286934815003193</c:v>
                </c:pt>
                <c:pt idx="119">
                  <c:v>0.13249933327579089</c:v>
                </c:pt>
                <c:pt idx="120">
                  <c:v>0.13213177002846957</c:v>
                </c:pt>
                <c:pt idx="121">
                  <c:v>0.13176232735070512</c:v>
                </c:pt>
                <c:pt idx="122">
                  <c:v>0.13140855474895707</c:v>
                </c:pt>
                <c:pt idx="123">
                  <c:v>0.13104752452276364</c:v>
                </c:pt>
                <c:pt idx="124">
                  <c:v>0.13067410469689597</c:v>
                </c:pt>
                <c:pt idx="125">
                  <c:v>0.13029341126827507</c:v>
                </c:pt>
                <c:pt idx="126">
                  <c:v>0.12991038393761919</c:v>
                </c:pt>
                <c:pt idx="127">
                  <c:v>0.12952616955005689</c:v>
                </c:pt>
                <c:pt idx="128">
                  <c:v>0.12918938828286161</c:v>
                </c:pt>
                <c:pt idx="129">
                  <c:v>0.12885744014832928</c:v>
                </c:pt>
                <c:pt idx="130">
                  <c:v>0.12846079268738303</c:v>
                </c:pt>
                <c:pt idx="131">
                  <c:v>0.12806432373623675</c:v>
                </c:pt>
                <c:pt idx="132">
                  <c:v>0.12765743526872239</c:v>
                </c:pt>
                <c:pt idx="133">
                  <c:v>0.12722257222635036</c:v>
                </c:pt>
                <c:pt idx="134">
                  <c:v>0.12677932644757575</c:v>
                </c:pt>
                <c:pt idx="135">
                  <c:v>0.12634229835007874</c:v>
                </c:pt>
                <c:pt idx="136">
                  <c:v>0.12591990531140401</c:v>
                </c:pt>
                <c:pt idx="137">
                  <c:v>0.12550350259781495</c:v>
                </c:pt>
                <c:pt idx="138">
                  <c:v>0.12509231441864199</c:v>
                </c:pt>
                <c:pt idx="139">
                  <c:v>0.1246877453545685</c:v>
                </c:pt>
                <c:pt idx="140">
                  <c:v>0.12428886183515508</c:v>
                </c:pt>
                <c:pt idx="141">
                  <c:v>0.12389946251756702</c:v>
                </c:pt>
                <c:pt idx="142">
                  <c:v>0.12352025240510195</c:v>
                </c:pt>
                <c:pt idx="143">
                  <c:v>0.12314453230589203</c:v>
                </c:pt>
                <c:pt idx="144">
                  <c:v>0.12276853593503596</c:v>
                </c:pt>
                <c:pt idx="145">
                  <c:v>0.12239759232592691</c:v>
                </c:pt>
                <c:pt idx="146">
                  <c:v>0.12203301215660424</c:v>
                </c:pt>
                <c:pt idx="147">
                  <c:v>0.12168160728464217</c:v>
                </c:pt>
                <c:pt idx="148">
                  <c:v>0.12133147587568857</c:v>
                </c:pt>
                <c:pt idx="149">
                  <c:v>0.12098524164777177</c:v>
                </c:pt>
                <c:pt idx="150">
                  <c:v>0.12064407618441199</c:v>
                </c:pt>
                <c:pt idx="151">
                  <c:v>0.12030082096602678</c:v>
                </c:pt>
                <c:pt idx="152">
                  <c:v>0.1199629348357584</c:v>
                </c:pt>
                <c:pt idx="153">
                  <c:v>0.11962986351496468</c:v>
                </c:pt>
                <c:pt idx="154">
                  <c:v>0.11929932950453019</c:v>
                </c:pt>
                <c:pt idx="155">
                  <c:v>0.1189773058833298</c:v>
                </c:pt>
                <c:pt idx="156">
                  <c:v>0.11889709719828735</c:v>
                </c:pt>
                <c:pt idx="157">
                  <c:v>0.11880756698931348</c:v>
                </c:pt>
                <c:pt idx="158">
                  <c:v>0.11873755527913205</c:v>
                </c:pt>
                <c:pt idx="159">
                  <c:v>0.11865739382614053</c:v>
                </c:pt>
                <c:pt idx="160">
                  <c:v>0.11858252252927813</c:v>
                </c:pt>
                <c:pt idx="161">
                  <c:v>0.11850246123719799</c:v>
                </c:pt>
                <c:pt idx="162">
                  <c:v>0.11841763363495807</c:v>
                </c:pt>
                <c:pt idx="163">
                  <c:v>0.11833062316490961</c:v>
                </c:pt>
                <c:pt idx="164">
                  <c:v>0.11824461201392129</c:v>
                </c:pt>
                <c:pt idx="165">
                  <c:v>0.11815857723819495</c:v>
                </c:pt>
                <c:pt idx="166">
                  <c:v>0.11807436980230156</c:v>
                </c:pt>
                <c:pt idx="167">
                  <c:v>0.11797939101011858</c:v>
                </c:pt>
                <c:pt idx="168">
                  <c:v>0.11788150321670594</c:v>
                </c:pt>
                <c:pt idx="169">
                  <c:v>0.11775039585450271</c:v>
                </c:pt>
                <c:pt idx="170">
                  <c:v>0.11761524225558133</c:v>
                </c:pt>
                <c:pt idx="171">
                  <c:v>0.11748277493900448</c:v>
                </c:pt>
                <c:pt idx="172">
                  <c:v>0.11734981355453866</c:v>
                </c:pt>
                <c:pt idx="173">
                  <c:v>0.11721778214036171</c:v>
                </c:pt>
                <c:pt idx="174">
                  <c:v>0.11707731132362141</c:v>
                </c:pt>
                <c:pt idx="175">
                  <c:v>0.11695706077005562</c:v>
                </c:pt>
                <c:pt idx="176">
                  <c:v>0.11684825515172372</c:v>
                </c:pt>
                <c:pt idx="177">
                  <c:v>0.11672914790140577</c:v>
                </c:pt>
                <c:pt idx="178">
                  <c:v>0.11664294687961416</c:v>
                </c:pt>
                <c:pt idx="179">
                  <c:v>0.11656738685567411</c:v>
                </c:pt>
                <c:pt idx="180">
                  <c:v>0.11644015627528838</c:v>
                </c:pt>
                <c:pt idx="181">
                  <c:v>0.11631838215689615</c:v>
                </c:pt>
                <c:pt idx="182">
                  <c:v>0.11622507816200983</c:v>
                </c:pt>
                <c:pt idx="183">
                  <c:v>0.11613255577541168</c:v>
                </c:pt>
                <c:pt idx="184">
                  <c:v>0.1160252610792285</c:v>
                </c:pt>
                <c:pt idx="185">
                  <c:v>0.11591553769514114</c:v>
                </c:pt>
                <c:pt idx="186">
                  <c:v>0.115803608826995</c:v>
                </c:pt>
                <c:pt idx="187">
                  <c:v>0.1157162180658578</c:v>
                </c:pt>
                <c:pt idx="188">
                  <c:v>0.11554643205914507</c:v>
                </c:pt>
                <c:pt idx="189">
                  <c:v>0.1153573763381484</c:v>
                </c:pt>
                <c:pt idx="190">
                  <c:v>0.11517543488502943</c:v>
                </c:pt>
                <c:pt idx="191">
                  <c:v>0.11498645179272581</c:v>
                </c:pt>
                <c:pt idx="192">
                  <c:v>0.11481999005629819</c:v>
                </c:pt>
                <c:pt idx="193">
                  <c:v>0.11464492920466954</c:v>
                </c:pt>
                <c:pt idx="194">
                  <c:v>0.11446425698958632</c:v>
                </c:pt>
                <c:pt idx="195">
                  <c:v>0.11428704652290557</c:v>
                </c:pt>
                <c:pt idx="196">
                  <c:v>0.11407512676380707</c:v>
                </c:pt>
                <c:pt idx="197">
                  <c:v>0.11381561447076768</c:v>
                </c:pt>
                <c:pt idx="198">
                  <c:v>0.11356081474618038</c:v>
                </c:pt>
                <c:pt idx="199">
                  <c:v>0.11329983964636445</c:v>
                </c:pt>
                <c:pt idx="200">
                  <c:v>0.1130327654671785</c:v>
                </c:pt>
                <c:pt idx="201">
                  <c:v>0.11276915615296267</c:v>
                </c:pt>
                <c:pt idx="202">
                  <c:v>0.11248303890204833</c:v>
                </c:pt>
                <c:pt idx="203">
                  <c:v>0.11196164727083639</c:v>
                </c:pt>
                <c:pt idx="204">
                  <c:v>0.11112942613941787</c:v>
                </c:pt>
                <c:pt idx="205">
                  <c:v>0.11030016230506655</c:v>
                </c:pt>
                <c:pt idx="206">
                  <c:v>0.10945837942488676</c:v>
                </c:pt>
                <c:pt idx="207">
                  <c:v>0.10859760411163301</c:v>
                </c:pt>
                <c:pt idx="208">
                  <c:v>0.10774018494620426</c:v>
                </c:pt>
                <c:pt idx="209">
                  <c:v>0.10685431730225994</c:v>
                </c:pt>
                <c:pt idx="210">
                  <c:v>0.10592828202126423</c:v>
                </c:pt>
                <c:pt idx="211">
                  <c:v>0.10498798534540989</c:v>
                </c:pt>
                <c:pt idx="212">
                  <c:v>0.10401825303535137</c:v>
                </c:pt>
                <c:pt idx="213">
                  <c:v>0.10305345031990824</c:v>
                </c:pt>
                <c:pt idx="214">
                  <c:v>0.10208729592283219</c:v>
                </c:pt>
                <c:pt idx="215">
                  <c:v>0.10112197304745396</c:v>
                </c:pt>
                <c:pt idx="216">
                  <c:v>0.10015664848622041</c:v>
                </c:pt>
                <c:pt idx="217">
                  <c:v>9.9190335969156454E-2</c:v>
                </c:pt>
                <c:pt idx="218">
                  <c:v>9.8232150565841128E-2</c:v>
                </c:pt>
                <c:pt idx="219">
                  <c:v>9.7274254967568211E-2</c:v>
                </c:pt>
                <c:pt idx="220">
                  <c:v>9.6323661267802493E-2</c:v>
                </c:pt>
                <c:pt idx="221">
                  <c:v>9.5374466691060311E-2</c:v>
                </c:pt>
                <c:pt idx="222">
                  <c:v>9.4424309856855931E-2</c:v>
                </c:pt>
                <c:pt idx="223">
                  <c:v>9.347422167479226E-2</c:v>
                </c:pt>
                <c:pt idx="224">
                  <c:v>9.2527422099484738E-2</c:v>
                </c:pt>
                <c:pt idx="225">
                  <c:v>9.1615932938788419E-2</c:v>
                </c:pt>
                <c:pt idx="226">
                  <c:v>9.072472377812893E-2</c:v>
                </c:pt>
                <c:pt idx="227">
                  <c:v>8.9836428909913932E-2</c:v>
                </c:pt>
                <c:pt idx="228">
                  <c:v>8.8941854746188279E-2</c:v>
                </c:pt>
                <c:pt idx="229">
                  <c:v>8.8040227019571704E-2</c:v>
                </c:pt>
                <c:pt idx="230">
                  <c:v>8.7199190251971717E-2</c:v>
                </c:pt>
                <c:pt idx="231">
                  <c:v>8.6354952342696287E-2</c:v>
                </c:pt>
                <c:pt idx="232">
                  <c:v>8.550776539106654E-2</c:v>
                </c:pt>
                <c:pt idx="233">
                  <c:v>8.4664331964854816E-2</c:v>
                </c:pt>
                <c:pt idx="234">
                  <c:v>8.3821469647251998E-2</c:v>
                </c:pt>
                <c:pt idx="235">
                  <c:v>8.2959077999082809E-2</c:v>
                </c:pt>
                <c:pt idx="236">
                  <c:v>8.2121827372573591E-2</c:v>
                </c:pt>
                <c:pt idx="237">
                  <c:v>8.1286216400305977E-2</c:v>
                </c:pt>
                <c:pt idx="238">
                  <c:v>8.0440552208915772E-2</c:v>
                </c:pt>
                <c:pt idx="239">
                  <c:v>7.9594271282192638E-2</c:v>
                </c:pt>
                <c:pt idx="240">
                  <c:v>7.875942049272544E-2</c:v>
                </c:pt>
                <c:pt idx="241">
                  <c:v>7.7926397956420923E-2</c:v>
                </c:pt>
                <c:pt idx="242">
                  <c:v>7.7096244307926123E-2</c:v>
                </c:pt>
                <c:pt idx="243">
                  <c:v>7.6268964771269154E-2</c:v>
                </c:pt>
                <c:pt idx="244">
                  <c:v>7.5428778411726724E-2</c:v>
                </c:pt>
                <c:pt idx="245">
                  <c:v>7.4591480988157627E-2</c:v>
                </c:pt>
                <c:pt idx="246">
                  <c:v>7.3751949152431828E-2</c:v>
                </c:pt>
                <c:pt idx="247">
                  <c:v>7.291848329271057E-2</c:v>
                </c:pt>
                <c:pt idx="248">
                  <c:v>7.210776251909877E-2</c:v>
                </c:pt>
                <c:pt idx="249">
                  <c:v>7.1326184510554294E-2</c:v>
                </c:pt>
                <c:pt idx="250">
                  <c:v>7.0545320706552853E-2</c:v>
                </c:pt>
                <c:pt idx="251">
                  <c:v>6.9757759338772471E-2</c:v>
                </c:pt>
                <c:pt idx="252">
                  <c:v>6.898425410666946E-2</c:v>
                </c:pt>
                <c:pt idx="253">
                  <c:v>6.8217865782995005E-2</c:v>
                </c:pt>
                <c:pt idx="254">
                  <c:v>6.7472481574283927E-2</c:v>
                </c:pt>
                <c:pt idx="255">
                  <c:v>6.6902345675135005E-2</c:v>
                </c:pt>
                <c:pt idx="256">
                  <c:v>6.6652973708593508E-2</c:v>
                </c:pt>
                <c:pt idx="257">
                  <c:v>6.6406498596214322E-2</c:v>
                </c:pt>
                <c:pt idx="258">
                  <c:v>6.616994546614266E-2</c:v>
                </c:pt>
                <c:pt idx="259">
                  <c:v>6.5943579759756482E-2</c:v>
                </c:pt>
                <c:pt idx="260">
                  <c:v>6.5712705599737034E-2</c:v>
                </c:pt>
                <c:pt idx="261">
                  <c:v>6.5553542490374067E-2</c:v>
                </c:pt>
                <c:pt idx="262">
                  <c:v>6.5446769651873279E-2</c:v>
                </c:pt>
                <c:pt idx="263">
                  <c:v>6.5337442611978255E-2</c:v>
                </c:pt>
                <c:pt idx="264">
                  <c:v>6.5273561080607015E-2</c:v>
                </c:pt>
                <c:pt idx="265">
                  <c:v>6.5210612160358838E-2</c:v>
                </c:pt>
                <c:pt idx="266">
                  <c:v>6.5148636118547459E-2</c:v>
                </c:pt>
                <c:pt idx="267">
                  <c:v>6.509127574749432E-2</c:v>
                </c:pt>
                <c:pt idx="268">
                  <c:v>6.5034356409548313E-2</c:v>
                </c:pt>
                <c:pt idx="269">
                  <c:v>6.4988010261052803E-2</c:v>
                </c:pt>
                <c:pt idx="270">
                  <c:v>6.4930507678806745E-2</c:v>
                </c:pt>
                <c:pt idx="271">
                  <c:v>6.4874285764632E-2</c:v>
                </c:pt>
                <c:pt idx="272">
                  <c:v>6.4819204102235184E-2</c:v>
                </c:pt>
                <c:pt idx="273">
                  <c:v>6.4767389269166531E-2</c:v>
                </c:pt>
                <c:pt idx="274">
                  <c:v>6.469439365230184E-2</c:v>
                </c:pt>
                <c:pt idx="275">
                  <c:v>6.4616348569672896E-2</c:v>
                </c:pt>
                <c:pt idx="276">
                  <c:v>6.454471986879394E-2</c:v>
                </c:pt>
                <c:pt idx="277">
                  <c:v>6.4458368253824172E-2</c:v>
                </c:pt>
                <c:pt idx="278">
                  <c:v>6.4368499474333665E-2</c:v>
                </c:pt>
                <c:pt idx="279">
                  <c:v>6.4268372578670158E-2</c:v>
                </c:pt>
                <c:pt idx="280">
                  <c:v>6.4179288289630973E-2</c:v>
                </c:pt>
                <c:pt idx="281">
                  <c:v>6.4101833132921643E-2</c:v>
                </c:pt>
                <c:pt idx="282">
                  <c:v>6.3972383440465047E-2</c:v>
                </c:pt>
                <c:pt idx="283">
                  <c:v>6.3847498169957703E-2</c:v>
                </c:pt>
                <c:pt idx="284">
                  <c:v>6.3729388813870358E-2</c:v>
                </c:pt>
                <c:pt idx="285">
                  <c:v>6.3567338193431119E-2</c:v>
                </c:pt>
                <c:pt idx="286">
                  <c:v>6.3427583565433196E-2</c:v>
                </c:pt>
                <c:pt idx="287">
                  <c:v>6.3343272184228888E-2</c:v>
                </c:pt>
                <c:pt idx="288">
                  <c:v>6.3251268943033651E-2</c:v>
                </c:pt>
                <c:pt idx="289">
                  <c:v>6.316768110715637E-2</c:v>
                </c:pt>
                <c:pt idx="290">
                  <c:v>6.3118290718765208E-2</c:v>
                </c:pt>
                <c:pt idx="291">
                  <c:v>6.308172725885744E-2</c:v>
                </c:pt>
                <c:pt idx="292">
                  <c:v>6.304552005934641E-2</c:v>
                </c:pt>
                <c:pt idx="293">
                  <c:v>6.3004340981825155E-2</c:v>
                </c:pt>
                <c:pt idx="294">
                  <c:v>6.2951663282362041E-2</c:v>
                </c:pt>
                <c:pt idx="295">
                  <c:v>6.2899200119352475E-2</c:v>
                </c:pt>
                <c:pt idx="296">
                  <c:v>6.2847836030320903E-2</c:v>
                </c:pt>
                <c:pt idx="297">
                  <c:v>6.2796630042204607E-2</c:v>
                </c:pt>
                <c:pt idx="298">
                  <c:v>6.2745134120482382E-2</c:v>
                </c:pt>
                <c:pt idx="299">
                  <c:v>6.2681614324259102E-2</c:v>
                </c:pt>
                <c:pt idx="300">
                  <c:v>6.2621262150407878E-2</c:v>
                </c:pt>
                <c:pt idx="301">
                  <c:v>6.2565113112424256E-2</c:v>
                </c:pt>
                <c:pt idx="302">
                  <c:v>6.2508613547666445E-2</c:v>
                </c:pt>
                <c:pt idx="303">
                  <c:v>6.2465950112450611E-2</c:v>
                </c:pt>
                <c:pt idx="304">
                  <c:v>6.2399648632727879E-2</c:v>
                </c:pt>
                <c:pt idx="305">
                  <c:v>6.2369860547344849E-2</c:v>
                </c:pt>
                <c:pt idx="306">
                  <c:v>6.2339384354097263E-2</c:v>
                </c:pt>
                <c:pt idx="307">
                  <c:v>6.2308334637412935E-2</c:v>
                </c:pt>
                <c:pt idx="308">
                  <c:v>6.2261528017206393E-2</c:v>
                </c:pt>
                <c:pt idx="309">
                  <c:v>6.2208951536302126E-2</c:v>
                </c:pt>
                <c:pt idx="310">
                  <c:v>6.215860560676402E-2</c:v>
                </c:pt>
                <c:pt idx="311">
                  <c:v>6.2106351961638634E-2</c:v>
                </c:pt>
                <c:pt idx="312">
                  <c:v>6.2049828406336091E-2</c:v>
                </c:pt>
                <c:pt idx="313">
                  <c:v>6.2020799306230126E-2</c:v>
                </c:pt>
                <c:pt idx="314">
                  <c:v>6.1992672497164142E-2</c:v>
                </c:pt>
                <c:pt idx="315">
                  <c:v>6.1949524229391928E-2</c:v>
                </c:pt>
                <c:pt idx="316">
                  <c:v>6.1930067706345772E-2</c:v>
                </c:pt>
                <c:pt idx="317">
                  <c:v>6.190437952134345E-2</c:v>
                </c:pt>
                <c:pt idx="318">
                  <c:v>6.1882041195267794E-2</c:v>
                </c:pt>
                <c:pt idx="319">
                  <c:v>6.1855469584430403E-2</c:v>
                </c:pt>
                <c:pt idx="320">
                  <c:v>6.1836079831556659E-2</c:v>
                </c:pt>
                <c:pt idx="321">
                  <c:v>6.1822883410631475E-2</c:v>
                </c:pt>
                <c:pt idx="322">
                  <c:v>6.1823102187668434E-2</c:v>
                </c:pt>
                <c:pt idx="323">
                  <c:v>6.1820250124130248E-2</c:v>
                </c:pt>
                <c:pt idx="324">
                  <c:v>6.1818207679835382E-2</c:v>
                </c:pt>
                <c:pt idx="325">
                  <c:v>6.1810136299173216E-2</c:v>
                </c:pt>
                <c:pt idx="326">
                  <c:v>6.183994396020269E-2</c:v>
                </c:pt>
                <c:pt idx="327">
                  <c:v>6.1873318443782716E-2</c:v>
                </c:pt>
                <c:pt idx="328">
                  <c:v>6.1904043342617253E-2</c:v>
                </c:pt>
                <c:pt idx="329">
                  <c:v>6.1934189856744717E-2</c:v>
                </c:pt>
                <c:pt idx="330">
                  <c:v>6.1958572147755651E-2</c:v>
                </c:pt>
                <c:pt idx="331">
                  <c:v>6.1988869743159529E-2</c:v>
                </c:pt>
                <c:pt idx="332">
                  <c:v>6.2018197416395984E-2</c:v>
                </c:pt>
                <c:pt idx="333">
                  <c:v>6.2054282064504286E-2</c:v>
                </c:pt>
                <c:pt idx="334">
                  <c:v>6.2097401304052169E-2</c:v>
                </c:pt>
                <c:pt idx="335">
                  <c:v>6.2143111884085285E-2</c:v>
                </c:pt>
                <c:pt idx="336">
                  <c:v>6.2187061254875886E-2</c:v>
                </c:pt>
                <c:pt idx="337">
                  <c:v>6.2286177239859006E-2</c:v>
                </c:pt>
                <c:pt idx="338">
                  <c:v>6.2372309751596133E-2</c:v>
                </c:pt>
                <c:pt idx="339">
                  <c:v>6.2463531268663545E-2</c:v>
                </c:pt>
                <c:pt idx="340">
                  <c:v>6.2555477566449261E-2</c:v>
                </c:pt>
                <c:pt idx="341">
                  <c:v>6.2650391631125846E-2</c:v>
                </c:pt>
                <c:pt idx="342">
                  <c:v>6.274066500210003E-2</c:v>
                </c:pt>
                <c:pt idx="343">
                  <c:v>6.2833827017525989E-2</c:v>
                </c:pt>
                <c:pt idx="344">
                  <c:v>6.2928970910328258E-2</c:v>
                </c:pt>
                <c:pt idx="345">
                  <c:v>6.3034822974231311E-2</c:v>
                </c:pt>
                <c:pt idx="346">
                  <c:v>6.3150788814657591E-2</c:v>
                </c:pt>
                <c:pt idx="347">
                  <c:v>6.3261547234234744E-2</c:v>
                </c:pt>
                <c:pt idx="348">
                  <c:v>6.3381252719188846E-2</c:v>
                </c:pt>
                <c:pt idx="349">
                  <c:v>6.3478585217535979E-2</c:v>
                </c:pt>
                <c:pt idx="350">
                  <c:v>6.3572527800054429E-2</c:v>
                </c:pt>
                <c:pt idx="351">
                  <c:v>6.367245687182628E-2</c:v>
                </c:pt>
                <c:pt idx="352">
                  <c:v>6.3767263244409705E-2</c:v>
                </c:pt>
                <c:pt idx="353">
                  <c:v>6.3864354095780271E-2</c:v>
                </c:pt>
                <c:pt idx="354">
                  <c:v>6.3954885738927256E-2</c:v>
                </c:pt>
                <c:pt idx="355">
                  <c:v>6.4037877704213153E-2</c:v>
                </c:pt>
                <c:pt idx="356">
                  <c:v>6.4122803327667191E-2</c:v>
                </c:pt>
                <c:pt idx="357">
                  <c:v>6.4173631427853345E-2</c:v>
                </c:pt>
                <c:pt idx="358">
                  <c:v>6.4225754308337421E-2</c:v>
                </c:pt>
                <c:pt idx="359">
                  <c:v>6.4277897401894976E-2</c:v>
                </c:pt>
                <c:pt idx="360">
                  <c:v>6.4328294266888145E-2</c:v>
                </c:pt>
                <c:pt idx="361">
                  <c:v>6.4378491245572586E-2</c:v>
                </c:pt>
                <c:pt idx="362">
                  <c:v>6.4420083166429332E-2</c:v>
                </c:pt>
                <c:pt idx="363">
                  <c:v>6.4467377376994373E-2</c:v>
                </c:pt>
                <c:pt idx="364">
                  <c:v>6.4527172597659901E-2</c:v>
                </c:pt>
                <c:pt idx="365">
                  <c:v>6.4567911949577242E-2</c:v>
                </c:pt>
                <c:pt idx="366">
                  <c:v>6.4600407810115654E-2</c:v>
                </c:pt>
                <c:pt idx="367">
                  <c:v>6.4634824657358828E-2</c:v>
                </c:pt>
                <c:pt idx="368">
                  <c:v>6.4648148906414848E-2</c:v>
                </c:pt>
                <c:pt idx="369">
                  <c:v>6.4706645484932504E-2</c:v>
                </c:pt>
                <c:pt idx="370">
                  <c:v>6.4754511651691313E-2</c:v>
                </c:pt>
                <c:pt idx="371">
                  <c:v>6.4804152653328756E-2</c:v>
                </c:pt>
                <c:pt idx="372">
                  <c:v>6.4844780276566247E-2</c:v>
                </c:pt>
                <c:pt idx="373">
                  <c:v>6.4880394318620083E-2</c:v>
                </c:pt>
                <c:pt idx="374">
                  <c:v>6.4891334628046235E-2</c:v>
                </c:pt>
                <c:pt idx="375">
                  <c:v>6.4895378563427475E-2</c:v>
                </c:pt>
                <c:pt idx="376">
                  <c:v>6.4901453151342894E-2</c:v>
                </c:pt>
                <c:pt idx="377">
                  <c:v>6.490394437058189E-2</c:v>
                </c:pt>
                <c:pt idx="378">
                  <c:v>6.4902209125270532E-2</c:v>
                </c:pt>
                <c:pt idx="379">
                  <c:v>6.490103623821486E-2</c:v>
                </c:pt>
                <c:pt idx="380">
                  <c:v>6.49002281517473E-2</c:v>
                </c:pt>
                <c:pt idx="381">
                  <c:v>6.4894127107481478E-2</c:v>
                </c:pt>
                <c:pt idx="382">
                  <c:v>6.4851051579140132E-2</c:v>
                </c:pt>
                <c:pt idx="383">
                  <c:v>6.4784796486822338E-2</c:v>
                </c:pt>
                <c:pt idx="384">
                  <c:v>6.4715661554936785E-2</c:v>
                </c:pt>
                <c:pt idx="385">
                  <c:v>6.4651950726807988E-2</c:v>
                </c:pt>
                <c:pt idx="386">
                  <c:v>6.4585615742936031E-2</c:v>
                </c:pt>
                <c:pt idx="387">
                  <c:v>6.4459841736323756E-2</c:v>
                </c:pt>
                <c:pt idx="388">
                  <c:v>6.4348284937021411E-2</c:v>
                </c:pt>
                <c:pt idx="389">
                  <c:v>6.4236953302762523E-2</c:v>
                </c:pt>
                <c:pt idx="390">
                  <c:v>6.409719735029086E-2</c:v>
                </c:pt>
                <c:pt idx="391">
                  <c:v>6.3945074683377651E-2</c:v>
                </c:pt>
                <c:pt idx="392">
                  <c:v>6.3790436161252601E-2</c:v>
                </c:pt>
                <c:pt idx="393">
                  <c:v>6.3615336434188582E-2</c:v>
                </c:pt>
                <c:pt idx="394">
                  <c:v>6.3434305020962228E-2</c:v>
                </c:pt>
                <c:pt idx="395">
                  <c:v>6.3253185818551619E-2</c:v>
                </c:pt>
                <c:pt idx="396">
                  <c:v>6.3071908247957539E-2</c:v>
                </c:pt>
                <c:pt idx="397">
                  <c:v>6.2895991371183541E-2</c:v>
                </c:pt>
                <c:pt idx="398">
                  <c:v>6.2719109630942668E-2</c:v>
                </c:pt>
                <c:pt idx="399">
                  <c:v>6.2539206676185802E-2</c:v>
                </c:pt>
                <c:pt idx="400">
                  <c:v>6.2355344988185353E-2</c:v>
                </c:pt>
                <c:pt idx="401">
                  <c:v>6.2180902374046519E-2</c:v>
                </c:pt>
                <c:pt idx="402">
                  <c:v>6.2007021158410329E-2</c:v>
                </c:pt>
                <c:pt idx="403">
                  <c:v>6.1836809859565654E-2</c:v>
                </c:pt>
                <c:pt idx="404">
                  <c:v>6.1665829339076945E-2</c:v>
                </c:pt>
                <c:pt idx="405">
                  <c:v>6.1488234485421171E-2</c:v>
                </c:pt>
                <c:pt idx="406">
                  <c:v>6.1310312318229976E-2</c:v>
                </c:pt>
                <c:pt idx="407">
                  <c:v>6.1137006236351259E-2</c:v>
                </c:pt>
                <c:pt idx="408">
                  <c:v>6.0969711968221929E-2</c:v>
                </c:pt>
                <c:pt idx="409">
                  <c:v>6.078951714164807E-2</c:v>
                </c:pt>
                <c:pt idx="410">
                  <c:v>6.0601041683319097E-2</c:v>
                </c:pt>
                <c:pt idx="411">
                  <c:v>6.041172098701364E-2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35A-4BE1-99D2-4FD1723793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7872464"/>
        <c:axId val="537871808"/>
      </c:lineChart>
      <c:dateAx>
        <c:axId val="537872464"/>
        <c:scaling>
          <c:orientation val="minMax"/>
          <c:max val="43427"/>
        </c:scaling>
        <c:delete val="0"/>
        <c:axPos val="b"/>
        <c:numFmt formatCode="yyyy;@" sourceLinked="0"/>
        <c:majorTickMark val="cross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537871808"/>
        <c:crosses val="autoZero"/>
        <c:auto val="1"/>
        <c:lblOffset val="100"/>
        <c:baseTimeUnit val="months"/>
        <c:majorUnit val="1"/>
        <c:majorTimeUnit val="years"/>
      </c:dateAx>
      <c:valAx>
        <c:axId val="537871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prstDash val="dash"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537872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7213305530054481E-2"/>
          <c:y val="0.91987321595836558"/>
          <c:w val="0.95614967537050777"/>
          <c:h val="7.94152176924352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218611852737596E-2"/>
          <c:y val="5.3631337319948409E-2"/>
          <c:w val="0.90131783604091087"/>
          <c:h val="0.75192779872739235"/>
        </c:manualLayout>
      </c:layout>
      <c:lineChart>
        <c:grouping val="standard"/>
        <c:varyColors val="0"/>
        <c:ser>
          <c:idx val="0"/>
          <c:order val="0"/>
          <c:tx>
            <c:v>A</c:v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'Bloom Yields live'!$F$11:$F$428</c:f>
              <c:numCache>
                <c:formatCode>m/d/yyyy</c:formatCode>
                <c:ptCount val="418"/>
                <c:pt idx="0">
                  <c:v>0</c:v>
                </c:pt>
                <c:pt idx="1">
                  <c:v>40186</c:v>
                </c:pt>
                <c:pt idx="2">
                  <c:v>40193</c:v>
                </c:pt>
                <c:pt idx="3">
                  <c:v>40200</c:v>
                </c:pt>
                <c:pt idx="4">
                  <c:v>40207</c:v>
                </c:pt>
                <c:pt idx="5">
                  <c:v>40214</c:v>
                </c:pt>
                <c:pt idx="6">
                  <c:v>40221</c:v>
                </c:pt>
                <c:pt idx="7">
                  <c:v>40228</c:v>
                </c:pt>
                <c:pt idx="8">
                  <c:v>40235</c:v>
                </c:pt>
                <c:pt idx="9">
                  <c:v>40242</c:v>
                </c:pt>
                <c:pt idx="10">
                  <c:v>40249</c:v>
                </c:pt>
                <c:pt idx="11">
                  <c:v>40256</c:v>
                </c:pt>
                <c:pt idx="12">
                  <c:v>40263</c:v>
                </c:pt>
                <c:pt idx="13">
                  <c:v>40270</c:v>
                </c:pt>
                <c:pt idx="14">
                  <c:v>40277</c:v>
                </c:pt>
                <c:pt idx="15">
                  <c:v>40284</c:v>
                </c:pt>
                <c:pt idx="16">
                  <c:v>40291</c:v>
                </c:pt>
                <c:pt idx="17">
                  <c:v>40298</c:v>
                </c:pt>
                <c:pt idx="18">
                  <c:v>40305</c:v>
                </c:pt>
                <c:pt idx="19">
                  <c:v>40312</c:v>
                </c:pt>
                <c:pt idx="20">
                  <c:v>40319</c:v>
                </c:pt>
                <c:pt idx="21">
                  <c:v>40326</c:v>
                </c:pt>
                <c:pt idx="22">
                  <c:v>40333</c:v>
                </c:pt>
                <c:pt idx="23">
                  <c:v>40340</c:v>
                </c:pt>
                <c:pt idx="24">
                  <c:v>40347</c:v>
                </c:pt>
                <c:pt idx="25">
                  <c:v>40354</c:v>
                </c:pt>
                <c:pt idx="26">
                  <c:v>40361</c:v>
                </c:pt>
                <c:pt idx="27">
                  <c:v>40368</c:v>
                </c:pt>
                <c:pt idx="28">
                  <c:v>40375</c:v>
                </c:pt>
                <c:pt idx="29">
                  <c:v>40382</c:v>
                </c:pt>
                <c:pt idx="30">
                  <c:v>40389</c:v>
                </c:pt>
                <c:pt idx="31">
                  <c:v>40396</c:v>
                </c:pt>
                <c:pt idx="32">
                  <c:v>40403</c:v>
                </c:pt>
                <c:pt idx="33">
                  <c:v>40410</c:v>
                </c:pt>
                <c:pt idx="34">
                  <c:v>40417</c:v>
                </c:pt>
                <c:pt idx="35">
                  <c:v>40424</c:v>
                </c:pt>
                <c:pt idx="36">
                  <c:v>40431</c:v>
                </c:pt>
                <c:pt idx="37">
                  <c:v>40438</c:v>
                </c:pt>
                <c:pt idx="38">
                  <c:v>40445</c:v>
                </c:pt>
                <c:pt idx="39">
                  <c:v>40452</c:v>
                </c:pt>
                <c:pt idx="40">
                  <c:v>40459</c:v>
                </c:pt>
                <c:pt idx="41">
                  <c:v>40466</c:v>
                </c:pt>
                <c:pt idx="42">
                  <c:v>40473</c:v>
                </c:pt>
                <c:pt idx="43">
                  <c:v>40480</c:v>
                </c:pt>
                <c:pt idx="44">
                  <c:v>40487</c:v>
                </c:pt>
                <c:pt idx="45">
                  <c:v>40494</c:v>
                </c:pt>
                <c:pt idx="46">
                  <c:v>40501</c:v>
                </c:pt>
                <c:pt idx="47">
                  <c:v>40508</c:v>
                </c:pt>
                <c:pt idx="48">
                  <c:v>40515</c:v>
                </c:pt>
                <c:pt idx="49">
                  <c:v>40522</c:v>
                </c:pt>
                <c:pt idx="50">
                  <c:v>40529</c:v>
                </c:pt>
                <c:pt idx="51">
                  <c:v>40536</c:v>
                </c:pt>
                <c:pt idx="52">
                  <c:v>40543</c:v>
                </c:pt>
                <c:pt idx="53">
                  <c:v>40550</c:v>
                </c:pt>
                <c:pt idx="54">
                  <c:v>40557</c:v>
                </c:pt>
                <c:pt idx="55">
                  <c:v>40564</c:v>
                </c:pt>
                <c:pt idx="56">
                  <c:v>40571</c:v>
                </c:pt>
                <c:pt idx="57">
                  <c:v>40578</c:v>
                </c:pt>
                <c:pt idx="58">
                  <c:v>40585</c:v>
                </c:pt>
                <c:pt idx="59">
                  <c:v>40592</c:v>
                </c:pt>
                <c:pt idx="60">
                  <c:v>40599</c:v>
                </c:pt>
                <c:pt idx="61">
                  <c:v>40606</c:v>
                </c:pt>
                <c:pt idx="62">
                  <c:v>40613</c:v>
                </c:pt>
                <c:pt idx="63">
                  <c:v>40620</c:v>
                </c:pt>
                <c:pt idx="64">
                  <c:v>40627</c:v>
                </c:pt>
                <c:pt idx="65">
                  <c:v>40634</c:v>
                </c:pt>
                <c:pt idx="66">
                  <c:v>40641</c:v>
                </c:pt>
                <c:pt idx="67">
                  <c:v>40648</c:v>
                </c:pt>
                <c:pt idx="68">
                  <c:v>40655</c:v>
                </c:pt>
                <c:pt idx="69">
                  <c:v>40662</c:v>
                </c:pt>
                <c:pt idx="70">
                  <c:v>40669</c:v>
                </c:pt>
                <c:pt idx="71">
                  <c:v>40676</c:v>
                </c:pt>
                <c:pt idx="72">
                  <c:v>40683</c:v>
                </c:pt>
                <c:pt idx="73">
                  <c:v>40690</c:v>
                </c:pt>
                <c:pt idx="74">
                  <c:v>40697</c:v>
                </c:pt>
                <c:pt idx="75">
                  <c:v>40704</c:v>
                </c:pt>
                <c:pt idx="76">
                  <c:v>40711</c:v>
                </c:pt>
                <c:pt idx="77">
                  <c:v>40718</c:v>
                </c:pt>
                <c:pt idx="78">
                  <c:v>40725</c:v>
                </c:pt>
                <c:pt idx="79">
                  <c:v>40732</c:v>
                </c:pt>
                <c:pt idx="80">
                  <c:v>40739</c:v>
                </c:pt>
                <c:pt idx="81">
                  <c:v>40746</c:v>
                </c:pt>
                <c:pt idx="82">
                  <c:v>40753</c:v>
                </c:pt>
                <c:pt idx="83">
                  <c:v>40760</c:v>
                </c:pt>
                <c:pt idx="84">
                  <c:v>40767</c:v>
                </c:pt>
                <c:pt idx="85">
                  <c:v>40774</c:v>
                </c:pt>
                <c:pt idx="86">
                  <c:v>40781</c:v>
                </c:pt>
                <c:pt idx="87">
                  <c:v>40788</c:v>
                </c:pt>
                <c:pt idx="88">
                  <c:v>40795</c:v>
                </c:pt>
                <c:pt idx="89">
                  <c:v>40802</c:v>
                </c:pt>
                <c:pt idx="90">
                  <c:v>40809</c:v>
                </c:pt>
                <c:pt idx="91">
                  <c:v>40816</c:v>
                </c:pt>
                <c:pt idx="92">
                  <c:v>40823</c:v>
                </c:pt>
                <c:pt idx="93">
                  <c:v>40830</c:v>
                </c:pt>
                <c:pt idx="94">
                  <c:v>40837</c:v>
                </c:pt>
                <c:pt idx="95">
                  <c:v>40844</c:v>
                </c:pt>
                <c:pt idx="96">
                  <c:v>40851</c:v>
                </c:pt>
                <c:pt idx="97">
                  <c:v>40858</c:v>
                </c:pt>
                <c:pt idx="98">
                  <c:v>40865</c:v>
                </c:pt>
                <c:pt idx="99">
                  <c:v>40872</c:v>
                </c:pt>
                <c:pt idx="100">
                  <c:v>40879</c:v>
                </c:pt>
                <c:pt idx="101">
                  <c:v>40886</c:v>
                </c:pt>
                <c:pt idx="102">
                  <c:v>40893</c:v>
                </c:pt>
                <c:pt idx="103">
                  <c:v>40900</c:v>
                </c:pt>
                <c:pt idx="104">
                  <c:v>40907</c:v>
                </c:pt>
                <c:pt idx="105">
                  <c:v>40914</c:v>
                </c:pt>
                <c:pt idx="106">
                  <c:v>40921</c:v>
                </c:pt>
                <c:pt idx="107">
                  <c:v>40928</c:v>
                </c:pt>
                <c:pt idx="108">
                  <c:v>40935</c:v>
                </c:pt>
                <c:pt idx="109">
                  <c:v>40942</c:v>
                </c:pt>
                <c:pt idx="110">
                  <c:v>40949</c:v>
                </c:pt>
                <c:pt idx="111">
                  <c:v>40956</c:v>
                </c:pt>
                <c:pt idx="112">
                  <c:v>40963</c:v>
                </c:pt>
                <c:pt idx="113">
                  <c:v>40970</c:v>
                </c:pt>
                <c:pt idx="114">
                  <c:v>40977</c:v>
                </c:pt>
                <c:pt idx="115">
                  <c:v>40984</c:v>
                </c:pt>
                <c:pt idx="116">
                  <c:v>40991</c:v>
                </c:pt>
                <c:pt idx="117">
                  <c:v>40998</c:v>
                </c:pt>
                <c:pt idx="118">
                  <c:v>41005</c:v>
                </c:pt>
                <c:pt idx="119">
                  <c:v>41012</c:v>
                </c:pt>
                <c:pt idx="120">
                  <c:v>41019</c:v>
                </c:pt>
                <c:pt idx="121">
                  <c:v>41026</c:v>
                </c:pt>
                <c:pt idx="122">
                  <c:v>41033</c:v>
                </c:pt>
                <c:pt idx="123">
                  <c:v>41040</c:v>
                </c:pt>
                <c:pt idx="124">
                  <c:v>41047</c:v>
                </c:pt>
                <c:pt idx="125">
                  <c:v>41054</c:v>
                </c:pt>
                <c:pt idx="126">
                  <c:v>41061</c:v>
                </c:pt>
                <c:pt idx="127">
                  <c:v>41068</c:v>
                </c:pt>
                <c:pt idx="128">
                  <c:v>41075</c:v>
                </c:pt>
                <c:pt idx="129">
                  <c:v>41082</c:v>
                </c:pt>
                <c:pt idx="130">
                  <c:v>41089</c:v>
                </c:pt>
                <c:pt idx="131">
                  <c:v>41096</c:v>
                </c:pt>
                <c:pt idx="132">
                  <c:v>41103</c:v>
                </c:pt>
                <c:pt idx="133">
                  <c:v>41110</c:v>
                </c:pt>
                <c:pt idx="134">
                  <c:v>41117</c:v>
                </c:pt>
                <c:pt idx="135">
                  <c:v>41124</c:v>
                </c:pt>
                <c:pt idx="136">
                  <c:v>41131</c:v>
                </c:pt>
                <c:pt idx="137">
                  <c:v>41138</c:v>
                </c:pt>
                <c:pt idx="138">
                  <c:v>41145</c:v>
                </c:pt>
                <c:pt idx="139">
                  <c:v>41152</c:v>
                </c:pt>
                <c:pt idx="140">
                  <c:v>41159</c:v>
                </c:pt>
                <c:pt idx="141">
                  <c:v>41166</c:v>
                </c:pt>
                <c:pt idx="142">
                  <c:v>41173</c:v>
                </c:pt>
                <c:pt idx="143">
                  <c:v>41180</c:v>
                </c:pt>
                <c:pt idx="144">
                  <c:v>41187</c:v>
                </c:pt>
                <c:pt idx="145">
                  <c:v>41194</c:v>
                </c:pt>
                <c:pt idx="146">
                  <c:v>41201</c:v>
                </c:pt>
                <c:pt idx="147">
                  <c:v>41208</c:v>
                </c:pt>
                <c:pt idx="148">
                  <c:v>41215</c:v>
                </c:pt>
                <c:pt idx="149">
                  <c:v>41222</c:v>
                </c:pt>
                <c:pt idx="150">
                  <c:v>41229</c:v>
                </c:pt>
                <c:pt idx="151">
                  <c:v>41236</c:v>
                </c:pt>
                <c:pt idx="152">
                  <c:v>41243</c:v>
                </c:pt>
                <c:pt idx="153">
                  <c:v>41250</c:v>
                </c:pt>
                <c:pt idx="154">
                  <c:v>41257</c:v>
                </c:pt>
                <c:pt idx="155">
                  <c:v>41264</c:v>
                </c:pt>
                <c:pt idx="156">
                  <c:v>41271</c:v>
                </c:pt>
                <c:pt idx="157">
                  <c:v>41278</c:v>
                </c:pt>
                <c:pt idx="158">
                  <c:v>41285</c:v>
                </c:pt>
                <c:pt idx="159">
                  <c:v>41292</c:v>
                </c:pt>
                <c:pt idx="160">
                  <c:v>41299</c:v>
                </c:pt>
                <c:pt idx="161">
                  <c:v>41306</c:v>
                </c:pt>
                <c:pt idx="162">
                  <c:v>41313</c:v>
                </c:pt>
                <c:pt idx="163">
                  <c:v>41320</c:v>
                </c:pt>
                <c:pt idx="164">
                  <c:v>41327</c:v>
                </c:pt>
                <c:pt idx="165">
                  <c:v>41334</c:v>
                </c:pt>
                <c:pt idx="166">
                  <c:v>41341</c:v>
                </c:pt>
                <c:pt idx="167">
                  <c:v>41348</c:v>
                </c:pt>
                <c:pt idx="168">
                  <c:v>41355</c:v>
                </c:pt>
                <c:pt idx="169">
                  <c:v>41362</c:v>
                </c:pt>
                <c:pt idx="170">
                  <c:v>41369</c:v>
                </c:pt>
                <c:pt idx="171">
                  <c:v>41376</c:v>
                </c:pt>
                <c:pt idx="172">
                  <c:v>41383</c:v>
                </c:pt>
                <c:pt idx="173">
                  <c:v>41390</c:v>
                </c:pt>
                <c:pt idx="174">
                  <c:v>41397</c:v>
                </c:pt>
                <c:pt idx="175">
                  <c:v>41404</c:v>
                </c:pt>
                <c:pt idx="176">
                  <c:v>41411</c:v>
                </c:pt>
                <c:pt idx="177">
                  <c:v>41418</c:v>
                </c:pt>
                <c:pt idx="178">
                  <c:v>41425</c:v>
                </c:pt>
                <c:pt idx="179">
                  <c:v>41432</c:v>
                </c:pt>
                <c:pt idx="180">
                  <c:v>41439</c:v>
                </c:pt>
                <c:pt idx="181">
                  <c:v>41446</c:v>
                </c:pt>
                <c:pt idx="182">
                  <c:v>41453</c:v>
                </c:pt>
                <c:pt idx="183">
                  <c:v>41460</c:v>
                </c:pt>
                <c:pt idx="184">
                  <c:v>41467</c:v>
                </c:pt>
                <c:pt idx="185">
                  <c:v>41474</c:v>
                </c:pt>
                <c:pt idx="186">
                  <c:v>41481</c:v>
                </c:pt>
                <c:pt idx="187">
                  <c:v>41488</c:v>
                </c:pt>
                <c:pt idx="188">
                  <c:v>41495</c:v>
                </c:pt>
                <c:pt idx="189">
                  <c:v>41502</c:v>
                </c:pt>
                <c:pt idx="190">
                  <c:v>41509</c:v>
                </c:pt>
                <c:pt idx="191">
                  <c:v>41516</c:v>
                </c:pt>
                <c:pt idx="192">
                  <c:v>41523</c:v>
                </c:pt>
                <c:pt idx="193">
                  <c:v>41530</c:v>
                </c:pt>
                <c:pt idx="194">
                  <c:v>41537</c:v>
                </c:pt>
                <c:pt idx="195">
                  <c:v>41544</c:v>
                </c:pt>
                <c:pt idx="196">
                  <c:v>41551</c:v>
                </c:pt>
                <c:pt idx="197">
                  <c:v>41558</c:v>
                </c:pt>
                <c:pt idx="198">
                  <c:v>41565</c:v>
                </c:pt>
                <c:pt idx="199">
                  <c:v>41572</c:v>
                </c:pt>
                <c:pt idx="200">
                  <c:v>41579</c:v>
                </c:pt>
                <c:pt idx="201">
                  <c:v>41586</c:v>
                </c:pt>
                <c:pt idx="202">
                  <c:v>41593</c:v>
                </c:pt>
                <c:pt idx="203">
                  <c:v>41600</c:v>
                </c:pt>
                <c:pt idx="204">
                  <c:v>41607</c:v>
                </c:pt>
                <c:pt idx="205">
                  <c:v>41614</c:v>
                </c:pt>
                <c:pt idx="206">
                  <c:v>41621</c:v>
                </c:pt>
                <c:pt idx="207">
                  <c:v>41628</c:v>
                </c:pt>
                <c:pt idx="208">
                  <c:v>41635</c:v>
                </c:pt>
                <c:pt idx="209">
                  <c:v>41642</c:v>
                </c:pt>
                <c:pt idx="210">
                  <c:v>41649</c:v>
                </c:pt>
                <c:pt idx="211">
                  <c:v>41656</c:v>
                </c:pt>
                <c:pt idx="212">
                  <c:v>41663</c:v>
                </c:pt>
                <c:pt idx="213">
                  <c:v>41670</c:v>
                </c:pt>
                <c:pt idx="214">
                  <c:v>41677</c:v>
                </c:pt>
                <c:pt idx="215">
                  <c:v>41684</c:v>
                </c:pt>
                <c:pt idx="216">
                  <c:v>41691</c:v>
                </c:pt>
                <c:pt idx="217">
                  <c:v>41698</c:v>
                </c:pt>
                <c:pt idx="218">
                  <c:v>41705</c:v>
                </c:pt>
                <c:pt idx="219">
                  <c:v>41712</c:v>
                </c:pt>
                <c:pt idx="220">
                  <c:v>41719</c:v>
                </c:pt>
                <c:pt idx="221">
                  <c:v>41726</c:v>
                </c:pt>
                <c:pt idx="222">
                  <c:v>41733</c:v>
                </c:pt>
                <c:pt idx="223">
                  <c:v>41740</c:v>
                </c:pt>
                <c:pt idx="224">
                  <c:v>41747</c:v>
                </c:pt>
                <c:pt idx="225">
                  <c:v>41754</c:v>
                </c:pt>
                <c:pt idx="226">
                  <c:v>41761</c:v>
                </c:pt>
                <c:pt idx="227">
                  <c:v>41768</c:v>
                </c:pt>
                <c:pt idx="228">
                  <c:v>41775</c:v>
                </c:pt>
                <c:pt idx="229">
                  <c:v>41782</c:v>
                </c:pt>
                <c:pt idx="230">
                  <c:v>41789</c:v>
                </c:pt>
                <c:pt idx="231">
                  <c:v>41796</c:v>
                </c:pt>
                <c:pt idx="232">
                  <c:v>41803</c:v>
                </c:pt>
                <c:pt idx="233">
                  <c:v>41810</c:v>
                </c:pt>
                <c:pt idx="234">
                  <c:v>41817</c:v>
                </c:pt>
                <c:pt idx="235">
                  <c:v>41824</c:v>
                </c:pt>
                <c:pt idx="236">
                  <c:v>41831</c:v>
                </c:pt>
                <c:pt idx="237">
                  <c:v>41838</c:v>
                </c:pt>
                <c:pt idx="238">
                  <c:v>41845</c:v>
                </c:pt>
                <c:pt idx="239">
                  <c:v>41852</c:v>
                </c:pt>
                <c:pt idx="240">
                  <c:v>41859</c:v>
                </c:pt>
                <c:pt idx="241">
                  <c:v>41866</c:v>
                </c:pt>
                <c:pt idx="242">
                  <c:v>41873</c:v>
                </c:pt>
                <c:pt idx="243">
                  <c:v>41880</c:v>
                </c:pt>
                <c:pt idx="244">
                  <c:v>41887</c:v>
                </c:pt>
                <c:pt idx="245">
                  <c:v>41894</c:v>
                </c:pt>
                <c:pt idx="246">
                  <c:v>41901</c:v>
                </c:pt>
                <c:pt idx="247">
                  <c:v>41908</c:v>
                </c:pt>
                <c:pt idx="248">
                  <c:v>41915</c:v>
                </c:pt>
                <c:pt idx="249">
                  <c:v>41922</c:v>
                </c:pt>
                <c:pt idx="250">
                  <c:v>41929</c:v>
                </c:pt>
                <c:pt idx="251">
                  <c:v>41936</c:v>
                </c:pt>
                <c:pt idx="252">
                  <c:v>41943</c:v>
                </c:pt>
                <c:pt idx="253">
                  <c:v>41950</c:v>
                </c:pt>
                <c:pt idx="254">
                  <c:v>41957</c:v>
                </c:pt>
                <c:pt idx="255">
                  <c:v>41964</c:v>
                </c:pt>
                <c:pt idx="256">
                  <c:v>41971</c:v>
                </c:pt>
                <c:pt idx="257">
                  <c:v>41978</c:v>
                </c:pt>
                <c:pt idx="258">
                  <c:v>41985</c:v>
                </c:pt>
                <c:pt idx="259">
                  <c:v>41992</c:v>
                </c:pt>
                <c:pt idx="260">
                  <c:v>41999</c:v>
                </c:pt>
                <c:pt idx="261">
                  <c:v>42006</c:v>
                </c:pt>
                <c:pt idx="262">
                  <c:v>42013</c:v>
                </c:pt>
                <c:pt idx="263">
                  <c:v>42020</c:v>
                </c:pt>
                <c:pt idx="264">
                  <c:v>42027</c:v>
                </c:pt>
                <c:pt idx="265">
                  <c:v>42034</c:v>
                </c:pt>
                <c:pt idx="266">
                  <c:v>42041</c:v>
                </c:pt>
                <c:pt idx="267">
                  <c:v>42048</c:v>
                </c:pt>
                <c:pt idx="268">
                  <c:v>42055</c:v>
                </c:pt>
                <c:pt idx="269">
                  <c:v>42062</c:v>
                </c:pt>
                <c:pt idx="270">
                  <c:v>42069</c:v>
                </c:pt>
                <c:pt idx="271">
                  <c:v>42076</c:v>
                </c:pt>
                <c:pt idx="272">
                  <c:v>42083</c:v>
                </c:pt>
                <c:pt idx="273">
                  <c:v>42090</c:v>
                </c:pt>
                <c:pt idx="274">
                  <c:v>42097</c:v>
                </c:pt>
                <c:pt idx="275">
                  <c:v>42104</c:v>
                </c:pt>
                <c:pt idx="276">
                  <c:v>42111</c:v>
                </c:pt>
                <c:pt idx="277">
                  <c:v>42118</c:v>
                </c:pt>
                <c:pt idx="278">
                  <c:v>42125</c:v>
                </c:pt>
                <c:pt idx="279">
                  <c:v>42132</c:v>
                </c:pt>
                <c:pt idx="280">
                  <c:v>42139</c:v>
                </c:pt>
                <c:pt idx="281">
                  <c:v>42146</c:v>
                </c:pt>
                <c:pt idx="282">
                  <c:v>42153</c:v>
                </c:pt>
                <c:pt idx="283">
                  <c:v>42160</c:v>
                </c:pt>
                <c:pt idx="284">
                  <c:v>42167</c:v>
                </c:pt>
                <c:pt idx="285">
                  <c:v>42174</c:v>
                </c:pt>
                <c:pt idx="286">
                  <c:v>42181</c:v>
                </c:pt>
                <c:pt idx="287">
                  <c:v>42188</c:v>
                </c:pt>
                <c:pt idx="288">
                  <c:v>42195</c:v>
                </c:pt>
                <c:pt idx="289">
                  <c:v>42202</c:v>
                </c:pt>
                <c:pt idx="290">
                  <c:v>42209</c:v>
                </c:pt>
                <c:pt idx="291">
                  <c:v>42216</c:v>
                </c:pt>
                <c:pt idx="292">
                  <c:v>42223</c:v>
                </c:pt>
                <c:pt idx="293">
                  <c:v>42230</c:v>
                </c:pt>
                <c:pt idx="294">
                  <c:v>42237</c:v>
                </c:pt>
                <c:pt idx="295">
                  <c:v>42244</c:v>
                </c:pt>
                <c:pt idx="296">
                  <c:v>42251</c:v>
                </c:pt>
                <c:pt idx="297">
                  <c:v>42258</c:v>
                </c:pt>
                <c:pt idx="298">
                  <c:v>42265</c:v>
                </c:pt>
                <c:pt idx="299">
                  <c:v>42272</c:v>
                </c:pt>
                <c:pt idx="300">
                  <c:v>42279</c:v>
                </c:pt>
                <c:pt idx="301">
                  <c:v>42286</c:v>
                </c:pt>
                <c:pt idx="302">
                  <c:v>42293</c:v>
                </c:pt>
                <c:pt idx="303">
                  <c:v>42300</c:v>
                </c:pt>
                <c:pt idx="304">
                  <c:v>42307</c:v>
                </c:pt>
                <c:pt idx="305">
                  <c:v>42314</c:v>
                </c:pt>
                <c:pt idx="306">
                  <c:v>42321</c:v>
                </c:pt>
                <c:pt idx="307">
                  <c:v>42328</c:v>
                </c:pt>
                <c:pt idx="308">
                  <c:v>42335</c:v>
                </c:pt>
                <c:pt idx="309">
                  <c:v>42342</c:v>
                </c:pt>
                <c:pt idx="310">
                  <c:v>42349</c:v>
                </c:pt>
                <c:pt idx="311">
                  <c:v>42356</c:v>
                </c:pt>
                <c:pt idx="312">
                  <c:v>42363</c:v>
                </c:pt>
                <c:pt idx="313">
                  <c:v>42370</c:v>
                </c:pt>
                <c:pt idx="314">
                  <c:v>42377</c:v>
                </c:pt>
                <c:pt idx="315">
                  <c:v>42384</c:v>
                </c:pt>
                <c:pt idx="316">
                  <c:v>42391</c:v>
                </c:pt>
                <c:pt idx="317">
                  <c:v>42398</c:v>
                </c:pt>
                <c:pt idx="318">
                  <c:v>42405</c:v>
                </c:pt>
                <c:pt idx="319">
                  <c:v>42412</c:v>
                </c:pt>
                <c:pt idx="320">
                  <c:v>42419</c:v>
                </c:pt>
                <c:pt idx="321">
                  <c:v>42426</c:v>
                </c:pt>
                <c:pt idx="322">
                  <c:v>42433</c:v>
                </c:pt>
                <c:pt idx="323">
                  <c:v>42440</c:v>
                </c:pt>
                <c:pt idx="324">
                  <c:v>42447</c:v>
                </c:pt>
                <c:pt idx="325">
                  <c:v>42454</c:v>
                </c:pt>
                <c:pt idx="326">
                  <c:v>42461</c:v>
                </c:pt>
                <c:pt idx="327">
                  <c:v>42468</c:v>
                </c:pt>
                <c:pt idx="328">
                  <c:v>42475</c:v>
                </c:pt>
                <c:pt idx="329">
                  <c:v>42482</c:v>
                </c:pt>
                <c:pt idx="330">
                  <c:v>42489</c:v>
                </c:pt>
                <c:pt idx="331">
                  <c:v>42496</c:v>
                </c:pt>
                <c:pt idx="332">
                  <c:v>42503</c:v>
                </c:pt>
                <c:pt idx="333">
                  <c:v>42510</c:v>
                </c:pt>
                <c:pt idx="334">
                  <c:v>42517</c:v>
                </c:pt>
                <c:pt idx="335">
                  <c:v>42524</c:v>
                </c:pt>
                <c:pt idx="336">
                  <c:v>42531</c:v>
                </c:pt>
                <c:pt idx="337">
                  <c:v>42538</c:v>
                </c:pt>
                <c:pt idx="338">
                  <c:v>42545</c:v>
                </c:pt>
                <c:pt idx="339">
                  <c:v>42552</c:v>
                </c:pt>
                <c:pt idx="340">
                  <c:v>42559</c:v>
                </c:pt>
                <c:pt idx="341">
                  <c:v>42566</c:v>
                </c:pt>
                <c:pt idx="342">
                  <c:v>42573</c:v>
                </c:pt>
                <c:pt idx="343">
                  <c:v>42580</c:v>
                </c:pt>
                <c:pt idx="344">
                  <c:v>42587</c:v>
                </c:pt>
                <c:pt idx="345">
                  <c:v>42594</c:v>
                </c:pt>
                <c:pt idx="346">
                  <c:v>42601</c:v>
                </c:pt>
                <c:pt idx="347">
                  <c:v>42608</c:v>
                </c:pt>
                <c:pt idx="348">
                  <c:v>42615</c:v>
                </c:pt>
                <c:pt idx="349">
                  <c:v>42622</c:v>
                </c:pt>
                <c:pt idx="350">
                  <c:v>42629</c:v>
                </c:pt>
                <c:pt idx="351">
                  <c:v>42636</c:v>
                </c:pt>
                <c:pt idx="352">
                  <c:v>42643</c:v>
                </c:pt>
                <c:pt idx="353">
                  <c:v>42650</c:v>
                </c:pt>
                <c:pt idx="354">
                  <c:v>42657</c:v>
                </c:pt>
                <c:pt idx="355">
                  <c:v>42664</c:v>
                </c:pt>
                <c:pt idx="356">
                  <c:v>42671</c:v>
                </c:pt>
                <c:pt idx="357">
                  <c:v>42678</c:v>
                </c:pt>
                <c:pt idx="358">
                  <c:v>42685</c:v>
                </c:pt>
                <c:pt idx="359">
                  <c:v>42692</c:v>
                </c:pt>
                <c:pt idx="360">
                  <c:v>42699</c:v>
                </c:pt>
                <c:pt idx="361">
                  <c:v>42706</c:v>
                </c:pt>
                <c:pt idx="362">
                  <c:v>42713</c:v>
                </c:pt>
                <c:pt idx="363">
                  <c:v>42720</c:v>
                </c:pt>
                <c:pt idx="364">
                  <c:v>42727</c:v>
                </c:pt>
                <c:pt idx="365">
                  <c:v>42734</c:v>
                </c:pt>
                <c:pt idx="366">
                  <c:v>42741</c:v>
                </c:pt>
                <c:pt idx="367">
                  <c:v>42748</c:v>
                </c:pt>
                <c:pt idx="368">
                  <c:v>42755</c:v>
                </c:pt>
                <c:pt idx="369">
                  <c:v>42762</c:v>
                </c:pt>
                <c:pt idx="370">
                  <c:v>42769</c:v>
                </c:pt>
                <c:pt idx="371">
                  <c:v>42776</c:v>
                </c:pt>
                <c:pt idx="372">
                  <c:v>42783</c:v>
                </c:pt>
                <c:pt idx="373">
                  <c:v>42790</c:v>
                </c:pt>
                <c:pt idx="374">
                  <c:v>42797</c:v>
                </c:pt>
                <c:pt idx="375">
                  <c:v>42804</c:v>
                </c:pt>
                <c:pt idx="376">
                  <c:v>42811</c:v>
                </c:pt>
                <c:pt idx="377">
                  <c:v>42818</c:v>
                </c:pt>
                <c:pt idx="378">
                  <c:v>42825</c:v>
                </c:pt>
                <c:pt idx="379">
                  <c:v>42832</c:v>
                </c:pt>
                <c:pt idx="380">
                  <c:v>42839</c:v>
                </c:pt>
                <c:pt idx="381">
                  <c:v>42846</c:v>
                </c:pt>
                <c:pt idx="382">
                  <c:v>42853</c:v>
                </c:pt>
                <c:pt idx="383">
                  <c:v>42860</c:v>
                </c:pt>
                <c:pt idx="384">
                  <c:v>42867</c:v>
                </c:pt>
                <c:pt idx="385">
                  <c:v>42874</c:v>
                </c:pt>
                <c:pt idx="386">
                  <c:v>42881</c:v>
                </c:pt>
                <c:pt idx="387">
                  <c:v>42888</c:v>
                </c:pt>
                <c:pt idx="388">
                  <c:v>42895</c:v>
                </c:pt>
                <c:pt idx="389">
                  <c:v>42902</c:v>
                </c:pt>
                <c:pt idx="390">
                  <c:v>42909</c:v>
                </c:pt>
                <c:pt idx="391">
                  <c:v>42916</c:v>
                </c:pt>
                <c:pt idx="392">
                  <c:v>42923</c:v>
                </c:pt>
                <c:pt idx="393">
                  <c:v>42930</c:v>
                </c:pt>
                <c:pt idx="394">
                  <c:v>42937</c:v>
                </c:pt>
                <c:pt idx="395">
                  <c:v>42944</c:v>
                </c:pt>
                <c:pt idx="396">
                  <c:v>42951</c:v>
                </c:pt>
                <c:pt idx="397">
                  <c:v>42958</c:v>
                </c:pt>
                <c:pt idx="398">
                  <c:v>42965</c:v>
                </c:pt>
                <c:pt idx="399">
                  <c:v>42972</c:v>
                </c:pt>
                <c:pt idx="400">
                  <c:v>42979</c:v>
                </c:pt>
                <c:pt idx="401">
                  <c:v>42986</c:v>
                </c:pt>
                <c:pt idx="402">
                  <c:v>42993</c:v>
                </c:pt>
                <c:pt idx="403">
                  <c:v>43000</c:v>
                </c:pt>
                <c:pt idx="404">
                  <c:v>43007</c:v>
                </c:pt>
                <c:pt idx="405">
                  <c:v>43014</c:v>
                </c:pt>
                <c:pt idx="406">
                  <c:v>43021</c:v>
                </c:pt>
                <c:pt idx="407">
                  <c:v>43028</c:v>
                </c:pt>
                <c:pt idx="408">
                  <c:v>43035</c:v>
                </c:pt>
                <c:pt idx="409">
                  <c:v>43042</c:v>
                </c:pt>
                <c:pt idx="410">
                  <c:v>43049</c:v>
                </c:pt>
                <c:pt idx="411">
                  <c:v>43056</c:v>
                </c:pt>
                <c:pt idx="412">
                  <c:v>43063</c:v>
                </c:pt>
                <c:pt idx="413">
                  <c:v>43070</c:v>
                </c:pt>
                <c:pt idx="414">
                  <c:v>43077</c:v>
                </c:pt>
                <c:pt idx="415">
                  <c:v>43084</c:v>
                </c:pt>
                <c:pt idx="416">
                  <c:v>43091</c:v>
                </c:pt>
                <c:pt idx="417">
                  <c:v>43098</c:v>
                </c:pt>
              </c:numCache>
            </c:numRef>
          </c:cat>
          <c:val>
            <c:numRef>
              <c:f>'Bloom Yields live'!$AR$11:$AR$428</c:f>
              <c:numCache>
                <c:formatCode>0.00</c:formatCode>
                <c:ptCount val="418"/>
                <c:pt idx="0">
                  <c:v>4.5250000000000004</c:v>
                </c:pt>
                <c:pt idx="1">
                  <c:v>4.4889000000000001</c:v>
                </c:pt>
                <c:pt idx="2">
                  <c:v>4.4108999999999998</c:v>
                </c:pt>
                <c:pt idx="3">
                  <c:v>4.3818999999999999</c:v>
                </c:pt>
                <c:pt idx="4">
                  <c:v>4.3707000000000003</c:v>
                </c:pt>
                <c:pt idx="5">
                  <c:v>4.2492000000000001</c:v>
                </c:pt>
                <c:pt idx="6">
                  <c:v>4.3483999999999998</c:v>
                </c:pt>
                <c:pt idx="7">
                  <c:v>4.4290000000000003</c:v>
                </c:pt>
                <c:pt idx="8">
                  <c:v>4.2484999999999999</c:v>
                </c:pt>
                <c:pt idx="9">
                  <c:v>4.2622999999999998</c:v>
                </c:pt>
                <c:pt idx="10">
                  <c:v>4.2739000000000003</c:v>
                </c:pt>
                <c:pt idx="11">
                  <c:v>4.2289000000000003</c:v>
                </c:pt>
                <c:pt idx="12">
                  <c:v>4.2751000000000001</c:v>
                </c:pt>
                <c:pt idx="13">
                  <c:v>4.2079000000000004</c:v>
                </c:pt>
                <c:pt idx="14">
                  <c:v>4.2412000000000001</c:v>
                </c:pt>
                <c:pt idx="15">
                  <c:v>4.2290999999999999</c:v>
                </c:pt>
                <c:pt idx="16">
                  <c:v>4.1742999999999997</c:v>
                </c:pt>
                <c:pt idx="17">
                  <c:v>4.0868000000000002</c:v>
                </c:pt>
                <c:pt idx="18">
                  <c:v>3.8590999999999998</c:v>
                </c:pt>
                <c:pt idx="19">
                  <c:v>3.9619999999999997</c:v>
                </c:pt>
                <c:pt idx="20">
                  <c:v>3.8653</c:v>
                </c:pt>
                <c:pt idx="21">
                  <c:v>3.8275999999999999</c:v>
                </c:pt>
                <c:pt idx="22">
                  <c:v>3.7335000000000003</c:v>
                </c:pt>
                <c:pt idx="23">
                  <c:v>3.7391999999999999</c:v>
                </c:pt>
                <c:pt idx="24">
                  <c:v>3.8681999999999999</c:v>
                </c:pt>
                <c:pt idx="25">
                  <c:v>3.8319000000000001</c:v>
                </c:pt>
                <c:pt idx="26">
                  <c:v>3.8203</c:v>
                </c:pt>
                <c:pt idx="27">
                  <c:v>3.8559000000000001</c:v>
                </c:pt>
                <c:pt idx="28">
                  <c:v>3.8460000000000001</c:v>
                </c:pt>
                <c:pt idx="29">
                  <c:v>3.85</c:v>
                </c:pt>
                <c:pt idx="30">
                  <c:v>3.8121999999999998</c:v>
                </c:pt>
                <c:pt idx="31">
                  <c:v>3.6313</c:v>
                </c:pt>
                <c:pt idx="32">
                  <c:v>3.4661</c:v>
                </c:pt>
                <c:pt idx="33">
                  <c:v>3.2997999999999998</c:v>
                </c:pt>
                <c:pt idx="34">
                  <c:v>3.226</c:v>
                </c:pt>
                <c:pt idx="35">
                  <c:v>3.4657999999999998</c:v>
                </c:pt>
                <c:pt idx="36">
                  <c:v>3.5467</c:v>
                </c:pt>
                <c:pt idx="37">
                  <c:v>3.6113</c:v>
                </c:pt>
                <c:pt idx="38">
                  <c:v>3.4725999999999999</c:v>
                </c:pt>
                <c:pt idx="39">
                  <c:v>3.4797000000000002</c:v>
                </c:pt>
                <c:pt idx="40">
                  <c:v>3.4291</c:v>
                </c:pt>
                <c:pt idx="41">
                  <c:v>3.4828000000000001</c:v>
                </c:pt>
                <c:pt idx="42">
                  <c:v>3.6236999999999999</c:v>
                </c:pt>
                <c:pt idx="43">
                  <c:v>3.665</c:v>
                </c:pt>
                <c:pt idx="44">
                  <c:v>3.5348999999999999</c:v>
                </c:pt>
                <c:pt idx="45">
                  <c:v>3.6236999999999999</c:v>
                </c:pt>
                <c:pt idx="46">
                  <c:v>3.8395000000000001</c:v>
                </c:pt>
                <c:pt idx="47">
                  <c:v>3.8388999999999998</c:v>
                </c:pt>
                <c:pt idx="48">
                  <c:v>3.9676999999999998</c:v>
                </c:pt>
                <c:pt idx="49">
                  <c:v>4.0525000000000002</c:v>
                </c:pt>
                <c:pt idx="50">
                  <c:v>4.1177000000000001</c:v>
                </c:pt>
                <c:pt idx="51">
                  <c:v>4.0495000000000001</c:v>
                </c:pt>
                <c:pt idx="52">
                  <c:v>4.0316999999999998</c:v>
                </c:pt>
                <c:pt idx="53">
                  <c:v>3.9268000000000001</c:v>
                </c:pt>
                <c:pt idx="54">
                  <c:v>4.0974000000000004</c:v>
                </c:pt>
                <c:pt idx="55">
                  <c:v>4.2183000000000002</c:v>
                </c:pt>
                <c:pt idx="56">
                  <c:v>4.2588999999999997</c:v>
                </c:pt>
                <c:pt idx="57">
                  <c:v>4.3228999999999997</c:v>
                </c:pt>
                <c:pt idx="58">
                  <c:v>4.3198999999999996</c:v>
                </c:pt>
                <c:pt idx="59">
                  <c:v>4.2470999999999997</c:v>
                </c:pt>
                <c:pt idx="60">
                  <c:v>4.1875</c:v>
                </c:pt>
                <c:pt idx="61">
                  <c:v>4.3242000000000003</c:v>
                </c:pt>
                <c:pt idx="62">
                  <c:v>4.2611999999999997</c:v>
                </c:pt>
                <c:pt idx="63">
                  <c:v>4.2374000000000001</c:v>
                </c:pt>
                <c:pt idx="64">
                  <c:v>4.3367000000000004</c:v>
                </c:pt>
                <c:pt idx="65">
                  <c:v>4.3742000000000001</c:v>
                </c:pt>
                <c:pt idx="66">
                  <c:v>4.4744999999999999</c:v>
                </c:pt>
                <c:pt idx="67">
                  <c:v>4.4050000000000002</c:v>
                </c:pt>
                <c:pt idx="68">
                  <c:v>4.3078000000000003</c:v>
                </c:pt>
                <c:pt idx="69">
                  <c:v>4.2728999999999999</c:v>
                </c:pt>
                <c:pt idx="70">
                  <c:v>4.1947000000000001</c:v>
                </c:pt>
                <c:pt idx="71">
                  <c:v>4.1063000000000001</c:v>
                </c:pt>
                <c:pt idx="72">
                  <c:v>4.1054000000000004</c:v>
                </c:pt>
                <c:pt idx="73">
                  <c:v>4.0650000000000004</c:v>
                </c:pt>
                <c:pt idx="74">
                  <c:v>4.1250999999999998</c:v>
                </c:pt>
                <c:pt idx="75">
                  <c:v>4.0343999999999998</c:v>
                </c:pt>
                <c:pt idx="76">
                  <c:v>4.0754000000000001</c:v>
                </c:pt>
                <c:pt idx="77">
                  <c:v>3.9961000000000002</c:v>
                </c:pt>
                <c:pt idx="78">
                  <c:v>4.1901999999999999</c:v>
                </c:pt>
                <c:pt idx="79">
                  <c:v>4.0041000000000002</c:v>
                </c:pt>
                <c:pt idx="80">
                  <c:v>3.8487999999999998</c:v>
                </c:pt>
                <c:pt idx="81">
                  <c:v>3.9912000000000001</c:v>
                </c:pt>
                <c:pt idx="82">
                  <c:v>3.7922000000000002</c:v>
                </c:pt>
                <c:pt idx="83">
                  <c:v>3.7507000000000001</c:v>
                </c:pt>
                <c:pt idx="84">
                  <c:v>3.7983000000000002</c:v>
                </c:pt>
                <c:pt idx="85">
                  <c:v>3.577</c:v>
                </c:pt>
                <c:pt idx="86">
                  <c:v>3.6903999999999999</c:v>
                </c:pt>
                <c:pt idx="87">
                  <c:v>3.5567000000000002</c:v>
                </c:pt>
                <c:pt idx="88">
                  <c:v>3.3542000000000001</c:v>
                </c:pt>
                <c:pt idx="89">
                  <c:v>3.4872999999999998</c:v>
                </c:pt>
                <c:pt idx="90">
                  <c:v>3.3555999999999999</c:v>
                </c:pt>
                <c:pt idx="91">
                  <c:v>3.4868000000000001</c:v>
                </c:pt>
                <c:pt idx="92">
                  <c:v>3.6103000000000001</c:v>
                </c:pt>
                <c:pt idx="93">
                  <c:v>3.7265000000000001</c:v>
                </c:pt>
                <c:pt idx="94">
                  <c:v>3.6086</c:v>
                </c:pt>
                <c:pt idx="95">
                  <c:v>3.6471</c:v>
                </c:pt>
                <c:pt idx="96">
                  <c:v>3.3622000000000001</c:v>
                </c:pt>
                <c:pt idx="97">
                  <c:v>3.3546</c:v>
                </c:pt>
                <c:pt idx="98">
                  <c:v>3.4929999999999999</c:v>
                </c:pt>
                <c:pt idx="99">
                  <c:v>3.6916000000000002</c:v>
                </c:pt>
                <c:pt idx="100">
                  <c:v>3.7603999999999997</c:v>
                </c:pt>
                <c:pt idx="101">
                  <c:v>3.7457000000000003</c:v>
                </c:pt>
                <c:pt idx="102">
                  <c:v>3.4935</c:v>
                </c:pt>
                <c:pt idx="103">
                  <c:v>3.5695000000000001</c:v>
                </c:pt>
                <c:pt idx="104">
                  <c:v>3.4678</c:v>
                </c:pt>
                <c:pt idx="105">
                  <c:v>3.4691999999999998</c:v>
                </c:pt>
                <c:pt idx="106">
                  <c:v>3.4018000000000002</c:v>
                </c:pt>
                <c:pt idx="107">
                  <c:v>3.5552999999999999</c:v>
                </c:pt>
                <c:pt idx="108">
                  <c:v>3.4523999999999999</c:v>
                </c:pt>
                <c:pt idx="109">
                  <c:v>3.3794</c:v>
                </c:pt>
                <c:pt idx="110">
                  <c:v>3.4458000000000002</c:v>
                </c:pt>
                <c:pt idx="111">
                  <c:v>3.3832</c:v>
                </c:pt>
                <c:pt idx="112">
                  <c:v>3.3073000000000001</c:v>
                </c:pt>
                <c:pt idx="113">
                  <c:v>3.2280000000000002</c:v>
                </c:pt>
                <c:pt idx="114">
                  <c:v>3.2124999999999999</c:v>
                </c:pt>
                <c:pt idx="115">
                  <c:v>3.4016999999999999</c:v>
                </c:pt>
                <c:pt idx="116">
                  <c:v>3.2930999999999999</c:v>
                </c:pt>
                <c:pt idx="117">
                  <c:v>3.2277</c:v>
                </c:pt>
                <c:pt idx="118">
                  <c:v>3.1707999999999998</c:v>
                </c:pt>
                <c:pt idx="119">
                  <c:v>3.1604000000000001</c:v>
                </c:pt>
                <c:pt idx="120">
                  <c:v>3.1493000000000002</c:v>
                </c:pt>
                <c:pt idx="121">
                  <c:v>3.1435</c:v>
                </c:pt>
                <c:pt idx="122">
                  <c:v>3.0529000000000002</c:v>
                </c:pt>
                <c:pt idx="123">
                  <c:v>2.9699</c:v>
                </c:pt>
                <c:pt idx="124">
                  <c:v>2.8942000000000001</c:v>
                </c:pt>
                <c:pt idx="125">
                  <c:v>2.8121999999999998</c:v>
                </c:pt>
                <c:pt idx="126">
                  <c:v>2.6402999999999999</c:v>
                </c:pt>
                <c:pt idx="127">
                  <c:v>2.7884000000000002</c:v>
                </c:pt>
                <c:pt idx="128">
                  <c:v>2.8788999999999998</c:v>
                </c:pt>
                <c:pt idx="129">
                  <c:v>2.9710999999999999</c:v>
                </c:pt>
                <c:pt idx="130">
                  <c:v>2.9765000000000001</c:v>
                </c:pt>
                <c:pt idx="131">
                  <c:v>2.7650000000000001</c:v>
                </c:pt>
                <c:pt idx="132">
                  <c:v>2.6924000000000001</c:v>
                </c:pt>
                <c:pt idx="133">
                  <c:v>2.6212</c:v>
                </c:pt>
                <c:pt idx="134">
                  <c:v>2.7071000000000001</c:v>
                </c:pt>
                <c:pt idx="135">
                  <c:v>2.6627000000000001</c:v>
                </c:pt>
                <c:pt idx="136">
                  <c:v>2.57</c:v>
                </c:pt>
                <c:pt idx="137">
                  <c:v>2.6391999999999998</c:v>
                </c:pt>
                <c:pt idx="138">
                  <c:v>2.5179999999999998</c:v>
                </c:pt>
                <c:pt idx="139">
                  <c:v>2.5095000000000001</c:v>
                </c:pt>
                <c:pt idx="140">
                  <c:v>2.6865999999999999</c:v>
                </c:pt>
                <c:pt idx="141">
                  <c:v>2.8029000000000002</c:v>
                </c:pt>
                <c:pt idx="142">
                  <c:v>2.7309999999999999</c:v>
                </c:pt>
                <c:pt idx="143">
                  <c:v>2.6414</c:v>
                </c:pt>
                <c:pt idx="144">
                  <c:v>2.6997999999999998</c:v>
                </c:pt>
                <c:pt idx="145">
                  <c:v>2.6480000000000001</c:v>
                </c:pt>
                <c:pt idx="146">
                  <c:v>2.7294</c:v>
                </c:pt>
                <c:pt idx="147">
                  <c:v>2.6733000000000002</c:v>
                </c:pt>
                <c:pt idx="148">
                  <c:v>2.5939000000000001</c:v>
                </c:pt>
                <c:pt idx="149">
                  <c:v>2.5044</c:v>
                </c:pt>
                <c:pt idx="150">
                  <c:v>2.4420000000000002</c:v>
                </c:pt>
                <c:pt idx="151">
                  <c:v>2.5488</c:v>
                </c:pt>
                <c:pt idx="152">
                  <c:v>2.4979</c:v>
                </c:pt>
                <c:pt idx="153">
                  <c:v>2.4050000000000002</c:v>
                </c:pt>
                <c:pt idx="154">
                  <c:v>2.4662999999999999</c:v>
                </c:pt>
                <c:pt idx="155">
                  <c:v>2.4588999999999999</c:v>
                </c:pt>
                <c:pt idx="156">
                  <c:v>2.3965999999999998</c:v>
                </c:pt>
                <c:pt idx="157">
                  <c:v>2.5834000000000001</c:v>
                </c:pt>
                <c:pt idx="158">
                  <c:v>2.6278000000000001</c:v>
                </c:pt>
                <c:pt idx="159">
                  <c:v>2.5647000000000002</c:v>
                </c:pt>
                <c:pt idx="160">
                  <c:v>2.6234000000000002</c:v>
                </c:pt>
                <c:pt idx="161">
                  <c:v>2.6627999999999998</c:v>
                </c:pt>
                <c:pt idx="162">
                  <c:v>2.6278000000000001</c:v>
                </c:pt>
                <c:pt idx="163">
                  <c:v>2.6736</c:v>
                </c:pt>
                <c:pt idx="164">
                  <c:v>2.5834000000000001</c:v>
                </c:pt>
                <c:pt idx="165">
                  <c:v>2.4773000000000001</c:v>
                </c:pt>
                <c:pt idx="166">
                  <c:v>2.5390000000000001</c:v>
                </c:pt>
                <c:pt idx="167">
                  <c:v>2.4723000000000002</c:v>
                </c:pt>
                <c:pt idx="168">
                  <c:v>2.399</c:v>
                </c:pt>
                <c:pt idx="169">
                  <c:v>2.3599000000000001</c:v>
                </c:pt>
                <c:pt idx="170">
                  <c:v>2.3063000000000002</c:v>
                </c:pt>
                <c:pt idx="171">
                  <c:v>2.3163</c:v>
                </c:pt>
                <c:pt idx="172">
                  <c:v>2.2888999999999999</c:v>
                </c:pt>
                <c:pt idx="173">
                  <c:v>2.1762999999999999</c:v>
                </c:pt>
                <c:pt idx="174">
                  <c:v>2.1537999999999999</c:v>
                </c:pt>
                <c:pt idx="175">
                  <c:v>2.2713999999999999</c:v>
                </c:pt>
                <c:pt idx="176">
                  <c:v>2.2134999999999998</c:v>
                </c:pt>
                <c:pt idx="177">
                  <c:v>2.2810999999999999</c:v>
                </c:pt>
                <c:pt idx="178">
                  <c:v>2.3338000000000001</c:v>
                </c:pt>
                <c:pt idx="179">
                  <c:v>2.4007999999999998</c:v>
                </c:pt>
                <c:pt idx="180">
                  <c:v>2.4081999999999999</c:v>
                </c:pt>
                <c:pt idx="181">
                  <c:v>2.6034000000000002</c:v>
                </c:pt>
                <c:pt idx="182">
                  <c:v>2.6574999999999998</c:v>
                </c:pt>
                <c:pt idx="183">
                  <c:v>2.5685000000000002</c:v>
                </c:pt>
                <c:pt idx="184">
                  <c:v>2.4942000000000002</c:v>
                </c:pt>
                <c:pt idx="185">
                  <c:v>2.4268999999999998</c:v>
                </c:pt>
                <c:pt idx="186">
                  <c:v>2.5770999999999997</c:v>
                </c:pt>
                <c:pt idx="187">
                  <c:v>2.5390999999999999</c:v>
                </c:pt>
                <c:pt idx="188">
                  <c:v>2.5489000000000002</c:v>
                </c:pt>
                <c:pt idx="189">
                  <c:v>2.7132000000000001</c:v>
                </c:pt>
                <c:pt idx="190">
                  <c:v>2.7819000000000003</c:v>
                </c:pt>
                <c:pt idx="191">
                  <c:v>2.6637</c:v>
                </c:pt>
                <c:pt idx="192">
                  <c:v>2.8052000000000001</c:v>
                </c:pt>
                <c:pt idx="193">
                  <c:v>2.7618</c:v>
                </c:pt>
                <c:pt idx="194">
                  <c:v>2.7387999999999999</c:v>
                </c:pt>
                <c:pt idx="195">
                  <c:v>2.6082999999999998</c:v>
                </c:pt>
                <c:pt idx="196">
                  <c:v>2.6551999999999998</c:v>
                </c:pt>
                <c:pt idx="197">
                  <c:v>2.6852</c:v>
                </c:pt>
                <c:pt idx="198">
                  <c:v>2.6696999999999997</c:v>
                </c:pt>
                <c:pt idx="199">
                  <c:v>2.6051000000000002</c:v>
                </c:pt>
                <c:pt idx="200">
                  <c:v>2.5163000000000002</c:v>
                </c:pt>
                <c:pt idx="201">
                  <c:v>2.5674000000000001</c:v>
                </c:pt>
                <c:pt idx="202">
                  <c:v>2.6017000000000001</c:v>
                </c:pt>
                <c:pt idx="203">
                  <c:v>2.6543000000000001</c:v>
                </c:pt>
                <c:pt idx="204">
                  <c:v>2.5910000000000002</c:v>
                </c:pt>
                <c:pt idx="205">
                  <c:v>2.7326000000000001</c:v>
                </c:pt>
                <c:pt idx="206">
                  <c:v>2.6997999999999998</c:v>
                </c:pt>
                <c:pt idx="207">
                  <c:v>2.7282000000000002</c:v>
                </c:pt>
                <c:pt idx="208">
                  <c:v>2.7690999999999999</c:v>
                </c:pt>
                <c:pt idx="209">
                  <c:v>2.7536</c:v>
                </c:pt>
                <c:pt idx="210">
                  <c:v>2.6962000000000002</c:v>
                </c:pt>
                <c:pt idx="211">
                  <c:v>2.6088</c:v>
                </c:pt>
                <c:pt idx="212">
                  <c:v>2.5268000000000002</c:v>
                </c:pt>
                <c:pt idx="213">
                  <c:v>2.4618000000000002</c:v>
                </c:pt>
                <c:pt idx="214">
                  <c:v>2.4693000000000001</c:v>
                </c:pt>
                <c:pt idx="215">
                  <c:v>2.4779999999999998</c:v>
                </c:pt>
                <c:pt idx="216">
                  <c:v>2.4706000000000001</c:v>
                </c:pt>
                <c:pt idx="217">
                  <c:v>2.4050000000000002</c:v>
                </c:pt>
                <c:pt idx="218">
                  <c:v>2.4266999999999999</c:v>
                </c:pt>
                <c:pt idx="219">
                  <c:v>2.3290999999999999</c:v>
                </c:pt>
                <c:pt idx="220">
                  <c:v>2.4178000000000002</c:v>
                </c:pt>
                <c:pt idx="221">
                  <c:v>2.3182</c:v>
                </c:pt>
                <c:pt idx="222">
                  <c:v>2.3462000000000001</c:v>
                </c:pt>
                <c:pt idx="223">
                  <c:v>2.2772000000000001</c:v>
                </c:pt>
                <c:pt idx="224">
                  <c:v>2.2961999999999998</c:v>
                </c:pt>
                <c:pt idx="225">
                  <c:v>2.2387000000000001</c:v>
                </c:pt>
                <c:pt idx="226">
                  <c:v>2.1307999999999998</c:v>
                </c:pt>
                <c:pt idx="227">
                  <c:v>2.1133000000000002</c:v>
                </c:pt>
                <c:pt idx="228">
                  <c:v>2.0049999999999999</c:v>
                </c:pt>
                <c:pt idx="229">
                  <c:v>2.0510999999999999</c:v>
                </c:pt>
                <c:pt idx="230">
                  <c:v>2.0026000000000002</c:v>
                </c:pt>
                <c:pt idx="231">
                  <c:v>1.9897</c:v>
                </c:pt>
                <c:pt idx="232">
                  <c:v>1.9992999999999999</c:v>
                </c:pt>
                <c:pt idx="233">
                  <c:v>1.9830999999999999</c:v>
                </c:pt>
                <c:pt idx="234">
                  <c:v>1.9016999999999999</c:v>
                </c:pt>
                <c:pt idx="235">
                  <c:v>1.8961000000000001</c:v>
                </c:pt>
                <c:pt idx="236">
                  <c:v>1.8526</c:v>
                </c:pt>
                <c:pt idx="237">
                  <c:v>1.8021</c:v>
                </c:pt>
                <c:pt idx="238">
                  <c:v>1.7987</c:v>
                </c:pt>
                <c:pt idx="239">
                  <c:v>1.7924</c:v>
                </c:pt>
                <c:pt idx="240">
                  <c:v>1.7141</c:v>
                </c:pt>
                <c:pt idx="241">
                  <c:v>1.6225000000000001</c:v>
                </c:pt>
                <c:pt idx="242">
                  <c:v>1.6341999999999999</c:v>
                </c:pt>
                <c:pt idx="243">
                  <c:v>1.5196000000000001</c:v>
                </c:pt>
                <c:pt idx="244">
                  <c:v>1.5533000000000001</c:v>
                </c:pt>
                <c:pt idx="245">
                  <c:v>1.6572</c:v>
                </c:pt>
                <c:pt idx="246">
                  <c:v>1.5981000000000001</c:v>
                </c:pt>
                <c:pt idx="247">
                  <c:v>1.5125</c:v>
                </c:pt>
                <c:pt idx="248">
                  <c:v>1.4849000000000001</c:v>
                </c:pt>
                <c:pt idx="249">
                  <c:v>1.4352</c:v>
                </c:pt>
                <c:pt idx="250">
                  <c:v>1.4309000000000001</c:v>
                </c:pt>
                <c:pt idx="251">
                  <c:v>1.4353</c:v>
                </c:pt>
                <c:pt idx="252">
                  <c:v>1.3833</c:v>
                </c:pt>
                <c:pt idx="253">
                  <c:v>1.3452999999999999</c:v>
                </c:pt>
                <c:pt idx="254">
                  <c:v>1.3</c:v>
                </c:pt>
                <c:pt idx="255">
                  <c:v>1.2879</c:v>
                </c:pt>
                <c:pt idx="256">
                  <c:v>1.2341</c:v>
                </c:pt>
                <c:pt idx="257">
                  <c:v>1.3147</c:v>
                </c:pt>
                <c:pt idx="258">
                  <c:v>1.1788000000000001</c:v>
                </c:pt>
                <c:pt idx="259">
                  <c:v>1.1538999999999999</c:v>
                </c:pt>
                <c:pt idx="260">
                  <c:v>1.1475</c:v>
                </c:pt>
                <c:pt idx="261">
                  <c:v>1.0567</c:v>
                </c:pt>
                <c:pt idx="262">
                  <c:v>1.0407</c:v>
                </c:pt>
                <c:pt idx="263">
                  <c:v>0.97789999999999999</c:v>
                </c:pt>
                <c:pt idx="264">
                  <c:v>0.87460000000000004</c:v>
                </c:pt>
                <c:pt idx="265">
                  <c:v>0.86809999999999998</c:v>
                </c:pt>
                <c:pt idx="266">
                  <c:v>0.91690000000000005</c:v>
                </c:pt>
                <c:pt idx="267">
                  <c:v>0.87660000000000005</c:v>
                </c:pt>
                <c:pt idx="268">
                  <c:v>0.89390000000000003</c:v>
                </c:pt>
                <c:pt idx="269">
                  <c:v>0.84199999999999997</c:v>
                </c:pt>
                <c:pt idx="270">
                  <c:v>0.92659999999999998</c:v>
                </c:pt>
                <c:pt idx="271">
                  <c:v>0.92349999999999999</c:v>
                </c:pt>
                <c:pt idx="272">
                  <c:v>0.89439999999999997</c:v>
                </c:pt>
                <c:pt idx="273">
                  <c:v>0.91769999999999996</c:v>
                </c:pt>
                <c:pt idx="274">
                  <c:v>0.88470000000000004</c:v>
                </c:pt>
                <c:pt idx="275">
                  <c:v>0.85770000000000002</c:v>
                </c:pt>
                <c:pt idx="276">
                  <c:v>0.8468</c:v>
                </c:pt>
                <c:pt idx="277">
                  <c:v>0.91620000000000001</c:v>
                </c:pt>
                <c:pt idx="278">
                  <c:v>1.1212</c:v>
                </c:pt>
                <c:pt idx="279">
                  <c:v>1.2076</c:v>
                </c:pt>
                <c:pt idx="280">
                  <c:v>1.2965</c:v>
                </c:pt>
                <c:pt idx="281">
                  <c:v>1.2673000000000001</c:v>
                </c:pt>
                <c:pt idx="282">
                  <c:v>1.2152000000000001</c:v>
                </c:pt>
                <c:pt idx="283">
                  <c:v>1.5427999999999999</c:v>
                </c:pt>
                <c:pt idx="284">
                  <c:v>1.5523</c:v>
                </c:pt>
                <c:pt idx="285">
                  <c:v>1.5474000000000001</c:v>
                </c:pt>
                <c:pt idx="286">
                  <c:v>1.6597</c:v>
                </c:pt>
                <c:pt idx="287">
                  <c:v>1.5733999999999999</c:v>
                </c:pt>
                <c:pt idx="288">
                  <c:v>1.7002999999999999</c:v>
                </c:pt>
                <c:pt idx="289">
                  <c:v>1.5521</c:v>
                </c:pt>
                <c:pt idx="290">
                  <c:v>1.4588999999999999</c:v>
                </c:pt>
                <c:pt idx="291">
                  <c:v>1.4137</c:v>
                </c:pt>
                <c:pt idx="292">
                  <c:v>1.3969</c:v>
                </c:pt>
                <c:pt idx="293">
                  <c:v>1.3874</c:v>
                </c:pt>
                <c:pt idx="294">
                  <c:v>1.3578000000000001</c:v>
                </c:pt>
                <c:pt idx="295">
                  <c:v>1.4716</c:v>
                </c:pt>
                <c:pt idx="296">
                  <c:v>1.4518</c:v>
                </c:pt>
                <c:pt idx="297">
                  <c:v>1.4746999999999999</c:v>
                </c:pt>
                <c:pt idx="298">
                  <c:v>1.5251999999999999</c:v>
                </c:pt>
                <c:pt idx="299">
                  <c:v>1.5234999999999999</c:v>
                </c:pt>
                <c:pt idx="300">
                  <c:v>1.4506999999999999</c:v>
                </c:pt>
                <c:pt idx="301">
                  <c:v>1.5122</c:v>
                </c:pt>
                <c:pt idx="302">
                  <c:v>1.4508000000000001</c:v>
                </c:pt>
                <c:pt idx="303">
                  <c:v>1.3875</c:v>
                </c:pt>
                <c:pt idx="304">
                  <c:v>1.4076</c:v>
                </c:pt>
                <c:pt idx="305">
                  <c:v>1.5021</c:v>
                </c:pt>
                <c:pt idx="306">
                  <c:v>1.4033</c:v>
                </c:pt>
                <c:pt idx="307">
                  <c:v>1.3348</c:v>
                </c:pt>
                <c:pt idx="308">
                  <c:v>1.2983</c:v>
                </c:pt>
                <c:pt idx="309">
                  <c:v>1.5373999999999999</c:v>
                </c:pt>
                <c:pt idx="310">
                  <c:v>1.3996999999999999</c:v>
                </c:pt>
                <c:pt idx="311">
                  <c:v>1.4323999999999999</c:v>
                </c:pt>
                <c:pt idx="312">
                  <c:v>1.5007999999999999</c:v>
                </c:pt>
                <c:pt idx="313">
                  <c:v>1.4934000000000001</c:v>
                </c:pt>
                <c:pt idx="314">
                  <c:v>1.4156</c:v>
                </c:pt>
                <c:pt idx="315">
                  <c:v>1.3958999999999999</c:v>
                </c:pt>
                <c:pt idx="316">
                  <c:v>1.3412999999999999</c:v>
                </c:pt>
                <c:pt idx="317">
                  <c:v>1.2288000000000001</c:v>
                </c:pt>
                <c:pt idx="318">
                  <c:v>1.2298</c:v>
                </c:pt>
                <c:pt idx="319">
                  <c:v>1.2144999999999999</c:v>
                </c:pt>
                <c:pt idx="320">
                  <c:v>1.1996</c:v>
                </c:pt>
                <c:pt idx="321">
                  <c:v>1.165</c:v>
                </c:pt>
                <c:pt idx="322">
                  <c:v>1.1917</c:v>
                </c:pt>
                <c:pt idx="323">
                  <c:v>1.2010000000000001</c:v>
                </c:pt>
                <c:pt idx="324">
                  <c:v>1.1095999999999999</c:v>
                </c:pt>
                <c:pt idx="325">
                  <c:v>1.038</c:v>
                </c:pt>
                <c:pt idx="326">
                  <c:v>0.96830000000000005</c:v>
                </c:pt>
                <c:pt idx="327">
                  <c:v>0.89780000000000004</c:v>
                </c:pt>
                <c:pt idx="328">
                  <c:v>0.91649999999999998</c:v>
                </c:pt>
                <c:pt idx="329">
                  <c:v>0.98899999999999999</c:v>
                </c:pt>
                <c:pt idx="330">
                  <c:v>1.0286</c:v>
                </c:pt>
                <c:pt idx="331">
                  <c:v>0.90339999999999998</c:v>
                </c:pt>
                <c:pt idx="332">
                  <c:v>0.93459999999999999</c:v>
                </c:pt>
                <c:pt idx="333">
                  <c:v>1.0118</c:v>
                </c:pt>
                <c:pt idx="334">
                  <c:v>1.0138</c:v>
                </c:pt>
                <c:pt idx="335">
                  <c:v>0.92759999999999998</c:v>
                </c:pt>
                <c:pt idx="336">
                  <c:v>0.85840000000000005</c:v>
                </c:pt>
                <c:pt idx="337">
                  <c:v>0.85670000000000002</c:v>
                </c:pt>
                <c:pt idx="338">
                  <c:v>0.84079999999999999</c:v>
                </c:pt>
                <c:pt idx="339">
                  <c:v>0.73129999999999995</c:v>
                </c:pt>
                <c:pt idx="340">
                  <c:v>0.59689999999999999</c:v>
                </c:pt>
                <c:pt idx="341">
                  <c:v>0.60760000000000003</c:v>
                </c:pt>
                <c:pt idx="342">
                  <c:v>0.53239999999999998</c:v>
                </c:pt>
                <c:pt idx="343">
                  <c:v>0.4617</c:v>
                </c:pt>
                <c:pt idx="344">
                  <c:v>0.49440000000000001</c:v>
                </c:pt>
                <c:pt idx="345">
                  <c:v>0.4637</c:v>
                </c:pt>
                <c:pt idx="346">
                  <c:v>0.51880000000000004</c:v>
                </c:pt>
                <c:pt idx="347">
                  <c:v>0.48609999999999998</c:v>
                </c:pt>
                <c:pt idx="348">
                  <c:v>0.57130000000000003</c:v>
                </c:pt>
                <c:pt idx="349">
                  <c:v>0.62190000000000001</c:v>
                </c:pt>
                <c:pt idx="350">
                  <c:v>0.63109999999999999</c:v>
                </c:pt>
                <c:pt idx="351">
                  <c:v>0.56299999999999994</c:v>
                </c:pt>
                <c:pt idx="352">
                  <c:v>0.53080000000000005</c:v>
                </c:pt>
                <c:pt idx="353">
                  <c:v>0.65880000000000005</c:v>
                </c:pt>
                <c:pt idx="354">
                  <c:v>0.69430000000000003</c:v>
                </c:pt>
                <c:pt idx="355">
                  <c:v>0.64170000000000005</c:v>
                </c:pt>
                <c:pt idx="356">
                  <c:v>0.81679999999999997</c:v>
                </c:pt>
                <c:pt idx="357">
                  <c:v>0.79430000000000001</c:v>
                </c:pt>
                <c:pt idx="358">
                  <c:v>0.97570000000000001</c:v>
                </c:pt>
                <c:pt idx="359">
                  <c:v>1.0881000000000001</c:v>
                </c:pt>
                <c:pt idx="360">
                  <c:v>1.0414000000000001</c:v>
                </c:pt>
                <c:pt idx="361">
                  <c:v>1.1174999999999999</c:v>
                </c:pt>
                <c:pt idx="362">
                  <c:v>1.1503000000000001</c:v>
                </c:pt>
                <c:pt idx="363">
                  <c:v>1.1442000000000001</c:v>
                </c:pt>
                <c:pt idx="364">
                  <c:v>1.0612999999999999</c:v>
                </c:pt>
                <c:pt idx="365">
                  <c:v>1.0377000000000001</c:v>
                </c:pt>
                <c:pt idx="366">
                  <c:v>1.1366000000000001</c:v>
                </c:pt>
                <c:pt idx="367">
                  <c:v>1.1020000000000001</c:v>
                </c:pt>
                <c:pt idx="368">
                  <c:v>1.2314000000000001</c:v>
                </c:pt>
                <c:pt idx="369">
                  <c:v>1.2716000000000001</c:v>
                </c:pt>
                <c:pt idx="370">
                  <c:v>1.2086999999999999</c:v>
                </c:pt>
                <c:pt idx="371">
                  <c:v>1.1534</c:v>
                </c:pt>
                <c:pt idx="372">
                  <c:v>1.1188</c:v>
                </c:pt>
                <c:pt idx="373">
                  <c:v>1.0219</c:v>
                </c:pt>
                <c:pt idx="374">
                  <c:v>1.1935</c:v>
                </c:pt>
                <c:pt idx="375">
                  <c:v>1.3221000000000001</c:v>
                </c:pt>
                <c:pt idx="376">
                  <c:v>1.2631000000000001</c:v>
                </c:pt>
                <c:pt idx="377">
                  <c:v>1.2361</c:v>
                </c:pt>
                <c:pt idx="378">
                  <c:v>1.1651</c:v>
                </c:pt>
                <c:pt idx="379">
                  <c:v>1.0732999999999999</c:v>
                </c:pt>
                <c:pt idx="380">
                  <c:v>1.0436000000000001</c:v>
                </c:pt>
                <c:pt idx="381">
                  <c:v>1.1139000000000001</c:v>
                </c:pt>
                <c:pt idx="382">
                  <c:v>1.1161000000000001</c:v>
                </c:pt>
                <c:pt idx="383">
                  <c:v>1.19</c:v>
                </c:pt>
                <c:pt idx="384">
                  <c:v>1.1492</c:v>
                </c:pt>
                <c:pt idx="385">
                  <c:v>1.1543000000000001</c:v>
                </c:pt>
                <c:pt idx="386">
                  <c:v>1.1248</c:v>
                </c:pt>
                <c:pt idx="387">
                  <c:v>1.0674999999999999</c:v>
                </c:pt>
                <c:pt idx="388">
                  <c:v>1.0639000000000001</c:v>
                </c:pt>
                <c:pt idx="389">
                  <c:v>1.0757000000000001</c:v>
                </c:pt>
                <c:pt idx="390">
                  <c:v>1.0525</c:v>
                </c:pt>
                <c:pt idx="391">
                  <c:v>1.2698</c:v>
                </c:pt>
                <c:pt idx="392">
                  <c:v>1.3361000000000001</c:v>
                </c:pt>
                <c:pt idx="393">
                  <c:v>1.2737000000000001</c:v>
                </c:pt>
                <c:pt idx="394">
                  <c:v>1.1748000000000001</c:v>
                </c:pt>
                <c:pt idx="395">
                  <c:v>1.2134</c:v>
                </c:pt>
                <c:pt idx="396">
                  <c:v>1.1327</c:v>
                </c:pt>
                <c:pt idx="397">
                  <c:v>1.0571999999999999</c:v>
                </c:pt>
                <c:pt idx="398">
                  <c:v>1.0804</c:v>
                </c:pt>
                <c:pt idx="399">
                  <c:v>1.0695000000000001</c:v>
                </c:pt>
                <c:pt idx="400">
                  <c:v>1.0894999999999999</c:v>
                </c:pt>
                <c:pt idx="401">
                  <c:v>1.0375000000000001</c:v>
                </c:pt>
                <c:pt idx="402">
                  <c:v>1.1659999999999999</c:v>
                </c:pt>
                <c:pt idx="403">
                  <c:v>1.1705000000000001</c:v>
                </c:pt>
                <c:pt idx="404">
                  <c:v>1.181</c:v>
                </c:pt>
                <c:pt idx="405">
                  <c:v>1.2049000000000001</c:v>
                </c:pt>
                <c:pt idx="406">
                  <c:v>1.1389</c:v>
                </c:pt>
                <c:pt idx="407">
                  <c:v>1.1686000000000001</c:v>
                </c:pt>
                <c:pt idx="408">
                  <c:v>1.0706</c:v>
                </c:pt>
                <c:pt idx="409">
                  <c:v>1.0158</c:v>
                </c:pt>
                <c:pt idx="410">
                  <c:v>1.0764</c:v>
                </c:pt>
                <c:pt idx="411">
                  <c:v>1.0593999999999999</c:v>
                </c:pt>
                <c:pt idx="412">
                  <c:v>1.0570999999999999</c:v>
                </c:pt>
                <c:pt idx="413">
                  <c:v>0.999</c:v>
                </c:pt>
                <c:pt idx="414">
                  <c:v>0.99739999999999995</c:v>
                </c:pt>
                <c:pt idx="415">
                  <c:v>1.0112000000000001</c:v>
                </c:pt>
                <c:pt idx="416">
                  <c:v>1.1294999999999999</c:v>
                </c:pt>
                <c:pt idx="417">
                  <c:v>1.1443000000000001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051-4C6A-862A-12E9AF727CA2}"/>
            </c:ext>
          </c:extLst>
        </c:ser>
        <c:ser>
          <c:idx val="2"/>
          <c:order val="1"/>
          <c:tx>
            <c:v>BBB+</c:v>
          </c:tx>
          <c:spPr>
            <a:ln w="12700" cap="rnd">
              <a:solidFill>
                <a:srgbClr val="FFCC00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'Bloom Yields live'!$AT$11:$AT$428</c:f>
              <c:numCache>
                <c:formatCode>0.00</c:formatCode>
                <c:ptCount val="418"/>
                <c:pt idx="0">
                  <c:v>4.7439999999999998</c:v>
                </c:pt>
                <c:pt idx="1">
                  <c:v>4.6581000000000001</c:v>
                </c:pt>
                <c:pt idx="2">
                  <c:v>4.5800999999999998</c:v>
                </c:pt>
                <c:pt idx="3">
                  <c:v>4.4999000000000002</c:v>
                </c:pt>
                <c:pt idx="4">
                  <c:v>4.4996</c:v>
                </c:pt>
                <c:pt idx="5">
                  <c:v>4.3967000000000001</c:v>
                </c:pt>
                <c:pt idx="6">
                  <c:v>4.4828999999999999</c:v>
                </c:pt>
                <c:pt idx="7">
                  <c:v>4.5562000000000005</c:v>
                </c:pt>
                <c:pt idx="8">
                  <c:v>4.3677999999999999</c:v>
                </c:pt>
                <c:pt idx="9">
                  <c:v>4.3692000000000002</c:v>
                </c:pt>
                <c:pt idx="10">
                  <c:v>4.3690999999999995</c:v>
                </c:pt>
                <c:pt idx="11">
                  <c:v>4.3166000000000002</c:v>
                </c:pt>
                <c:pt idx="12">
                  <c:v>4.3615000000000004</c:v>
                </c:pt>
                <c:pt idx="13">
                  <c:v>4.2864000000000004</c:v>
                </c:pt>
                <c:pt idx="14">
                  <c:v>4.3306000000000004</c:v>
                </c:pt>
                <c:pt idx="15">
                  <c:v>4.3228</c:v>
                </c:pt>
                <c:pt idx="16">
                  <c:v>4.3094000000000001</c:v>
                </c:pt>
                <c:pt idx="17">
                  <c:v>4.2351999999999999</c:v>
                </c:pt>
                <c:pt idx="18">
                  <c:v>4.1176000000000004</c:v>
                </c:pt>
                <c:pt idx="19">
                  <c:v>4.1978999999999997</c:v>
                </c:pt>
                <c:pt idx="20">
                  <c:v>4.1539000000000001</c:v>
                </c:pt>
                <c:pt idx="21">
                  <c:v>4.1822999999999997</c:v>
                </c:pt>
                <c:pt idx="22">
                  <c:v>4.0548000000000002</c:v>
                </c:pt>
                <c:pt idx="23">
                  <c:v>4.0759999999999996</c:v>
                </c:pt>
                <c:pt idx="24">
                  <c:v>4.1710000000000003</c:v>
                </c:pt>
                <c:pt idx="25">
                  <c:v>4.0476000000000001</c:v>
                </c:pt>
                <c:pt idx="26">
                  <c:v>4.0357000000000003</c:v>
                </c:pt>
                <c:pt idx="27">
                  <c:v>4.093</c:v>
                </c:pt>
                <c:pt idx="28">
                  <c:v>4.0894000000000004</c:v>
                </c:pt>
                <c:pt idx="29">
                  <c:v>4.0591999999999997</c:v>
                </c:pt>
                <c:pt idx="30">
                  <c:v>3.9967999999999999</c:v>
                </c:pt>
                <c:pt idx="31">
                  <c:v>3.8166000000000002</c:v>
                </c:pt>
                <c:pt idx="32">
                  <c:v>3.6669</c:v>
                </c:pt>
                <c:pt idx="33">
                  <c:v>3.5041000000000002</c:v>
                </c:pt>
                <c:pt idx="34">
                  <c:v>3.4380000000000002</c:v>
                </c:pt>
                <c:pt idx="35">
                  <c:v>3.5991999999999997</c:v>
                </c:pt>
                <c:pt idx="36">
                  <c:v>3.6531000000000002</c:v>
                </c:pt>
                <c:pt idx="37">
                  <c:v>3.7094</c:v>
                </c:pt>
                <c:pt idx="38">
                  <c:v>3.5709999999999997</c:v>
                </c:pt>
                <c:pt idx="39">
                  <c:v>3.6116000000000001</c:v>
                </c:pt>
                <c:pt idx="40">
                  <c:v>3.6021000000000001</c:v>
                </c:pt>
                <c:pt idx="41">
                  <c:v>3.6488</c:v>
                </c:pt>
                <c:pt idx="42">
                  <c:v>3.7938999999999998</c:v>
                </c:pt>
                <c:pt idx="43">
                  <c:v>3.8486000000000002</c:v>
                </c:pt>
                <c:pt idx="44">
                  <c:v>3.7785000000000002</c:v>
                </c:pt>
                <c:pt idx="45">
                  <c:v>3.8832</c:v>
                </c:pt>
                <c:pt idx="46">
                  <c:v>4.1153000000000004</c:v>
                </c:pt>
                <c:pt idx="47">
                  <c:v>4.1420000000000003</c:v>
                </c:pt>
                <c:pt idx="48">
                  <c:v>4.2887000000000004</c:v>
                </c:pt>
                <c:pt idx="49">
                  <c:v>4.3516000000000004</c:v>
                </c:pt>
                <c:pt idx="50">
                  <c:v>4.3997999999999999</c:v>
                </c:pt>
                <c:pt idx="51">
                  <c:v>4.3296999999999999</c:v>
                </c:pt>
                <c:pt idx="52">
                  <c:v>4.2998000000000003</c:v>
                </c:pt>
                <c:pt idx="53">
                  <c:v>4.2121000000000004</c:v>
                </c:pt>
                <c:pt idx="54">
                  <c:v>4.3799000000000001</c:v>
                </c:pt>
                <c:pt idx="55">
                  <c:v>4.4614000000000003</c:v>
                </c:pt>
                <c:pt idx="56">
                  <c:v>4.4808000000000003</c:v>
                </c:pt>
                <c:pt idx="57">
                  <c:v>4.4942000000000002</c:v>
                </c:pt>
                <c:pt idx="58">
                  <c:v>4.4777000000000005</c:v>
                </c:pt>
                <c:pt idx="59">
                  <c:v>4.4066999999999998</c:v>
                </c:pt>
                <c:pt idx="60">
                  <c:v>4.3497000000000003</c:v>
                </c:pt>
                <c:pt idx="61">
                  <c:v>4.4838000000000005</c:v>
                </c:pt>
                <c:pt idx="62">
                  <c:v>4.4315999999999995</c:v>
                </c:pt>
                <c:pt idx="63">
                  <c:v>4.4211</c:v>
                </c:pt>
                <c:pt idx="64">
                  <c:v>4.5062999999999995</c:v>
                </c:pt>
                <c:pt idx="65">
                  <c:v>4.5575000000000001</c:v>
                </c:pt>
                <c:pt idx="66">
                  <c:v>4.6410999999999998</c:v>
                </c:pt>
                <c:pt idx="67">
                  <c:v>4.5511999999999997</c:v>
                </c:pt>
                <c:pt idx="68">
                  <c:v>4.4447999999999999</c:v>
                </c:pt>
                <c:pt idx="69">
                  <c:v>4.3853999999999997</c:v>
                </c:pt>
                <c:pt idx="70">
                  <c:v>4.3004999999999995</c:v>
                </c:pt>
                <c:pt idx="71">
                  <c:v>4.2050000000000001</c:v>
                </c:pt>
                <c:pt idx="72">
                  <c:v>4.2047999999999996</c:v>
                </c:pt>
                <c:pt idx="73">
                  <c:v>4.2213000000000003</c:v>
                </c:pt>
                <c:pt idx="74">
                  <c:v>4.2841000000000005</c:v>
                </c:pt>
                <c:pt idx="75">
                  <c:v>4.1783999999999999</c:v>
                </c:pt>
                <c:pt idx="76">
                  <c:v>4.2373000000000003</c:v>
                </c:pt>
                <c:pt idx="77">
                  <c:v>4.1658999999999997</c:v>
                </c:pt>
                <c:pt idx="78">
                  <c:v>4.3829000000000002</c:v>
                </c:pt>
                <c:pt idx="79">
                  <c:v>4.1894</c:v>
                </c:pt>
                <c:pt idx="80">
                  <c:v>4.0919999999999996</c:v>
                </c:pt>
                <c:pt idx="81">
                  <c:v>4.2362000000000002</c:v>
                </c:pt>
                <c:pt idx="82">
                  <c:v>4.0353000000000003</c:v>
                </c:pt>
                <c:pt idx="83">
                  <c:v>4.0940000000000003</c:v>
                </c:pt>
                <c:pt idx="84">
                  <c:v>4.2614999999999998</c:v>
                </c:pt>
                <c:pt idx="85">
                  <c:v>4.0933999999999999</c:v>
                </c:pt>
                <c:pt idx="86">
                  <c:v>4.1562000000000001</c:v>
                </c:pt>
                <c:pt idx="87">
                  <c:v>4.2088999999999999</c:v>
                </c:pt>
                <c:pt idx="88">
                  <c:v>4.0308999999999999</c:v>
                </c:pt>
                <c:pt idx="89">
                  <c:v>4.2861000000000002</c:v>
                </c:pt>
                <c:pt idx="90">
                  <c:v>4.1798999999999999</c:v>
                </c:pt>
                <c:pt idx="91">
                  <c:v>4.3331</c:v>
                </c:pt>
                <c:pt idx="92">
                  <c:v>4.4326999999999996</c:v>
                </c:pt>
                <c:pt idx="93">
                  <c:v>4.5010000000000003</c:v>
                </c:pt>
                <c:pt idx="94">
                  <c:v>4.3116000000000003</c:v>
                </c:pt>
                <c:pt idx="95">
                  <c:v>4.3554000000000004</c:v>
                </c:pt>
                <c:pt idx="96">
                  <c:v>4.1224999999999996</c:v>
                </c:pt>
                <c:pt idx="97">
                  <c:v>4.1261999999999999</c:v>
                </c:pt>
                <c:pt idx="98">
                  <c:v>4.2317999999999998</c:v>
                </c:pt>
                <c:pt idx="99">
                  <c:v>4.5048000000000004</c:v>
                </c:pt>
                <c:pt idx="100">
                  <c:v>4.5502000000000002</c:v>
                </c:pt>
                <c:pt idx="101">
                  <c:v>4.5488999999999997</c:v>
                </c:pt>
                <c:pt idx="102">
                  <c:v>4.3246000000000002</c:v>
                </c:pt>
                <c:pt idx="103">
                  <c:v>4.4043000000000001</c:v>
                </c:pt>
                <c:pt idx="104">
                  <c:v>4.2984</c:v>
                </c:pt>
                <c:pt idx="105">
                  <c:v>4.2835000000000001</c:v>
                </c:pt>
                <c:pt idx="106">
                  <c:v>4.2298</c:v>
                </c:pt>
                <c:pt idx="107">
                  <c:v>4.3646000000000003</c:v>
                </c:pt>
                <c:pt idx="108">
                  <c:v>4.2338000000000005</c:v>
                </c:pt>
                <c:pt idx="109">
                  <c:v>4.1223999999999998</c:v>
                </c:pt>
                <c:pt idx="110">
                  <c:v>4.1475999999999997</c:v>
                </c:pt>
                <c:pt idx="111">
                  <c:v>4.0639000000000003</c:v>
                </c:pt>
                <c:pt idx="112">
                  <c:v>3.9346999999999999</c:v>
                </c:pt>
                <c:pt idx="113">
                  <c:v>3.8007999999999997</c:v>
                </c:pt>
                <c:pt idx="114">
                  <c:v>3.7707000000000002</c:v>
                </c:pt>
                <c:pt idx="115">
                  <c:v>3.9234</c:v>
                </c:pt>
                <c:pt idx="116">
                  <c:v>3.8044000000000002</c:v>
                </c:pt>
                <c:pt idx="117">
                  <c:v>3.7433999999999998</c:v>
                </c:pt>
                <c:pt idx="118">
                  <c:v>3.7151999999999998</c:v>
                </c:pt>
                <c:pt idx="119">
                  <c:v>3.7008999999999999</c:v>
                </c:pt>
                <c:pt idx="120">
                  <c:v>3.6931000000000003</c:v>
                </c:pt>
                <c:pt idx="121">
                  <c:v>3.6974</c:v>
                </c:pt>
                <c:pt idx="122">
                  <c:v>3.5665</c:v>
                </c:pt>
                <c:pt idx="123">
                  <c:v>3.5215000000000001</c:v>
                </c:pt>
                <c:pt idx="124">
                  <c:v>3.5284</c:v>
                </c:pt>
                <c:pt idx="125">
                  <c:v>3.5935999999999999</c:v>
                </c:pt>
                <c:pt idx="126">
                  <c:v>3.4742999999999999</c:v>
                </c:pt>
                <c:pt idx="127">
                  <c:v>3.6299000000000001</c:v>
                </c:pt>
                <c:pt idx="128">
                  <c:v>3.7418</c:v>
                </c:pt>
                <c:pt idx="129">
                  <c:v>3.8348</c:v>
                </c:pt>
                <c:pt idx="130">
                  <c:v>3.7885999999999997</c:v>
                </c:pt>
                <c:pt idx="131">
                  <c:v>3.4893000000000001</c:v>
                </c:pt>
                <c:pt idx="132">
                  <c:v>3.3786</c:v>
                </c:pt>
                <c:pt idx="133">
                  <c:v>3.1753999999999998</c:v>
                </c:pt>
                <c:pt idx="134">
                  <c:v>3.2261000000000002</c:v>
                </c:pt>
                <c:pt idx="135">
                  <c:v>3.0131999999999999</c:v>
                </c:pt>
                <c:pt idx="136">
                  <c:v>2.9001000000000001</c:v>
                </c:pt>
                <c:pt idx="137">
                  <c:v>3.0146999999999999</c:v>
                </c:pt>
                <c:pt idx="138">
                  <c:v>2.8731</c:v>
                </c:pt>
                <c:pt idx="139">
                  <c:v>2.8401999999999998</c:v>
                </c:pt>
                <c:pt idx="140">
                  <c:v>2.9580000000000002</c:v>
                </c:pt>
                <c:pt idx="141">
                  <c:v>3.0467</c:v>
                </c:pt>
                <c:pt idx="142">
                  <c:v>2.9675000000000002</c:v>
                </c:pt>
                <c:pt idx="143">
                  <c:v>2.8666999999999998</c:v>
                </c:pt>
                <c:pt idx="144">
                  <c:v>2.9088000000000003</c:v>
                </c:pt>
                <c:pt idx="145">
                  <c:v>2.8628999999999998</c:v>
                </c:pt>
                <c:pt idx="146">
                  <c:v>2.9272</c:v>
                </c:pt>
                <c:pt idx="147">
                  <c:v>2.8601999999999999</c:v>
                </c:pt>
                <c:pt idx="148">
                  <c:v>2.7664999999999997</c:v>
                </c:pt>
                <c:pt idx="149">
                  <c:v>2.6569000000000003</c:v>
                </c:pt>
                <c:pt idx="150">
                  <c:v>2.5884999999999998</c:v>
                </c:pt>
                <c:pt idx="151">
                  <c:v>2.6871999999999998</c:v>
                </c:pt>
                <c:pt idx="152">
                  <c:v>2.6234000000000002</c:v>
                </c:pt>
                <c:pt idx="153">
                  <c:v>2.5201000000000002</c:v>
                </c:pt>
                <c:pt idx="154">
                  <c:v>2.5794999999999999</c:v>
                </c:pt>
                <c:pt idx="155">
                  <c:v>2.5859999999999999</c:v>
                </c:pt>
                <c:pt idx="156">
                  <c:v>2.5041000000000002</c:v>
                </c:pt>
                <c:pt idx="157">
                  <c:v>2.7038000000000002</c:v>
                </c:pt>
                <c:pt idx="158">
                  <c:v>2.7435</c:v>
                </c:pt>
                <c:pt idx="159">
                  <c:v>2.6772999999999998</c:v>
                </c:pt>
                <c:pt idx="160">
                  <c:v>2.766</c:v>
                </c:pt>
                <c:pt idx="161">
                  <c:v>2.7972999999999999</c:v>
                </c:pt>
                <c:pt idx="162">
                  <c:v>2.7605</c:v>
                </c:pt>
                <c:pt idx="163">
                  <c:v>2.8008999999999999</c:v>
                </c:pt>
                <c:pt idx="164">
                  <c:v>2.7292999999999998</c:v>
                </c:pt>
                <c:pt idx="165">
                  <c:v>2.6006999999999998</c:v>
                </c:pt>
                <c:pt idx="166">
                  <c:v>2.6642999999999999</c:v>
                </c:pt>
                <c:pt idx="167">
                  <c:v>2.6650999999999998</c:v>
                </c:pt>
                <c:pt idx="168">
                  <c:v>2.6040999999999999</c:v>
                </c:pt>
                <c:pt idx="169">
                  <c:v>2.5423</c:v>
                </c:pt>
                <c:pt idx="170">
                  <c:v>2.4883000000000002</c:v>
                </c:pt>
                <c:pt idx="171">
                  <c:v>2.4847000000000001</c:v>
                </c:pt>
                <c:pt idx="172">
                  <c:v>2.4557000000000002</c:v>
                </c:pt>
                <c:pt idx="173">
                  <c:v>2.3765999999999998</c:v>
                </c:pt>
                <c:pt idx="174">
                  <c:v>2.33</c:v>
                </c:pt>
                <c:pt idx="175">
                  <c:v>2.3995000000000002</c:v>
                </c:pt>
                <c:pt idx="176">
                  <c:v>2.3069999999999999</c:v>
                </c:pt>
                <c:pt idx="177">
                  <c:v>2.3696000000000002</c:v>
                </c:pt>
                <c:pt idx="178">
                  <c:v>2.4249000000000001</c:v>
                </c:pt>
                <c:pt idx="179">
                  <c:v>2.5070000000000001</c:v>
                </c:pt>
                <c:pt idx="180">
                  <c:v>2.5461999999999998</c:v>
                </c:pt>
                <c:pt idx="181">
                  <c:v>2.7262</c:v>
                </c:pt>
                <c:pt idx="182">
                  <c:v>2.7598000000000003</c:v>
                </c:pt>
                <c:pt idx="183">
                  <c:v>2.7227000000000001</c:v>
                </c:pt>
                <c:pt idx="184">
                  <c:v>2.6520999999999999</c:v>
                </c:pt>
                <c:pt idx="185">
                  <c:v>2.5901000000000001</c:v>
                </c:pt>
                <c:pt idx="186">
                  <c:v>2.7412999999999998</c:v>
                </c:pt>
                <c:pt idx="187">
                  <c:v>2.7082000000000002</c:v>
                </c:pt>
                <c:pt idx="188">
                  <c:v>2.7119</c:v>
                </c:pt>
                <c:pt idx="189">
                  <c:v>2.8833000000000002</c:v>
                </c:pt>
                <c:pt idx="190">
                  <c:v>2.9586999999999999</c:v>
                </c:pt>
                <c:pt idx="191">
                  <c:v>2.8769</c:v>
                </c:pt>
                <c:pt idx="192">
                  <c:v>3.0150999999999999</c:v>
                </c:pt>
                <c:pt idx="193">
                  <c:v>2.9676999999999998</c:v>
                </c:pt>
                <c:pt idx="194">
                  <c:v>2.9337999999999997</c:v>
                </c:pt>
                <c:pt idx="195">
                  <c:v>2.8043</c:v>
                </c:pt>
                <c:pt idx="196">
                  <c:v>2.8592</c:v>
                </c:pt>
                <c:pt idx="197">
                  <c:v>2.8919000000000001</c:v>
                </c:pt>
                <c:pt idx="198">
                  <c:v>2.8681999999999999</c:v>
                </c:pt>
                <c:pt idx="199">
                  <c:v>2.8298000000000001</c:v>
                </c:pt>
                <c:pt idx="200">
                  <c:v>2.7481</c:v>
                </c:pt>
                <c:pt idx="201">
                  <c:v>2.7946</c:v>
                </c:pt>
                <c:pt idx="202">
                  <c:v>2.8510999999999997</c:v>
                </c:pt>
                <c:pt idx="203">
                  <c:v>2.9039000000000001</c:v>
                </c:pt>
                <c:pt idx="204">
                  <c:v>2.8425000000000002</c:v>
                </c:pt>
                <c:pt idx="205">
                  <c:v>2.9887000000000001</c:v>
                </c:pt>
                <c:pt idx="206">
                  <c:v>2.9569999999999999</c:v>
                </c:pt>
                <c:pt idx="207">
                  <c:v>2.9746999999999999</c:v>
                </c:pt>
                <c:pt idx="208">
                  <c:v>3.0099</c:v>
                </c:pt>
                <c:pt idx="209">
                  <c:v>2.9999000000000002</c:v>
                </c:pt>
                <c:pt idx="210">
                  <c:v>2.9294000000000002</c:v>
                </c:pt>
                <c:pt idx="211">
                  <c:v>2.8626</c:v>
                </c:pt>
                <c:pt idx="212">
                  <c:v>2.8102999999999998</c:v>
                </c:pt>
                <c:pt idx="213">
                  <c:v>2.7625999999999999</c:v>
                </c:pt>
                <c:pt idx="214">
                  <c:v>2.7734000000000001</c:v>
                </c:pt>
                <c:pt idx="215">
                  <c:v>2.7806999999999999</c:v>
                </c:pt>
                <c:pt idx="216">
                  <c:v>2.7637999999999998</c:v>
                </c:pt>
                <c:pt idx="217">
                  <c:v>2.6856999999999998</c:v>
                </c:pt>
                <c:pt idx="218">
                  <c:v>2.7092999999999998</c:v>
                </c:pt>
                <c:pt idx="219">
                  <c:v>2.6151</c:v>
                </c:pt>
                <c:pt idx="220">
                  <c:v>2.7218</c:v>
                </c:pt>
                <c:pt idx="221">
                  <c:v>2.6306000000000003</c:v>
                </c:pt>
                <c:pt idx="222">
                  <c:v>2.6299000000000001</c:v>
                </c:pt>
                <c:pt idx="223">
                  <c:v>2.5409000000000002</c:v>
                </c:pt>
                <c:pt idx="224">
                  <c:v>2.5798999999999999</c:v>
                </c:pt>
                <c:pt idx="225">
                  <c:v>2.4999000000000002</c:v>
                </c:pt>
                <c:pt idx="226">
                  <c:v>2.3654999999999999</c:v>
                </c:pt>
                <c:pt idx="227">
                  <c:v>2.3283</c:v>
                </c:pt>
                <c:pt idx="228">
                  <c:v>2.2332000000000001</c:v>
                </c:pt>
                <c:pt idx="229">
                  <c:v>2.2995000000000001</c:v>
                </c:pt>
                <c:pt idx="230">
                  <c:v>2.2347999999999999</c:v>
                </c:pt>
                <c:pt idx="231">
                  <c:v>2.2273000000000001</c:v>
                </c:pt>
                <c:pt idx="232">
                  <c:v>2.2269999999999999</c:v>
                </c:pt>
                <c:pt idx="233">
                  <c:v>2.21</c:v>
                </c:pt>
                <c:pt idx="234">
                  <c:v>2.1354000000000002</c:v>
                </c:pt>
                <c:pt idx="235">
                  <c:v>2.1810999999999998</c:v>
                </c:pt>
                <c:pt idx="236">
                  <c:v>2.2128999999999999</c:v>
                </c:pt>
                <c:pt idx="237">
                  <c:v>2.1753999999999998</c:v>
                </c:pt>
                <c:pt idx="238">
                  <c:v>2.1583999999999999</c:v>
                </c:pt>
                <c:pt idx="239">
                  <c:v>2.1385000000000001</c:v>
                </c:pt>
                <c:pt idx="240">
                  <c:v>2.0674000000000001</c:v>
                </c:pt>
                <c:pt idx="241">
                  <c:v>1.9931999999999999</c:v>
                </c:pt>
                <c:pt idx="242">
                  <c:v>2.0015000000000001</c:v>
                </c:pt>
                <c:pt idx="243">
                  <c:v>1.8715000000000002</c:v>
                </c:pt>
                <c:pt idx="244">
                  <c:v>1.9172</c:v>
                </c:pt>
                <c:pt idx="245">
                  <c:v>2.0163000000000002</c:v>
                </c:pt>
                <c:pt idx="246">
                  <c:v>1.9718</c:v>
                </c:pt>
                <c:pt idx="247">
                  <c:v>1.9098000000000002</c:v>
                </c:pt>
                <c:pt idx="248">
                  <c:v>1.9028</c:v>
                </c:pt>
                <c:pt idx="249">
                  <c:v>1.8540000000000001</c:v>
                </c:pt>
                <c:pt idx="250">
                  <c:v>1.8915</c:v>
                </c:pt>
                <c:pt idx="251">
                  <c:v>1.8892</c:v>
                </c:pt>
                <c:pt idx="252">
                  <c:v>1.8306</c:v>
                </c:pt>
                <c:pt idx="253">
                  <c:v>1.7875999999999999</c:v>
                </c:pt>
                <c:pt idx="254">
                  <c:v>1.7301</c:v>
                </c:pt>
                <c:pt idx="255">
                  <c:v>1.7322</c:v>
                </c:pt>
                <c:pt idx="256">
                  <c:v>1.6861000000000002</c:v>
                </c:pt>
                <c:pt idx="257">
                  <c:v>1.7516</c:v>
                </c:pt>
                <c:pt idx="258">
                  <c:v>1.6191</c:v>
                </c:pt>
                <c:pt idx="259">
                  <c:v>1.5984</c:v>
                </c:pt>
                <c:pt idx="260">
                  <c:v>1.5963000000000001</c:v>
                </c:pt>
                <c:pt idx="261">
                  <c:v>1.4994000000000001</c:v>
                </c:pt>
                <c:pt idx="262">
                  <c:v>1.4790000000000001</c:v>
                </c:pt>
                <c:pt idx="263">
                  <c:v>1.4351</c:v>
                </c:pt>
                <c:pt idx="264">
                  <c:v>1.3301000000000001</c:v>
                </c:pt>
                <c:pt idx="265">
                  <c:v>1.3151999999999999</c:v>
                </c:pt>
                <c:pt idx="266">
                  <c:v>1.3121</c:v>
                </c:pt>
                <c:pt idx="267">
                  <c:v>1.2847999999999999</c:v>
                </c:pt>
                <c:pt idx="268">
                  <c:v>1.28</c:v>
                </c:pt>
                <c:pt idx="269">
                  <c:v>1.2366999999999999</c:v>
                </c:pt>
                <c:pt idx="270">
                  <c:v>1.2751000000000001</c:v>
                </c:pt>
                <c:pt idx="271">
                  <c:v>1.2295</c:v>
                </c:pt>
                <c:pt idx="272">
                  <c:v>1.2171000000000001</c:v>
                </c:pt>
                <c:pt idx="273">
                  <c:v>1.2426999999999999</c:v>
                </c:pt>
                <c:pt idx="274">
                  <c:v>1.2101999999999999</c:v>
                </c:pt>
                <c:pt idx="275">
                  <c:v>1.1681999999999999</c:v>
                </c:pt>
                <c:pt idx="276">
                  <c:v>1.0609999999999999</c:v>
                </c:pt>
                <c:pt idx="277">
                  <c:v>1.1303000000000001</c:v>
                </c:pt>
                <c:pt idx="278">
                  <c:v>1.3027</c:v>
                </c:pt>
                <c:pt idx="279">
                  <c:v>1.3973</c:v>
                </c:pt>
                <c:pt idx="280">
                  <c:v>1.4645999999999999</c:v>
                </c:pt>
                <c:pt idx="281">
                  <c:v>1.4161999999999999</c:v>
                </c:pt>
                <c:pt idx="282">
                  <c:v>1.3522000000000001</c:v>
                </c:pt>
                <c:pt idx="283">
                  <c:v>1.6785999999999999</c:v>
                </c:pt>
                <c:pt idx="284">
                  <c:v>1.7143999999999999</c:v>
                </c:pt>
                <c:pt idx="285">
                  <c:v>1.7667999999999999</c:v>
                </c:pt>
                <c:pt idx="286">
                  <c:v>1.8658000000000001</c:v>
                </c:pt>
                <c:pt idx="287">
                  <c:v>1.8271999999999999</c:v>
                </c:pt>
                <c:pt idx="288">
                  <c:v>1.9398</c:v>
                </c:pt>
                <c:pt idx="289">
                  <c:v>1.8130999999999999</c:v>
                </c:pt>
                <c:pt idx="290">
                  <c:v>1.7122000000000002</c:v>
                </c:pt>
                <c:pt idx="291">
                  <c:v>1.6739999999999999</c:v>
                </c:pt>
                <c:pt idx="292">
                  <c:v>1.6637999999999999</c:v>
                </c:pt>
                <c:pt idx="293">
                  <c:v>1.6518000000000002</c:v>
                </c:pt>
                <c:pt idx="294">
                  <c:v>1.6303999999999998</c:v>
                </c:pt>
                <c:pt idx="295">
                  <c:v>1.7698</c:v>
                </c:pt>
                <c:pt idx="296">
                  <c:v>1.7457</c:v>
                </c:pt>
                <c:pt idx="297">
                  <c:v>1.7401</c:v>
                </c:pt>
                <c:pt idx="298">
                  <c:v>1.8138999999999998</c:v>
                </c:pt>
                <c:pt idx="299">
                  <c:v>1.8340000000000001</c:v>
                </c:pt>
                <c:pt idx="300">
                  <c:v>1.7783</c:v>
                </c:pt>
                <c:pt idx="301">
                  <c:v>1.8193000000000001</c:v>
                </c:pt>
                <c:pt idx="302">
                  <c:v>1.7530000000000001</c:v>
                </c:pt>
                <c:pt idx="303">
                  <c:v>1.6539999999999999</c:v>
                </c:pt>
                <c:pt idx="304">
                  <c:v>1.6863000000000001</c:v>
                </c:pt>
                <c:pt idx="305">
                  <c:v>1.7477</c:v>
                </c:pt>
                <c:pt idx="306">
                  <c:v>1.6425000000000001</c:v>
                </c:pt>
                <c:pt idx="307">
                  <c:v>1.5691999999999999</c:v>
                </c:pt>
                <c:pt idx="308">
                  <c:v>1.5347</c:v>
                </c:pt>
                <c:pt idx="309">
                  <c:v>1.7652999999999999</c:v>
                </c:pt>
                <c:pt idx="310">
                  <c:v>1.6164000000000001</c:v>
                </c:pt>
                <c:pt idx="311">
                  <c:v>1.6475</c:v>
                </c:pt>
                <c:pt idx="312">
                  <c:v>1.7046999999999999</c:v>
                </c:pt>
                <c:pt idx="313">
                  <c:v>1.7019</c:v>
                </c:pt>
                <c:pt idx="314">
                  <c:v>1.6233</c:v>
                </c:pt>
                <c:pt idx="315">
                  <c:v>1.6217999999999999</c:v>
                </c:pt>
                <c:pt idx="316">
                  <c:v>1.5922000000000001</c:v>
                </c:pt>
                <c:pt idx="317">
                  <c:v>1.4885999999999999</c:v>
                </c:pt>
                <c:pt idx="318">
                  <c:v>1.4815</c:v>
                </c:pt>
                <c:pt idx="319">
                  <c:v>1.4714</c:v>
                </c:pt>
                <c:pt idx="320">
                  <c:v>1.48</c:v>
                </c:pt>
                <c:pt idx="321">
                  <c:v>1.4356</c:v>
                </c:pt>
                <c:pt idx="322">
                  <c:v>1.4518</c:v>
                </c:pt>
                <c:pt idx="323">
                  <c:v>1.3755999999999999</c:v>
                </c:pt>
                <c:pt idx="324">
                  <c:v>1.2250000000000001</c:v>
                </c:pt>
                <c:pt idx="325">
                  <c:v>1.1731</c:v>
                </c:pt>
                <c:pt idx="326">
                  <c:v>1.1237999999999999</c:v>
                </c:pt>
                <c:pt idx="327">
                  <c:v>1.0630999999999999</c:v>
                </c:pt>
                <c:pt idx="328">
                  <c:v>1.0924</c:v>
                </c:pt>
                <c:pt idx="329">
                  <c:v>1.1495</c:v>
                </c:pt>
                <c:pt idx="330">
                  <c:v>1.1979</c:v>
                </c:pt>
                <c:pt idx="331">
                  <c:v>1.0975999999999999</c:v>
                </c:pt>
                <c:pt idx="332">
                  <c:v>1.1409</c:v>
                </c:pt>
                <c:pt idx="333">
                  <c:v>1.2177</c:v>
                </c:pt>
                <c:pt idx="334">
                  <c:v>1.25</c:v>
                </c:pt>
                <c:pt idx="335">
                  <c:v>1.1860999999999999</c:v>
                </c:pt>
                <c:pt idx="336">
                  <c:v>1.1015999999999999</c:v>
                </c:pt>
                <c:pt idx="337">
                  <c:v>1.0974999999999999</c:v>
                </c:pt>
                <c:pt idx="338">
                  <c:v>1.0716000000000001</c:v>
                </c:pt>
                <c:pt idx="339">
                  <c:v>0.95089999999999997</c:v>
                </c:pt>
                <c:pt idx="340">
                  <c:v>0.81</c:v>
                </c:pt>
                <c:pt idx="341">
                  <c:v>0.79459999999999997</c:v>
                </c:pt>
                <c:pt idx="342">
                  <c:v>0.71899999999999997</c:v>
                </c:pt>
                <c:pt idx="343">
                  <c:v>0.6472</c:v>
                </c:pt>
                <c:pt idx="344">
                  <c:v>0.67349999999999999</c:v>
                </c:pt>
                <c:pt idx="345">
                  <c:v>0.62860000000000005</c:v>
                </c:pt>
                <c:pt idx="346">
                  <c:v>0.67759999999999998</c:v>
                </c:pt>
                <c:pt idx="347">
                  <c:v>0.64459999999999995</c:v>
                </c:pt>
                <c:pt idx="348">
                  <c:v>0.70089999999999997</c:v>
                </c:pt>
                <c:pt idx="349">
                  <c:v>0.74229999999999996</c:v>
                </c:pt>
                <c:pt idx="350">
                  <c:v>0.77529999999999999</c:v>
                </c:pt>
                <c:pt idx="351">
                  <c:v>0.72240000000000004</c:v>
                </c:pt>
                <c:pt idx="352">
                  <c:v>0.68669999999999998</c:v>
                </c:pt>
                <c:pt idx="353">
                  <c:v>0.82120000000000004</c:v>
                </c:pt>
                <c:pt idx="354">
                  <c:v>0.84840000000000004</c:v>
                </c:pt>
                <c:pt idx="355">
                  <c:v>0.82320000000000004</c:v>
                </c:pt>
                <c:pt idx="356">
                  <c:v>0.98150000000000004</c:v>
                </c:pt>
                <c:pt idx="357">
                  <c:v>0.97740000000000005</c:v>
                </c:pt>
                <c:pt idx="358">
                  <c:v>1.1767000000000001</c:v>
                </c:pt>
                <c:pt idx="359">
                  <c:v>1.4571000000000001</c:v>
                </c:pt>
                <c:pt idx="360">
                  <c:v>1.4518</c:v>
                </c:pt>
                <c:pt idx="361">
                  <c:v>1.5093000000000001</c:v>
                </c:pt>
                <c:pt idx="362">
                  <c:v>1.4753000000000001</c:v>
                </c:pt>
                <c:pt idx="363">
                  <c:v>1.4509000000000001</c:v>
                </c:pt>
                <c:pt idx="364">
                  <c:v>1.3734999999999999</c:v>
                </c:pt>
                <c:pt idx="365">
                  <c:v>1.3439999999999999</c:v>
                </c:pt>
                <c:pt idx="366">
                  <c:v>1.4278999999999999</c:v>
                </c:pt>
                <c:pt idx="367">
                  <c:v>1.4184000000000001</c:v>
                </c:pt>
                <c:pt idx="368">
                  <c:v>1.5154000000000001</c:v>
                </c:pt>
                <c:pt idx="369">
                  <c:v>1.5739999999999998</c:v>
                </c:pt>
                <c:pt idx="370">
                  <c:v>1.5329999999999999</c:v>
                </c:pt>
                <c:pt idx="371">
                  <c:v>1.484</c:v>
                </c:pt>
                <c:pt idx="372">
                  <c:v>1.4638</c:v>
                </c:pt>
                <c:pt idx="373">
                  <c:v>1.3744000000000001</c:v>
                </c:pt>
                <c:pt idx="374">
                  <c:v>1.5526</c:v>
                </c:pt>
                <c:pt idx="375">
                  <c:v>1.6575</c:v>
                </c:pt>
                <c:pt idx="376">
                  <c:v>1.6169</c:v>
                </c:pt>
                <c:pt idx="377">
                  <c:v>1.6</c:v>
                </c:pt>
                <c:pt idx="378">
                  <c:v>1.5270999999999999</c:v>
                </c:pt>
                <c:pt idx="379">
                  <c:v>1.4233</c:v>
                </c:pt>
                <c:pt idx="380">
                  <c:v>1.3716999999999999</c:v>
                </c:pt>
                <c:pt idx="381">
                  <c:v>1.5255999999999998</c:v>
                </c:pt>
                <c:pt idx="382">
                  <c:v>1.5051000000000001</c:v>
                </c:pt>
                <c:pt idx="383">
                  <c:v>1.5528999999999999</c:v>
                </c:pt>
                <c:pt idx="384">
                  <c:v>1.5036</c:v>
                </c:pt>
                <c:pt idx="385">
                  <c:v>1.5207999999999999</c:v>
                </c:pt>
                <c:pt idx="386">
                  <c:v>1.4565999999999999</c:v>
                </c:pt>
                <c:pt idx="387">
                  <c:v>1.4259999999999999</c:v>
                </c:pt>
                <c:pt idx="388">
                  <c:v>1.3867</c:v>
                </c:pt>
                <c:pt idx="389">
                  <c:v>1.3820000000000001</c:v>
                </c:pt>
                <c:pt idx="390">
                  <c:v>1.31</c:v>
                </c:pt>
                <c:pt idx="391">
                  <c:v>1.528</c:v>
                </c:pt>
                <c:pt idx="392">
                  <c:v>1.544</c:v>
                </c:pt>
                <c:pt idx="393">
                  <c:v>1.4746000000000001</c:v>
                </c:pt>
                <c:pt idx="394">
                  <c:v>1.3812</c:v>
                </c:pt>
                <c:pt idx="395">
                  <c:v>1.4016999999999999</c:v>
                </c:pt>
                <c:pt idx="396">
                  <c:v>1.2976000000000001</c:v>
                </c:pt>
                <c:pt idx="397">
                  <c:v>1.2389000000000001</c:v>
                </c:pt>
                <c:pt idx="398">
                  <c:v>1.2639</c:v>
                </c:pt>
                <c:pt idx="399">
                  <c:v>1.2607999999999999</c:v>
                </c:pt>
                <c:pt idx="400">
                  <c:v>1.2888999999999999</c:v>
                </c:pt>
                <c:pt idx="401">
                  <c:v>1.2493000000000001</c:v>
                </c:pt>
                <c:pt idx="402">
                  <c:v>1.3332999999999999</c:v>
                </c:pt>
                <c:pt idx="403">
                  <c:v>1.3740000000000001</c:v>
                </c:pt>
                <c:pt idx="404">
                  <c:v>1.3869</c:v>
                </c:pt>
                <c:pt idx="405">
                  <c:v>1.448</c:v>
                </c:pt>
                <c:pt idx="406">
                  <c:v>1.3984000000000001</c:v>
                </c:pt>
                <c:pt idx="407">
                  <c:v>1.4319</c:v>
                </c:pt>
                <c:pt idx="408">
                  <c:v>1.3588</c:v>
                </c:pt>
                <c:pt idx="409">
                  <c:v>1.2837000000000001</c:v>
                </c:pt>
                <c:pt idx="410">
                  <c:v>1.3163</c:v>
                </c:pt>
                <c:pt idx="411">
                  <c:v>1.3364</c:v>
                </c:pt>
                <c:pt idx="412">
                  <c:v>1.3479999999999999</c:v>
                </c:pt>
                <c:pt idx="413">
                  <c:v>1.3144</c:v>
                </c:pt>
                <c:pt idx="414">
                  <c:v>1.2884</c:v>
                </c:pt>
                <c:pt idx="415">
                  <c:v>1.2961</c:v>
                </c:pt>
                <c:pt idx="416">
                  <c:v>1.4208000000000001</c:v>
                </c:pt>
                <c:pt idx="417">
                  <c:v>1.4353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51-4C6A-862A-12E9AF727CA2}"/>
            </c:ext>
          </c:extLst>
        </c:ser>
        <c:ser>
          <c:idx val="1"/>
          <c:order val="2"/>
          <c:tx>
            <c:v>BBB</c:v>
          </c:tx>
          <c:spPr>
            <a:ln w="12700" cap="rnd">
              <a:solidFill>
                <a:srgbClr val="FF9900"/>
              </a:solidFill>
              <a:round/>
            </a:ln>
            <a:effectLst/>
          </c:spPr>
          <c:marker>
            <c:symbol val="none"/>
          </c:marker>
          <c:cat>
            <c:numRef>
              <c:f>'Bloom Yields live'!$F$11:$F$428</c:f>
              <c:numCache>
                <c:formatCode>m/d/yyyy</c:formatCode>
                <c:ptCount val="418"/>
                <c:pt idx="0">
                  <c:v>0</c:v>
                </c:pt>
                <c:pt idx="1">
                  <c:v>40186</c:v>
                </c:pt>
                <c:pt idx="2">
                  <c:v>40193</c:v>
                </c:pt>
                <c:pt idx="3">
                  <c:v>40200</c:v>
                </c:pt>
                <c:pt idx="4">
                  <c:v>40207</c:v>
                </c:pt>
                <c:pt idx="5">
                  <c:v>40214</c:v>
                </c:pt>
                <c:pt idx="6">
                  <c:v>40221</c:v>
                </c:pt>
                <c:pt idx="7">
                  <c:v>40228</c:v>
                </c:pt>
                <c:pt idx="8">
                  <c:v>40235</c:v>
                </c:pt>
                <c:pt idx="9">
                  <c:v>40242</c:v>
                </c:pt>
                <c:pt idx="10">
                  <c:v>40249</c:v>
                </c:pt>
                <c:pt idx="11">
                  <c:v>40256</c:v>
                </c:pt>
                <c:pt idx="12">
                  <c:v>40263</c:v>
                </c:pt>
                <c:pt idx="13">
                  <c:v>40270</c:v>
                </c:pt>
                <c:pt idx="14">
                  <c:v>40277</c:v>
                </c:pt>
                <c:pt idx="15">
                  <c:v>40284</c:v>
                </c:pt>
                <c:pt idx="16">
                  <c:v>40291</c:v>
                </c:pt>
                <c:pt idx="17">
                  <c:v>40298</c:v>
                </c:pt>
                <c:pt idx="18">
                  <c:v>40305</c:v>
                </c:pt>
                <c:pt idx="19">
                  <c:v>40312</c:v>
                </c:pt>
                <c:pt idx="20">
                  <c:v>40319</c:v>
                </c:pt>
                <c:pt idx="21">
                  <c:v>40326</c:v>
                </c:pt>
                <c:pt idx="22">
                  <c:v>40333</c:v>
                </c:pt>
                <c:pt idx="23">
                  <c:v>40340</c:v>
                </c:pt>
                <c:pt idx="24">
                  <c:v>40347</c:v>
                </c:pt>
                <c:pt idx="25">
                  <c:v>40354</c:v>
                </c:pt>
                <c:pt idx="26">
                  <c:v>40361</c:v>
                </c:pt>
                <c:pt idx="27">
                  <c:v>40368</c:v>
                </c:pt>
                <c:pt idx="28">
                  <c:v>40375</c:v>
                </c:pt>
                <c:pt idx="29">
                  <c:v>40382</c:v>
                </c:pt>
                <c:pt idx="30">
                  <c:v>40389</c:v>
                </c:pt>
                <c:pt idx="31">
                  <c:v>40396</c:v>
                </c:pt>
                <c:pt idx="32">
                  <c:v>40403</c:v>
                </c:pt>
                <c:pt idx="33">
                  <c:v>40410</c:v>
                </c:pt>
                <c:pt idx="34">
                  <c:v>40417</c:v>
                </c:pt>
                <c:pt idx="35">
                  <c:v>40424</c:v>
                </c:pt>
                <c:pt idx="36">
                  <c:v>40431</c:v>
                </c:pt>
                <c:pt idx="37">
                  <c:v>40438</c:v>
                </c:pt>
                <c:pt idx="38">
                  <c:v>40445</c:v>
                </c:pt>
                <c:pt idx="39">
                  <c:v>40452</c:v>
                </c:pt>
                <c:pt idx="40">
                  <c:v>40459</c:v>
                </c:pt>
                <c:pt idx="41">
                  <c:v>40466</c:v>
                </c:pt>
                <c:pt idx="42">
                  <c:v>40473</c:v>
                </c:pt>
                <c:pt idx="43">
                  <c:v>40480</c:v>
                </c:pt>
                <c:pt idx="44">
                  <c:v>40487</c:v>
                </c:pt>
                <c:pt idx="45">
                  <c:v>40494</c:v>
                </c:pt>
                <c:pt idx="46">
                  <c:v>40501</c:v>
                </c:pt>
                <c:pt idx="47">
                  <c:v>40508</c:v>
                </c:pt>
                <c:pt idx="48">
                  <c:v>40515</c:v>
                </c:pt>
                <c:pt idx="49">
                  <c:v>40522</c:v>
                </c:pt>
                <c:pt idx="50">
                  <c:v>40529</c:v>
                </c:pt>
                <c:pt idx="51">
                  <c:v>40536</c:v>
                </c:pt>
                <c:pt idx="52">
                  <c:v>40543</c:v>
                </c:pt>
                <c:pt idx="53">
                  <c:v>40550</c:v>
                </c:pt>
                <c:pt idx="54">
                  <c:v>40557</c:v>
                </c:pt>
                <c:pt idx="55">
                  <c:v>40564</c:v>
                </c:pt>
                <c:pt idx="56">
                  <c:v>40571</c:v>
                </c:pt>
                <c:pt idx="57">
                  <c:v>40578</c:v>
                </c:pt>
                <c:pt idx="58">
                  <c:v>40585</c:v>
                </c:pt>
                <c:pt idx="59">
                  <c:v>40592</c:v>
                </c:pt>
                <c:pt idx="60">
                  <c:v>40599</c:v>
                </c:pt>
                <c:pt idx="61">
                  <c:v>40606</c:v>
                </c:pt>
                <c:pt idx="62">
                  <c:v>40613</c:v>
                </c:pt>
                <c:pt idx="63">
                  <c:v>40620</c:v>
                </c:pt>
                <c:pt idx="64">
                  <c:v>40627</c:v>
                </c:pt>
                <c:pt idx="65">
                  <c:v>40634</c:v>
                </c:pt>
                <c:pt idx="66">
                  <c:v>40641</c:v>
                </c:pt>
                <c:pt idx="67">
                  <c:v>40648</c:v>
                </c:pt>
                <c:pt idx="68">
                  <c:v>40655</c:v>
                </c:pt>
                <c:pt idx="69">
                  <c:v>40662</c:v>
                </c:pt>
                <c:pt idx="70">
                  <c:v>40669</c:v>
                </c:pt>
                <c:pt idx="71">
                  <c:v>40676</c:v>
                </c:pt>
                <c:pt idx="72">
                  <c:v>40683</c:v>
                </c:pt>
                <c:pt idx="73">
                  <c:v>40690</c:v>
                </c:pt>
                <c:pt idx="74">
                  <c:v>40697</c:v>
                </c:pt>
                <c:pt idx="75">
                  <c:v>40704</c:v>
                </c:pt>
                <c:pt idx="76">
                  <c:v>40711</c:v>
                </c:pt>
                <c:pt idx="77">
                  <c:v>40718</c:v>
                </c:pt>
                <c:pt idx="78">
                  <c:v>40725</c:v>
                </c:pt>
                <c:pt idx="79">
                  <c:v>40732</c:v>
                </c:pt>
                <c:pt idx="80">
                  <c:v>40739</c:v>
                </c:pt>
                <c:pt idx="81">
                  <c:v>40746</c:v>
                </c:pt>
                <c:pt idx="82">
                  <c:v>40753</c:v>
                </c:pt>
                <c:pt idx="83">
                  <c:v>40760</c:v>
                </c:pt>
                <c:pt idx="84">
                  <c:v>40767</c:v>
                </c:pt>
                <c:pt idx="85">
                  <c:v>40774</c:v>
                </c:pt>
                <c:pt idx="86">
                  <c:v>40781</c:v>
                </c:pt>
                <c:pt idx="87">
                  <c:v>40788</c:v>
                </c:pt>
                <c:pt idx="88">
                  <c:v>40795</c:v>
                </c:pt>
                <c:pt idx="89">
                  <c:v>40802</c:v>
                </c:pt>
                <c:pt idx="90">
                  <c:v>40809</c:v>
                </c:pt>
                <c:pt idx="91">
                  <c:v>40816</c:v>
                </c:pt>
                <c:pt idx="92">
                  <c:v>40823</c:v>
                </c:pt>
                <c:pt idx="93">
                  <c:v>40830</c:v>
                </c:pt>
                <c:pt idx="94">
                  <c:v>40837</c:v>
                </c:pt>
                <c:pt idx="95">
                  <c:v>40844</c:v>
                </c:pt>
                <c:pt idx="96">
                  <c:v>40851</c:v>
                </c:pt>
                <c:pt idx="97">
                  <c:v>40858</c:v>
                </c:pt>
                <c:pt idx="98">
                  <c:v>40865</c:v>
                </c:pt>
                <c:pt idx="99">
                  <c:v>40872</c:v>
                </c:pt>
                <c:pt idx="100">
                  <c:v>40879</c:v>
                </c:pt>
                <c:pt idx="101">
                  <c:v>40886</c:v>
                </c:pt>
                <c:pt idx="102">
                  <c:v>40893</c:v>
                </c:pt>
                <c:pt idx="103">
                  <c:v>40900</c:v>
                </c:pt>
                <c:pt idx="104">
                  <c:v>40907</c:v>
                </c:pt>
                <c:pt idx="105">
                  <c:v>40914</c:v>
                </c:pt>
                <c:pt idx="106">
                  <c:v>40921</c:v>
                </c:pt>
                <c:pt idx="107">
                  <c:v>40928</c:v>
                </c:pt>
                <c:pt idx="108">
                  <c:v>40935</c:v>
                </c:pt>
                <c:pt idx="109">
                  <c:v>40942</c:v>
                </c:pt>
                <c:pt idx="110">
                  <c:v>40949</c:v>
                </c:pt>
                <c:pt idx="111">
                  <c:v>40956</c:v>
                </c:pt>
                <c:pt idx="112">
                  <c:v>40963</c:v>
                </c:pt>
                <c:pt idx="113">
                  <c:v>40970</c:v>
                </c:pt>
                <c:pt idx="114">
                  <c:v>40977</c:v>
                </c:pt>
                <c:pt idx="115">
                  <c:v>40984</c:v>
                </c:pt>
                <c:pt idx="116">
                  <c:v>40991</c:v>
                </c:pt>
                <c:pt idx="117">
                  <c:v>40998</c:v>
                </c:pt>
                <c:pt idx="118">
                  <c:v>41005</c:v>
                </c:pt>
                <c:pt idx="119">
                  <c:v>41012</c:v>
                </c:pt>
                <c:pt idx="120">
                  <c:v>41019</c:v>
                </c:pt>
                <c:pt idx="121">
                  <c:v>41026</c:v>
                </c:pt>
                <c:pt idx="122">
                  <c:v>41033</c:v>
                </c:pt>
                <c:pt idx="123">
                  <c:v>41040</c:v>
                </c:pt>
                <c:pt idx="124">
                  <c:v>41047</c:v>
                </c:pt>
                <c:pt idx="125">
                  <c:v>41054</c:v>
                </c:pt>
                <c:pt idx="126">
                  <c:v>41061</c:v>
                </c:pt>
                <c:pt idx="127">
                  <c:v>41068</c:v>
                </c:pt>
                <c:pt idx="128">
                  <c:v>41075</c:v>
                </c:pt>
                <c:pt idx="129">
                  <c:v>41082</c:v>
                </c:pt>
                <c:pt idx="130">
                  <c:v>41089</c:v>
                </c:pt>
                <c:pt idx="131">
                  <c:v>41096</c:v>
                </c:pt>
                <c:pt idx="132">
                  <c:v>41103</c:v>
                </c:pt>
                <c:pt idx="133">
                  <c:v>41110</c:v>
                </c:pt>
                <c:pt idx="134">
                  <c:v>41117</c:v>
                </c:pt>
                <c:pt idx="135">
                  <c:v>41124</c:v>
                </c:pt>
                <c:pt idx="136">
                  <c:v>41131</c:v>
                </c:pt>
                <c:pt idx="137">
                  <c:v>41138</c:v>
                </c:pt>
                <c:pt idx="138">
                  <c:v>41145</c:v>
                </c:pt>
                <c:pt idx="139">
                  <c:v>41152</c:v>
                </c:pt>
                <c:pt idx="140">
                  <c:v>41159</c:v>
                </c:pt>
                <c:pt idx="141">
                  <c:v>41166</c:v>
                </c:pt>
                <c:pt idx="142">
                  <c:v>41173</c:v>
                </c:pt>
                <c:pt idx="143">
                  <c:v>41180</c:v>
                </c:pt>
                <c:pt idx="144">
                  <c:v>41187</c:v>
                </c:pt>
                <c:pt idx="145">
                  <c:v>41194</c:v>
                </c:pt>
                <c:pt idx="146">
                  <c:v>41201</c:v>
                </c:pt>
                <c:pt idx="147">
                  <c:v>41208</c:v>
                </c:pt>
                <c:pt idx="148">
                  <c:v>41215</c:v>
                </c:pt>
                <c:pt idx="149">
                  <c:v>41222</c:v>
                </c:pt>
                <c:pt idx="150">
                  <c:v>41229</c:v>
                </c:pt>
                <c:pt idx="151">
                  <c:v>41236</c:v>
                </c:pt>
                <c:pt idx="152">
                  <c:v>41243</c:v>
                </c:pt>
                <c:pt idx="153">
                  <c:v>41250</c:v>
                </c:pt>
                <c:pt idx="154">
                  <c:v>41257</c:v>
                </c:pt>
                <c:pt idx="155">
                  <c:v>41264</c:v>
                </c:pt>
                <c:pt idx="156">
                  <c:v>41271</c:v>
                </c:pt>
                <c:pt idx="157">
                  <c:v>41278</c:v>
                </c:pt>
                <c:pt idx="158">
                  <c:v>41285</c:v>
                </c:pt>
                <c:pt idx="159">
                  <c:v>41292</c:v>
                </c:pt>
                <c:pt idx="160">
                  <c:v>41299</c:v>
                </c:pt>
                <c:pt idx="161">
                  <c:v>41306</c:v>
                </c:pt>
                <c:pt idx="162">
                  <c:v>41313</c:v>
                </c:pt>
                <c:pt idx="163">
                  <c:v>41320</c:v>
                </c:pt>
                <c:pt idx="164">
                  <c:v>41327</c:v>
                </c:pt>
                <c:pt idx="165">
                  <c:v>41334</c:v>
                </c:pt>
                <c:pt idx="166">
                  <c:v>41341</c:v>
                </c:pt>
                <c:pt idx="167">
                  <c:v>41348</c:v>
                </c:pt>
                <c:pt idx="168">
                  <c:v>41355</c:v>
                </c:pt>
                <c:pt idx="169">
                  <c:v>41362</c:v>
                </c:pt>
                <c:pt idx="170">
                  <c:v>41369</c:v>
                </c:pt>
                <c:pt idx="171">
                  <c:v>41376</c:v>
                </c:pt>
                <c:pt idx="172">
                  <c:v>41383</c:v>
                </c:pt>
                <c:pt idx="173">
                  <c:v>41390</c:v>
                </c:pt>
                <c:pt idx="174">
                  <c:v>41397</c:v>
                </c:pt>
                <c:pt idx="175">
                  <c:v>41404</c:v>
                </c:pt>
                <c:pt idx="176">
                  <c:v>41411</c:v>
                </c:pt>
                <c:pt idx="177">
                  <c:v>41418</c:v>
                </c:pt>
                <c:pt idx="178">
                  <c:v>41425</c:v>
                </c:pt>
                <c:pt idx="179">
                  <c:v>41432</c:v>
                </c:pt>
                <c:pt idx="180">
                  <c:v>41439</c:v>
                </c:pt>
                <c:pt idx="181">
                  <c:v>41446</c:v>
                </c:pt>
                <c:pt idx="182">
                  <c:v>41453</c:v>
                </c:pt>
                <c:pt idx="183">
                  <c:v>41460</c:v>
                </c:pt>
                <c:pt idx="184">
                  <c:v>41467</c:v>
                </c:pt>
                <c:pt idx="185">
                  <c:v>41474</c:v>
                </c:pt>
                <c:pt idx="186">
                  <c:v>41481</c:v>
                </c:pt>
                <c:pt idx="187">
                  <c:v>41488</c:v>
                </c:pt>
                <c:pt idx="188">
                  <c:v>41495</c:v>
                </c:pt>
                <c:pt idx="189">
                  <c:v>41502</c:v>
                </c:pt>
                <c:pt idx="190">
                  <c:v>41509</c:v>
                </c:pt>
                <c:pt idx="191">
                  <c:v>41516</c:v>
                </c:pt>
                <c:pt idx="192">
                  <c:v>41523</c:v>
                </c:pt>
                <c:pt idx="193">
                  <c:v>41530</c:v>
                </c:pt>
                <c:pt idx="194">
                  <c:v>41537</c:v>
                </c:pt>
                <c:pt idx="195">
                  <c:v>41544</c:v>
                </c:pt>
                <c:pt idx="196">
                  <c:v>41551</c:v>
                </c:pt>
                <c:pt idx="197">
                  <c:v>41558</c:v>
                </c:pt>
                <c:pt idx="198">
                  <c:v>41565</c:v>
                </c:pt>
                <c:pt idx="199">
                  <c:v>41572</c:v>
                </c:pt>
                <c:pt idx="200">
                  <c:v>41579</c:v>
                </c:pt>
                <c:pt idx="201">
                  <c:v>41586</c:v>
                </c:pt>
                <c:pt idx="202">
                  <c:v>41593</c:v>
                </c:pt>
                <c:pt idx="203">
                  <c:v>41600</c:v>
                </c:pt>
                <c:pt idx="204">
                  <c:v>41607</c:v>
                </c:pt>
                <c:pt idx="205">
                  <c:v>41614</c:v>
                </c:pt>
                <c:pt idx="206">
                  <c:v>41621</c:v>
                </c:pt>
                <c:pt idx="207">
                  <c:v>41628</c:v>
                </c:pt>
                <c:pt idx="208">
                  <c:v>41635</c:v>
                </c:pt>
                <c:pt idx="209">
                  <c:v>41642</c:v>
                </c:pt>
                <c:pt idx="210">
                  <c:v>41649</c:v>
                </c:pt>
                <c:pt idx="211">
                  <c:v>41656</c:v>
                </c:pt>
                <c:pt idx="212">
                  <c:v>41663</c:v>
                </c:pt>
                <c:pt idx="213">
                  <c:v>41670</c:v>
                </c:pt>
                <c:pt idx="214">
                  <c:v>41677</c:v>
                </c:pt>
                <c:pt idx="215">
                  <c:v>41684</c:v>
                </c:pt>
                <c:pt idx="216">
                  <c:v>41691</c:v>
                </c:pt>
                <c:pt idx="217">
                  <c:v>41698</c:v>
                </c:pt>
                <c:pt idx="218">
                  <c:v>41705</c:v>
                </c:pt>
                <c:pt idx="219">
                  <c:v>41712</c:v>
                </c:pt>
                <c:pt idx="220">
                  <c:v>41719</c:v>
                </c:pt>
                <c:pt idx="221">
                  <c:v>41726</c:v>
                </c:pt>
                <c:pt idx="222">
                  <c:v>41733</c:v>
                </c:pt>
                <c:pt idx="223">
                  <c:v>41740</c:v>
                </c:pt>
                <c:pt idx="224">
                  <c:v>41747</c:v>
                </c:pt>
                <c:pt idx="225">
                  <c:v>41754</c:v>
                </c:pt>
                <c:pt idx="226">
                  <c:v>41761</c:v>
                </c:pt>
                <c:pt idx="227">
                  <c:v>41768</c:v>
                </c:pt>
                <c:pt idx="228">
                  <c:v>41775</c:v>
                </c:pt>
                <c:pt idx="229">
                  <c:v>41782</c:v>
                </c:pt>
                <c:pt idx="230">
                  <c:v>41789</c:v>
                </c:pt>
                <c:pt idx="231">
                  <c:v>41796</c:v>
                </c:pt>
                <c:pt idx="232">
                  <c:v>41803</c:v>
                </c:pt>
                <c:pt idx="233">
                  <c:v>41810</c:v>
                </c:pt>
                <c:pt idx="234">
                  <c:v>41817</c:v>
                </c:pt>
                <c:pt idx="235">
                  <c:v>41824</c:v>
                </c:pt>
                <c:pt idx="236">
                  <c:v>41831</c:v>
                </c:pt>
                <c:pt idx="237">
                  <c:v>41838</c:v>
                </c:pt>
                <c:pt idx="238">
                  <c:v>41845</c:v>
                </c:pt>
                <c:pt idx="239">
                  <c:v>41852</c:v>
                </c:pt>
                <c:pt idx="240">
                  <c:v>41859</c:v>
                </c:pt>
                <c:pt idx="241">
                  <c:v>41866</c:v>
                </c:pt>
                <c:pt idx="242">
                  <c:v>41873</c:v>
                </c:pt>
                <c:pt idx="243">
                  <c:v>41880</c:v>
                </c:pt>
                <c:pt idx="244">
                  <c:v>41887</c:v>
                </c:pt>
                <c:pt idx="245">
                  <c:v>41894</c:v>
                </c:pt>
                <c:pt idx="246">
                  <c:v>41901</c:v>
                </c:pt>
                <c:pt idx="247">
                  <c:v>41908</c:v>
                </c:pt>
                <c:pt idx="248">
                  <c:v>41915</c:v>
                </c:pt>
                <c:pt idx="249">
                  <c:v>41922</c:v>
                </c:pt>
                <c:pt idx="250">
                  <c:v>41929</c:v>
                </c:pt>
                <c:pt idx="251">
                  <c:v>41936</c:v>
                </c:pt>
                <c:pt idx="252">
                  <c:v>41943</c:v>
                </c:pt>
                <c:pt idx="253">
                  <c:v>41950</c:v>
                </c:pt>
                <c:pt idx="254">
                  <c:v>41957</c:v>
                </c:pt>
                <c:pt idx="255">
                  <c:v>41964</c:v>
                </c:pt>
                <c:pt idx="256">
                  <c:v>41971</c:v>
                </c:pt>
                <c:pt idx="257">
                  <c:v>41978</c:v>
                </c:pt>
                <c:pt idx="258">
                  <c:v>41985</c:v>
                </c:pt>
                <c:pt idx="259">
                  <c:v>41992</c:v>
                </c:pt>
                <c:pt idx="260">
                  <c:v>41999</c:v>
                </c:pt>
                <c:pt idx="261">
                  <c:v>42006</c:v>
                </c:pt>
                <c:pt idx="262">
                  <c:v>42013</c:v>
                </c:pt>
                <c:pt idx="263">
                  <c:v>42020</c:v>
                </c:pt>
                <c:pt idx="264">
                  <c:v>42027</c:v>
                </c:pt>
                <c:pt idx="265">
                  <c:v>42034</c:v>
                </c:pt>
                <c:pt idx="266">
                  <c:v>42041</c:v>
                </c:pt>
                <c:pt idx="267">
                  <c:v>42048</c:v>
                </c:pt>
                <c:pt idx="268">
                  <c:v>42055</c:v>
                </c:pt>
                <c:pt idx="269">
                  <c:v>42062</c:v>
                </c:pt>
                <c:pt idx="270">
                  <c:v>42069</c:v>
                </c:pt>
                <c:pt idx="271">
                  <c:v>42076</c:v>
                </c:pt>
                <c:pt idx="272">
                  <c:v>42083</c:v>
                </c:pt>
                <c:pt idx="273">
                  <c:v>42090</c:v>
                </c:pt>
                <c:pt idx="274">
                  <c:v>42097</c:v>
                </c:pt>
                <c:pt idx="275">
                  <c:v>42104</c:v>
                </c:pt>
                <c:pt idx="276">
                  <c:v>42111</c:v>
                </c:pt>
                <c:pt idx="277">
                  <c:v>42118</c:v>
                </c:pt>
                <c:pt idx="278">
                  <c:v>42125</c:v>
                </c:pt>
                <c:pt idx="279">
                  <c:v>42132</c:v>
                </c:pt>
                <c:pt idx="280">
                  <c:v>42139</c:v>
                </c:pt>
                <c:pt idx="281">
                  <c:v>42146</c:v>
                </c:pt>
                <c:pt idx="282">
                  <c:v>42153</c:v>
                </c:pt>
                <c:pt idx="283">
                  <c:v>42160</c:v>
                </c:pt>
                <c:pt idx="284">
                  <c:v>42167</c:v>
                </c:pt>
                <c:pt idx="285">
                  <c:v>42174</c:v>
                </c:pt>
                <c:pt idx="286">
                  <c:v>42181</c:v>
                </c:pt>
                <c:pt idx="287">
                  <c:v>42188</c:v>
                </c:pt>
                <c:pt idx="288">
                  <c:v>42195</c:v>
                </c:pt>
                <c:pt idx="289">
                  <c:v>42202</c:v>
                </c:pt>
                <c:pt idx="290">
                  <c:v>42209</c:v>
                </c:pt>
                <c:pt idx="291">
                  <c:v>42216</c:v>
                </c:pt>
                <c:pt idx="292">
                  <c:v>42223</c:v>
                </c:pt>
                <c:pt idx="293">
                  <c:v>42230</c:v>
                </c:pt>
                <c:pt idx="294">
                  <c:v>42237</c:v>
                </c:pt>
                <c:pt idx="295">
                  <c:v>42244</c:v>
                </c:pt>
                <c:pt idx="296">
                  <c:v>42251</c:v>
                </c:pt>
                <c:pt idx="297">
                  <c:v>42258</c:v>
                </c:pt>
                <c:pt idx="298">
                  <c:v>42265</c:v>
                </c:pt>
                <c:pt idx="299">
                  <c:v>42272</c:v>
                </c:pt>
                <c:pt idx="300">
                  <c:v>42279</c:v>
                </c:pt>
                <c:pt idx="301">
                  <c:v>42286</c:v>
                </c:pt>
                <c:pt idx="302">
                  <c:v>42293</c:v>
                </c:pt>
                <c:pt idx="303">
                  <c:v>42300</c:v>
                </c:pt>
                <c:pt idx="304">
                  <c:v>42307</c:v>
                </c:pt>
                <c:pt idx="305">
                  <c:v>42314</c:v>
                </c:pt>
                <c:pt idx="306">
                  <c:v>42321</c:v>
                </c:pt>
                <c:pt idx="307">
                  <c:v>42328</c:v>
                </c:pt>
                <c:pt idx="308">
                  <c:v>42335</c:v>
                </c:pt>
                <c:pt idx="309">
                  <c:v>42342</c:v>
                </c:pt>
                <c:pt idx="310">
                  <c:v>42349</c:v>
                </c:pt>
                <c:pt idx="311">
                  <c:v>42356</c:v>
                </c:pt>
                <c:pt idx="312">
                  <c:v>42363</c:v>
                </c:pt>
                <c:pt idx="313">
                  <c:v>42370</c:v>
                </c:pt>
                <c:pt idx="314">
                  <c:v>42377</c:v>
                </c:pt>
                <c:pt idx="315">
                  <c:v>42384</c:v>
                </c:pt>
                <c:pt idx="316">
                  <c:v>42391</c:v>
                </c:pt>
                <c:pt idx="317">
                  <c:v>42398</c:v>
                </c:pt>
                <c:pt idx="318">
                  <c:v>42405</c:v>
                </c:pt>
                <c:pt idx="319">
                  <c:v>42412</c:v>
                </c:pt>
                <c:pt idx="320">
                  <c:v>42419</c:v>
                </c:pt>
                <c:pt idx="321">
                  <c:v>42426</c:v>
                </c:pt>
                <c:pt idx="322">
                  <c:v>42433</c:v>
                </c:pt>
                <c:pt idx="323">
                  <c:v>42440</c:v>
                </c:pt>
                <c:pt idx="324">
                  <c:v>42447</c:v>
                </c:pt>
                <c:pt idx="325">
                  <c:v>42454</c:v>
                </c:pt>
                <c:pt idx="326">
                  <c:v>42461</c:v>
                </c:pt>
                <c:pt idx="327">
                  <c:v>42468</c:v>
                </c:pt>
                <c:pt idx="328">
                  <c:v>42475</c:v>
                </c:pt>
                <c:pt idx="329">
                  <c:v>42482</c:v>
                </c:pt>
                <c:pt idx="330">
                  <c:v>42489</c:v>
                </c:pt>
                <c:pt idx="331">
                  <c:v>42496</c:v>
                </c:pt>
                <c:pt idx="332">
                  <c:v>42503</c:v>
                </c:pt>
                <c:pt idx="333">
                  <c:v>42510</c:v>
                </c:pt>
                <c:pt idx="334">
                  <c:v>42517</c:v>
                </c:pt>
                <c:pt idx="335">
                  <c:v>42524</c:v>
                </c:pt>
                <c:pt idx="336">
                  <c:v>42531</c:v>
                </c:pt>
                <c:pt idx="337">
                  <c:v>42538</c:v>
                </c:pt>
                <c:pt idx="338">
                  <c:v>42545</c:v>
                </c:pt>
                <c:pt idx="339">
                  <c:v>42552</c:v>
                </c:pt>
                <c:pt idx="340">
                  <c:v>42559</c:v>
                </c:pt>
                <c:pt idx="341">
                  <c:v>42566</c:v>
                </c:pt>
                <c:pt idx="342">
                  <c:v>42573</c:v>
                </c:pt>
                <c:pt idx="343">
                  <c:v>42580</c:v>
                </c:pt>
                <c:pt idx="344">
                  <c:v>42587</c:v>
                </c:pt>
                <c:pt idx="345">
                  <c:v>42594</c:v>
                </c:pt>
                <c:pt idx="346">
                  <c:v>42601</c:v>
                </c:pt>
                <c:pt idx="347">
                  <c:v>42608</c:v>
                </c:pt>
                <c:pt idx="348">
                  <c:v>42615</c:v>
                </c:pt>
                <c:pt idx="349">
                  <c:v>42622</c:v>
                </c:pt>
                <c:pt idx="350">
                  <c:v>42629</c:v>
                </c:pt>
                <c:pt idx="351">
                  <c:v>42636</c:v>
                </c:pt>
                <c:pt idx="352">
                  <c:v>42643</c:v>
                </c:pt>
                <c:pt idx="353">
                  <c:v>42650</c:v>
                </c:pt>
                <c:pt idx="354">
                  <c:v>42657</c:v>
                </c:pt>
                <c:pt idx="355">
                  <c:v>42664</c:v>
                </c:pt>
                <c:pt idx="356">
                  <c:v>42671</c:v>
                </c:pt>
                <c:pt idx="357">
                  <c:v>42678</c:v>
                </c:pt>
                <c:pt idx="358">
                  <c:v>42685</c:v>
                </c:pt>
                <c:pt idx="359">
                  <c:v>42692</c:v>
                </c:pt>
                <c:pt idx="360">
                  <c:v>42699</c:v>
                </c:pt>
                <c:pt idx="361">
                  <c:v>42706</c:v>
                </c:pt>
                <c:pt idx="362">
                  <c:v>42713</c:v>
                </c:pt>
                <c:pt idx="363">
                  <c:v>42720</c:v>
                </c:pt>
                <c:pt idx="364">
                  <c:v>42727</c:v>
                </c:pt>
                <c:pt idx="365">
                  <c:v>42734</c:v>
                </c:pt>
                <c:pt idx="366">
                  <c:v>42741</c:v>
                </c:pt>
                <c:pt idx="367">
                  <c:v>42748</c:v>
                </c:pt>
                <c:pt idx="368">
                  <c:v>42755</c:v>
                </c:pt>
                <c:pt idx="369">
                  <c:v>42762</c:v>
                </c:pt>
                <c:pt idx="370">
                  <c:v>42769</c:v>
                </c:pt>
                <c:pt idx="371">
                  <c:v>42776</c:v>
                </c:pt>
                <c:pt idx="372">
                  <c:v>42783</c:v>
                </c:pt>
                <c:pt idx="373">
                  <c:v>42790</c:v>
                </c:pt>
                <c:pt idx="374">
                  <c:v>42797</c:v>
                </c:pt>
                <c:pt idx="375">
                  <c:v>42804</c:v>
                </c:pt>
                <c:pt idx="376">
                  <c:v>42811</c:v>
                </c:pt>
                <c:pt idx="377">
                  <c:v>42818</c:v>
                </c:pt>
                <c:pt idx="378">
                  <c:v>42825</c:v>
                </c:pt>
                <c:pt idx="379">
                  <c:v>42832</c:v>
                </c:pt>
                <c:pt idx="380">
                  <c:v>42839</c:v>
                </c:pt>
                <c:pt idx="381">
                  <c:v>42846</c:v>
                </c:pt>
                <c:pt idx="382">
                  <c:v>42853</c:v>
                </c:pt>
                <c:pt idx="383">
                  <c:v>42860</c:v>
                </c:pt>
                <c:pt idx="384">
                  <c:v>42867</c:v>
                </c:pt>
                <c:pt idx="385">
                  <c:v>42874</c:v>
                </c:pt>
                <c:pt idx="386">
                  <c:v>42881</c:v>
                </c:pt>
                <c:pt idx="387">
                  <c:v>42888</c:v>
                </c:pt>
                <c:pt idx="388">
                  <c:v>42895</c:v>
                </c:pt>
                <c:pt idx="389">
                  <c:v>42902</c:v>
                </c:pt>
                <c:pt idx="390">
                  <c:v>42909</c:v>
                </c:pt>
                <c:pt idx="391">
                  <c:v>42916</c:v>
                </c:pt>
                <c:pt idx="392">
                  <c:v>42923</c:v>
                </c:pt>
                <c:pt idx="393">
                  <c:v>42930</c:v>
                </c:pt>
                <c:pt idx="394">
                  <c:v>42937</c:v>
                </c:pt>
                <c:pt idx="395">
                  <c:v>42944</c:v>
                </c:pt>
                <c:pt idx="396">
                  <c:v>42951</c:v>
                </c:pt>
                <c:pt idx="397">
                  <c:v>42958</c:v>
                </c:pt>
                <c:pt idx="398">
                  <c:v>42965</c:v>
                </c:pt>
                <c:pt idx="399">
                  <c:v>42972</c:v>
                </c:pt>
                <c:pt idx="400">
                  <c:v>42979</c:v>
                </c:pt>
                <c:pt idx="401">
                  <c:v>42986</c:v>
                </c:pt>
                <c:pt idx="402">
                  <c:v>42993</c:v>
                </c:pt>
                <c:pt idx="403">
                  <c:v>43000</c:v>
                </c:pt>
                <c:pt idx="404">
                  <c:v>43007</c:v>
                </c:pt>
                <c:pt idx="405">
                  <c:v>43014</c:v>
                </c:pt>
                <c:pt idx="406">
                  <c:v>43021</c:v>
                </c:pt>
                <c:pt idx="407">
                  <c:v>43028</c:v>
                </c:pt>
                <c:pt idx="408">
                  <c:v>43035</c:v>
                </c:pt>
                <c:pt idx="409">
                  <c:v>43042</c:v>
                </c:pt>
                <c:pt idx="410">
                  <c:v>43049</c:v>
                </c:pt>
                <c:pt idx="411">
                  <c:v>43056</c:v>
                </c:pt>
                <c:pt idx="412">
                  <c:v>43063</c:v>
                </c:pt>
                <c:pt idx="413">
                  <c:v>43070</c:v>
                </c:pt>
                <c:pt idx="414">
                  <c:v>43077</c:v>
                </c:pt>
                <c:pt idx="415">
                  <c:v>43084</c:v>
                </c:pt>
                <c:pt idx="416">
                  <c:v>43091</c:v>
                </c:pt>
                <c:pt idx="417">
                  <c:v>43098</c:v>
                </c:pt>
              </c:numCache>
            </c:numRef>
          </c:cat>
          <c:val>
            <c:numRef>
              <c:f>'Bloom Yields live'!$AV$11:$AV$428</c:f>
              <c:numCache>
                <c:formatCode>0.00</c:formatCode>
                <c:ptCount val="418"/>
                <c:pt idx="0">
                  <c:v>5.0831</c:v>
                </c:pt>
                <c:pt idx="1">
                  <c:v>4.9452999999999996</c:v>
                </c:pt>
                <c:pt idx="2">
                  <c:v>4.8673000000000002</c:v>
                </c:pt>
                <c:pt idx="3">
                  <c:v>4.8654000000000002</c:v>
                </c:pt>
                <c:pt idx="4">
                  <c:v>4.8711000000000002</c:v>
                </c:pt>
                <c:pt idx="5">
                  <c:v>4.8063000000000002</c:v>
                </c:pt>
                <c:pt idx="6">
                  <c:v>4.9302000000000001</c:v>
                </c:pt>
                <c:pt idx="7">
                  <c:v>5.0117000000000003</c:v>
                </c:pt>
                <c:pt idx="8">
                  <c:v>4.8331999999999997</c:v>
                </c:pt>
                <c:pt idx="9">
                  <c:v>4.8242000000000003</c:v>
                </c:pt>
                <c:pt idx="10">
                  <c:v>4.8202999999999996</c:v>
                </c:pt>
                <c:pt idx="11">
                  <c:v>4.7658000000000005</c:v>
                </c:pt>
                <c:pt idx="12">
                  <c:v>4.8105000000000002</c:v>
                </c:pt>
                <c:pt idx="13">
                  <c:v>4.7313000000000001</c:v>
                </c:pt>
                <c:pt idx="14">
                  <c:v>4.7167000000000003</c:v>
                </c:pt>
                <c:pt idx="15">
                  <c:v>4.6788999999999996</c:v>
                </c:pt>
                <c:pt idx="16">
                  <c:v>4.6334999999999997</c:v>
                </c:pt>
                <c:pt idx="17">
                  <c:v>4.5559000000000003</c:v>
                </c:pt>
                <c:pt idx="18">
                  <c:v>4.4396000000000004</c:v>
                </c:pt>
                <c:pt idx="19">
                  <c:v>4.5195999999999996</c:v>
                </c:pt>
                <c:pt idx="20">
                  <c:v>4.5100999999999996</c:v>
                </c:pt>
                <c:pt idx="21">
                  <c:v>4.6326999999999998</c:v>
                </c:pt>
                <c:pt idx="22">
                  <c:v>4.5826000000000002</c:v>
                </c:pt>
                <c:pt idx="23">
                  <c:v>4.6170999999999998</c:v>
                </c:pt>
                <c:pt idx="24">
                  <c:v>4.6708999999999996</c:v>
                </c:pt>
                <c:pt idx="25">
                  <c:v>4.5510999999999999</c:v>
                </c:pt>
                <c:pt idx="26">
                  <c:v>4.5551000000000004</c:v>
                </c:pt>
                <c:pt idx="27">
                  <c:v>4.5747</c:v>
                </c:pt>
                <c:pt idx="28">
                  <c:v>4.3411999999999997</c:v>
                </c:pt>
                <c:pt idx="29">
                  <c:v>4.3247</c:v>
                </c:pt>
                <c:pt idx="30">
                  <c:v>4.2422000000000004</c:v>
                </c:pt>
                <c:pt idx="31">
                  <c:v>4.0331000000000001</c:v>
                </c:pt>
                <c:pt idx="32">
                  <c:v>3.87</c:v>
                </c:pt>
                <c:pt idx="33">
                  <c:v>3.7054999999999998</c:v>
                </c:pt>
                <c:pt idx="34">
                  <c:v>3.6137000000000001</c:v>
                </c:pt>
                <c:pt idx="35">
                  <c:v>3.7922000000000002</c:v>
                </c:pt>
                <c:pt idx="36">
                  <c:v>3.7932000000000001</c:v>
                </c:pt>
                <c:pt idx="37">
                  <c:v>3.8622999999999998</c:v>
                </c:pt>
                <c:pt idx="38">
                  <c:v>3.7320000000000002</c:v>
                </c:pt>
                <c:pt idx="39">
                  <c:v>3.7677</c:v>
                </c:pt>
                <c:pt idx="40">
                  <c:v>3.7547999999999999</c:v>
                </c:pt>
                <c:pt idx="41">
                  <c:v>3.8026999999999997</c:v>
                </c:pt>
                <c:pt idx="42">
                  <c:v>3.9252000000000002</c:v>
                </c:pt>
                <c:pt idx="43">
                  <c:v>3.9621</c:v>
                </c:pt>
                <c:pt idx="44">
                  <c:v>3.8277999999999999</c:v>
                </c:pt>
                <c:pt idx="45">
                  <c:v>3.8874</c:v>
                </c:pt>
                <c:pt idx="46">
                  <c:v>4.1158999999999999</c:v>
                </c:pt>
                <c:pt idx="47">
                  <c:v>4.1504000000000003</c:v>
                </c:pt>
                <c:pt idx="48">
                  <c:v>4.3041999999999998</c:v>
                </c:pt>
                <c:pt idx="49">
                  <c:v>4.3663999999999996</c:v>
                </c:pt>
                <c:pt idx="50">
                  <c:v>4.4254999999999995</c:v>
                </c:pt>
                <c:pt idx="51">
                  <c:v>4.3516000000000004</c:v>
                </c:pt>
                <c:pt idx="52">
                  <c:v>4.3940000000000001</c:v>
                </c:pt>
                <c:pt idx="53">
                  <c:v>4.2637999999999998</c:v>
                </c:pt>
                <c:pt idx="54">
                  <c:v>4.4057000000000004</c:v>
                </c:pt>
                <c:pt idx="55">
                  <c:v>4.4896000000000003</c:v>
                </c:pt>
                <c:pt idx="56">
                  <c:v>4.5148999999999999</c:v>
                </c:pt>
                <c:pt idx="57">
                  <c:v>4.5857999999999999</c:v>
                </c:pt>
                <c:pt idx="58">
                  <c:v>4.5564</c:v>
                </c:pt>
                <c:pt idx="59">
                  <c:v>4.4783999999999997</c:v>
                </c:pt>
                <c:pt idx="60">
                  <c:v>4.4053000000000004</c:v>
                </c:pt>
                <c:pt idx="61">
                  <c:v>4.5415999999999999</c:v>
                </c:pt>
                <c:pt idx="62">
                  <c:v>4.5061</c:v>
                </c:pt>
                <c:pt idx="63">
                  <c:v>4.4943999999999997</c:v>
                </c:pt>
                <c:pt idx="64">
                  <c:v>4.6283000000000003</c:v>
                </c:pt>
                <c:pt idx="65">
                  <c:v>4.6891999999999996</c:v>
                </c:pt>
                <c:pt idx="66">
                  <c:v>4.7885999999999997</c:v>
                </c:pt>
                <c:pt idx="67">
                  <c:v>4.6565000000000003</c:v>
                </c:pt>
                <c:pt idx="68">
                  <c:v>4.4870000000000001</c:v>
                </c:pt>
                <c:pt idx="69">
                  <c:v>4.4367999999999999</c:v>
                </c:pt>
                <c:pt idx="70">
                  <c:v>4.3639999999999999</c:v>
                </c:pt>
                <c:pt idx="71">
                  <c:v>4.2412999999999998</c:v>
                </c:pt>
                <c:pt idx="72">
                  <c:v>4.2492999999999999</c:v>
                </c:pt>
                <c:pt idx="73">
                  <c:v>4.3319000000000001</c:v>
                </c:pt>
                <c:pt idx="74">
                  <c:v>4.4252000000000002</c:v>
                </c:pt>
                <c:pt idx="75">
                  <c:v>4.3518999999999997</c:v>
                </c:pt>
                <c:pt idx="76">
                  <c:v>4.4405999999999999</c:v>
                </c:pt>
                <c:pt idx="77">
                  <c:v>4.3426999999999998</c:v>
                </c:pt>
                <c:pt idx="78">
                  <c:v>4.5484999999999998</c:v>
                </c:pt>
                <c:pt idx="79">
                  <c:v>4.3543000000000003</c:v>
                </c:pt>
                <c:pt idx="80">
                  <c:v>4.2896000000000001</c:v>
                </c:pt>
                <c:pt idx="81">
                  <c:v>4.4386000000000001</c:v>
                </c:pt>
                <c:pt idx="82">
                  <c:v>4.2634999999999996</c:v>
                </c:pt>
                <c:pt idx="83">
                  <c:v>4.2998000000000003</c:v>
                </c:pt>
                <c:pt idx="84">
                  <c:v>4.5940000000000003</c:v>
                </c:pt>
                <c:pt idx="85">
                  <c:v>4.4474</c:v>
                </c:pt>
                <c:pt idx="86">
                  <c:v>4.5323000000000002</c:v>
                </c:pt>
                <c:pt idx="87">
                  <c:v>4.4229000000000003</c:v>
                </c:pt>
                <c:pt idx="88">
                  <c:v>4.2621000000000002</c:v>
                </c:pt>
                <c:pt idx="89">
                  <c:v>4.4091000000000005</c:v>
                </c:pt>
                <c:pt idx="90">
                  <c:v>4.3205999999999998</c:v>
                </c:pt>
                <c:pt idx="91">
                  <c:v>4.4953000000000003</c:v>
                </c:pt>
                <c:pt idx="92">
                  <c:v>4.5903999999999998</c:v>
                </c:pt>
                <c:pt idx="93">
                  <c:v>4.5998000000000001</c:v>
                </c:pt>
                <c:pt idx="94">
                  <c:v>4.4695999999999998</c:v>
                </c:pt>
                <c:pt idx="95">
                  <c:v>4.3936000000000002</c:v>
                </c:pt>
                <c:pt idx="96">
                  <c:v>4.1837999999999997</c:v>
                </c:pt>
                <c:pt idx="97">
                  <c:v>4.1890000000000001</c:v>
                </c:pt>
                <c:pt idx="98">
                  <c:v>4.3751999999999995</c:v>
                </c:pt>
                <c:pt idx="99">
                  <c:v>4.7378999999999998</c:v>
                </c:pt>
                <c:pt idx="100">
                  <c:v>4.8228999999999997</c:v>
                </c:pt>
                <c:pt idx="101">
                  <c:v>4.7316000000000003</c:v>
                </c:pt>
                <c:pt idx="102">
                  <c:v>4.4532999999999996</c:v>
                </c:pt>
                <c:pt idx="103">
                  <c:v>4.5306999999999995</c:v>
                </c:pt>
                <c:pt idx="104">
                  <c:v>4.4234999999999998</c:v>
                </c:pt>
                <c:pt idx="105">
                  <c:v>4.4032999999999998</c:v>
                </c:pt>
                <c:pt idx="106">
                  <c:v>4.3751999999999995</c:v>
                </c:pt>
                <c:pt idx="107">
                  <c:v>4.5087999999999999</c:v>
                </c:pt>
                <c:pt idx="108">
                  <c:v>4.3342999999999998</c:v>
                </c:pt>
                <c:pt idx="109">
                  <c:v>4.1774000000000004</c:v>
                </c:pt>
                <c:pt idx="110">
                  <c:v>4.1784999999999997</c:v>
                </c:pt>
                <c:pt idx="111">
                  <c:v>4.0780000000000003</c:v>
                </c:pt>
                <c:pt idx="112">
                  <c:v>3.9727999999999999</c:v>
                </c:pt>
                <c:pt idx="113">
                  <c:v>3.8544999999999998</c:v>
                </c:pt>
                <c:pt idx="114">
                  <c:v>3.8601999999999999</c:v>
                </c:pt>
                <c:pt idx="115">
                  <c:v>4.0121000000000002</c:v>
                </c:pt>
                <c:pt idx="116">
                  <c:v>3.9218999999999999</c:v>
                </c:pt>
                <c:pt idx="117">
                  <c:v>3.8632999999999997</c:v>
                </c:pt>
                <c:pt idx="118">
                  <c:v>3.8565</c:v>
                </c:pt>
                <c:pt idx="119">
                  <c:v>3.8569</c:v>
                </c:pt>
                <c:pt idx="120">
                  <c:v>3.8188</c:v>
                </c:pt>
                <c:pt idx="121">
                  <c:v>3.8872</c:v>
                </c:pt>
                <c:pt idx="122">
                  <c:v>3.7547000000000001</c:v>
                </c:pt>
                <c:pt idx="123">
                  <c:v>3.6676000000000002</c:v>
                </c:pt>
                <c:pt idx="124">
                  <c:v>3.6581000000000001</c:v>
                </c:pt>
                <c:pt idx="125">
                  <c:v>3.6328</c:v>
                </c:pt>
                <c:pt idx="126">
                  <c:v>3.5042</c:v>
                </c:pt>
                <c:pt idx="127">
                  <c:v>3.6431</c:v>
                </c:pt>
                <c:pt idx="128">
                  <c:v>3.7904</c:v>
                </c:pt>
                <c:pt idx="129">
                  <c:v>3.8504</c:v>
                </c:pt>
                <c:pt idx="130">
                  <c:v>3.851</c:v>
                </c:pt>
                <c:pt idx="131">
                  <c:v>3.5998999999999999</c:v>
                </c:pt>
                <c:pt idx="132">
                  <c:v>3.5101</c:v>
                </c:pt>
                <c:pt idx="133">
                  <c:v>3.3441999999999998</c:v>
                </c:pt>
                <c:pt idx="134">
                  <c:v>3.4529999999999998</c:v>
                </c:pt>
                <c:pt idx="135">
                  <c:v>3.3420000000000001</c:v>
                </c:pt>
                <c:pt idx="136">
                  <c:v>3.1718999999999999</c:v>
                </c:pt>
                <c:pt idx="137">
                  <c:v>3.2252999999999998</c:v>
                </c:pt>
                <c:pt idx="138">
                  <c:v>3.0632999999999999</c:v>
                </c:pt>
                <c:pt idx="139">
                  <c:v>3.1150000000000002</c:v>
                </c:pt>
                <c:pt idx="140">
                  <c:v>3.3626</c:v>
                </c:pt>
                <c:pt idx="141">
                  <c:v>3.4723000000000002</c:v>
                </c:pt>
                <c:pt idx="142">
                  <c:v>3.3942999999999999</c:v>
                </c:pt>
                <c:pt idx="143">
                  <c:v>3.3132999999999999</c:v>
                </c:pt>
                <c:pt idx="144">
                  <c:v>3.38</c:v>
                </c:pt>
                <c:pt idx="145">
                  <c:v>3.3210999999999999</c:v>
                </c:pt>
                <c:pt idx="146">
                  <c:v>3.3852000000000002</c:v>
                </c:pt>
                <c:pt idx="147">
                  <c:v>3.3264</c:v>
                </c:pt>
                <c:pt idx="148">
                  <c:v>3.2330000000000001</c:v>
                </c:pt>
                <c:pt idx="149">
                  <c:v>3.1402000000000001</c:v>
                </c:pt>
                <c:pt idx="150">
                  <c:v>3.0895999999999999</c:v>
                </c:pt>
                <c:pt idx="151">
                  <c:v>3.2143999999999999</c:v>
                </c:pt>
                <c:pt idx="152">
                  <c:v>3.1697000000000002</c:v>
                </c:pt>
                <c:pt idx="153">
                  <c:v>3.0722</c:v>
                </c:pt>
                <c:pt idx="154">
                  <c:v>3.1318000000000001</c:v>
                </c:pt>
                <c:pt idx="155">
                  <c:v>3.1374</c:v>
                </c:pt>
                <c:pt idx="156">
                  <c:v>3.0714999999999999</c:v>
                </c:pt>
                <c:pt idx="157">
                  <c:v>3.2658</c:v>
                </c:pt>
                <c:pt idx="158">
                  <c:v>3.3037999999999998</c:v>
                </c:pt>
                <c:pt idx="159">
                  <c:v>3.2202000000000002</c:v>
                </c:pt>
                <c:pt idx="160">
                  <c:v>3.3153999999999999</c:v>
                </c:pt>
                <c:pt idx="161">
                  <c:v>3.3603999999999998</c:v>
                </c:pt>
                <c:pt idx="162">
                  <c:v>3.3191999999999999</c:v>
                </c:pt>
                <c:pt idx="163">
                  <c:v>3.3519999999999999</c:v>
                </c:pt>
                <c:pt idx="164">
                  <c:v>3.2484999999999999</c:v>
                </c:pt>
                <c:pt idx="165">
                  <c:v>3.1187</c:v>
                </c:pt>
                <c:pt idx="166">
                  <c:v>3.1724000000000001</c:v>
                </c:pt>
                <c:pt idx="167">
                  <c:v>3.0802</c:v>
                </c:pt>
                <c:pt idx="168">
                  <c:v>3.0076000000000001</c:v>
                </c:pt>
                <c:pt idx="169">
                  <c:v>2.9735</c:v>
                </c:pt>
                <c:pt idx="170">
                  <c:v>2.9146000000000001</c:v>
                </c:pt>
                <c:pt idx="171">
                  <c:v>2.9108000000000001</c:v>
                </c:pt>
                <c:pt idx="172">
                  <c:v>2.8750999999999998</c:v>
                </c:pt>
                <c:pt idx="173">
                  <c:v>2.7621000000000002</c:v>
                </c:pt>
                <c:pt idx="174">
                  <c:v>2.7185999999999999</c:v>
                </c:pt>
                <c:pt idx="175">
                  <c:v>2.8096000000000001</c:v>
                </c:pt>
                <c:pt idx="176">
                  <c:v>2.7484999999999999</c:v>
                </c:pt>
                <c:pt idx="177">
                  <c:v>2.8197000000000001</c:v>
                </c:pt>
                <c:pt idx="178">
                  <c:v>2.8668</c:v>
                </c:pt>
                <c:pt idx="179">
                  <c:v>2.9674</c:v>
                </c:pt>
                <c:pt idx="180">
                  <c:v>3.0236000000000001</c:v>
                </c:pt>
                <c:pt idx="181">
                  <c:v>3.2250999999999999</c:v>
                </c:pt>
                <c:pt idx="182">
                  <c:v>3.3113999999999999</c:v>
                </c:pt>
                <c:pt idx="183">
                  <c:v>3.2528999999999999</c:v>
                </c:pt>
                <c:pt idx="184">
                  <c:v>3.1953999999999998</c:v>
                </c:pt>
                <c:pt idx="185">
                  <c:v>3.1360999999999999</c:v>
                </c:pt>
                <c:pt idx="186">
                  <c:v>3.2437</c:v>
                </c:pt>
                <c:pt idx="187">
                  <c:v>3.1959</c:v>
                </c:pt>
                <c:pt idx="188">
                  <c:v>3.2137000000000002</c:v>
                </c:pt>
                <c:pt idx="189">
                  <c:v>3.3664000000000001</c:v>
                </c:pt>
                <c:pt idx="190">
                  <c:v>3.4539</c:v>
                </c:pt>
                <c:pt idx="191">
                  <c:v>3.3763000000000001</c:v>
                </c:pt>
                <c:pt idx="192">
                  <c:v>3.5185</c:v>
                </c:pt>
                <c:pt idx="193">
                  <c:v>3.4973999999999998</c:v>
                </c:pt>
                <c:pt idx="194">
                  <c:v>3.4893000000000001</c:v>
                </c:pt>
                <c:pt idx="195">
                  <c:v>3.3647999999999998</c:v>
                </c:pt>
                <c:pt idx="196">
                  <c:v>3.4653</c:v>
                </c:pt>
                <c:pt idx="197">
                  <c:v>3.4853000000000001</c:v>
                </c:pt>
                <c:pt idx="198">
                  <c:v>3.4569999999999999</c:v>
                </c:pt>
                <c:pt idx="199">
                  <c:v>3.3872</c:v>
                </c:pt>
                <c:pt idx="200">
                  <c:v>3.2913999999999999</c:v>
                </c:pt>
                <c:pt idx="201">
                  <c:v>3.3246000000000002</c:v>
                </c:pt>
                <c:pt idx="202">
                  <c:v>3.3599000000000001</c:v>
                </c:pt>
                <c:pt idx="203">
                  <c:v>3.4129</c:v>
                </c:pt>
                <c:pt idx="204">
                  <c:v>3.3479999999999999</c:v>
                </c:pt>
                <c:pt idx="205">
                  <c:v>3.4727999999999999</c:v>
                </c:pt>
                <c:pt idx="206">
                  <c:v>3.4529000000000001</c:v>
                </c:pt>
                <c:pt idx="207">
                  <c:v>3.4853000000000001</c:v>
                </c:pt>
                <c:pt idx="208">
                  <c:v>3.5243000000000002</c:v>
                </c:pt>
                <c:pt idx="209">
                  <c:v>3.4923999999999999</c:v>
                </c:pt>
                <c:pt idx="210">
                  <c:v>3.4037000000000002</c:v>
                </c:pt>
                <c:pt idx="211">
                  <c:v>3.3026</c:v>
                </c:pt>
                <c:pt idx="212">
                  <c:v>3.22</c:v>
                </c:pt>
                <c:pt idx="213">
                  <c:v>3.1512000000000002</c:v>
                </c:pt>
                <c:pt idx="214">
                  <c:v>3.1436999999999999</c:v>
                </c:pt>
                <c:pt idx="215">
                  <c:v>3.1665999999999999</c:v>
                </c:pt>
                <c:pt idx="216">
                  <c:v>3.1516999999999999</c:v>
                </c:pt>
                <c:pt idx="217">
                  <c:v>3.0796999999999999</c:v>
                </c:pt>
                <c:pt idx="218">
                  <c:v>3.0831</c:v>
                </c:pt>
                <c:pt idx="219">
                  <c:v>2.9981</c:v>
                </c:pt>
                <c:pt idx="220">
                  <c:v>3.0781999999999998</c:v>
                </c:pt>
                <c:pt idx="221">
                  <c:v>2.9765999999999999</c:v>
                </c:pt>
                <c:pt idx="222">
                  <c:v>2.9882999999999997</c:v>
                </c:pt>
                <c:pt idx="223">
                  <c:v>2.8193000000000001</c:v>
                </c:pt>
                <c:pt idx="224">
                  <c:v>2.7883</c:v>
                </c:pt>
                <c:pt idx="225">
                  <c:v>2.5983000000000001</c:v>
                </c:pt>
                <c:pt idx="226">
                  <c:v>2.3654999999999999</c:v>
                </c:pt>
                <c:pt idx="227">
                  <c:v>2.3283</c:v>
                </c:pt>
                <c:pt idx="228">
                  <c:v>2.2332000000000001</c:v>
                </c:pt>
                <c:pt idx="229">
                  <c:v>2.2995000000000001</c:v>
                </c:pt>
                <c:pt idx="230">
                  <c:v>2.2347999999999999</c:v>
                </c:pt>
                <c:pt idx="231">
                  <c:v>2.2273000000000001</c:v>
                </c:pt>
                <c:pt idx="232">
                  <c:v>2.2269999999999999</c:v>
                </c:pt>
                <c:pt idx="233">
                  <c:v>2.21</c:v>
                </c:pt>
                <c:pt idx="234">
                  <c:v>2.1354000000000002</c:v>
                </c:pt>
                <c:pt idx="235">
                  <c:v>2.1810999999999998</c:v>
                </c:pt>
                <c:pt idx="236">
                  <c:v>2.2128999999999999</c:v>
                </c:pt>
                <c:pt idx="237">
                  <c:v>2.1753999999999998</c:v>
                </c:pt>
                <c:pt idx="238">
                  <c:v>2.1583999999999999</c:v>
                </c:pt>
                <c:pt idx="239">
                  <c:v>2.1385000000000001</c:v>
                </c:pt>
                <c:pt idx="240">
                  <c:v>2.0674000000000001</c:v>
                </c:pt>
                <c:pt idx="241">
                  <c:v>1.9931999999999999</c:v>
                </c:pt>
                <c:pt idx="242">
                  <c:v>2.0015000000000001</c:v>
                </c:pt>
                <c:pt idx="243">
                  <c:v>1.8715000000000002</c:v>
                </c:pt>
                <c:pt idx="244">
                  <c:v>1.9172</c:v>
                </c:pt>
                <c:pt idx="245">
                  <c:v>2.0163000000000002</c:v>
                </c:pt>
                <c:pt idx="246">
                  <c:v>1.9718</c:v>
                </c:pt>
                <c:pt idx="247">
                  <c:v>1.9098000000000002</c:v>
                </c:pt>
                <c:pt idx="248">
                  <c:v>1.9028</c:v>
                </c:pt>
                <c:pt idx="249">
                  <c:v>1.8540000000000001</c:v>
                </c:pt>
                <c:pt idx="250">
                  <c:v>1.8915</c:v>
                </c:pt>
                <c:pt idx="251">
                  <c:v>1.8892</c:v>
                </c:pt>
                <c:pt idx="252">
                  <c:v>1.8306</c:v>
                </c:pt>
                <c:pt idx="253">
                  <c:v>1.7875999999999999</c:v>
                </c:pt>
                <c:pt idx="254">
                  <c:v>1.7301</c:v>
                </c:pt>
                <c:pt idx="255">
                  <c:v>1.7322</c:v>
                </c:pt>
                <c:pt idx="256">
                  <c:v>1.6861000000000002</c:v>
                </c:pt>
                <c:pt idx="257">
                  <c:v>1.7516</c:v>
                </c:pt>
                <c:pt idx="258">
                  <c:v>1.6191</c:v>
                </c:pt>
                <c:pt idx="259">
                  <c:v>1.5984</c:v>
                </c:pt>
                <c:pt idx="260">
                  <c:v>1.5963000000000001</c:v>
                </c:pt>
                <c:pt idx="261">
                  <c:v>1.4994000000000001</c:v>
                </c:pt>
                <c:pt idx="262">
                  <c:v>1.4790000000000001</c:v>
                </c:pt>
                <c:pt idx="263">
                  <c:v>1.4351</c:v>
                </c:pt>
                <c:pt idx="264">
                  <c:v>1.3301000000000001</c:v>
                </c:pt>
                <c:pt idx="265">
                  <c:v>1.3151999999999999</c:v>
                </c:pt>
                <c:pt idx="266">
                  <c:v>1.3121</c:v>
                </c:pt>
                <c:pt idx="267">
                  <c:v>1.2847999999999999</c:v>
                </c:pt>
                <c:pt idx="268">
                  <c:v>1.28</c:v>
                </c:pt>
                <c:pt idx="269">
                  <c:v>1.2366999999999999</c:v>
                </c:pt>
                <c:pt idx="270">
                  <c:v>1.2751000000000001</c:v>
                </c:pt>
                <c:pt idx="271">
                  <c:v>1.2295</c:v>
                </c:pt>
                <c:pt idx="272">
                  <c:v>1.2171000000000001</c:v>
                </c:pt>
                <c:pt idx="273">
                  <c:v>1.2426999999999999</c:v>
                </c:pt>
                <c:pt idx="274">
                  <c:v>1.2101999999999999</c:v>
                </c:pt>
                <c:pt idx="275">
                  <c:v>1.1681999999999999</c:v>
                </c:pt>
                <c:pt idx="276">
                  <c:v>1.0609999999999999</c:v>
                </c:pt>
                <c:pt idx="277">
                  <c:v>1.1303000000000001</c:v>
                </c:pt>
                <c:pt idx="278">
                  <c:v>1.3027</c:v>
                </c:pt>
                <c:pt idx="279">
                  <c:v>1.3973</c:v>
                </c:pt>
                <c:pt idx="280">
                  <c:v>1.4645999999999999</c:v>
                </c:pt>
                <c:pt idx="281">
                  <c:v>1.4161999999999999</c:v>
                </c:pt>
                <c:pt idx="282">
                  <c:v>1.3522000000000001</c:v>
                </c:pt>
                <c:pt idx="283">
                  <c:v>1.6785999999999999</c:v>
                </c:pt>
                <c:pt idx="284">
                  <c:v>1.7143999999999999</c:v>
                </c:pt>
                <c:pt idx="285">
                  <c:v>1.7667999999999999</c:v>
                </c:pt>
                <c:pt idx="286">
                  <c:v>1.8658000000000001</c:v>
                </c:pt>
                <c:pt idx="287">
                  <c:v>1.8271999999999999</c:v>
                </c:pt>
                <c:pt idx="288">
                  <c:v>1.9398</c:v>
                </c:pt>
                <c:pt idx="289">
                  <c:v>1.8130999999999999</c:v>
                </c:pt>
                <c:pt idx="290">
                  <c:v>1.7122000000000002</c:v>
                </c:pt>
                <c:pt idx="291">
                  <c:v>1.6739999999999999</c:v>
                </c:pt>
                <c:pt idx="292">
                  <c:v>1.6637999999999999</c:v>
                </c:pt>
                <c:pt idx="293">
                  <c:v>1.6518000000000002</c:v>
                </c:pt>
                <c:pt idx="294">
                  <c:v>1.6303999999999998</c:v>
                </c:pt>
                <c:pt idx="295">
                  <c:v>1.7698</c:v>
                </c:pt>
                <c:pt idx="296">
                  <c:v>1.7457</c:v>
                </c:pt>
                <c:pt idx="297">
                  <c:v>1.7401</c:v>
                </c:pt>
                <c:pt idx="298">
                  <c:v>1.8138999999999998</c:v>
                </c:pt>
                <c:pt idx="299">
                  <c:v>1.8340000000000001</c:v>
                </c:pt>
                <c:pt idx="300">
                  <c:v>1.7783</c:v>
                </c:pt>
                <c:pt idx="301">
                  <c:v>1.8193000000000001</c:v>
                </c:pt>
                <c:pt idx="302">
                  <c:v>1.7530000000000001</c:v>
                </c:pt>
                <c:pt idx="303">
                  <c:v>1.6539999999999999</c:v>
                </c:pt>
                <c:pt idx="304">
                  <c:v>1.6863000000000001</c:v>
                </c:pt>
                <c:pt idx="305">
                  <c:v>1.7477</c:v>
                </c:pt>
                <c:pt idx="306">
                  <c:v>1.6425000000000001</c:v>
                </c:pt>
                <c:pt idx="307">
                  <c:v>1.5691999999999999</c:v>
                </c:pt>
                <c:pt idx="308">
                  <c:v>1.5347</c:v>
                </c:pt>
                <c:pt idx="309">
                  <c:v>1.7652999999999999</c:v>
                </c:pt>
                <c:pt idx="310">
                  <c:v>1.6164000000000001</c:v>
                </c:pt>
                <c:pt idx="311">
                  <c:v>1.6475</c:v>
                </c:pt>
                <c:pt idx="312">
                  <c:v>1.7046999999999999</c:v>
                </c:pt>
                <c:pt idx="313">
                  <c:v>1.7019</c:v>
                </c:pt>
                <c:pt idx="314">
                  <c:v>1.6233</c:v>
                </c:pt>
                <c:pt idx="315">
                  <c:v>1.6217999999999999</c:v>
                </c:pt>
                <c:pt idx="316">
                  <c:v>1.5922000000000001</c:v>
                </c:pt>
                <c:pt idx="317">
                  <c:v>1.4885999999999999</c:v>
                </c:pt>
                <c:pt idx="318">
                  <c:v>1.4815</c:v>
                </c:pt>
                <c:pt idx="319">
                  <c:v>1.4714</c:v>
                </c:pt>
                <c:pt idx="320">
                  <c:v>1.48</c:v>
                </c:pt>
                <c:pt idx="321">
                  <c:v>1.4356</c:v>
                </c:pt>
                <c:pt idx="322">
                  <c:v>1.4518</c:v>
                </c:pt>
                <c:pt idx="323">
                  <c:v>1.3755999999999999</c:v>
                </c:pt>
                <c:pt idx="324">
                  <c:v>1.2250000000000001</c:v>
                </c:pt>
                <c:pt idx="325">
                  <c:v>1.1731</c:v>
                </c:pt>
                <c:pt idx="326">
                  <c:v>1.1237999999999999</c:v>
                </c:pt>
                <c:pt idx="327">
                  <c:v>1.0630999999999999</c:v>
                </c:pt>
                <c:pt idx="328">
                  <c:v>1.0924</c:v>
                </c:pt>
                <c:pt idx="329">
                  <c:v>1.1495</c:v>
                </c:pt>
                <c:pt idx="330">
                  <c:v>1.1979</c:v>
                </c:pt>
                <c:pt idx="331">
                  <c:v>1.0975999999999999</c:v>
                </c:pt>
                <c:pt idx="332">
                  <c:v>1.1409</c:v>
                </c:pt>
                <c:pt idx="333">
                  <c:v>1.2177</c:v>
                </c:pt>
                <c:pt idx="334">
                  <c:v>1.25</c:v>
                </c:pt>
                <c:pt idx="335">
                  <c:v>1.1860999999999999</c:v>
                </c:pt>
                <c:pt idx="336">
                  <c:v>1.1015999999999999</c:v>
                </c:pt>
                <c:pt idx="337">
                  <c:v>1.0974999999999999</c:v>
                </c:pt>
                <c:pt idx="338">
                  <c:v>1.0716000000000001</c:v>
                </c:pt>
                <c:pt idx="339">
                  <c:v>0.95089999999999997</c:v>
                </c:pt>
                <c:pt idx="340">
                  <c:v>0.81</c:v>
                </c:pt>
                <c:pt idx="341">
                  <c:v>0.79459999999999997</c:v>
                </c:pt>
                <c:pt idx="342">
                  <c:v>0.71899999999999997</c:v>
                </c:pt>
                <c:pt idx="343">
                  <c:v>0.6472</c:v>
                </c:pt>
                <c:pt idx="344">
                  <c:v>0.67349999999999999</c:v>
                </c:pt>
                <c:pt idx="345">
                  <c:v>0.62860000000000005</c:v>
                </c:pt>
                <c:pt idx="346">
                  <c:v>0.67759999999999998</c:v>
                </c:pt>
                <c:pt idx="347">
                  <c:v>0.64459999999999995</c:v>
                </c:pt>
                <c:pt idx="348">
                  <c:v>0.70089999999999997</c:v>
                </c:pt>
                <c:pt idx="349">
                  <c:v>0.74229999999999996</c:v>
                </c:pt>
                <c:pt idx="350">
                  <c:v>0.77529999999999999</c:v>
                </c:pt>
                <c:pt idx="351">
                  <c:v>0.72240000000000004</c:v>
                </c:pt>
                <c:pt idx="352">
                  <c:v>0.68669999999999998</c:v>
                </c:pt>
                <c:pt idx="353">
                  <c:v>0.82120000000000004</c:v>
                </c:pt>
                <c:pt idx="354">
                  <c:v>0.84840000000000004</c:v>
                </c:pt>
                <c:pt idx="355">
                  <c:v>0.82320000000000004</c:v>
                </c:pt>
                <c:pt idx="356">
                  <c:v>0.98150000000000004</c:v>
                </c:pt>
                <c:pt idx="357">
                  <c:v>0.97740000000000005</c:v>
                </c:pt>
                <c:pt idx="358">
                  <c:v>1.1767000000000001</c:v>
                </c:pt>
                <c:pt idx="359">
                  <c:v>1.4571000000000001</c:v>
                </c:pt>
                <c:pt idx="360">
                  <c:v>1.4518</c:v>
                </c:pt>
                <c:pt idx="361">
                  <c:v>1.5093000000000001</c:v>
                </c:pt>
                <c:pt idx="362">
                  <c:v>1.4753000000000001</c:v>
                </c:pt>
                <c:pt idx="363">
                  <c:v>1.4509000000000001</c:v>
                </c:pt>
                <c:pt idx="364">
                  <c:v>1.3734999999999999</c:v>
                </c:pt>
                <c:pt idx="365">
                  <c:v>1.3439999999999999</c:v>
                </c:pt>
                <c:pt idx="366">
                  <c:v>1.4278999999999999</c:v>
                </c:pt>
                <c:pt idx="367">
                  <c:v>1.4184000000000001</c:v>
                </c:pt>
                <c:pt idx="368">
                  <c:v>1.5154000000000001</c:v>
                </c:pt>
                <c:pt idx="369">
                  <c:v>1.5739999999999998</c:v>
                </c:pt>
                <c:pt idx="370">
                  <c:v>1.5329999999999999</c:v>
                </c:pt>
                <c:pt idx="371">
                  <c:v>1.484</c:v>
                </c:pt>
                <c:pt idx="372">
                  <c:v>1.4638</c:v>
                </c:pt>
                <c:pt idx="373">
                  <c:v>1.3744000000000001</c:v>
                </c:pt>
                <c:pt idx="374">
                  <c:v>1.5526</c:v>
                </c:pt>
                <c:pt idx="375">
                  <c:v>1.6575</c:v>
                </c:pt>
                <c:pt idx="376">
                  <c:v>1.6169</c:v>
                </c:pt>
                <c:pt idx="377">
                  <c:v>1.6</c:v>
                </c:pt>
                <c:pt idx="378">
                  <c:v>1.5270999999999999</c:v>
                </c:pt>
                <c:pt idx="379">
                  <c:v>1.4233</c:v>
                </c:pt>
                <c:pt idx="380">
                  <c:v>1.3716999999999999</c:v>
                </c:pt>
                <c:pt idx="381">
                  <c:v>1.5255999999999998</c:v>
                </c:pt>
                <c:pt idx="382">
                  <c:v>1.5051000000000001</c:v>
                </c:pt>
                <c:pt idx="383">
                  <c:v>1.5528999999999999</c:v>
                </c:pt>
                <c:pt idx="384">
                  <c:v>1.5036</c:v>
                </c:pt>
                <c:pt idx="385">
                  <c:v>1.5207999999999999</c:v>
                </c:pt>
                <c:pt idx="386">
                  <c:v>1.4565999999999999</c:v>
                </c:pt>
                <c:pt idx="387">
                  <c:v>1.4259999999999999</c:v>
                </c:pt>
                <c:pt idx="388">
                  <c:v>1.3867</c:v>
                </c:pt>
                <c:pt idx="389">
                  <c:v>1.3820000000000001</c:v>
                </c:pt>
                <c:pt idx="390">
                  <c:v>1.31</c:v>
                </c:pt>
                <c:pt idx="391">
                  <c:v>1.528</c:v>
                </c:pt>
                <c:pt idx="392">
                  <c:v>1.544</c:v>
                </c:pt>
                <c:pt idx="393">
                  <c:v>1.4746000000000001</c:v>
                </c:pt>
                <c:pt idx="394">
                  <c:v>1.3812</c:v>
                </c:pt>
                <c:pt idx="395">
                  <c:v>1.4016999999999999</c:v>
                </c:pt>
                <c:pt idx="396">
                  <c:v>1.2976000000000001</c:v>
                </c:pt>
                <c:pt idx="397">
                  <c:v>1.2389000000000001</c:v>
                </c:pt>
                <c:pt idx="398">
                  <c:v>1.2639</c:v>
                </c:pt>
                <c:pt idx="399">
                  <c:v>1.2607999999999999</c:v>
                </c:pt>
                <c:pt idx="400">
                  <c:v>1.2888999999999999</c:v>
                </c:pt>
                <c:pt idx="401">
                  <c:v>1.2493000000000001</c:v>
                </c:pt>
                <c:pt idx="402">
                  <c:v>1.3332999999999999</c:v>
                </c:pt>
                <c:pt idx="403">
                  <c:v>1.3740000000000001</c:v>
                </c:pt>
                <c:pt idx="404">
                  <c:v>1.3869</c:v>
                </c:pt>
                <c:pt idx="405">
                  <c:v>1.448</c:v>
                </c:pt>
                <c:pt idx="406">
                  <c:v>1.3984000000000001</c:v>
                </c:pt>
                <c:pt idx="407">
                  <c:v>1.4319</c:v>
                </c:pt>
                <c:pt idx="408">
                  <c:v>1.3588</c:v>
                </c:pt>
                <c:pt idx="409">
                  <c:v>1.2837000000000001</c:v>
                </c:pt>
                <c:pt idx="410">
                  <c:v>1.3163</c:v>
                </c:pt>
                <c:pt idx="411">
                  <c:v>1.3364</c:v>
                </c:pt>
                <c:pt idx="412">
                  <c:v>1.3479999999999999</c:v>
                </c:pt>
                <c:pt idx="413">
                  <c:v>1.3144</c:v>
                </c:pt>
                <c:pt idx="414">
                  <c:v>1.2884</c:v>
                </c:pt>
                <c:pt idx="415">
                  <c:v>1.2961</c:v>
                </c:pt>
                <c:pt idx="416">
                  <c:v>1.4208000000000001</c:v>
                </c:pt>
                <c:pt idx="417">
                  <c:v>1.4353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051-4C6A-862A-12E9AF727CA2}"/>
            </c:ext>
          </c:extLst>
        </c:ser>
        <c:ser>
          <c:idx val="4"/>
          <c:order val="3"/>
          <c:tx>
            <c:v>BBB-</c:v>
          </c:tx>
          <c:spPr>
            <a:ln w="19050" cap="rnd">
              <a:solidFill>
                <a:srgbClr val="FFCC00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'Bloom Yields live'!$AX$11:$AX$428</c:f>
              <c:numCache>
                <c:formatCode>0.00</c:formatCode>
                <c:ptCount val="418"/>
                <c:pt idx="0">
                  <c:v>5.5903999999999998</c:v>
                </c:pt>
                <c:pt idx="1">
                  <c:v>5.4874000000000001</c:v>
                </c:pt>
                <c:pt idx="2">
                  <c:v>5.4093999999999998</c:v>
                </c:pt>
                <c:pt idx="3">
                  <c:v>5.4077000000000002</c:v>
                </c:pt>
                <c:pt idx="4">
                  <c:v>5.3928000000000003</c:v>
                </c:pt>
                <c:pt idx="5">
                  <c:v>5.3090999999999999</c:v>
                </c:pt>
                <c:pt idx="6">
                  <c:v>5.4455</c:v>
                </c:pt>
                <c:pt idx="7">
                  <c:v>5.5392999999999999</c:v>
                </c:pt>
                <c:pt idx="8">
                  <c:v>5.3766999999999996</c:v>
                </c:pt>
                <c:pt idx="9">
                  <c:v>5.3978000000000002</c:v>
                </c:pt>
                <c:pt idx="10">
                  <c:v>5.3593000000000002</c:v>
                </c:pt>
                <c:pt idx="11">
                  <c:v>5.3282999999999996</c:v>
                </c:pt>
                <c:pt idx="12">
                  <c:v>5.3894000000000002</c:v>
                </c:pt>
                <c:pt idx="13">
                  <c:v>5.2999000000000001</c:v>
                </c:pt>
                <c:pt idx="14">
                  <c:v>5.3311000000000002</c:v>
                </c:pt>
                <c:pt idx="15">
                  <c:v>5.3074000000000003</c:v>
                </c:pt>
                <c:pt idx="16">
                  <c:v>5.2676999999999996</c:v>
                </c:pt>
                <c:pt idx="17">
                  <c:v>5.0940000000000003</c:v>
                </c:pt>
                <c:pt idx="18">
                  <c:v>5.1159999999999997</c:v>
                </c:pt>
                <c:pt idx="19">
                  <c:v>5.2681000000000004</c:v>
                </c:pt>
                <c:pt idx="20">
                  <c:v>5.2685000000000004</c:v>
                </c:pt>
                <c:pt idx="21">
                  <c:v>5.2365000000000004</c:v>
                </c:pt>
                <c:pt idx="22">
                  <c:v>5.1685999999999996</c:v>
                </c:pt>
                <c:pt idx="23">
                  <c:v>5.2023999999999999</c:v>
                </c:pt>
                <c:pt idx="24">
                  <c:v>5.2748999999999997</c:v>
                </c:pt>
                <c:pt idx="25">
                  <c:v>5.1321000000000003</c:v>
                </c:pt>
                <c:pt idx="26">
                  <c:v>5.1273999999999997</c:v>
                </c:pt>
                <c:pt idx="27">
                  <c:v>5.1350999999999996</c:v>
                </c:pt>
                <c:pt idx="28">
                  <c:v>5.0865999999999998</c:v>
                </c:pt>
                <c:pt idx="29">
                  <c:v>5.1554000000000002</c:v>
                </c:pt>
                <c:pt idx="30">
                  <c:v>5.0246000000000004</c:v>
                </c:pt>
                <c:pt idx="31">
                  <c:v>4.8220999999999998</c:v>
                </c:pt>
                <c:pt idx="32">
                  <c:v>4.7172000000000001</c:v>
                </c:pt>
                <c:pt idx="33">
                  <c:v>4.5633999999999997</c:v>
                </c:pt>
                <c:pt idx="34">
                  <c:v>4.4874000000000001</c:v>
                </c:pt>
                <c:pt idx="35">
                  <c:v>4.5723000000000003</c:v>
                </c:pt>
                <c:pt idx="36">
                  <c:v>4.6668000000000003</c:v>
                </c:pt>
                <c:pt idx="37">
                  <c:v>4.7122999999999999</c:v>
                </c:pt>
                <c:pt idx="38">
                  <c:v>4.5155000000000003</c:v>
                </c:pt>
                <c:pt idx="39">
                  <c:v>4.5487000000000002</c:v>
                </c:pt>
                <c:pt idx="40">
                  <c:v>4.5643000000000002</c:v>
                </c:pt>
                <c:pt idx="41">
                  <c:v>4.5587</c:v>
                </c:pt>
                <c:pt idx="42">
                  <c:v>4.6852</c:v>
                </c:pt>
                <c:pt idx="43">
                  <c:v>4.6951000000000001</c:v>
                </c:pt>
                <c:pt idx="44">
                  <c:v>4.5537999999999998</c:v>
                </c:pt>
                <c:pt idx="45">
                  <c:v>4.673</c:v>
                </c:pt>
                <c:pt idx="46">
                  <c:v>4.9048999999999996</c:v>
                </c:pt>
                <c:pt idx="47">
                  <c:v>4.9710999999999999</c:v>
                </c:pt>
                <c:pt idx="48">
                  <c:v>5.2206999999999999</c:v>
                </c:pt>
                <c:pt idx="49">
                  <c:v>5.2285000000000004</c:v>
                </c:pt>
                <c:pt idx="50">
                  <c:v>5.2702</c:v>
                </c:pt>
                <c:pt idx="51">
                  <c:v>5.1909000000000001</c:v>
                </c:pt>
                <c:pt idx="52">
                  <c:v>5.1627999999999998</c:v>
                </c:pt>
                <c:pt idx="53">
                  <c:v>5.0502000000000002</c:v>
                </c:pt>
                <c:pt idx="54">
                  <c:v>5.1988000000000003</c:v>
                </c:pt>
                <c:pt idx="55">
                  <c:v>5.2420999999999998</c:v>
                </c:pt>
                <c:pt idx="56">
                  <c:v>5.2807000000000004</c:v>
                </c:pt>
                <c:pt idx="57">
                  <c:v>5.3441999999999998</c:v>
                </c:pt>
                <c:pt idx="58">
                  <c:v>5.2942999999999998</c:v>
                </c:pt>
                <c:pt idx="59">
                  <c:v>5.1756000000000002</c:v>
                </c:pt>
                <c:pt idx="60">
                  <c:v>5.2164999999999999</c:v>
                </c:pt>
                <c:pt idx="61">
                  <c:v>5.3135000000000003</c:v>
                </c:pt>
                <c:pt idx="62">
                  <c:v>5.2874999999999996</c:v>
                </c:pt>
                <c:pt idx="63">
                  <c:v>5.3311000000000002</c:v>
                </c:pt>
                <c:pt idx="64">
                  <c:v>5.3262999999999998</c:v>
                </c:pt>
                <c:pt idx="65">
                  <c:v>5.335</c:v>
                </c:pt>
                <c:pt idx="66">
                  <c:v>5.4036</c:v>
                </c:pt>
                <c:pt idx="67">
                  <c:v>5.2994000000000003</c:v>
                </c:pt>
                <c:pt idx="68">
                  <c:v>5.1951999999999998</c:v>
                </c:pt>
                <c:pt idx="69">
                  <c:v>5.1074999999999999</c:v>
                </c:pt>
                <c:pt idx="70">
                  <c:v>5.0465</c:v>
                </c:pt>
                <c:pt idx="71">
                  <c:v>4.9338999999999995</c:v>
                </c:pt>
                <c:pt idx="72">
                  <c:v>4.9275000000000002</c:v>
                </c:pt>
                <c:pt idx="73">
                  <c:v>4.8886000000000003</c:v>
                </c:pt>
                <c:pt idx="74">
                  <c:v>4.9696999999999996</c:v>
                </c:pt>
                <c:pt idx="75">
                  <c:v>4.9070999999999998</c:v>
                </c:pt>
                <c:pt idx="76">
                  <c:v>5.0030999999999999</c:v>
                </c:pt>
                <c:pt idx="77">
                  <c:v>4.9402999999999997</c:v>
                </c:pt>
                <c:pt idx="78">
                  <c:v>5.1420000000000003</c:v>
                </c:pt>
                <c:pt idx="79">
                  <c:v>4.9551999999999996</c:v>
                </c:pt>
                <c:pt idx="80">
                  <c:v>4.8213999999999997</c:v>
                </c:pt>
                <c:pt idx="81">
                  <c:v>4.9763000000000002</c:v>
                </c:pt>
                <c:pt idx="82">
                  <c:v>4.8002000000000002</c:v>
                </c:pt>
                <c:pt idx="83">
                  <c:v>4.9165999999999999</c:v>
                </c:pt>
                <c:pt idx="84">
                  <c:v>4.9539</c:v>
                </c:pt>
                <c:pt idx="85">
                  <c:v>4.8992000000000004</c:v>
                </c:pt>
                <c:pt idx="86">
                  <c:v>4.8964999999999996</c:v>
                </c:pt>
                <c:pt idx="87">
                  <c:v>4.7895000000000003</c:v>
                </c:pt>
                <c:pt idx="88">
                  <c:v>4.5983000000000001</c:v>
                </c:pt>
                <c:pt idx="89">
                  <c:v>4.7141000000000002</c:v>
                </c:pt>
                <c:pt idx="90">
                  <c:v>4.6896000000000004</c:v>
                </c:pt>
                <c:pt idx="91">
                  <c:v>4.9905999999999997</c:v>
                </c:pt>
                <c:pt idx="92">
                  <c:v>5.1978</c:v>
                </c:pt>
                <c:pt idx="93">
                  <c:v>5.2361000000000004</c:v>
                </c:pt>
                <c:pt idx="94">
                  <c:v>5.1058000000000003</c:v>
                </c:pt>
                <c:pt idx="95">
                  <c:v>5.1334</c:v>
                </c:pt>
                <c:pt idx="96">
                  <c:v>4.9001999999999999</c:v>
                </c:pt>
                <c:pt idx="97">
                  <c:v>4.8972999999999995</c:v>
                </c:pt>
                <c:pt idx="98">
                  <c:v>5.0476999999999999</c:v>
                </c:pt>
                <c:pt idx="99">
                  <c:v>5.3998999999999997</c:v>
                </c:pt>
                <c:pt idx="100">
                  <c:v>5.6814999999999998</c:v>
                </c:pt>
                <c:pt idx="101">
                  <c:v>5.7009999999999996</c:v>
                </c:pt>
                <c:pt idx="102">
                  <c:v>5.5446999999999997</c:v>
                </c:pt>
                <c:pt idx="103">
                  <c:v>5.7103999999999999</c:v>
                </c:pt>
                <c:pt idx="104">
                  <c:v>5.6635999999999997</c:v>
                </c:pt>
                <c:pt idx="105">
                  <c:v>5.6571999999999996</c:v>
                </c:pt>
                <c:pt idx="106">
                  <c:v>5.5358000000000001</c:v>
                </c:pt>
                <c:pt idx="107">
                  <c:v>5.6109999999999998</c:v>
                </c:pt>
                <c:pt idx="108">
                  <c:v>5.3225999999999996</c:v>
                </c:pt>
                <c:pt idx="109">
                  <c:v>5.0339</c:v>
                </c:pt>
                <c:pt idx="110">
                  <c:v>5.0599999999999996</c:v>
                </c:pt>
                <c:pt idx="111">
                  <c:v>4.9635999999999996</c:v>
                </c:pt>
                <c:pt idx="112">
                  <c:v>4.8970000000000002</c:v>
                </c:pt>
                <c:pt idx="113">
                  <c:v>4.7397</c:v>
                </c:pt>
                <c:pt idx="114">
                  <c:v>4.7133000000000003</c:v>
                </c:pt>
                <c:pt idx="115">
                  <c:v>4.8536000000000001</c:v>
                </c:pt>
                <c:pt idx="116">
                  <c:v>4.8192000000000004</c:v>
                </c:pt>
                <c:pt idx="117">
                  <c:v>4.7740999999999998</c:v>
                </c:pt>
                <c:pt idx="118">
                  <c:v>4.7778</c:v>
                </c:pt>
                <c:pt idx="119">
                  <c:v>4.8608000000000002</c:v>
                </c:pt>
                <c:pt idx="120">
                  <c:v>4.8658999999999999</c:v>
                </c:pt>
                <c:pt idx="121">
                  <c:v>4.8461999999999996</c:v>
                </c:pt>
                <c:pt idx="122">
                  <c:v>4.6980000000000004</c:v>
                </c:pt>
                <c:pt idx="123">
                  <c:v>4.6286000000000005</c:v>
                </c:pt>
                <c:pt idx="124">
                  <c:v>4.6471999999999998</c:v>
                </c:pt>
                <c:pt idx="125">
                  <c:v>4.6576000000000004</c:v>
                </c:pt>
                <c:pt idx="126">
                  <c:v>4.5365000000000002</c:v>
                </c:pt>
                <c:pt idx="127">
                  <c:v>4.7226999999999997</c:v>
                </c:pt>
                <c:pt idx="128">
                  <c:v>4.8638000000000003</c:v>
                </c:pt>
                <c:pt idx="129">
                  <c:v>4.9263000000000003</c:v>
                </c:pt>
                <c:pt idx="130">
                  <c:v>4.8765999999999998</c:v>
                </c:pt>
                <c:pt idx="131">
                  <c:v>4.5677000000000003</c:v>
                </c:pt>
                <c:pt idx="132">
                  <c:v>4.3848000000000003</c:v>
                </c:pt>
                <c:pt idx="133">
                  <c:v>4.2298</c:v>
                </c:pt>
                <c:pt idx="134">
                  <c:v>4.2690999999999999</c:v>
                </c:pt>
                <c:pt idx="135">
                  <c:v>4.0524000000000004</c:v>
                </c:pt>
                <c:pt idx="136">
                  <c:v>3.9401999999999999</c:v>
                </c:pt>
                <c:pt idx="137">
                  <c:v>4.0179</c:v>
                </c:pt>
                <c:pt idx="138">
                  <c:v>3.8809</c:v>
                </c:pt>
                <c:pt idx="139">
                  <c:v>3.8241000000000001</c:v>
                </c:pt>
                <c:pt idx="140">
                  <c:v>3.9882999999999997</c:v>
                </c:pt>
                <c:pt idx="141">
                  <c:v>4.0965999999999996</c:v>
                </c:pt>
                <c:pt idx="142">
                  <c:v>4.0487000000000002</c:v>
                </c:pt>
                <c:pt idx="143">
                  <c:v>3.9802999999999997</c:v>
                </c:pt>
                <c:pt idx="144">
                  <c:v>4.0418000000000003</c:v>
                </c:pt>
                <c:pt idx="145">
                  <c:v>3.9592999999999998</c:v>
                </c:pt>
                <c:pt idx="146">
                  <c:v>3.9493999999999998</c:v>
                </c:pt>
                <c:pt idx="147">
                  <c:v>3.8258999999999999</c:v>
                </c:pt>
                <c:pt idx="148">
                  <c:v>3.6745000000000001</c:v>
                </c:pt>
                <c:pt idx="149">
                  <c:v>3.5366</c:v>
                </c:pt>
                <c:pt idx="150">
                  <c:v>3.4634</c:v>
                </c:pt>
                <c:pt idx="151">
                  <c:v>3.5270000000000001</c:v>
                </c:pt>
                <c:pt idx="152">
                  <c:v>3.4506999999999999</c:v>
                </c:pt>
                <c:pt idx="153">
                  <c:v>3.3597000000000001</c:v>
                </c:pt>
                <c:pt idx="154">
                  <c:v>3.4037000000000002</c:v>
                </c:pt>
                <c:pt idx="155">
                  <c:v>3.4203999999999999</c:v>
                </c:pt>
                <c:pt idx="156">
                  <c:v>3.3765999999999998</c:v>
                </c:pt>
                <c:pt idx="157">
                  <c:v>3.5068000000000001</c:v>
                </c:pt>
                <c:pt idx="158">
                  <c:v>3.4986000000000002</c:v>
                </c:pt>
                <c:pt idx="159">
                  <c:v>3.4485999999999999</c:v>
                </c:pt>
                <c:pt idx="160">
                  <c:v>3.5512999999999999</c:v>
                </c:pt>
                <c:pt idx="161">
                  <c:v>3.6257000000000001</c:v>
                </c:pt>
                <c:pt idx="162">
                  <c:v>3.5798999999999999</c:v>
                </c:pt>
                <c:pt idx="163">
                  <c:v>3.6053999999999999</c:v>
                </c:pt>
                <c:pt idx="164">
                  <c:v>3.5125999999999999</c:v>
                </c:pt>
                <c:pt idx="165">
                  <c:v>3.3810000000000002</c:v>
                </c:pt>
                <c:pt idx="166">
                  <c:v>3.4342000000000001</c:v>
                </c:pt>
                <c:pt idx="167">
                  <c:v>3.3578999999999999</c:v>
                </c:pt>
                <c:pt idx="168">
                  <c:v>3.3006000000000002</c:v>
                </c:pt>
                <c:pt idx="169">
                  <c:v>3.2938999999999998</c:v>
                </c:pt>
                <c:pt idx="170">
                  <c:v>3.2389000000000001</c:v>
                </c:pt>
                <c:pt idx="171">
                  <c:v>3.2</c:v>
                </c:pt>
                <c:pt idx="172">
                  <c:v>3.1690999999999998</c:v>
                </c:pt>
                <c:pt idx="173">
                  <c:v>3.0615999999999999</c:v>
                </c:pt>
                <c:pt idx="174">
                  <c:v>3.0209000000000001</c:v>
                </c:pt>
                <c:pt idx="175">
                  <c:v>3.1093999999999999</c:v>
                </c:pt>
                <c:pt idx="176">
                  <c:v>3.0171000000000001</c:v>
                </c:pt>
                <c:pt idx="177">
                  <c:v>3.0466000000000002</c:v>
                </c:pt>
                <c:pt idx="178">
                  <c:v>3.1114000000000002</c:v>
                </c:pt>
                <c:pt idx="179">
                  <c:v>3.2399</c:v>
                </c:pt>
                <c:pt idx="180">
                  <c:v>3.2785000000000002</c:v>
                </c:pt>
                <c:pt idx="181">
                  <c:v>3.5381</c:v>
                </c:pt>
                <c:pt idx="182">
                  <c:v>3.6678999999999999</c:v>
                </c:pt>
                <c:pt idx="183">
                  <c:v>3.5935999999999999</c:v>
                </c:pt>
                <c:pt idx="184">
                  <c:v>3.5453000000000001</c:v>
                </c:pt>
                <c:pt idx="185">
                  <c:v>3.5207999999999999</c:v>
                </c:pt>
                <c:pt idx="186">
                  <c:v>3.7195</c:v>
                </c:pt>
                <c:pt idx="187">
                  <c:v>3.6489000000000003</c:v>
                </c:pt>
                <c:pt idx="188">
                  <c:v>3.6356999999999999</c:v>
                </c:pt>
                <c:pt idx="189">
                  <c:v>3.7822</c:v>
                </c:pt>
                <c:pt idx="190">
                  <c:v>3.8754999999999997</c:v>
                </c:pt>
                <c:pt idx="191">
                  <c:v>3.7968999999999999</c:v>
                </c:pt>
                <c:pt idx="192">
                  <c:v>3.9398999999999997</c:v>
                </c:pt>
                <c:pt idx="193">
                  <c:v>3.8940999999999999</c:v>
                </c:pt>
                <c:pt idx="194">
                  <c:v>3.8567</c:v>
                </c:pt>
                <c:pt idx="195">
                  <c:v>3.7599</c:v>
                </c:pt>
                <c:pt idx="196">
                  <c:v>3.8024</c:v>
                </c:pt>
                <c:pt idx="197">
                  <c:v>3.7972000000000001</c:v>
                </c:pt>
                <c:pt idx="198">
                  <c:v>3.7265000000000001</c:v>
                </c:pt>
                <c:pt idx="199">
                  <c:v>3.6588000000000003</c:v>
                </c:pt>
                <c:pt idx="200">
                  <c:v>3.5436000000000001</c:v>
                </c:pt>
                <c:pt idx="201">
                  <c:v>3.6615000000000002</c:v>
                </c:pt>
                <c:pt idx="202">
                  <c:v>3.6623999999999999</c:v>
                </c:pt>
                <c:pt idx="203">
                  <c:v>3.7069999999999999</c:v>
                </c:pt>
                <c:pt idx="204">
                  <c:v>3.6301000000000001</c:v>
                </c:pt>
                <c:pt idx="205">
                  <c:v>3.7225999999999999</c:v>
                </c:pt>
                <c:pt idx="206">
                  <c:v>3.7212000000000001</c:v>
                </c:pt>
                <c:pt idx="207">
                  <c:v>3.7204999999999999</c:v>
                </c:pt>
                <c:pt idx="208">
                  <c:v>3.7385000000000002</c:v>
                </c:pt>
                <c:pt idx="209">
                  <c:v>3.7084999999999999</c:v>
                </c:pt>
                <c:pt idx="210">
                  <c:v>3.6314000000000002</c:v>
                </c:pt>
                <c:pt idx="211">
                  <c:v>3.5483000000000002</c:v>
                </c:pt>
                <c:pt idx="212">
                  <c:v>3.5198</c:v>
                </c:pt>
                <c:pt idx="213">
                  <c:v>3.4902000000000002</c:v>
                </c:pt>
                <c:pt idx="214">
                  <c:v>3.4897999999999998</c:v>
                </c:pt>
                <c:pt idx="215">
                  <c:v>3.5068000000000001</c:v>
                </c:pt>
                <c:pt idx="216">
                  <c:v>3.4352</c:v>
                </c:pt>
                <c:pt idx="217">
                  <c:v>3.3542000000000001</c:v>
                </c:pt>
                <c:pt idx="218">
                  <c:v>3.3186999999999998</c:v>
                </c:pt>
                <c:pt idx="219">
                  <c:v>3.2467999999999999</c:v>
                </c:pt>
                <c:pt idx="220">
                  <c:v>3.2877000000000001</c:v>
                </c:pt>
                <c:pt idx="221">
                  <c:v>3.2061999999999999</c:v>
                </c:pt>
                <c:pt idx="222">
                  <c:v>3.1945999999999999</c:v>
                </c:pt>
                <c:pt idx="223">
                  <c:v>3.1055999999999999</c:v>
                </c:pt>
                <c:pt idx="224">
                  <c:v>3.0746000000000002</c:v>
                </c:pt>
                <c:pt idx="225">
                  <c:v>2.9346000000000001</c:v>
                </c:pt>
                <c:pt idx="226">
                  <c:v>2.3654999999999999</c:v>
                </c:pt>
                <c:pt idx="227">
                  <c:v>2.3283</c:v>
                </c:pt>
                <c:pt idx="228">
                  <c:v>2.2332000000000001</c:v>
                </c:pt>
                <c:pt idx="229">
                  <c:v>2.2995000000000001</c:v>
                </c:pt>
                <c:pt idx="230">
                  <c:v>2.2347999999999999</c:v>
                </c:pt>
                <c:pt idx="231">
                  <c:v>2.2273000000000001</c:v>
                </c:pt>
                <c:pt idx="232">
                  <c:v>2.2269999999999999</c:v>
                </c:pt>
                <c:pt idx="233">
                  <c:v>2.21</c:v>
                </c:pt>
                <c:pt idx="234">
                  <c:v>2.1354000000000002</c:v>
                </c:pt>
                <c:pt idx="235">
                  <c:v>2.1810999999999998</c:v>
                </c:pt>
                <c:pt idx="236">
                  <c:v>2.2128999999999999</c:v>
                </c:pt>
                <c:pt idx="237">
                  <c:v>2.1753999999999998</c:v>
                </c:pt>
                <c:pt idx="238">
                  <c:v>2.1583999999999999</c:v>
                </c:pt>
                <c:pt idx="239">
                  <c:v>2.1385000000000001</c:v>
                </c:pt>
                <c:pt idx="240">
                  <c:v>2.0674000000000001</c:v>
                </c:pt>
                <c:pt idx="241">
                  <c:v>1.9931999999999999</c:v>
                </c:pt>
                <c:pt idx="242">
                  <c:v>2.0015000000000001</c:v>
                </c:pt>
                <c:pt idx="243">
                  <c:v>1.8715000000000002</c:v>
                </c:pt>
                <c:pt idx="244">
                  <c:v>1.9172</c:v>
                </c:pt>
                <c:pt idx="245">
                  <c:v>2.0163000000000002</c:v>
                </c:pt>
                <c:pt idx="246">
                  <c:v>1.9718</c:v>
                </c:pt>
                <c:pt idx="247">
                  <c:v>1.9098000000000002</c:v>
                </c:pt>
                <c:pt idx="248">
                  <c:v>1.9028</c:v>
                </c:pt>
                <c:pt idx="249">
                  <c:v>1.8540000000000001</c:v>
                </c:pt>
                <c:pt idx="250">
                  <c:v>1.8915</c:v>
                </c:pt>
                <c:pt idx="251">
                  <c:v>1.8892</c:v>
                </c:pt>
                <c:pt idx="252">
                  <c:v>1.8306</c:v>
                </c:pt>
                <c:pt idx="253">
                  <c:v>1.7875999999999999</c:v>
                </c:pt>
                <c:pt idx="254">
                  <c:v>1.7301</c:v>
                </c:pt>
                <c:pt idx="255">
                  <c:v>1.7322</c:v>
                </c:pt>
                <c:pt idx="256">
                  <c:v>1.6861000000000002</c:v>
                </c:pt>
                <c:pt idx="257">
                  <c:v>1.7516</c:v>
                </c:pt>
                <c:pt idx="258">
                  <c:v>1.6191</c:v>
                </c:pt>
                <c:pt idx="259">
                  <c:v>1.5984</c:v>
                </c:pt>
                <c:pt idx="260">
                  <c:v>1.5963000000000001</c:v>
                </c:pt>
                <c:pt idx="261">
                  <c:v>1.4994000000000001</c:v>
                </c:pt>
                <c:pt idx="262">
                  <c:v>1.4790000000000001</c:v>
                </c:pt>
                <c:pt idx="263">
                  <c:v>1.4351</c:v>
                </c:pt>
                <c:pt idx="264">
                  <c:v>1.3301000000000001</c:v>
                </c:pt>
                <c:pt idx="265">
                  <c:v>1.3151999999999999</c:v>
                </c:pt>
                <c:pt idx="266">
                  <c:v>1.3121</c:v>
                </c:pt>
                <c:pt idx="267">
                  <c:v>1.2847999999999999</c:v>
                </c:pt>
                <c:pt idx="268">
                  <c:v>1.28</c:v>
                </c:pt>
                <c:pt idx="269">
                  <c:v>1.2366999999999999</c:v>
                </c:pt>
                <c:pt idx="270">
                  <c:v>1.2751000000000001</c:v>
                </c:pt>
                <c:pt idx="271">
                  <c:v>1.2295</c:v>
                </c:pt>
                <c:pt idx="272">
                  <c:v>1.2171000000000001</c:v>
                </c:pt>
                <c:pt idx="273">
                  <c:v>1.2426999999999999</c:v>
                </c:pt>
                <c:pt idx="274">
                  <c:v>1.2101999999999999</c:v>
                </c:pt>
                <c:pt idx="275">
                  <c:v>1.1681999999999999</c:v>
                </c:pt>
                <c:pt idx="276">
                  <c:v>1.0609999999999999</c:v>
                </c:pt>
                <c:pt idx="277">
                  <c:v>1.1303000000000001</c:v>
                </c:pt>
                <c:pt idx="278">
                  <c:v>1.3027</c:v>
                </c:pt>
                <c:pt idx="279">
                  <c:v>1.3973</c:v>
                </c:pt>
                <c:pt idx="280">
                  <c:v>1.4645999999999999</c:v>
                </c:pt>
                <c:pt idx="281">
                  <c:v>1.4161999999999999</c:v>
                </c:pt>
                <c:pt idx="282">
                  <c:v>1.3522000000000001</c:v>
                </c:pt>
                <c:pt idx="283">
                  <c:v>1.6785999999999999</c:v>
                </c:pt>
                <c:pt idx="284">
                  <c:v>1.7143999999999999</c:v>
                </c:pt>
                <c:pt idx="285">
                  <c:v>1.7667999999999999</c:v>
                </c:pt>
                <c:pt idx="286">
                  <c:v>1.8658000000000001</c:v>
                </c:pt>
                <c:pt idx="287">
                  <c:v>1.8271999999999999</c:v>
                </c:pt>
                <c:pt idx="288">
                  <c:v>1.9398</c:v>
                </c:pt>
                <c:pt idx="289">
                  <c:v>1.8130999999999999</c:v>
                </c:pt>
                <c:pt idx="290">
                  <c:v>1.7122000000000002</c:v>
                </c:pt>
                <c:pt idx="291">
                  <c:v>1.6739999999999999</c:v>
                </c:pt>
                <c:pt idx="292">
                  <c:v>1.6637999999999999</c:v>
                </c:pt>
                <c:pt idx="293">
                  <c:v>1.6518000000000002</c:v>
                </c:pt>
                <c:pt idx="294">
                  <c:v>1.6303999999999998</c:v>
                </c:pt>
                <c:pt idx="295">
                  <c:v>1.7698</c:v>
                </c:pt>
                <c:pt idx="296">
                  <c:v>1.7457</c:v>
                </c:pt>
                <c:pt idx="297">
                  <c:v>1.7401</c:v>
                </c:pt>
                <c:pt idx="298">
                  <c:v>1.8138999999999998</c:v>
                </c:pt>
                <c:pt idx="299">
                  <c:v>1.8340000000000001</c:v>
                </c:pt>
                <c:pt idx="300">
                  <c:v>1.7783</c:v>
                </c:pt>
                <c:pt idx="301">
                  <c:v>1.8193000000000001</c:v>
                </c:pt>
                <c:pt idx="302">
                  <c:v>1.7530000000000001</c:v>
                </c:pt>
                <c:pt idx="303">
                  <c:v>1.6539999999999999</c:v>
                </c:pt>
                <c:pt idx="304">
                  <c:v>1.6863000000000001</c:v>
                </c:pt>
                <c:pt idx="305">
                  <c:v>1.7477</c:v>
                </c:pt>
                <c:pt idx="306">
                  <c:v>1.6425000000000001</c:v>
                </c:pt>
                <c:pt idx="307">
                  <c:v>1.5691999999999999</c:v>
                </c:pt>
                <c:pt idx="308">
                  <c:v>1.5347</c:v>
                </c:pt>
                <c:pt idx="309">
                  <c:v>1.7652999999999999</c:v>
                </c:pt>
                <c:pt idx="310">
                  <c:v>1.6164000000000001</c:v>
                </c:pt>
                <c:pt idx="311">
                  <c:v>1.6475</c:v>
                </c:pt>
                <c:pt idx="312">
                  <c:v>1.7046999999999999</c:v>
                </c:pt>
                <c:pt idx="313">
                  <c:v>1.7019</c:v>
                </c:pt>
                <c:pt idx="314">
                  <c:v>1.6233</c:v>
                </c:pt>
                <c:pt idx="315">
                  <c:v>1.6217999999999999</c:v>
                </c:pt>
                <c:pt idx="316">
                  <c:v>1.5922000000000001</c:v>
                </c:pt>
                <c:pt idx="317">
                  <c:v>1.4885999999999999</c:v>
                </c:pt>
                <c:pt idx="318">
                  <c:v>1.4815</c:v>
                </c:pt>
                <c:pt idx="319">
                  <c:v>1.4714</c:v>
                </c:pt>
                <c:pt idx="320">
                  <c:v>1.48</c:v>
                </c:pt>
                <c:pt idx="321">
                  <c:v>1.4356</c:v>
                </c:pt>
                <c:pt idx="322">
                  <c:v>1.4518</c:v>
                </c:pt>
                <c:pt idx="323">
                  <c:v>1.3755999999999999</c:v>
                </c:pt>
                <c:pt idx="324">
                  <c:v>1.2250000000000001</c:v>
                </c:pt>
                <c:pt idx="325">
                  <c:v>1.1731</c:v>
                </c:pt>
                <c:pt idx="326">
                  <c:v>1.1237999999999999</c:v>
                </c:pt>
                <c:pt idx="327">
                  <c:v>1.0630999999999999</c:v>
                </c:pt>
                <c:pt idx="328">
                  <c:v>1.0924</c:v>
                </c:pt>
                <c:pt idx="329">
                  <c:v>1.1495</c:v>
                </c:pt>
                <c:pt idx="330">
                  <c:v>1.1979</c:v>
                </c:pt>
                <c:pt idx="331">
                  <c:v>1.0975999999999999</c:v>
                </c:pt>
                <c:pt idx="332">
                  <c:v>1.1409</c:v>
                </c:pt>
                <c:pt idx="333">
                  <c:v>1.2177</c:v>
                </c:pt>
                <c:pt idx="334">
                  <c:v>1.25</c:v>
                </c:pt>
                <c:pt idx="335">
                  <c:v>1.1860999999999999</c:v>
                </c:pt>
                <c:pt idx="336">
                  <c:v>1.1015999999999999</c:v>
                </c:pt>
                <c:pt idx="337">
                  <c:v>1.0974999999999999</c:v>
                </c:pt>
                <c:pt idx="338">
                  <c:v>1.0716000000000001</c:v>
                </c:pt>
                <c:pt idx="339">
                  <c:v>0.95089999999999997</c:v>
                </c:pt>
                <c:pt idx="340">
                  <c:v>0.81</c:v>
                </c:pt>
                <c:pt idx="341">
                  <c:v>0.79459999999999997</c:v>
                </c:pt>
                <c:pt idx="342">
                  <c:v>0.71899999999999997</c:v>
                </c:pt>
                <c:pt idx="343">
                  <c:v>0.6472</c:v>
                </c:pt>
                <c:pt idx="344">
                  <c:v>0.67349999999999999</c:v>
                </c:pt>
                <c:pt idx="345">
                  <c:v>0.62860000000000005</c:v>
                </c:pt>
                <c:pt idx="346">
                  <c:v>0.67759999999999998</c:v>
                </c:pt>
                <c:pt idx="347">
                  <c:v>0.64459999999999995</c:v>
                </c:pt>
                <c:pt idx="348">
                  <c:v>0.70089999999999997</c:v>
                </c:pt>
                <c:pt idx="349">
                  <c:v>0.74229999999999996</c:v>
                </c:pt>
                <c:pt idx="350">
                  <c:v>0.77529999999999999</c:v>
                </c:pt>
                <c:pt idx="351">
                  <c:v>0.72240000000000004</c:v>
                </c:pt>
                <c:pt idx="352">
                  <c:v>0.68669999999999998</c:v>
                </c:pt>
                <c:pt idx="353">
                  <c:v>0.82120000000000004</c:v>
                </c:pt>
                <c:pt idx="354">
                  <c:v>0.84840000000000004</c:v>
                </c:pt>
                <c:pt idx="355">
                  <c:v>0.82320000000000004</c:v>
                </c:pt>
                <c:pt idx="356">
                  <c:v>0.98150000000000004</c:v>
                </c:pt>
                <c:pt idx="357">
                  <c:v>0.97740000000000005</c:v>
                </c:pt>
                <c:pt idx="358">
                  <c:v>1.1767000000000001</c:v>
                </c:pt>
                <c:pt idx="359">
                  <c:v>1.4571000000000001</c:v>
                </c:pt>
                <c:pt idx="360">
                  <c:v>1.4518</c:v>
                </c:pt>
                <c:pt idx="361">
                  <c:v>1.5093000000000001</c:v>
                </c:pt>
                <c:pt idx="362">
                  <c:v>1.4753000000000001</c:v>
                </c:pt>
                <c:pt idx="363">
                  <c:v>1.4509000000000001</c:v>
                </c:pt>
                <c:pt idx="364">
                  <c:v>1.3734999999999999</c:v>
                </c:pt>
                <c:pt idx="365">
                  <c:v>1.3439999999999999</c:v>
                </c:pt>
                <c:pt idx="366">
                  <c:v>1.4278999999999999</c:v>
                </c:pt>
                <c:pt idx="367">
                  <c:v>1.4184000000000001</c:v>
                </c:pt>
                <c:pt idx="368">
                  <c:v>1.5154000000000001</c:v>
                </c:pt>
                <c:pt idx="369">
                  <c:v>1.5739999999999998</c:v>
                </c:pt>
                <c:pt idx="370">
                  <c:v>1.5329999999999999</c:v>
                </c:pt>
                <c:pt idx="371">
                  <c:v>1.484</c:v>
                </c:pt>
                <c:pt idx="372">
                  <c:v>1.4638</c:v>
                </c:pt>
                <c:pt idx="373">
                  <c:v>1.3744000000000001</c:v>
                </c:pt>
                <c:pt idx="374">
                  <c:v>1.5526</c:v>
                </c:pt>
                <c:pt idx="375">
                  <c:v>1.6575</c:v>
                </c:pt>
                <c:pt idx="376">
                  <c:v>1.6169</c:v>
                </c:pt>
                <c:pt idx="377">
                  <c:v>1.6</c:v>
                </c:pt>
                <c:pt idx="378">
                  <c:v>1.5270999999999999</c:v>
                </c:pt>
                <c:pt idx="379">
                  <c:v>1.4233</c:v>
                </c:pt>
                <c:pt idx="380">
                  <c:v>1.3716999999999999</c:v>
                </c:pt>
                <c:pt idx="381">
                  <c:v>1.5255999999999998</c:v>
                </c:pt>
                <c:pt idx="382">
                  <c:v>1.5051000000000001</c:v>
                </c:pt>
                <c:pt idx="383">
                  <c:v>1.5528999999999999</c:v>
                </c:pt>
                <c:pt idx="384">
                  <c:v>1.5036</c:v>
                </c:pt>
                <c:pt idx="385">
                  <c:v>1.5207999999999999</c:v>
                </c:pt>
                <c:pt idx="386">
                  <c:v>1.4565999999999999</c:v>
                </c:pt>
                <c:pt idx="387">
                  <c:v>1.4259999999999999</c:v>
                </c:pt>
                <c:pt idx="388">
                  <c:v>1.3867</c:v>
                </c:pt>
                <c:pt idx="389">
                  <c:v>1.3820000000000001</c:v>
                </c:pt>
                <c:pt idx="390">
                  <c:v>1.31</c:v>
                </c:pt>
                <c:pt idx="391">
                  <c:v>1.528</c:v>
                </c:pt>
                <c:pt idx="392">
                  <c:v>1.544</c:v>
                </c:pt>
                <c:pt idx="393">
                  <c:v>1.4746000000000001</c:v>
                </c:pt>
                <c:pt idx="394">
                  <c:v>1.3812</c:v>
                </c:pt>
                <c:pt idx="395">
                  <c:v>1.4016999999999999</c:v>
                </c:pt>
                <c:pt idx="396">
                  <c:v>1.2976000000000001</c:v>
                </c:pt>
                <c:pt idx="397">
                  <c:v>1.2389000000000001</c:v>
                </c:pt>
                <c:pt idx="398">
                  <c:v>1.2639</c:v>
                </c:pt>
                <c:pt idx="399">
                  <c:v>1.2607999999999999</c:v>
                </c:pt>
                <c:pt idx="400">
                  <c:v>1.2888999999999999</c:v>
                </c:pt>
                <c:pt idx="401">
                  <c:v>1.2493000000000001</c:v>
                </c:pt>
                <c:pt idx="402">
                  <c:v>1.3332999999999999</c:v>
                </c:pt>
                <c:pt idx="403">
                  <c:v>1.3740000000000001</c:v>
                </c:pt>
                <c:pt idx="404">
                  <c:v>1.3869</c:v>
                </c:pt>
                <c:pt idx="405">
                  <c:v>1.448</c:v>
                </c:pt>
                <c:pt idx="406">
                  <c:v>1.3984000000000001</c:v>
                </c:pt>
                <c:pt idx="407">
                  <c:v>1.4319</c:v>
                </c:pt>
                <c:pt idx="408">
                  <c:v>1.3588</c:v>
                </c:pt>
                <c:pt idx="409">
                  <c:v>1.2837000000000001</c:v>
                </c:pt>
                <c:pt idx="410">
                  <c:v>1.3163</c:v>
                </c:pt>
                <c:pt idx="411">
                  <c:v>1.3364</c:v>
                </c:pt>
                <c:pt idx="412">
                  <c:v>1.3479999999999999</c:v>
                </c:pt>
                <c:pt idx="413">
                  <c:v>1.3144</c:v>
                </c:pt>
                <c:pt idx="414">
                  <c:v>1.2884</c:v>
                </c:pt>
                <c:pt idx="415">
                  <c:v>1.2961</c:v>
                </c:pt>
                <c:pt idx="416">
                  <c:v>1.4208000000000001</c:v>
                </c:pt>
                <c:pt idx="417">
                  <c:v>1.4353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E6-483D-9218-D52C1980F54B}"/>
            </c:ext>
          </c:extLst>
        </c:ser>
        <c:ser>
          <c:idx val="3"/>
          <c:order val="4"/>
          <c:tx>
            <c:v>BB</c:v>
          </c:tx>
          <c:spPr>
            <a:ln w="19050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val>
            <c:numRef>
              <c:f>'Bloom Yields live'!$AZ$11:$AZ$428</c:f>
              <c:numCache>
                <c:formatCode>0.00</c:formatCode>
                <c:ptCount val="418"/>
                <c:pt idx="0">
                  <c:v>8.0411999999999999</c:v>
                </c:pt>
                <c:pt idx="1">
                  <c:v>7.8064999999999998</c:v>
                </c:pt>
                <c:pt idx="2">
                  <c:v>7.7285000000000004</c:v>
                </c:pt>
                <c:pt idx="3">
                  <c:v>7.8223000000000003</c:v>
                </c:pt>
                <c:pt idx="4">
                  <c:v>7.9081000000000001</c:v>
                </c:pt>
                <c:pt idx="5">
                  <c:v>7.8731</c:v>
                </c:pt>
                <c:pt idx="6">
                  <c:v>8.1137999999999995</c:v>
                </c:pt>
                <c:pt idx="7">
                  <c:v>8.2002000000000006</c:v>
                </c:pt>
                <c:pt idx="8">
                  <c:v>7.9831000000000003</c:v>
                </c:pt>
                <c:pt idx="9">
                  <c:v>7.8491</c:v>
                </c:pt>
                <c:pt idx="10">
                  <c:v>7.7590000000000003</c:v>
                </c:pt>
                <c:pt idx="11">
                  <c:v>7.6707000000000001</c:v>
                </c:pt>
                <c:pt idx="12">
                  <c:v>7.6551999999999998</c:v>
                </c:pt>
                <c:pt idx="13">
                  <c:v>7.5915999999999997</c:v>
                </c:pt>
                <c:pt idx="14">
                  <c:v>7.5791000000000004</c:v>
                </c:pt>
                <c:pt idx="15">
                  <c:v>7.4297000000000004</c:v>
                </c:pt>
                <c:pt idx="16">
                  <c:v>7.4238</c:v>
                </c:pt>
                <c:pt idx="17">
                  <c:v>7.28</c:v>
                </c:pt>
                <c:pt idx="18">
                  <c:v>7.3631000000000002</c:v>
                </c:pt>
                <c:pt idx="19">
                  <c:v>7.4743000000000004</c:v>
                </c:pt>
                <c:pt idx="20">
                  <c:v>7.4297000000000004</c:v>
                </c:pt>
                <c:pt idx="21">
                  <c:v>7.2911999999999999</c:v>
                </c:pt>
                <c:pt idx="22">
                  <c:v>7.2072000000000003</c:v>
                </c:pt>
                <c:pt idx="23">
                  <c:v>7.3144999999999998</c:v>
                </c:pt>
                <c:pt idx="24">
                  <c:v>7.2590000000000003</c:v>
                </c:pt>
                <c:pt idx="25">
                  <c:v>7.2423000000000002</c:v>
                </c:pt>
                <c:pt idx="26">
                  <c:v>7.3952</c:v>
                </c:pt>
                <c:pt idx="27">
                  <c:v>7.3216999999999999</c:v>
                </c:pt>
                <c:pt idx="28">
                  <c:v>7.3689999999999998</c:v>
                </c:pt>
                <c:pt idx="29">
                  <c:v>7.3745000000000003</c:v>
                </c:pt>
                <c:pt idx="30">
                  <c:v>7.2264999999999997</c:v>
                </c:pt>
                <c:pt idx="31">
                  <c:v>6.9886999999999997</c:v>
                </c:pt>
                <c:pt idx="32">
                  <c:v>6.97</c:v>
                </c:pt>
                <c:pt idx="33">
                  <c:v>6.7805</c:v>
                </c:pt>
                <c:pt idx="34">
                  <c:v>6.7545999999999999</c:v>
                </c:pt>
                <c:pt idx="35">
                  <c:v>6.8056000000000001</c:v>
                </c:pt>
                <c:pt idx="36">
                  <c:v>6.7881</c:v>
                </c:pt>
                <c:pt idx="37">
                  <c:v>6.7361000000000004</c:v>
                </c:pt>
                <c:pt idx="38">
                  <c:v>6.7266000000000004</c:v>
                </c:pt>
                <c:pt idx="39">
                  <c:v>6.7193000000000005</c:v>
                </c:pt>
                <c:pt idx="40">
                  <c:v>6.6387</c:v>
                </c:pt>
                <c:pt idx="41">
                  <c:v>6.5931999999999995</c:v>
                </c:pt>
                <c:pt idx="42">
                  <c:v>6.5991</c:v>
                </c:pt>
                <c:pt idx="43">
                  <c:v>6.5987999999999998</c:v>
                </c:pt>
                <c:pt idx="44">
                  <c:v>6.4719999999999995</c:v>
                </c:pt>
                <c:pt idx="45">
                  <c:v>6.4953000000000003</c:v>
                </c:pt>
                <c:pt idx="46">
                  <c:v>6.72</c:v>
                </c:pt>
                <c:pt idx="47">
                  <c:v>6.8676000000000004</c:v>
                </c:pt>
                <c:pt idx="48">
                  <c:v>7.0317999999999996</c:v>
                </c:pt>
                <c:pt idx="49">
                  <c:v>6.9016000000000002</c:v>
                </c:pt>
                <c:pt idx="50">
                  <c:v>6.944</c:v>
                </c:pt>
                <c:pt idx="51">
                  <c:v>6.8390000000000004</c:v>
                </c:pt>
                <c:pt idx="52">
                  <c:v>6.8769</c:v>
                </c:pt>
                <c:pt idx="53">
                  <c:v>6.734</c:v>
                </c:pt>
                <c:pt idx="54">
                  <c:v>6.7275</c:v>
                </c:pt>
                <c:pt idx="55">
                  <c:v>6.7298</c:v>
                </c:pt>
                <c:pt idx="56">
                  <c:v>6.6871</c:v>
                </c:pt>
                <c:pt idx="57">
                  <c:v>6.6989000000000001</c:v>
                </c:pt>
                <c:pt idx="58">
                  <c:v>6.6822999999999997</c:v>
                </c:pt>
                <c:pt idx="59">
                  <c:v>6.6459000000000001</c:v>
                </c:pt>
                <c:pt idx="60">
                  <c:v>6.5698999999999996</c:v>
                </c:pt>
                <c:pt idx="61">
                  <c:v>6.61</c:v>
                </c:pt>
                <c:pt idx="62">
                  <c:v>6.6281999999999996</c:v>
                </c:pt>
                <c:pt idx="63">
                  <c:v>6.7651000000000003</c:v>
                </c:pt>
                <c:pt idx="64">
                  <c:v>6.7336999999999998</c:v>
                </c:pt>
                <c:pt idx="65">
                  <c:v>6.7125000000000004</c:v>
                </c:pt>
                <c:pt idx="66">
                  <c:v>6.7363</c:v>
                </c:pt>
                <c:pt idx="67">
                  <c:v>6.7264999999999997</c:v>
                </c:pt>
                <c:pt idx="68">
                  <c:v>6.6612999999999998</c:v>
                </c:pt>
                <c:pt idx="69">
                  <c:v>6.6155999999999997</c:v>
                </c:pt>
                <c:pt idx="70">
                  <c:v>6.5293000000000001</c:v>
                </c:pt>
                <c:pt idx="71">
                  <c:v>6.4561999999999999</c:v>
                </c:pt>
                <c:pt idx="72">
                  <c:v>6.444</c:v>
                </c:pt>
                <c:pt idx="73">
                  <c:v>6.4404000000000003</c:v>
                </c:pt>
                <c:pt idx="74">
                  <c:v>6.4813999999999998</c:v>
                </c:pt>
                <c:pt idx="75">
                  <c:v>6.4678000000000004</c:v>
                </c:pt>
                <c:pt idx="76">
                  <c:v>6.6105999999999998</c:v>
                </c:pt>
                <c:pt idx="77">
                  <c:v>6.5914999999999999</c:v>
                </c:pt>
                <c:pt idx="78">
                  <c:v>6.7352999999999996</c:v>
                </c:pt>
                <c:pt idx="79">
                  <c:v>6.5746000000000002</c:v>
                </c:pt>
                <c:pt idx="80">
                  <c:v>6.6054000000000004</c:v>
                </c:pt>
                <c:pt idx="81">
                  <c:v>6.6779999999999999</c:v>
                </c:pt>
                <c:pt idx="82">
                  <c:v>6.5910000000000002</c:v>
                </c:pt>
                <c:pt idx="83">
                  <c:v>6.7559000000000005</c:v>
                </c:pt>
                <c:pt idx="84">
                  <c:v>6.9523000000000001</c:v>
                </c:pt>
                <c:pt idx="85">
                  <c:v>6.9602000000000004</c:v>
                </c:pt>
                <c:pt idx="86">
                  <c:v>7.3849</c:v>
                </c:pt>
                <c:pt idx="87">
                  <c:v>7.6893000000000002</c:v>
                </c:pt>
                <c:pt idx="88">
                  <c:v>7.7234999999999996</c:v>
                </c:pt>
                <c:pt idx="89">
                  <c:v>7.8258000000000001</c:v>
                </c:pt>
                <c:pt idx="90">
                  <c:v>7.7812999999999999</c:v>
                </c:pt>
                <c:pt idx="91">
                  <c:v>7.9107000000000003</c:v>
                </c:pt>
                <c:pt idx="92">
                  <c:v>8.0394000000000005</c:v>
                </c:pt>
                <c:pt idx="93">
                  <c:v>8.1091999999999995</c:v>
                </c:pt>
                <c:pt idx="94">
                  <c:v>7.9139999999999997</c:v>
                </c:pt>
                <c:pt idx="95">
                  <c:v>7.6585999999999999</c:v>
                </c:pt>
                <c:pt idx="96">
                  <c:v>7.4420000000000002</c:v>
                </c:pt>
                <c:pt idx="97">
                  <c:v>7.5306999999999995</c:v>
                </c:pt>
                <c:pt idx="98">
                  <c:v>7.7363</c:v>
                </c:pt>
                <c:pt idx="99">
                  <c:v>8.0822000000000003</c:v>
                </c:pt>
                <c:pt idx="100">
                  <c:v>8.1203000000000003</c:v>
                </c:pt>
                <c:pt idx="101">
                  <c:v>7.9879999999999995</c:v>
                </c:pt>
                <c:pt idx="102">
                  <c:v>7.9017999999999997</c:v>
                </c:pt>
                <c:pt idx="103">
                  <c:v>7.9161999999999999</c:v>
                </c:pt>
                <c:pt idx="104">
                  <c:v>7.8819999999999997</c:v>
                </c:pt>
                <c:pt idx="105">
                  <c:v>7.7130999999999998</c:v>
                </c:pt>
                <c:pt idx="106">
                  <c:v>7.5103</c:v>
                </c:pt>
                <c:pt idx="107">
                  <c:v>7.5190999999999999</c:v>
                </c:pt>
                <c:pt idx="108">
                  <c:v>7.3315000000000001</c:v>
                </c:pt>
                <c:pt idx="109">
                  <c:v>7.1582999999999997</c:v>
                </c:pt>
                <c:pt idx="110">
                  <c:v>7.0461</c:v>
                </c:pt>
                <c:pt idx="111">
                  <c:v>6.9028</c:v>
                </c:pt>
                <c:pt idx="112">
                  <c:v>6.6070000000000002</c:v>
                </c:pt>
                <c:pt idx="113">
                  <c:v>6.3231999999999999</c:v>
                </c:pt>
                <c:pt idx="114">
                  <c:v>6.3720999999999997</c:v>
                </c:pt>
                <c:pt idx="115">
                  <c:v>6.3350999999999997</c:v>
                </c:pt>
                <c:pt idx="116">
                  <c:v>6.4146999999999998</c:v>
                </c:pt>
                <c:pt idx="117">
                  <c:v>6.4172000000000002</c:v>
                </c:pt>
                <c:pt idx="118">
                  <c:v>6.5189000000000004</c:v>
                </c:pt>
                <c:pt idx="119">
                  <c:v>6.6292</c:v>
                </c:pt>
                <c:pt idx="120">
                  <c:v>6.6411999999999995</c:v>
                </c:pt>
                <c:pt idx="121">
                  <c:v>6.6929999999999996</c:v>
                </c:pt>
                <c:pt idx="122">
                  <c:v>6.5140000000000002</c:v>
                </c:pt>
                <c:pt idx="123">
                  <c:v>6.4202000000000004</c:v>
                </c:pt>
                <c:pt idx="124">
                  <c:v>6.4473000000000003</c:v>
                </c:pt>
                <c:pt idx="125">
                  <c:v>6.4513999999999996</c:v>
                </c:pt>
                <c:pt idx="126">
                  <c:v>6.3421000000000003</c:v>
                </c:pt>
                <c:pt idx="127">
                  <c:v>6.3926999999999996</c:v>
                </c:pt>
                <c:pt idx="128">
                  <c:v>6.4614000000000003</c:v>
                </c:pt>
                <c:pt idx="129">
                  <c:v>6.3003999999999998</c:v>
                </c:pt>
                <c:pt idx="130">
                  <c:v>6.2135999999999996</c:v>
                </c:pt>
                <c:pt idx="131">
                  <c:v>6.0808</c:v>
                </c:pt>
                <c:pt idx="132">
                  <c:v>6.0655999999999999</c:v>
                </c:pt>
                <c:pt idx="133">
                  <c:v>5.8710000000000004</c:v>
                </c:pt>
                <c:pt idx="134">
                  <c:v>5.9985999999999997</c:v>
                </c:pt>
                <c:pt idx="135">
                  <c:v>5.9123000000000001</c:v>
                </c:pt>
                <c:pt idx="136">
                  <c:v>5.8126999999999995</c:v>
                </c:pt>
                <c:pt idx="137">
                  <c:v>5.7824</c:v>
                </c:pt>
                <c:pt idx="138">
                  <c:v>5.7507999999999999</c:v>
                </c:pt>
                <c:pt idx="139">
                  <c:v>5.7472000000000003</c:v>
                </c:pt>
                <c:pt idx="140">
                  <c:v>5.8064</c:v>
                </c:pt>
                <c:pt idx="141">
                  <c:v>5.8414999999999999</c:v>
                </c:pt>
                <c:pt idx="142">
                  <c:v>5.8333000000000004</c:v>
                </c:pt>
                <c:pt idx="143">
                  <c:v>5.9417999999999997</c:v>
                </c:pt>
                <c:pt idx="144">
                  <c:v>5.8982000000000001</c:v>
                </c:pt>
                <c:pt idx="145">
                  <c:v>5.8452999999999999</c:v>
                </c:pt>
                <c:pt idx="146">
                  <c:v>5.7586000000000004</c:v>
                </c:pt>
                <c:pt idx="147">
                  <c:v>5.8254999999999999</c:v>
                </c:pt>
                <c:pt idx="148">
                  <c:v>5.7610999999999999</c:v>
                </c:pt>
                <c:pt idx="149">
                  <c:v>5.7248999999999999</c:v>
                </c:pt>
                <c:pt idx="150">
                  <c:v>5.5652999999999997</c:v>
                </c:pt>
                <c:pt idx="151">
                  <c:v>5.5697999999999999</c:v>
                </c:pt>
                <c:pt idx="152">
                  <c:v>5.5335999999999999</c:v>
                </c:pt>
                <c:pt idx="153">
                  <c:v>5.3727999999999998</c:v>
                </c:pt>
                <c:pt idx="154">
                  <c:v>5.3178999999999998</c:v>
                </c:pt>
                <c:pt idx="155">
                  <c:v>5.1696</c:v>
                </c:pt>
                <c:pt idx="156">
                  <c:v>5.1203000000000003</c:v>
                </c:pt>
                <c:pt idx="157">
                  <c:v>5.1060999999999996</c:v>
                </c:pt>
                <c:pt idx="158">
                  <c:v>5.0063000000000004</c:v>
                </c:pt>
                <c:pt idx="159">
                  <c:v>4.9669999999999996</c:v>
                </c:pt>
                <c:pt idx="160">
                  <c:v>5.0171000000000001</c:v>
                </c:pt>
                <c:pt idx="161">
                  <c:v>5.3418000000000001</c:v>
                </c:pt>
                <c:pt idx="162">
                  <c:v>5.3723999999999998</c:v>
                </c:pt>
                <c:pt idx="163">
                  <c:v>5.2880000000000003</c:v>
                </c:pt>
                <c:pt idx="164">
                  <c:v>5.1921999999999997</c:v>
                </c:pt>
                <c:pt idx="165">
                  <c:v>5.1199000000000003</c:v>
                </c:pt>
                <c:pt idx="166">
                  <c:v>5.0667999999999997</c:v>
                </c:pt>
                <c:pt idx="167">
                  <c:v>5.0063000000000004</c:v>
                </c:pt>
                <c:pt idx="168">
                  <c:v>5.0305999999999997</c:v>
                </c:pt>
                <c:pt idx="169">
                  <c:v>5.0392000000000001</c:v>
                </c:pt>
                <c:pt idx="170">
                  <c:v>4.9503000000000004</c:v>
                </c:pt>
                <c:pt idx="171">
                  <c:v>4.8665000000000003</c:v>
                </c:pt>
                <c:pt idx="172">
                  <c:v>4.8045</c:v>
                </c:pt>
                <c:pt idx="173">
                  <c:v>4.6952999999999996</c:v>
                </c:pt>
                <c:pt idx="174">
                  <c:v>4.6037999999999997</c:v>
                </c:pt>
                <c:pt idx="175">
                  <c:v>4.6321000000000003</c:v>
                </c:pt>
                <c:pt idx="176">
                  <c:v>4.6304999999999996</c:v>
                </c:pt>
                <c:pt idx="177">
                  <c:v>4.6670999999999996</c:v>
                </c:pt>
                <c:pt idx="178">
                  <c:v>4.7277000000000005</c:v>
                </c:pt>
                <c:pt idx="179">
                  <c:v>4.9580000000000002</c:v>
                </c:pt>
                <c:pt idx="180">
                  <c:v>5.1256000000000004</c:v>
                </c:pt>
                <c:pt idx="181">
                  <c:v>5.2963000000000005</c:v>
                </c:pt>
                <c:pt idx="182">
                  <c:v>5.4490999999999996</c:v>
                </c:pt>
                <c:pt idx="183">
                  <c:v>5.3661000000000003</c:v>
                </c:pt>
                <c:pt idx="184">
                  <c:v>5.2140000000000004</c:v>
                </c:pt>
                <c:pt idx="185">
                  <c:v>5.0787000000000004</c:v>
                </c:pt>
                <c:pt idx="186">
                  <c:v>5.0970000000000004</c:v>
                </c:pt>
                <c:pt idx="187">
                  <c:v>5.0284000000000004</c:v>
                </c:pt>
                <c:pt idx="188">
                  <c:v>5.0132000000000003</c:v>
                </c:pt>
                <c:pt idx="189">
                  <c:v>5.1243999999999996</c:v>
                </c:pt>
                <c:pt idx="190">
                  <c:v>5.2686999999999999</c:v>
                </c:pt>
                <c:pt idx="191">
                  <c:v>5.2481</c:v>
                </c:pt>
                <c:pt idx="192">
                  <c:v>5.3575999999999997</c:v>
                </c:pt>
                <c:pt idx="193">
                  <c:v>5.3170000000000002</c:v>
                </c:pt>
                <c:pt idx="194">
                  <c:v>5.2752999999999997</c:v>
                </c:pt>
                <c:pt idx="195">
                  <c:v>5.2107999999999999</c:v>
                </c:pt>
                <c:pt idx="196">
                  <c:v>5.2370999999999999</c:v>
                </c:pt>
                <c:pt idx="197">
                  <c:v>5.1611000000000002</c:v>
                </c:pt>
                <c:pt idx="198">
                  <c:v>5.0479000000000003</c:v>
                </c:pt>
                <c:pt idx="199">
                  <c:v>4.9379999999999997</c:v>
                </c:pt>
                <c:pt idx="200">
                  <c:v>4.8291000000000004</c:v>
                </c:pt>
                <c:pt idx="201">
                  <c:v>4.8268000000000004</c:v>
                </c:pt>
                <c:pt idx="202">
                  <c:v>4.8987999999999996</c:v>
                </c:pt>
                <c:pt idx="203">
                  <c:v>4.8829000000000002</c:v>
                </c:pt>
                <c:pt idx="204">
                  <c:v>4.7846000000000002</c:v>
                </c:pt>
                <c:pt idx="205">
                  <c:v>4.7672999999999996</c:v>
                </c:pt>
                <c:pt idx="206">
                  <c:v>4.6776</c:v>
                </c:pt>
                <c:pt idx="207">
                  <c:v>4.6132999999999997</c:v>
                </c:pt>
                <c:pt idx="208">
                  <c:v>4.6054000000000004</c:v>
                </c:pt>
                <c:pt idx="209">
                  <c:v>4.5570000000000004</c:v>
                </c:pt>
                <c:pt idx="210">
                  <c:v>4.5350999999999999</c:v>
                </c:pt>
                <c:pt idx="211">
                  <c:v>4.4756</c:v>
                </c:pt>
                <c:pt idx="212">
                  <c:v>4.4259000000000004</c:v>
                </c:pt>
                <c:pt idx="213">
                  <c:v>4.4557000000000002</c:v>
                </c:pt>
                <c:pt idx="214">
                  <c:v>4.4073000000000002</c:v>
                </c:pt>
                <c:pt idx="215">
                  <c:v>4.3193000000000001</c:v>
                </c:pt>
                <c:pt idx="216">
                  <c:v>4.2514000000000003</c:v>
                </c:pt>
                <c:pt idx="217">
                  <c:v>4.0561999999999996</c:v>
                </c:pt>
                <c:pt idx="218">
                  <c:v>4.01</c:v>
                </c:pt>
                <c:pt idx="219">
                  <c:v>3.9958</c:v>
                </c:pt>
                <c:pt idx="220">
                  <c:v>4.0324</c:v>
                </c:pt>
                <c:pt idx="221">
                  <c:v>3.9889000000000001</c:v>
                </c:pt>
                <c:pt idx="222">
                  <c:v>4.1329000000000002</c:v>
                </c:pt>
                <c:pt idx="223">
                  <c:v>4.1238999999999999</c:v>
                </c:pt>
                <c:pt idx="224">
                  <c:v>4.0728999999999997</c:v>
                </c:pt>
                <c:pt idx="225">
                  <c:v>3.9929000000000001</c:v>
                </c:pt>
                <c:pt idx="226">
                  <c:v>3.9529000000000001</c:v>
                </c:pt>
                <c:pt idx="227">
                  <c:v>3.9529000000000001</c:v>
                </c:pt>
                <c:pt idx="228">
                  <c:v>3.9529000000000001</c:v>
                </c:pt>
                <c:pt idx="229">
                  <c:v>3.9529000000000001</c:v>
                </c:pt>
                <c:pt idx="230">
                  <c:v>3.9529000000000001</c:v>
                </c:pt>
                <c:pt idx="231">
                  <c:v>3.9529000000000001</c:v>
                </c:pt>
                <c:pt idx="232">
                  <c:v>3.9529000000000001</c:v>
                </c:pt>
                <c:pt idx="233">
                  <c:v>3.9529000000000001</c:v>
                </c:pt>
                <c:pt idx="234">
                  <c:v>3.9529000000000001</c:v>
                </c:pt>
                <c:pt idx="235">
                  <c:v>3.9529000000000001</c:v>
                </c:pt>
                <c:pt idx="236">
                  <c:v>3.9529000000000001</c:v>
                </c:pt>
                <c:pt idx="237">
                  <c:v>3.9529000000000001</c:v>
                </c:pt>
                <c:pt idx="238">
                  <c:v>3.9529000000000001</c:v>
                </c:pt>
                <c:pt idx="239">
                  <c:v>3.9529000000000001</c:v>
                </c:pt>
                <c:pt idx="240">
                  <c:v>3.9529000000000001</c:v>
                </c:pt>
                <c:pt idx="241">
                  <c:v>3.9529000000000001</c:v>
                </c:pt>
                <c:pt idx="242">
                  <c:v>3.9529000000000001</c:v>
                </c:pt>
                <c:pt idx="243">
                  <c:v>3.9529000000000001</c:v>
                </c:pt>
                <c:pt idx="244">
                  <c:v>3.9529000000000001</c:v>
                </c:pt>
                <c:pt idx="245">
                  <c:v>3.9529000000000001</c:v>
                </c:pt>
                <c:pt idx="246">
                  <c:v>3.9529000000000001</c:v>
                </c:pt>
                <c:pt idx="247">
                  <c:v>3.9529000000000001</c:v>
                </c:pt>
                <c:pt idx="248">
                  <c:v>3.9529000000000001</c:v>
                </c:pt>
                <c:pt idx="249">
                  <c:v>3.9529000000000001</c:v>
                </c:pt>
                <c:pt idx="250">
                  <c:v>3.9529000000000001</c:v>
                </c:pt>
                <c:pt idx="251">
                  <c:v>3.9529000000000001</c:v>
                </c:pt>
                <c:pt idx="252">
                  <c:v>3.9529000000000001</c:v>
                </c:pt>
                <c:pt idx="253">
                  <c:v>3.9529000000000001</c:v>
                </c:pt>
                <c:pt idx="254">
                  <c:v>3.9529000000000001</c:v>
                </c:pt>
                <c:pt idx="255">
                  <c:v>3.9529000000000001</c:v>
                </c:pt>
                <c:pt idx="256">
                  <c:v>3.9529000000000001</c:v>
                </c:pt>
                <c:pt idx="257">
                  <c:v>3.9529000000000001</c:v>
                </c:pt>
                <c:pt idx="258">
                  <c:v>3.9529000000000001</c:v>
                </c:pt>
                <c:pt idx="259">
                  <c:v>3.9529000000000001</c:v>
                </c:pt>
                <c:pt idx="260">
                  <c:v>3.9529000000000001</c:v>
                </c:pt>
                <c:pt idx="261">
                  <c:v>3.9529000000000001</c:v>
                </c:pt>
                <c:pt idx="262">
                  <c:v>3.9529000000000001</c:v>
                </c:pt>
                <c:pt idx="263">
                  <c:v>3.9529000000000001</c:v>
                </c:pt>
                <c:pt idx="264">
                  <c:v>3.9529000000000001</c:v>
                </c:pt>
                <c:pt idx="265">
                  <c:v>3.9529000000000001</c:v>
                </c:pt>
                <c:pt idx="266">
                  <c:v>3.9529000000000001</c:v>
                </c:pt>
                <c:pt idx="267">
                  <c:v>3.9529000000000001</c:v>
                </c:pt>
                <c:pt idx="268">
                  <c:v>3.9529000000000001</c:v>
                </c:pt>
                <c:pt idx="269">
                  <c:v>3.9529000000000001</c:v>
                </c:pt>
                <c:pt idx="270">
                  <c:v>3.9529000000000001</c:v>
                </c:pt>
                <c:pt idx="271">
                  <c:v>3.9529000000000001</c:v>
                </c:pt>
                <c:pt idx="272">
                  <c:v>3.9529000000000001</c:v>
                </c:pt>
                <c:pt idx="273">
                  <c:v>3.9529000000000001</c:v>
                </c:pt>
                <c:pt idx="274">
                  <c:v>3.9529000000000001</c:v>
                </c:pt>
                <c:pt idx="275">
                  <c:v>3.9529000000000001</c:v>
                </c:pt>
                <c:pt idx="276">
                  <c:v>3.9529000000000001</c:v>
                </c:pt>
                <c:pt idx="277">
                  <c:v>3.9529000000000001</c:v>
                </c:pt>
                <c:pt idx="278">
                  <c:v>3.9529000000000001</c:v>
                </c:pt>
                <c:pt idx="279">
                  <c:v>3.9529000000000001</c:v>
                </c:pt>
                <c:pt idx="280">
                  <c:v>3.9529000000000001</c:v>
                </c:pt>
                <c:pt idx="281">
                  <c:v>3.9529000000000001</c:v>
                </c:pt>
                <c:pt idx="282">
                  <c:v>3.9529000000000001</c:v>
                </c:pt>
                <c:pt idx="283">
                  <c:v>3.9529000000000001</c:v>
                </c:pt>
                <c:pt idx="284">
                  <c:v>3.9529000000000001</c:v>
                </c:pt>
                <c:pt idx="285">
                  <c:v>3.9529000000000001</c:v>
                </c:pt>
                <c:pt idx="286">
                  <c:v>3.9529000000000001</c:v>
                </c:pt>
                <c:pt idx="287">
                  <c:v>3.9529000000000001</c:v>
                </c:pt>
                <c:pt idx="288">
                  <c:v>3.9529000000000001</c:v>
                </c:pt>
                <c:pt idx="289">
                  <c:v>3.9529000000000001</c:v>
                </c:pt>
                <c:pt idx="290">
                  <c:v>3.9529000000000001</c:v>
                </c:pt>
                <c:pt idx="291">
                  <c:v>3.9529000000000001</c:v>
                </c:pt>
                <c:pt idx="292">
                  <c:v>3.9529000000000001</c:v>
                </c:pt>
                <c:pt idx="293">
                  <c:v>3.9529000000000001</c:v>
                </c:pt>
                <c:pt idx="294">
                  <c:v>3.9529000000000001</c:v>
                </c:pt>
                <c:pt idx="295">
                  <c:v>3.9529000000000001</c:v>
                </c:pt>
                <c:pt idx="296">
                  <c:v>3.9529000000000001</c:v>
                </c:pt>
                <c:pt idx="297">
                  <c:v>3.9529000000000001</c:v>
                </c:pt>
                <c:pt idx="298">
                  <c:v>3.9529000000000001</c:v>
                </c:pt>
                <c:pt idx="299">
                  <c:v>3.9529000000000001</c:v>
                </c:pt>
                <c:pt idx="300">
                  <c:v>3.9529000000000001</c:v>
                </c:pt>
                <c:pt idx="301">
                  <c:v>3.9529000000000001</c:v>
                </c:pt>
                <c:pt idx="302">
                  <c:v>3.9529000000000001</c:v>
                </c:pt>
                <c:pt idx="303">
                  <c:v>3.9529000000000001</c:v>
                </c:pt>
                <c:pt idx="304">
                  <c:v>3.9529000000000001</c:v>
                </c:pt>
                <c:pt idx="305">
                  <c:v>3.9529000000000001</c:v>
                </c:pt>
                <c:pt idx="306">
                  <c:v>3.9529000000000001</c:v>
                </c:pt>
                <c:pt idx="307">
                  <c:v>3.9529000000000001</c:v>
                </c:pt>
                <c:pt idx="308">
                  <c:v>3.9529000000000001</c:v>
                </c:pt>
                <c:pt idx="309">
                  <c:v>3.9529000000000001</c:v>
                </c:pt>
                <c:pt idx="310">
                  <c:v>3.9529000000000001</c:v>
                </c:pt>
                <c:pt idx="311">
                  <c:v>3.9529000000000001</c:v>
                </c:pt>
                <c:pt idx="312">
                  <c:v>3.9529000000000001</c:v>
                </c:pt>
                <c:pt idx="313">
                  <c:v>3.9529000000000001</c:v>
                </c:pt>
                <c:pt idx="314">
                  <c:v>3.9529000000000001</c:v>
                </c:pt>
                <c:pt idx="315">
                  <c:v>3.9529000000000001</c:v>
                </c:pt>
                <c:pt idx="316">
                  <c:v>3.9529000000000001</c:v>
                </c:pt>
                <c:pt idx="317">
                  <c:v>3.9529000000000001</c:v>
                </c:pt>
                <c:pt idx="318">
                  <c:v>3.9529000000000001</c:v>
                </c:pt>
                <c:pt idx="319">
                  <c:v>3.9529000000000001</c:v>
                </c:pt>
                <c:pt idx="320">
                  <c:v>3.9529000000000001</c:v>
                </c:pt>
                <c:pt idx="321">
                  <c:v>3.9529000000000001</c:v>
                </c:pt>
                <c:pt idx="322">
                  <c:v>3.9529000000000001</c:v>
                </c:pt>
                <c:pt idx="323">
                  <c:v>3.9529000000000001</c:v>
                </c:pt>
                <c:pt idx="324">
                  <c:v>3.9529000000000001</c:v>
                </c:pt>
                <c:pt idx="325">
                  <c:v>3.9529000000000001</c:v>
                </c:pt>
                <c:pt idx="326">
                  <c:v>3.9529000000000001</c:v>
                </c:pt>
                <c:pt idx="327">
                  <c:v>3.9529000000000001</c:v>
                </c:pt>
                <c:pt idx="328">
                  <c:v>3.9529000000000001</c:v>
                </c:pt>
                <c:pt idx="329">
                  <c:v>3.9529000000000001</c:v>
                </c:pt>
                <c:pt idx="330">
                  <c:v>3.9529000000000001</c:v>
                </c:pt>
                <c:pt idx="331">
                  <c:v>3.9529000000000001</c:v>
                </c:pt>
                <c:pt idx="332">
                  <c:v>3.9529000000000001</c:v>
                </c:pt>
                <c:pt idx="333">
                  <c:v>3.9529000000000001</c:v>
                </c:pt>
                <c:pt idx="334">
                  <c:v>3.9529000000000001</c:v>
                </c:pt>
                <c:pt idx="335">
                  <c:v>3.9529000000000001</c:v>
                </c:pt>
                <c:pt idx="336">
                  <c:v>3.9529000000000001</c:v>
                </c:pt>
                <c:pt idx="337">
                  <c:v>3.9529000000000001</c:v>
                </c:pt>
                <c:pt idx="338">
                  <c:v>3.9529000000000001</c:v>
                </c:pt>
                <c:pt idx="339">
                  <c:v>3.9529000000000001</c:v>
                </c:pt>
                <c:pt idx="340">
                  <c:v>3.9529000000000001</c:v>
                </c:pt>
                <c:pt idx="341">
                  <c:v>3.9529000000000001</c:v>
                </c:pt>
                <c:pt idx="342">
                  <c:v>3.9529000000000001</c:v>
                </c:pt>
                <c:pt idx="343">
                  <c:v>3.9529000000000001</c:v>
                </c:pt>
                <c:pt idx="344">
                  <c:v>3.9529000000000001</c:v>
                </c:pt>
                <c:pt idx="345">
                  <c:v>3.9529000000000001</c:v>
                </c:pt>
                <c:pt idx="346">
                  <c:v>3.9529000000000001</c:v>
                </c:pt>
                <c:pt idx="347">
                  <c:v>3.9529000000000001</c:v>
                </c:pt>
                <c:pt idx="348">
                  <c:v>3.9529000000000001</c:v>
                </c:pt>
                <c:pt idx="349">
                  <c:v>3.9529000000000001</c:v>
                </c:pt>
                <c:pt idx="350">
                  <c:v>3.9529000000000001</c:v>
                </c:pt>
                <c:pt idx="351">
                  <c:v>3.9529000000000001</c:v>
                </c:pt>
                <c:pt idx="352">
                  <c:v>3.9529000000000001</c:v>
                </c:pt>
                <c:pt idx="353">
                  <c:v>3.9529000000000001</c:v>
                </c:pt>
                <c:pt idx="354">
                  <c:v>3.9529000000000001</c:v>
                </c:pt>
                <c:pt idx="355">
                  <c:v>3.9529000000000001</c:v>
                </c:pt>
                <c:pt idx="356">
                  <c:v>3.9529000000000001</c:v>
                </c:pt>
                <c:pt idx="357">
                  <c:v>3.9529000000000001</c:v>
                </c:pt>
                <c:pt idx="358">
                  <c:v>3.9529000000000001</c:v>
                </c:pt>
                <c:pt idx="359">
                  <c:v>3.9529000000000001</c:v>
                </c:pt>
                <c:pt idx="360">
                  <c:v>3.9529000000000001</c:v>
                </c:pt>
                <c:pt idx="361">
                  <c:v>3.9529000000000001</c:v>
                </c:pt>
                <c:pt idx="362">
                  <c:v>3.9529000000000001</c:v>
                </c:pt>
                <c:pt idx="363">
                  <c:v>3.9529000000000001</c:v>
                </c:pt>
                <c:pt idx="364">
                  <c:v>3.9529000000000001</c:v>
                </c:pt>
                <c:pt idx="365">
                  <c:v>3.9529000000000001</c:v>
                </c:pt>
                <c:pt idx="366">
                  <c:v>3.9529000000000001</c:v>
                </c:pt>
                <c:pt idx="367">
                  <c:v>3.9529000000000001</c:v>
                </c:pt>
                <c:pt idx="368">
                  <c:v>3.9529000000000001</c:v>
                </c:pt>
                <c:pt idx="369">
                  <c:v>3.9529000000000001</c:v>
                </c:pt>
                <c:pt idx="370">
                  <c:v>3.9529000000000001</c:v>
                </c:pt>
                <c:pt idx="371">
                  <c:v>3.9529000000000001</c:v>
                </c:pt>
                <c:pt idx="372">
                  <c:v>3.9529000000000001</c:v>
                </c:pt>
                <c:pt idx="373">
                  <c:v>3.9529000000000001</c:v>
                </c:pt>
                <c:pt idx="374">
                  <c:v>3.9529000000000001</c:v>
                </c:pt>
                <c:pt idx="375">
                  <c:v>3.9529000000000001</c:v>
                </c:pt>
                <c:pt idx="376">
                  <c:v>3.9529000000000001</c:v>
                </c:pt>
                <c:pt idx="377">
                  <c:v>3.9529000000000001</c:v>
                </c:pt>
                <c:pt idx="378">
                  <c:v>3.9529000000000001</c:v>
                </c:pt>
                <c:pt idx="379">
                  <c:v>3.9529000000000001</c:v>
                </c:pt>
                <c:pt idx="380">
                  <c:v>3.9529000000000001</c:v>
                </c:pt>
                <c:pt idx="381">
                  <c:v>3.9529000000000001</c:v>
                </c:pt>
                <c:pt idx="382">
                  <c:v>3.9529000000000001</c:v>
                </c:pt>
                <c:pt idx="383">
                  <c:v>3.9529000000000001</c:v>
                </c:pt>
                <c:pt idx="384">
                  <c:v>3.9529000000000001</c:v>
                </c:pt>
                <c:pt idx="385">
                  <c:v>3.9529000000000001</c:v>
                </c:pt>
                <c:pt idx="386">
                  <c:v>3.9529000000000001</c:v>
                </c:pt>
                <c:pt idx="387">
                  <c:v>3.9529000000000001</c:v>
                </c:pt>
                <c:pt idx="388">
                  <c:v>3.9529000000000001</c:v>
                </c:pt>
                <c:pt idx="389">
                  <c:v>3.9529000000000001</c:v>
                </c:pt>
                <c:pt idx="390">
                  <c:v>3.9529000000000001</c:v>
                </c:pt>
                <c:pt idx="391">
                  <c:v>3.9529000000000001</c:v>
                </c:pt>
                <c:pt idx="392">
                  <c:v>3.9529000000000001</c:v>
                </c:pt>
                <c:pt idx="393">
                  <c:v>3.9529000000000001</c:v>
                </c:pt>
                <c:pt idx="394">
                  <c:v>3.9529000000000001</c:v>
                </c:pt>
                <c:pt idx="395">
                  <c:v>3.9529000000000001</c:v>
                </c:pt>
                <c:pt idx="396">
                  <c:v>3.9529000000000001</c:v>
                </c:pt>
                <c:pt idx="397">
                  <c:v>3.9529000000000001</c:v>
                </c:pt>
                <c:pt idx="398">
                  <c:v>3.9529000000000001</c:v>
                </c:pt>
                <c:pt idx="399">
                  <c:v>3.9529000000000001</c:v>
                </c:pt>
                <c:pt idx="400">
                  <c:v>3.9529000000000001</c:v>
                </c:pt>
                <c:pt idx="401">
                  <c:v>3.9529000000000001</c:v>
                </c:pt>
                <c:pt idx="402">
                  <c:v>3.9529000000000001</c:v>
                </c:pt>
                <c:pt idx="403">
                  <c:v>3.9529000000000001</c:v>
                </c:pt>
                <c:pt idx="404">
                  <c:v>3.9529000000000001</c:v>
                </c:pt>
                <c:pt idx="405">
                  <c:v>3.9529000000000001</c:v>
                </c:pt>
                <c:pt idx="406">
                  <c:v>3.9529000000000001</c:v>
                </c:pt>
                <c:pt idx="407">
                  <c:v>3.9529000000000001</c:v>
                </c:pt>
                <c:pt idx="408">
                  <c:v>3.9529000000000001</c:v>
                </c:pt>
                <c:pt idx="409">
                  <c:v>3.9529000000000001</c:v>
                </c:pt>
                <c:pt idx="410">
                  <c:v>3.9529000000000001</c:v>
                </c:pt>
                <c:pt idx="411">
                  <c:v>3.9529000000000001</c:v>
                </c:pt>
                <c:pt idx="412">
                  <c:v>3.9529000000000001</c:v>
                </c:pt>
                <c:pt idx="413">
                  <c:v>3.9529000000000001</c:v>
                </c:pt>
                <c:pt idx="414">
                  <c:v>3.9529000000000001</c:v>
                </c:pt>
                <c:pt idx="415">
                  <c:v>3.9529000000000001</c:v>
                </c:pt>
                <c:pt idx="416">
                  <c:v>3.9529000000000001</c:v>
                </c:pt>
                <c:pt idx="417">
                  <c:v>3.9529000000000001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051-4C6A-862A-12E9AF727C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7872464"/>
        <c:axId val="537871808"/>
      </c:lineChart>
      <c:dateAx>
        <c:axId val="537872464"/>
        <c:scaling>
          <c:orientation val="minMax"/>
        </c:scaling>
        <c:delete val="0"/>
        <c:axPos val="b"/>
        <c:numFmt formatCode="yyyy;@" sourceLinked="0"/>
        <c:majorTickMark val="cross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537871808"/>
        <c:crosses val="autoZero"/>
        <c:auto val="1"/>
        <c:lblOffset val="100"/>
        <c:baseTimeUnit val="months"/>
        <c:majorUnit val="1"/>
        <c:majorTimeUnit val="years"/>
      </c:dateAx>
      <c:valAx>
        <c:axId val="537871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prstDash val="dash"/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537872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1357752083763021E-2"/>
          <c:y val="0.90567757977621222"/>
          <c:w val="0.88724161564309545"/>
          <c:h val="7.36283632995073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1525245983924499E-2"/>
          <c:y val="3.2605323273485719E-2"/>
          <c:w val="0.90335057362903781"/>
          <c:h val="0.75471519954216792"/>
        </c:manualLayout>
      </c:layout>
      <c:lineChart>
        <c:grouping val="standard"/>
        <c:varyColors val="0"/>
        <c:ser>
          <c:idx val="0"/>
          <c:order val="0"/>
          <c:tx>
            <c:v>A</c:v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'Corporate V2'!$A$14:$A$478</c:f>
              <c:numCache>
                <c:formatCode>m/d/yyyy</c:formatCode>
                <c:ptCount val="465"/>
                <c:pt idx="0">
                  <c:v>40179</c:v>
                </c:pt>
                <c:pt idx="1">
                  <c:v>40186</c:v>
                </c:pt>
                <c:pt idx="2">
                  <c:v>40193</c:v>
                </c:pt>
                <c:pt idx="3">
                  <c:v>40200</c:v>
                </c:pt>
                <c:pt idx="4">
                  <c:v>40207</c:v>
                </c:pt>
                <c:pt idx="5">
                  <c:v>40214</c:v>
                </c:pt>
                <c:pt idx="6">
                  <c:v>40221</c:v>
                </c:pt>
                <c:pt idx="7">
                  <c:v>40228</c:v>
                </c:pt>
                <c:pt idx="8">
                  <c:v>40235</c:v>
                </c:pt>
                <c:pt idx="9">
                  <c:v>40242</c:v>
                </c:pt>
                <c:pt idx="10">
                  <c:v>40249</c:v>
                </c:pt>
                <c:pt idx="11">
                  <c:v>40256</c:v>
                </c:pt>
                <c:pt idx="12">
                  <c:v>40263</c:v>
                </c:pt>
                <c:pt idx="13">
                  <c:v>40270</c:v>
                </c:pt>
                <c:pt idx="14">
                  <c:v>40277</c:v>
                </c:pt>
                <c:pt idx="15">
                  <c:v>40284</c:v>
                </c:pt>
                <c:pt idx="16">
                  <c:v>40291</c:v>
                </c:pt>
                <c:pt idx="17">
                  <c:v>40298</c:v>
                </c:pt>
                <c:pt idx="18">
                  <c:v>40305</c:v>
                </c:pt>
                <c:pt idx="19">
                  <c:v>40312</c:v>
                </c:pt>
                <c:pt idx="20">
                  <c:v>40319</c:v>
                </c:pt>
                <c:pt idx="21">
                  <c:v>40326</c:v>
                </c:pt>
                <c:pt idx="22">
                  <c:v>40333</c:v>
                </c:pt>
                <c:pt idx="23">
                  <c:v>40340</c:v>
                </c:pt>
                <c:pt idx="24">
                  <c:v>40347</c:v>
                </c:pt>
                <c:pt idx="25">
                  <c:v>40354</c:v>
                </c:pt>
                <c:pt idx="26">
                  <c:v>40361</c:v>
                </c:pt>
                <c:pt idx="27">
                  <c:v>40368</c:v>
                </c:pt>
                <c:pt idx="28">
                  <c:v>40375</c:v>
                </c:pt>
                <c:pt idx="29">
                  <c:v>40382</c:v>
                </c:pt>
                <c:pt idx="30">
                  <c:v>40389</c:v>
                </c:pt>
                <c:pt idx="31">
                  <c:v>40396</c:v>
                </c:pt>
                <c:pt idx="32">
                  <c:v>40403</c:v>
                </c:pt>
                <c:pt idx="33">
                  <c:v>40410</c:v>
                </c:pt>
                <c:pt idx="34">
                  <c:v>40417</c:v>
                </c:pt>
                <c:pt idx="35">
                  <c:v>40424</c:v>
                </c:pt>
                <c:pt idx="36">
                  <c:v>40431</c:v>
                </c:pt>
                <c:pt idx="37">
                  <c:v>40438</c:v>
                </c:pt>
                <c:pt idx="38">
                  <c:v>40445</c:v>
                </c:pt>
                <c:pt idx="39">
                  <c:v>40452</c:v>
                </c:pt>
                <c:pt idx="40">
                  <c:v>40459</c:v>
                </c:pt>
                <c:pt idx="41">
                  <c:v>40466</c:v>
                </c:pt>
                <c:pt idx="42">
                  <c:v>40473</c:v>
                </c:pt>
                <c:pt idx="43">
                  <c:v>40480</c:v>
                </c:pt>
                <c:pt idx="44">
                  <c:v>40487</c:v>
                </c:pt>
                <c:pt idx="45">
                  <c:v>40494</c:v>
                </c:pt>
                <c:pt idx="46">
                  <c:v>40501</c:v>
                </c:pt>
                <c:pt idx="47">
                  <c:v>40508</c:v>
                </c:pt>
                <c:pt idx="48">
                  <c:v>40515</c:v>
                </c:pt>
                <c:pt idx="49">
                  <c:v>40522</c:v>
                </c:pt>
                <c:pt idx="50">
                  <c:v>40529</c:v>
                </c:pt>
                <c:pt idx="51">
                  <c:v>40536</c:v>
                </c:pt>
                <c:pt idx="52">
                  <c:v>40543</c:v>
                </c:pt>
                <c:pt idx="53">
                  <c:v>40550</c:v>
                </c:pt>
                <c:pt idx="54">
                  <c:v>40557</c:v>
                </c:pt>
                <c:pt idx="55">
                  <c:v>40564</c:v>
                </c:pt>
                <c:pt idx="56">
                  <c:v>40571</c:v>
                </c:pt>
                <c:pt idx="57">
                  <c:v>40578</c:v>
                </c:pt>
                <c:pt idx="58">
                  <c:v>40585</c:v>
                </c:pt>
                <c:pt idx="59">
                  <c:v>40592</c:v>
                </c:pt>
                <c:pt idx="60">
                  <c:v>40599</c:v>
                </c:pt>
                <c:pt idx="61">
                  <c:v>40606</c:v>
                </c:pt>
                <c:pt idx="62">
                  <c:v>40613</c:v>
                </c:pt>
                <c:pt idx="63">
                  <c:v>40620</c:v>
                </c:pt>
                <c:pt idx="64">
                  <c:v>40627</c:v>
                </c:pt>
                <c:pt idx="65">
                  <c:v>40634</c:v>
                </c:pt>
                <c:pt idx="66">
                  <c:v>40641</c:v>
                </c:pt>
                <c:pt idx="67">
                  <c:v>40648</c:v>
                </c:pt>
                <c:pt idx="68">
                  <c:v>40655</c:v>
                </c:pt>
                <c:pt idx="69">
                  <c:v>40662</c:v>
                </c:pt>
                <c:pt idx="70">
                  <c:v>40669</c:v>
                </c:pt>
                <c:pt idx="71">
                  <c:v>40676</c:v>
                </c:pt>
                <c:pt idx="72">
                  <c:v>40683</c:v>
                </c:pt>
                <c:pt idx="73">
                  <c:v>40690</c:v>
                </c:pt>
                <c:pt idx="74">
                  <c:v>40697</c:v>
                </c:pt>
                <c:pt idx="75">
                  <c:v>40704</c:v>
                </c:pt>
                <c:pt idx="76">
                  <c:v>40711</c:v>
                </c:pt>
                <c:pt idx="77">
                  <c:v>40718</c:v>
                </c:pt>
                <c:pt idx="78">
                  <c:v>40725</c:v>
                </c:pt>
                <c:pt idx="79">
                  <c:v>40732</c:v>
                </c:pt>
                <c:pt idx="80">
                  <c:v>40739</c:v>
                </c:pt>
                <c:pt idx="81">
                  <c:v>40746</c:v>
                </c:pt>
                <c:pt idx="82">
                  <c:v>40753</c:v>
                </c:pt>
                <c:pt idx="83">
                  <c:v>40760</c:v>
                </c:pt>
                <c:pt idx="84">
                  <c:v>40767</c:v>
                </c:pt>
                <c:pt idx="85">
                  <c:v>40774</c:v>
                </c:pt>
                <c:pt idx="86">
                  <c:v>40781</c:v>
                </c:pt>
                <c:pt idx="87">
                  <c:v>40788</c:v>
                </c:pt>
                <c:pt idx="88">
                  <c:v>40795</c:v>
                </c:pt>
                <c:pt idx="89">
                  <c:v>40802</c:v>
                </c:pt>
                <c:pt idx="90">
                  <c:v>40809</c:v>
                </c:pt>
                <c:pt idx="91">
                  <c:v>40816</c:v>
                </c:pt>
                <c:pt idx="92">
                  <c:v>40823</c:v>
                </c:pt>
                <c:pt idx="93">
                  <c:v>40830</c:v>
                </c:pt>
                <c:pt idx="94">
                  <c:v>40837</c:v>
                </c:pt>
                <c:pt idx="95">
                  <c:v>40844</c:v>
                </c:pt>
                <c:pt idx="96">
                  <c:v>40851</c:v>
                </c:pt>
                <c:pt idx="97">
                  <c:v>40858</c:v>
                </c:pt>
                <c:pt idx="98">
                  <c:v>40865</c:v>
                </c:pt>
                <c:pt idx="99">
                  <c:v>40872</c:v>
                </c:pt>
                <c:pt idx="100">
                  <c:v>40879</c:v>
                </c:pt>
                <c:pt idx="101">
                  <c:v>40886</c:v>
                </c:pt>
                <c:pt idx="102">
                  <c:v>40893</c:v>
                </c:pt>
                <c:pt idx="103">
                  <c:v>40900</c:v>
                </c:pt>
                <c:pt idx="104">
                  <c:v>40907</c:v>
                </c:pt>
                <c:pt idx="105">
                  <c:v>40914</c:v>
                </c:pt>
                <c:pt idx="106">
                  <c:v>40921</c:v>
                </c:pt>
                <c:pt idx="107">
                  <c:v>40928</c:v>
                </c:pt>
                <c:pt idx="108">
                  <c:v>40935</c:v>
                </c:pt>
                <c:pt idx="109">
                  <c:v>40942</c:v>
                </c:pt>
                <c:pt idx="110">
                  <c:v>40949</c:v>
                </c:pt>
                <c:pt idx="111">
                  <c:v>40956</c:v>
                </c:pt>
                <c:pt idx="112">
                  <c:v>40963</c:v>
                </c:pt>
                <c:pt idx="113">
                  <c:v>40970</c:v>
                </c:pt>
                <c:pt idx="114">
                  <c:v>40977</c:v>
                </c:pt>
                <c:pt idx="115">
                  <c:v>40984</c:v>
                </c:pt>
                <c:pt idx="116">
                  <c:v>40991</c:v>
                </c:pt>
                <c:pt idx="117">
                  <c:v>40998</c:v>
                </c:pt>
                <c:pt idx="118">
                  <c:v>41005</c:v>
                </c:pt>
                <c:pt idx="119">
                  <c:v>41012</c:v>
                </c:pt>
                <c:pt idx="120">
                  <c:v>41019</c:v>
                </c:pt>
                <c:pt idx="121">
                  <c:v>41026</c:v>
                </c:pt>
                <c:pt idx="122">
                  <c:v>41033</c:v>
                </c:pt>
                <c:pt idx="123">
                  <c:v>41040</c:v>
                </c:pt>
                <c:pt idx="124">
                  <c:v>41047</c:v>
                </c:pt>
                <c:pt idx="125">
                  <c:v>41054</c:v>
                </c:pt>
                <c:pt idx="126">
                  <c:v>41061</c:v>
                </c:pt>
                <c:pt idx="127">
                  <c:v>41068</c:v>
                </c:pt>
                <c:pt idx="128">
                  <c:v>41075</c:v>
                </c:pt>
                <c:pt idx="129">
                  <c:v>41082</c:v>
                </c:pt>
                <c:pt idx="130">
                  <c:v>41089</c:v>
                </c:pt>
                <c:pt idx="131">
                  <c:v>41096</c:v>
                </c:pt>
                <c:pt idx="132">
                  <c:v>41103</c:v>
                </c:pt>
                <c:pt idx="133">
                  <c:v>41110</c:v>
                </c:pt>
                <c:pt idx="134">
                  <c:v>41117</c:v>
                </c:pt>
                <c:pt idx="135">
                  <c:v>41124</c:v>
                </c:pt>
                <c:pt idx="136">
                  <c:v>41131</c:v>
                </c:pt>
                <c:pt idx="137">
                  <c:v>41138</c:v>
                </c:pt>
                <c:pt idx="138">
                  <c:v>41145</c:v>
                </c:pt>
                <c:pt idx="139">
                  <c:v>41152</c:v>
                </c:pt>
                <c:pt idx="140">
                  <c:v>41159</c:v>
                </c:pt>
                <c:pt idx="141">
                  <c:v>41166</c:v>
                </c:pt>
                <c:pt idx="142">
                  <c:v>41173</c:v>
                </c:pt>
                <c:pt idx="143">
                  <c:v>41180</c:v>
                </c:pt>
                <c:pt idx="144">
                  <c:v>41187</c:v>
                </c:pt>
                <c:pt idx="145">
                  <c:v>41194</c:v>
                </c:pt>
                <c:pt idx="146">
                  <c:v>41201</c:v>
                </c:pt>
                <c:pt idx="147">
                  <c:v>41208</c:v>
                </c:pt>
                <c:pt idx="148">
                  <c:v>41215</c:v>
                </c:pt>
                <c:pt idx="149">
                  <c:v>41222</c:v>
                </c:pt>
                <c:pt idx="150">
                  <c:v>41229</c:v>
                </c:pt>
                <c:pt idx="151">
                  <c:v>41236</c:v>
                </c:pt>
                <c:pt idx="152">
                  <c:v>41243</c:v>
                </c:pt>
                <c:pt idx="153">
                  <c:v>41250</c:v>
                </c:pt>
                <c:pt idx="154">
                  <c:v>41257</c:v>
                </c:pt>
                <c:pt idx="155">
                  <c:v>41264</c:v>
                </c:pt>
                <c:pt idx="156">
                  <c:v>41271</c:v>
                </c:pt>
                <c:pt idx="157">
                  <c:v>41278</c:v>
                </c:pt>
                <c:pt idx="158">
                  <c:v>41285</c:v>
                </c:pt>
                <c:pt idx="159">
                  <c:v>41292</c:v>
                </c:pt>
                <c:pt idx="160">
                  <c:v>41299</c:v>
                </c:pt>
                <c:pt idx="161">
                  <c:v>41306</c:v>
                </c:pt>
                <c:pt idx="162">
                  <c:v>41313</c:v>
                </c:pt>
                <c:pt idx="163">
                  <c:v>41320</c:v>
                </c:pt>
                <c:pt idx="164">
                  <c:v>41327</c:v>
                </c:pt>
                <c:pt idx="165">
                  <c:v>41334</c:v>
                </c:pt>
                <c:pt idx="166">
                  <c:v>41341</c:v>
                </c:pt>
                <c:pt idx="167">
                  <c:v>41348</c:v>
                </c:pt>
                <c:pt idx="168">
                  <c:v>41355</c:v>
                </c:pt>
                <c:pt idx="169">
                  <c:v>41362</c:v>
                </c:pt>
                <c:pt idx="170">
                  <c:v>41369</c:v>
                </c:pt>
                <c:pt idx="171">
                  <c:v>41376</c:v>
                </c:pt>
                <c:pt idx="172">
                  <c:v>41383</c:v>
                </c:pt>
                <c:pt idx="173">
                  <c:v>41390</c:v>
                </c:pt>
                <c:pt idx="174">
                  <c:v>41397</c:v>
                </c:pt>
                <c:pt idx="175">
                  <c:v>41404</c:v>
                </c:pt>
                <c:pt idx="176">
                  <c:v>41411</c:v>
                </c:pt>
                <c:pt idx="177">
                  <c:v>41418</c:v>
                </c:pt>
                <c:pt idx="178">
                  <c:v>41425</c:v>
                </c:pt>
                <c:pt idx="179">
                  <c:v>41432</c:v>
                </c:pt>
                <c:pt idx="180">
                  <c:v>41439</c:v>
                </c:pt>
                <c:pt idx="181">
                  <c:v>41446</c:v>
                </c:pt>
                <c:pt idx="182">
                  <c:v>41453</c:v>
                </c:pt>
                <c:pt idx="183">
                  <c:v>41460</c:v>
                </c:pt>
                <c:pt idx="184">
                  <c:v>41467</c:v>
                </c:pt>
                <c:pt idx="185">
                  <c:v>41474</c:v>
                </c:pt>
                <c:pt idx="186">
                  <c:v>41481</c:v>
                </c:pt>
                <c:pt idx="187">
                  <c:v>41488</c:v>
                </c:pt>
                <c:pt idx="188">
                  <c:v>41495</c:v>
                </c:pt>
                <c:pt idx="189">
                  <c:v>41502</c:v>
                </c:pt>
                <c:pt idx="190">
                  <c:v>41509</c:v>
                </c:pt>
                <c:pt idx="191">
                  <c:v>41516</c:v>
                </c:pt>
                <c:pt idx="192">
                  <c:v>41523</c:v>
                </c:pt>
                <c:pt idx="193">
                  <c:v>41530</c:v>
                </c:pt>
                <c:pt idx="194">
                  <c:v>41537</c:v>
                </c:pt>
                <c:pt idx="195">
                  <c:v>41544</c:v>
                </c:pt>
                <c:pt idx="196">
                  <c:v>41551</c:v>
                </c:pt>
                <c:pt idx="197">
                  <c:v>41558</c:v>
                </c:pt>
                <c:pt idx="198">
                  <c:v>41565</c:v>
                </c:pt>
                <c:pt idx="199">
                  <c:v>41572</c:v>
                </c:pt>
                <c:pt idx="200">
                  <c:v>41579</c:v>
                </c:pt>
                <c:pt idx="201">
                  <c:v>41586</c:v>
                </c:pt>
                <c:pt idx="202">
                  <c:v>41593</c:v>
                </c:pt>
                <c:pt idx="203">
                  <c:v>41600</c:v>
                </c:pt>
                <c:pt idx="204">
                  <c:v>41607</c:v>
                </c:pt>
                <c:pt idx="205">
                  <c:v>41614</c:v>
                </c:pt>
                <c:pt idx="206">
                  <c:v>41621</c:v>
                </c:pt>
                <c:pt idx="207">
                  <c:v>41628</c:v>
                </c:pt>
                <c:pt idx="208">
                  <c:v>41635</c:v>
                </c:pt>
                <c:pt idx="209">
                  <c:v>41642</c:v>
                </c:pt>
                <c:pt idx="210">
                  <c:v>41649</c:v>
                </c:pt>
                <c:pt idx="211">
                  <c:v>41656</c:v>
                </c:pt>
                <c:pt idx="212">
                  <c:v>41663</c:v>
                </c:pt>
                <c:pt idx="213">
                  <c:v>41670</c:v>
                </c:pt>
                <c:pt idx="214">
                  <c:v>41677</c:v>
                </c:pt>
                <c:pt idx="215">
                  <c:v>41684</c:v>
                </c:pt>
                <c:pt idx="216">
                  <c:v>41691</c:v>
                </c:pt>
                <c:pt idx="217">
                  <c:v>41698</c:v>
                </c:pt>
                <c:pt idx="218">
                  <c:v>41705</c:v>
                </c:pt>
                <c:pt idx="219">
                  <c:v>41712</c:v>
                </c:pt>
                <c:pt idx="220">
                  <c:v>41719</c:v>
                </c:pt>
                <c:pt idx="221">
                  <c:v>41726</c:v>
                </c:pt>
                <c:pt idx="222">
                  <c:v>41733</c:v>
                </c:pt>
                <c:pt idx="223">
                  <c:v>41740</c:v>
                </c:pt>
                <c:pt idx="224">
                  <c:v>41747</c:v>
                </c:pt>
                <c:pt idx="225">
                  <c:v>41754</c:v>
                </c:pt>
                <c:pt idx="226">
                  <c:v>41761</c:v>
                </c:pt>
                <c:pt idx="227">
                  <c:v>41768</c:v>
                </c:pt>
                <c:pt idx="228">
                  <c:v>41775</c:v>
                </c:pt>
                <c:pt idx="229">
                  <c:v>41782</c:v>
                </c:pt>
                <c:pt idx="230">
                  <c:v>41789</c:v>
                </c:pt>
                <c:pt idx="231">
                  <c:v>41796</c:v>
                </c:pt>
                <c:pt idx="232">
                  <c:v>41803</c:v>
                </c:pt>
                <c:pt idx="233">
                  <c:v>41810</c:v>
                </c:pt>
                <c:pt idx="234">
                  <c:v>41817</c:v>
                </c:pt>
                <c:pt idx="235">
                  <c:v>41824</c:v>
                </c:pt>
                <c:pt idx="236">
                  <c:v>41831</c:v>
                </c:pt>
                <c:pt idx="237">
                  <c:v>41838</c:v>
                </c:pt>
                <c:pt idx="238">
                  <c:v>41845</c:v>
                </c:pt>
                <c:pt idx="239">
                  <c:v>41852</c:v>
                </c:pt>
                <c:pt idx="240">
                  <c:v>41859</c:v>
                </c:pt>
                <c:pt idx="241">
                  <c:v>41866</c:v>
                </c:pt>
                <c:pt idx="242">
                  <c:v>41873</c:v>
                </c:pt>
                <c:pt idx="243">
                  <c:v>41880</c:v>
                </c:pt>
                <c:pt idx="244">
                  <c:v>41887</c:v>
                </c:pt>
                <c:pt idx="245">
                  <c:v>41894</c:v>
                </c:pt>
                <c:pt idx="246">
                  <c:v>41901</c:v>
                </c:pt>
                <c:pt idx="247">
                  <c:v>41908</c:v>
                </c:pt>
                <c:pt idx="248">
                  <c:v>41915</c:v>
                </c:pt>
                <c:pt idx="249">
                  <c:v>41922</c:v>
                </c:pt>
                <c:pt idx="250">
                  <c:v>41929</c:v>
                </c:pt>
                <c:pt idx="251">
                  <c:v>41936</c:v>
                </c:pt>
                <c:pt idx="252">
                  <c:v>41943</c:v>
                </c:pt>
                <c:pt idx="253">
                  <c:v>41950</c:v>
                </c:pt>
                <c:pt idx="254">
                  <c:v>41957</c:v>
                </c:pt>
                <c:pt idx="255">
                  <c:v>41964</c:v>
                </c:pt>
                <c:pt idx="256">
                  <c:v>41971</c:v>
                </c:pt>
                <c:pt idx="257">
                  <c:v>41978</c:v>
                </c:pt>
                <c:pt idx="258">
                  <c:v>41985</c:v>
                </c:pt>
                <c:pt idx="259">
                  <c:v>41992</c:v>
                </c:pt>
                <c:pt idx="260">
                  <c:v>41999</c:v>
                </c:pt>
                <c:pt idx="261">
                  <c:v>42006</c:v>
                </c:pt>
                <c:pt idx="262">
                  <c:v>42013</c:v>
                </c:pt>
                <c:pt idx="263">
                  <c:v>42020</c:v>
                </c:pt>
                <c:pt idx="264">
                  <c:v>42027</c:v>
                </c:pt>
                <c:pt idx="265">
                  <c:v>42034</c:v>
                </c:pt>
                <c:pt idx="266">
                  <c:v>42041</c:v>
                </c:pt>
                <c:pt idx="267">
                  <c:v>42048</c:v>
                </c:pt>
                <c:pt idx="268">
                  <c:v>42055</c:v>
                </c:pt>
                <c:pt idx="269">
                  <c:v>42062</c:v>
                </c:pt>
                <c:pt idx="270">
                  <c:v>42069</c:v>
                </c:pt>
                <c:pt idx="271">
                  <c:v>42076</c:v>
                </c:pt>
                <c:pt idx="272">
                  <c:v>42083</c:v>
                </c:pt>
                <c:pt idx="273">
                  <c:v>42090</c:v>
                </c:pt>
                <c:pt idx="274">
                  <c:v>42097</c:v>
                </c:pt>
                <c:pt idx="275">
                  <c:v>42104</c:v>
                </c:pt>
                <c:pt idx="276">
                  <c:v>42111</c:v>
                </c:pt>
                <c:pt idx="277">
                  <c:v>42118</c:v>
                </c:pt>
                <c:pt idx="278">
                  <c:v>42125</c:v>
                </c:pt>
                <c:pt idx="279">
                  <c:v>42132</c:v>
                </c:pt>
                <c:pt idx="280">
                  <c:v>42139</c:v>
                </c:pt>
                <c:pt idx="281">
                  <c:v>42146</c:v>
                </c:pt>
                <c:pt idx="282">
                  <c:v>42153</c:v>
                </c:pt>
                <c:pt idx="283">
                  <c:v>42160</c:v>
                </c:pt>
                <c:pt idx="284">
                  <c:v>42167</c:v>
                </c:pt>
                <c:pt idx="285">
                  <c:v>42174</c:v>
                </c:pt>
                <c:pt idx="286">
                  <c:v>42181</c:v>
                </c:pt>
                <c:pt idx="287">
                  <c:v>42188</c:v>
                </c:pt>
                <c:pt idx="288">
                  <c:v>42195</c:v>
                </c:pt>
                <c:pt idx="289">
                  <c:v>42202</c:v>
                </c:pt>
                <c:pt idx="290">
                  <c:v>42209</c:v>
                </c:pt>
                <c:pt idx="291">
                  <c:v>42216</c:v>
                </c:pt>
                <c:pt idx="292">
                  <c:v>42223</c:v>
                </c:pt>
                <c:pt idx="293">
                  <c:v>42230</c:v>
                </c:pt>
                <c:pt idx="294">
                  <c:v>42237</c:v>
                </c:pt>
                <c:pt idx="295">
                  <c:v>42244</c:v>
                </c:pt>
                <c:pt idx="296">
                  <c:v>42251</c:v>
                </c:pt>
                <c:pt idx="297">
                  <c:v>42258</c:v>
                </c:pt>
                <c:pt idx="298">
                  <c:v>42265</c:v>
                </c:pt>
                <c:pt idx="299">
                  <c:v>42272</c:v>
                </c:pt>
                <c:pt idx="300">
                  <c:v>42279</c:v>
                </c:pt>
                <c:pt idx="301">
                  <c:v>42286</c:v>
                </c:pt>
                <c:pt idx="302">
                  <c:v>42293</c:v>
                </c:pt>
                <c:pt idx="303">
                  <c:v>42300</c:v>
                </c:pt>
                <c:pt idx="304">
                  <c:v>42307</c:v>
                </c:pt>
                <c:pt idx="305">
                  <c:v>42314</c:v>
                </c:pt>
                <c:pt idx="306">
                  <c:v>42321</c:v>
                </c:pt>
                <c:pt idx="307">
                  <c:v>42328</c:v>
                </c:pt>
                <c:pt idx="308">
                  <c:v>42335</c:v>
                </c:pt>
                <c:pt idx="309">
                  <c:v>42342</c:v>
                </c:pt>
                <c:pt idx="310">
                  <c:v>42349</c:v>
                </c:pt>
                <c:pt idx="311">
                  <c:v>42356</c:v>
                </c:pt>
                <c:pt idx="312">
                  <c:v>42363</c:v>
                </c:pt>
                <c:pt idx="313">
                  <c:v>42370</c:v>
                </c:pt>
                <c:pt idx="314">
                  <c:v>42377</c:v>
                </c:pt>
                <c:pt idx="315">
                  <c:v>42384</c:v>
                </c:pt>
                <c:pt idx="316">
                  <c:v>42391</c:v>
                </c:pt>
                <c:pt idx="317">
                  <c:v>42398</c:v>
                </c:pt>
                <c:pt idx="318">
                  <c:v>42405</c:v>
                </c:pt>
                <c:pt idx="319">
                  <c:v>42412</c:v>
                </c:pt>
                <c:pt idx="320">
                  <c:v>42419</c:v>
                </c:pt>
                <c:pt idx="321">
                  <c:v>42426</c:v>
                </c:pt>
                <c:pt idx="322">
                  <c:v>42433</c:v>
                </c:pt>
                <c:pt idx="323">
                  <c:v>42440</c:v>
                </c:pt>
                <c:pt idx="324">
                  <c:v>42447</c:v>
                </c:pt>
                <c:pt idx="325">
                  <c:v>42454</c:v>
                </c:pt>
                <c:pt idx="326">
                  <c:v>42461</c:v>
                </c:pt>
                <c:pt idx="327">
                  <c:v>42468</c:v>
                </c:pt>
                <c:pt idx="328">
                  <c:v>42475</c:v>
                </c:pt>
                <c:pt idx="329">
                  <c:v>42482</c:v>
                </c:pt>
                <c:pt idx="330">
                  <c:v>42489</c:v>
                </c:pt>
                <c:pt idx="331">
                  <c:v>42496</c:v>
                </c:pt>
                <c:pt idx="332">
                  <c:v>42503</c:v>
                </c:pt>
                <c:pt idx="333">
                  <c:v>42510</c:v>
                </c:pt>
                <c:pt idx="334">
                  <c:v>42517</c:v>
                </c:pt>
                <c:pt idx="335">
                  <c:v>42524</c:v>
                </c:pt>
                <c:pt idx="336">
                  <c:v>42531</c:v>
                </c:pt>
                <c:pt idx="337">
                  <c:v>42538</c:v>
                </c:pt>
                <c:pt idx="338">
                  <c:v>42545</c:v>
                </c:pt>
                <c:pt idx="339">
                  <c:v>42552</c:v>
                </c:pt>
                <c:pt idx="340">
                  <c:v>42559</c:v>
                </c:pt>
                <c:pt idx="341">
                  <c:v>42566</c:v>
                </c:pt>
                <c:pt idx="342">
                  <c:v>42573</c:v>
                </c:pt>
                <c:pt idx="343">
                  <c:v>42580</c:v>
                </c:pt>
                <c:pt idx="344">
                  <c:v>42587</c:v>
                </c:pt>
                <c:pt idx="345">
                  <c:v>42594</c:v>
                </c:pt>
                <c:pt idx="346">
                  <c:v>42601</c:v>
                </c:pt>
                <c:pt idx="347">
                  <c:v>42608</c:v>
                </c:pt>
                <c:pt idx="348">
                  <c:v>42615</c:v>
                </c:pt>
                <c:pt idx="349">
                  <c:v>42622</c:v>
                </c:pt>
                <c:pt idx="350">
                  <c:v>42629</c:v>
                </c:pt>
                <c:pt idx="351">
                  <c:v>42636</c:v>
                </c:pt>
                <c:pt idx="352">
                  <c:v>42643</c:v>
                </c:pt>
                <c:pt idx="353">
                  <c:v>42650</c:v>
                </c:pt>
                <c:pt idx="354">
                  <c:v>42657</c:v>
                </c:pt>
                <c:pt idx="355">
                  <c:v>42664</c:v>
                </c:pt>
                <c:pt idx="356">
                  <c:v>42671</c:v>
                </c:pt>
                <c:pt idx="357">
                  <c:v>42678</c:v>
                </c:pt>
                <c:pt idx="358">
                  <c:v>42685</c:v>
                </c:pt>
                <c:pt idx="359">
                  <c:v>42692</c:v>
                </c:pt>
                <c:pt idx="360">
                  <c:v>42699</c:v>
                </c:pt>
                <c:pt idx="361">
                  <c:v>42706</c:v>
                </c:pt>
                <c:pt idx="362">
                  <c:v>42713</c:v>
                </c:pt>
                <c:pt idx="363">
                  <c:v>42720</c:v>
                </c:pt>
                <c:pt idx="364">
                  <c:v>42727</c:v>
                </c:pt>
                <c:pt idx="365">
                  <c:v>42734</c:v>
                </c:pt>
                <c:pt idx="366">
                  <c:v>42741</c:v>
                </c:pt>
                <c:pt idx="367">
                  <c:v>42748</c:v>
                </c:pt>
                <c:pt idx="368">
                  <c:v>42755</c:v>
                </c:pt>
                <c:pt idx="369">
                  <c:v>42762</c:v>
                </c:pt>
                <c:pt idx="370">
                  <c:v>42769</c:v>
                </c:pt>
                <c:pt idx="371">
                  <c:v>42776</c:v>
                </c:pt>
                <c:pt idx="372">
                  <c:v>42783</c:v>
                </c:pt>
                <c:pt idx="373">
                  <c:v>42790</c:v>
                </c:pt>
                <c:pt idx="374">
                  <c:v>42797</c:v>
                </c:pt>
                <c:pt idx="375">
                  <c:v>42804</c:v>
                </c:pt>
                <c:pt idx="376">
                  <c:v>42811</c:v>
                </c:pt>
                <c:pt idx="377">
                  <c:v>42818</c:v>
                </c:pt>
                <c:pt idx="378">
                  <c:v>42825</c:v>
                </c:pt>
                <c:pt idx="379">
                  <c:v>42832</c:v>
                </c:pt>
                <c:pt idx="380">
                  <c:v>42839</c:v>
                </c:pt>
                <c:pt idx="381">
                  <c:v>42846</c:v>
                </c:pt>
                <c:pt idx="382">
                  <c:v>42853</c:v>
                </c:pt>
                <c:pt idx="383">
                  <c:v>42860</c:v>
                </c:pt>
                <c:pt idx="384">
                  <c:v>42867</c:v>
                </c:pt>
                <c:pt idx="385">
                  <c:v>42874</c:v>
                </c:pt>
                <c:pt idx="386">
                  <c:v>42881</c:v>
                </c:pt>
                <c:pt idx="387">
                  <c:v>42888</c:v>
                </c:pt>
                <c:pt idx="388">
                  <c:v>42895</c:v>
                </c:pt>
                <c:pt idx="389">
                  <c:v>42902</c:v>
                </c:pt>
                <c:pt idx="390">
                  <c:v>42909</c:v>
                </c:pt>
                <c:pt idx="391">
                  <c:v>42916</c:v>
                </c:pt>
                <c:pt idx="392">
                  <c:v>42923</c:v>
                </c:pt>
                <c:pt idx="393">
                  <c:v>42930</c:v>
                </c:pt>
                <c:pt idx="394">
                  <c:v>42937</c:v>
                </c:pt>
                <c:pt idx="395">
                  <c:v>42944</c:v>
                </c:pt>
                <c:pt idx="396">
                  <c:v>42951</c:v>
                </c:pt>
                <c:pt idx="397">
                  <c:v>42958</c:v>
                </c:pt>
                <c:pt idx="398">
                  <c:v>42965</c:v>
                </c:pt>
                <c:pt idx="399">
                  <c:v>42972</c:v>
                </c:pt>
                <c:pt idx="400">
                  <c:v>42979</c:v>
                </c:pt>
                <c:pt idx="401">
                  <c:v>42986</c:v>
                </c:pt>
                <c:pt idx="402">
                  <c:v>42993</c:v>
                </c:pt>
                <c:pt idx="403">
                  <c:v>43000</c:v>
                </c:pt>
                <c:pt idx="404">
                  <c:v>43007</c:v>
                </c:pt>
                <c:pt idx="405">
                  <c:v>43014</c:v>
                </c:pt>
                <c:pt idx="406">
                  <c:v>43021</c:v>
                </c:pt>
                <c:pt idx="407">
                  <c:v>43028</c:v>
                </c:pt>
                <c:pt idx="408">
                  <c:v>43035</c:v>
                </c:pt>
                <c:pt idx="409">
                  <c:v>43042</c:v>
                </c:pt>
                <c:pt idx="410">
                  <c:v>43049</c:v>
                </c:pt>
                <c:pt idx="411">
                  <c:v>43056</c:v>
                </c:pt>
                <c:pt idx="412">
                  <c:v>43063</c:v>
                </c:pt>
                <c:pt idx="413">
                  <c:v>43070</c:v>
                </c:pt>
                <c:pt idx="414">
                  <c:v>43077</c:v>
                </c:pt>
                <c:pt idx="415">
                  <c:v>43084</c:v>
                </c:pt>
                <c:pt idx="416">
                  <c:v>43091</c:v>
                </c:pt>
                <c:pt idx="417">
                  <c:v>43098</c:v>
                </c:pt>
                <c:pt idx="418">
                  <c:v>43105</c:v>
                </c:pt>
                <c:pt idx="419">
                  <c:v>43112</c:v>
                </c:pt>
                <c:pt idx="420">
                  <c:v>43119</c:v>
                </c:pt>
                <c:pt idx="421">
                  <c:v>43126</c:v>
                </c:pt>
                <c:pt idx="422">
                  <c:v>43133</c:v>
                </c:pt>
                <c:pt idx="423">
                  <c:v>43140</c:v>
                </c:pt>
                <c:pt idx="424">
                  <c:v>43147</c:v>
                </c:pt>
                <c:pt idx="425">
                  <c:v>43154</c:v>
                </c:pt>
                <c:pt idx="426">
                  <c:v>43161</c:v>
                </c:pt>
                <c:pt idx="427">
                  <c:v>43168</c:v>
                </c:pt>
                <c:pt idx="428">
                  <c:v>43175</c:v>
                </c:pt>
                <c:pt idx="429">
                  <c:v>43182</c:v>
                </c:pt>
                <c:pt idx="430">
                  <c:v>43189</c:v>
                </c:pt>
                <c:pt idx="431">
                  <c:v>43196</c:v>
                </c:pt>
                <c:pt idx="432">
                  <c:v>43203</c:v>
                </c:pt>
                <c:pt idx="433">
                  <c:v>43210</c:v>
                </c:pt>
                <c:pt idx="434">
                  <c:v>43217</c:v>
                </c:pt>
                <c:pt idx="435">
                  <c:v>43224</c:v>
                </c:pt>
                <c:pt idx="436">
                  <c:v>43231</c:v>
                </c:pt>
                <c:pt idx="437">
                  <c:v>43238</c:v>
                </c:pt>
                <c:pt idx="438">
                  <c:v>43245</c:v>
                </c:pt>
                <c:pt idx="439">
                  <c:v>43252</c:v>
                </c:pt>
                <c:pt idx="440">
                  <c:v>43259</c:v>
                </c:pt>
                <c:pt idx="441">
                  <c:v>43266</c:v>
                </c:pt>
                <c:pt idx="442">
                  <c:v>43273</c:v>
                </c:pt>
                <c:pt idx="443">
                  <c:v>43280</c:v>
                </c:pt>
                <c:pt idx="444">
                  <c:v>43287</c:v>
                </c:pt>
                <c:pt idx="445">
                  <c:v>43294</c:v>
                </c:pt>
                <c:pt idx="446">
                  <c:v>43301</c:v>
                </c:pt>
                <c:pt idx="447">
                  <c:v>43308</c:v>
                </c:pt>
                <c:pt idx="448">
                  <c:v>43315</c:v>
                </c:pt>
                <c:pt idx="449">
                  <c:v>43322</c:v>
                </c:pt>
                <c:pt idx="450">
                  <c:v>43329</c:v>
                </c:pt>
                <c:pt idx="451">
                  <c:v>43336</c:v>
                </c:pt>
                <c:pt idx="452">
                  <c:v>43343</c:v>
                </c:pt>
                <c:pt idx="453">
                  <c:v>43350</c:v>
                </c:pt>
                <c:pt idx="454">
                  <c:v>43357</c:v>
                </c:pt>
                <c:pt idx="455">
                  <c:v>43364</c:v>
                </c:pt>
                <c:pt idx="456">
                  <c:v>43371</c:v>
                </c:pt>
                <c:pt idx="457">
                  <c:v>43378</c:v>
                </c:pt>
                <c:pt idx="458">
                  <c:v>43385</c:v>
                </c:pt>
                <c:pt idx="459">
                  <c:v>43392</c:v>
                </c:pt>
                <c:pt idx="460">
                  <c:v>43399</c:v>
                </c:pt>
                <c:pt idx="461">
                  <c:v>43406</c:v>
                </c:pt>
                <c:pt idx="462">
                  <c:v>43413</c:v>
                </c:pt>
                <c:pt idx="463">
                  <c:v>43420</c:v>
                </c:pt>
                <c:pt idx="464">
                  <c:v>43427</c:v>
                </c:pt>
              </c:numCache>
            </c:numRef>
          </c:cat>
          <c:val>
            <c:numRef>
              <c:f>'Corporate V2'!$F$14:$F$478</c:f>
              <c:numCache>
                <c:formatCode>0.0</c:formatCode>
                <c:ptCount val="465"/>
                <c:pt idx="0">
                  <c:v>4.5250000000000004</c:v>
                </c:pt>
                <c:pt idx="1">
                  <c:v>4.4889000000000001</c:v>
                </c:pt>
                <c:pt idx="2">
                  <c:v>4.4108999999999998</c:v>
                </c:pt>
                <c:pt idx="3">
                  <c:v>4.3818999999999999</c:v>
                </c:pt>
                <c:pt idx="4">
                  <c:v>4.3707000000000003</c:v>
                </c:pt>
                <c:pt idx="5">
                  <c:v>4.2492000000000001</c:v>
                </c:pt>
                <c:pt idx="6">
                  <c:v>4.3483999999999998</c:v>
                </c:pt>
                <c:pt idx="7">
                  <c:v>4.4290000000000003</c:v>
                </c:pt>
                <c:pt idx="8">
                  <c:v>4.2484999999999999</c:v>
                </c:pt>
                <c:pt idx="9">
                  <c:v>4.2622999999999998</c:v>
                </c:pt>
                <c:pt idx="10">
                  <c:v>4.2739000000000003</c:v>
                </c:pt>
                <c:pt idx="11">
                  <c:v>4.2289000000000003</c:v>
                </c:pt>
                <c:pt idx="12">
                  <c:v>4.2751000000000001</c:v>
                </c:pt>
                <c:pt idx="13">
                  <c:v>4.2079000000000004</c:v>
                </c:pt>
                <c:pt idx="14">
                  <c:v>4.2412000000000001</c:v>
                </c:pt>
                <c:pt idx="15">
                  <c:v>4.2290999999999999</c:v>
                </c:pt>
                <c:pt idx="16">
                  <c:v>4.1742999999999997</c:v>
                </c:pt>
                <c:pt idx="17">
                  <c:v>4.0868000000000002</c:v>
                </c:pt>
                <c:pt idx="18">
                  <c:v>3.8590999999999998</c:v>
                </c:pt>
                <c:pt idx="19">
                  <c:v>3.9619999999999997</c:v>
                </c:pt>
                <c:pt idx="20">
                  <c:v>3.8653</c:v>
                </c:pt>
                <c:pt idx="21">
                  <c:v>3.8275999999999999</c:v>
                </c:pt>
                <c:pt idx="22">
                  <c:v>3.7335000000000003</c:v>
                </c:pt>
                <c:pt idx="23">
                  <c:v>3.7391999999999999</c:v>
                </c:pt>
                <c:pt idx="24">
                  <c:v>3.8681999999999999</c:v>
                </c:pt>
                <c:pt idx="25">
                  <c:v>3.8319000000000001</c:v>
                </c:pt>
                <c:pt idx="26">
                  <c:v>3.8203</c:v>
                </c:pt>
                <c:pt idx="27">
                  <c:v>3.8559000000000001</c:v>
                </c:pt>
                <c:pt idx="28">
                  <c:v>3.8460000000000001</c:v>
                </c:pt>
                <c:pt idx="29">
                  <c:v>3.85</c:v>
                </c:pt>
                <c:pt idx="30">
                  <c:v>3.8121999999999998</c:v>
                </c:pt>
                <c:pt idx="31">
                  <c:v>3.6313</c:v>
                </c:pt>
                <c:pt idx="32">
                  <c:v>3.4661</c:v>
                </c:pt>
                <c:pt idx="33">
                  <c:v>3.2997999999999998</c:v>
                </c:pt>
                <c:pt idx="34">
                  <c:v>3.226</c:v>
                </c:pt>
                <c:pt idx="35">
                  <c:v>3.4657999999999998</c:v>
                </c:pt>
                <c:pt idx="36">
                  <c:v>3.5467</c:v>
                </c:pt>
                <c:pt idx="37">
                  <c:v>3.6113</c:v>
                </c:pt>
                <c:pt idx="38">
                  <c:v>3.4725999999999999</c:v>
                </c:pt>
                <c:pt idx="39">
                  <c:v>3.4797000000000002</c:v>
                </c:pt>
                <c:pt idx="40">
                  <c:v>3.4291</c:v>
                </c:pt>
                <c:pt idx="41">
                  <c:v>3.4828000000000001</c:v>
                </c:pt>
                <c:pt idx="42">
                  <c:v>3.6236999999999999</c:v>
                </c:pt>
                <c:pt idx="43">
                  <c:v>3.665</c:v>
                </c:pt>
                <c:pt idx="44">
                  <c:v>3.5348999999999999</c:v>
                </c:pt>
                <c:pt idx="45">
                  <c:v>3.6236999999999999</c:v>
                </c:pt>
                <c:pt idx="46">
                  <c:v>3.8395000000000001</c:v>
                </c:pt>
                <c:pt idx="47">
                  <c:v>3.8388999999999998</c:v>
                </c:pt>
                <c:pt idx="48">
                  <c:v>3.9676999999999998</c:v>
                </c:pt>
                <c:pt idx="49">
                  <c:v>4.0525000000000002</c:v>
                </c:pt>
                <c:pt idx="50">
                  <c:v>4.1177000000000001</c:v>
                </c:pt>
                <c:pt idx="51">
                  <c:v>4.0495000000000001</c:v>
                </c:pt>
                <c:pt idx="52">
                  <c:v>4.0316999999999998</c:v>
                </c:pt>
                <c:pt idx="53">
                  <c:v>3.9268000000000001</c:v>
                </c:pt>
                <c:pt idx="54">
                  <c:v>4.0974000000000004</c:v>
                </c:pt>
                <c:pt idx="55">
                  <c:v>4.2183000000000002</c:v>
                </c:pt>
                <c:pt idx="56">
                  <c:v>4.2588999999999997</c:v>
                </c:pt>
                <c:pt idx="57">
                  <c:v>4.3228999999999997</c:v>
                </c:pt>
                <c:pt idx="58">
                  <c:v>4.3198999999999996</c:v>
                </c:pt>
                <c:pt idx="59">
                  <c:v>4.2470999999999997</c:v>
                </c:pt>
                <c:pt idx="60">
                  <c:v>4.1875</c:v>
                </c:pt>
                <c:pt idx="61">
                  <c:v>4.3242000000000003</c:v>
                </c:pt>
                <c:pt idx="62">
                  <c:v>4.2611999999999997</c:v>
                </c:pt>
                <c:pt idx="63">
                  <c:v>4.2374000000000001</c:v>
                </c:pt>
                <c:pt idx="64">
                  <c:v>4.3367000000000004</c:v>
                </c:pt>
                <c:pt idx="65">
                  <c:v>4.3742000000000001</c:v>
                </c:pt>
                <c:pt idx="66">
                  <c:v>4.4744999999999999</c:v>
                </c:pt>
                <c:pt idx="67">
                  <c:v>4.4050000000000002</c:v>
                </c:pt>
                <c:pt idx="68">
                  <c:v>4.3078000000000003</c:v>
                </c:pt>
                <c:pt idx="69">
                  <c:v>4.2728999999999999</c:v>
                </c:pt>
                <c:pt idx="70">
                  <c:v>4.1947000000000001</c:v>
                </c:pt>
                <c:pt idx="71">
                  <c:v>4.1063000000000001</c:v>
                </c:pt>
                <c:pt idx="72">
                  <c:v>4.1054000000000004</c:v>
                </c:pt>
                <c:pt idx="73">
                  <c:v>4.0650000000000004</c:v>
                </c:pt>
                <c:pt idx="74">
                  <c:v>4.1250999999999998</c:v>
                </c:pt>
                <c:pt idx="75">
                  <c:v>4.0343999999999998</c:v>
                </c:pt>
                <c:pt idx="76">
                  <c:v>4.0754000000000001</c:v>
                </c:pt>
                <c:pt idx="77">
                  <c:v>3.9961000000000002</c:v>
                </c:pt>
                <c:pt idx="78">
                  <c:v>4.1901999999999999</c:v>
                </c:pt>
                <c:pt idx="79">
                  <c:v>4.0041000000000002</c:v>
                </c:pt>
                <c:pt idx="80">
                  <c:v>3.8487999999999998</c:v>
                </c:pt>
                <c:pt idx="81">
                  <c:v>3.9912000000000001</c:v>
                </c:pt>
                <c:pt idx="82">
                  <c:v>3.7922000000000002</c:v>
                </c:pt>
                <c:pt idx="83">
                  <c:v>3.7507000000000001</c:v>
                </c:pt>
                <c:pt idx="84">
                  <c:v>3.7983000000000002</c:v>
                </c:pt>
                <c:pt idx="85">
                  <c:v>3.577</c:v>
                </c:pt>
                <c:pt idx="86">
                  <c:v>3.6903999999999999</c:v>
                </c:pt>
                <c:pt idx="87">
                  <c:v>3.5567000000000002</c:v>
                </c:pt>
                <c:pt idx="88">
                  <c:v>3.3542000000000001</c:v>
                </c:pt>
                <c:pt idx="89">
                  <c:v>3.4872999999999998</c:v>
                </c:pt>
                <c:pt idx="90">
                  <c:v>3.3555999999999999</c:v>
                </c:pt>
                <c:pt idx="91">
                  <c:v>3.4868000000000001</c:v>
                </c:pt>
                <c:pt idx="92">
                  <c:v>3.6103000000000001</c:v>
                </c:pt>
                <c:pt idx="93">
                  <c:v>3.7265000000000001</c:v>
                </c:pt>
                <c:pt idx="94">
                  <c:v>3.6086</c:v>
                </c:pt>
                <c:pt idx="95">
                  <c:v>3.6471</c:v>
                </c:pt>
                <c:pt idx="96">
                  <c:v>3.3622000000000001</c:v>
                </c:pt>
                <c:pt idx="97">
                  <c:v>3.3546</c:v>
                </c:pt>
                <c:pt idx="98">
                  <c:v>3.4929999999999999</c:v>
                </c:pt>
                <c:pt idx="99">
                  <c:v>3.6916000000000002</c:v>
                </c:pt>
                <c:pt idx="100">
                  <c:v>3.7603999999999997</c:v>
                </c:pt>
                <c:pt idx="101">
                  <c:v>3.7457000000000003</c:v>
                </c:pt>
                <c:pt idx="102">
                  <c:v>3.4935</c:v>
                </c:pt>
                <c:pt idx="103">
                  <c:v>3.5695000000000001</c:v>
                </c:pt>
                <c:pt idx="104">
                  <c:v>3.4678</c:v>
                </c:pt>
                <c:pt idx="105">
                  <c:v>3.4691999999999998</c:v>
                </c:pt>
                <c:pt idx="106">
                  <c:v>3.4018000000000002</c:v>
                </c:pt>
                <c:pt idx="107">
                  <c:v>3.5552999999999999</c:v>
                </c:pt>
                <c:pt idx="108">
                  <c:v>3.4523999999999999</c:v>
                </c:pt>
                <c:pt idx="109">
                  <c:v>3.3794</c:v>
                </c:pt>
                <c:pt idx="110">
                  <c:v>3.4458000000000002</c:v>
                </c:pt>
                <c:pt idx="111">
                  <c:v>3.3832</c:v>
                </c:pt>
                <c:pt idx="112">
                  <c:v>3.3073000000000001</c:v>
                </c:pt>
                <c:pt idx="113">
                  <c:v>3.2280000000000002</c:v>
                </c:pt>
                <c:pt idx="114">
                  <c:v>3.2124999999999999</c:v>
                </c:pt>
                <c:pt idx="115">
                  <c:v>3.4016999999999999</c:v>
                </c:pt>
                <c:pt idx="116">
                  <c:v>3.2930999999999999</c:v>
                </c:pt>
                <c:pt idx="117">
                  <c:v>3.2277</c:v>
                </c:pt>
                <c:pt idx="118">
                  <c:v>3.1707999999999998</c:v>
                </c:pt>
                <c:pt idx="119">
                  <c:v>3.1604000000000001</c:v>
                </c:pt>
                <c:pt idx="120">
                  <c:v>3.1493000000000002</c:v>
                </c:pt>
                <c:pt idx="121">
                  <c:v>3.1435</c:v>
                </c:pt>
                <c:pt idx="122">
                  <c:v>3.0529000000000002</c:v>
                </c:pt>
                <c:pt idx="123">
                  <c:v>2.9699</c:v>
                </c:pt>
                <c:pt idx="124">
                  <c:v>2.8942000000000001</c:v>
                </c:pt>
                <c:pt idx="125">
                  <c:v>2.8121999999999998</c:v>
                </c:pt>
                <c:pt idx="126">
                  <c:v>2.6402999999999999</c:v>
                </c:pt>
                <c:pt idx="127">
                  <c:v>2.7884000000000002</c:v>
                </c:pt>
                <c:pt idx="128">
                  <c:v>2.8788999999999998</c:v>
                </c:pt>
                <c:pt idx="129">
                  <c:v>2.9710999999999999</c:v>
                </c:pt>
                <c:pt idx="130">
                  <c:v>2.9765000000000001</c:v>
                </c:pt>
                <c:pt idx="131">
                  <c:v>2.7650000000000001</c:v>
                </c:pt>
                <c:pt idx="132">
                  <c:v>2.6924000000000001</c:v>
                </c:pt>
                <c:pt idx="133">
                  <c:v>2.6212</c:v>
                </c:pt>
                <c:pt idx="134">
                  <c:v>2.7071000000000001</c:v>
                </c:pt>
                <c:pt idx="135">
                  <c:v>2.6627000000000001</c:v>
                </c:pt>
                <c:pt idx="136">
                  <c:v>2.57</c:v>
                </c:pt>
                <c:pt idx="137">
                  <c:v>2.6391999999999998</c:v>
                </c:pt>
                <c:pt idx="138">
                  <c:v>2.5179999999999998</c:v>
                </c:pt>
                <c:pt idx="139">
                  <c:v>2.5095000000000001</c:v>
                </c:pt>
                <c:pt idx="140">
                  <c:v>2.6865999999999999</c:v>
                </c:pt>
                <c:pt idx="141">
                  <c:v>2.8029000000000002</c:v>
                </c:pt>
                <c:pt idx="142">
                  <c:v>2.7309999999999999</c:v>
                </c:pt>
                <c:pt idx="143">
                  <c:v>2.6414</c:v>
                </c:pt>
                <c:pt idx="144">
                  <c:v>2.6997999999999998</c:v>
                </c:pt>
                <c:pt idx="145">
                  <c:v>2.6480000000000001</c:v>
                </c:pt>
                <c:pt idx="146">
                  <c:v>2.7294</c:v>
                </c:pt>
                <c:pt idx="147">
                  <c:v>2.6733000000000002</c:v>
                </c:pt>
                <c:pt idx="148">
                  <c:v>2.5939000000000001</c:v>
                </c:pt>
                <c:pt idx="149">
                  <c:v>2.5044</c:v>
                </c:pt>
                <c:pt idx="150">
                  <c:v>2.4420000000000002</c:v>
                </c:pt>
                <c:pt idx="151">
                  <c:v>2.5488</c:v>
                </c:pt>
                <c:pt idx="152">
                  <c:v>2.4979</c:v>
                </c:pt>
                <c:pt idx="153">
                  <c:v>2.4050000000000002</c:v>
                </c:pt>
                <c:pt idx="154">
                  <c:v>2.4662999999999999</c:v>
                </c:pt>
                <c:pt idx="155">
                  <c:v>2.4588999999999999</c:v>
                </c:pt>
                <c:pt idx="156">
                  <c:v>2.3965999999999998</c:v>
                </c:pt>
                <c:pt idx="157">
                  <c:v>2.5834000000000001</c:v>
                </c:pt>
                <c:pt idx="158">
                  <c:v>2.6278000000000001</c:v>
                </c:pt>
                <c:pt idx="159">
                  <c:v>2.5647000000000002</c:v>
                </c:pt>
                <c:pt idx="160">
                  <c:v>2.6234000000000002</c:v>
                </c:pt>
                <c:pt idx="161">
                  <c:v>2.6627999999999998</c:v>
                </c:pt>
                <c:pt idx="162">
                  <c:v>2.6278000000000001</c:v>
                </c:pt>
                <c:pt idx="163">
                  <c:v>2.6736</c:v>
                </c:pt>
                <c:pt idx="164">
                  <c:v>2.5834000000000001</c:v>
                </c:pt>
                <c:pt idx="165">
                  <c:v>2.4773000000000001</c:v>
                </c:pt>
                <c:pt idx="166">
                  <c:v>2.5390000000000001</c:v>
                </c:pt>
                <c:pt idx="167">
                  <c:v>2.4723000000000002</c:v>
                </c:pt>
                <c:pt idx="168">
                  <c:v>2.399</c:v>
                </c:pt>
                <c:pt idx="169">
                  <c:v>2.3599000000000001</c:v>
                </c:pt>
                <c:pt idx="170">
                  <c:v>2.3063000000000002</c:v>
                </c:pt>
                <c:pt idx="171">
                  <c:v>2.3163</c:v>
                </c:pt>
                <c:pt idx="172">
                  <c:v>2.2888999999999999</c:v>
                </c:pt>
                <c:pt idx="173">
                  <c:v>2.1762999999999999</c:v>
                </c:pt>
                <c:pt idx="174">
                  <c:v>2.1537999999999999</c:v>
                </c:pt>
                <c:pt idx="175">
                  <c:v>2.2713999999999999</c:v>
                </c:pt>
                <c:pt idx="176">
                  <c:v>2.2134999999999998</c:v>
                </c:pt>
                <c:pt idx="177">
                  <c:v>2.2810999999999999</c:v>
                </c:pt>
                <c:pt idx="178">
                  <c:v>2.3338000000000001</c:v>
                </c:pt>
                <c:pt idx="179">
                  <c:v>2.4007999999999998</c:v>
                </c:pt>
                <c:pt idx="180">
                  <c:v>2.4081999999999999</c:v>
                </c:pt>
                <c:pt idx="181">
                  <c:v>2.6034000000000002</c:v>
                </c:pt>
                <c:pt idx="182">
                  <c:v>2.6574999999999998</c:v>
                </c:pt>
                <c:pt idx="183">
                  <c:v>2.5685000000000002</c:v>
                </c:pt>
                <c:pt idx="184">
                  <c:v>2.4942000000000002</c:v>
                </c:pt>
                <c:pt idx="185">
                  <c:v>2.4268999999999998</c:v>
                </c:pt>
                <c:pt idx="186">
                  <c:v>2.5770999999999997</c:v>
                </c:pt>
                <c:pt idx="187">
                  <c:v>2.5390999999999999</c:v>
                </c:pt>
                <c:pt idx="188">
                  <c:v>2.5489000000000002</c:v>
                </c:pt>
                <c:pt idx="189">
                  <c:v>2.7132000000000001</c:v>
                </c:pt>
                <c:pt idx="190">
                  <c:v>2.7819000000000003</c:v>
                </c:pt>
                <c:pt idx="191">
                  <c:v>2.6637</c:v>
                </c:pt>
                <c:pt idx="192">
                  <c:v>2.8052000000000001</c:v>
                </c:pt>
                <c:pt idx="193">
                  <c:v>2.7618</c:v>
                </c:pt>
                <c:pt idx="194">
                  <c:v>2.7387999999999999</c:v>
                </c:pt>
                <c:pt idx="195">
                  <c:v>2.6082999999999998</c:v>
                </c:pt>
                <c:pt idx="196">
                  <c:v>2.6551999999999998</c:v>
                </c:pt>
                <c:pt idx="197">
                  <c:v>2.6852</c:v>
                </c:pt>
                <c:pt idx="198">
                  <c:v>2.6696999999999997</c:v>
                </c:pt>
                <c:pt idx="199">
                  <c:v>2.6051000000000002</c:v>
                </c:pt>
                <c:pt idx="200">
                  <c:v>2.5163000000000002</c:v>
                </c:pt>
                <c:pt idx="201">
                  <c:v>2.5674000000000001</c:v>
                </c:pt>
                <c:pt idx="202">
                  <c:v>2.6017000000000001</c:v>
                </c:pt>
                <c:pt idx="203">
                  <c:v>2.6543000000000001</c:v>
                </c:pt>
                <c:pt idx="204">
                  <c:v>2.5910000000000002</c:v>
                </c:pt>
                <c:pt idx="205">
                  <c:v>2.7326000000000001</c:v>
                </c:pt>
                <c:pt idx="206">
                  <c:v>2.6997999999999998</c:v>
                </c:pt>
                <c:pt idx="207">
                  <c:v>2.7282000000000002</c:v>
                </c:pt>
                <c:pt idx="208">
                  <c:v>2.7690999999999999</c:v>
                </c:pt>
                <c:pt idx="209">
                  <c:v>2.7536</c:v>
                </c:pt>
                <c:pt idx="210">
                  <c:v>2.6962000000000002</c:v>
                </c:pt>
                <c:pt idx="211">
                  <c:v>2.6088</c:v>
                </c:pt>
                <c:pt idx="212">
                  <c:v>2.5268000000000002</c:v>
                </c:pt>
                <c:pt idx="213">
                  <c:v>2.4618000000000002</c:v>
                </c:pt>
                <c:pt idx="214">
                  <c:v>2.4693000000000001</c:v>
                </c:pt>
                <c:pt idx="215">
                  <c:v>2.4779999999999998</c:v>
                </c:pt>
                <c:pt idx="216">
                  <c:v>2.4706000000000001</c:v>
                </c:pt>
                <c:pt idx="217">
                  <c:v>2.4050000000000002</c:v>
                </c:pt>
                <c:pt idx="218">
                  <c:v>2.4266999999999999</c:v>
                </c:pt>
                <c:pt idx="219">
                  <c:v>2.3290999999999999</c:v>
                </c:pt>
                <c:pt idx="220">
                  <c:v>2.4178000000000002</c:v>
                </c:pt>
                <c:pt idx="221">
                  <c:v>2.3182</c:v>
                </c:pt>
                <c:pt idx="222">
                  <c:v>2.3462000000000001</c:v>
                </c:pt>
                <c:pt idx="223">
                  <c:v>2.2772000000000001</c:v>
                </c:pt>
                <c:pt idx="224">
                  <c:v>2.2961999999999998</c:v>
                </c:pt>
                <c:pt idx="225">
                  <c:v>2.2387000000000001</c:v>
                </c:pt>
                <c:pt idx="226">
                  <c:v>2.1307999999999998</c:v>
                </c:pt>
                <c:pt idx="227">
                  <c:v>2.1133000000000002</c:v>
                </c:pt>
                <c:pt idx="228">
                  <c:v>2.0049999999999999</c:v>
                </c:pt>
                <c:pt idx="229">
                  <c:v>2.0510999999999999</c:v>
                </c:pt>
                <c:pt idx="230">
                  <c:v>2.0026000000000002</c:v>
                </c:pt>
                <c:pt idx="231">
                  <c:v>1.9897</c:v>
                </c:pt>
                <c:pt idx="232">
                  <c:v>1.9992999999999999</c:v>
                </c:pt>
                <c:pt idx="233">
                  <c:v>1.9830999999999999</c:v>
                </c:pt>
                <c:pt idx="234">
                  <c:v>1.9016999999999999</c:v>
                </c:pt>
                <c:pt idx="235">
                  <c:v>1.8961000000000001</c:v>
                </c:pt>
                <c:pt idx="236">
                  <c:v>1.8526</c:v>
                </c:pt>
                <c:pt idx="237">
                  <c:v>1.8021</c:v>
                </c:pt>
                <c:pt idx="238">
                  <c:v>1.7987</c:v>
                </c:pt>
                <c:pt idx="239">
                  <c:v>1.7924</c:v>
                </c:pt>
                <c:pt idx="240">
                  <c:v>1.7141</c:v>
                </c:pt>
                <c:pt idx="241">
                  <c:v>1.6225000000000001</c:v>
                </c:pt>
                <c:pt idx="242">
                  <c:v>1.6341999999999999</c:v>
                </c:pt>
                <c:pt idx="243">
                  <c:v>1.5196000000000001</c:v>
                </c:pt>
                <c:pt idx="244">
                  <c:v>1.5533000000000001</c:v>
                </c:pt>
                <c:pt idx="245">
                  <c:v>1.6572</c:v>
                </c:pt>
                <c:pt idx="246">
                  <c:v>1.5981000000000001</c:v>
                </c:pt>
                <c:pt idx="247">
                  <c:v>1.5125</c:v>
                </c:pt>
                <c:pt idx="248">
                  <c:v>1.4849000000000001</c:v>
                </c:pt>
                <c:pt idx="249">
                  <c:v>1.4352</c:v>
                </c:pt>
                <c:pt idx="250">
                  <c:v>1.4309000000000001</c:v>
                </c:pt>
                <c:pt idx="251">
                  <c:v>1.4353</c:v>
                </c:pt>
                <c:pt idx="252">
                  <c:v>1.3833</c:v>
                </c:pt>
                <c:pt idx="253">
                  <c:v>1.3452999999999999</c:v>
                </c:pt>
                <c:pt idx="254">
                  <c:v>1.3</c:v>
                </c:pt>
                <c:pt idx="255">
                  <c:v>1.2879</c:v>
                </c:pt>
                <c:pt idx="256">
                  <c:v>1.2341</c:v>
                </c:pt>
                <c:pt idx="257">
                  <c:v>1.3147</c:v>
                </c:pt>
                <c:pt idx="258">
                  <c:v>1.1788000000000001</c:v>
                </c:pt>
                <c:pt idx="259">
                  <c:v>1.1538999999999999</c:v>
                </c:pt>
                <c:pt idx="260">
                  <c:v>1.1475</c:v>
                </c:pt>
                <c:pt idx="261">
                  <c:v>1.0567</c:v>
                </c:pt>
                <c:pt idx="262">
                  <c:v>1.0407</c:v>
                </c:pt>
                <c:pt idx="263">
                  <c:v>0.97789999999999999</c:v>
                </c:pt>
                <c:pt idx="264">
                  <c:v>0.87460000000000004</c:v>
                </c:pt>
                <c:pt idx="265">
                  <c:v>0.86809999999999998</c:v>
                </c:pt>
                <c:pt idx="266">
                  <c:v>0.91690000000000005</c:v>
                </c:pt>
                <c:pt idx="267">
                  <c:v>0.87660000000000005</c:v>
                </c:pt>
                <c:pt idx="268">
                  <c:v>0.89390000000000003</c:v>
                </c:pt>
                <c:pt idx="269">
                  <c:v>0.84199999999999997</c:v>
                </c:pt>
                <c:pt idx="270">
                  <c:v>0.92659999999999998</c:v>
                </c:pt>
                <c:pt idx="271">
                  <c:v>0.92349999999999999</c:v>
                </c:pt>
                <c:pt idx="272">
                  <c:v>0.89439999999999997</c:v>
                </c:pt>
                <c:pt idx="273">
                  <c:v>0.91769999999999996</c:v>
                </c:pt>
                <c:pt idx="274">
                  <c:v>0.88470000000000004</c:v>
                </c:pt>
                <c:pt idx="275">
                  <c:v>0.85770000000000002</c:v>
                </c:pt>
                <c:pt idx="276">
                  <c:v>0.8468</c:v>
                </c:pt>
                <c:pt idx="277">
                  <c:v>0.91620000000000001</c:v>
                </c:pt>
                <c:pt idx="278">
                  <c:v>1.1212</c:v>
                </c:pt>
                <c:pt idx="279">
                  <c:v>1.2076</c:v>
                </c:pt>
                <c:pt idx="280">
                  <c:v>1.2965</c:v>
                </c:pt>
                <c:pt idx="281">
                  <c:v>1.2673000000000001</c:v>
                </c:pt>
                <c:pt idx="282">
                  <c:v>1.2152000000000001</c:v>
                </c:pt>
                <c:pt idx="283">
                  <c:v>1.5427999999999999</c:v>
                </c:pt>
                <c:pt idx="284">
                  <c:v>1.5523</c:v>
                </c:pt>
                <c:pt idx="285">
                  <c:v>1.5474000000000001</c:v>
                </c:pt>
                <c:pt idx="286">
                  <c:v>1.6597</c:v>
                </c:pt>
                <c:pt idx="287">
                  <c:v>1.5733999999999999</c:v>
                </c:pt>
                <c:pt idx="288">
                  <c:v>1.7002999999999999</c:v>
                </c:pt>
                <c:pt idx="289">
                  <c:v>1.5521</c:v>
                </c:pt>
                <c:pt idx="290">
                  <c:v>1.4588999999999999</c:v>
                </c:pt>
                <c:pt idx="291">
                  <c:v>1.4137</c:v>
                </c:pt>
                <c:pt idx="292">
                  <c:v>1.3969</c:v>
                </c:pt>
                <c:pt idx="293">
                  <c:v>1.3874</c:v>
                </c:pt>
                <c:pt idx="294">
                  <c:v>1.3578000000000001</c:v>
                </c:pt>
                <c:pt idx="295">
                  <c:v>1.4716</c:v>
                </c:pt>
                <c:pt idx="296">
                  <c:v>1.4518</c:v>
                </c:pt>
                <c:pt idx="297">
                  <c:v>1.4746999999999999</c:v>
                </c:pt>
                <c:pt idx="298">
                  <c:v>1.5251999999999999</c:v>
                </c:pt>
                <c:pt idx="299">
                  <c:v>1.5234999999999999</c:v>
                </c:pt>
                <c:pt idx="300">
                  <c:v>1.4506999999999999</c:v>
                </c:pt>
                <c:pt idx="301">
                  <c:v>1.5122</c:v>
                </c:pt>
                <c:pt idx="302">
                  <c:v>1.4508000000000001</c:v>
                </c:pt>
                <c:pt idx="303">
                  <c:v>1.3875</c:v>
                </c:pt>
                <c:pt idx="304">
                  <c:v>1.4076</c:v>
                </c:pt>
                <c:pt idx="305">
                  <c:v>1.5021</c:v>
                </c:pt>
                <c:pt idx="306">
                  <c:v>1.4033</c:v>
                </c:pt>
                <c:pt idx="307">
                  <c:v>1.3348</c:v>
                </c:pt>
                <c:pt idx="308">
                  <c:v>1.2983</c:v>
                </c:pt>
                <c:pt idx="309">
                  <c:v>1.5373999999999999</c:v>
                </c:pt>
                <c:pt idx="310">
                  <c:v>1.3996999999999999</c:v>
                </c:pt>
                <c:pt idx="311">
                  <c:v>1.4323999999999999</c:v>
                </c:pt>
                <c:pt idx="312">
                  <c:v>1.5007999999999999</c:v>
                </c:pt>
                <c:pt idx="313">
                  <c:v>1.4934000000000001</c:v>
                </c:pt>
                <c:pt idx="314">
                  <c:v>1.4156</c:v>
                </c:pt>
                <c:pt idx="315">
                  <c:v>1.3958999999999999</c:v>
                </c:pt>
                <c:pt idx="316">
                  <c:v>1.3412999999999999</c:v>
                </c:pt>
                <c:pt idx="317">
                  <c:v>1.2288000000000001</c:v>
                </c:pt>
                <c:pt idx="318">
                  <c:v>1.2298</c:v>
                </c:pt>
                <c:pt idx="319">
                  <c:v>1.2144999999999999</c:v>
                </c:pt>
                <c:pt idx="320">
                  <c:v>1.1996</c:v>
                </c:pt>
                <c:pt idx="321">
                  <c:v>1.165</c:v>
                </c:pt>
                <c:pt idx="322">
                  <c:v>1.1917</c:v>
                </c:pt>
                <c:pt idx="323">
                  <c:v>1.2010000000000001</c:v>
                </c:pt>
                <c:pt idx="324">
                  <c:v>1.1095999999999999</c:v>
                </c:pt>
                <c:pt idx="325">
                  <c:v>1.038</c:v>
                </c:pt>
                <c:pt idx="326">
                  <c:v>0.96830000000000005</c:v>
                </c:pt>
                <c:pt idx="327">
                  <c:v>0.89780000000000004</c:v>
                </c:pt>
                <c:pt idx="328">
                  <c:v>0.91649999999999998</c:v>
                </c:pt>
                <c:pt idx="329">
                  <c:v>0.98899999999999999</c:v>
                </c:pt>
                <c:pt idx="330">
                  <c:v>1.0286</c:v>
                </c:pt>
                <c:pt idx="331">
                  <c:v>0.90339999999999998</c:v>
                </c:pt>
                <c:pt idx="332">
                  <c:v>0.93459999999999999</c:v>
                </c:pt>
                <c:pt idx="333">
                  <c:v>1.0118</c:v>
                </c:pt>
                <c:pt idx="334">
                  <c:v>1.0138</c:v>
                </c:pt>
                <c:pt idx="335">
                  <c:v>0.92759999999999998</c:v>
                </c:pt>
                <c:pt idx="336">
                  <c:v>0.85840000000000005</c:v>
                </c:pt>
                <c:pt idx="337">
                  <c:v>0.85670000000000002</c:v>
                </c:pt>
                <c:pt idx="338">
                  <c:v>0.84079999999999999</c:v>
                </c:pt>
                <c:pt idx="339">
                  <c:v>0.73129999999999995</c:v>
                </c:pt>
                <c:pt idx="340">
                  <c:v>0.59689999999999999</c:v>
                </c:pt>
                <c:pt idx="341">
                  <c:v>0.60760000000000003</c:v>
                </c:pt>
                <c:pt idx="342">
                  <c:v>0.53239999999999998</c:v>
                </c:pt>
                <c:pt idx="343">
                  <c:v>0.4617</c:v>
                </c:pt>
                <c:pt idx="344">
                  <c:v>0.49440000000000001</c:v>
                </c:pt>
                <c:pt idx="345">
                  <c:v>0.4637</c:v>
                </c:pt>
                <c:pt idx="346">
                  <c:v>0.51880000000000004</c:v>
                </c:pt>
                <c:pt idx="347">
                  <c:v>0.48609999999999998</c:v>
                </c:pt>
                <c:pt idx="348">
                  <c:v>0.57130000000000003</c:v>
                </c:pt>
                <c:pt idx="349">
                  <c:v>0.62190000000000001</c:v>
                </c:pt>
                <c:pt idx="350">
                  <c:v>0.63109999999999999</c:v>
                </c:pt>
                <c:pt idx="351">
                  <c:v>0.56299999999999994</c:v>
                </c:pt>
                <c:pt idx="352">
                  <c:v>0.53080000000000005</c:v>
                </c:pt>
                <c:pt idx="353">
                  <c:v>0.65880000000000005</c:v>
                </c:pt>
                <c:pt idx="354">
                  <c:v>0.69430000000000003</c:v>
                </c:pt>
                <c:pt idx="355">
                  <c:v>0.64170000000000005</c:v>
                </c:pt>
                <c:pt idx="356">
                  <c:v>0.81679999999999997</c:v>
                </c:pt>
                <c:pt idx="357">
                  <c:v>0.79430000000000001</c:v>
                </c:pt>
                <c:pt idx="358">
                  <c:v>0.97570000000000001</c:v>
                </c:pt>
                <c:pt idx="359">
                  <c:v>1.0881000000000001</c:v>
                </c:pt>
                <c:pt idx="360">
                  <c:v>1.0414000000000001</c:v>
                </c:pt>
                <c:pt idx="361">
                  <c:v>1.1174999999999999</c:v>
                </c:pt>
                <c:pt idx="362">
                  <c:v>1.1503000000000001</c:v>
                </c:pt>
                <c:pt idx="363">
                  <c:v>1.1442000000000001</c:v>
                </c:pt>
                <c:pt idx="364">
                  <c:v>1.0612999999999999</c:v>
                </c:pt>
                <c:pt idx="365">
                  <c:v>1.0377000000000001</c:v>
                </c:pt>
                <c:pt idx="366">
                  <c:v>1.1366000000000001</c:v>
                </c:pt>
                <c:pt idx="367">
                  <c:v>1.1020000000000001</c:v>
                </c:pt>
                <c:pt idx="368">
                  <c:v>1.2314000000000001</c:v>
                </c:pt>
                <c:pt idx="369">
                  <c:v>1.2716000000000001</c:v>
                </c:pt>
                <c:pt idx="370">
                  <c:v>1.2086999999999999</c:v>
                </c:pt>
                <c:pt idx="371">
                  <c:v>1.1534</c:v>
                </c:pt>
                <c:pt idx="372">
                  <c:v>1.1188</c:v>
                </c:pt>
                <c:pt idx="373">
                  <c:v>1.0219</c:v>
                </c:pt>
                <c:pt idx="374">
                  <c:v>1.1935</c:v>
                </c:pt>
                <c:pt idx="375">
                  <c:v>1.3221000000000001</c:v>
                </c:pt>
                <c:pt idx="376">
                  <c:v>1.2631000000000001</c:v>
                </c:pt>
                <c:pt idx="377">
                  <c:v>1.2361</c:v>
                </c:pt>
                <c:pt idx="378">
                  <c:v>1.1651</c:v>
                </c:pt>
                <c:pt idx="379">
                  <c:v>1.0732999999999999</c:v>
                </c:pt>
                <c:pt idx="380">
                  <c:v>1.0436000000000001</c:v>
                </c:pt>
                <c:pt idx="381">
                  <c:v>1.1139000000000001</c:v>
                </c:pt>
                <c:pt idx="382">
                  <c:v>1.1161000000000001</c:v>
                </c:pt>
                <c:pt idx="383">
                  <c:v>1.19</c:v>
                </c:pt>
                <c:pt idx="384">
                  <c:v>1.1492</c:v>
                </c:pt>
                <c:pt idx="385">
                  <c:v>1.1543000000000001</c:v>
                </c:pt>
                <c:pt idx="386">
                  <c:v>1.1248</c:v>
                </c:pt>
                <c:pt idx="387">
                  <c:v>1.0674999999999999</c:v>
                </c:pt>
                <c:pt idx="388">
                  <c:v>1.0639000000000001</c:v>
                </c:pt>
                <c:pt idx="389">
                  <c:v>1.0757000000000001</c:v>
                </c:pt>
                <c:pt idx="390">
                  <c:v>1.0525</c:v>
                </c:pt>
                <c:pt idx="391">
                  <c:v>1.2698</c:v>
                </c:pt>
                <c:pt idx="392">
                  <c:v>1.3361000000000001</c:v>
                </c:pt>
                <c:pt idx="393">
                  <c:v>1.2737000000000001</c:v>
                </c:pt>
                <c:pt idx="394">
                  <c:v>1.1748000000000001</c:v>
                </c:pt>
                <c:pt idx="395">
                  <c:v>1.2134</c:v>
                </c:pt>
                <c:pt idx="396">
                  <c:v>1.1327</c:v>
                </c:pt>
                <c:pt idx="397">
                  <c:v>1.0571999999999999</c:v>
                </c:pt>
                <c:pt idx="398">
                  <c:v>1.0804</c:v>
                </c:pt>
                <c:pt idx="399">
                  <c:v>1.0695000000000001</c:v>
                </c:pt>
                <c:pt idx="400">
                  <c:v>1.0894999999999999</c:v>
                </c:pt>
                <c:pt idx="401">
                  <c:v>1.0375000000000001</c:v>
                </c:pt>
                <c:pt idx="402">
                  <c:v>1.1659999999999999</c:v>
                </c:pt>
                <c:pt idx="403">
                  <c:v>1.1705000000000001</c:v>
                </c:pt>
                <c:pt idx="404">
                  <c:v>1.181</c:v>
                </c:pt>
                <c:pt idx="405">
                  <c:v>1.2049000000000001</c:v>
                </c:pt>
                <c:pt idx="406">
                  <c:v>1.1389</c:v>
                </c:pt>
                <c:pt idx="407">
                  <c:v>1.1686000000000001</c:v>
                </c:pt>
                <c:pt idx="408">
                  <c:v>1.0706</c:v>
                </c:pt>
                <c:pt idx="409">
                  <c:v>1.0158</c:v>
                </c:pt>
                <c:pt idx="410">
                  <c:v>1.0764</c:v>
                </c:pt>
                <c:pt idx="411">
                  <c:v>1.0593999999999999</c:v>
                </c:pt>
                <c:pt idx="412">
                  <c:v>1.0570999999999999</c:v>
                </c:pt>
                <c:pt idx="413">
                  <c:v>0.999</c:v>
                </c:pt>
                <c:pt idx="414">
                  <c:v>0.99739999999999995</c:v>
                </c:pt>
                <c:pt idx="415">
                  <c:v>1.0112000000000001</c:v>
                </c:pt>
                <c:pt idx="416">
                  <c:v>1.1294999999999999</c:v>
                </c:pt>
                <c:pt idx="417">
                  <c:v>1.1443000000000001</c:v>
                </c:pt>
                <c:pt idx="418">
                  <c:v>1.1394</c:v>
                </c:pt>
                <c:pt idx="419">
                  <c:v>1.2254</c:v>
                </c:pt>
                <c:pt idx="420">
                  <c:v>1.1856</c:v>
                </c:pt>
                <c:pt idx="421">
                  <c:v>1.2273000000000001</c:v>
                </c:pt>
                <c:pt idx="422">
                  <c:v>1.3298000000000001</c:v>
                </c:pt>
                <c:pt idx="423">
                  <c:v>1.3406</c:v>
                </c:pt>
                <c:pt idx="424">
                  <c:v>1.3145</c:v>
                </c:pt>
                <c:pt idx="425">
                  <c:v>1.2614000000000001</c:v>
                </c:pt>
                <c:pt idx="426">
                  <c:v>1.2629999999999999</c:v>
                </c:pt>
                <c:pt idx="427">
                  <c:v>1.2798</c:v>
                </c:pt>
                <c:pt idx="428">
                  <c:v>1.2438</c:v>
                </c:pt>
                <c:pt idx="429">
                  <c:v>1.2658</c:v>
                </c:pt>
                <c:pt idx="430">
                  <c:v>1.2407999999999999</c:v>
                </c:pt>
                <c:pt idx="431">
                  <c:v>1.2419</c:v>
                </c:pt>
                <c:pt idx="432">
                  <c:v>1.2549999999999999</c:v>
                </c:pt>
                <c:pt idx="433">
                  <c:v>1.3406</c:v>
                </c:pt>
                <c:pt idx="434">
                  <c:v>1.3092999999999999</c:v>
                </c:pt>
                <c:pt idx="435">
                  <c:v>1.2867</c:v>
                </c:pt>
                <c:pt idx="436">
                  <c:v>1.3126</c:v>
                </c:pt>
                <c:pt idx="437">
                  <c:v>1.3565</c:v>
                </c:pt>
                <c:pt idx="438">
                  <c:v>1.2887999999999999</c:v>
                </c:pt>
                <c:pt idx="439">
                  <c:v>1.3216000000000001</c:v>
                </c:pt>
                <c:pt idx="440">
                  <c:v>1.3853</c:v>
                </c:pt>
                <c:pt idx="441">
                  <c:v>1.3130999999999999</c:v>
                </c:pt>
                <c:pt idx="442">
                  <c:v>1.2576000000000001</c:v>
                </c:pt>
                <c:pt idx="443">
                  <c:v>1.2713999999999999</c:v>
                </c:pt>
                <c:pt idx="444">
                  <c:v>1.2526999999999999</c:v>
                </c:pt>
                <c:pt idx="445">
                  <c:v>1.2116</c:v>
                </c:pt>
                <c:pt idx="446">
                  <c:v>1.2389000000000001</c:v>
                </c:pt>
                <c:pt idx="447">
                  <c:v>1.2433000000000001</c:v>
                </c:pt>
                <c:pt idx="448">
                  <c:v>1.2255</c:v>
                </c:pt>
                <c:pt idx="449">
                  <c:v>1.1345000000000001</c:v>
                </c:pt>
                <c:pt idx="450">
                  <c:v>1.1326000000000001</c:v>
                </c:pt>
                <c:pt idx="451">
                  <c:v>1.2010000000000001</c:v>
                </c:pt>
                <c:pt idx="452">
                  <c:v>1.2201</c:v>
                </c:pt>
                <c:pt idx="453">
                  <c:v>1.3169</c:v>
                </c:pt>
                <c:pt idx="454">
                  <c:v>1.3601000000000001</c:v>
                </c:pt>
                <c:pt idx="455">
                  <c:v>1.3426</c:v>
                </c:pt>
                <c:pt idx="456">
                  <c:v>1.3795999999999999</c:v>
                </c:pt>
                <c:pt idx="457">
                  <c:v>1.4511000000000001</c:v>
                </c:pt>
                <c:pt idx="458">
                  <c:v>1.3932</c:v>
                </c:pt>
                <c:pt idx="459">
                  <c:v>1.341</c:v>
                </c:pt>
                <c:pt idx="460">
                  <c:v>1.2873000000000001</c:v>
                </c:pt>
                <c:pt idx="461">
                  <c:v>1.3884000000000001</c:v>
                </c:pt>
                <c:pt idx="462">
                  <c:v>1.3454999999999999</c:v>
                </c:pt>
                <c:pt idx="463">
                  <c:v>1.3799000000000001</c:v>
                </c:pt>
                <c:pt idx="464">
                  <c:v>1.3953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52-4688-87B5-885483C20C65}"/>
            </c:ext>
          </c:extLst>
        </c:ser>
        <c:ser>
          <c:idx val="1"/>
          <c:order val="1"/>
          <c:tx>
            <c:v>BBB</c:v>
          </c:tx>
          <c:spPr>
            <a:ln w="12700" cap="rnd">
              <a:solidFill>
                <a:srgbClr val="FF9900"/>
              </a:solidFill>
              <a:round/>
            </a:ln>
            <a:effectLst/>
          </c:spPr>
          <c:marker>
            <c:symbol val="none"/>
          </c:marker>
          <c:cat>
            <c:numRef>
              <c:f>'Corporate V2'!$A$14:$A$478</c:f>
              <c:numCache>
                <c:formatCode>m/d/yyyy</c:formatCode>
                <c:ptCount val="465"/>
                <c:pt idx="0">
                  <c:v>40179</c:v>
                </c:pt>
                <c:pt idx="1">
                  <c:v>40186</c:v>
                </c:pt>
                <c:pt idx="2">
                  <c:v>40193</c:v>
                </c:pt>
                <c:pt idx="3">
                  <c:v>40200</c:v>
                </c:pt>
                <c:pt idx="4">
                  <c:v>40207</c:v>
                </c:pt>
                <c:pt idx="5">
                  <c:v>40214</c:v>
                </c:pt>
                <c:pt idx="6">
                  <c:v>40221</c:v>
                </c:pt>
                <c:pt idx="7">
                  <c:v>40228</c:v>
                </c:pt>
                <c:pt idx="8">
                  <c:v>40235</c:v>
                </c:pt>
                <c:pt idx="9">
                  <c:v>40242</c:v>
                </c:pt>
                <c:pt idx="10">
                  <c:v>40249</c:v>
                </c:pt>
                <c:pt idx="11">
                  <c:v>40256</c:v>
                </c:pt>
                <c:pt idx="12">
                  <c:v>40263</c:v>
                </c:pt>
                <c:pt idx="13">
                  <c:v>40270</c:v>
                </c:pt>
                <c:pt idx="14">
                  <c:v>40277</c:v>
                </c:pt>
                <c:pt idx="15">
                  <c:v>40284</c:v>
                </c:pt>
                <c:pt idx="16">
                  <c:v>40291</c:v>
                </c:pt>
                <c:pt idx="17">
                  <c:v>40298</c:v>
                </c:pt>
                <c:pt idx="18">
                  <c:v>40305</c:v>
                </c:pt>
                <c:pt idx="19">
                  <c:v>40312</c:v>
                </c:pt>
                <c:pt idx="20">
                  <c:v>40319</c:v>
                </c:pt>
                <c:pt idx="21">
                  <c:v>40326</c:v>
                </c:pt>
                <c:pt idx="22">
                  <c:v>40333</c:v>
                </c:pt>
                <c:pt idx="23">
                  <c:v>40340</c:v>
                </c:pt>
                <c:pt idx="24">
                  <c:v>40347</c:v>
                </c:pt>
                <c:pt idx="25">
                  <c:v>40354</c:v>
                </c:pt>
                <c:pt idx="26">
                  <c:v>40361</c:v>
                </c:pt>
                <c:pt idx="27">
                  <c:v>40368</c:v>
                </c:pt>
                <c:pt idx="28">
                  <c:v>40375</c:v>
                </c:pt>
                <c:pt idx="29">
                  <c:v>40382</c:v>
                </c:pt>
                <c:pt idx="30">
                  <c:v>40389</c:v>
                </c:pt>
                <c:pt idx="31">
                  <c:v>40396</c:v>
                </c:pt>
                <c:pt idx="32">
                  <c:v>40403</c:v>
                </c:pt>
                <c:pt idx="33">
                  <c:v>40410</c:v>
                </c:pt>
                <c:pt idx="34">
                  <c:v>40417</c:v>
                </c:pt>
                <c:pt idx="35">
                  <c:v>40424</c:v>
                </c:pt>
                <c:pt idx="36">
                  <c:v>40431</c:v>
                </c:pt>
                <c:pt idx="37">
                  <c:v>40438</c:v>
                </c:pt>
                <c:pt idx="38">
                  <c:v>40445</c:v>
                </c:pt>
                <c:pt idx="39">
                  <c:v>40452</c:v>
                </c:pt>
                <c:pt idx="40">
                  <c:v>40459</c:v>
                </c:pt>
                <c:pt idx="41">
                  <c:v>40466</c:v>
                </c:pt>
                <c:pt idx="42">
                  <c:v>40473</c:v>
                </c:pt>
                <c:pt idx="43">
                  <c:v>40480</c:v>
                </c:pt>
                <c:pt idx="44">
                  <c:v>40487</c:v>
                </c:pt>
                <c:pt idx="45">
                  <c:v>40494</c:v>
                </c:pt>
                <c:pt idx="46">
                  <c:v>40501</c:v>
                </c:pt>
                <c:pt idx="47">
                  <c:v>40508</c:v>
                </c:pt>
                <c:pt idx="48">
                  <c:v>40515</c:v>
                </c:pt>
                <c:pt idx="49">
                  <c:v>40522</c:v>
                </c:pt>
                <c:pt idx="50">
                  <c:v>40529</c:v>
                </c:pt>
                <c:pt idx="51">
                  <c:v>40536</c:v>
                </c:pt>
                <c:pt idx="52">
                  <c:v>40543</c:v>
                </c:pt>
                <c:pt idx="53">
                  <c:v>40550</c:v>
                </c:pt>
                <c:pt idx="54">
                  <c:v>40557</c:v>
                </c:pt>
                <c:pt idx="55">
                  <c:v>40564</c:v>
                </c:pt>
                <c:pt idx="56">
                  <c:v>40571</c:v>
                </c:pt>
                <c:pt idx="57">
                  <c:v>40578</c:v>
                </c:pt>
                <c:pt idx="58">
                  <c:v>40585</c:v>
                </c:pt>
                <c:pt idx="59">
                  <c:v>40592</c:v>
                </c:pt>
                <c:pt idx="60">
                  <c:v>40599</c:v>
                </c:pt>
                <c:pt idx="61">
                  <c:v>40606</c:v>
                </c:pt>
                <c:pt idx="62">
                  <c:v>40613</c:v>
                </c:pt>
                <c:pt idx="63">
                  <c:v>40620</c:v>
                </c:pt>
                <c:pt idx="64">
                  <c:v>40627</c:v>
                </c:pt>
                <c:pt idx="65">
                  <c:v>40634</c:v>
                </c:pt>
                <c:pt idx="66">
                  <c:v>40641</c:v>
                </c:pt>
                <c:pt idx="67">
                  <c:v>40648</c:v>
                </c:pt>
                <c:pt idx="68">
                  <c:v>40655</c:v>
                </c:pt>
                <c:pt idx="69">
                  <c:v>40662</c:v>
                </c:pt>
                <c:pt idx="70">
                  <c:v>40669</c:v>
                </c:pt>
                <c:pt idx="71">
                  <c:v>40676</c:v>
                </c:pt>
                <c:pt idx="72">
                  <c:v>40683</c:v>
                </c:pt>
                <c:pt idx="73">
                  <c:v>40690</c:v>
                </c:pt>
                <c:pt idx="74">
                  <c:v>40697</c:v>
                </c:pt>
                <c:pt idx="75">
                  <c:v>40704</c:v>
                </c:pt>
                <c:pt idx="76">
                  <c:v>40711</c:v>
                </c:pt>
                <c:pt idx="77">
                  <c:v>40718</c:v>
                </c:pt>
                <c:pt idx="78">
                  <c:v>40725</c:v>
                </c:pt>
                <c:pt idx="79">
                  <c:v>40732</c:v>
                </c:pt>
                <c:pt idx="80">
                  <c:v>40739</c:v>
                </c:pt>
                <c:pt idx="81">
                  <c:v>40746</c:v>
                </c:pt>
                <c:pt idx="82">
                  <c:v>40753</c:v>
                </c:pt>
                <c:pt idx="83">
                  <c:v>40760</c:v>
                </c:pt>
                <c:pt idx="84">
                  <c:v>40767</c:v>
                </c:pt>
                <c:pt idx="85">
                  <c:v>40774</c:v>
                </c:pt>
                <c:pt idx="86">
                  <c:v>40781</c:v>
                </c:pt>
                <c:pt idx="87">
                  <c:v>40788</c:v>
                </c:pt>
                <c:pt idx="88">
                  <c:v>40795</c:v>
                </c:pt>
                <c:pt idx="89">
                  <c:v>40802</c:v>
                </c:pt>
                <c:pt idx="90">
                  <c:v>40809</c:v>
                </c:pt>
                <c:pt idx="91">
                  <c:v>40816</c:v>
                </c:pt>
                <c:pt idx="92">
                  <c:v>40823</c:v>
                </c:pt>
                <c:pt idx="93">
                  <c:v>40830</c:v>
                </c:pt>
                <c:pt idx="94">
                  <c:v>40837</c:v>
                </c:pt>
                <c:pt idx="95">
                  <c:v>40844</c:v>
                </c:pt>
                <c:pt idx="96">
                  <c:v>40851</c:v>
                </c:pt>
                <c:pt idx="97">
                  <c:v>40858</c:v>
                </c:pt>
                <c:pt idx="98">
                  <c:v>40865</c:v>
                </c:pt>
                <c:pt idx="99">
                  <c:v>40872</c:v>
                </c:pt>
                <c:pt idx="100">
                  <c:v>40879</c:v>
                </c:pt>
                <c:pt idx="101">
                  <c:v>40886</c:v>
                </c:pt>
                <c:pt idx="102">
                  <c:v>40893</c:v>
                </c:pt>
                <c:pt idx="103">
                  <c:v>40900</c:v>
                </c:pt>
                <c:pt idx="104">
                  <c:v>40907</c:v>
                </c:pt>
                <c:pt idx="105">
                  <c:v>40914</c:v>
                </c:pt>
                <c:pt idx="106">
                  <c:v>40921</c:v>
                </c:pt>
                <c:pt idx="107">
                  <c:v>40928</c:v>
                </c:pt>
                <c:pt idx="108">
                  <c:v>40935</c:v>
                </c:pt>
                <c:pt idx="109">
                  <c:v>40942</c:v>
                </c:pt>
                <c:pt idx="110">
                  <c:v>40949</c:v>
                </c:pt>
                <c:pt idx="111">
                  <c:v>40956</c:v>
                </c:pt>
                <c:pt idx="112">
                  <c:v>40963</c:v>
                </c:pt>
                <c:pt idx="113">
                  <c:v>40970</c:v>
                </c:pt>
                <c:pt idx="114">
                  <c:v>40977</c:v>
                </c:pt>
                <c:pt idx="115">
                  <c:v>40984</c:v>
                </c:pt>
                <c:pt idx="116">
                  <c:v>40991</c:v>
                </c:pt>
                <c:pt idx="117">
                  <c:v>40998</c:v>
                </c:pt>
                <c:pt idx="118">
                  <c:v>41005</c:v>
                </c:pt>
                <c:pt idx="119">
                  <c:v>41012</c:v>
                </c:pt>
                <c:pt idx="120">
                  <c:v>41019</c:v>
                </c:pt>
                <c:pt idx="121">
                  <c:v>41026</c:v>
                </c:pt>
                <c:pt idx="122">
                  <c:v>41033</c:v>
                </c:pt>
                <c:pt idx="123">
                  <c:v>41040</c:v>
                </c:pt>
                <c:pt idx="124">
                  <c:v>41047</c:v>
                </c:pt>
                <c:pt idx="125">
                  <c:v>41054</c:v>
                </c:pt>
                <c:pt idx="126">
                  <c:v>41061</c:v>
                </c:pt>
                <c:pt idx="127">
                  <c:v>41068</c:v>
                </c:pt>
                <c:pt idx="128">
                  <c:v>41075</c:v>
                </c:pt>
                <c:pt idx="129">
                  <c:v>41082</c:v>
                </c:pt>
                <c:pt idx="130">
                  <c:v>41089</c:v>
                </c:pt>
                <c:pt idx="131">
                  <c:v>41096</c:v>
                </c:pt>
                <c:pt idx="132">
                  <c:v>41103</c:v>
                </c:pt>
                <c:pt idx="133">
                  <c:v>41110</c:v>
                </c:pt>
                <c:pt idx="134">
                  <c:v>41117</c:v>
                </c:pt>
                <c:pt idx="135">
                  <c:v>41124</c:v>
                </c:pt>
                <c:pt idx="136">
                  <c:v>41131</c:v>
                </c:pt>
                <c:pt idx="137">
                  <c:v>41138</c:v>
                </c:pt>
                <c:pt idx="138">
                  <c:v>41145</c:v>
                </c:pt>
                <c:pt idx="139">
                  <c:v>41152</c:v>
                </c:pt>
                <c:pt idx="140">
                  <c:v>41159</c:v>
                </c:pt>
                <c:pt idx="141">
                  <c:v>41166</c:v>
                </c:pt>
                <c:pt idx="142">
                  <c:v>41173</c:v>
                </c:pt>
                <c:pt idx="143">
                  <c:v>41180</c:v>
                </c:pt>
                <c:pt idx="144">
                  <c:v>41187</c:v>
                </c:pt>
                <c:pt idx="145">
                  <c:v>41194</c:v>
                </c:pt>
                <c:pt idx="146">
                  <c:v>41201</c:v>
                </c:pt>
                <c:pt idx="147">
                  <c:v>41208</c:v>
                </c:pt>
                <c:pt idx="148">
                  <c:v>41215</c:v>
                </c:pt>
                <c:pt idx="149">
                  <c:v>41222</c:v>
                </c:pt>
                <c:pt idx="150">
                  <c:v>41229</c:v>
                </c:pt>
                <c:pt idx="151">
                  <c:v>41236</c:v>
                </c:pt>
                <c:pt idx="152">
                  <c:v>41243</c:v>
                </c:pt>
                <c:pt idx="153">
                  <c:v>41250</c:v>
                </c:pt>
                <c:pt idx="154">
                  <c:v>41257</c:v>
                </c:pt>
                <c:pt idx="155">
                  <c:v>41264</c:v>
                </c:pt>
                <c:pt idx="156">
                  <c:v>41271</c:v>
                </c:pt>
                <c:pt idx="157">
                  <c:v>41278</c:v>
                </c:pt>
                <c:pt idx="158">
                  <c:v>41285</c:v>
                </c:pt>
                <c:pt idx="159">
                  <c:v>41292</c:v>
                </c:pt>
                <c:pt idx="160">
                  <c:v>41299</c:v>
                </c:pt>
                <c:pt idx="161">
                  <c:v>41306</c:v>
                </c:pt>
                <c:pt idx="162">
                  <c:v>41313</c:v>
                </c:pt>
                <c:pt idx="163">
                  <c:v>41320</c:v>
                </c:pt>
                <c:pt idx="164">
                  <c:v>41327</c:v>
                </c:pt>
                <c:pt idx="165">
                  <c:v>41334</c:v>
                </c:pt>
                <c:pt idx="166">
                  <c:v>41341</c:v>
                </c:pt>
                <c:pt idx="167">
                  <c:v>41348</c:v>
                </c:pt>
                <c:pt idx="168">
                  <c:v>41355</c:v>
                </c:pt>
                <c:pt idx="169">
                  <c:v>41362</c:v>
                </c:pt>
                <c:pt idx="170">
                  <c:v>41369</c:v>
                </c:pt>
                <c:pt idx="171">
                  <c:v>41376</c:v>
                </c:pt>
                <c:pt idx="172">
                  <c:v>41383</c:v>
                </c:pt>
                <c:pt idx="173">
                  <c:v>41390</c:v>
                </c:pt>
                <c:pt idx="174">
                  <c:v>41397</c:v>
                </c:pt>
                <c:pt idx="175">
                  <c:v>41404</c:v>
                </c:pt>
                <c:pt idx="176">
                  <c:v>41411</c:v>
                </c:pt>
                <c:pt idx="177">
                  <c:v>41418</c:v>
                </c:pt>
                <c:pt idx="178">
                  <c:v>41425</c:v>
                </c:pt>
                <c:pt idx="179">
                  <c:v>41432</c:v>
                </c:pt>
                <c:pt idx="180">
                  <c:v>41439</c:v>
                </c:pt>
                <c:pt idx="181">
                  <c:v>41446</c:v>
                </c:pt>
                <c:pt idx="182">
                  <c:v>41453</c:v>
                </c:pt>
                <c:pt idx="183">
                  <c:v>41460</c:v>
                </c:pt>
                <c:pt idx="184">
                  <c:v>41467</c:v>
                </c:pt>
                <c:pt idx="185">
                  <c:v>41474</c:v>
                </c:pt>
                <c:pt idx="186">
                  <c:v>41481</c:v>
                </c:pt>
                <c:pt idx="187">
                  <c:v>41488</c:v>
                </c:pt>
                <c:pt idx="188">
                  <c:v>41495</c:v>
                </c:pt>
                <c:pt idx="189">
                  <c:v>41502</c:v>
                </c:pt>
                <c:pt idx="190">
                  <c:v>41509</c:v>
                </c:pt>
                <c:pt idx="191">
                  <c:v>41516</c:v>
                </c:pt>
                <c:pt idx="192">
                  <c:v>41523</c:v>
                </c:pt>
                <c:pt idx="193">
                  <c:v>41530</c:v>
                </c:pt>
                <c:pt idx="194">
                  <c:v>41537</c:v>
                </c:pt>
                <c:pt idx="195">
                  <c:v>41544</c:v>
                </c:pt>
                <c:pt idx="196">
                  <c:v>41551</c:v>
                </c:pt>
                <c:pt idx="197">
                  <c:v>41558</c:v>
                </c:pt>
                <c:pt idx="198">
                  <c:v>41565</c:v>
                </c:pt>
                <c:pt idx="199">
                  <c:v>41572</c:v>
                </c:pt>
                <c:pt idx="200">
                  <c:v>41579</c:v>
                </c:pt>
                <c:pt idx="201">
                  <c:v>41586</c:v>
                </c:pt>
                <c:pt idx="202">
                  <c:v>41593</c:v>
                </c:pt>
                <c:pt idx="203">
                  <c:v>41600</c:v>
                </c:pt>
                <c:pt idx="204">
                  <c:v>41607</c:v>
                </c:pt>
                <c:pt idx="205">
                  <c:v>41614</c:v>
                </c:pt>
                <c:pt idx="206">
                  <c:v>41621</c:v>
                </c:pt>
                <c:pt idx="207">
                  <c:v>41628</c:v>
                </c:pt>
                <c:pt idx="208">
                  <c:v>41635</c:v>
                </c:pt>
                <c:pt idx="209">
                  <c:v>41642</c:v>
                </c:pt>
                <c:pt idx="210">
                  <c:v>41649</c:v>
                </c:pt>
                <c:pt idx="211">
                  <c:v>41656</c:v>
                </c:pt>
                <c:pt idx="212">
                  <c:v>41663</c:v>
                </c:pt>
                <c:pt idx="213">
                  <c:v>41670</c:v>
                </c:pt>
                <c:pt idx="214">
                  <c:v>41677</c:v>
                </c:pt>
                <c:pt idx="215">
                  <c:v>41684</c:v>
                </c:pt>
                <c:pt idx="216">
                  <c:v>41691</c:v>
                </c:pt>
                <c:pt idx="217">
                  <c:v>41698</c:v>
                </c:pt>
                <c:pt idx="218">
                  <c:v>41705</c:v>
                </c:pt>
                <c:pt idx="219">
                  <c:v>41712</c:v>
                </c:pt>
                <c:pt idx="220">
                  <c:v>41719</c:v>
                </c:pt>
                <c:pt idx="221">
                  <c:v>41726</c:v>
                </c:pt>
                <c:pt idx="222">
                  <c:v>41733</c:v>
                </c:pt>
                <c:pt idx="223">
                  <c:v>41740</c:v>
                </c:pt>
                <c:pt idx="224">
                  <c:v>41747</c:v>
                </c:pt>
                <c:pt idx="225">
                  <c:v>41754</c:v>
                </c:pt>
                <c:pt idx="226">
                  <c:v>41761</c:v>
                </c:pt>
                <c:pt idx="227">
                  <c:v>41768</c:v>
                </c:pt>
                <c:pt idx="228">
                  <c:v>41775</c:v>
                </c:pt>
                <c:pt idx="229">
                  <c:v>41782</c:v>
                </c:pt>
                <c:pt idx="230">
                  <c:v>41789</c:v>
                </c:pt>
                <c:pt idx="231">
                  <c:v>41796</c:v>
                </c:pt>
                <c:pt idx="232">
                  <c:v>41803</c:v>
                </c:pt>
                <c:pt idx="233">
                  <c:v>41810</c:v>
                </c:pt>
                <c:pt idx="234">
                  <c:v>41817</c:v>
                </c:pt>
                <c:pt idx="235">
                  <c:v>41824</c:v>
                </c:pt>
                <c:pt idx="236">
                  <c:v>41831</c:v>
                </c:pt>
                <c:pt idx="237">
                  <c:v>41838</c:v>
                </c:pt>
                <c:pt idx="238">
                  <c:v>41845</c:v>
                </c:pt>
                <c:pt idx="239">
                  <c:v>41852</c:v>
                </c:pt>
                <c:pt idx="240">
                  <c:v>41859</c:v>
                </c:pt>
                <c:pt idx="241">
                  <c:v>41866</c:v>
                </c:pt>
                <c:pt idx="242">
                  <c:v>41873</c:v>
                </c:pt>
                <c:pt idx="243">
                  <c:v>41880</c:v>
                </c:pt>
                <c:pt idx="244">
                  <c:v>41887</c:v>
                </c:pt>
                <c:pt idx="245">
                  <c:v>41894</c:v>
                </c:pt>
                <c:pt idx="246">
                  <c:v>41901</c:v>
                </c:pt>
                <c:pt idx="247">
                  <c:v>41908</c:v>
                </c:pt>
                <c:pt idx="248">
                  <c:v>41915</c:v>
                </c:pt>
                <c:pt idx="249">
                  <c:v>41922</c:v>
                </c:pt>
                <c:pt idx="250">
                  <c:v>41929</c:v>
                </c:pt>
                <c:pt idx="251">
                  <c:v>41936</c:v>
                </c:pt>
                <c:pt idx="252">
                  <c:v>41943</c:v>
                </c:pt>
                <c:pt idx="253">
                  <c:v>41950</c:v>
                </c:pt>
                <c:pt idx="254">
                  <c:v>41957</c:v>
                </c:pt>
                <c:pt idx="255">
                  <c:v>41964</c:v>
                </c:pt>
                <c:pt idx="256">
                  <c:v>41971</c:v>
                </c:pt>
                <c:pt idx="257">
                  <c:v>41978</c:v>
                </c:pt>
                <c:pt idx="258">
                  <c:v>41985</c:v>
                </c:pt>
                <c:pt idx="259">
                  <c:v>41992</c:v>
                </c:pt>
                <c:pt idx="260">
                  <c:v>41999</c:v>
                </c:pt>
                <c:pt idx="261">
                  <c:v>42006</c:v>
                </c:pt>
                <c:pt idx="262">
                  <c:v>42013</c:v>
                </c:pt>
                <c:pt idx="263">
                  <c:v>42020</c:v>
                </c:pt>
                <c:pt idx="264">
                  <c:v>42027</c:v>
                </c:pt>
                <c:pt idx="265">
                  <c:v>42034</c:v>
                </c:pt>
                <c:pt idx="266">
                  <c:v>42041</c:v>
                </c:pt>
                <c:pt idx="267">
                  <c:v>42048</c:v>
                </c:pt>
                <c:pt idx="268">
                  <c:v>42055</c:v>
                </c:pt>
                <c:pt idx="269">
                  <c:v>42062</c:v>
                </c:pt>
                <c:pt idx="270">
                  <c:v>42069</c:v>
                </c:pt>
                <c:pt idx="271">
                  <c:v>42076</c:v>
                </c:pt>
                <c:pt idx="272">
                  <c:v>42083</c:v>
                </c:pt>
                <c:pt idx="273">
                  <c:v>42090</c:v>
                </c:pt>
                <c:pt idx="274">
                  <c:v>42097</c:v>
                </c:pt>
                <c:pt idx="275">
                  <c:v>42104</c:v>
                </c:pt>
                <c:pt idx="276">
                  <c:v>42111</c:v>
                </c:pt>
                <c:pt idx="277">
                  <c:v>42118</c:v>
                </c:pt>
                <c:pt idx="278">
                  <c:v>42125</c:v>
                </c:pt>
                <c:pt idx="279">
                  <c:v>42132</c:v>
                </c:pt>
                <c:pt idx="280">
                  <c:v>42139</c:v>
                </c:pt>
                <c:pt idx="281">
                  <c:v>42146</c:v>
                </c:pt>
                <c:pt idx="282">
                  <c:v>42153</c:v>
                </c:pt>
                <c:pt idx="283">
                  <c:v>42160</c:v>
                </c:pt>
                <c:pt idx="284">
                  <c:v>42167</c:v>
                </c:pt>
                <c:pt idx="285">
                  <c:v>42174</c:v>
                </c:pt>
                <c:pt idx="286">
                  <c:v>42181</c:v>
                </c:pt>
                <c:pt idx="287">
                  <c:v>42188</c:v>
                </c:pt>
                <c:pt idx="288">
                  <c:v>42195</c:v>
                </c:pt>
                <c:pt idx="289">
                  <c:v>42202</c:v>
                </c:pt>
                <c:pt idx="290">
                  <c:v>42209</c:v>
                </c:pt>
                <c:pt idx="291">
                  <c:v>42216</c:v>
                </c:pt>
                <c:pt idx="292">
                  <c:v>42223</c:v>
                </c:pt>
                <c:pt idx="293">
                  <c:v>42230</c:v>
                </c:pt>
                <c:pt idx="294">
                  <c:v>42237</c:v>
                </c:pt>
                <c:pt idx="295">
                  <c:v>42244</c:v>
                </c:pt>
                <c:pt idx="296">
                  <c:v>42251</c:v>
                </c:pt>
                <c:pt idx="297">
                  <c:v>42258</c:v>
                </c:pt>
                <c:pt idx="298">
                  <c:v>42265</c:v>
                </c:pt>
                <c:pt idx="299">
                  <c:v>42272</c:v>
                </c:pt>
                <c:pt idx="300">
                  <c:v>42279</c:v>
                </c:pt>
                <c:pt idx="301">
                  <c:v>42286</c:v>
                </c:pt>
                <c:pt idx="302">
                  <c:v>42293</c:v>
                </c:pt>
                <c:pt idx="303">
                  <c:v>42300</c:v>
                </c:pt>
                <c:pt idx="304">
                  <c:v>42307</c:v>
                </c:pt>
                <c:pt idx="305">
                  <c:v>42314</c:v>
                </c:pt>
                <c:pt idx="306">
                  <c:v>42321</c:v>
                </c:pt>
                <c:pt idx="307">
                  <c:v>42328</c:v>
                </c:pt>
                <c:pt idx="308">
                  <c:v>42335</c:v>
                </c:pt>
                <c:pt idx="309">
                  <c:v>42342</c:v>
                </c:pt>
                <c:pt idx="310">
                  <c:v>42349</c:v>
                </c:pt>
                <c:pt idx="311">
                  <c:v>42356</c:v>
                </c:pt>
                <c:pt idx="312">
                  <c:v>42363</c:v>
                </c:pt>
                <c:pt idx="313">
                  <c:v>42370</c:v>
                </c:pt>
                <c:pt idx="314">
                  <c:v>42377</c:v>
                </c:pt>
                <c:pt idx="315">
                  <c:v>42384</c:v>
                </c:pt>
                <c:pt idx="316">
                  <c:v>42391</c:v>
                </c:pt>
                <c:pt idx="317">
                  <c:v>42398</c:v>
                </c:pt>
                <c:pt idx="318">
                  <c:v>42405</c:v>
                </c:pt>
                <c:pt idx="319">
                  <c:v>42412</c:v>
                </c:pt>
                <c:pt idx="320">
                  <c:v>42419</c:v>
                </c:pt>
                <c:pt idx="321">
                  <c:v>42426</c:v>
                </c:pt>
                <c:pt idx="322">
                  <c:v>42433</c:v>
                </c:pt>
                <c:pt idx="323">
                  <c:v>42440</c:v>
                </c:pt>
                <c:pt idx="324">
                  <c:v>42447</c:v>
                </c:pt>
                <c:pt idx="325">
                  <c:v>42454</c:v>
                </c:pt>
                <c:pt idx="326">
                  <c:v>42461</c:v>
                </c:pt>
                <c:pt idx="327">
                  <c:v>42468</c:v>
                </c:pt>
                <c:pt idx="328">
                  <c:v>42475</c:v>
                </c:pt>
                <c:pt idx="329">
                  <c:v>42482</c:v>
                </c:pt>
                <c:pt idx="330">
                  <c:v>42489</c:v>
                </c:pt>
                <c:pt idx="331">
                  <c:v>42496</c:v>
                </c:pt>
                <c:pt idx="332">
                  <c:v>42503</c:v>
                </c:pt>
                <c:pt idx="333">
                  <c:v>42510</c:v>
                </c:pt>
                <c:pt idx="334">
                  <c:v>42517</c:v>
                </c:pt>
                <c:pt idx="335">
                  <c:v>42524</c:v>
                </c:pt>
                <c:pt idx="336">
                  <c:v>42531</c:v>
                </c:pt>
                <c:pt idx="337">
                  <c:v>42538</c:v>
                </c:pt>
                <c:pt idx="338">
                  <c:v>42545</c:v>
                </c:pt>
                <c:pt idx="339">
                  <c:v>42552</c:v>
                </c:pt>
                <c:pt idx="340">
                  <c:v>42559</c:v>
                </c:pt>
                <c:pt idx="341">
                  <c:v>42566</c:v>
                </c:pt>
                <c:pt idx="342">
                  <c:v>42573</c:v>
                </c:pt>
                <c:pt idx="343">
                  <c:v>42580</c:v>
                </c:pt>
                <c:pt idx="344">
                  <c:v>42587</c:v>
                </c:pt>
                <c:pt idx="345">
                  <c:v>42594</c:v>
                </c:pt>
                <c:pt idx="346">
                  <c:v>42601</c:v>
                </c:pt>
                <c:pt idx="347">
                  <c:v>42608</c:v>
                </c:pt>
                <c:pt idx="348">
                  <c:v>42615</c:v>
                </c:pt>
                <c:pt idx="349">
                  <c:v>42622</c:v>
                </c:pt>
                <c:pt idx="350">
                  <c:v>42629</c:v>
                </c:pt>
                <c:pt idx="351">
                  <c:v>42636</c:v>
                </c:pt>
                <c:pt idx="352">
                  <c:v>42643</c:v>
                </c:pt>
                <c:pt idx="353">
                  <c:v>42650</c:v>
                </c:pt>
                <c:pt idx="354">
                  <c:v>42657</c:v>
                </c:pt>
                <c:pt idx="355">
                  <c:v>42664</c:v>
                </c:pt>
                <c:pt idx="356">
                  <c:v>42671</c:v>
                </c:pt>
                <c:pt idx="357">
                  <c:v>42678</c:v>
                </c:pt>
                <c:pt idx="358">
                  <c:v>42685</c:v>
                </c:pt>
                <c:pt idx="359">
                  <c:v>42692</c:v>
                </c:pt>
                <c:pt idx="360">
                  <c:v>42699</c:v>
                </c:pt>
                <c:pt idx="361">
                  <c:v>42706</c:v>
                </c:pt>
                <c:pt idx="362">
                  <c:v>42713</c:v>
                </c:pt>
                <c:pt idx="363">
                  <c:v>42720</c:v>
                </c:pt>
                <c:pt idx="364">
                  <c:v>42727</c:v>
                </c:pt>
                <c:pt idx="365">
                  <c:v>42734</c:v>
                </c:pt>
                <c:pt idx="366">
                  <c:v>42741</c:v>
                </c:pt>
                <c:pt idx="367">
                  <c:v>42748</c:v>
                </c:pt>
                <c:pt idx="368">
                  <c:v>42755</c:v>
                </c:pt>
                <c:pt idx="369">
                  <c:v>42762</c:v>
                </c:pt>
                <c:pt idx="370">
                  <c:v>42769</c:v>
                </c:pt>
                <c:pt idx="371">
                  <c:v>42776</c:v>
                </c:pt>
                <c:pt idx="372">
                  <c:v>42783</c:v>
                </c:pt>
                <c:pt idx="373">
                  <c:v>42790</c:v>
                </c:pt>
                <c:pt idx="374">
                  <c:v>42797</c:v>
                </c:pt>
                <c:pt idx="375">
                  <c:v>42804</c:v>
                </c:pt>
                <c:pt idx="376">
                  <c:v>42811</c:v>
                </c:pt>
                <c:pt idx="377">
                  <c:v>42818</c:v>
                </c:pt>
                <c:pt idx="378">
                  <c:v>42825</c:v>
                </c:pt>
                <c:pt idx="379">
                  <c:v>42832</c:v>
                </c:pt>
                <c:pt idx="380">
                  <c:v>42839</c:v>
                </c:pt>
                <c:pt idx="381">
                  <c:v>42846</c:v>
                </c:pt>
                <c:pt idx="382">
                  <c:v>42853</c:v>
                </c:pt>
                <c:pt idx="383">
                  <c:v>42860</c:v>
                </c:pt>
                <c:pt idx="384">
                  <c:v>42867</c:v>
                </c:pt>
                <c:pt idx="385">
                  <c:v>42874</c:v>
                </c:pt>
                <c:pt idx="386">
                  <c:v>42881</c:v>
                </c:pt>
                <c:pt idx="387">
                  <c:v>42888</c:v>
                </c:pt>
                <c:pt idx="388">
                  <c:v>42895</c:v>
                </c:pt>
                <c:pt idx="389">
                  <c:v>42902</c:v>
                </c:pt>
                <c:pt idx="390">
                  <c:v>42909</c:v>
                </c:pt>
                <c:pt idx="391">
                  <c:v>42916</c:v>
                </c:pt>
                <c:pt idx="392">
                  <c:v>42923</c:v>
                </c:pt>
                <c:pt idx="393">
                  <c:v>42930</c:v>
                </c:pt>
                <c:pt idx="394">
                  <c:v>42937</c:v>
                </c:pt>
                <c:pt idx="395">
                  <c:v>42944</c:v>
                </c:pt>
                <c:pt idx="396">
                  <c:v>42951</c:v>
                </c:pt>
                <c:pt idx="397">
                  <c:v>42958</c:v>
                </c:pt>
                <c:pt idx="398">
                  <c:v>42965</c:v>
                </c:pt>
                <c:pt idx="399">
                  <c:v>42972</c:v>
                </c:pt>
                <c:pt idx="400">
                  <c:v>42979</c:v>
                </c:pt>
                <c:pt idx="401">
                  <c:v>42986</c:v>
                </c:pt>
                <c:pt idx="402">
                  <c:v>42993</c:v>
                </c:pt>
                <c:pt idx="403">
                  <c:v>43000</c:v>
                </c:pt>
                <c:pt idx="404">
                  <c:v>43007</c:v>
                </c:pt>
                <c:pt idx="405">
                  <c:v>43014</c:v>
                </c:pt>
                <c:pt idx="406">
                  <c:v>43021</c:v>
                </c:pt>
                <c:pt idx="407">
                  <c:v>43028</c:v>
                </c:pt>
                <c:pt idx="408">
                  <c:v>43035</c:v>
                </c:pt>
                <c:pt idx="409">
                  <c:v>43042</c:v>
                </c:pt>
                <c:pt idx="410">
                  <c:v>43049</c:v>
                </c:pt>
                <c:pt idx="411">
                  <c:v>43056</c:v>
                </c:pt>
                <c:pt idx="412">
                  <c:v>43063</c:v>
                </c:pt>
                <c:pt idx="413">
                  <c:v>43070</c:v>
                </c:pt>
                <c:pt idx="414">
                  <c:v>43077</c:v>
                </c:pt>
                <c:pt idx="415">
                  <c:v>43084</c:v>
                </c:pt>
                <c:pt idx="416">
                  <c:v>43091</c:v>
                </c:pt>
                <c:pt idx="417">
                  <c:v>43098</c:v>
                </c:pt>
                <c:pt idx="418">
                  <c:v>43105</c:v>
                </c:pt>
                <c:pt idx="419">
                  <c:v>43112</c:v>
                </c:pt>
                <c:pt idx="420">
                  <c:v>43119</c:v>
                </c:pt>
                <c:pt idx="421">
                  <c:v>43126</c:v>
                </c:pt>
                <c:pt idx="422">
                  <c:v>43133</c:v>
                </c:pt>
                <c:pt idx="423">
                  <c:v>43140</c:v>
                </c:pt>
                <c:pt idx="424">
                  <c:v>43147</c:v>
                </c:pt>
                <c:pt idx="425">
                  <c:v>43154</c:v>
                </c:pt>
                <c:pt idx="426">
                  <c:v>43161</c:v>
                </c:pt>
                <c:pt idx="427">
                  <c:v>43168</c:v>
                </c:pt>
                <c:pt idx="428">
                  <c:v>43175</c:v>
                </c:pt>
                <c:pt idx="429">
                  <c:v>43182</c:v>
                </c:pt>
                <c:pt idx="430">
                  <c:v>43189</c:v>
                </c:pt>
                <c:pt idx="431">
                  <c:v>43196</c:v>
                </c:pt>
                <c:pt idx="432">
                  <c:v>43203</c:v>
                </c:pt>
                <c:pt idx="433">
                  <c:v>43210</c:v>
                </c:pt>
                <c:pt idx="434">
                  <c:v>43217</c:v>
                </c:pt>
                <c:pt idx="435">
                  <c:v>43224</c:v>
                </c:pt>
                <c:pt idx="436">
                  <c:v>43231</c:v>
                </c:pt>
                <c:pt idx="437">
                  <c:v>43238</c:v>
                </c:pt>
                <c:pt idx="438">
                  <c:v>43245</c:v>
                </c:pt>
                <c:pt idx="439">
                  <c:v>43252</c:v>
                </c:pt>
                <c:pt idx="440">
                  <c:v>43259</c:v>
                </c:pt>
                <c:pt idx="441">
                  <c:v>43266</c:v>
                </c:pt>
                <c:pt idx="442">
                  <c:v>43273</c:v>
                </c:pt>
                <c:pt idx="443">
                  <c:v>43280</c:v>
                </c:pt>
                <c:pt idx="444">
                  <c:v>43287</c:v>
                </c:pt>
                <c:pt idx="445">
                  <c:v>43294</c:v>
                </c:pt>
                <c:pt idx="446">
                  <c:v>43301</c:v>
                </c:pt>
                <c:pt idx="447">
                  <c:v>43308</c:v>
                </c:pt>
                <c:pt idx="448">
                  <c:v>43315</c:v>
                </c:pt>
                <c:pt idx="449">
                  <c:v>43322</c:v>
                </c:pt>
                <c:pt idx="450">
                  <c:v>43329</c:v>
                </c:pt>
                <c:pt idx="451">
                  <c:v>43336</c:v>
                </c:pt>
                <c:pt idx="452">
                  <c:v>43343</c:v>
                </c:pt>
                <c:pt idx="453">
                  <c:v>43350</c:v>
                </c:pt>
                <c:pt idx="454">
                  <c:v>43357</c:v>
                </c:pt>
                <c:pt idx="455">
                  <c:v>43364</c:v>
                </c:pt>
                <c:pt idx="456">
                  <c:v>43371</c:v>
                </c:pt>
                <c:pt idx="457">
                  <c:v>43378</c:v>
                </c:pt>
                <c:pt idx="458">
                  <c:v>43385</c:v>
                </c:pt>
                <c:pt idx="459">
                  <c:v>43392</c:v>
                </c:pt>
                <c:pt idx="460">
                  <c:v>43399</c:v>
                </c:pt>
                <c:pt idx="461">
                  <c:v>43406</c:v>
                </c:pt>
                <c:pt idx="462">
                  <c:v>43413</c:v>
                </c:pt>
                <c:pt idx="463">
                  <c:v>43420</c:v>
                </c:pt>
                <c:pt idx="464">
                  <c:v>43427</c:v>
                </c:pt>
              </c:numCache>
            </c:numRef>
          </c:cat>
          <c:val>
            <c:numRef>
              <c:f>'Corporate V2'!$O$14:$O$478</c:f>
              <c:numCache>
                <c:formatCode>0.0</c:formatCode>
                <c:ptCount val="465"/>
                <c:pt idx="0">
                  <c:v>5.085</c:v>
                </c:pt>
                <c:pt idx="1">
                  <c:v>4.9399999999999995</c:v>
                </c:pt>
                <c:pt idx="2">
                  <c:v>4.8499999999999996</c:v>
                </c:pt>
                <c:pt idx="3">
                  <c:v>4.87</c:v>
                </c:pt>
                <c:pt idx="4">
                  <c:v>4.8900000000000006</c:v>
                </c:pt>
                <c:pt idx="5">
                  <c:v>4.9049999999999994</c:v>
                </c:pt>
                <c:pt idx="6">
                  <c:v>4.99</c:v>
                </c:pt>
                <c:pt idx="7">
                  <c:v>5.0599999999999996</c:v>
                </c:pt>
                <c:pt idx="8">
                  <c:v>4.8900000000000006</c:v>
                </c:pt>
                <c:pt idx="9">
                  <c:v>4.95</c:v>
                </c:pt>
                <c:pt idx="10">
                  <c:v>4.91</c:v>
                </c:pt>
                <c:pt idx="11">
                  <c:v>4.8550000000000004</c:v>
                </c:pt>
                <c:pt idx="12">
                  <c:v>4.8899999999999997</c:v>
                </c:pt>
                <c:pt idx="13">
                  <c:v>4.879999999999999</c:v>
                </c:pt>
                <c:pt idx="14">
                  <c:v>4.8699999999999992</c:v>
                </c:pt>
                <c:pt idx="15">
                  <c:v>4.7699999999999996</c:v>
                </c:pt>
                <c:pt idx="16">
                  <c:v>4.78</c:v>
                </c:pt>
                <c:pt idx="17">
                  <c:v>4.76</c:v>
                </c:pt>
                <c:pt idx="18">
                  <c:v>4.8449999999999998</c:v>
                </c:pt>
                <c:pt idx="19">
                  <c:v>4.7549999999999999</c:v>
                </c:pt>
                <c:pt idx="20">
                  <c:v>4.8499999999999996</c:v>
                </c:pt>
                <c:pt idx="21">
                  <c:v>4.915</c:v>
                </c:pt>
                <c:pt idx="22">
                  <c:v>4.8100000000000005</c:v>
                </c:pt>
                <c:pt idx="23">
                  <c:v>4.83</c:v>
                </c:pt>
                <c:pt idx="24">
                  <c:v>4.93</c:v>
                </c:pt>
                <c:pt idx="25">
                  <c:v>4.8049999999999997</c:v>
                </c:pt>
                <c:pt idx="26">
                  <c:v>4.75</c:v>
                </c:pt>
                <c:pt idx="27">
                  <c:v>4.83</c:v>
                </c:pt>
                <c:pt idx="28">
                  <c:v>4.7949999999999999</c:v>
                </c:pt>
                <c:pt idx="29">
                  <c:v>4.79</c:v>
                </c:pt>
                <c:pt idx="30">
                  <c:v>4.66</c:v>
                </c:pt>
                <c:pt idx="31">
                  <c:v>4.4700000000000006</c:v>
                </c:pt>
                <c:pt idx="32">
                  <c:v>4.4000000000000004</c:v>
                </c:pt>
                <c:pt idx="33">
                  <c:v>4.2549999999999999</c:v>
                </c:pt>
                <c:pt idx="34">
                  <c:v>4.24</c:v>
                </c:pt>
                <c:pt idx="35">
                  <c:v>4.3599999999999994</c:v>
                </c:pt>
                <c:pt idx="36">
                  <c:v>4.3949999999999996</c:v>
                </c:pt>
                <c:pt idx="37">
                  <c:v>4.43</c:v>
                </c:pt>
                <c:pt idx="38">
                  <c:v>4.3849999999999998</c:v>
                </c:pt>
                <c:pt idx="39">
                  <c:v>4.38</c:v>
                </c:pt>
                <c:pt idx="40">
                  <c:v>4.3100000000000005</c:v>
                </c:pt>
                <c:pt idx="41">
                  <c:v>4.38</c:v>
                </c:pt>
                <c:pt idx="42">
                  <c:v>4.4950000000000001</c:v>
                </c:pt>
                <c:pt idx="43">
                  <c:v>4.5350000000000001</c:v>
                </c:pt>
                <c:pt idx="44">
                  <c:v>4.43</c:v>
                </c:pt>
                <c:pt idx="45">
                  <c:v>4.57</c:v>
                </c:pt>
                <c:pt idx="46">
                  <c:v>4.7750000000000004</c:v>
                </c:pt>
                <c:pt idx="47">
                  <c:v>4.8800000000000008</c:v>
                </c:pt>
                <c:pt idx="48">
                  <c:v>5.0449999999999999</c:v>
                </c:pt>
                <c:pt idx="49">
                  <c:v>5.1099999999999994</c:v>
                </c:pt>
                <c:pt idx="50">
                  <c:v>5.1750000000000007</c:v>
                </c:pt>
                <c:pt idx="51">
                  <c:v>5.13</c:v>
                </c:pt>
                <c:pt idx="52">
                  <c:v>5.085</c:v>
                </c:pt>
                <c:pt idx="53">
                  <c:v>5.0449999999999999</c:v>
                </c:pt>
                <c:pt idx="54">
                  <c:v>5.18</c:v>
                </c:pt>
                <c:pt idx="55">
                  <c:v>5.2249999999999996</c:v>
                </c:pt>
                <c:pt idx="56">
                  <c:v>5.22</c:v>
                </c:pt>
                <c:pt idx="57">
                  <c:v>5.2549999999999999</c:v>
                </c:pt>
                <c:pt idx="58">
                  <c:v>5.2050000000000001</c:v>
                </c:pt>
                <c:pt idx="59">
                  <c:v>5.1549999999999994</c:v>
                </c:pt>
                <c:pt idx="60">
                  <c:v>5.1050000000000004</c:v>
                </c:pt>
                <c:pt idx="61">
                  <c:v>5.2149999999999999</c:v>
                </c:pt>
                <c:pt idx="62">
                  <c:v>5.1899999999999995</c:v>
                </c:pt>
                <c:pt idx="63">
                  <c:v>5.2349999999999994</c:v>
                </c:pt>
                <c:pt idx="64">
                  <c:v>5.2650000000000006</c:v>
                </c:pt>
                <c:pt idx="65">
                  <c:v>5.3149999999999995</c:v>
                </c:pt>
                <c:pt idx="66">
                  <c:v>5.3599999999999994</c:v>
                </c:pt>
                <c:pt idx="67">
                  <c:v>5.2450000000000001</c:v>
                </c:pt>
                <c:pt idx="68">
                  <c:v>5.1749999999999998</c:v>
                </c:pt>
                <c:pt idx="69">
                  <c:v>5.1050000000000004</c:v>
                </c:pt>
                <c:pt idx="70">
                  <c:v>5.07</c:v>
                </c:pt>
                <c:pt idx="71">
                  <c:v>4.9800000000000004</c:v>
                </c:pt>
                <c:pt idx="72">
                  <c:v>4.9749999999999996</c:v>
                </c:pt>
                <c:pt idx="73">
                  <c:v>4.9700000000000006</c:v>
                </c:pt>
                <c:pt idx="74">
                  <c:v>5.09</c:v>
                </c:pt>
                <c:pt idx="75">
                  <c:v>5.08</c:v>
                </c:pt>
                <c:pt idx="76">
                  <c:v>5.1950000000000003</c:v>
                </c:pt>
                <c:pt idx="77">
                  <c:v>5.1400000000000006</c:v>
                </c:pt>
                <c:pt idx="78">
                  <c:v>5.2650000000000006</c:v>
                </c:pt>
                <c:pt idx="79">
                  <c:v>5.1750000000000007</c:v>
                </c:pt>
                <c:pt idx="80">
                  <c:v>5.18</c:v>
                </c:pt>
                <c:pt idx="81">
                  <c:v>5.1850000000000005</c:v>
                </c:pt>
                <c:pt idx="82">
                  <c:v>5.0549999999999997</c:v>
                </c:pt>
                <c:pt idx="83">
                  <c:v>5.1999999999999993</c:v>
                </c:pt>
                <c:pt idx="84">
                  <c:v>5.4249999999999998</c:v>
                </c:pt>
                <c:pt idx="85">
                  <c:v>5.24</c:v>
                </c:pt>
                <c:pt idx="86">
                  <c:v>5.35</c:v>
                </c:pt>
                <c:pt idx="87">
                  <c:v>5.17</c:v>
                </c:pt>
                <c:pt idx="88">
                  <c:v>5.1549999999999994</c:v>
                </c:pt>
                <c:pt idx="89">
                  <c:v>5.3550000000000004</c:v>
                </c:pt>
                <c:pt idx="90">
                  <c:v>5.375</c:v>
                </c:pt>
                <c:pt idx="91">
                  <c:v>5.5150000000000006</c:v>
                </c:pt>
                <c:pt idx="92">
                  <c:v>5.61</c:v>
                </c:pt>
                <c:pt idx="93">
                  <c:v>5.68</c:v>
                </c:pt>
                <c:pt idx="94">
                  <c:v>5.5449999999999999</c:v>
                </c:pt>
                <c:pt idx="95">
                  <c:v>5.41</c:v>
                </c:pt>
                <c:pt idx="96">
                  <c:v>5.2549999999999999</c:v>
                </c:pt>
                <c:pt idx="97">
                  <c:v>5.4</c:v>
                </c:pt>
                <c:pt idx="98">
                  <c:v>5.67</c:v>
                </c:pt>
                <c:pt idx="99">
                  <c:v>6.125</c:v>
                </c:pt>
                <c:pt idx="100">
                  <c:v>5.9450000000000003</c:v>
                </c:pt>
                <c:pt idx="101">
                  <c:v>5.95</c:v>
                </c:pt>
                <c:pt idx="102">
                  <c:v>5.7850000000000001</c:v>
                </c:pt>
                <c:pt idx="103">
                  <c:v>5.9</c:v>
                </c:pt>
                <c:pt idx="104">
                  <c:v>5.77</c:v>
                </c:pt>
                <c:pt idx="105">
                  <c:v>5.66</c:v>
                </c:pt>
                <c:pt idx="106">
                  <c:v>5.6150000000000002</c:v>
                </c:pt>
                <c:pt idx="107">
                  <c:v>5.6400000000000006</c:v>
                </c:pt>
                <c:pt idx="108">
                  <c:v>5.3699999999999992</c:v>
                </c:pt>
                <c:pt idx="109">
                  <c:v>5.15</c:v>
                </c:pt>
                <c:pt idx="110">
                  <c:v>5.0750000000000002</c:v>
                </c:pt>
                <c:pt idx="111">
                  <c:v>5.0449999999999999</c:v>
                </c:pt>
                <c:pt idx="112">
                  <c:v>4.88</c:v>
                </c:pt>
                <c:pt idx="113">
                  <c:v>4.5949999999999998</c:v>
                </c:pt>
                <c:pt idx="114">
                  <c:v>4.57</c:v>
                </c:pt>
                <c:pt idx="115">
                  <c:v>4.6850000000000005</c:v>
                </c:pt>
                <c:pt idx="116">
                  <c:v>4.5749999999999993</c:v>
                </c:pt>
                <c:pt idx="117">
                  <c:v>4.5250000000000004</c:v>
                </c:pt>
                <c:pt idx="118">
                  <c:v>4.5150000000000006</c:v>
                </c:pt>
                <c:pt idx="119">
                  <c:v>4.5049999999999999</c:v>
                </c:pt>
                <c:pt idx="120">
                  <c:v>4.5600000000000005</c:v>
                </c:pt>
                <c:pt idx="121">
                  <c:v>4.55</c:v>
                </c:pt>
                <c:pt idx="122">
                  <c:v>4.38</c:v>
                </c:pt>
                <c:pt idx="123">
                  <c:v>4.3499999999999996</c:v>
                </c:pt>
                <c:pt idx="124">
                  <c:v>4.42</c:v>
                </c:pt>
                <c:pt idx="125">
                  <c:v>4.4000000000000004</c:v>
                </c:pt>
                <c:pt idx="126">
                  <c:v>4.4950000000000001</c:v>
                </c:pt>
                <c:pt idx="127">
                  <c:v>4.6150000000000002</c:v>
                </c:pt>
                <c:pt idx="128">
                  <c:v>4.7450000000000001</c:v>
                </c:pt>
                <c:pt idx="129">
                  <c:v>4.8599999999999994</c:v>
                </c:pt>
                <c:pt idx="130">
                  <c:v>4.83</c:v>
                </c:pt>
                <c:pt idx="131">
                  <c:v>4.47</c:v>
                </c:pt>
                <c:pt idx="132">
                  <c:v>4.3599999999999994</c:v>
                </c:pt>
                <c:pt idx="133">
                  <c:v>4.2050000000000001</c:v>
                </c:pt>
                <c:pt idx="134">
                  <c:v>4.4050000000000002</c:v>
                </c:pt>
                <c:pt idx="135">
                  <c:v>4.38</c:v>
                </c:pt>
                <c:pt idx="136">
                  <c:v>4.165</c:v>
                </c:pt>
                <c:pt idx="137">
                  <c:v>4.17</c:v>
                </c:pt>
                <c:pt idx="138">
                  <c:v>4.085</c:v>
                </c:pt>
                <c:pt idx="139">
                  <c:v>4.12</c:v>
                </c:pt>
                <c:pt idx="140">
                  <c:v>4.1099999999999994</c:v>
                </c:pt>
                <c:pt idx="141">
                  <c:v>4.17</c:v>
                </c:pt>
                <c:pt idx="142">
                  <c:v>4.1049999999999995</c:v>
                </c:pt>
                <c:pt idx="143">
                  <c:v>4.04</c:v>
                </c:pt>
                <c:pt idx="144">
                  <c:v>4.0549999999999997</c:v>
                </c:pt>
                <c:pt idx="145">
                  <c:v>3.9950000000000001</c:v>
                </c:pt>
                <c:pt idx="146">
                  <c:v>3.9799999999999995</c:v>
                </c:pt>
                <c:pt idx="147">
                  <c:v>3.9699999999999998</c:v>
                </c:pt>
                <c:pt idx="148">
                  <c:v>3.8050000000000002</c:v>
                </c:pt>
                <c:pt idx="149">
                  <c:v>3.7299999999999995</c:v>
                </c:pt>
                <c:pt idx="150">
                  <c:v>3.7450000000000001</c:v>
                </c:pt>
                <c:pt idx="151">
                  <c:v>3.8049999999999997</c:v>
                </c:pt>
                <c:pt idx="152">
                  <c:v>3.7299999999999995</c:v>
                </c:pt>
                <c:pt idx="153">
                  <c:v>3.5649999999999999</c:v>
                </c:pt>
                <c:pt idx="154">
                  <c:v>3.6349999999999998</c:v>
                </c:pt>
                <c:pt idx="155">
                  <c:v>3.6</c:v>
                </c:pt>
                <c:pt idx="156">
                  <c:v>3.5350000000000001</c:v>
                </c:pt>
                <c:pt idx="157">
                  <c:v>3.62</c:v>
                </c:pt>
                <c:pt idx="158">
                  <c:v>3.6</c:v>
                </c:pt>
                <c:pt idx="159">
                  <c:v>3.5649999999999999</c:v>
                </c:pt>
                <c:pt idx="160">
                  <c:v>3.68</c:v>
                </c:pt>
                <c:pt idx="161">
                  <c:v>3.8549999999999995</c:v>
                </c:pt>
                <c:pt idx="162">
                  <c:v>3.8</c:v>
                </c:pt>
                <c:pt idx="163">
                  <c:v>3.8000000000000003</c:v>
                </c:pt>
                <c:pt idx="164">
                  <c:v>3.6949999999999998</c:v>
                </c:pt>
                <c:pt idx="165">
                  <c:v>3.63</c:v>
                </c:pt>
                <c:pt idx="166">
                  <c:v>3.6549999999999998</c:v>
                </c:pt>
                <c:pt idx="167">
                  <c:v>3.585</c:v>
                </c:pt>
                <c:pt idx="168">
                  <c:v>3.5350000000000001</c:v>
                </c:pt>
                <c:pt idx="169">
                  <c:v>3.4950000000000001</c:v>
                </c:pt>
                <c:pt idx="170">
                  <c:v>3.4550000000000001</c:v>
                </c:pt>
                <c:pt idx="171">
                  <c:v>3.4050000000000002</c:v>
                </c:pt>
                <c:pt idx="172">
                  <c:v>3.395</c:v>
                </c:pt>
                <c:pt idx="173">
                  <c:v>3.2749999999999999</c:v>
                </c:pt>
                <c:pt idx="174">
                  <c:v>3.2</c:v>
                </c:pt>
                <c:pt idx="175">
                  <c:v>3.24</c:v>
                </c:pt>
                <c:pt idx="176">
                  <c:v>3.1900000000000004</c:v>
                </c:pt>
                <c:pt idx="177">
                  <c:v>3.2349999999999999</c:v>
                </c:pt>
                <c:pt idx="178">
                  <c:v>3.3250000000000002</c:v>
                </c:pt>
                <c:pt idx="179">
                  <c:v>3.4550000000000001</c:v>
                </c:pt>
                <c:pt idx="180">
                  <c:v>3.48</c:v>
                </c:pt>
                <c:pt idx="181">
                  <c:v>3.7699999999999996</c:v>
                </c:pt>
                <c:pt idx="182">
                  <c:v>3.8150000000000004</c:v>
                </c:pt>
                <c:pt idx="183">
                  <c:v>3.76</c:v>
                </c:pt>
                <c:pt idx="184">
                  <c:v>3.6350000000000002</c:v>
                </c:pt>
                <c:pt idx="185">
                  <c:v>3.63</c:v>
                </c:pt>
                <c:pt idx="186">
                  <c:v>3.7050000000000001</c:v>
                </c:pt>
                <c:pt idx="187">
                  <c:v>3.6399999999999997</c:v>
                </c:pt>
                <c:pt idx="188">
                  <c:v>3.625</c:v>
                </c:pt>
                <c:pt idx="189">
                  <c:v>3.75</c:v>
                </c:pt>
                <c:pt idx="190">
                  <c:v>3.8449999999999998</c:v>
                </c:pt>
                <c:pt idx="191">
                  <c:v>3.7949999999999999</c:v>
                </c:pt>
                <c:pt idx="192">
                  <c:v>3.8899999999999997</c:v>
                </c:pt>
                <c:pt idx="193">
                  <c:v>3.875</c:v>
                </c:pt>
                <c:pt idx="194">
                  <c:v>3.8149999999999999</c:v>
                </c:pt>
                <c:pt idx="195">
                  <c:v>3.69</c:v>
                </c:pt>
                <c:pt idx="196">
                  <c:v>3.75</c:v>
                </c:pt>
                <c:pt idx="197">
                  <c:v>3.7350000000000003</c:v>
                </c:pt>
                <c:pt idx="198">
                  <c:v>3.66</c:v>
                </c:pt>
                <c:pt idx="199">
                  <c:v>3.5950000000000002</c:v>
                </c:pt>
                <c:pt idx="200">
                  <c:v>3.51</c:v>
                </c:pt>
                <c:pt idx="201">
                  <c:v>3.5599999999999996</c:v>
                </c:pt>
                <c:pt idx="202">
                  <c:v>3.53</c:v>
                </c:pt>
                <c:pt idx="203">
                  <c:v>3.58</c:v>
                </c:pt>
                <c:pt idx="204">
                  <c:v>3.5049999999999999</c:v>
                </c:pt>
                <c:pt idx="205">
                  <c:v>3.4649999999999999</c:v>
                </c:pt>
                <c:pt idx="206">
                  <c:v>3.45</c:v>
                </c:pt>
                <c:pt idx="207">
                  <c:v>3.4450000000000003</c:v>
                </c:pt>
                <c:pt idx="208">
                  <c:v>3.5149999999999997</c:v>
                </c:pt>
                <c:pt idx="209">
                  <c:v>3.48</c:v>
                </c:pt>
                <c:pt idx="210">
                  <c:v>3.38</c:v>
                </c:pt>
                <c:pt idx="211">
                  <c:v>3.2949999999999999</c:v>
                </c:pt>
                <c:pt idx="212">
                  <c:v>3.25</c:v>
                </c:pt>
                <c:pt idx="213">
                  <c:v>3.2</c:v>
                </c:pt>
                <c:pt idx="214">
                  <c:v>3.26</c:v>
                </c:pt>
                <c:pt idx="215">
                  <c:v>3.2450000000000001</c:v>
                </c:pt>
                <c:pt idx="216">
                  <c:v>3.2</c:v>
                </c:pt>
                <c:pt idx="217">
                  <c:v>3.13</c:v>
                </c:pt>
                <c:pt idx="218">
                  <c:v>3.1150000000000002</c:v>
                </c:pt>
                <c:pt idx="219">
                  <c:v>3.06</c:v>
                </c:pt>
                <c:pt idx="220">
                  <c:v>3.125</c:v>
                </c:pt>
                <c:pt idx="221">
                  <c:v>3.0549999999999997</c:v>
                </c:pt>
                <c:pt idx="222">
                  <c:v>3.09</c:v>
                </c:pt>
                <c:pt idx="223">
                  <c:v>3.0350000000000001</c:v>
                </c:pt>
                <c:pt idx="224">
                  <c:v>2.9975000000000001</c:v>
                </c:pt>
                <c:pt idx="225">
                  <c:v>2.96</c:v>
                </c:pt>
                <c:pt idx="226">
                  <c:v>2.8899999999999997</c:v>
                </c:pt>
                <c:pt idx="227">
                  <c:v>2.8250000000000002</c:v>
                </c:pt>
                <c:pt idx="228">
                  <c:v>2.76</c:v>
                </c:pt>
                <c:pt idx="229">
                  <c:v>2.7949999999999999</c:v>
                </c:pt>
                <c:pt idx="230">
                  <c:v>2.7349999999999999</c:v>
                </c:pt>
                <c:pt idx="231">
                  <c:v>2.7199999999999998</c:v>
                </c:pt>
                <c:pt idx="232">
                  <c:v>2.7149999999999999</c:v>
                </c:pt>
                <c:pt idx="233">
                  <c:v>2.69</c:v>
                </c:pt>
                <c:pt idx="234">
                  <c:v>2.63</c:v>
                </c:pt>
                <c:pt idx="235">
                  <c:v>2.6749999999999998</c:v>
                </c:pt>
                <c:pt idx="236">
                  <c:v>2.6399999999999997</c:v>
                </c:pt>
                <c:pt idx="237">
                  <c:v>2.6100000000000003</c:v>
                </c:pt>
                <c:pt idx="238">
                  <c:v>2.585</c:v>
                </c:pt>
                <c:pt idx="239">
                  <c:v>2.58</c:v>
                </c:pt>
                <c:pt idx="240">
                  <c:v>2.56</c:v>
                </c:pt>
                <c:pt idx="241">
                  <c:v>2.4750000000000001</c:v>
                </c:pt>
                <c:pt idx="242">
                  <c:v>2.4500000000000002</c:v>
                </c:pt>
                <c:pt idx="243">
                  <c:v>2.3250000000000002</c:v>
                </c:pt>
                <c:pt idx="244">
                  <c:v>2.31</c:v>
                </c:pt>
                <c:pt idx="245">
                  <c:v>2.4</c:v>
                </c:pt>
                <c:pt idx="246">
                  <c:v>2.37</c:v>
                </c:pt>
                <c:pt idx="247">
                  <c:v>2.3449999999999998</c:v>
                </c:pt>
                <c:pt idx="248">
                  <c:v>2.3149999999999999</c:v>
                </c:pt>
                <c:pt idx="249">
                  <c:v>2.29</c:v>
                </c:pt>
                <c:pt idx="250">
                  <c:v>2.3250000000000002</c:v>
                </c:pt>
                <c:pt idx="251">
                  <c:v>2.3200000000000003</c:v>
                </c:pt>
                <c:pt idx="252">
                  <c:v>2.2549999999999999</c:v>
                </c:pt>
                <c:pt idx="253">
                  <c:v>2.29</c:v>
                </c:pt>
                <c:pt idx="254">
                  <c:v>2.2400000000000002</c:v>
                </c:pt>
                <c:pt idx="255">
                  <c:v>2.25</c:v>
                </c:pt>
                <c:pt idx="256">
                  <c:v>2.2050000000000001</c:v>
                </c:pt>
                <c:pt idx="257">
                  <c:v>2.2149999999999999</c:v>
                </c:pt>
                <c:pt idx="258">
                  <c:v>2.1550000000000002</c:v>
                </c:pt>
                <c:pt idx="259">
                  <c:v>2.1349999999999998</c:v>
                </c:pt>
                <c:pt idx="260">
                  <c:v>2.0949999999999998</c:v>
                </c:pt>
                <c:pt idx="261">
                  <c:v>2.0550000000000002</c:v>
                </c:pt>
                <c:pt idx="262">
                  <c:v>2.0300000000000002</c:v>
                </c:pt>
                <c:pt idx="263">
                  <c:v>1.9500000000000002</c:v>
                </c:pt>
                <c:pt idx="264">
                  <c:v>1.835</c:v>
                </c:pt>
                <c:pt idx="265">
                  <c:v>1.8050000000000002</c:v>
                </c:pt>
                <c:pt idx="266">
                  <c:v>1.7250000000000001</c:v>
                </c:pt>
                <c:pt idx="267">
                  <c:v>1.6749999999999998</c:v>
                </c:pt>
                <c:pt idx="268">
                  <c:v>1.6749999999999998</c:v>
                </c:pt>
                <c:pt idx="269">
                  <c:v>1.625</c:v>
                </c:pt>
                <c:pt idx="270">
                  <c:v>1.625</c:v>
                </c:pt>
                <c:pt idx="271">
                  <c:v>1.58</c:v>
                </c:pt>
                <c:pt idx="272">
                  <c:v>1.605</c:v>
                </c:pt>
                <c:pt idx="273">
                  <c:v>1.62</c:v>
                </c:pt>
                <c:pt idx="274">
                  <c:v>1.605</c:v>
                </c:pt>
                <c:pt idx="275">
                  <c:v>1.59</c:v>
                </c:pt>
                <c:pt idx="276">
                  <c:v>1.5449999999999999</c:v>
                </c:pt>
                <c:pt idx="277">
                  <c:v>1.63</c:v>
                </c:pt>
                <c:pt idx="278">
                  <c:v>1.8274999999999999</c:v>
                </c:pt>
                <c:pt idx="279">
                  <c:v>2.0249999999999999</c:v>
                </c:pt>
                <c:pt idx="280">
                  <c:v>2.1150000000000002</c:v>
                </c:pt>
                <c:pt idx="281">
                  <c:v>2.1</c:v>
                </c:pt>
                <c:pt idx="282">
                  <c:v>2.06</c:v>
                </c:pt>
                <c:pt idx="283">
                  <c:v>2.41</c:v>
                </c:pt>
                <c:pt idx="284">
                  <c:v>2.4900000000000002</c:v>
                </c:pt>
                <c:pt idx="285">
                  <c:v>2.5649999999999999</c:v>
                </c:pt>
                <c:pt idx="286">
                  <c:v>2.66</c:v>
                </c:pt>
                <c:pt idx="287">
                  <c:v>2.64</c:v>
                </c:pt>
                <c:pt idx="288">
                  <c:v>2.7450000000000001</c:v>
                </c:pt>
                <c:pt idx="289">
                  <c:v>2.5049999999999999</c:v>
                </c:pt>
                <c:pt idx="290">
                  <c:v>2.395</c:v>
                </c:pt>
                <c:pt idx="291">
                  <c:v>2.3649999999999998</c:v>
                </c:pt>
                <c:pt idx="292">
                  <c:v>2.4050000000000002</c:v>
                </c:pt>
                <c:pt idx="293">
                  <c:v>2.44</c:v>
                </c:pt>
                <c:pt idx="294">
                  <c:v>2.4500000000000002</c:v>
                </c:pt>
                <c:pt idx="295">
                  <c:v>2.605</c:v>
                </c:pt>
                <c:pt idx="296">
                  <c:v>2.6</c:v>
                </c:pt>
                <c:pt idx="297">
                  <c:v>2.6349999999999998</c:v>
                </c:pt>
                <c:pt idx="298">
                  <c:v>2.7149999999999999</c:v>
                </c:pt>
                <c:pt idx="299">
                  <c:v>2.835</c:v>
                </c:pt>
                <c:pt idx="300">
                  <c:v>2.875</c:v>
                </c:pt>
                <c:pt idx="301">
                  <c:v>2.84</c:v>
                </c:pt>
                <c:pt idx="302">
                  <c:v>2.7649999999999997</c:v>
                </c:pt>
                <c:pt idx="303">
                  <c:v>2.6749999999999998</c:v>
                </c:pt>
                <c:pt idx="304">
                  <c:v>2.63</c:v>
                </c:pt>
                <c:pt idx="305">
                  <c:v>2.7350000000000003</c:v>
                </c:pt>
                <c:pt idx="306">
                  <c:v>2.67</c:v>
                </c:pt>
                <c:pt idx="307">
                  <c:v>2.5750000000000002</c:v>
                </c:pt>
                <c:pt idx="308">
                  <c:v>2.5449999999999999</c:v>
                </c:pt>
                <c:pt idx="309">
                  <c:v>2.7300000000000004</c:v>
                </c:pt>
                <c:pt idx="310">
                  <c:v>2.6500000000000004</c:v>
                </c:pt>
                <c:pt idx="311">
                  <c:v>2.7050000000000001</c:v>
                </c:pt>
                <c:pt idx="312">
                  <c:v>2.7250000000000001</c:v>
                </c:pt>
                <c:pt idx="313">
                  <c:v>2.7450000000000001</c:v>
                </c:pt>
                <c:pt idx="314">
                  <c:v>2.7649999999999997</c:v>
                </c:pt>
                <c:pt idx="315">
                  <c:v>2.84</c:v>
                </c:pt>
                <c:pt idx="316">
                  <c:v>2.88</c:v>
                </c:pt>
                <c:pt idx="317">
                  <c:v>2.6950000000000003</c:v>
                </c:pt>
                <c:pt idx="318">
                  <c:v>2.67</c:v>
                </c:pt>
                <c:pt idx="319">
                  <c:v>2.7149999999999999</c:v>
                </c:pt>
                <c:pt idx="320">
                  <c:v>2.6550000000000002</c:v>
                </c:pt>
                <c:pt idx="321">
                  <c:v>2.585</c:v>
                </c:pt>
                <c:pt idx="322">
                  <c:v>2.59</c:v>
                </c:pt>
                <c:pt idx="323">
                  <c:v>2.4350000000000001</c:v>
                </c:pt>
                <c:pt idx="324">
                  <c:v>2.31</c:v>
                </c:pt>
                <c:pt idx="325">
                  <c:v>2.2350000000000003</c:v>
                </c:pt>
                <c:pt idx="326">
                  <c:v>2.16</c:v>
                </c:pt>
                <c:pt idx="327">
                  <c:v>2.085</c:v>
                </c:pt>
                <c:pt idx="328">
                  <c:v>2.09</c:v>
                </c:pt>
                <c:pt idx="329">
                  <c:v>2.1</c:v>
                </c:pt>
                <c:pt idx="330">
                  <c:v>2.125</c:v>
                </c:pt>
                <c:pt idx="331">
                  <c:v>1.96</c:v>
                </c:pt>
                <c:pt idx="332">
                  <c:v>2.0099999999999998</c:v>
                </c:pt>
                <c:pt idx="333">
                  <c:v>2.085</c:v>
                </c:pt>
                <c:pt idx="334">
                  <c:v>2.0449999999999999</c:v>
                </c:pt>
                <c:pt idx="335">
                  <c:v>1.9100000000000001</c:v>
                </c:pt>
                <c:pt idx="336">
                  <c:v>1.8050000000000002</c:v>
                </c:pt>
                <c:pt idx="337">
                  <c:v>1.835</c:v>
                </c:pt>
                <c:pt idx="338">
                  <c:v>1.83</c:v>
                </c:pt>
                <c:pt idx="339">
                  <c:v>1.6850000000000001</c:v>
                </c:pt>
                <c:pt idx="340">
                  <c:v>1.5649999999999999</c:v>
                </c:pt>
                <c:pt idx="341">
                  <c:v>1.5</c:v>
                </c:pt>
                <c:pt idx="342">
                  <c:v>1.39</c:v>
                </c:pt>
                <c:pt idx="343">
                  <c:v>1.31</c:v>
                </c:pt>
                <c:pt idx="344">
                  <c:v>1.35</c:v>
                </c:pt>
                <c:pt idx="345">
                  <c:v>1.28</c:v>
                </c:pt>
                <c:pt idx="346">
                  <c:v>1.33</c:v>
                </c:pt>
                <c:pt idx="347">
                  <c:v>1.29</c:v>
                </c:pt>
                <c:pt idx="348">
                  <c:v>1.35</c:v>
                </c:pt>
                <c:pt idx="349">
                  <c:v>1.395</c:v>
                </c:pt>
                <c:pt idx="350">
                  <c:v>1.4350000000000001</c:v>
                </c:pt>
                <c:pt idx="351">
                  <c:v>1.37</c:v>
                </c:pt>
                <c:pt idx="352">
                  <c:v>1.3450000000000002</c:v>
                </c:pt>
                <c:pt idx="353">
                  <c:v>1.44</c:v>
                </c:pt>
                <c:pt idx="354">
                  <c:v>1.47</c:v>
                </c:pt>
                <c:pt idx="355">
                  <c:v>1.42</c:v>
                </c:pt>
                <c:pt idx="356">
                  <c:v>1.5750000000000002</c:v>
                </c:pt>
                <c:pt idx="357">
                  <c:v>1.5550000000000002</c:v>
                </c:pt>
                <c:pt idx="358">
                  <c:v>1.77</c:v>
                </c:pt>
                <c:pt idx="359">
                  <c:v>1.925</c:v>
                </c:pt>
                <c:pt idx="360">
                  <c:v>1.8849999999999998</c:v>
                </c:pt>
                <c:pt idx="361">
                  <c:v>1.855</c:v>
                </c:pt>
                <c:pt idx="362">
                  <c:v>1.8699999999999999</c:v>
                </c:pt>
                <c:pt idx="363">
                  <c:v>1.8450000000000002</c:v>
                </c:pt>
                <c:pt idx="364">
                  <c:v>1.7749999999999999</c:v>
                </c:pt>
                <c:pt idx="365">
                  <c:v>1.72</c:v>
                </c:pt>
                <c:pt idx="366">
                  <c:v>1.79</c:v>
                </c:pt>
                <c:pt idx="367">
                  <c:v>1.7749999999999999</c:v>
                </c:pt>
                <c:pt idx="368">
                  <c:v>1.875</c:v>
                </c:pt>
                <c:pt idx="369">
                  <c:v>1.91</c:v>
                </c:pt>
                <c:pt idx="370">
                  <c:v>1.895</c:v>
                </c:pt>
                <c:pt idx="371">
                  <c:v>1.835</c:v>
                </c:pt>
                <c:pt idx="372">
                  <c:v>1.79</c:v>
                </c:pt>
                <c:pt idx="373">
                  <c:v>1.69</c:v>
                </c:pt>
                <c:pt idx="374">
                  <c:v>1.835</c:v>
                </c:pt>
                <c:pt idx="375">
                  <c:v>1.9449999999999998</c:v>
                </c:pt>
                <c:pt idx="376">
                  <c:v>1.875</c:v>
                </c:pt>
                <c:pt idx="377">
                  <c:v>1.85</c:v>
                </c:pt>
                <c:pt idx="378">
                  <c:v>1.7850000000000001</c:v>
                </c:pt>
                <c:pt idx="379">
                  <c:v>1.7050000000000001</c:v>
                </c:pt>
                <c:pt idx="380">
                  <c:v>1.71</c:v>
                </c:pt>
                <c:pt idx="381">
                  <c:v>1.7149999999999999</c:v>
                </c:pt>
                <c:pt idx="382">
                  <c:v>1.7</c:v>
                </c:pt>
                <c:pt idx="383">
                  <c:v>1.7549999999999999</c:v>
                </c:pt>
                <c:pt idx="384">
                  <c:v>1.71</c:v>
                </c:pt>
                <c:pt idx="385">
                  <c:v>1.7349999999999999</c:v>
                </c:pt>
                <c:pt idx="386">
                  <c:v>1.6949999999999998</c:v>
                </c:pt>
                <c:pt idx="387">
                  <c:v>1.67</c:v>
                </c:pt>
                <c:pt idx="388">
                  <c:v>1.6749999999999998</c:v>
                </c:pt>
                <c:pt idx="389">
                  <c:v>1.6749999999999998</c:v>
                </c:pt>
                <c:pt idx="390">
                  <c:v>1.63</c:v>
                </c:pt>
                <c:pt idx="391">
                  <c:v>1.8149999999999999</c:v>
                </c:pt>
                <c:pt idx="392">
                  <c:v>1.9</c:v>
                </c:pt>
                <c:pt idx="393">
                  <c:v>1.825</c:v>
                </c:pt>
                <c:pt idx="394">
                  <c:v>1.72</c:v>
                </c:pt>
                <c:pt idx="395">
                  <c:v>1.7650000000000001</c:v>
                </c:pt>
                <c:pt idx="396">
                  <c:v>1.69</c:v>
                </c:pt>
                <c:pt idx="397">
                  <c:v>1.64</c:v>
                </c:pt>
                <c:pt idx="398">
                  <c:v>1.6749999999999998</c:v>
                </c:pt>
                <c:pt idx="399">
                  <c:v>1.665</c:v>
                </c:pt>
                <c:pt idx="400">
                  <c:v>1.7</c:v>
                </c:pt>
                <c:pt idx="401">
                  <c:v>1.66</c:v>
                </c:pt>
                <c:pt idx="402">
                  <c:v>1.7449999999999999</c:v>
                </c:pt>
                <c:pt idx="403">
                  <c:v>1.7349999999999999</c:v>
                </c:pt>
                <c:pt idx="404">
                  <c:v>1.7399999999999998</c:v>
                </c:pt>
                <c:pt idx="405">
                  <c:v>1.75</c:v>
                </c:pt>
                <c:pt idx="406">
                  <c:v>1.67</c:v>
                </c:pt>
                <c:pt idx="407">
                  <c:v>1.68</c:v>
                </c:pt>
                <c:pt idx="408">
                  <c:v>1.6099999999999999</c:v>
                </c:pt>
                <c:pt idx="409">
                  <c:v>1.5350000000000001</c:v>
                </c:pt>
                <c:pt idx="410">
                  <c:v>1.6099999999999999</c:v>
                </c:pt>
                <c:pt idx="411">
                  <c:v>1.63</c:v>
                </c:pt>
                <c:pt idx="412">
                  <c:v>1.6099999999999999</c:v>
                </c:pt>
                <c:pt idx="413">
                  <c:v>1.5449999999999999</c:v>
                </c:pt>
                <c:pt idx="414">
                  <c:v>1.55</c:v>
                </c:pt>
                <c:pt idx="415">
                  <c:v>1.55</c:v>
                </c:pt>
                <c:pt idx="416">
                  <c:v>1.665</c:v>
                </c:pt>
                <c:pt idx="417">
                  <c:v>1.6749999999999998</c:v>
                </c:pt>
                <c:pt idx="418">
                  <c:v>1.635</c:v>
                </c:pt>
                <c:pt idx="419">
                  <c:v>1.7050000000000001</c:v>
                </c:pt>
                <c:pt idx="420">
                  <c:v>1.65</c:v>
                </c:pt>
                <c:pt idx="421">
                  <c:v>1.6850000000000001</c:v>
                </c:pt>
                <c:pt idx="422">
                  <c:v>1.7850000000000001</c:v>
                </c:pt>
                <c:pt idx="423">
                  <c:v>1.81</c:v>
                </c:pt>
                <c:pt idx="424">
                  <c:v>1.81</c:v>
                </c:pt>
                <c:pt idx="425">
                  <c:v>1.78</c:v>
                </c:pt>
                <c:pt idx="426">
                  <c:v>1.79</c:v>
                </c:pt>
                <c:pt idx="427">
                  <c:v>1.8</c:v>
                </c:pt>
                <c:pt idx="428">
                  <c:v>1.7949999999999999</c:v>
                </c:pt>
                <c:pt idx="429">
                  <c:v>1.82</c:v>
                </c:pt>
                <c:pt idx="430">
                  <c:v>1.83</c:v>
                </c:pt>
                <c:pt idx="431">
                  <c:v>1.84</c:v>
                </c:pt>
                <c:pt idx="432">
                  <c:v>1.8250000000000002</c:v>
                </c:pt>
                <c:pt idx="433">
                  <c:v>1.885</c:v>
                </c:pt>
                <c:pt idx="434">
                  <c:v>1.8599999999999999</c:v>
                </c:pt>
                <c:pt idx="435">
                  <c:v>1.875</c:v>
                </c:pt>
                <c:pt idx="436">
                  <c:v>1.9</c:v>
                </c:pt>
                <c:pt idx="437">
                  <c:v>1.98</c:v>
                </c:pt>
                <c:pt idx="438">
                  <c:v>1.9550000000000001</c:v>
                </c:pt>
                <c:pt idx="439">
                  <c:v>2</c:v>
                </c:pt>
                <c:pt idx="440">
                  <c:v>2.0649999999999999</c:v>
                </c:pt>
                <c:pt idx="441">
                  <c:v>1.98</c:v>
                </c:pt>
                <c:pt idx="442">
                  <c:v>1.9500000000000002</c:v>
                </c:pt>
                <c:pt idx="443">
                  <c:v>2.0150000000000001</c:v>
                </c:pt>
                <c:pt idx="444">
                  <c:v>1.99</c:v>
                </c:pt>
                <c:pt idx="445">
                  <c:v>1.93</c:v>
                </c:pt>
                <c:pt idx="446">
                  <c:v>1.96</c:v>
                </c:pt>
                <c:pt idx="447">
                  <c:v>1.96</c:v>
                </c:pt>
                <c:pt idx="448">
                  <c:v>1.96</c:v>
                </c:pt>
                <c:pt idx="449">
                  <c:v>1.9100000000000001</c:v>
                </c:pt>
                <c:pt idx="450">
                  <c:v>1.9449999999999998</c:v>
                </c:pt>
                <c:pt idx="451">
                  <c:v>2.0099999999999998</c:v>
                </c:pt>
                <c:pt idx="452">
                  <c:v>2.04</c:v>
                </c:pt>
                <c:pt idx="453">
                  <c:v>2.1349999999999998</c:v>
                </c:pt>
                <c:pt idx="454">
                  <c:v>2.1349999999999998</c:v>
                </c:pt>
                <c:pt idx="455">
                  <c:v>2.09</c:v>
                </c:pt>
                <c:pt idx="456">
                  <c:v>2.12</c:v>
                </c:pt>
                <c:pt idx="457">
                  <c:v>2.2000000000000002</c:v>
                </c:pt>
                <c:pt idx="458">
                  <c:v>2.1850000000000001</c:v>
                </c:pt>
                <c:pt idx="459">
                  <c:v>2.165</c:v>
                </c:pt>
                <c:pt idx="460">
                  <c:v>2.1749999999999998</c:v>
                </c:pt>
                <c:pt idx="461">
                  <c:v>2.2649999999999997</c:v>
                </c:pt>
                <c:pt idx="462">
                  <c:v>2.1950000000000003</c:v>
                </c:pt>
                <c:pt idx="463">
                  <c:v>2.3250000000000002</c:v>
                </c:pt>
                <c:pt idx="464">
                  <c:v>2.36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52-4688-87B5-885483C20C65}"/>
            </c:ext>
          </c:extLst>
        </c:ser>
        <c:ser>
          <c:idx val="3"/>
          <c:order val="2"/>
          <c:tx>
            <c:v>BB</c:v>
          </c:tx>
          <c:spPr>
            <a:ln w="19050" cap="rnd">
              <a:solidFill>
                <a:srgbClr val="FFCC00"/>
              </a:solidFill>
              <a:round/>
            </a:ln>
            <a:effectLst/>
          </c:spPr>
          <c:marker>
            <c:symbol val="none"/>
          </c:marker>
          <c:cat>
            <c:numRef>
              <c:f>'Corporate V2'!$A$14:$A$478</c:f>
              <c:numCache>
                <c:formatCode>m/d/yyyy</c:formatCode>
                <c:ptCount val="465"/>
                <c:pt idx="0">
                  <c:v>40179</c:v>
                </c:pt>
                <c:pt idx="1">
                  <c:v>40186</c:v>
                </c:pt>
                <c:pt idx="2">
                  <c:v>40193</c:v>
                </c:pt>
                <c:pt idx="3">
                  <c:v>40200</c:v>
                </c:pt>
                <c:pt idx="4">
                  <c:v>40207</c:v>
                </c:pt>
                <c:pt idx="5">
                  <c:v>40214</c:v>
                </c:pt>
                <c:pt idx="6">
                  <c:v>40221</c:v>
                </c:pt>
                <c:pt idx="7">
                  <c:v>40228</c:v>
                </c:pt>
                <c:pt idx="8">
                  <c:v>40235</c:v>
                </c:pt>
                <c:pt idx="9">
                  <c:v>40242</c:v>
                </c:pt>
                <c:pt idx="10">
                  <c:v>40249</c:v>
                </c:pt>
                <c:pt idx="11">
                  <c:v>40256</c:v>
                </c:pt>
                <c:pt idx="12">
                  <c:v>40263</c:v>
                </c:pt>
                <c:pt idx="13">
                  <c:v>40270</c:v>
                </c:pt>
                <c:pt idx="14">
                  <c:v>40277</c:v>
                </c:pt>
                <c:pt idx="15">
                  <c:v>40284</c:v>
                </c:pt>
                <c:pt idx="16">
                  <c:v>40291</c:v>
                </c:pt>
                <c:pt idx="17">
                  <c:v>40298</c:v>
                </c:pt>
                <c:pt idx="18">
                  <c:v>40305</c:v>
                </c:pt>
                <c:pt idx="19">
                  <c:v>40312</c:v>
                </c:pt>
                <c:pt idx="20">
                  <c:v>40319</c:v>
                </c:pt>
                <c:pt idx="21">
                  <c:v>40326</c:v>
                </c:pt>
                <c:pt idx="22">
                  <c:v>40333</c:v>
                </c:pt>
                <c:pt idx="23">
                  <c:v>40340</c:v>
                </c:pt>
                <c:pt idx="24">
                  <c:v>40347</c:v>
                </c:pt>
                <c:pt idx="25">
                  <c:v>40354</c:v>
                </c:pt>
                <c:pt idx="26">
                  <c:v>40361</c:v>
                </c:pt>
                <c:pt idx="27">
                  <c:v>40368</c:v>
                </c:pt>
                <c:pt idx="28">
                  <c:v>40375</c:v>
                </c:pt>
                <c:pt idx="29">
                  <c:v>40382</c:v>
                </c:pt>
                <c:pt idx="30">
                  <c:v>40389</c:v>
                </c:pt>
                <c:pt idx="31">
                  <c:v>40396</c:v>
                </c:pt>
                <c:pt idx="32">
                  <c:v>40403</c:v>
                </c:pt>
                <c:pt idx="33">
                  <c:v>40410</c:v>
                </c:pt>
                <c:pt idx="34">
                  <c:v>40417</c:v>
                </c:pt>
                <c:pt idx="35">
                  <c:v>40424</c:v>
                </c:pt>
                <c:pt idx="36">
                  <c:v>40431</c:v>
                </c:pt>
                <c:pt idx="37">
                  <c:v>40438</c:v>
                </c:pt>
                <c:pt idx="38">
                  <c:v>40445</c:v>
                </c:pt>
                <c:pt idx="39">
                  <c:v>40452</c:v>
                </c:pt>
                <c:pt idx="40">
                  <c:v>40459</c:v>
                </c:pt>
                <c:pt idx="41">
                  <c:v>40466</c:v>
                </c:pt>
                <c:pt idx="42">
                  <c:v>40473</c:v>
                </c:pt>
                <c:pt idx="43">
                  <c:v>40480</c:v>
                </c:pt>
                <c:pt idx="44">
                  <c:v>40487</c:v>
                </c:pt>
                <c:pt idx="45">
                  <c:v>40494</c:v>
                </c:pt>
                <c:pt idx="46">
                  <c:v>40501</c:v>
                </c:pt>
                <c:pt idx="47">
                  <c:v>40508</c:v>
                </c:pt>
                <c:pt idx="48">
                  <c:v>40515</c:v>
                </c:pt>
                <c:pt idx="49">
                  <c:v>40522</c:v>
                </c:pt>
                <c:pt idx="50">
                  <c:v>40529</c:v>
                </c:pt>
                <c:pt idx="51">
                  <c:v>40536</c:v>
                </c:pt>
                <c:pt idx="52">
                  <c:v>40543</c:v>
                </c:pt>
                <c:pt idx="53">
                  <c:v>40550</c:v>
                </c:pt>
                <c:pt idx="54">
                  <c:v>40557</c:v>
                </c:pt>
                <c:pt idx="55">
                  <c:v>40564</c:v>
                </c:pt>
                <c:pt idx="56">
                  <c:v>40571</c:v>
                </c:pt>
                <c:pt idx="57">
                  <c:v>40578</c:v>
                </c:pt>
                <c:pt idx="58">
                  <c:v>40585</c:v>
                </c:pt>
                <c:pt idx="59">
                  <c:v>40592</c:v>
                </c:pt>
                <c:pt idx="60">
                  <c:v>40599</c:v>
                </c:pt>
                <c:pt idx="61">
                  <c:v>40606</c:v>
                </c:pt>
                <c:pt idx="62">
                  <c:v>40613</c:v>
                </c:pt>
                <c:pt idx="63">
                  <c:v>40620</c:v>
                </c:pt>
                <c:pt idx="64">
                  <c:v>40627</c:v>
                </c:pt>
                <c:pt idx="65">
                  <c:v>40634</c:v>
                </c:pt>
                <c:pt idx="66">
                  <c:v>40641</c:v>
                </c:pt>
                <c:pt idx="67">
                  <c:v>40648</c:v>
                </c:pt>
                <c:pt idx="68">
                  <c:v>40655</c:v>
                </c:pt>
                <c:pt idx="69">
                  <c:v>40662</c:v>
                </c:pt>
                <c:pt idx="70">
                  <c:v>40669</c:v>
                </c:pt>
                <c:pt idx="71">
                  <c:v>40676</c:v>
                </c:pt>
                <c:pt idx="72">
                  <c:v>40683</c:v>
                </c:pt>
                <c:pt idx="73">
                  <c:v>40690</c:v>
                </c:pt>
                <c:pt idx="74">
                  <c:v>40697</c:v>
                </c:pt>
                <c:pt idx="75">
                  <c:v>40704</c:v>
                </c:pt>
                <c:pt idx="76">
                  <c:v>40711</c:v>
                </c:pt>
                <c:pt idx="77">
                  <c:v>40718</c:v>
                </c:pt>
                <c:pt idx="78">
                  <c:v>40725</c:v>
                </c:pt>
                <c:pt idx="79">
                  <c:v>40732</c:v>
                </c:pt>
                <c:pt idx="80">
                  <c:v>40739</c:v>
                </c:pt>
                <c:pt idx="81">
                  <c:v>40746</c:v>
                </c:pt>
                <c:pt idx="82">
                  <c:v>40753</c:v>
                </c:pt>
                <c:pt idx="83">
                  <c:v>40760</c:v>
                </c:pt>
                <c:pt idx="84">
                  <c:v>40767</c:v>
                </c:pt>
                <c:pt idx="85">
                  <c:v>40774</c:v>
                </c:pt>
                <c:pt idx="86">
                  <c:v>40781</c:v>
                </c:pt>
                <c:pt idx="87">
                  <c:v>40788</c:v>
                </c:pt>
                <c:pt idx="88">
                  <c:v>40795</c:v>
                </c:pt>
                <c:pt idx="89">
                  <c:v>40802</c:v>
                </c:pt>
                <c:pt idx="90">
                  <c:v>40809</c:v>
                </c:pt>
                <c:pt idx="91">
                  <c:v>40816</c:v>
                </c:pt>
                <c:pt idx="92">
                  <c:v>40823</c:v>
                </c:pt>
                <c:pt idx="93">
                  <c:v>40830</c:v>
                </c:pt>
                <c:pt idx="94">
                  <c:v>40837</c:v>
                </c:pt>
                <c:pt idx="95">
                  <c:v>40844</c:v>
                </c:pt>
                <c:pt idx="96">
                  <c:v>40851</c:v>
                </c:pt>
                <c:pt idx="97">
                  <c:v>40858</c:v>
                </c:pt>
                <c:pt idx="98">
                  <c:v>40865</c:v>
                </c:pt>
                <c:pt idx="99">
                  <c:v>40872</c:v>
                </c:pt>
                <c:pt idx="100">
                  <c:v>40879</c:v>
                </c:pt>
                <c:pt idx="101">
                  <c:v>40886</c:v>
                </c:pt>
                <c:pt idx="102">
                  <c:v>40893</c:v>
                </c:pt>
                <c:pt idx="103">
                  <c:v>40900</c:v>
                </c:pt>
                <c:pt idx="104">
                  <c:v>40907</c:v>
                </c:pt>
                <c:pt idx="105">
                  <c:v>40914</c:v>
                </c:pt>
                <c:pt idx="106">
                  <c:v>40921</c:v>
                </c:pt>
                <c:pt idx="107">
                  <c:v>40928</c:v>
                </c:pt>
                <c:pt idx="108">
                  <c:v>40935</c:v>
                </c:pt>
                <c:pt idx="109">
                  <c:v>40942</c:v>
                </c:pt>
                <c:pt idx="110">
                  <c:v>40949</c:v>
                </c:pt>
                <c:pt idx="111">
                  <c:v>40956</c:v>
                </c:pt>
                <c:pt idx="112">
                  <c:v>40963</c:v>
                </c:pt>
                <c:pt idx="113">
                  <c:v>40970</c:v>
                </c:pt>
                <c:pt idx="114">
                  <c:v>40977</c:v>
                </c:pt>
                <c:pt idx="115">
                  <c:v>40984</c:v>
                </c:pt>
                <c:pt idx="116">
                  <c:v>40991</c:v>
                </c:pt>
                <c:pt idx="117">
                  <c:v>40998</c:v>
                </c:pt>
                <c:pt idx="118">
                  <c:v>41005</c:v>
                </c:pt>
                <c:pt idx="119">
                  <c:v>41012</c:v>
                </c:pt>
                <c:pt idx="120">
                  <c:v>41019</c:v>
                </c:pt>
                <c:pt idx="121">
                  <c:v>41026</c:v>
                </c:pt>
                <c:pt idx="122">
                  <c:v>41033</c:v>
                </c:pt>
                <c:pt idx="123">
                  <c:v>41040</c:v>
                </c:pt>
                <c:pt idx="124">
                  <c:v>41047</c:v>
                </c:pt>
                <c:pt idx="125">
                  <c:v>41054</c:v>
                </c:pt>
                <c:pt idx="126">
                  <c:v>41061</c:v>
                </c:pt>
                <c:pt idx="127">
                  <c:v>41068</c:v>
                </c:pt>
                <c:pt idx="128">
                  <c:v>41075</c:v>
                </c:pt>
                <c:pt idx="129">
                  <c:v>41082</c:v>
                </c:pt>
                <c:pt idx="130">
                  <c:v>41089</c:v>
                </c:pt>
                <c:pt idx="131">
                  <c:v>41096</c:v>
                </c:pt>
                <c:pt idx="132">
                  <c:v>41103</c:v>
                </c:pt>
                <c:pt idx="133">
                  <c:v>41110</c:v>
                </c:pt>
                <c:pt idx="134">
                  <c:v>41117</c:v>
                </c:pt>
                <c:pt idx="135">
                  <c:v>41124</c:v>
                </c:pt>
                <c:pt idx="136">
                  <c:v>41131</c:v>
                </c:pt>
                <c:pt idx="137">
                  <c:v>41138</c:v>
                </c:pt>
                <c:pt idx="138">
                  <c:v>41145</c:v>
                </c:pt>
                <c:pt idx="139">
                  <c:v>41152</c:v>
                </c:pt>
                <c:pt idx="140">
                  <c:v>41159</c:v>
                </c:pt>
                <c:pt idx="141">
                  <c:v>41166</c:v>
                </c:pt>
                <c:pt idx="142">
                  <c:v>41173</c:v>
                </c:pt>
                <c:pt idx="143">
                  <c:v>41180</c:v>
                </c:pt>
                <c:pt idx="144">
                  <c:v>41187</c:v>
                </c:pt>
                <c:pt idx="145">
                  <c:v>41194</c:v>
                </c:pt>
                <c:pt idx="146">
                  <c:v>41201</c:v>
                </c:pt>
                <c:pt idx="147">
                  <c:v>41208</c:v>
                </c:pt>
                <c:pt idx="148">
                  <c:v>41215</c:v>
                </c:pt>
                <c:pt idx="149">
                  <c:v>41222</c:v>
                </c:pt>
                <c:pt idx="150">
                  <c:v>41229</c:v>
                </c:pt>
                <c:pt idx="151">
                  <c:v>41236</c:v>
                </c:pt>
                <c:pt idx="152">
                  <c:v>41243</c:v>
                </c:pt>
                <c:pt idx="153">
                  <c:v>41250</c:v>
                </c:pt>
                <c:pt idx="154">
                  <c:v>41257</c:v>
                </c:pt>
                <c:pt idx="155">
                  <c:v>41264</c:v>
                </c:pt>
                <c:pt idx="156">
                  <c:v>41271</c:v>
                </c:pt>
                <c:pt idx="157">
                  <c:v>41278</c:v>
                </c:pt>
                <c:pt idx="158">
                  <c:v>41285</c:v>
                </c:pt>
                <c:pt idx="159">
                  <c:v>41292</c:v>
                </c:pt>
                <c:pt idx="160">
                  <c:v>41299</c:v>
                </c:pt>
                <c:pt idx="161">
                  <c:v>41306</c:v>
                </c:pt>
                <c:pt idx="162">
                  <c:v>41313</c:v>
                </c:pt>
                <c:pt idx="163">
                  <c:v>41320</c:v>
                </c:pt>
                <c:pt idx="164">
                  <c:v>41327</c:v>
                </c:pt>
                <c:pt idx="165">
                  <c:v>41334</c:v>
                </c:pt>
                <c:pt idx="166">
                  <c:v>41341</c:v>
                </c:pt>
                <c:pt idx="167">
                  <c:v>41348</c:v>
                </c:pt>
                <c:pt idx="168">
                  <c:v>41355</c:v>
                </c:pt>
                <c:pt idx="169">
                  <c:v>41362</c:v>
                </c:pt>
                <c:pt idx="170">
                  <c:v>41369</c:v>
                </c:pt>
                <c:pt idx="171">
                  <c:v>41376</c:v>
                </c:pt>
                <c:pt idx="172">
                  <c:v>41383</c:v>
                </c:pt>
                <c:pt idx="173">
                  <c:v>41390</c:v>
                </c:pt>
                <c:pt idx="174">
                  <c:v>41397</c:v>
                </c:pt>
                <c:pt idx="175">
                  <c:v>41404</c:v>
                </c:pt>
                <c:pt idx="176">
                  <c:v>41411</c:v>
                </c:pt>
                <c:pt idx="177">
                  <c:v>41418</c:v>
                </c:pt>
                <c:pt idx="178">
                  <c:v>41425</c:v>
                </c:pt>
                <c:pt idx="179">
                  <c:v>41432</c:v>
                </c:pt>
                <c:pt idx="180">
                  <c:v>41439</c:v>
                </c:pt>
                <c:pt idx="181">
                  <c:v>41446</c:v>
                </c:pt>
                <c:pt idx="182">
                  <c:v>41453</c:v>
                </c:pt>
                <c:pt idx="183">
                  <c:v>41460</c:v>
                </c:pt>
                <c:pt idx="184">
                  <c:v>41467</c:v>
                </c:pt>
                <c:pt idx="185">
                  <c:v>41474</c:v>
                </c:pt>
                <c:pt idx="186">
                  <c:v>41481</c:v>
                </c:pt>
                <c:pt idx="187">
                  <c:v>41488</c:v>
                </c:pt>
                <c:pt idx="188">
                  <c:v>41495</c:v>
                </c:pt>
                <c:pt idx="189">
                  <c:v>41502</c:v>
                </c:pt>
                <c:pt idx="190">
                  <c:v>41509</c:v>
                </c:pt>
                <c:pt idx="191">
                  <c:v>41516</c:v>
                </c:pt>
                <c:pt idx="192">
                  <c:v>41523</c:v>
                </c:pt>
                <c:pt idx="193">
                  <c:v>41530</c:v>
                </c:pt>
                <c:pt idx="194">
                  <c:v>41537</c:v>
                </c:pt>
                <c:pt idx="195">
                  <c:v>41544</c:v>
                </c:pt>
                <c:pt idx="196">
                  <c:v>41551</c:v>
                </c:pt>
                <c:pt idx="197">
                  <c:v>41558</c:v>
                </c:pt>
                <c:pt idx="198">
                  <c:v>41565</c:v>
                </c:pt>
                <c:pt idx="199">
                  <c:v>41572</c:v>
                </c:pt>
                <c:pt idx="200">
                  <c:v>41579</c:v>
                </c:pt>
                <c:pt idx="201">
                  <c:v>41586</c:v>
                </c:pt>
                <c:pt idx="202">
                  <c:v>41593</c:v>
                </c:pt>
                <c:pt idx="203">
                  <c:v>41600</c:v>
                </c:pt>
                <c:pt idx="204">
                  <c:v>41607</c:v>
                </c:pt>
                <c:pt idx="205">
                  <c:v>41614</c:v>
                </c:pt>
                <c:pt idx="206">
                  <c:v>41621</c:v>
                </c:pt>
                <c:pt idx="207">
                  <c:v>41628</c:v>
                </c:pt>
                <c:pt idx="208">
                  <c:v>41635</c:v>
                </c:pt>
                <c:pt idx="209">
                  <c:v>41642</c:v>
                </c:pt>
                <c:pt idx="210">
                  <c:v>41649</c:v>
                </c:pt>
                <c:pt idx="211">
                  <c:v>41656</c:v>
                </c:pt>
                <c:pt idx="212">
                  <c:v>41663</c:v>
                </c:pt>
                <c:pt idx="213">
                  <c:v>41670</c:v>
                </c:pt>
                <c:pt idx="214">
                  <c:v>41677</c:v>
                </c:pt>
                <c:pt idx="215">
                  <c:v>41684</c:v>
                </c:pt>
                <c:pt idx="216">
                  <c:v>41691</c:v>
                </c:pt>
                <c:pt idx="217">
                  <c:v>41698</c:v>
                </c:pt>
                <c:pt idx="218">
                  <c:v>41705</c:v>
                </c:pt>
                <c:pt idx="219">
                  <c:v>41712</c:v>
                </c:pt>
                <c:pt idx="220">
                  <c:v>41719</c:v>
                </c:pt>
                <c:pt idx="221">
                  <c:v>41726</c:v>
                </c:pt>
                <c:pt idx="222">
                  <c:v>41733</c:v>
                </c:pt>
                <c:pt idx="223">
                  <c:v>41740</c:v>
                </c:pt>
                <c:pt idx="224">
                  <c:v>41747</c:v>
                </c:pt>
                <c:pt idx="225">
                  <c:v>41754</c:v>
                </c:pt>
                <c:pt idx="226">
                  <c:v>41761</c:v>
                </c:pt>
                <c:pt idx="227">
                  <c:v>41768</c:v>
                </c:pt>
                <c:pt idx="228">
                  <c:v>41775</c:v>
                </c:pt>
                <c:pt idx="229">
                  <c:v>41782</c:v>
                </c:pt>
                <c:pt idx="230">
                  <c:v>41789</c:v>
                </c:pt>
                <c:pt idx="231">
                  <c:v>41796</c:v>
                </c:pt>
                <c:pt idx="232">
                  <c:v>41803</c:v>
                </c:pt>
                <c:pt idx="233">
                  <c:v>41810</c:v>
                </c:pt>
                <c:pt idx="234">
                  <c:v>41817</c:v>
                </c:pt>
                <c:pt idx="235">
                  <c:v>41824</c:v>
                </c:pt>
                <c:pt idx="236">
                  <c:v>41831</c:v>
                </c:pt>
                <c:pt idx="237">
                  <c:v>41838</c:v>
                </c:pt>
                <c:pt idx="238">
                  <c:v>41845</c:v>
                </c:pt>
                <c:pt idx="239">
                  <c:v>41852</c:v>
                </c:pt>
                <c:pt idx="240">
                  <c:v>41859</c:v>
                </c:pt>
                <c:pt idx="241">
                  <c:v>41866</c:v>
                </c:pt>
                <c:pt idx="242">
                  <c:v>41873</c:v>
                </c:pt>
                <c:pt idx="243">
                  <c:v>41880</c:v>
                </c:pt>
                <c:pt idx="244">
                  <c:v>41887</c:v>
                </c:pt>
                <c:pt idx="245">
                  <c:v>41894</c:v>
                </c:pt>
                <c:pt idx="246">
                  <c:v>41901</c:v>
                </c:pt>
                <c:pt idx="247">
                  <c:v>41908</c:v>
                </c:pt>
                <c:pt idx="248">
                  <c:v>41915</c:v>
                </c:pt>
                <c:pt idx="249">
                  <c:v>41922</c:v>
                </c:pt>
                <c:pt idx="250">
                  <c:v>41929</c:v>
                </c:pt>
                <c:pt idx="251">
                  <c:v>41936</c:v>
                </c:pt>
                <c:pt idx="252">
                  <c:v>41943</c:v>
                </c:pt>
                <c:pt idx="253">
                  <c:v>41950</c:v>
                </c:pt>
                <c:pt idx="254">
                  <c:v>41957</c:v>
                </c:pt>
                <c:pt idx="255">
                  <c:v>41964</c:v>
                </c:pt>
                <c:pt idx="256">
                  <c:v>41971</c:v>
                </c:pt>
                <c:pt idx="257">
                  <c:v>41978</c:v>
                </c:pt>
                <c:pt idx="258">
                  <c:v>41985</c:v>
                </c:pt>
                <c:pt idx="259">
                  <c:v>41992</c:v>
                </c:pt>
                <c:pt idx="260">
                  <c:v>41999</c:v>
                </c:pt>
                <c:pt idx="261">
                  <c:v>42006</c:v>
                </c:pt>
                <c:pt idx="262">
                  <c:v>42013</c:v>
                </c:pt>
                <c:pt idx="263">
                  <c:v>42020</c:v>
                </c:pt>
                <c:pt idx="264">
                  <c:v>42027</c:v>
                </c:pt>
                <c:pt idx="265">
                  <c:v>42034</c:v>
                </c:pt>
                <c:pt idx="266">
                  <c:v>42041</c:v>
                </c:pt>
                <c:pt idx="267">
                  <c:v>42048</c:v>
                </c:pt>
                <c:pt idx="268">
                  <c:v>42055</c:v>
                </c:pt>
                <c:pt idx="269">
                  <c:v>42062</c:v>
                </c:pt>
                <c:pt idx="270">
                  <c:v>42069</c:v>
                </c:pt>
                <c:pt idx="271">
                  <c:v>42076</c:v>
                </c:pt>
                <c:pt idx="272">
                  <c:v>42083</c:v>
                </c:pt>
                <c:pt idx="273">
                  <c:v>42090</c:v>
                </c:pt>
                <c:pt idx="274">
                  <c:v>42097</c:v>
                </c:pt>
                <c:pt idx="275">
                  <c:v>42104</c:v>
                </c:pt>
                <c:pt idx="276">
                  <c:v>42111</c:v>
                </c:pt>
                <c:pt idx="277">
                  <c:v>42118</c:v>
                </c:pt>
                <c:pt idx="278">
                  <c:v>42125</c:v>
                </c:pt>
                <c:pt idx="279">
                  <c:v>42132</c:v>
                </c:pt>
                <c:pt idx="280">
                  <c:v>42139</c:v>
                </c:pt>
                <c:pt idx="281">
                  <c:v>42146</c:v>
                </c:pt>
                <c:pt idx="282">
                  <c:v>42153</c:v>
                </c:pt>
                <c:pt idx="283">
                  <c:v>42160</c:v>
                </c:pt>
                <c:pt idx="284">
                  <c:v>42167</c:v>
                </c:pt>
                <c:pt idx="285">
                  <c:v>42174</c:v>
                </c:pt>
                <c:pt idx="286">
                  <c:v>42181</c:v>
                </c:pt>
                <c:pt idx="287">
                  <c:v>42188</c:v>
                </c:pt>
                <c:pt idx="288">
                  <c:v>42195</c:v>
                </c:pt>
                <c:pt idx="289">
                  <c:v>42202</c:v>
                </c:pt>
                <c:pt idx="290">
                  <c:v>42209</c:v>
                </c:pt>
                <c:pt idx="291">
                  <c:v>42216</c:v>
                </c:pt>
                <c:pt idx="292">
                  <c:v>42223</c:v>
                </c:pt>
                <c:pt idx="293">
                  <c:v>42230</c:v>
                </c:pt>
                <c:pt idx="294">
                  <c:v>42237</c:v>
                </c:pt>
                <c:pt idx="295">
                  <c:v>42244</c:v>
                </c:pt>
                <c:pt idx="296">
                  <c:v>42251</c:v>
                </c:pt>
                <c:pt idx="297">
                  <c:v>42258</c:v>
                </c:pt>
                <c:pt idx="298">
                  <c:v>42265</c:v>
                </c:pt>
                <c:pt idx="299">
                  <c:v>42272</c:v>
                </c:pt>
                <c:pt idx="300">
                  <c:v>42279</c:v>
                </c:pt>
                <c:pt idx="301">
                  <c:v>42286</c:v>
                </c:pt>
                <c:pt idx="302">
                  <c:v>42293</c:v>
                </c:pt>
                <c:pt idx="303">
                  <c:v>42300</c:v>
                </c:pt>
                <c:pt idx="304">
                  <c:v>42307</c:v>
                </c:pt>
                <c:pt idx="305">
                  <c:v>42314</c:v>
                </c:pt>
                <c:pt idx="306">
                  <c:v>42321</c:v>
                </c:pt>
                <c:pt idx="307">
                  <c:v>42328</c:v>
                </c:pt>
                <c:pt idx="308">
                  <c:v>42335</c:v>
                </c:pt>
                <c:pt idx="309">
                  <c:v>42342</c:v>
                </c:pt>
                <c:pt idx="310">
                  <c:v>42349</c:v>
                </c:pt>
                <c:pt idx="311">
                  <c:v>42356</c:v>
                </c:pt>
                <c:pt idx="312">
                  <c:v>42363</c:v>
                </c:pt>
                <c:pt idx="313">
                  <c:v>42370</c:v>
                </c:pt>
                <c:pt idx="314">
                  <c:v>42377</c:v>
                </c:pt>
                <c:pt idx="315">
                  <c:v>42384</c:v>
                </c:pt>
                <c:pt idx="316">
                  <c:v>42391</c:v>
                </c:pt>
                <c:pt idx="317">
                  <c:v>42398</c:v>
                </c:pt>
                <c:pt idx="318">
                  <c:v>42405</c:v>
                </c:pt>
                <c:pt idx="319">
                  <c:v>42412</c:v>
                </c:pt>
                <c:pt idx="320">
                  <c:v>42419</c:v>
                </c:pt>
                <c:pt idx="321">
                  <c:v>42426</c:v>
                </c:pt>
                <c:pt idx="322">
                  <c:v>42433</c:v>
                </c:pt>
                <c:pt idx="323">
                  <c:v>42440</c:v>
                </c:pt>
                <c:pt idx="324">
                  <c:v>42447</c:v>
                </c:pt>
                <c:pt idx="325">
                  <c:v>42454</c:v>
                </c:pt>
                <c:pt idx="326">
                  <c:v>42461</c:v>
                </c:pt>
                <c:pt idx="327">
                  <c:v>42468</c:v>
                </c:pt>
                <c:pt idx="328">
                  <c:v>42475</c:v>
                </c:pt>
                <c:pt idx="329">
                  <c:v>42482</c:v>
                </c:pt>
                <c:pt idx="330">
                  <c:v>42489</c:v>
                </c:pt>
                <c:pt idx="331">
                  <c:v>42496</c:v>
                </c:pt>
                <c:pt idx="332">
                  <c:v>42503</c:v>
                </c:pt>
                <c:pt idx="333">
                  <c:v>42510</c:v>
                </c:pt>
                <c:pt idx="334">
                  <c:v>42517</c:v>
                </c:pt>
                <c:pt idx="335">
                  <c:v>42524</c:v>
                </c:pt>
                <c:pt idx="336">
                  <c:v>42531</c:v>
                </c:pt>
                <c:pt idx="337">
                  <c:v>42538</c:v>
                </c:pt>
                <c:pt idx="338">
                  <c:v>42545</c:v>
                </c:pt>
                <c:pt idx="339">
                  <c:v>42552</c:v>
                </c:pt>
                <c:pt idx="340">
                  <c:v>42559</c:v>
                </c:pt>
                <c:pt idx="341">
                  <c:v>42566</c:v>
                </c:pt>
                <c:pt idx="342">
                  <c:v>42573</c:v>
                </c:pt>
                <c:pt idx="343">
                  <c:v>42580</c:v>
                </c:pt>
                <c:pt idx="344">
                  <c:v>42587</c:v>
                </c:pt>
                <c:pt idx="345">
                  <c:v>42594</c:v>
                </c:pt>
                <c:pt idx="346">
                  <c:v>42601</c:v>
                </c:pt>
                <c:pt idx="347">
                  <c:v>42608</c:v>
                </c:pt>
                <c:pt idx="348">
                  <c:v>42615</c:v>
                </c:pt>
                <c:pt idx="349">
                  <c:v>42622</c:v>
                </c:pt>
                <c:pt idx="350">
                  <c:v>42629</c:v>
                </c:pt>
                <c:pt idx="351">
                  <c:v>42636</c:v>
                </c:pt>
                <c:pt idx="352">
                  <c:v>42643</c:v>
                </c:pt>
                <c:pt idx="353">
                  <c:v>42650</c:v>
                </c:pt>
                <c:pt idx="354">
                  <c:v>42657</c:v>
                </c:pt>
                <c:pt idx="355">
                  <c:v>42664</c:v>
                </c:pt>
                <c:pt idx="356">
                  <c:v>42671</c:v>
                </c:pt>
                <c:pt idx="357">
                  <c:v>42678</c:v>
                </c:pt>
                <c:pt idx="358">
                  <c:v>42685</c:v>
                </c:pt>
                <c:pt idx="359">
                  <c:v>42692</c:v>
                </c:pt>
                <c:pt idx="360">
                  <c:v>42699</c:v>
                </c:pt>
                <c:pt idx="361">
                  <c:v>42706</c:v>
                </c:pt>
                <c:pt idx="362">
                  <c:v>42713</c:v>
                </c:pt>
                <c:pt idx="363">
                  <c:v>42720</c:v>
                </c:pt>
                <c:pt idx="364">
                  <c:v>42727</c:v>
                </c:pt>
                <c:pt idx="365">
                  <c:v>42734</c:v>
                </c:pt>
                <c:pt idx="366">
                  <c:v>42741</c:v>
                </c:pt>
                <c:pt idx="367">
                  <c:v>42748</c:v>
                </c:pt>
                <c:pt idx="368">
                  <c:v>42755</c:v>
                </c:pt>
                <c:pt idx="369">
                  <c:v>42762</c:v>
                </c:pt>
                <c:pt idx="370">
                  <c:v>42769</c:v>
                </c:pt>
                <c:pt idx="371">
                  <c:v>42776</c:v>
                </c:pt>
                <c:pt idx="372">
                  <c:v>42783</c:v>
                </c:pt>
                <c:pt idx="373">
                  <c:v>42790</c:v>
                </c:pt>
                <c:pt idx="374">
                  <c:v>42797</c:v>
                </c:pt>
                <c:pt idx="375">
                  <c:v>42804</c:v>
                </c:pt>
                <c:pt idx="376">
                  <c:v>42811</c:v>
                </c:pt>
                <c:pt idx="377">
                  <c:v>42818</c:v>
                </c:pt>
                <c:pt idx="378">
                  <c:v>42825</c:v>
                </c:pt>
                <c:pt idx="379">
                  <c:v>42832</c:v>
                </c:pt>
                <c:pt idx="380">
                  <c:v>42839</c:v>
                </c:pt>
                <c:pt idx="381">
                  <c:v>42846</c:v>
                </c:pt>
                <c:pt idx="382">
                  <c:v>42853</c:v>
                </c:pt>
                <c:pt idx="383">
                  <c:v>42860</c:v>
                </c:pt>
                <c:pt idx="384">
                  <c:v>42867</c:v>
                </c:pt>
                <c:pt idx="385">
                  <c:v>42874</c:v>
                </c:pt>
                <c:pt idx="386">
                  <c:v>42881</c:v>
                </c:pt>
                <c:pt idx="387">
                  <c:v>42888</c:v>
                </c:pt>
                <c:pt idx="388">
                  <c:v>42895</c:v>
                </c:pt>
                <c:pt idx="389">
                  <c:v>42902</c:v>
                </c:pt>
                <c:pt idx="390">
                  <c:v>42909</c:v>
                </c:pt>
                <c:pt idx="391">
                  <c:v>42916</c:v>
                </c:pt>
                <c:pt idx="392">
                  <c:v>42923</c:v>
                </c:pt>
                <c:pt idx="393">
                  <c:v>42930</c:v>
                </c:pt>
                <c:pt idx="394">
                  <c:v>42937</c:v>
                </c:pt>
                <c:pt idx="395">
                  <c:v>42944</c:v>
                </c:pt>
                <c:pt idx="396">
                  <c:v>42951</c:v>
                </c:pt>
                <c:pt idx="397">
                  <c:v>42958</c:v>
                </c:pt>
                <c:pt idx="398">
                  <c:v>42965</c:v>
                </c:pt>
                <c:pt idx="399">
                  <c:v>42972</c:v>
                </c:pt>
                <c:pt idx="400">
                  <c:v>42979</c:v>
                </c:pt>
                <c:pt idx="401">
                  <c:v>42986</c:v>
                </c:pt>
                <c:pt idx="402">
                  <c:v>42993</c:v>
                </c:pt>
                <c:pt idx="403">
                  <c:v>43000</c:v>
                </c:pt>
                <c:pt idx="404">
                  <c:v>43007</c:v>
                </c:pt>
                <c:pt idx="405">
                  <c:v>43014</c:v>
                </c:pt>
                <c:pt idx="406">
                  <c:v>43021</c:v>
                </c:pt>
                <c:pt idx="407">
                  <c:v>43028</c:v>
                </c:pt>
                <c:pt idx="408">
                  <c:v>43035</c:v>
                </c:pt>
                <c:pt idx="409">
                  <c:v>43042</c:v>
                </c:pt>
                <c:pt idx="410">
                  <c:v>43049</c:v>
                </c:pt>
                <c:pt idx="411">
                  <c:v>43056</c:v>
                </c:pt>
                <c:pt idx="412">
                  <c:v>43063</c:v>
                </c:pt>
                <c:pt idx="413">
                  <c:v>43070</c:v>
                </c:pt>
                <c:pt idx="414">
                  <c:v>43077</c:v>
                </c:pt>
                <c:pt idx="415">
                  <c:v>43084</c:v>
                </c:pt>
                <c:pt idx="416">
                  <c:v>43091</c:v>
                </c:pt>
                <c:pt idx="417">
                  <c:v>43098</c:v>
                </c:pt>
                <c:pt idx="418">
                  <c:v>43105</c:v>
                </c:pt>
                <c:pt idx="419">
                  <c:v>43112</c:v>
                </c:pt>
                <c:pt idx="420">
                  <c:v>43119</c:v>
                </c:pt>
                <c:pt idx="421">
                  <c:v>43126</c:v>
                </c:pt>
                <c:pt idx="422">
                  <c:v>43133</c:v>
                </c:pt>
                <c:pt idx="423">
                  <c:v>43140</c:v>
                </c:pt>
                <c:pt idx="424">
                  <c:v>43147</c:v>
                </c:pt>
                <c:pt idx="425">
                  <c:v>43154</c:v>
                </c:pt>
                <c:pt idx="426">
                  <c:v>43161</c:v>
                </c:pt>
                <c:pt idx="427">
                  <c:v>43168</c:v>
                </c:pt>
                <c:pt idx="428">
                  <c:v>43175</c:v>
                </c:pt>
                <c:pt idx="429">
                  <c:v>43182</c:v>
                </c:pt>
                <c:pt idx="430">
                  <c:v>43189</c:v>
                </c:pt>
                <c:pt idx="431">
                  <c:v>43196</c:v>
                </c:pt>
                <c:pt idx="432">
                  <c:v>43203</c:v>
                </c:pt>
                <c:pt idx="433">
                  <c:v>43210</c:v>
                </c:pt>
                <c:pt idx="434">
                  <c:v>43217</c:v>
                </c:pt>
                <c:pt idx="435">
                  <c:v>43224</c:v>
                </c:pt>
                <c:pt idx="436">
                  <c:v>43231</c:v>
                </c:pt>
                <c:pt idx="437">
                  <c:v>43238</c:v>
                </c:pt>
                <c:pt idx="438">
                  <c:v>43245</c:v>
                </c:pt>
                <c:pt idx="439">
                  <c:v>43252</c:v>
                </c:pt>
                <c:pt idx="440">
                  <c:v>43259</c:v>
                </c:pt>
                <c:pt idx="441">
                  <c:v>43266</c:v>
                </c:pt>
                <c:pt idx="442">
                  <c:v>43273</c:v>
                </c:pt>
                <c:pt idx="443">
                  <c:v>43280</c:v>
                </c:pt>
                <c:pt idx="444">
                  <c:v>43287</c:v>
                </c:pt>
                <c:pt idx="445">
                  <c:v>43294</c:v>
                </c:pt>
                <c:pt idx="446">
                  <c:v>43301</c:v>
                </c:pt>
                <c:pt idx="447">
                  <c:v>43308</c:v>
                </c:pt>
                <c:pt idx="448">
                  <c:v>43315</c:v>
                </c:pt>
                <c:pt idx="449">
                  <c:v>43322</c:v>
                </c:pt>
                <c:pt idx="450">
                  <c:v>43329</c:v>
                </c:pt>
                <c:pt idx="451">
                  <c:v>43336</c:v>
                </c:pt>
                <c:pt idx="452">
                  <c:v>43343</c:v>
                </c:pt>
                <c:pt idx="453">
                  <c:v>43350</c:v>
                </c:pt>
                <c:pt idx="454">
                  <c:v>43357</c:v>
                </c:pt>
                <c:pt idx="455">
                  <c:v>43364</c:v>
                </c:pt>
                <c:pt idx="456">
                  <c:v>43371</c:v>
                </c:pt>
                <c:pt idx="457">
                  <c:v>43378</c:v>
                </c:pt>
                <c:pt idx="458">
                  <c:v>43385</c:v>
                </c:pt>
                <c:pt idx="459">
                  <c:v>43392</c:v>
                </c:pt>
                <c:pt idx="460">
                  <c:v>43399</c:v>
                </c:pt>
                <c:pt idx="461">
                  <c:v>43406</c:v>
                </c:pt>
                <c:pt idx="462">
                  <c:v>43413</c:v>
                </c:pt>
                <c:pt idx="463">
                  <c:v>43420</c:v>
                </c:pt>
                <c:pt idx="464">
                  <c:v>43427</c:v>
                </c:pt>
              </c:numCache>
            </c:numRef>
          </c:cat>
          <c:val>
            <c:numRef>
              <c:f>'Corporate V2'!$X$14:$X$478</c:f>
              <c:numCache>
                <c:formatCode>0.0</c:formatCode>
                <c:ptCount val="465"/>
                <c:pt idx="0">
                  <c:v>8.3059999999999992</c:v>
                </c:pt>
                <c:pt idx="1">
                  <c:v>7.77</c:v>
                </c:pt>
                <c:pt idx="2">
                  <c:v>7.5860000000000003</c:v>
                </c:pt>
                <c:pt idx="3">
                  <c:v>7.7320000000000002</c:v>
                </c:pt>
                <c:pt idx="4">
                  <c:v>7.798</c:v>
                </c:pt>
                <c:pt idx="5">
                  <c:v>7.8230000000000004</c:v>
                </c:pt>
                <c:pt idx="6">
                  <c:v>8.0180000000000007</c:v>
                </c:pt>
                <c:pt idx="7">
                  <c:v>7.9370000000000003</c:v>
                </c:pt>
                <c:pt idx="8">
                  <c:v>7.7409999999999997</c:v>
                </c:pt>
                <c:pt idx="9">
                  <c:v>7.7489999999999997</c:v>
                </c:pt>
                <c:pt idx="10">
                  <c:v>7.5179999999999998</c:v>
                </c:pt>
                <c:pt idx="11">
                  <c:v>7.343</c:v>
                </c:pt>
                <c:pt idx="12">
                  <c:v>7.2130000000000001</c:v>
                </c:pt>
                <c:pt idx="13">
                  <c:v>7.1850000000000005</c:v>
                </c:pt>
                <c:pt idx="14">
                  <c:v>7.157</c:v>
                </c:pt>
                <c:pt idx="15">
                  <c:v>6.8879999999999999</c:v>
                </c:pt>
                <c:pt idx="16">
                  <c:v>6.8890000000000002</c:v>
                </c:pt>
                <c:pt idx="17">
                  <c:v>7.1340000000000003</c:v>
                </c:pt>
                <c:pt idx="18">
                  <c:v>8.0660000000000007</c:v>
                </c:pt>
                <c:pt idx="19">
                  <c:v>7.5819999999999999</c:v>
                </c:pt>
                <c:pt idx="20">
                  <c:v>8.3469999999999995</c:v>
                </c:pt>
                <c:pt idx="21">
                  <c:v>8.2729999999999997</c:v>
                </c:pt>
                <c:pt idx="22">
                  <c:v>8.4610000000000003</c:v>
                </c:pt>
                <c:pt idx="23">
                  <c:v>8.7210000000000001</c:v>
                </c:pt>
                <c:pt idx="24">
                  <c:v>8.48</c:v>
                </c:pt>
                <c:pt idx="25">
                  <c:v>8.3940000000000001</c:v>
                </c:pt>
                <c:pt idx="26">
                  <c:v>8.2560000000000002</c:v>
                </c:pt>
                <c:pt idx="27">
                  <c:v>8.0329999999999995</c:v>
                </c:pt>
                <c:pt idx="28">
                  <c:v>7.827</c:v>
                </c:pt>
                <c:pt idx="29">
                  <c:v>7.6550000000000002</c:v>
                </c:pt>
                <c:pt idx="30">
                  <c:v>7.335</c:v>
                </c:pt>
                <c:pt idx="31">
                  <c:v>7.1980000000000004</c:v>
                </c:pt>
                <c:pt idx="32">
                  <c:v>7.2839999999999998</c:v>
                </c:pt>
                <c:pt idx="33">
                  <c:v>7.1289999999999996</c:v>
                </c:pt>
                <c:pt idx="34">
                  <c:v>7.1529999999999996</c:v>
                </c:pt>
                <c:pt idx="35">
                  <c:v>6.9660000000000002</c:v>
                </c:pt>
                <c:pt idx="36">
                  <c:v>6.8650000000000002</c:v>
                </c:pt>
                <c:pt idx="37">
                  <c:v>6.5839999999999996</c:v>
                </c:pt>
                <c:pt idx="38">
                  <c:v>6.58</c:v>
                </c:pt>
                <c:pt idx="39">
                  <c:v>6.5179999999999998</c:v>
                </c:pt>
                <c:pt idx="40">
                  <c:v>6.2670000000000003</c:v>
                </c:pt>
                <c:pt idx="41">
                  <c:v>6.1609999999999996</c:v>
                </c:pt>
                <c:pt idx="42">
                  <c:v>6.18</c:v>
                </c:pt>
                <c:pt idx="43">
                  <c:v>6.1609999999999996</c:v>
                </c:pt>
                <c:pt idx="44">
                  <c:v>6.6040000000000001</c:v>
                </c:pt>
                <c:pt idx="45">
                  <c:v>6.9080000000000004</c:v>
                </c:pt>
                <c:pt idx="46">
                  <c:v>6.9619999999999997</c:v>
                </c:pt>
                <c:pt idx="47">
                  <c:v>7.4160000000000004</c:v>
                </c:pt>
                <c:pt idx="48">
                  <c:v>7.7949999999999999</c:v>
                </c:pt>
                <c:pt idx="49">
                  <c:v>7.73</c:v>
                </c:pt>
                <c:pt idx="50">
                  <c:v>7.7439999999999998</c:v>
                </c:pt>
                <c:pt idx="51">
                  <c:v>7.3394999999999992</c:v>
                </c:pt>
                <c:pt idx="52">
                  <c:v>6.9349999999999996</c:v>
                </c:pt>
                <c:pt idx="53">
                  <c:v>6.782</c:v>
                </c:pt>
                <c:pt idx="54">
                  <c:v>6.81</c:v>
                </c:pt>
                <c:pt idx="55">
                  <c:v>6.7409999999999997</c:v>
                </c:pt>
                <c:pt idx="56">
                  <c:v>6.6829999999999998</c:v>
                </c:pt>
                <c:pt idx="57">
                  <c:v>6.7519999999999998</c:v>
                </c:pt>
                <c:pt idx="58">
                  <c:v>6.6849999999999996</c:v>
                </c:pt>
                <c:pt idx="59">
                  <c:v>6.5570000000000004</c:v>
                </c:pt>
                <c:pt idx="60">
                  <c:v>6.5579999999999998</c:v>
                </c:pt>
                <c:pt idx="61">
                  <c:v>6.62</c:v>
                </c:pt>
                <c:pt idx="62">
                  <c:v>6.6859999999999999</c:v>
                </c:pt>
                <c:pt idx="63">
                  <c:v>6.8170000000000002</c:v>
                </c:pt>
                <c:pt idx="64">
                  <c:v>6.774</c:v>
                </c:pt>
                <c:pt idx="65">
                  <c:v>6.8630000000000004</c:v>
                </c:pt>
                <c:pt idx="66">
                  <c:v>6.66</c:v>
                </c:pt>
                <c:pt idx="67">
                  <c:v>6.6820000000000004</c:v>
                </c:pt>
                <c:pt idx="68">
                  <c:v>6.6959999999999997</c:v>
                </c:pt>
                <c:pt idx="69">
                  <c:v>6.71</c:v>
                </c:pt>
                <c:pt idx="70">
                  <c:v>6.6269999999999998</c:v>
                </c:pt>
                <c:pt idx="71">
                  <c:v>6.5460000000000003</c:v>
                </c:pt>
                <c:pt idx="72">
                  <c:v>6.4630000000000001</c:v>
                </c:pt>
                <c:pt idx="73">
                  <c:v>6.5359999999999996</c:v>
                </c:pt>
                <c:pt idx="74">
                  <c:v>6.5750000000000002</c:v>
                </c:pt>
                <c:pt idx="75">
                  <c:v>6.6509999999999998</c:v>
                </c:pt>
                <c:pt idx="76">
                  <c:v>6.9340000000000002</c:v>
                </c:pt>
                <c:pt idx="77">
                  <c:v>7.0049999999999999</c:v>
                </c:pt>
                <c:pt idx="78">
                  <c:v>7.0060000000000002</c:v>
                </c:pt>
                <c:pt idx="79">
                  <c:v>7.0609999999999999</c:v>
                </c:pt>
                <c:pt idx="80">
                  <c:v>7.3289999999999997</c:v>
                </c:pt>
                <c:pt idx="81">
                  <c:v>7.1589999999999998</c:v>
                </c:pt>
                <c:pt idx="82">
                  <c:v>6.9109999999999996</c:v>
                </c:pt>
                <c:pt idx="83">
                  <c:v>7.5819999999999999</c:v>
                </c:pt>
                <c:pt idx="84">
                  <c:v>8.4290000000000003</c:v>
                </c:pt>
                <c:pt idx="85">
                  <c:v>8.33</c:v>
                </c:pt>
                <c:pt idx="86">
                  <c:v>8.9280000000000008</c:v>
                </c:pt>
                <c:pt idx="87">
                  <c:v>8.4</c:v>
                </c:pt>
                <c:pt idx="88">
                  <c:v>8.7569999999999997</c:v>
                </c:pt>
                <c:pt idx="89">
                  <c:v>9.1120000000000001</c:v>
                </c:pt>
                <c:pt idx="90">
                  <c:v>9.6379999999999999</c:v>
                </c:pt>
                <c:pt idx="91">
                  <c:v>9.7889999999999997</c:v>
                </c:pt>
                <c:pt idx="92">
                  <c:v>10.015000000000001</c:v>
                </c:pt>
                <c:pt idx="93">
                  <c:v>9.2669999999999995</c:v>
                </c:pt>
                <c:pt idx="94">
                  <c:v>8.9830000000000005</c:v>
                </c:pt>
                <c:pt idx="95">
                  <c:v>8.3219999999999992</c:v>
                </c:pt>
                <c:pt idx="96">
                  <c:v>8.7750000000000004</c:v>
                </c:pt>
                <c:pt idx="97">
                  <c:v>9.0129999999999999</c:v>
                </c:pt>
                <c:pt idx="98">
                  <c:v>9.282</c:v>
                </c:pt>
                <c:pt idx="99">
                  <c:v>10.138999999999999</c:v>
                </c:pt>
                <c:pt idx="100">
                  <c:v>10.092000000000001</c:v>
                </c:pt>
                <c:pt idx="101">
                  <c:v>9.7799999999999994</c:v>
                </c:pt>
                <c:pt idx="102">
                  <c:v>9.8780000000000001</c:v>
                </c:pt>
                <c:pt idx="103">
                  <c:v>9.8030000000000008</c:v>
                </c:pt>
                <c:pt idx="104">
                  <c:v>9.7029999999999994</c:v>
                </c:pt>
                <c:pt idx="105">
                  <c:v>9.8789999999999996</c:v>
                </c:pt>
                <c:pt idx="106">
                  <c:v>9.5630000000000006</c:v>
                </c:pt>
                <c:pt idx="107">
                  <c:v>9.0649999999999995</c:v>
                </c:pt>
                <c:pt idx="108">
                  <c:v>8.4120000000000008</c:v>
                </c:pt>
                <c:pt idx="109">
                  <c:v>8.125</c:v>
                </c:pt>
                <c:pt idx="110">
                  <c:v>8.093</c:v>
                </c:pt>
                <c:pt idx="111">
                  <c:v>8.1020000000000003</c:v>
                </c:pt>
                <c:pt idx="112">
                  <c:v>7.7679999999999998</c:v>
                </c:pt>
                <c:pt idx="113">
                  <c:v>7.3529999999999998</c:v>
                </c:pt>
                <c:pt idx="114">
                  <c:v>7.45</c:v>
                </c:pt>
                <c:pt idx="115">
                  <c:v>7.2229999999999999</c:v>
                </c:pt>
                <c:pt idx="116">
                  <c:v>7.375</c:v>
                </c:pt>
                <c:pt idx="117">
                  <c:v>7.3920000000000003</c:v>
                </c:pt>
                <c:pt idx="118">
                  <c:v>7.6790000000000003</c:v>
                </c:pt>
                <c:pt idx="119">
                  <c:v>7.9660000000000002</c:v>
                </c:pt>
                <c:pt idx="120">
                  <c:v>8.0839999999999996</c:v>
                </c:pt>
                <c:pt idx="121">
                  <c:v>7.92</c:v>
                </c:pt>
                <c:pt idx="122">
                  <c:v>7.7389999999999999</c:v>
                </c:pt>
                <c:pt idx="123">
                  <c:v>7.9139999999999997</c:v>
                </c:pt>
                <c:pt idx="124">
                  <c:v>8.4309999999999992</c:v>
                </c:pt>
                <c:pt idx="125">
                  <c:v>8.5380000000000003</c:v>
                </c:pt>
                <c:pt idx="126">
                  <c:v>8.5020000000000007</c:v>
                </c:pt>
                <c:pt idx="127">
                  <c:v>8.3800000000000008</c:v>
                </c:pt>
                <c:pt idx="128">
                  <c:v>8.3469999999999995</c:v>
                </c:pt>
                <c:pt idx="129">
                  <c:v>8.1349999999999998</c:v>
                </c:pt>
                <c:pt idx="130">
                  <c:v>8.1980000000000004</c:v>
                </c:pt>
                <c:pt idx="131">
                  <c:v>7.91</c:v>
                </c:pt>
                <c:pt idx="132">
                  <c:v>7.9870000000000001</c:v>
                </c:pt>
                <c:pt idx="133">
                  <c:v>7.8150000000000004</c:v>
                </c:pt>
                <c:pt idx="134">
                  <c:v>7.9480000000000004</c:v>
                </c:pt>
                <c:pt idx="135">
                  <c:v>7.5389999999999997</c:v>
                </c:pt>
                <c:pt idx="136">
                  <c:v>7.2279999999999998</c:v>
                </c:pt>
                <c:pt idx="137">
                  <c:v>7.15</c:v>
                </c:pt>
                <c:pt idx="138">
                  <c:v>7.1849999999999996</c:v>
                </c:pt>
                <c:pt idx="139">
                  <c:v>7.0970000000000004</c:v>
                </c:pt>
                <c:pt idx="140">
                  <c:v>6.7130000000000001</c:v>
                </c:pt>
                <c:pt idx="141">
                  <c:v>6.45</c:v>
                </c:pt>
                <c:pt idx="142">
                  <c:v>6.45</c:v>
                </c:pt>
                <c:pt idx="143">
                  <c:v>6.6289999999999996</c:v>
                </c:pt>
                <c:pt idx="144">
                  <c:v>6.3890000000000002</c:v>
                </c:pt>
                <c:pt idx="145">
                  <c:v>6.36</c:v>
                </c:pt>
                <c:pt idx="146">
                  <c:v>6.06</c:v>
                </c:pt>
                <c:pt idx="147">
                  <c:v>6.2009999999999996</c:v>
                </c:pt>
                <c:pt idx="148">
                  <c:v>6.1379999999999999</c:v>
                </c:pt>
                <c:pt idx="149">
                  <c:v>6.0270000000000001</c:v>
                </c:pt>
                <c:pt idx="150">
                  <c:v>6.0460000000000003</c:v>
                </c:pt>
                <c:pt idx="151">
                  <c:v>5.8929999999999998</c:v>
                </c:pt>
                <c:pt idx="152">
                  <c:v>5.7329999999999997</c:v>
                </c:pt>
                <c:pt idx="153">
                  <c:v>5.5179999999999998</c:v>
                </c:pt>
                <c:pt idx="154">
                  <c:v>5.3650000000000002</c:v>
                </c:pt>
                <c:pt idx="155">
                  <c:v>4.3449999999999998</c:v>
                </c:pt>
                <c:pt idx="156">
                  <c:v>4.3330000000000002</c:v>
                </c:pt>
                <c:pt idx="157">
                  <c:v>4.1849999999999996</c:v>
                </c:pt>
                <c:pt idx="158">
                  <c:v>4.0069999999999997</c:v>
                </c:pt>
                <c:pt idx="159">
                  <c:v>4.0670000000000002</c:v>
                </c:pt>
                <c:pt idx="160">
                  <c:v>4.2240000000000002</c:v>
                </c:pt>
                <c:pt idx="161">
                  <c:v>4.5529999999999999</c:v>
                </c:pt>
                <c:pt idx="162">
                  <c:v>4.5380000000000003</c:v>
                </c:pt>
                <c:pt idx="163">
                  <c:v>4.4039999999999999</c:v>
                </c:pt>
                <c:pt idx="164">
                  <c:v>4.3090000000000002</c:v>
                </c:pt>
                <c:pt idx="165">
                  <c:v>4.3819999999999997</c:v>
                </c:pt>
                <c:pt idx="166">
                  <c:v>4.2439999999999998</c:v>
                </c:pt>
                <c:pt idx="167">
                  <c:v>4.1870000000000003</c:v>
                </c:pt>
                <c:pt idx="168">
                  <c:v>4.2220000000000004</c:v>
                </c:pt>
                <c:pt idx="169">
                  <c:v>4.2855000000000008</c:v>
                </c:pt>
                <c:pt idx="170">
                  <c:v>4.3490000000000002</c:v>
                </c:pt>
                <c:pt idx="171">
                  <c:v>4.1779999999999999</c:v>
                </c:pt>
                <c:pt idx="172">
                  <c:v>4.1509999999999998</c:v>
                </c:pt>
                <c:pt idx="173">
                  <c:v>4.0019999999999998</c:v>
                </c:pt>
                <c:pt idx="174">
                  <c:v>3.8660000000000001</c:v>
                </c:pt>
                <c:pt idx="175">
                  <c:v>3.7909999999999999</c:v>
                </c:pt>
                <c:pt idx="176">
                  <c:v>3.8130000000000002</c:v>
                </c:pt>
                <c:pt idx="177">
                  <c:v>3.8250000000000002</c:v>
                </c:pt>
                <c:pt idx="178">
                  <c:v>4.0149999999999997</c:v>
                </c:pt>
                <c:pt idx="179">
                  <c:v>4.3140000000000001</c:v>
                </c:pt>
                <c:pt idx="180">
                  <c:v>4.4539999999999997</c:v>
                </c:pt>
                <c:pt idx="181">
                  <c:v>4.6280000000000001</c:v>
                </c:pt>
                <c:pt idx="182">
                  <c:v>4.6740000000000004</c:v>
                </c:pt>
                <c:pt idx="183">
                  <c:v>4.6130000000000004</c:v>
                </c:pt>
                <c:pt idx="184">
                  <c:v>4.4349999999999996</c:v>
                </c:pt>
                <c:pt idx="185">
                  <c:v>4.3479999999999999</c:v>
                </c:pt>
                <c:pt idx="186">
                  <c:v>4.24</c:v>
                </c:pt>
                <c:pt idx="187">
                  <c:v>4.2130000000000001</c:v>
                </c:pt>
                <c:pt idx="188">
                  <c:v>4.17</c:v>
                </c:pt>
                <c:pt idx="189">
                  <c:v>4.1790000000000003</c:v>
                </c:pt>
                <c:pt idx="190">
                  <c:v>4.3070000000000004</c:v>
                </c:pt>
                <c:pt idx="191">
                  <c:v>4.3099999999999996</c:v>
                </c:pt>
                <c:pt idx="192">
                  <c:v>4.3220000000000001</c:v>
                </c:pt>
                <c:pt idx="193">
                  <c:v>4.2869999999999999</c:v>
                </c:pt>
                <c:pt idx="194">
                  <c:v>4.1289999999999996</c:v>
                </c:pt>
                <c:pt idx="195">
                  <c:v>4.1139999999999999</c:v>
                </c:pt>
                <c:pt idx="196">
                  <c:v>4.1749999999999998</c:v>
                </c:pt>
                <c:pt idx="197">
                  <c:v>4.0579999999999998</c:v>
                </c:pt>
                <c:pt idx="198">
                  <c:v>3.9020000000000001</c:v>
                </c:pt>
                <c:pt idx="199">
                  <c:v>3.875</c:v>
                </c:pt>
                <c:pt idx="200">
                  <c:v>3.8210000000000002</c:v>
                </c:pt>
                <c:pt idx="201">
                  <c:v>3.7570000000000001</c:v>
                </c:pt>
                <c:pt idx="202">
                  <c:v>3.7610000000000001</c:v>
                </c:pt>
                <c:pt idx="203">
                  <c:v>3.73</c:v>
                </c:pt>
                <c:pt idx="204">
                  <c:v>3.6629999999999998</c:v>
                </c:pt>
                <c:pt idx="205">
                  <c:v>3.819</c:v>
                </c:pt>
                <c:pt idx="206">
                  <c:v>3.782</c:v>
                </c:pt>
                <c:pt idx="207">
                  <c:v>3.706</c:v>
                </c:pt>
                <c:pt idx="208">
                  <c:v>3.6869999999999998</c:v>
                </c:pt>
                <c:pt idx="209">
                  <c:v>3.6320000000000001</c:v>
                </c:pt>
                <c:pt idx="210">
                  <c:v>3.5619999999999998</c:v>
                </c:pt>
                <c:pt idx="211">
                  <c:v>3.5230000000000001</c:v>
                </c:pt>
                <c:pt idx="212">
                  <c:v>3.573</c:v>
                </c:pt>
                <c:pt idx="213">
                  <c:v>3.625</c:v>
                </c:pt>
                <c:pt idx="214">
                  <c:v>3.5619999999999998</c:v>
                </c:pt>
                <c:pt idx="215">
                  <c:v>3.4790000000000001</c:v>
                </c:pt>
                <c:pt idx="216">
                  <c:v>3.3820000000000001</c:v>
                </c:pt>
                <c:pt idx="217">
                  <c:v>3.286</c:v>
                </c:pt>
                <c:pt idx="218">
                  <c:v>3.2480000000000002</c:v>
                </c:pt>
                <c:pt idx="219">
                  <c:v>3.286</c:v>
                </c:pt>
                <c:pt idx="220">
                  <c:v>3.238</c:v>
                </c:pt>
                <c:pt idx="221">
                  <c:v>3.2309999999999999</c:v>
                </c:pt>
                <c:pt idx="222">
                  <c:v>3.2509999999999999</c:v>
                </c:pt>
                <c:pt idx="223">
                  <c:v>3.22</c:v>
                </c:pt>
                <c:pt idx="224">
                  <c:v>3.1900000000000004</c:v>
                </c:pt>
                <c:pt idx="225">
                  <c:v>3.16</c:v>
                </c:pt>
                <c:pt idx="226">
                  <c:v>3.242</c:v>
                </c:pt>
                <c:pt idx="227">
                  <c:v>3.165</c:v>
                </c:pt>
                <c:pt idx="228">
                  <c:v>3.17</c:v>
                </c:pt>
                <c:pt idx="229">
                  <c:v>3.2240000000000002</c:v>
                </c:pt>
                <c:pt idx="230">
                  <c:v>3.2349999999999999</c:v>
                </c:pt>
                <c:pt idx="231">
                  <c:v>3.1179999999999999</c:v>
                </c:pt>
                <c:pt idx="232">
                  <c:v>3.0710000000000002</c:v>
                </c:pt>
                <c:pt idx="233">
                  <c:v>3.0379999999999998</c:v>
                </c:pt>
                <c:pt idx="234">
                  <c:v>3.0870000000000002</c:v>
                </c:pt>
                <c:pt idx="235">
                  <c:v>3.181</c:v>
                </c:pt>
                <c:pt idx="236">
                  <c:v>3.2610000000000001</c:v>
                </c:pt>
                <c:pt idx="237">
                  <c:v>3.2850000000000001</c:v>
                </c:pt>
                <c:pt idx="238">
                  <c:v>3.2490000000000001</c:v>
                </c:pt>
                <c:pt idx="239">
                  <c:v>3.3570000000000002</c:v>
                </c:pt>
                <c:pt idx="240">
                  <c:v>3.5529999999999999</c:v>
                </c:pt>
                <c:pt idx="241">
                  <c:v>3.3919999999999999</c:v>
                </c:pt>
                <c:pt idx="242">
                  <c:v>3.2759999999999998</c:v>
                </c:pt>
                <c:pt idx="243">
                  <c:v>3.19</c:v>
                </c:pt>
                <c:pt idx="244">
                  <c:v>3.1709999999999998</c:v>
                </c:pt>
                <c:pt idx="245">
                  <c:v>3.1779999999999999</c:v>
                </c:pt>
                <c:pt idx="246">
                  <c:v>3.157</c:v>
                </c:pt>
                <c:pt idx="247">
                  <c:v>3.2269999999999999</c:v>
                </c:pt>
                <c:pt idx="248">
                  <c:v>3.2250000000000001</c:v>
                </c:pt>
                <c:pt idx="249">
                  <c:v>3.2639999999999998</c:v>
                </c:pt>
                <c:pt idx="250">
                  <c:v>3.4769999999999999</c:v>
                </c:pt>
                <c:pt idx="251">
                  <c:v>3.3</c:v>
                </c:pt>
                <c:pt idx="252">
                  <c:v>3.306</c:v>
                </c:pt>
                <c:pt idx="253">
                  <c:v>3.1850000000000001</c:v>
                </c:pt>
                <c:pt idx="254">
                  <c:v>3.105</c:v>
                </c:pt>
                <c:pt idx="255">
                  <c:v>3.1339999999999999</c:v>
                </c:pt>
                <c:pt idx="256">
                  <c:v>3.0590000000000002</c:v>
                </c:pt>
                <c:pt idx="257">
                  <c:v>3.01</c:v>
                </c:pt>
                <c:pt idx="258">
                  <c:v>3.09</c:v>
                </c:pt>
                <c:pt idx="259">
                  <c:v>3.1440000000000001</c:v>
                </c:pt>
                <c:pt idx="260">
                  <c:v>3.1545000000000001</c:v>
                </c:pt>
                <c:pt idx="261">
                  <c:v>3.165</c:v>
                </c:pt>
                <c:pt idx="262">
                  <c:v>3.1429999999999998</c:v>
                </c:pt>
                <c:pt idx="263">
                  <c:v>3.14</c:v>
                </c:pt>
                <c:pt idx="264">
                  <c:v>2.944</c:v>
                </c:pt>
                <c:pt idx="265">
                  <c:v>2.9340000000000002</c:v>
                </c:pt>
                <c:pt idx="266">
                  <c:v>2.9649999999999999</c:v>
                </c:pt>
                <c:pt idx="267">
                  <c:v>2.9049999999999998</c:v>
                </c:pt>
                <c:pt idx="268">
                  <c:v>2.83</c:v>
                </c:pt>
                <c:pt idx="269">
                  <c:v>2.7040000000000002</c:v>
                </c:pt>
                <c:pt idx="270">
                  <c:v>2.8460000000000001</c:v>
                </c:pt>
                <c:pt idx="271">
                  <c:v>2.97</c:v>
                </c:pt>
                <c:pt idx="272">
                  <c:v>3.0139999999999998</c:v>
                </c:pt>
                <c:pt idx="273">
                  <c:v>2.9820000000000002</c:v>
                </c:pt>
                <c:pt idx="274">
                  <c:v>2.9889999999999999</c:v>
                </c:pt>
                <c:pt idx="275">
                  <c:v>2.996</c:v>
                </c:pt>
                <c:pt idx="276">
                  <c:v>3.0550000000000002</c:v>
                </c:pt>
                <c:pt idx="277">
                  <c:v>3.0710000000000002</c:v>
                </c:pt>
                <c:pt idx="278">
                  <c:v>3.133</c:v>
                </c:pt>
                <c:pt idx="279">
                  <c:v>3.1949999999999998</c:v>
                </c:pt>
                <c:pt idx="280">
                  <c:v>3.161</c:v>
                </c:pt>
                <c:pt idx="281">
                  <c:v>3.1160000000000001</c:v>
                </c:pt>
                <c:pt idx="282">
                  <c:v>3.1389999999999998</c:v>
                </c:pt>
                <c:pt idx="283">
                  <c:v>3.3010000000000002</c:v>
                </c:pt>
                <c:pt idx="284">
                  <c:v>3.4079999999999999</c:v>
                </c:pt>
                <c:pt idx="285">
                  <c:v>3.62</c:v>
                </c:pt>
                <c:pt idx="286">
                  <c:v>3.4780000000000002</c:v>
                </c:pt>
                <c:pt idx="287">
                  <c:v>3.5920000000000001</c:v>
                </c:pt>
                <c:pt idx="288">
                  <c:v>3.6230000000000002</c:v>
                </c:pt>
                <c:pt idx="289">
                  <c:v>3.4049999999999998</c:v>
                </c:pt>
                <c:pt idx="290">
                  <c:v>3.4079999999999999</c:v>
                </c:pt>
                <c:pt idx="291">
                  <c:v>3.49</c:v>
                </c:pt>
                <c:pt idx="292">
                  <c:v>3.552</c:v>
                </c:pt>
                <c:pt idx="293">
                  <c:v>3.5459999999999998</c:v>
                </c:pt>
                <c:pt idx="294">
                  <c:v>3.637</c:v>
                </c:pt>
                <c:pt idx="295">
                  <c:v>3.6930000000000001</c:v>
                </c:pt>
                <c:pt idx="296">
                  <c:v>3.7749999999999999</c:v>
                </c:pt>
                <c:pt idx="297">
                  <c:v>3.827</c:v>
                </c:pt>
                <c:pt idx="298">
                  <c:v>3.867</c:v>
                </c:pt>
                <c:pt idx="299">
                  <c:v>4.2240000000000002</c:v>
                </c:pt>
                <c:pt idx="300">
                  <c:v>4.4059999999999997</c:v>
                </c:pt>
                <c:pt idx="301">
                  <c:v>4.1150000000000002</c:v>
                </c:pt>
                <c:pt idx="302">
                  <c:v>4.08</c:v>
                </c:pt>
                <c:pt idx="303">
                  <c:v>3.948</c:v>
                </c:pt>
                <c:pt idx="304">
                  <c:v>3.859</c:v>
                </c:pt>
                <c:pt idx="305">
                  <c:v>3.7639999999999998</c:v>
                </c:pt>
                <c:pt idx="306">
                  <c:v>3.8039999999999998</c:v>
                </c:pt>
                <c:pt idx="307">
                  <c:v>3.6880000000000002</c:v>
                </c:pt>
                <c:pt idx="308">
                  <c:v>3.7149999999999999</c:v>
                </c:pt>
                <c:pt idx="309">
                  <c:v>3.891</c:v>
                </c:pt>
                <c:pt idx="310">
                  <c:v>4.2270000000000003</c:v>
                </c:pt>
                <c:pt idx="311">
                  <c:v>4.2789999999999999</c:v>
                </c:pt>
                <c:pt idx="312">
                  <c:v>4.301333333333333</c:v>
                </c:pt>
                <c:pt idx="313">
                  <c:v>4.323666666666667</c:v>
                </c:pt>
                <c:pt idx="314">
                  <c:v>4.3460000000000001</c:v>
                </c:pt>
                <c:pt idx="315">
                  <c:v>4.6269999999999998</c:v>
                </c:pt>
                <c:pt idx="316">
                  <c:v>4.7510000000000003</c:v>
                </c:pt>
                <c:pt idx="317">
                  <c:v>4.524</c:v>
                </c:pt>
                <c:pt idx="318">
                  <c:v>4.6669999999999998</c:v>
                </c:pt>
                <c:pt idx="319">
                  <c:v>5.0670000000000002</c:v>
                </c:pt>
                <c:pt idx="320">
                  <c:v>4.782</c:v>
                </c:pt>
                <c:pt idx="321">
                  <c:v>4.8390000000000004</c:v>
                </c:pt>
                <c:pt idx="322">
                  <c:v>4.4820000000000002</c:v>
                </c:pt>
                <c:pt idx="323">
                  <c:v>4.1239999999999997</c:v>
                </c:pt>
                <c:pt idx="324">
                  <c:v>4.1079999999999997</c:v>
                </c:pt>
                <c:pt idx="325">
                  <c:v>3.8019999999999996</c:v>
                </c:pt>
                <c:pt idx="326">
                  <c:v>3.496</c:v>
                </c:pt>
                <c:pt idx="327">
                  <c:v>3.448</c:v>
                </c:pt>
                <c:pt idx="328">
                  <c:v>3.2930000000000001</c:v>
                </c:pt>
                <c:pt idx="329">
                  <c:v>3.1379999999999999</c:v>
                </c:pt>
                <c:pt idx="330">
                  <c:v>3.1739999999999999</c:v>
                </c:pt>
                <c:pt idx="331">
                  <c:v>3.2440000000000002</c:v>
                </c:pt>
                <c:pt idx="332">
                  <c:v>3.294</c:v>
                </c:pt>
                <c:pt idx="333">
                  <c:v>3.2850000000000001</c:v>
                </c:pt>
                <c:pt idx="334">
                  <c:v>3.18</c:v>
                </c:pt>
                <c:pt idx="335">
                  <c:v>3.1150000000000002</c:v>
                </c:pt>
                <c:pt idx="336">
                  <c:v>3.03</c:v>
                </c:pt>
                <c:pt idx="337">
                  <c:v>3.2370000000000001</c:v>
                </c:pt>
                <c:pt idx="338">
                  <c:v>3.403</c:v>
                </c:pt>
                <c:pt idx="339">
                  <c:v>3.2320000000000002</c:v>
                </c:pt>
                <c:pt idx="340">
                  <c:v>3.1739999999999999</c:v>
                </c:pt>
                <c:pt idx="341">
                  <c:v>2.944</c:v>
                </c:pt>
                <c:pt idx="342">
                  <c:v>2.847</c:v>
                </c:pt>
                <c:pt idx="343">
                  <c:v>2.7930000000000001</c:v>
                </c:pt>
                <c:pt idx="344">
                  <c:v>2.7149999999999999</c:v>
                </c:pt>
                <c:pt idx="345">
                  <c:v>2.6240000000000001</c:v>
                </c:pt>
                <c:pt idx="346">
                  <c:v>2.6</c:v>
                </c:pt>
                <c:pt idx="347">
                  <c:v>2.5499999999999998</c:v>
                </c:pt>
                <c:pt idx="348">
                  <c:v>2.5459999999999998</c:v>
                </c:pt>
                <c:pt idx="349">
                  <c:v>2.5640000000000001</c:v>
                </c:pt>
                <c:pt idx="350">
                  <c:v>2.75</c:v>
                </c:pt>
                <c:pt idx="351">
                  <c:v>2.65</c:v>
                </c:pt>
                <c:pt idx="352">
                  <c:v>2.76</c:v>
                </c:pt>
                <c:pt idx="353">
                  <c:v>2.74</c:v>
                </c:pt>
                <c:pt idx="354">
                  <c:v>2.72</c:v>
                </c:pt>
                <c:pt idx="355">
                  <c:v>2.6</c:v>
                </c:pt>
                <c:pt idx="356">
                  <c:v>2.65</c:v>
                </c:pt>
                <c:pt idx="357">
                  <c:v>2.75</c:v>
                </c:pt>
                <c:pt idx="358">
                  <c:v>2.87</c:v>
                </c:pt>
                <c:pt idx="359">
                  <c:v>3.03</c:v>
                </c:pt>
                <c:pt idx="360">
                  <c:v>2.98</c:v>
                </c:pt>
                <c:pt idx="361">
                  <c:v>3.08</c:v>
                </c:pt>
                <c:pt idx="362">
                  <c:v>2.91</c:v>
                </c:pt>
                <c:pt idx="363">
                  <c:v>2.81</c:v>
                </c:pt>
                <c:pt idx="364">
                  <c:v>2.76</c:v>
                </c:pt>
                <c:pt idx="365">
                  <c:v>2.73</c:v>
                </c:pt>
                <c:pt idx="366">
                  <c:v>2.67</c:v>
                </c:pt>
                <c:pt idx="367">
                  <c:v>2.66</c:v>
                </c:pt>
                <c:pt idx="368">
                  <c:v>2.64</c:v>
                </c:pt>
                <c:pt idx="369">
                  <c:v>2.61</c:v>
                </c:pt>
                <c:pt idx="370">
                  <c:v>2.61</c:v>
                </c:pt>
                <c:pt idx="371">
                  <c:v>2.56</c:v>
                </c:pt>
                <c:pt idx="372">
                  <c:v>2.4900000000000002</c:v>
                </c:pt>
                <c:pt idx="373">
                  <c:v>2.42</c:v>
                </c:pt>
                <c:pt idx="374">
                  <c:v>2.4700000000000002</c:v>
                </c:pt>
                <c:pt idx="375">
                  <c:v>2.59</c:v>
                </c:pt>
                <c:pt idx="376">
                  <c:v>2.59</c:v>
                </c:pt>
                <c:pt idx="377">
                  <c:v>2.58</c:v>
                </c:pt>
                <c:pt idx="378">
                  <c:v>2.62</c:v>
                </c:pt>
                <c:pt idx="379">
                  <c:v>2.57</c:v>
                </c:pt>
                <c:pt idx="380">
                  <c:v>2.5549999999999997</c:v>
                </c:pt>
                <c:pt idx="381">
                  <c:v>2.54</c:v>
                </c:pt>
                <c:pt idx="382">
                  <c:v>2.42</c:v>
                </c:pt>
                <c:pt idx="383">
                  <c:v>2.38</c:v>
                </c:pt>
                <c:pt idx="384">
                  <c:v>2.3199999999999998</c:v>
                </c:pt>
                <c:pt idx="385">
                  <c:v>2.36</c:v>
                </c:pt>
                <c:pt idx="386">
                  <c:v>2.29</c:v>
                </c:pt>
                <c:pt idx="387">
                  <c:v>2.25</c:v>
                </c:pt>
                <c:pt idx="388">
                  <c:v>2.2400000000000002</c:v>
                </c:pt>
                <c:pt idx="389">
                  <c:v>2.2000000000000002</c:v>
                </c:pt>
                <c:pt idx="390">
                  <c:v>2.17</c:v>
                </c:pt>
                <c:pt idx="391">
                  <c:v>2.35</c:v>
                </c:pt>
                <c:pt idx="392">
                  <c:v>2.4300000000000002</c:v>
                </c:pt>
                <c:pt idx="393">
                  <c:v>2.36</c:v>
                </c:pt>
                <c:pt idx="394">
                  <c:v>2.25</c:v>
                </c:pt>
                <c:pt idx="395">
                  <c:v>2.1800000000000002</c:v>
                </c:pt>
                <c:pt idx="396">
                  <c:v>2.0699999999999998</c:v>
                </c:pt>
                <c:pt idx="397">
                  <c:v>2.1800000000000002</c:v>
                </c:pt>
                <c:pt idx="398">
                  <c:v>2.15</c:v>
                </c:pt>
                <c:pt idx="399">
                  <c:v>2.15</c:v>
                </c:pt>
                <c:pt idx="400">
                  <c:v>2.16</c:v>
                </c:pt>
                <c:pt idx="401">
                  <c:v>2.15</c:v>
                </c:pt>
                <c:pt idx="402">
                  <c:v>2.15</c:v>
                </c:pt>
                <c:pt idx="403">
                  <c:v>2.12</c:v>
                </c:pt>
                <c:pt idx="404">
                  <c:v>2.12</c:v>
                </c:pt>
                <c:pt idx="405">
                  <c:v>2.11</c:v>
                </c:pt>
                <c:pt idx="406">
                  <c:v>2.0299999999999998</c:v>
                </c:pt>
                <c:pt idx="407">
                  <c:v>2.02</c:v>
                </c:pt>
                <c:pt idx="408">
                  <c:v>1.97</c:v>
                </c:pt>
                <c:pt idx="409">
                  <c:v>1.94</c:v>
                </c:pt>
                <c:pt idx="410">
                  <c:v>2.06</c:v>
                </c:pt>
                <c:pt idx="411">
                  <c:v>2.11</c:v>
                </c:pt>
                <c:pt idx="412">
                  <c:v>2.0499999999999998</c:v>
                </c:pt>
                <c:pt idx="413">
                  <c:v>2.12</c:v>
                </c:pt>
                <c:pt idx="414">
                  <c:v>2.17</c:v>
                </c:pt>
                <c:pt idx="415">
                  <c:v>2.19</c:v>
                </c:pt>
                <c:pt idx="416">
                  <c:v>2.19</c:v>
                </c:pt>
                <c:pt idx="417">
                  <c:v>2.17</c:v>
                </c:pt>
                <c:pt idx="418">
                  <c:v>2.09</c:v>
                </c:pt>
                <c:pt idx="419">
                  <c:v>2.13</c:v>
                </c:pt>
                <c:pt idx="420">
                  <c:v>2.09</c:v>
                </c:pt>
                <c:pt idx="421">
                  <c:v>2.08</c:v>
                </c:pt>
                <c:pt idx="422">
                  <c:v>2.23</c:v>
                </c:pt>
                <c:pt idx="423">
                  <c:v>2.41</c:v>
                </c:pt>
                <c:pt idx="424">
                  <c:v>2.4</c:v>
                </c:pt>
                <c:pt idx="425">
                  <c:v>2.4300000000000002</c:v>
                </c:pt>
                <c:pt idx="426">
                  <c:v>2.42</c:v>
                </c:pt>
                <c:pt idx="427">
                  <c:v>2.35</c:v>
                </c:pt>
                <c:pt idx="428">
                  <c:v>2.37</c:v>
                </c:pt>
                <c:pt idx="429">
                  <c:v>2.48</c:v>
                </c:pt>
                <c:pt idx="430">
                  <c:v>2.5049999999999999</c:v>
                </c:pt>
                <c:pt idx="431">
                  <c:v>2.5299999999999998</c:v>
                </c:pt>
                <c:pt idx="432">
                  <c:v>2.44</c:v>
                </c:pt>
                <c:pt idx="433">
                  <c:v>2.4500000000000002</c:v>
                </c:pt>
                <c:pt idx="434">
                  <c:v>2.4700000000000002</c:v>
                </c:pt>
                <c:pt idx="435">
                  <c:v>2.54</c:v>
                </c:pt>
                <c:pt idx="436">
                  <c:v>2.52</c:v>
                </c:pt>
                <c:pt idx="437">
                  <c:v>2.58</c:v>
                </c:pt>
                <c:pt idx="438">
                  <c:v>2.72</c:v>
                </c:pt>
                <c:pt idx="439">
                  <c:v>2.83</c:v>
                </c:pt>
                <c:pt idx="440">
                  <c:v>2.89</c:v>
                </c:pt>
                <c:pt idx="441">
                  <c:v>2.75</c:v>
                </c:pt>
                <c:pt idx="442">
                  <c:v>2.8</c:v>
                </c:pt>
                <c:pt idx="443">
                  <c:v>2.98</c:v>
                </c:pt>
                <c:pt idx="444">
                  <c:v>2.91</c:v>
                </c:pt>
                <c:pt idx="445">
                  <c:v>2.81</c:v>
                </c:pt>
                <c:pt idx="446">
                  <c:v>2.79</c:v>
                </c:pt>
                <c:pt idx="447">
                  <c:v>2.73</c:v>
                </c:pt>
                <c:pt idx="448">
                  <c:v>2.76</c:v>
                </c:pt>
                <c:pt idx="449">
                  <c:v>2.76</c:v>
                </c:pt>
                <c:pt idx="450">
                  <c:v>2.81</c:v>
                </c:pt>
                <c:pt idx="451">
                  <c:v>2.8</c:v>
                </c:pt>
                <c:pt idx="452">
                  <c:v>2.87</c:v>
                </c:pt>
                <c:pt idx="453">
                  <c:v>2.89</c:v>
                </c:pt>
                <c:pt idx="454">
                  <c:v>2.82</c:v>
                </c:pt>
                <c:pt idx="455">
                  <c:v>2.73</c:v>
                </c:pt>
                <c:pt idx="456">
                  <c:v>2.8</c:v>
                </c:pt>
                <c:pt idx="457">
                  <c:v>2.85</c:v>
                </c:pt>
                <c:pt idx="458">
                  <c:v>2.98</c:v>
                </c:pt>
                <c:pt idx="459">
                  <c:v>3.06</c:v>
                </c:pt>
                <c:pt idx="460">
                  <c:v>3.19</c:v>
                </c:pt>
                <c:pt idx="461">
                  <c:v>3.14</c:v>
                </c:pt>
                <c:pt idx="462">
                  <c:v>3.12</c:v>
                </c:pt>
                <c:pt idx="463">
                  <c:v>3.46</c:v>
                </c:pt>
                <c:pt idx="464">
                  <c:v>3.54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A52-4688-87B5-885483C20C65}"/>
            </c:ext>
          </c:extLst>
        </c:ser>
        <c:ser>
          <c:idx val="2"/>
          <c:order val="3"/>
          <c:tx>
            <c:v>B</c:v>
          </c:tx>
          <c:spPr>
            <a:ln w="19050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'Corporate V2'!$A$14:$A$478</c:f>
              <c:numCache>
                <c:formatCode>m/d/yyyy</c:formatCode>
                <c:ptCount val="465"/>
                <c:pt idx="0">
                  <c:v>40179</c:v>
                </c:pt>
                <c:pt idx="1">
                  <c:v>40186</c:v>
                </c:pt>
                <c:pt idx="2">
                  <c:v>40193</c:v>
                </c:pt>
                <c:pt idx="3">
                  <c:v>40200</c:v>
                </c:pt>
                <c:pt idx="4">
                  <c:v>40207</c:v>
                </c:pt>
                <c:pt idx="5">
                  <c:v>40214</c:v>
                </c:pt>
                <c:pt idx="6">
                  <c:v>40221</c:v>
                </c:pt>
                <c:pt idx="7">
                  <c:v>40228</c:v>
                </c:pt>
                <c:pt idx="8">
                  <c:v>40235</c:v>
                </c:pt>
                <c:pt idx="9">
                  <c:v>40242</c:v>
                </c:pt>
                <c:pt idx="10">
                  <c:v>40249</c:v>
                </c:pt>
                <c:pt idx="11">
                  <c:v>40256</c:v>
                </c:pt>
                <c:pt idx="12">
                  <c:v>40263</c:v>
                </c:pt>
                <c:pt idx="13">
                  <c:v>40270</c:v>
                </c:pt>
                <c:pt idx="14">
                  <c:v>40277</c:v>
                </c:pt>
                <c:pt idx="15">
                  <c:v>40284</c:v>
                </c:pt>
                <c:pt idx="16">
                  <c:v>40291</c:v>
                </c:pt>
                <c:pt idx="17">
                  <c:v>40298</c:v>
                </c:pt>
                <c:pt idx="18">
                  <c:v>40305</c:v>
                </c:pt>
                <c:pt idx="19">
                  <c:v>40312</c:v>
                </c:pt>
                <c:pt idx="20">
                  <c:v>40319</c:v>
                </c:pt>
                <c:pt idx="21">
                  <c:v>40326</c:v>
                </c:pt>
                <c:pt idx="22">
                  <c:v>40333</c:v>
                </c:pt>
                <c:pt idx="23">
                  <c:v>40340</c:v>
                </c:pt>
                <c:pt idx="24">
                  <c:v>40347</c:v>
                </c:pt>
                <c:pt idx="25">
                  <c:v>40354</c:v>
                </c:pt>
                <c:pt idx="26">
                  <c:v>40361</c:v>
                </c:pt>
                <c:pt idx="27">
                  <c:v>40368</c:v>
                </c:pt>
                <c:pt idx="28">
                  <c:v>40375</c:v>
                </c:pt>
                <c:pt idx="29">
                  <c:v>40382</c:v>
                </c:pt>
                <c:pt idx="30">
                  <c:v>40389</c:v>
                </c:pt>
                <c:pt idx="31">
                  <c:v>40396</c:v>
                </c:pt>
                <c:pt idx="32">
                  <c:v>40403</c:v>
                </c:pt>
                <c:pt idx="33">
                  <c:v>40410</c:v>
                </c:pt>
                <c:pt idx="34">
                  <c:v>40417</c:v>
                </c:pt>
                <c:pt idx="35">
                  <c:v>40424</c:v>
                </c:pt>
                <c:pt idx="36">
                  <c:v>40431</c:v>
                </c:pt>
                <c:pt idx="37">
                  <c:v>40438</c:v>
                </c:pt>
                <c:pt idx="38">
                  <c:v>40445</c:v>
                </c:pt>
                <c:pt idx="39">
                  <c:v>40452</c:v>
                </c:pt>
                <c:pt idx="40">
                  <c:v>40459</c:v>
                </c:pt>
                <c:pt idx="41">
                  <c:v>40466</c:v>
                </c:pt>
                <c:pt idx="42">
                  <c:v>40473</c:v>
                </c:pt>
                <c:pt idx="43">
                  <c:v>40480</c:v>
                </c:pt>
                <c:pt idx="44">
                  <c:v>40487</c:v>
                </c:pt>
                <c:pt idx="45">
                  <c:v>40494</c:v>
                </c:pt>
                <c:pt idx="46">
                  <c:v>40501</c:v>
                </c:pt>
                <c:pt idx="47">
                  <c:v>40508</c:v>
                </c:pt>
                <c:pt idx="48">
                  <c:v>40515</c:v>
                </c:pt>
                <c:pt idx="49">
                  <c:v>40522</c:v>
                </c:pt>
                <c:pt idx="50">
                  <c:v>40529</c:v>
                </c:pt>
                <c:pt idx="51">
                  <c:v>40536</c:v>
                </c:pt>
                <c:pt idx="52">
                  <c:v>40543</c:v>
                </c:pt>
                <c:pt idx="53">
                  <c:v>40550</c:v>
                </c:pt>
                <c:pt idx="54">
                  <c:v>40557</c:v>
                </c:pt>
                <c:pt idx="55">
                  <c:v>40564</c:v>
                </c:pt>
                <c:pt idx="56">
                  <c:v>40571</c:v>
                </c:pt>
                <c:pt idx="57">
                  <c:v>40578</c:v>
                </c:pt>
                <c:pt idx="58">
                  <c:v>40585</c:v>
                </c:pt>
                <c:pt idx="59">
                  <c:v>40592</c:v>
                </c:pt>
                <c:pt idx="60">
                  <c:v>40599</c:v>
                </c:pt>
                <c:pt idx="61">
                  <c:v>40606</c:v>
                </c:pt>
                <c:pt idx="62">
                  <c:v>40613</c:v>
                </c:pt>
                <c:pt idx="63">
                  <c:v>40620</c:v>
                </c:pt>
                <c:pt idx="64">
                  <c:v>40627</c:v>
                </c:pt>
                <c:pt idx="65">
                  <c:v>40634</c:v>
                </c:pt>
                <c:pt idx="66">
                  <c:v>40641</c:v>
                </c:pt>
                <c:pt idx="67">
                  <c:v>40648</c:v>
                </c:pt>
                <c:pt idx="68">
                  <c:v>40655</c:v>
                </c:pt>
                <c:pt idx="69">
                  <c:v>40662</c:v>
                </c:pt>
                <c:pt idx="70">
                  <c:v>40669</c:v>
                </c:pt>
                <c:pt idx="71">
                  <c:v>40676</c:v>
                </c:pt>
                <c:pt idx="72">
                  <c:v>40683</c:v>
                </c:pt>
                <c:pt idx="73">
                  <c:v>40690</c:v>
                </c:pt>
                <c:pt idx="74">
                  <c:v>40697</c:v>
                </c:pt>
                <c:pt idx="75">
                  <c:v>40704</c:v>
                </c:pt>
                <c:pt idx="76">
                  <c:v>40711</c:v>
                </c:pt>
                <c:pt idx="77">
                  <c:v>40718</c:v>
                </c:pt>
                <c:pt idx="78">
                  <c:v>40725</c:v>
                </c:pt>
                <c:pt idx="79">
                  <c:v>40732</c:v>
                </c:pt>
                <c:pt idx="80">
                  <c:v>40739</c:v>
                </c:pt>
                <c:pt idx="81">
                  <c:v>40746</c:v>
                </c:pt>
                <c:pt idx="82">
                  <c:v>40753</c:v>
                </c:pt>
                <c:pt idx="83">
                  <c:v>40760</c:v>
                </c:pt>
                <c:pt idx="84">
                  <c:v>40767</c:v>
                </c:pt>
                <c:pt idx="85">
                  <c:v>40774</c:v>
                </c:pt>
                <c:pt idx="86">
                  <c:v>40781</c:v>
                </c:pt>
                <c:pt idx="87">
                  <c:v>40788</c:v>
                </c:pt>
                <c:pt idx="88">
                  <c:v>40795</c:v>
                </c:pt>
                <c:pt idx="89">
                  <c:v>40802</c:v>
                </c:pt>
                <c:pt idx="90">
                  <c:v>40809</c:v>
                </c:pt>
                <c:pt idx="91">
                  <c:v>40816</c:v>
                </c:pt>
                <c:pt idx="92">
                  <c:v>40823</c:v>
                </c:pt>
                <c:pt idx="93">
                  <c:v>40830</c:v>
                </c:pt>
                <c:pt idx="94">
                  <c:v>40837</c:v>
                </c:pt>
                <c:pt idx="95">
                  <c:v>40844</c:v>
                </c:pt>
                <c:pt idx="96">
                  <c:v>40851</c:v>
                </c:pt>
                <c:pt idx="97">
                  <c:v>40858</c:v>
                </c:pt>
                <c:pt idx="98">
                  <c:v>40865</c:v>
                </c:pt>
                <c:pt idx="99">
                  <c:v>40872</c:v>
                </c:pt>
                <c:pt idx="100">
                  <c:v>40879</c:v>
                </c:pt>
                <c:pt idx="101">
                  <c:v>40886</c:v>
                </c:pt>
                <c:pt idx="102">
                  <c:v>40893</c:v>
                </c:pt>
                <c:pt idx="103">
                  <c:v>40900</c:v>
                </c:pt>
                <c:pt idx="104">
                  <c:v>40907</c:v>
                </c:pt>
                <c:pt idx="105">
                  <c:v>40914</c:v>
                </c:pt>
                <c:pt idx="106">
                  <c:v>40921</c:v>
                </c:pt>
                <c:pt idx="107">
                  <c:v>40928</c:v>
                </c:pt>
                <c:pt idx="108">
                  <c:v>40935</c:v>
                </c:pt>
                <c:pt idx="109">
                  <c:v>40942</c:v>
                </c:pt>
                <c:pt idx="110">
                  <c:v>40949</c:v>
                </c:pt>
                <c:pt idx="111">
                  <c:v>40956</c:v>
                </c:pt>
                <c:pt idx="112">
                  <c:v>40963</c:v>
                </c:pt>
                <c:pt idx="113">
                  <c:v>40970</c:v>
                </c:pt>
                <c:pt idx="114">
                  <c:v>40977</c:v>
                </c:pt>
                <c:pt idx="115">
                  <c:v>40984</c:v>
                </c:pt>
                <c:pt idx="116">
                  <c:v>40991</c:v>
                </c:pt>
                <c:pt idx="117">
                  <c:v>40998</c:v>
                </c:pt>
                <c:pt idx="118">
                  <c:v>41005</c:v>
                </c:pt>
                <c:pt idx="119">
                  <c:v>41012</c:v>
                </c:pt>
                <c:pt idx="120">
                  <c:v>41019</c:v>
                </c:pt>
                <c:pt idx="121">
                  <c:v>41026</c:v>
                </c:pt>
                <c:pt idx="122">
                  <c:v>41033</c:v>
                </c:pt>
                <c:pt idx="123">
                  <c:v>41040</c:v>
                </c:pt>
                <c:pt idx="124">
                  <c:v>41047</c:v>
                </c:pt>
                <c:pt idx="125">
                  <c:v>41054</c:v>
                </c:pt>
                <c:pt idx="126">
                  <c:v>41061</c:v>
                </c:pt>
                <c:pt idx="127">
                  <c:v>41068</c:v>
                </c:pt>
                <c:pt idx="128">
                  <c:v>41075</c:v>
                </c:pt>
                <c:pt idx="129">
                  <c:v>41082</c:v>
                </c:pt>
                <c:pt idx="130">
                  <c:v>41089</c:v>
                </c:pt>
                <c:pt idx="131">
                  <c:v>41096</c:v>
                </c:pt>
                <c:pt idx="132">
                  <c:v>41103</c:v>
                </c:pt>
                <c:pt idx="133">
                  <c:v>41110</c:v>
                </c:pt>
                <c:pt idx="134">
                  <c:v>41117</c:v>
                </c:pt>
                <c:pt idx="135">
                  <c:v>41124</c:v>
                </c:pt>
                <c:pt idx="136">
                  <c:v>41131</c:v>
                </c:pt>
                <c:pt idx="137">
                  <c:v>41138</c:v>
                </c:pt>
                <c:pt idx="138">
                  <c:v>41145</c:v>
                </c:pt>
                <c:pt idx="139">
                  <c:v>41152</c:v>
                </c:pt>
                <c:pt idx="140">
                  <c:v>41159</c:v>
                </c:pt>
                <c:pt idx="141">
                  <c:v>41166</c:v>
                </c:pt>
                <c:pt idx="142">
                  <c:v>41173</c:v>
                </c:pt>
                <c:pt idx="143">
                  <c:v>41180</c:v>
                </c:pt>
                <c:pt idx="144">
                  <c:v>41187</c:v>
                </c:pt>
                <c:pt idx="145">
                  <c:v>41194</c:v>
                </c:pt>
                <c:pt idx="146">
                  <c:v>41201</c:v>
                </c:pt>
                <c:pt idx="147">
                  <c:v>41208</c:v>
                </c:pt>
                <c:pt idx="148">
                  <c:v>41215</c:v>
                </c:pt>
                <c:pt idx="149">
                  <c:v>41222</c:v>
                </c:pt>
                <c:pt idx="150">
                  <c:v>41229</c:v>
                </c:pt>
                <c:pt idx="151">
                  <c:v>41236</c:v>
                </c:pt>
                <c:pt idx="152">
                  <c:v>41243</c:v>
                </c:pt>
                <c:pt idx="153">
                  <c:v>41250</c:v>
                </c:pt>
                <c:pt idx="154">
                  <c:v>41257</c:v>
                </c:pt>
                <c:pt idx="155">
                  <c:v>41264</c:v>
                </c:pt>
                <c:pt idx="156">
                  <c:v>41271</c:v>
                </c:pt>
                <c:pt idx="157">
                  <c:v>41278</c:v>
                </c:pt>
                <c:pt idx="158">
                  <c:v>41285</c:v>
                </c:pt>
                <c:pt idx="159">
                  <c:v>41292</c:v>
                </c:pt>
                <c:pt idx="160">
                  <c:v>41299</c:v>
                </c:pt>
                <c:pt idx="161">
                  <c:v>41306</c:v>
                </c:pt>
                <c:pt idx="162">
                  <c:v>41313</c:v>
                </c:pt>
                <c:pt idx="163">
                  <c:v>41320</c:v>
                </c:pt>
                <c:pt idx="164">
                  <c:v>41327</c:v>
                </c:pt>
                <c:pt idx="165">
                  <c:v>41334</c:v>
                </c:pt>
                <c:pt idx="166">
                  <c:v>41341</c:v>
                </c:pt>
                <c:pt idx="167">
                  <c:v>41348</c:v>
                </c:pt>
                <c:pt idx="168">
                  <c:v>41355</c:v>
                </c:pt>
                <c:pt idx="169">
                  <c:v>41362</c:v>
                </c:pt>
                <c:pt idx="170">
                  <c:v>41369</c:v>
                </c:pt>
                <c:pt idx="171">
                  <c:v>41376</c:v>
                </c:pt>
                <c:pt idx="172">
                  <c:v>41383</c:v>
                </c:pt>
                <c:pt idx="173">
                  <c:v>41390</c:v>
                </c:pt>
                <c:pt idx="174">
                  <c:v>41397</c:v>
                </c:pt>
                <c:pt idx="175">
                  <c:v>41404</c:v>
                </c:pt>
                <c:pt idx="176">
                  <c:v>41411</c:v>
                </c:pt>
                <c:pt idx="177">
                  <c:v>41418</c:v>
                </c:pt>
                <c:pt idx="178">
                  <c:v>41425</c:v>
                </c:pt>
                <c:pt idx="179">
                  <c:v>41432</c:v>
                </c:pt>
                <c:pt idx="180">
                  <c:v>41439</c:v>
                </c:pt>
                <c:pt idx="181">
                  <c:v>41446</c:v>
                </c:pt>
                <c:pt idx="182">
                  <c:v>41453</c:v>
                </c:pt>
                <c:pt idx="183">
                  <c:v>41460</c:v>
                </c:pt>
                <c:pt idx="184">
                  <c:v>41467</c:v>
                </c:pt>
                <c:pt idx="185">
                  <c:v>41474</c:v>
                </c:pt>
                <c:pt idx="186">
                  <c:v>41481</c:v>
                </c:pt>
                <c:pt idx="187">
                  <c:v>41488</c:v>
                </c:pt>
                <c:pt idx="188">
                  <c:v>41495</c:v>
                </c:pt>
                <c:pt idx="189">
                  <c:v>41502</c:v>
                </c:pt>
                <c:pt idx="190">
                  <c:v>41509</c:v>
                </c:pt>
                <c:pt idx="191">
                  <c:v>41516</c:v>
                </c:pt>
                <c:pt idx="192">
                  <c:v>41523</c:v>
                </c:pt>
                <c:pt idx="193">
                  <c:v>41530</c:v>
                </c:pt>
                <c:pt idx="194">
                  <c:v>41537</c:v>
                </c:pt>
                <c:pt idx="195">
                  <c:v>41544</c:v>
                </c:pt>
                <c:pt idx="196">
                  <c:v>41551</c:v>
                </c:pt>
                <c:pt idx="197">
                  <c:v>41558</c:v>
                </c:pt>
                <c:pt idx="198">
                  <c:v>41565</c:v>
                </c:pt>
                <c:pt idx="199">
                  <c:v>41572</c:v>
                </c:pt>
                <c:pt idx="200">
                  <c:v>41579</c:v>
                </c:pt>
                <c:pt idx="201">
                  <c:v>41586</c:v>
                </c:pt>
                <c:pt idx="202">
                  <c:v>41593</c:v>
                </c:pt>
                <c:pt idx="203">
                  <c:v>41600</c:v>
                </c:pt>
                <c:pt idx="204">
                  <c:v>41607</c:v>
                </c:pt>
                <c:pt idx="205">
                  <c:v>41614</c:v>
                </c:pt>
                <c:pt idx="206">
                  <c:v>41621</c:v>
                </c:pt>
                <c:pt idx="207">
                  <c:v>41628</c:v>
                </c:pt>
                <c:pt idx="208">
                  <c:v>41635</c:v>
                </c:pt>
                <c:pt idx="209">
                  <c:v>41642</c:v>
                </c:pt>
                <c:pt idx="210">
                  <c:v>41649</c:v>
                </c:pt>
                <c:pt idx="211">
                  <c:v>41656</c:v>
                </c:pt>
                <c:pt idx="212">
                  <c:v>41663</c:v>
                </c:pt>
                <c:pt idx="213">
                  <c:v>41670</c:v>
                </c:pt>
                <c:pt idx="214">
                  <c:v>41677</c:v>
                </c:pt>
                <c:pt idx="215">
                  <c:v>41684</c:v>
                </c:pt>
                <c:pt idx="216">
                  <c:v>41691</c:v>
                </c:pt>
                <c:pt idx="217">
                  <c:v>41698</c:v>
                </c:pt>
                <c:pt idx="218">
                  <c:v>41705</c:v>
                </c:pt>
                <c:pt idx="219">
                  <c:v>41712</c:v>
                </c:pt>
                <c:pt idx="220">
                  <c:v>41719</c:v>
                </c:pt>
                <c:pt idx="221">
                  <c:v>41726</c:v>
                </c:pt>
                <c:pt idx="222">
                  <c:v>41733</c:v>
                </c:pt>
                <c:pt idx="223">
                  <c:v>41740</c:v>
                </c:pt>
                <c:pt idx="224">
                  <c:v>41747</c:v>
                </c:pt>
                <c:pt idx="225">
                  <c:v>41754</c:v>
                </c:pt>
                <c:pt idx="226">
                  <c:v>41761</c:v>
                </c:pt>
                <c:pt idx="227">
                  <c:v>41768</c:v>
                </c:pt>
                <c:pt idx="228">
                  <c:v>41775</c:v>
                </c:pt>
                <c:pt idx="229">
                  <c:v>41782</c:v>
                </c:pt>
                <c:pt idx="230">
                  <c:v>41789</c:v>
                </c:pt>
                <c:pt idx="231">
                  <c:v>41796</c:v>
                </c:pt>
                <c:pt idx="232">
                  <c:v>41803</c:v>
                </c:pt>
                <c:pt idx="233">
                  <c:v>41810</c:v>
                </c:pt>
                <c:pt idx="234">
                  <c:v>41817</c:v>
                </c:pt>
                <c:pt idx="235">
                  <c:v>41824</c:v>
                </c:pt>
                <c:pt idx="236">
                  <c:v>41831</c:v>
                </c:pt>
                <c:pt idx="237">
                  <c:v>41838</c:v>
                </c:pt>
                <c:pt idx="238">
                  <c:v>41845</c:v>
                </c:pt>
                <c:pt idx="239">
                  <c:v>41852</c:v>
                </c:pt>
                <c:pt idx="240">
                  <c:v>41859</c:v>
                </c:pt>
                <c:pt idx="241">
                  <c:v>41866</c:v>
                </c:pt>
                <c:pt idx="242">
                  <c:v>41873</c:v>
                </c:pt>
                <c:pt idx="243">
                  <c:v>41880</c:v>
                </c:pt>
                <c:pt idx="244">
                  <c:v>41887</c:v>
                </c:pt>
                <c:pt idx="245">
                  <c:v>41894</c:v>
                </c:pt>
                <c:pt idx="246">
                  <c:v>41901</c:v>
                </c:pt>
                <c:pt idx="247">
                  <c:v>41908</c:v>
                </c:pt>
                <c:pt idx="248">
                  <c:v>41915</c:v>
                </c:pt>
                <c:pt idx="249">
                  <c:v>41922</c:v>
                </c:pt>
                <c:pt idx="250">
                  <c:v>41929</c:v>
                </c:pt>
                <c:pt idx="251">
                  <c:v>41936</c:v>
                </c:pt>
                <c:pt idx="252">
                  <c:v>41943</c:v>
                </c:pt>
                <c:pt idx="253">
                  <c:v>41950</c:v>
                </c:pt>
                <c:pt idx="254">
                  <c:v>41957</c:v>
                </c:pt>
                <c:pt idx="255">
                  <c:v>41964</c:v>
                </c:pt>
                <c:pt idx="256">
                  <c:v>41971</c:v>
                </c:pt>
                <c:pt idx="257">
                  <c:v>41978</c:v>
                </c:pt>
                <c:pt idx="258">
                  <c:v>41985</c:v>
                </c:pt>
                <c:pt idx="259">
                  <c:v>41992</c:v>
                </c:pt>
                <c:pt idx="260">
                  <c:v>41999</c:v>
                </c:pt>
                <c:pt idx="261">
                  <c:v>42006</c:v>
                </c:pt>
                <c:pt idx="262">
                  <c:v>42013</c:v>
                </c:pt>
                <c:pt idx="263">
                  <c:v>42020</c:v>
                </c:pt>
                <c:pt idx="264">
                  <c:v>42027</c:v>
                </c:pt>
                <c:pt idx="265">
                  <c:v>42034</c:v>
                </c:pt>
                <c:pt idx="266">
                  <c:v>42041</c:v>
                </c:pt>
                <c:pt idx="267">
                  <c:v>42048</c:v>
                </c:pt>
                <c:pt idx="268">
                  <c:v>42055</c:v>
                </c:pt>
                <c:pt idx="269">
                  <c:v>42062</c:v>
                </c:pt>
                <c:pt idx="270">
                  <c:v>42069</c:v>
                </c:pt>
                <c:pt idx="271">
                  <c:v>42076</c:v>
                </c:pt>
                <c:pt idx="272">
                  <c:v>42083</c:v>
                </c:pt>
                <c:pt idx="273">
                  <c:v>42090</c:v>
                </c:pt>
                <c:pt idx="274">
                  <c:v>42097</c:v>
                </c:pt>
                <c:pt idx="275">
                  <c:v>42104</c:v>
                </c:pt>
                <c:pt idx="276">
                  <c:v>42111</c:v>
                </c:pt>
                <c:pt idx="277">
                  <c:v>42118</c:v>
                </c:pt>
                <c:pt idx="278">
                  <c:v>42125</c:v>
                </c:pt>
                <c:pt idx="279">
                  <c:v>42132</c:v>
                </c:pt>
                <c:pt idx="280">
                  <c:v>42139</c:v>
                </c:pt>
                <c:pt idx="281">
                  <c:v>42146</c:v>
                </c:pt>
                <c:pt idx="282">
                  <c:v>42153</c:v>
                </c:pt>
                <c:pt idx="283">
                  <c:v>42160</c:v>
                </c:pt>
                <c:pt idx="284">
                  <c:v>42167</c:v>
                </c:pt>
                <c:pt idx="285">
                  <c:v>42174</c:v>
                </c:pt>
                <c:pt idx="286">
                  <c:v>42181</c:v>
                </c:pt>
                <c:pt idx="287">
                  <c:v>42188</c:v>
                </c:pt>
                <c:pt idx="288">
                  <c:v>42195</c:v>
                </c:pt>
                <c:pt idx="289">
                  <c:v>42202</c:v>
                </c:pt>
                <c:pt idx="290">
                  <c:v>42209</c:v>
                </c:pt>
                <c:pt idx="291">
                  <c:v>42216</c:v>
                </c:pt>
                <c:pt idx="292">
                  <c:v>42223</c:v>
                </c:pt>
                <c:pt idx="293">
                  <c:v>42230</c:v>
                </c:pt>
                <c:pt idx="294">
                  <c:v>42237</c:v>
                </c:pt>
                <c:pt idx="295">
                  <c:v>42244</c:v>
                </c:pt>
                <c:pt idx="296">
                  <c:v>42251</c:v>
                </c:pt>
                <c:pt idx="297">
                  <c:v>42258</c:v>
                </c:pt>
                <c:pt idx="298">
                  <c:v>42265</c:v>
                </c:pt>
                <c:pt idx="299">
                  <c:v>42272</c:v>
                </c:pt>
                <c:pt idx="300">
                  <c:v>42279</c:v>
                </c:pt>
                <c:pt idx="301">
                  <c:v>42286</c:v>
                </c:pt>
                <c:pt idx="302">
                  <c:v>42293</c:v>
                </c:pt>
                <c:pt idx="303">
                  <c:v>42300</c:v>
                </c:pt>
                <c:pt idx="304">
                  <c:v>42307</c:v>
                </c:pt>
                <c:pt idx="305">
                  <c:v>42314</c:v>
                </c:pt>
                <c:pt idx="306">
                  <c:v>42321</c:v>
                </c:pt>
                <c:pt idx="307">
                  <c:v>42328</c:v>
                </c:pt>
                <c:pt idx="308">
                  <c:v>42335</c:v>
                </c:pt>
                <c:pt idx="309">
                  <c:v>42342</c:v>
                </c:pt>
                <c:pt idx="310">
                  <c:v>42349</c:v>
                </c:pt>
                <c:pt idx="311">
                  <c:v>42356</c:v>
                </c:pt>
                <c:pt idx="312">
                  <c:v>42363</c:v>
                </c:pt>
                <c:pt idx="313">
                  <c:v>42370</c:v>
                </c:pt>
                <c:pt idx="314">
                  <c:v>42377</c:v>
                </c:pt>
                <c:pt idx="315">
                  <c:v>42384</c:v>
                </c:pt>
                <c:pt idx="316">
                  <c:v>42391</c:v>
                </c:pt>
                <c:pt idx="317">
                  <c:v>42398</c:v>
                </c:pt>
                <c:pt idx="318">
                  <c:v>42405</c:v>
                </c:pt>
                <c:pt idx="319">
                  <c:v>42412</c:v>
                </c:pt>
                <c:pt idx="320">
                  <c:v>42419</c:v>
                </c:pt>
                <c:pt idx="321">
                  <c:v>42426</c:v>
                </c:pt>
                <c:pt idx="322">
                  <c:v>42433</c:v>
                </c:pt>
                <c:pt idx="323">
                  <c:v>42440</c:v>
                </c:pt>
                <c:pt idx="324">
                  <c:v>42447</c:v>
                </c:pt>
                <c:pt idx="325">
                  <c:v>42454</c:v>
                </c:pt>
                <c:pt idx="326">
                  <c:v>42461</c:v>
                </c:pt>
                <c:pt idx="327">
                  <c:v>42468</c:v>
                </c:pt>
                <c:pt idx="328">
                  <c:v>42475</c:v>
                </c:pt>
                <c:pt idx="329">
                  <c:v>42482</c:v>
                </c:pt>
                <c:pt idx="330">
                  <c:v>42489</c:v>
                </c:pt>
                <c:pt idx="331">
                  <c:v>42496</c:v>
                </c:pt>
                <c:pt idx="332">
                  <c:v>42503</c:v>
                </c:pt>
                <c:pt idx="333">
                  <c:v>42510</c:v>
                </c:pt>
                <c:pt idx="334">
                  <c:v>42517</c:v>
                </c:pt>
                <c:pt idx="335">
                  <c:v>42524</c:v>
                </c:pt>
                <c:pt idx="336">
                  <c:v>42531</c:v>
                </c:pt>
                <c:pt idx="337">
                  <c:v>42538</c:v>
                </c:pt>
                <c:pt idx="338">
                  <c:v>42545</c:v>
                </c:pt>
                <c:pt idx="339">
                  <c:v>42552</c:v>
                </c:pt>
                <c:pt idx="340">
                  <c:v>42559</c:v>
                </c:pt>
                <c:pt idx="341">
                  <c:v>42566</c:v>
                </c:pt>
                <c:pt idx="342">
                  <c:v>42573</c:v>
                </c:pt>
                <c:pt idx="343">
                  <c:v>42580</c:v>
                </c:pt>
                <c:pt idx="344">
                  <c:v>42587</c:v>
                </c:pt>
                <c:pt idx="345">
                  <c:v>42594</c:v>
                </c:pt>
                <c:pt idx="346">
                  <c:v>42601</c:v>
                </c:pt>
                <c:pt idx="347">
                  <c:v>42608</c:v>
                </c:pt>
                <c:pt idx="348">
                  <c:v>42615</c:v>
                </c:pt>
                <c:pt idx="349">
                  <c:v>42622</c:v>
                </c:pt>
                <c:pt idx="350">
                  <c:v>42629</c:v>
                </c:pt>
                <c:pt idx="351">
                  <c:v>42636</c:v>
                </c:pt>
                <c:pt idx="352">
                  <c:v>42643</c:v>
                </c:pt>
                <c:pt idx="353">
                  <c:v>42650</c:v>
                </c:pt>
                <c:pt idx="354">
                  <c:v>42657</c:v>
                </c:pt>
                <c:pt idx="355">
                  <c:v>42664</c:v>
                </c:pt>
                <c:pt idx="356">
                  <c:v>42671</c:v>
                </c:pt>
                <c:pt idx="357">
                  <c:v>42678</c:v>
                </c:pt>
                <c:pt idx="358">
                  <c:v>42685</c:v>
                </c:pt>
                <c:pt idx="359">
                  <c:v>42692</c:v>
                </c:pt>
                <c:pt idx="360">
                  <c:v>42699</c:v>
                </c:pt>
                <c:pt idx="361">
                  <c:v>42706</c:v>
                </c:pt>
                <c:pt idx="362">
                  <c:v>42713</c:v>
                </c:pt>
                <c:pt idx="363">
                  <c:v>42720</c:v>
                </c:pt>
                <c:pt idx="364">
                  <c:v>42727</c:v>
                </c:pt>
                <c:pt idx="365">
                  <c:v>42734</c:v>
                </c:pt>
                <c:pt idx="366">
                  <c:v>42741</c:v>
                </c:pt>
                <c:pt idx="367">
                  <c:v>42748</c:v>
                </c:pt>
                <c:pt idx="368">
                  <c:v>42755</c:v>
                </c:pt>
                <c:pt idx="369">
                  <c:v>42762</c:v>
                </c:pt>
                <c:pt idx="370">
                  <c:v>42769</c:v>
                </c:pt>
                <c:pt idx="371">
                  <c:v>42776</c:v>
                </c:pt>
                <c:pt idx="372">
                  <c:v>42783</c:v>
                </c:pt>
                <c:pt idx="373">
                  <c:v>42790</c:v>
                </c:pt>
                <c:pt idx="374">
                  <c:v>42797</c:v>
                </c:pt>
                <c:pt idx="375">
                  <c:v>42804</c:v>
                </c:pt>
                <c:pt idx="376">
                  <c:v>42811</c:v>
                </c:pt>
                <c:pt idx="377">
                  <c:v>42818</c:v>
                </c:pt>
                <c:pt idx="378">
                  <c:v>42825</c:v>
                </c:pt>
                <c:pt idx="379">
                  <c:v>42832</c:v>
                </c:pt>
                <c:pt idx="380">
                  <c:v>42839</c:v>
                </c:pt>
                <c:pt idx="381">
                  <c:v>42846</c:v>
                </c:pt>
                <c:pt idx="382">
                  <c:v>42853</c:v>
                </c:pt>
                <c:pt idx="383">
                  <c:v>42860</c:v>
                </c:pt>
                <c:pt idx="384">
                  <c:v>42867</c:v>
                </c:pt>
                <c:pt idx="385">
                  <c:v>42874</c:v>
                </c:pt>
                <c:pt idx="386">
                  <c:v>42881</c:v>
                </c:pt>
                <c:pt idx="387">
                  <c:v>42888</c:v>
                </c:pt>
                <c:pt idx="388">
                  <c:v>42895</c:v>
                </c:pt>
                <c:pt idx="389">
                  <c:v>42902</c:v>
                </c:pt>
                <c:pt idx="390">
                  <c:v>42909</c:v>
                </c:pt>
                <c:pt idx="391">
                  <c:v>42916</c:v>
                </c:pt>
                <c:pt idx="392">
                  <c:v>42923</c:v>
                </c:pt>
                <c:pt idx="393">
                  <c:v>42930</c:v>
                </c:pt>
                <c:pt idx="394">
                  <c:v>42937</c:v>
                </c:pt>
                <c:pt idx="395">
                  <c:v>42944</c:v>
                </c:pt>
                <c:pt idx="396">
                  <c:v>42951</c:v>
                </c:pt>
                <c:pt idx="397">
                  <c:v>42958</c:v>
                </c:pt>
                <c:pt idx="398">
                  <c:v>42965</c:v>
                </c:pt>
                <c:pt idx="399">
                  <c:v>42972</c:v>
                </c:pt>
                <c:pt idx="400">
                  <c:v>42979</c:v>
                </c:pt>
                <c:pt idx="401">
                  <c:v>42986</c:v>
                </c:pt>
                <c:pt idx="402">
                  <c:v>42993</c:v>
                </c:pt>
                <c:pt idx="403">
                  <c:v>43000</c:v>
                </c:pt>
                <c:pt idx="404">
                  <c:v>43007</c:v>
                </c:pt>
                <c:pt idx="405">
                  <c:v>43014</c:v>
                </c:pt>
                <c:pt idx="406">
                  <c:v>43021</c:v>
                </c:pt>
                <c:pt idx="407">
                  <c:v>43028</c:v>
                </c:pt>
                <c:pt idx="408">
                  <c:v>43035</c:v>
                </c:pt>
                <c:pt idx="409">
                  <c:v>43042</c:v>
                </c:pt>
                <c:pt idx="410">
                  <c:v>43049</c:v>
                </c:pt>
                <c:pt idx="411">
                  <c:v>43056</c:v>
                </c:pt>
                <c:pt idx="412">
                  <c:v>43063</c:v>
                </c:pt>
                <c:pt idx="413">
                  <c:v>43070</c:v>
                </c:pt>
                <c:pt idx="414">
                  <c:v>43077</c:v>
                </c:pt>
                <c:pt idx="415">
                  <c:v>43084</c:v>
                </c:pt>
                <c:pt idx="416">
                  <c:v>43091</c:v>
                </c:pt>
                <c:pt idx="417">
                  <c:v>43098</c:v>
                </c:pt>
                <c:pt idx="418">
                  <c:v>43105</c:v>
                </c:pt>
                <c:pt idx="419">
                  <c:v>43112</c:v>
                </c:pt>
                <c:pt idx="420">
                  <c:v>43119</c:v>
                </c:pt>
                <c:pt idx="421">
                  <c:v>43126</c:v>
                </c:pt>
                <c:pt idx="422">
                  <c:v>43133</c:v>
                </c:pt>
                <c:pt idx="423">
                  <c:v>43140</c:v>
                </c:pt>
                <c:pt idx="424">
                  <c:v>43147</c:v>
                </c:pt>
                <c:pt idx="425">
                  <c:v>43154</c:v>
                </c:pt>
                <c:pt idx="426">
                  <c:v>43161</c:v>
                </c:pt>
                <c:pt idx="427">
                  <c:v>43168</c:v>
                </c:pt>
                <c:pt idx="428">
                  <c:v>43175</c:v>
                </c:pt>
                <c:pt idx="429">
                  <c:v>43182</c:v>
                </c:pt>
                <c:pt idx="430">
                  <c:v>43189</c:v>
                </c:pt>
                <c:pt idx="431">
                  <c:v>43196</c:v>
                </c:pt>
                <c:pt idx="432">
                  <c:v>43203</c:v>
                </c:pt>
                <c:pt idx="433">
                  <c:v>43210</c:v>
                </c:pt>
                <c:pt idx="434">
                  <c:v>43217</c:v>
                </c:pt>
                <c:pt idx="435">
                  <c:v>43224</c:v>
                </c:pt>
                <c:pt idx="436">
                  <c:v>43231</c:v>
                </c:pt>
                <c:pt idx="437">
                  <c:v>43238</c:v>
                </c:pt>
                <c:pt idx="438">
                  <c:v>43245</c:v>
                </c:pt>
                <c:pt idx="439">
                  <c:v>43252</c:v>
                </c:pt>
                <c:pt idx="440">
                  <c:v>43259</c:v>
                </c:pt>
                <c:pt idx="441">
                  <c:v>43266</c:v>
                </c:pt>
                <c:pt idx="442">
                  <c:v>43273</c:v>
                </c:pt>
                <c:pt idx="443">
                  <c:v>43280</c:v>
                </c:pt>
                <c:pt idx="444">
                  <c:v>43287</c:v>
                </c:pt>
                <c:pt idx="445">
                  <c:v>43294</c:v>
                </c:pt>
                <c:pt idx="446">
                  <c:v>43301</c:v>
                </c:pt>
                <c:pt idx="447">
                  <c:v>43308</c:v>
                </c:pt>
                <c:pt idx="448">
                  <c:v>43315</c:v>
                </c:pt>
                <c:pt idx="449">
                  <c:v>43322</c:v>
                </c:pt>
                <c:pt idx="450">
                  <c:v>43329</c:v>
                </c:pt>
                <c:pt idx="451">
                  <c:v>43336</c:v>
                </c:pt>
                <c:pt idx="452">
                  <c:v>43343</c:v>
                </c:pt>
                <c:pt idx="453">
                  <c:v>43350</c:v>
                </c:pt>
                <c:pt idx="454">
                  <c:v>43357</c:v>
                </c:pt>
                <c:pt idx="455">
                  <c:v>43364</c:v>
                </c:pt>
                <c:pt idx="456">
                  <c:v>43371</c:v>
                </c:pt>
                <c:pt idx="457">
                  <c:v>43378</c:v>
                </c:pt>
                <c:pt idx="458">
                  <c:v>43385</c:v>
                </c:pt>
                <c:pt idx="459">
                  <c:v>43392</c:v>
                </c:pt>
                <c:pt idx="460">
                  <c:v>43399</c:v>
                </c:pt>
                <c:pt idx="461">
                  <c:v>43406</c:v>
                </c:pt>
                <c:pt idx="462">
                  <c:v>43413</c:v>
                </c:pt>
                <c:pt idx="463">
                  <c:v>43420</c:v>
                </c:pt>
                <c:pt idx="464">
                  <c:v>43427</c:v>
                </c:pt>
              </c:numCache>
            </c:numRef>
          </c:cat>
          <c:val>
            <c:numRef>
              <c:f>'Corporate V2'!$AD$14:$AD$478</c:f>
              <c:numCache>
                <c:formatCode>0.0</c:formatCode>
                <c:ptCount val="465"/>
                <c:pt idx="0">
                  <c:v>10.448</c:v>
                </c:pt>
                <c:pt idx="1">
                  <c:v>9.5709999999999997</c:v>
                </c:pt>
                <c:pt idx="2">
                  <c:v>9.5190000000000001</c:v>
                </c:pt>
                <c:pt idx="3">
                  <c:v>9.7100000000000009</c:v>
                </c:pt>
                <c:pt idx="4">
                  <c:v>9.8350000000000009</c:v>
                </c:pt>
                <c:pt idx="5">
                  <c:v>9.9309999999999992</c:v>
                </c:pt>
                <c:pt idx="6">
                  <c:v>10.349</c:v>
                </c:pt>
                <c:pt idx="7">
                  <c:v>10</c:v>
                </c:pt>
                <c:pt idx="8">
                  <c:v>9.8979999999999997</c:v>
                </c:pt>
                <c:pt idx="9">
                  <c:v>10.427</c:v>
                </c:pt>
                <c:pt idx="10">
                  <c:v>9.84</c:v>
                </c:pt>
                <c:pt idx="11">
                  <c:v>9.7140000000000004</c:v>
                </c:pt>
                <c:pt idx="12">
                  <c:v>9.49</c:v>
                </c:pt>
                <c:pt idx="13">
                  <c:v>9.222999999999999</c:v>
                </c:pt>
                <c:pt idx="14">
                  <c:v>8.9559999999999995</c:v>
                </c:pt>
                <c:pt idx="15">
                  <c:v>8.58</c:v>
                </c:pt>
                <c:pt idx="16">
                  <c:v>8.702</c:v>
                </c:pt>
                <c:pt idx="17">
                  <c:v>8.8879999999999999</c:v>
                </c:pt>
                <c:pt idx="18">
                  <c:v>10.141</c:v>
                </c:pt>
                <c:pt idx="19">
                  <c:v>9.673</c:v>
                </c:pt>
                <c:pt idx="20">
                  <c:v>10.673</c:v>
                </c:pt>
                <c:pt idx="21">
                  <c:v>10.417999999999999</c:v>
                </c:pt>
                <c:pt idx="22">
                  <c:v>10.686999999999999</c:v>
                </c:pt>
                <c:pt idx="23">
                  <c:v>11.093</c:v>
                </c:pt>
                <c:pt idx="24">
                  <c:v>10.475</c:v>
                </c:pt>
                <c:pt idx="25">
                  <c:v>10.462</c:v>
                </c:pt>
                <c:pt idx="26">
                  <c:v>10.596</c:v>
                </c:pt>
                <c:pt idx="27">
                  <c:v>10.318</c:v>
                </c:pt>
                <c:pt idx="28">
                  <c:v>10.037000000000001</c:v>
                </c:pt>
                <c:pt idx="29">
                  <c:v>9.7569999999999997</c:v>
                </c:pt>
                <c:pt idx="30">
                  <c:v>9.4920000000000009</c:v>
                </c:pt>
                <c:pt idx="31">
                  <c:v>9.1229999999999993</c:v>
                </c:pt>
                <c:pt idx="32">
                  <c:v>9.3170000000000002</c:v>
                </c:pt>
                <c:pt idx="33">
                  <c:v>9.0709999999999997</c:v>
                </c:pt>
                <c:pt idx="34">
                  <c:v>9.1240000000000006</c:v>
                </c:pt>
                <c:pt idx="35">
                  <c:v>9.5670000000000002</c:v>
                </c:pt>
                <c:pt idx="36">
                  <c:v>9.4280000000000008</c:v>
                </c:pt>
                <c:pt idx="37">
                  <c:v>9.0960000000000001</c:v>
                </c:pt>
                <c:pt idx="38">
                  <c:v>9.1</c:v>
                </c:pt>
                <c:pt idx="39">
                  <c:v>8.8740000000000006</c:v>
                </c:pt>
                <c:pt idx="40">
                  <c:v>8.5459999999999994</c:v>
                </c:pt>
                <c:pt idx="41">
                  <c:v>8.4429999999999996</c:v>
                </c:pt>
                <c:pt idx="42">
                  <c:v>8.4870000000000001</c:v>
                </c:pt>
                <c:pt idx="43">
                  <c:v>8.6180000000000003</c:v>
                </c:pt>
                <c:pt idx="44">
                  <c:v>8.3539999999999992</c:v>
                </c:pt>
                <c:pt idx="45">
                  <c:v>8.4990000000000006</c:v>
                </c:pt>
                <c:pt idx="46">
                  <c:v>8.3759999999999994</c:v>
                </c:pt>
                <c:pt idx="47">
                  <c:v>8.6140000000000008</c:v>
                </c:pt>
                <c:pt idx="48">
                  <c:v>8.9369999999999994</c:v>
                </c:pt>
                <c:pt idx="49">
                  <c:v>8.7810000000000006</c:v>
                </c:pt>
                <c:pt idx="50">
                  <c:v>8.6590000000000007</c:v>
                </c:pt>
                <c:pt idx="51">
                  <c:v>8.7840000000000007</c:v>
                </c:pt>
                <c:pt idx="52">
                  <c:v>8.9090000000000007</c:v>
                </c:pt>
                <c:pt idx="53">
                  <c:v>8.4719999999999995</c:v>
                </c:pt>
                <c:pt idx="54">
                  <c:v>8.15</c:v>
                </c:pt>
                <c:pt idx="55">
                  <c:v>8.0169999999999995</c:v>
                </c:pt>
                <c:pt idx="56">
                  <c:v>8.048</c:v>
                </c:pt>
                <c:pt idx="57">
                  <c:v>8.2010000000000005</c:v>
                </c:pt>
                <c:pt idx="58">
                  <c:v>8.0690000000000008</c:v>
                </c:pt>
                <c:pt idx="59">
                  <c:v>7.92</c:v>
                </c:pt>
                <c:pt idx="60">
                  <c:v>7.9420000000000002</c:v>
                </c:pt>
                <c:pt idx="61">
                  <c:v>8.0359999999999996</c:v>
                </c:pt>
                <c:pt idx="62">
                  <c:v>8.1760000000000002</c:v>
                </c:pt>
                <c:pt idx="63">
                  <c:v>8.4109999999999996</c:v>
                </c:pt>
                <c:pt idx="64">
                  <c:v>8.3179999999999996</c:v>
                </c:pt>
                <c:pt idx="65">
                  <c:v>8.4819999999999993</c:v>
                </c:pt>
                <c:pt idx="66">
                  <c:v>8.2379999999999995</c:v>
                </c:pt>
                <c:pt idx="67">
                  <c:v>8.31</c:v>
                </c:pt>
                <c:pt idx="68">
                  <c:v>8.1775000000000002</c:v>
                </c:pt>
                <c:pt idx="69">
                  <c:v>8.0449999999999999</c:v>
                </c:pt>
                <c:pt idx="70">
                  <c:v>7.9889999999999999</c:v>
                </c:pt>
                <c:pt idx="71">
                  <c:v>7.9390000000000001</c:v>
                </c:pt>
                <c:pt idx="72">
                  <c:v>7.9189999999999996</c:v>
                </c:pt>
                <c:pt idx="73">
                  <c:v>8.0489999999999995</c:v>
                </c:pt>
                <c:pt idx="74">
                  <c:v>8.1829999999999998</c:v>
                </c:pt>
                <c:pt idx="75">
                  <c:v>8.3149999999999995</c:v>
                </c:pt>
                <c:pt idx="76">
                  <c:v>8.6959999999999997</c:v>
                </c:pt>
                <c:pt idx="77">
                  <c:v>8.7880000000000003</c:v>
                </c:pt>
                <c:pt idx="78">
                  <c:v>8.6790000000000003</c:v>
                </c:pt>
                <c:pt idx="79">
                  <c:v>8.7759999999999998</c:v>
                </c:pt>
                <c:pt idx="80">
                  <c:v>9.0370000000000008</c:v>
                </c:pt>
                <c:pt idx="81">
                  <c:v>8.8840000000000003</c:v>
                </c:pt>
                <c:pt idx="82">
                  <c:v>9.1530000000000005</c:v>
                </c:pt>
                <c:pt idx="83">
                  <c:v>10.227</c:v>
                </c:pt>
                <c:pt idx="84">
                  <c:v>11.468</c:v>
                </c:pt>
                <c:pt idx="85">
                  <c:v>11.276</c:v>
                </c:pt>
                <c:pt idx="86">
                  <c:v>11.843999999999999</c:v>
                </c:pt>
                <c:pt idx="87">
                  <c:v>11.27</c:v>
                </c:pt>
                <c:pt idx="88">
                  <c:v>11.635</c:v>
                </c:pt>
                <c:pt idx="89">
                  <c:v>11.927</c:v>
                </c:pt>
                <c:pt idx="90">
                  <c:v>12.71</c:v>
                </c:pt>
                <c:pt idx="91">
                  <c:v>12.782999999999999</c:v>
                </c:pt>
                <c:pt idx="92">
                  <c:v>13.542</c:v>
                </c:pt>
                <c:pt idx="93">
                  <c:v>12.291</c:v>
                </c:pt>
                <c:pt idx="94">
                  <c:v>11.75</c:v>
                </c:pt>
                <c:pt idx="95">
                  <c:v>10.653</c:v>
                </c:pt>
                <c:pt idx="96">
                  <c:v>11.119</c:v>
                </c:pt>
                <c:pt idx="97">
                  <c:v>11.371</c:v>
                </c:pt>
                <c:pt idx="98">
                  <c:v>11.565</c:v>
                </c:pt>
                <c:pt idx="99">
                  <c:v>12.459</c:v>
                </c:pt>
                <c:pt idx="100">
                  <c:v>12.553000000000001</c:v>
                </c:pt>
                <c:pt idx="101">
                  <c:v>12.323</c:v>
                </c:pt>
                <c:pt idx="102">
                  <c:v>12.53</c:v>
                </c:pt>
                <c:pt idx="103">
                  <c:v>12.433999999999999</c:v>
                </c:pt>
                <c:pt idx="104">
                  <c:v>12.368</c:v>
                </c:pt>
                <c:pt idx="105">
                  <c:v>12.895</c:v>
                </c:pt>
                <c:pt idx="106">
                  <c:v>12.766</c:v>
                </c:pt>
                <c:pt idx="107">
                  <c:v>12.135999999999999</c:v>
                </c:pt>
                <c:pt idx="108">
                  <c:v>11.614000000000001</c:v>
                </c:pt>
                <c:pt idx="109">
                  <c:v>11.141999999999999</c:v>
                </c:pt>
                <c:pt idx="110">
                  <c:v>11.183</c:v>
                </c:pt>
                <c:pt idx="111">
                  <c:v>11.257</c:v>
                </c:pt>
                <c:pt idx="112">
                  <c:v>10.704000000000001</c:v>
                </c:pt>
                <c:pt idx="113">
                  <c:v>10.068</c:v>
                </c:pt>
                <c:pt idx="114">
                  <c:v>10.045999999999999</c:v>
                </c:pt>
                <c:pt idx="115">
                  <c:v>9.5489999999999995</c:v>
                </c:pt>
                <c:pt idx="116">
                  <c:v>9.7260000000000009</c:v>
                </c:pt>
                <c:pt idx="117">
                  <c:v>9.7789999999999999</c:v>
                </c:pt>
                <c:pt idx="118">
                  <c:v>10.004999999999999</c:v>
                </c:pt>
                <c:pt idx="119">
                  <c:v>10.231</c:v>
                </c:pt>
                <c:pt idx="120">
                  <c:v>10.236000000000001</c:v>
                </c:pt>
                <c:pt idx="121">
                  <c:v>10.023999999999999</c:v>
                </c:pt>
                <c:pt idx="122">
                  <c:v>9.907</c:v>
                </c:pt>
                <c:pt idx="123">
                  <c:v>10.483000000000001</c:v>
                </c:pt>
                <c:pt idx="124">
                  <c:v>11.56</c:v>
                </c:pt>
                <c:pt idx="125">
                  <c:v>11.526</c:v>
                </c:pt>
                <c:pt idx="126">
                  <c:v>12.161</c:v>
                </c:pt>
                <c:pt idx="127">
                  <c:v>12.02</c:v>
                </c:pt>
                <c:pt idx="128">
                  <c:v>11.827</c:v>
                </c:pt>
                <c:pt idx="129">
                  <c:v>11.297000000000001</c:v>
                </c:pt>
                <c:pt idx="130">
                  <c:v>11.599</c:v>
                </c:pt>
                <c:pt idx="131">
                  <c:v>11.163</c:v>
                </c:pt>
                <c:pt idx="132">
                  <c:v>11.105</c:v>
                </c:pt>
                <c:pt idx="133">
                  <c:v>10.972</c:v>
                </c:pt>
                <c:pt idx="134">
                  <c:v>11.494</c:v>
                </c:pt>
                <c:pt idx="135">
                  <c:v>11.052</c:v>
                </c:pt>
                <c:pt idx="136">
                  <c:v>10.496</c:v>
                </c:pt>
                <c:pt idx="137">
                  <c:v>10.507</c:v>
                </c:pt>
                <c:pt idx="138">
                  <c:v>10.393000000000001</c:v>
                </c:pt>
                <c:pt idx="139">
                  <c:v>10.291</c:v>
                </c:pt>
                <c:pt idx="140">
                  <c:v>9.7810000000000006</c:v>
                </c:pt>
                <c:pt idx="141">
                  <c:v>9.3879999999999999</c:v>
                </c:pt>
                <c:pt idx="142">
                  <c:v>9.4659999999999993</c:v>
                </c:pt>
                <c:pt idx="143">
                  <c:v>9.6959999999999997</c:v>
                </c:pt>
                <c:pt idx="144">
                  <c:v>9.2560000000000002</c:v>
                </c:pt>
                <c:pt idx="145">
                  <c:v>9.1620000000000008</c:v>
                </c:pt>
                <c:pt idx="146">
                  <c:v>8.6349999999999998</c:v>
                </c:pt>
                <c:pt idx="147">
                  <c:v>8.7850000000000001</c:v>
                </c:pt>
                <c:pt idx="148">
                  <c:v>8.6669999999999998</c:v>
                </c:pt>
                <c:pt idx="149">
                  <c:v>8.5950000000000006</c:v>
                </c:pt>
                <c:pt idx="150">
                  <c:v>8.6460000000000008</c:v>
                </c:pt>
                <c:pt idx="151">
                  <c:v>8.3190000000000008</c:v>
                </c:pt>
                <c:pt idx="152">
                  <c:v>8.2899999999999991</c:v>
                </c:pt>
                <c:pt idx="153">
                  <c:v>7.86</c:v>
                </c:pt>
                <c:pt idx="154">
                  <c:v>7.6020000000000003</c:v>
                </c:pt>
                <c:pt idx="155">
                  <c:v>6.9249999999999998</c:v>
                </c:pt>
                <c:pt idx="156">
                  <c:v>6.9240000000000004</c:v>
                </c:pt>
                <c:pt idx="157">
                  <c:v>6.59</c:v>
                </c:pt>
                <c:pt idx="158">
                  <c:v>6.274</c:v>
                </c:pt>
                <c:pt idx="159">
                  <c:v>6.3810000000000002</c:v>
                </c:pt>
                <c:pt idx="160">
                  <c:v>6.6050000000000004</c:v>
                </c:pt>
                <c:pt idx="161">
                  <c:v>7.1929999999999996</c:v>
                </c:pt>
                <c:pt idx="162">
                  <c:v>7.1660000000000004</c:v>
                </c:pt>
                <c:pt idx="163">
                  <c:v>7.1079999999999997</c:v>
                </c:pt>
                <c:pt idx="164">
                  <c:v>7.2439999999999998</c:v>
                </c:pt>
                <c:pt idx="165">
                  <c:v>6.6159999999999997</c:v>
                </c:pt>
                <c:pt idx="166">
                  <c:v>6.2990000000000004</c:v>
                </c:pt>
                <c:pt idx="167">
                  <c:v>6.2220000000000004</c:v>
                </c:pt>
                <c:pt idx="168">
                  <c:v>6.4020000000000001</c:v>
                </c:pt>
                <c:pt idx="169">
                  <c:v>6.4055</c:v>
                </c:pt>
                <c:pt idx="170">
                  <c:v>6.4089999999999998</c:v>
                </c:pt>
                <c:pt idx="171">
                  <c:v>6.0670000000000002</c:v>
                </c:pt>
                <c:pt idx="172">
                  <c:v>6.0860000000000003</c:v>
                </c:pt>
                <c:pt idx="173">
                  <c:v>5.9189999999999996</c:v>
                </c:pt>
                <c:pt idx="174">
                  <c:v>5.5990000000000002</c:v>
                </c:pt>
                <c:pt idx="175">
                  <c:v>5.5250000000000004</c:v>
                </c:pt>
                <c:pt idx="176">
                  <c:v>5.5960000000000001</c:v>
                </c:pt>
                <c:pt idx="177">
                  <c:v>5.6859999999999999</c:v>
                </c:pt>
                <c:pt idx="178">
                  <c:v>6.1459999999999999</c:v>
                </c:pt>
                <c:pt idx="179">
                  <c:v>6.6349999999999998</c:v>
                </c:pt>
                <c:pt idx="180">
                  <c:v>6.7759999999999998</c:v>
                </c:pt>
                <c:pt idx="181">
                  <c:v>7.0709999999999997</c:v>
                </c:pt>
                <c:pt idx="182">
                  <c:v>7.1440000000000001</c:v>
                </c:pt>
                <c:pt idx="183">
                  <c:v>7.0389999999999997</c:v>
                </c:pt>
                <c:pt idx="184">
                  <c:v>6.7069999999999999</c:v>
                </c:pt>
                <c:pt idx="185">
                  <c:v>6.4080000000000004</c:v>
                </c:pt>
                <c:pt idx="186">
                  <c:v>6.335</c:v>
                </c:pt>
                <c:pt idx="187">
                  <c:v>6.3680000000000003</c:v>
                </c:pt>
                <c:pt idx="188">
                  <c:v>6.3029999999999999</c:v>
                </c:pt>
                <c:pt idx="189">
                  <c:v>6.2720000000000002</c:v>
                </c:pt>
                <c:pt idx="190">
                  <c:v>6.319</c:v>
                </c:pt>
                <c:pt idx="191">
                  <c:v>6.3419999999999996</c:v>
                </c:pt>
                <c:pt idx="192">
                  <c:v>6.2770000000000001</c:v>
                </c:pt>
                <c:pt idx="193">
                  <c:v>6.165</c:v>
                </c:pt>
                <c:pt idx="194">
                  <c:v>5.8479999999999999</c:v>
                </c:pt>
                <c:pt idx="195">
                  <c:v>5.8419999999999996</c:v>
                </c:pt>
                <c:pt idx="196">
                  <c:v>5.9279999999999999</c:v>
                </c:pt>
                <c:pt idx="197">
                  <c:v>5.8239999999999998</c:v>
                </c:pt>
                <c:pt idx="198">
                  <c:v>5.5279999999999996</c:v>
                </c:pt>
                <c:pt idx="199">
                  <c:v>5.524</c:v>
                </c:pt>
                <c:pt idx="200">
                  <c:v>5.508</c:v>
                </c:pt>
                <c:pt idx="201">
                  <c:v>5.5880000000000001</c:v>
                </c:pt>
                <c:pt idx="202">
                  <c:v>5.5960000000000001</c:v>
                </c:pt>
                <c:pt idx="203">
                  <c:v>5.5179999999999998</c:v>
                </c:pt>
                <c:pt idx="204">
                  <c:v>5.3959999999999999</c:v>
                </c:pt>
                <c:pt idx="205">
                  <c:v>5.5759999999999996</c:v>
                </c:pt>
                <c:pt idx="206">
                  <c:v>5.5389999999999997</c:v>
                </c:pt>
                <c:pt idx="207">
                  <c:v>5.3620000000000001</c:v>
                </c:pt>
                <c:pt idx="208">
                  <c:v>5.2460000000000004</c:v>
                </c:pt>
                <c:pt idx="209">
                  <c:v>5.3520000000000003</c:v>
                </c:pt>
                <c:pt idx="210">
                  <c:v>5.16</c:v>
                </c:pt>
                <c:pt idx="211">
                  <c:v>5.0289999999999999</c:v>
                </c:pt>
                <c:pt idx="212">
                  <c:v>5.2759999999999998</c:v>
                </c:pt>
                <c:pt idx="213">
                  <c:v>5.5190000000000001</c:v>
                </c:pt>
                <c:pt idx="214">
                  <c:v>5.4260000000000002</c:v>
                </c:pt>
                <c:pt idx="215">
                  <c:v>5.2190000000000003</c:v>
                </c:pt>
                <c:pt idx="216">
                  <c:v>5.0430000000000001</c:v>
                </c:pt>
                <c:pt idx="217">
                  <c:v>4.66</c:v>
                </c:pt>
                <c:pt idx="218">
                  <c:v>4.508</c:v>
                </c:pt>
                <c:pt idx="219">
                  <c:v>4.7320000000000002</c:v>
                </c:pt>
                <c:pt idx="220">
                  <c:v>4.53</c:v>
                </c:pt>
                <c:pt idx="221">
                  <c:v>4.47</c:v>
                </c:pt>
                <c:pt idx="222">
                  <c:v>4.4050000000000002</c:v>
                </c:pt>
                <c:pt idx="223">
                  <c:v>4.37</c:v>
                </c:pt>
                <c:pt idx="224">
                  <c:v>4.3774999999999995</c:v>
                </c:pt>
                <c:pt idx="225">
                  <c:v>4.3849999999999998</c:v>
                </c:pt>
                <c:pt idx="226">
                  <c:v>4.4980000000000002</c:v>
                </c:pt>
                <c:pt idx="227">
                  <c:v>4.4269999999999996</c:v>
                </c:pt>
                <c:pt idx="228">
                  <c:v>4.4249999999999998</c:v>
                </c:pt>
                <c:pt idx="229">
                  <c:v>4.5069999999999997</c:v>
                </c:pt>
                <c:pt idx="230">
                  <c:v>4.6509999999999998</c:v>
                </c:pt>
                <c:pt idx="231">
                  <c:v>4.423</c:v>
                </c:pt>
                <c:pt idx="232">
                  <c:v>4.3899999999999997</c:v>
                </c:pt>
                <c:pt idx="233">
                  <c:v>4.2679999999999998</c:v>
                </c:pt>
                <c:pt idx="234">
                  <c:v>4.4850000000000003</c:v>
                </c:pt>
                <c:pt idx="235">
                  <c:v>4.6639999999999997</c:v>
                </c:pt>
                <c:pt idx="236">
                  <c:v>4.8520000000000003</c:v>
                </c:pt>
                <c:pt idx="237">
                  <c:v>4.91</c:v>
                </c:pt>
                <c:pt idx="238">
                  <c:v>4.875</c:v>
                </c:pt>
                <c:pt idx="239">
                  <c:v>5.31</c:v>
                </c:pt>
                <c:pt idx="240">
                  <c:v>5.5259999999999998</c:v>
                </c:pt>
                <c:pt idx="241">
                  <c:v>5.2</c:v>
                </c:pt>
                <c:pt idx="242">
                  <c:v>4.9809999999999999</c:v>
                </c:pt>
                <c:pt idx="243">
                  <c:v>4.9000000000000004</c:v>
                </c:pt>
                <c:pt idx="244">
                  <c:v>5.1769999999999996</c:v>
                </c:pt>
                <c:pt idx="245">
                  <c:v>5.2430000000000003</c:v>
                </c:pt>
                <c:pt idx="246">
                  <c:v>5.2610000000000001</c:v>
                </c:pt>
                <c:pt idx="247">
                  <c:v>5.5549999999999997</c:v>
                </c:pt>
                <c:pt idx="248">
                  <c:v>5.6689999999999996</c:v>
                </c:pt>
                <c:pt idx="249">
                  <c:v>5.8719999999999999</c:v>
                </c:pt>
                <c:pt idx="250">
                  <c:v>6.1909999999999998</c:v>
                </c:pt>
                <c:pt idx="251">
                  <c:v>5.8559999999999999</c:v>
                </c:pt>
                <c:pt idx="252">
                  <c:v>5.867</c:v>
                </c:pt>
                <c:pt idx="253">
                  <c:v>5.72</c:v>
                </c:pt>
                <c:pt idx="254">
                  <c:v>5.8339999999999996</c:v>
                </c:pt>
                <c:pt idx="255">
                  <c:v>5.8410000000000002</c:v>
                </c:pt>
                <c:pt idx="256">
                  <c:v>5.6559999999999997</c:v>
                </c:pt>
                <c:pt idx="257">
                  <c:v>5.6109999999999998</c:v>
                </c:pt>
                <c:pt idx="258">
                  <c:v>5.915</c:v>
                </c:pt>
                <c:pt idx="259">
                  <c:v>6.0270000000000001</c:v>
                </c:pt>
                <c:pt idx="260">
                  <c:v>6.0140000000000002</c:v>
                </c:pt>
                <c:pt idx="261">
                  <c:v>6.0010000000000003</c:v>
                </c:pt>
                <c:pt idx="262">
                  <c:v>5.9569999999999999</c:v>
                </c:pt>
                <c:pt idx="263">
                  <c:v>5.83</c:v>
                </c:pt>
                <c:pt idx="264">
                  <c:v>5.5640000000000001</c:v>
                </c:pt>
                <c:pt idx="265">
                  <c:v>5.5890000000000004</c:v>
                </c:pt>
                <c:pt idx="266">
                  <c:v>5.4630000000000001</c:v>
                </c:pt>
                <c:pt idx="267">
                  <c:v>5.3849999999999998</c:v>
                </c:pt>
                <c:pt idx="268">
                  <c:v>5.1289999999999996</c:v>
                </c:pt>
                <c:pt idx="269">
                  <c:v>4.83</c:v>
                </c:pt>
                <c:pt idx="270">
                  <c:v>4.9039999999999999</c:v>
                </c:pt>
                <c:pt idx="271">
                  <c:v>4.9859999999999998</c:v>
                </c:pt>
                <c:pt idx="272">
                  <c:v>5.1429999999999998</c:v>
                </c:pt>
                <c:pt idx="273">
                  <c:v>5.109</c:v>
                </c:pt>
                <c:pt idx="274">
                  <c:v>4.9755000000000003</c:v>
                </c:pt>
                <c:pt idx="275">
                  <c:v>4.8419999999999996</c:v>
                </c:pt>
                <c:pt idx="276">
                  <c:v>5.0060000000000002</c:v>
                </c:pt>
                <c:pt idx="277">
                  <c:v>4.9720000000000004</c:v>
                </c:pt>
                <c:pt idx="278">
                  <c:v>5.0274999999999999</c:v>
                </c:pt>
                <c:pt idx="279">
                  <c:v>5.0830000000000002</c:v>
                </c:pt>
                <c:pt idx="280">
                  <c:v>4.9630000000000001</c:v>
                </c:pt>
                <c:pt idx="281">
                  <c:v>4.9050000000000002</c:v>
                </c:pt>
                <c:pt idx="282">
                  <c:v>4.851</c:v>
                </c:pt>
                <c:pt idx="283">
                  <c:v>5.0540000000000003</c:v>
                </c:pt>
                <c:pt idx="284">
                  <c:v>5.2229999999999999</c:v>
                </c:pt>
                <c:pt idx="285">
                  <c:v>5.508</c:v>
                </c:pt>
                <c:pt idx="286">
                  <c:v>5.22</c:v>
                </c:pt>
                <c:pt idx="287">
                  <c:v>5.4409999999999998</c:v>
                </c:pt>
                <c:pt idx="288">
                  <c:v>5.4969999999999999</c:v>
                </c:pt>
                <c:pt idx="289">
                  <c:v>5.2240000000000002</c:v>
                </c:pt>
                <c:pt idx="290">
                  <c:v>5.34</c:v>
                </c:pt>
                <c:pt idx="291">
                  <c:v>5.3869999999999996</c:v>
                </c:pt>
                <c:pt idx="292">
                  <c:v>5.5069999999999997</c:v>
                </c:pt>
                <c:pt idx="293">
                  <c:v>5.5419999999999998</c:v>
                </c:pt>
                <c:pt idx="294">
                  <c:v>5.7450000000000001</c:v>
                </c:pt>
                <c:pt idx="295">
                  <c:v>5.7809999999999997</c:v>
                </c:pt>
                <c:pt idx="296">
                  <c:v>5.9290000000000003</c:v>
                </c:pt>
                <c:pt idx="297">
                  <c:v>5.8760000000000003</c:v>
                </c:pt>
                <c:pt idx="298">
                  <c:v>5.9809999999999999</c:v>
                </c:pt>
                <c:pt idx="299">
                  <c:v>6.3019999999999996</c:v>
                </c:pt>
                <c:pt idx="300">
                  <c:v>6.5819999999999999</c:v>
                </c:pt>
                <c:pt idx="301">
                  <c:v>6.274</c:v>
                </c:pt>
                <c:pt idx="302">
                  <c:v>6.2089999999999996</c:v>
                </c:pt>
                <c:pt idx="303">
                  <c:v>6.0620000000000003</c:v>
                </c:pt>
                <c:pt idx="304">
                  <c:v>5.9249999999999998</c:v>
                </c:pt>
                <c:pt idx="305">
                  <c:v>5.7619999999999996</c:v>
                </c:pt>
                <c:pt idx="306">
                  <c:v>5.8630000000000004</c:v>
                </c:pt>
                <c:pt idx="307">
                  <c:v>5.7329999999999997</c:v>
                </c:pt>
                <c:pt idx="308">
                  <c:v>5.7789999999999999</c:v>
                </c:pt>
                <c:pt idx="309">
                  <c:v>5.6130000000000004</c:v>
                </c:pt>
                <c:pt idx="310">
                  <c:v>5.9909999999999997</c:v>
                </c:pt>
                <c:pt idx="311">
                  <c:v>6.1449999999999996</c:v>
                </c:pt>
                <c:pt idx="312">
                  <c:v>6.4833333333333334</c:v>
                </c:pt>
                <c:pt idx="313">
                  <c:v>6.8216666666666663</c:v>
                </c:pt>
                <c:pt idx="314">
                  <c:v>7.16</c:v>
                </c:pt>
                <c:pt idx="315">
                  <c:v>7.55</c:v>
                </c:pt>
                <c:pt idx="316">
                  <c:v>7.585</c:v>
                </c:pt>
                <c:pt idx="317">
                  <c:v>7.3390000000000004</c:v>
                </c:pt>
                <c:pt idx="318">
                  <c:v>6.9329999999999998</c:v>
                </c:pt>
                <c:pt idx="319">
                  <c:v>7.5679999999999996</c:v>
                </c:pt>
                <c:pt idx="320">
                  <c:v>7.22</c:v>
                </c:pt>
                <c:pt idx="321">
                  <c:v>7.0170000000000003</c:v>
                </c:pt>
                <c:pt idx="322">
                  <c:v>6.8140000000000001</c:v>
                </c:pt>
                <c:pt idx="323">
                  <c:v>6.234</c:v>
                </c:pt>
                <c:pt idx="324">
                  <c:v>6.2270000000000003</c:v>
                </c:pt>
                <c:pt idx="325">
                  <c:v>6.3004999999999995</c:v>
                </c:pt>
                <c:pt idx="326">
                  <c:v>6.3739999999999997</c:v>
                </c:pt>
                <c:pt idx="327">
                  <c:v>6.3819999999999997</c:v>
                </c:pt>
                <c:pt idx="328">
                  <c:v>6.024</c:v>
                </c:pt>
                <c:pt idx="329">
                  <c:v>5.8109999999999999</c:v>
                </c:pt>
                <c:pt idx="330">
                  <c:v>5.8520000000000003</c:v>
                </c:pt>
                <c:pt idx="331">
                  <c:v>6.0529999999999999</c:v>
                </c:pt>
                <c:pt idx="332">
                  <c:v>6.0620000000000003</c:v>
                </c:pt>
                <c:pt idx="333">
                  <c:v>5.9169999999999998</c:v>
                </c:pt>
                <c:pt idx="334">
                  <c:v>5.9180000000000001</c:v>
                </c:pt>
                <c:pt idx="335">
                  <c:v>5.6210000000000004</c:v>
                </c:pt>
                <c:pt idx="336">
                  <c:v>5.5410000000000004</c:v>
                </c:pt>
                <c:pt idx="337">
                  <c:v>6.0640000000000001</c:v>
                </c:pt>
                <c:pt idx="338">
                  <c:v>6.4870000000000001</c:v>
                </c:pt>
                <c:pt idx="339">
                  <c:v>6.3070000000000004</c:v>
                </c:pt>
                <c:pt idx="340">
                  <c:v>6.2229999999999999</c:v>
                </c:pt>
                <c:pt idx="341">
                  <c:v>5.7539999999999996</c:v>
                </c:pt>
                <c:pt idx="342">
                  <c:v>5.6029999999999998</c:v>
                </c:pt>
                <c:pt idx="343">
                  <c:v>5.6719999999999997</c:v>
                </c:pt>
                <c:pt idx="344">
                  <c:v>5.5510000000000002</c:v>
                </c:pt>
                <c:pt idx="345">
                  <c:v>5.2430000000000003</c:v>
                </c:pt>
                <c:pt idx="346">
                  <c:v>5.1609999999999996</c:v>
                </c:pt>
                <c:pt idx="347">
                  <c:v>5.0759999999999996</c:v>
                </c:pt>
                <c:pt idx="348">
                  <c:v>4.8550000000000004</c:v>
                </c:pt>
                <c:pt idx="349">
                  <c:v>4.976</c:v>
                </c:pt>
                <c:pt idx="350">
                  <c:v>5.41</c:v>
                </c:pt>
                <c:pt idx="351">
                  <c:v>5.18</c:v>
                </c:pt>
                <c:pt idx="352">
                  <c:v>5.42</c:v>
                </c:pt>
                <c:pt idx="353">
                  <c:v>5.33</c:v>
                </c:pt>
                <c:pt idx="354">
                  <c:v>5.0999999999999996</c:v>
                </c:pt>
                <c:pt idx="355">
                  <c:v>4.7699999999999996</c:v>
                </c:pt>
                <c:pt idx="356">
                  <c:v>4.92</c:v>
                </c:pt>
                <c:pt idx="357">
                  <c:v>5.26</c:v>
                </c:pt>
                <c:pt idx="358">
                  <c:v>5.4</c:v>
                </c:pt>
                <c:pt idx="359">
                  <c:v>5.51</c:v>
                </c:pt>
                <c:pt idx="360">
                  <c:v>5.38</c:v>
                </c:pt>
                <c:pt idx="361">
                  <c:v>5.31</c:v>
                </c:pt>
                <c:pt idx="362">
                  <c:v>4.91</c:v>
                </c:pt>
                <c:pt idx="363">
                  <c:v>4.66</c:v>
                </c:pt>
                <c:pt idx="364">
                  <c:v>4.49</c:v>
                </c:pt>
                <c:pt idx="365">
                  <c:v>4.4400000000000004</c:v>
                </c:pt>
                <c:pt idx="366">
                  <c:v>4.17</c:v>
                </c:pt>
                <c:pt idx="367">
                  <c:v>4.24</c:v>
                </c:pt>
                <c:pt idx="368">
                  <c:v>4.2</c:v>
                </c:pt>
                <c:pt idx="369">
                  <c:v>4.25</c:v>
                </c:pt>
                <c:pt idx="370">
                  <c:v>4.4000000000000004</c:v>
                </c:pt>
                <c:pt idx="371">
                  <c:v>4.3</c:v>
                </c:pt>
                <c:pt idx="372">
                  <c:v>4.21</c:v>
                </c:pt>
                <c:pt idx="373">
                  <c:v>4.17</c:v>
                </c:pt>
                <c:pt idx="374">
                  <c:v>4.3</c:v>
                </c:pt>
                <c:pt idx="375">
                  <c:v>4.6900000000000004</c:v>
                </c:pt>
                <c:pt idx="376">
                  <c:v>4.6399999999999997</c:v>
                </c:pt>
                <c:pt idx="377">
                  <c:v>4.62</c:v>
                </c:pt>
                <c:pt idx="378">
                  <c:v>4.5999999999999996</c:v>
                </c:pt>
                <c:pt idx="379">
                  <c:v>4.46</c:v>
                </c:pt>
                <c:pt idx="380">
                  <c:v>4.4550000000000001</c:v>
                </c:pt>
                <c:pt idx="381">
                  <c:v>4.45</c:v>
                </c:pt>
                <c:pt idx="382">
                  <c:v>4.1399999999999997</c:v>
                </c:pt>
                <c:pt idx="383">
                  <c:v>3.85</c:v>
                </c:pt>
                <c:pt idx="384">
                  <c:v>3.78</c:v>
                </c:pt>
                <c:pt idx="385">
                  <c:v>3.81</c:v>
                </c:pt>
                <c:pt idx="386">
                  <c:v>3.43</c:v>
                </c:pt>
                <c:pt idx="387">
                  <c:v>3.39</c:v>
                </c:pt>
                <c:pt idx="388">
                  <c:v>3.17</c:v>
                </c:pt>
                <c:pt idx="389">
                  <c:v>3.29</c:v>
                </c:pt>
                <c:pt idx="390">
                  <c:v>3.37</c:v>
                </c:pt>
                <c:pt idx="391">
                  <c:v>3.74</c:v>
                </c:pt>
                <c:pt idx="392">
                  <c:v>3.97</c:v>
                </c:pt>
                <c:pt idx="393">
                  <c:v>3.84</c:v>
                </c:pt>
                <c:pt idx="394">
                  <c:v>3.73</c:v>
                </c:pt>
                <c:pt idx="395">
                  <c:v>3.54</c:v>
                </c:pt>
                <c:pt idx="396">
                  <c:v>3.48</c:v>
                </c:pt>
                <c:pt idx="397">
                  <c:v>3.78</c:v>
                </c:pt>
                <c:pt idx="398">
                  <c:v>3.67</c:v>
                </c:pt>
                <c:pt idx="399">
                  <c:v>3.59</c:v>
                </c:pt>
                <c:pt idx="400">
                  <c:v>3.67</c:v>
                </c:pt>
                <c:pt idx="401">
                  <c:v>3.59</c:v>
                </c:pt>
                <c:pt idx="402">
                  <c:v>3.63</c:v>
                </c:pt>
                <c:pt idx="403">
                  <c:v>3.53</c:v>
                </c:pt>
                <c:pt idx="404">
                  <c:v>3.46</c:v>
                </c:pt>
                <c:pt idx="405">
                  <c:v>3.36</c:v>
                </c:pt>
                <c:pt idx="406">
                  <c:v>3.21</c:v>
                </c:pt>
                <c:pt idx="407">
                  <c:v>3.2</c:v>
                </c:pt>
                <c:pt idx="408">
                  <c:v>3.19</c:v>
                </c:pt>
                <c:pt idx="409">
                  <c:v>3.27</c:v>
                </c:pt>
                <c:pt idx="410">
                  <c:v>3.97</c:v>
                </c:pt>
                <c:pt idx="411">
                  <c:v>4.28</c:v>
                </c:pt>
                <c:pt idx="412">
                  <c:v>4.1399999999999997</c:v>
                </c:pt>
                <c:pt idx="413">
                  <c:v>4.34</c:v>
                </c:pt>
                <c:pt idx="414">
                  <c:v>4.51</c:v>
                </c:pt>
                <c:pt idx="415">
                  <c:v>4.6100000000000003</c:v>
                </c:pt>
                <c:pt idx="416">
                  <c:v>4.53</c:v>
                </c:pt>
                <c:pt idx="417">
                  <c:v>4.5</c:v>
                </c:pt>
                <c:pt idx="418">
                  <c:v>4.33</c:v>
                </c:pt>
                <c:pt idx="419">
                  <c:v>4.3600000000000003</c:v>
                </c:pt>
                <c:pt idx="420">
                  <c:v>4.3</c:v>
                </c:pt>
                <c:pt idx="421">
                  <c:v>4.24</c:v>
                </c:pt>
                <c:pt idx="422">
                  <c:v>4.53</c:v>
                </c:pt>
                <c:pt idx="423">
                  <c:v>4.8</c:v>
                </c:pt>
                <c:pt idx="424">
                  <c:v>4.71</c:v>
                </c:pt>
                <c:pt idx="425">
                  <c:v>4.7300000000000004</c:v>
                </c:pt>
                <c:pt idx="426">
                  <c:v>4.7</c:v>
                </c:pt>
                <c:pt idx="427">
                  <c:v>4.66</c:v>
                </c:pt>
                <c:pt idx="428">
                  <c:v>4.6399999999999997</c:v>
                </c:pt>
                <c:pt idx="429">
                  <c:v>4.8899999999999997</c:v>
                </c:pt>
                <c:pt idx="430">
                  <c:v>4.8899999999999997</c:v>
                </c:pt>
                <c:pt idx="431">
                  <c:v>4.8899999999999997</c:v>
                </c:pt>
                <c:pt idx="432">
                  <c:v>4.7</c:v>
                </c:pt>
                <c:pt idx="433">
                  <c:v>4.6900000000000004</c:v>
                </c:pt>
                <c:pt idx="434">
                  <c:v>4.71</c:v>
                </c:pt>
                <c:pt idx="435">
                  <c:v>4.8499999999999996</c:v>
                </c:pt>
                <c:pt idx="436">
                  <c:v>4.84</c:v>
                </c:pt>
                <c:pt idx="437">
                  <c:v>4.92</c:v>
                </c:pt>
                <c:pt idx="438">
                  <c:v>5.15</c:v>
                </c:pt>
                <c:pt idx="439">
                  <c:v>5.17</c:v>
                </c:pt>
                <c:pt idx="440">
                  <c:v>5.16</c:v>
                </c:pt>
                <c:pt idx="441">
                  <c:v>4.95</c:v>
                </c:pt>
                <c:pt idx="442">
                  <c:v>5.05</c:v>
                </c:pt>
                <c:pt idx="443">
                  <c:v>5.45</c:v>
                </c:pt>
                <c:pt idx="444">
                  <c:v>5.33</c:v>
                </c:pt>
                <c:pt idx="445">
                  <c:v>5.16</c:v>
                </c:pt>
                <c:pt idx="446">
                  <c:v>5.14</c:v>
                </c:pt>
                <c:pt idx="447">
                  <c:v>5.1100000000000003</c:v>
                </c:pt>
                <c:pt idx="448">
                  <c:v>5.19</c:v>
                </c:pt>
                <c:pt idx="449">
                  <c:v>5.12</c:v>
                </c:pt>
                <c:pt idx="450">
                  <c:v>5.12</c:v>
                </c:pt>
                <c:pt idx="451">
                  <c:v>5.0199999999999996</c:v>
                </c:pt>
                <c:pt idx="452">
                  <c:v>5.0999999999999996</c:v>
                </c:pt>
                <c:pt idx="453">
                  <c:v>5.25</c:v>
                </c:pt>
                <c:pt idx="454">
                  <c:v>5.15</c:v>
                </c:pt>
                <c:pt idx="455">
                  <c:v>5.0999999999999996</c:v>
                </c:pt>
                <c:pt idx="456">
                  <c:v>5.16</c:v>
                </c:pt>
                <c:pt idx="457">
                  <c:v>5.12</c:v>
                </c:pt>
                <c:pt idx="458">
                  <c:v>5.31</c:v>
                </c:pt>
                <c:pt idx="459">
                  <c:v>5.42</c:v>
                </c:pt>
                <c:pt idx="460">
                  <c:v>5.74</c:v>
                </c:pt>
                <c:pt idx="461">
                  <c:v>5.79</c:v>
                </c:pt>
                <c:pt idx="462">
                  <c:v>5.71</c:v>
                </c:pt>
                <c:pt idx="463">
                  <c:v>6.3</c:v>
                </c:pt>
                <c:pt idx="464">
                  <c:v>6.56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A52-4688-87B5-885483C20C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7872464"/>
        <c:axId val="537871808"/>
      </c:lineChart>
      <c:dateAx>
        <c:axId val="537872464"/>
        <c:scaling>
          <c:orientation val="minMax"/>
        </c:scaling>
        <c:delete val="0"/>
        <c:axPos val="b"/>
        <c:numFmt formatCode="yyyy;@" sourceLinked="0"/>
        <c:majorTickMark val="cross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537871808"/>
        <c:crosses val="autoZero"/>
        <c:auto val="1"/>
        <c:lblOffset val="100"/>
        <c:baseTimeUnit val="months"/>
        <c:majorUnit val="1"/>
        <c:majorTimeUnit val="years"/>
      </c:dateAx>
      <c:valAx>
        <c:axId val="537871808"/>
        <c:scaling>
          <c:orientation val="minMax"/>
          <c:max val="14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prstDash val="dash"/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537872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135782614137598E-2"/>
          <c:y val="0.91794930762028348"/>
          <c:w val="0.89936418873562163"/>
          <c:h val="7.36283632995073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218611852737596E-2"/>
          <c:y val="3.5784735813508058E-2"/>
          <c:w val="0.90131783604091087"/>
          <c:h val="0.83180917711724567"/>
        </c:manualLayout>
      </c:layout>
      <c:lineChart>
        <c:grouping val="standard"/>
        <c:varyColors val="0"/>
        <c:ser>
          <c:idx val="0"/>
          <c:order val="0"/>
          <c:tx>
            <c:v>Rf (Allemagne)</c:v>
          </c:tx>
          <c:spPr>
            <a:ln w="952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'Bloom Yields live'!$A$11:$A$475</c:f>
              <c:numCache>
                <c:formatCode>m/d/yyyy</c:formatCode>
                <c:ptCount val="465"/>
                <c:pt idx="0">
                  <c:v>40179</c:v>
                </c:pt>
                <c:pt idx="1">
                  <c:v>40186</c:v>
                </c:pt>
                <c:pt idx="2">
                  <c:v>40193</c:v>
                </c:pt>
                <c:pt idx="3">
                  <c:v>40200</c:v>
                </c:pt>
                <c:pt idx="4">
                  <c:v>40207</c:v>
                </c:pt>
                <c:pt idx="5">
                  <c:v>40214</c:v>
                </c:pt>
                <c:pt idx="6">
                  <c:v>40221</c:v>
                </c:pt>
                <c:pt idx="7">
                  <c:v>40228</c:v>
                </c:pt>
                <c:pt idx="8">
                  <c:v>40235</c:v>
                </c:pt>
                <c:pt idx="9">
                  <c:v>40242</c:v>
                </c:pt>
                <c:pt idx="10">
                  <c:v>40249</c:v>
                </c:pt>
                <c:pt idx="11">
                  <c:v>40256</c:v>
                </c:pt>
                <c:pt idx="12">
                  <c:v>40263</c:v>
                </c:pt>
                <c:pt idx="13">
                  <c:v>40270</c:v>
                </c:pt>
                <c:pt idx="14">
                  <c:v>40277</c:v>
                </c:pt>
                <c:pt idx="15">
                  <c:v>40284</c:v>
                </c:pt>
                <c:pt idx="16">
                  <c:v>40291</c:v>
                </c:pt>
                <c:pt idx="17">
                  <c:v>40298</c:v>
                </c:pt>
                <c:pt idx="18">
                  <c:v>40305</c:v>
                </c:pt>
                <c:pt idx="19">
                  <c:v>40312</c:v>
                </c:pt>
                <c:pt idx="20">
                  <c:v>40319</c:v>
                </c:pt>
                <c:pt idx="21">
                  <c:v>40326</c:v>
                </c:pt>
                <c:pt idx="22">
                  <c:v>40333</c:v>
                </c:pt>
                <c:pt idx="23">
                  <c:v>40340</c:v>
                </c:pt>
                <c:pt idx="24">
                  <c:v>40347</c:v>
                </c:pt>
                <c:pt idx="25">
                  <c:v>40354</c:v>
                </c:pt>
                <c:pt idx="26">
                  <c:v>40361</c:v>
                </c:pt>
                <c:pt idx="27">
                  <c:v>40368</c:v>
                </c:pt>
                <c:pt idx="28">
                  <c:v>40375</c:v>
                </c:pt>
                <c:pt idx="29">
                  <c:v>40382</c:v>
                </c:pt>
                <c:pt idx="30">
                  <c:v>40389</c:v>
                </c:pt>
                <c:pt idx="31">
                  <c:v>40396</c:v>
                </c:pt>
                <c:pt idx="32">
                  <c:v>40403</c:v>
                </c:pt>
                <c:pt idx="33">
                  <c:v>40410</c:v>
                </c:pt>
                <c:pt idx="34">
                  <c:v>40417</c:v>
                </c:pt>
                <c:pt idx="35">
                  <c:v>40424</c:v>
                </c:pt>
                <c:pt idx="36">
                  <c:v>40431</c:v>
                </c:pt>
                <c:pt idx="37">
                  <c:v>40438</c:v>
                </c:pt>
                <c:pt idx="38">
                  <c:v>40445</c:v>
                </c:pt>
                <c:pt idx="39">
                  <c:v>40452</c:v>
                </c:pt>
                <c:pt idx="40">
                  <c:v>40459</c:v>
                </c:pt>
                <c:pt idx="41">
                  <c:v>40466</c:v>
                </c:pt>
                <c:pt idx="42">
                  <c:v>40473</c:v>
                </c:pt>
                <c:pt idx="43">
                  <c:v>40480</c:v>
                </c:pt>
                <c:pt idx="44">
                  <c:v>40487</c:v>
                </c:pt>
                <c:pt idx="45">
                  <c:v>40494</c:v>
                </c:pt>
                <c:pt idx="46">
                  <c:v>40501</c:v>
                </c:pt>
                <c:pt idx="47">
                  <c:v>40508</c:v>
                </c:pt>
                <c:pt idx="48">
                  <c:v>40515</c:v>
                </c:pt>
                <c:pt idx="49">
                  <c:v>40522</c:v>
                </c:pt>
                <c:pt idx="50">
                  <c:v>40529</c:v>
                </c:pt>
                <c:pt idx="51">
                  <c:v>40536</c:v>
                </c:pt>
                <c:pt idx="52">
                  <c:v>40543</c:v>
                </c:pt>
                <c:pt idx="53">
                  <c:v>40550</c:v>
                </c:pt>
                <c:pt idx="54">
                  <c:v>40557</c:v>
                </c:pt>
                <c:pt idx="55">
                  <c:v>40564</c:v>
                </c:pt>
                <c:pt idx="56">
                  <c:v>40571</c:v>
                </c:pt>
                <c:pt idx="57">
                  <c:v>40578</c:v>
                </c:pt>
                <c:pt idx="58">
                  <c:v>40585</c:v>
                </c:pt>
                <c:pt idx="59">
                  <c:v>40592</c:v>
                </c:pt>
                <c:pt idx="60">
                  <c:v>40599</c:v>
                </c:pt>
                <c:pt idx="61">
                  <c:v>40606</c:v>
                </c:pt>
                <c:pt idx="62">
                  <c:v>40613</c:v>
                </c:pt>
                <c:pt idx="63">
                  <c:v>40620</c:v>
                </c:pt>
                <c:pt idx="64">
                  <c:v>40627</c:v>
                </c:pt>
                <c:pt idx="65">
                  <c:v>40634</c:v>
                </c:pt>
                <c:pt idx="66">
                  <c:v>40641</c:v>
                </c:pt>
                <c:pt idx="67">
                  <c:v>40648</c:v>
                </c:pt>
                <c:pt idx="68">
                  <c:v>40655</c:v>
                </c:pt>
                <c:pt idx="69">
                  <c:v>40662</c:v>
                </c:pt>
                <c:pt idx="70">
                  <c:v>40669</c:v>
                </c:pt>
                <c:pt idx="71">
                  <c:v>40676</c:v>
                </c:pt>
                <c:pt idx="72">
                  <c:v>40683</c:v>
                </c:pt>
                <c:pt idx="73">
                  <c:v>40690</c:v>
                </c:pt>
                <c:pt idx="74">
                  <c:v>40697</c:v>
                </c:pt>
                <c:pt idx="75">
                  <c:v>40704</c:v>
                </c:pt>
                <c:pt idx="76">
                  <c:v>40711</c:v>
                </c:pt>
                <c:pt idx="77">
                  <c:v>40718</c:v>
                </c:pt>
                <c:pt idx="78">
                  <c:v>40725</c:v>
                </c:pt>
                <c:pt idx="79">
                  <c:v>40732</c:v>
                </c:pt>
                <c:pt idx="80">
                  <c:v>40739</c:v>
                </c:pt>
                <c:pt idx="81">
                  <c:v>40746</c:v>
                </c:pt>
                <c:pt idx="82">
                  <c:v>40753</c:v>
                </c:pt>
                <c:pt idx="83">
                  <c:v>40760</c:v>
                </c:pt>
                <c:pt idx="84">
                  <c:v>40767</c:v>
                </c:pt>
                <c:pt idx="85">
                  <c:v>40774</c:v>
                </c:pt>
                <c:pt idx="86">
                  <c:v>40781</c:v>
                </c:pt>
                <c:pt idx="87">
                  <c:v>40788</c:v>
                </c:pt>
                <c:pt idx="88">
                  <c:v>40795</c:v>
                </c:pt>
                <c:pt idx="89">
                  <c:v>40802</c:v>
                </c:pt>
                <c:pt idx="90">
                  <c:v>40809</c:v>
                </c:pt>
                <c:pt idx="91">
                  <c:v>40816</c:v>
                </c:pt>
                <c:pt idx="92">
                  <c:v>40823</c:v>
                </c:pt>
                <c:pt idx="93">
                  <c:v>40830</c:v>
                </c:pt>
                <c:pt idx="94">
                  <c:v>40837</c:v>
                </c:pt>
                <c:pt idx="95">
                  <c:v>40844</c:v>
                </c:pt>
                <c:pt idx="96">
                  <c:v>40851</c:v>
                </c:pt>
                <c:pt idx="97">
                  <c:v>40858</c:v>
                </c:pt>
                <c:pt idx="98">
                  <c:v>40865</c:v>
                </c:pt>
                <c:pt idx="99">
                  <c:v>40872</c:v>
                </c:pt>
                <c:pt idx="100">
                  <c:v>40879</c:v>
                </c:pt>
                <c:pt idx="101">
                  <c:v>40886</c:v>
                </c:pt>
                <c:pt idx="102">
                  <c:v>40893</c:v>
                </c:pt>
                <c:pt idx="103">
                  <c:v>40900</c:v>
                </c:pt>
                <c:pt idx="104">
                  <c:v>40907</c:v>
                </c:pt>
                <c:pt idx="105">
                  <c:v>40914</c:v>
                </c:pt>
                <c:pt idx="106">
                  <c:v>40921</c:v>
                </c:pt>
                <c:pt idx="107">
                  <c:v>40928</c:v>
                </c:pt>
                <c:pt idx="108">
                  <c:v>40935</c:v>
                </c:pt>
                <c:pt idx="109">
                  <c:v>40942</c:v>
                </c:pt>
                <c:pt idx="110">
                  <c:v>40949</c:v>
                </c:pt>
                <c:pt idx="111">
                  <c:v>40956</c:v>
                </c:pt>
                <c:pt idx="112">
                  <c:v>40963</c:v>
                </c:pt>
                <c:pt idx="113">
                  <c:v>40970</c:v>
                </c:pt>
                <c:pt idx="114">
                  <c:v>40977</c:v>
                </c:pt>
                <c:pt idx="115">
                  <c:v>40984</c:v>
                </c:pt>
                <c:pt idx="116">
                  <c:v>40991</c:v>
                </c:pt>
                <c:pt idx="117">
                  <c:v>40998</c:v>
                </c:pt>
                <c:pt idx="118">
                  <c:v>41005</c:v>
                </c:pt>
                <c:pt idx="119">
                  <c:v>41012</c:v>
                </c:pt>
                <c:pt idx="120">
                  <c:v>41019</c:v>
                </c:pt>
                <c:pt idx="121">
                  <c:v>41026</c:v>
                </c:pt>
                <c:pt idx="122">
                  <c:v>41033</c:v>
                </c:pt>
                <c:pt idx="123">
                  <c:v>41040</c:v>
                </c:pt>
                <c:pt idx="124">
                  <c:v>41047</c:v>
                </c:pt>
                <c:pt idx="125">
                  <c:v>41054</c:v>
                </c:pt>
                <c:pt idx="126">
                  <c:v>41061</c:v>
                </c:pt>
                <c:pt idx="127">
                  <c:v>41068</c:v>
                </c:pt>
                <c:pt idx="128">
                  <c:v>41075</c:v>
                </c:pt>
                <c:pt idx="129">
                  <c:v>41082</c:v>
                </c:pt>
                <c:pt idx="130">
                  <c:v>41089</c:v>
                </c:pt>
                <c:pt idx="131">
                  <c:v>41096</c:v>
                </c:pt>
                <c:pt idx="132">
                  <c:v>41103</c:v>
                </c:pt>
                <c:pt idx="133">
                  <c:v>41110</c:v>
                </c:pt>
                <c:pt idx="134">
                  <c:v>41117</c:v>
                </c:pt>
                <c:pt idx="135">
                  <c:v>41124</c:v>
                </c:pt>
                <c:pt idx="136">
                  <c:v>41131</c:v>
                </c:pt>
                <c:pt idx="137">
                  <c:v>41138</c:v>
                </c:pt>
                <c:pt idx="138">
                  <c:v>41145</c:v>
                </c:pt>
                <c:pt idx="139">
                  <c:v>41152</c:v>
                </c:pt>
                <c:pt idx="140">
                  <c:v>41159</c:v>
                </c:pt>
                <c:pt idx="141">
                  <c:v>41166</c:v>
                </c:pt>
                <c:pt idx="142">
                  <c:v>41173</c:v>
                </c:pt>
                <c:pt idx="143">
                  <c:v>41180</c:v>
                </c:pt>
                <c:pt idx="144">
                  <c:v>41187</c:v>
                </c:pt>
                <c:pt idx="145">
                  <c:v>41194</c:v>
                </c:pt>
                <c:pt idx="146">
                  <c:v>41201</c:v>
                </c:pt>
                <c:pt idx="147">
                  <c:v>41208</c:v>
                </c:pt>
                <c:pt idx="148">
                  <c:v>41215</c:v>
                </c:pt>
                <c:pt idx="149">
                  <c:v>41222</c:v>
                </c:pt>
                <c:pt idx="150">
                  <c:v>41229</c:v>
                </c:pt>
                <c:pt idx="151">
                  <c:v>41236</c:v>
                </c:pt>
                <c:pt idx="152">
                  <c:v>41243</c:v>
                </c:pt>
                <c:pt idx="153">
                  <c:v>41250</c:v>
                </c:pt>
                <c:pt idx="154">
                  <c:v>41257</c:v>
                </c:pt>
                <c:pt idx="155">
                  <c:v>41264</c:v>
                </c:pt>
                <c:pt idx="156">
                  <c:v>41271</c:v>
                </c:pt>
                <c:pt idx="157">
                  <c:v>41278</c:v>
                </c:pt>
                <c:pt idx="158">
                  <c:v>41285</c:v>
                </c:pt>
                <c:pt idx="159">
                  <c:v>41292</c:v>
                </c:pt>
                <c:pt idx="160">
                  <c:v>41299</c:v>
                </c:pt>
                <c:pt idx="161">
                  <c:v>41306</c:v>
                </c:pt>
                <c:pt idx="162">
                  <c:v>41313</c:v>
                </c:pt>
                <c:pt idx="163">
                  <c:v>41320</c:v>
                </c:pt>
                <c:pt idx="164">
                  <c:v>41327</c:v>
                </c:pt>
                <c:pt idx="165">
                  <c:v>41334</c:v>
                </c:pt>
                <c:pt idx="166">
                  <c:v>41341</c:v>
                </c:pt>
                <c:pt idx="167">
                  <c:v>41348</c:v>
                </c:pt>
                <c:pt idx="168">
                  <c:v>41355</c:v>
                </c:pt>
                <c:pt idx="169">
                  <c:v>41362</c:v>
                </c:pt>
                <c:pt idx="170">
                  <c:v>41369</c:v>
                </c:pt>
                <c:pt idx="171">
                  <c:v>41376</c:v>
                </c:pt>
                <c:pt idx="172">
                  <c:v>41383</c:v>
                </c:pt>
                <c:pt idx="173">
                  <c:v>41390</c:v>
                </c:pt>
                <c:pt idx="174">
                  <c:v>41397</c:v>
                </c:pt>
                <c:pt idx="175">
                  <c:v>41404</c:v>
                </c:pt>
                <c:pt idx="176">
                  <c:v>41411</c:v>
                </c:pt>
                <c:pt idx="177">
                  <c:v>41418</c:v>
                </c:pt>
                <c:pt idx="178">
                  <c:v>41425</c:v>
                </c:pt>
                <c:pt idx="179">
                  <c:v>41432</c:v>
                </c:pt>
                <c:pt idx="180">
                  <c:v>41439</c:v>
                </c:pt>
                <c:pt idx="181">
                  <c:v>41446</c:v>
                </c:pt>
                <c:pt idx="182">
                  <c:v>41453</c:v>
                </c:pt>
                <c:pt idx="183">
                  <c:v>41460</c:v>
                </c:pt>
                <c:pt idx="184">
                  <c:v>41467</c:v>
                </c:pt>
                <c:pt idx="185">
                  <c:v>41474</c:v>
                </c:pt>
                <c:pt idx="186">
                  <c:v>41481</c:v>
                </c:pt>
                <c:pt idx="187">
                  <c:v>41488</c:v>
                </c:pt>
                <c:pt idx="188">
                  <c:v>41495</c:v>
                </c:pt>
                <c:pt idx="189">
                  <c:v>41502</c:v>
                </c:pt>
                <c:pt idx="190">
                  <c:v>41509</c:v>
                </c:pt>
                <c:pt idx="191">
                  <c:v>41516</c:v>
                </c:pt>
                <c:pt idx="192">
                  <c:v>41523</c:v>
                </c:pt>
                <c:pt idx="193">
                  <c:v>41530</c:v>
                </c:pt>
                <c:pt idx="194">
                  <c:v>41537</c:v>
                </c:pt>
                <c:pt idx="195">
                  <c:v>41544</c:v>
                </c:pt>
                <c:pt idx="196">
                  <c:v>41551</c:v>
                </c:pt>
                <c:pt idx="197">
                  <c:v>41558</c:v>
                </c:pt>
                <c:pt idx="198">
                  <c:v>41565</c:v>
                </c:pt>
                <c:pt idx="199">
                  <c:v>41572</c:v>
                </c:pt>
                <c:pt idx="200">
                  <c:v>41579</c:v>
                </c:pt>
                <c:pt idx="201">
                  <c:v>41586</c:v>
                </c:pt>
                <c:pt idx="202">
                  <c:v>41593</c:v>
                </c:pt>
                <c:pt idx="203">
                  <c:v>41600</c:v>
                </c:pt>
                <c:pt idx="204">
                  <c:v>41607</c:v>
                </c:pt>
                <c:pt idx="205">
                  <c:v>41614</c:v>
                </c:pt>
                <c:pt idx="206">
                  <c:v>41621</c:v>
                </c:pt>
                <c:pt idx="207">
                  <c:v>41628</c:v>
                </c:pt>
                <c:pt idx="208">
                  <c:v>41635</c:v>
                </c:pt>
                <c:pt idx="209">
                  <c:v>41642</c:v>
                </c:pt>
                <c:pt idx="210">
                  <c:v>41649</c:v>
                </c:pt>
                <c:pt idx="211">
                  <c:v>41656</c:v>
                </c:pt>
                <c:pt idx="212">
                  <c:v>41663</c:v>
                </c:pt>
                <c:pt idx="213">
                  <c:v>41670</c:v>
                </c:pt>
                <c:pt idx="214">
                  <c:v>41677</c:v>
                </c:pt>
                <c:pt idx="215">
                  <c:v>41684</c:v>
                </c:pt>
                <c:pt idx="216">
                  <c:v>41691</c:v>
                </c:pt>
                <c:pt idx="217">
                  <c:v>41698</c:v>
                </c:pt>
                <c:pt idx="218">
                  <c:v>41705</c:v>
                </c:pt>
                <c:pt idx="219">
                  <c:v>41712</c:v>
                </c:pt>
                <c:pt idx="220">
                  <c:v>41719</c:v>
                </c:pt>
                <c:pt idx="221">
                  <c:v>41726</c:v>
                </c:pt>
                <c:pt idx="222">
                  <c:v>41733</c:v>
                </c:pt>
                <c:pt idx="223">
                  <c:v>41740</c:v>
                </c:pt>
                <c:pt idx="224">
                  <c:v>41747</c:v>
                </c:pt>
                <c:pt idx="225">
                  <c:v>41754</c:v>
                </c:pt>
                <c:pt idx="226">
                  <c:v>41761</c:v>
                </c:pt>
                <c:pt idx="227">
                  <c:v>41768</c:v>
                </c:pt>
                <c:pt idx="228">
                  <c:v>41775</c:v>
                </c:pt>
                <c:pt idx="229">
                  <c:v>41782</c:v>
                </c:pt>
                <c:pt idx="230">
                  <c:v>41789</c:v>
                </c:pt>
                <c:pt idx="231">
                  <c:v>41796</c:v>
                </c:pt>
                <c:pt idx="232">
                  <c:v>41803</c:v>
                </c:pt>
                <c:pt idx="233">
                  <c:v>41810</c:v>
                </c:pt>
                <c:pt idx="234">
                  <c:v>41817</c:v>
                </c:pt>
                <c:pt idx="235">
                  <c:v>41824</c:v>
                </c:pt>
                <c:pt idx="236">
                  <c:v>41831</c:v>
                </c:pt>
                <c:pt idx="237">
                  <c:v>41838</c:v>
                </c:pt>
                <c:pt idx="238">
                  <c:v>41845</c:v>
                </c:pt>
                <c:pt idx="239">
                  <c:v>41852</c:v>
                </c:pt>
                <c:pt idx="240">
                  <c:v>41859</c:v>
                </c:pt>
                <c:pt idx="241">
                  <c:v>41866</c:v>
                </c:pt>
                <c:pt idx="242">
                  <c:v>41873</c:v>
                </c:pt>
                <c:pt idx="243">
                  <c:v>41880</c:v>
                </c:pt>
                <c:pt idx="244">
                  <c:v>41887</c:v>
                </c:pt>
                <c:pt idx="245">
                  <c:v>41894</c:v>
                </c:pt>
                <c:pt idx="246">
                  <c:v>41901</c:v>
                </c:pt>
                <c:pt idx="247">
                  <c:v>41908</c:v>
                </c:pt>
                <c:pt idx="248">
                  <c:v>41915</c:v>
                </c:pt>
                <c:pt idx="249">
                  <c:v>41922</c:v>
                </c:pt>
                <c:pt idx="250">
                  <c:v>41929</c:v>
                </c:pt>
                <c:pt idx="251">
                  <c:v>41936</c:v>
                </c:pt>
                <c:pt idx="252">
                  <c:v>41943</c:v>
                </c:pt>
                <c:pt idx="253">
                  <c:v>41950</c:v>
                </c:pt>
                <c:pt idx="254">
                  <c:v>41957</c:v>
                </c:pt>
                <c:pt idx="255">
                  <c:v>41964</c:v>
                </c:pt>
                <c:pt idx="256">
                  <c:v>41971</c:v>
                </c:pt>
                <c:pt idx="257">
                  <c:v>41978</c:v>
                </c:pt>
                <c:pt idx="258">
                  <c:v>41985</c:v>
                </c:pt>
                <c:pt idx="259">
                  <c:v>41992</c:v>
                </c:pt>
                <c:pt idx="260">
                  <c:v>41999</c:v>
                </c:pt>
                <c:pt idx="261">
                  <c:v>42006</c:v>
                </c:pt>
                <c:pt idx="262">
                  <c:v>42013</c:v>
                </c:pt>
                <c:pt idx="263">
                  <c:v>42020</c:v>
                </c:pt>
                <c:pt idx="264">
                  <c:v>42027</c:v>
                </c:pt>
                <c:pt idx="265">
                  <c:v>42034</c:v>
                </c:pt>
                <c:pt idx="266">
                  <c:v>42041</c:v>
                </c:pt>
                <c:pt idx="267">
                  <c:v>42048</c:v>
                </c:pt>
                <c:pt idx="268">
                  <c:v>42055</c:v>
                </c:pt>
                <c:pt idx="269">
                  <c:v>42062</c:v>
                </c:pt>
                <c:pt idx="270">
                  <c:v>42069</c:v>
                </c:pt>
                <c:pt idx="271">
                  <c:v>42076</c:v>
                </c:pt>
                <c:pt idx="272">
                  <c:v>42083</c:v>
                </c:pt>
                <c:pt idx="273">
                  <c:v>42090</c:v>
                </c:pt>
                <c:pt idx="274">
                  <c:v>42097</c:v>
                </c:pt>
                <c:pt idx="275">
                  <c:v>42104</c:v>
                </c:pt>
                <c:pt idx="276">
                  <c:v>42111</c:v>
                </c:pt>
                <c:pt idx="277">
                  <c:v>42118</c:v>
                </c:pt>
                <c:pt idx="278">
                  <c:v>42125</c:v>
                </c:pt>
                <c:pt idx="279">
                  <c:v>42132</c:v>
                </c:pt>
                <c:pt idx="280">
                  <c:v>42139</c:v>
                </c:pt>
                <c:pt idx="281">
                  <c:v>42146</c:v>
                </c:pt>
                <c:pt idx="282">
                  <c:v>42153</c:v>
                </c:pt>
                <c:pt idx="283">
                  <c:v>42160</c:v>
                </c:pt>
                <c:pt idx="284">
                  <c:v>42167</c:v>
                </c:pt>
                <c:pt idx="285">
                  <c:v>42174</c:v>
                </c:pt>
                <c:pt idx="286">
                  <c:v>42181</c:v>
                </c:pt>
                <c:pt idx="287">
                  <c:v>42188</c:v>
                </c:pt>
                <c:pt idx="288">
                  <c:v>42195</c:v>
                </c:pt>
                <c:pt idx="289">
                  <c:v>42202</c:v>
                </c:pt>
                <c:pt idx="290">
                  <c:v>42209</c:v>
                </c:pt>
                <c:pt idx="291">
                  <c:v>42216</c:v>
                </c:pt>
                <c:pt idx="292">
                  <c:v>42223</c:v>
                </c:pt>
                <c:pt idx="293">
                  <c:v>42230</c:v>
                </c:pt>
                <c:pt idx="294">
                  <c:v>42237</c:v>
                </c:pt>
                <c:pt idx="295">
                  <c:v>42244</c:v>
                </c:pt>
                <c:pt idx="296">
                  <c:v>42251</c:v>
                </c:pt>
                <c:pt idx="297">
                  <c:v>42258</c:v>
                </c:pt>
                <c:pt idx="298">
                  <c:v>42265</c:v>
                </c:pt>
                <c:pt idx="299">
                  <c:v>42272</c:v>
                </c:pt>
                <c:pt idx="300">
                  <c:v>42279</c:v>
                </c:pt>
                <c:pt idx="301">
                  <c:v>42286</c:v>
                </c:pt>
                <c:pt idx="302">
                  <c:v>42293</c:v>
                </c:pt>
                <c:pt idx="303">
                  <c:v>42300</c:v>
                </c:pt>
                <c:pt idx="304">
                  <c:v>42307</c:v>
                </c:pt>
                <c:pt idx="305">
                  <c:v>42314</c:v>
                </c:pt>
                <c:pt idx="306">
                  <c:v>42321</c:v>
                </c:pt>
                <c:pt idx="307">
                  <c:v>42328</c:v>
                </c:pt>
                <c:pt idx="308">
                  <c:v>42335</c:v>
                </c:pt>
                <c:pt idx="309">
                  <c:v>42342</c:v>
                </c:pt>
                <c:pt idx="310">
                  <c:v>42349</c:v>
                </c:pt>
                <c:pt idx="311">
                  <c:v>42356</c:v>
                </c:pt>
                <c:pt idx="312">
                  <c:v>42363</c:v>
                </c:pt>
                <c:pt idx="313">
                  <c:v>42370</c:v>
                </c:pt>
                <c:pt idx="314">
                  <c:v>42377</c:v>
                </c:pt>
                <c:pt idx="315">
                  <c:v>42384</c:v>
                </c:pt>
                <c:pt idx="316">
                  <c:v>42391</c:v>
                </c:pt>
                <c:pt idx="317">
                  <c:v>42398</c:v>
                </c:pt>
                <c:pt idx="318">
                  <c:v>42405</c:v>
                </c:pt>
                <c:pt idx="319">
                  <c:v>42412</c:v>
                </c:pt>
                <c:pt idx="320">
                  <c:v>42419</c:v>
                </c:pt>
                <c:pt idx="321">
                  <c:v>42426</c:v>
                </c:pt>
                <c:pt idx="322">
                  <c:v>42433</c:v>
                </c:pt>
                <c:pt idx="323">
                  <c:v>42440</c:v>
                </c:pt>
                <c:pt idx="324">
                  <c:v>42447</c:v>
                </c:pt>
                <c:pt idx="325">
                  <c:v>42454</c:v>
                </c:pt>
                <c:pt idx="326">
                  <c:v>42461</c:v>
                </c:pt>
                <c:pt idx="327">
                  <c:v>42468</c:v>
                </c:pt>
                <c:pt idx="328">
                  <c:v>42475</c:v>
                </c:pt>
                <c:pt idx="329">
                  <c:v>42482</c:v>
                </c:pt>
                <c:pt idx="330">
                  <c:v>42489</c:v>
                </c:pt>
                <c:pt idx="331">
                  <c:v>42496</c:v>
                </c:pt>
                <c:pt idx="332">
                  <c:v>42503</c:v>
                </c:pt>
                <c:pt idx="333">
                  <c:v>42510</c:v>
                </c:pt>
                <c:pt idx="334">
                  <c:v>42517</c:v>
                </c:pt>
                <c:pt idx="335">
                  <c:v>42524</c:v>
                </c:pt>
                <c:pt idx="336">
                  <c:v>42531</c:v>
                </c:pt>
                <c:pt idx="337">
                  <c:v>42538</c:v>
                </c:pt>
                <c:pt idx="338">
                  <c:v>42545</c:v>
                </c:pt>
                <c:pt idx="339">
                  <c:v>42552</c:v>
                </c:pt>
                <c:pt idx="340">
                  <c:v>42559</c:v>
                </c:pt>
                <c:pt idx="341">
                  <c:v>42566</c:v>
                </c:pt>
                <c:pt idx="342">
                  <c:v>42573</c:v>
                </c:pt>
                <c:pt idx="343">
                  <c:v>42580</c:v>
                </c:pt>
                <c:pt idx="344">
                  <c:v>42587</c:v>
                </c:pt>
                <c:pt idx="345">
                  <c:v>42594</c:v>
                </c:pt>
                <c:pt idx="346">
                  <c:v>42601</c:v>
                </c:pt>
                <c:pt idx="347">
                  <c:v>42608</c:v>
                </c:pt>
                <c:pt idx="348">
                  <c:v>42615</c:v>
                </c:pt>
                <c:pt idx="349">
                  <c:v>42622</c:v>
                </c:pt>
                <c:pt idx="350">
                  <c:v>42629</c:v>
                </c:pt>
                <c:pt idx="351">
                  <c:v>42636</c:v>
                </c:pt>
                <c:pt idx="352">
                  <c:v>42643</c:v>
                </c:pt>
                <c:pt idx="353">
                  <c:v>42650</c:v>
                </c:pt>
                <c:pt idx="354">
                  <c:v>42657</c:v>
                </c:pt>
                <c:pt idx="355">
                  <c:v>42664</c:v>
                </c:pt>
                <c:pt idx="356">
                  <c:v>42671</c:v>
                </c:pt>
                <c:pt idx="357">
                  <c:v>42678</c:v>
                </c:pt>
                <c:pt idx="358">
                  <c:v>42685</c:v>
                </c:pt>
                <c:pt idx="359">
                  <c:v>42692</c:v>
                </c:pt>
                <c:pt idx="360">
                  <c:v>42699</c:v>
                </c:pt>
                <c:pt idx="361">
                  <c:v>42706</c:v>
                </c:pt>
                <c:pt idx="362">
                  <c:v>42713</c:v>
                </c:pt>
                <c:pt idx="363">
                  <c:v>42720</c:v>
                </c:pt>
                <c:pt idx="364">
                  <c:v>42727</c:v>
                </c:pt>
                <c:pt idx="365">
                  <c:v>42734</c:v>
                </c:pt>
                <c:pt idx="366">
                  <c:v>42741</c:v>
                </c:pt>
                <c:pt idx="367">
                  <c:v>42748</c:v>
                </c:pt>
                <c:pt idx="368">
                  <c:v>42755</c:v>
                </c:pt>
                <c:pt idx="369">
                  <c:v>42762</c:v>
                </c:pt>
                <c:pt idx="370">
                  <c:v>42769</c:v>
                </c:pt>
                <c:pt idx="371">
                  <c:v>42776</c:v>
                </c:pt>
                <c:pt idx="372">
                  <c:v>42783</c:v>
                </c:pt>
                <c:pt idx="373">
                  <c:v>42790</c:v>
                </c:pt>
                <c:pt idx="374">
                  <c:v>42797</c:v>
                </c:pt>
                <c:pt idx="375">
                  <c:v>42804</c:v>
                </c:pt>
                <c:pt idx="376">
                  <c:v>42811</c:v>
                </c:pt>
                <c:pt idx="377">
                  <c:v>42818</c:v>
                </c:pt>
                <c:pt idx="378">
                  <c:v>42825</c:v>
                </c:pt>
                <c:pt idx="379">
                  <c:v>42832</c:v>
                </c:pt>
                <c:pt idx="380">
                  <c:v>42839</c:v>
                </c:pt>
                <c:pt idx="381">
                  <c:v>42846</c:v>
                </c:pt>
                <c:pt idx="382">
                  <c:v>42853</c:v>
                </c:pt>
                <c:pt idx="383">
                  <c:v>42860</c:v>
                </c:pt>
                <c:pt idx="384">
                  <c:v>42867</c:v>
                </c:pt>
                <c:pt idx="385">
                  <c:v>42874</c:v>
                </c:pt>
                <c:pt idx="386">
                  <c:v>42881</c:v>
                </c:pt>
                <c:pt idx="387">
                  <c:v>42888</c:v>
                </c:pt>
                <c:pt idx="388">
                  <c:v>42895</c:v>
                </c:pt>
                <c:pt idx="389">
                  <c:v>42902</c:v>
                </c:pt>
                <c:pt idx="390">
                  <c:v>42909</c:v>
                </c:pt>
                <c:pt idx="391">
                  <c:v>42916</c:v>
                </c:pt>
                <c:pt idx="392">
                  <c:v>42923</c:v>
                </c:pt>
                <c:pt idx="393">
                  <c:v>42930</c:v>
                </c:pt>
                <c:pt idx="394">
                  <c:v>42937</c:v>
                </c:pt>
                <c:pt idx="395">
                  <c:v>42944</c:v>
                </c:pt>
                <c:pt idx="396">
                  <c:v>42951</c:v>
                </c:pt>
                <c:pt idx="397">
                  <c:v>42958</c:v>
                </c:pt>
                <c:pt idx="398">
                  <c:v>42965</c:v>
                </c:pt>
                <c:pt idx="399">
                  <c:v>42972</c:v>
                </c:pt>
                <c:pt idx="400">
                  <c:v>42979</c:v>
                </c:pt>
                <c:pt idx="401">
                  <c:v>42986</c:v>
                </c:pt>
                <c:pt idx="402">
                  <c:v>42993</c:v>
                </c:pt>
                <c:pt idx="403">
                  <c:v>43000</c:v>
                </c:pt>
                <c:pt idx="404">
                  <c:v>43007</c:v>
                </c:pt>
                <c:pt idx="405">
                  <c:v>43014</c:v>
                </c:pt>
                <c:pt idx="406">
                  <c:v>43021</c:v>
                </c:pt>
                <c:pt idx="407">
                  <c:v>43028</c:v>
                </c:pt>
                <c:pt idx="408">
                  <c:v>43035</c:v>
                </c:pt>
                <c:pt idx="409">
                  <c:v>43042</c:v>
                </c:pt>
                <c:pt idx="410">
                  <c:v>43049</c:v>
                </c:pt>
                <c:pt idx="411">
                  <c:v>43056</c:v>
                </c:pt>
                <c:pt idx="412">
                  <c:v>43063</c:v>
                </c:pt>
                <c:pt idx="413">
                  <c:v>43070</c:v>
                </c:pt>
                <c:pt idx="414">
                  <c:v>43077</c:v>
                </c:pt>
                <c:pt idx="415">
                  <c:v>43084</c:v>
                </c:pt>
                <c:pt idx="416">
                  <c:v>43091</c:v>
                </c:pt>
                <c:pt idx="417">
                  <c:v>43098</c:v>
                </c:pt>
                <c:pt idx="418">
                  <c:v>43105</c:v>
                </c:pt>
                <c:pt idx="419">
                  <c:v>43112</c:v>
                </c:pt>
                <c:pt idx="420">
                  <c:v>43119</c:v>
                </c:pt>
                <c:pt idx="421">
                  <c:v>43126</c:v>
                </c:pt>
                <c:pt idx="422">
                  <c:v>43133</c:v>
                </c:pt>
                <c:pt idx="423">
                  <c:v>43140</c:v>
                </c:pt>
                <c:pt idx="424">
                  <c:v>43147</c:v>
                </c:pt>
                <c:pt idx="425">
                  <c:v>43154</c:v>
                </c:pt>
                <c:pt idx="426">
                  <c:v>43161</c:v>
                </c:pt>
                <c:pt idx="427">
                  <c:v>43168</c:v>
                </c:pt>
                <c:pt idx="428">
                  <c:v>43175</c:v>
                </c:pt>
                <c:pt idx="429">
                  <c:v>43182</c:v>
                </c:pt>
                <c:pt idx="430">
                  <c:v>43189</c:v>
                </c:pt>
                <c:pt idx="431">
                  <c:v>43196</c:v>
                </c:pt>
                <c:pt idx="432">
                  <c:v>43203</c:v>
                </c:pt>
                <c:pt idx="433">
                  <c:v>43210</c:v>
                </c:pt>
                <c:pt idx="434">
                  <c:v>43217</c:v>
                </c:pt>
                <c:pt idx="435">
                  <c:v>43224</c:v>
                </c:pt>
                <c:pt idx="436">
                  <c:v>43231</c:v>
                </c:pt>
                <c:pt idx="437">
                  <c:v>43238</c:v>
                </c:pt>
                <c:pt idx="438">
                  <c:v>43245</c:v>
                </c:pt>
                <c:pt idx="439">
                  <c:v>43252</c:v>
                </c:pt>
                <c:pt idx="440">
                  <c:v>43259</c:v>
                </c:pt>
                <c:pt idx="441">
                  <c:v>43266</c:v>
                </c:pt>
                <c:pt idx="442">
                  <c:v>43273</c:v>
                </c:pt>
                <c:pt idx="443">
                  <c:v>43280</c:v>
                </c:pt>
                <c:pt idx="444">
                  <c:v>43287</c:v>
                </c:pt>
                <c:pt idx="445">
                  <c:v>43294</c:v>
                </c:pt>
                <c:pt idx="446">
                  <c:v>43301</c:v>
                </c:pt>
                <c:pt idx="447">
                  <c:v>43308</c:v>
                </c:pt>
                <c:pt idx="448">
                  <c:v>43315</c:v>
                </c:pt>
                <c:pt idx="449">
                  <c:v>43322</c:v>
                </c:pt>
                <c:pt idx="450">
                  <c:v>43329</c:v>
                </c:pt>
                <c:pt idx="451">
                  <c:v>43336</c:v>
                </c:pt>
                <c:pt idx="452">
                  <c:v>43343</c:v>
                </c:pt>
                <c:pt idx="453">
                  <c:v>43350</c:v>
                </c:pt>
                <c:pt idx="454">
                  <c:v>43357</c:v>
                </c:pt>
                <c:pt idx="455">
                  <c:v>43364</c:v>
                </c:pt>
                <c:pt idx="456">
                  <c:v>43371</c:v>
                </c:pt>
                <c:pt idx="457">
                  <c:v>43378</c:v>
                </c:pt>
                <c:pt idx="458">
                  <c:v>43385</c:v>
                </c:pt>
                <c:pt idx="459">
                  <c:v>43392</c:v>
                </c:pt>
                <c:pt idx="460">
                  <c:v>43399</c:v>
                </c:pt>
                <c:pt idx="461">
                  <c:v>43406</c:v>
                </c:pt>
                <c:pt idx="462">
                  <c:v>43413</c:v>
                </c:pt>
                <c:pt idx="463">
                  <c:v>43420</c:v>
                </c:pt>
                <c:pt idx="464">
                  <c:v>43427</c:v>
                </c:pt>
              </c:numCache>
            </c:numRef>
          </c:cat>
          <c:val>
            <c:numRef>
              <c:f>'Bloom Yields live'!$G$11:$G$475</c:f>
              <c:numCache>
                <c:formatCode>0.00</c:formatCode>
                <c:ptCount val="465"/>
                <c:pt idx="0">
                  <c:v>3.3849999999999998</c:v>
                </c:pt>
                <c:pt idx="1">
                  <c:v>3.3849999999999998</c:v>
                </c:pt>
                <c:pt idx="2">
                  <c:v>3.262</c:v>
                </c:pt>
                <c:pt idx="3">
                  <c:v>3.2149999999999999</c:v>
                </c:pt>
                <c:pt idx="4">
                  <c:v>3.1960000000000002</c:v>
                </c:pt>
                <c:pt idx="5">
                  <c:v>3.12</c:v>
                </c:pt>
                <c:pt idx="6">
                  <c:v>3.1920000000000002</c:v>
                </c:pt>
                <c:pt idx="7">
                  <c:v>3.2850000000000001</c:v>
                </c:pt>
                <c:pt idx="8">
                  <c:v>3.101</c:v>
                </c:pt>
                <c:pt idx="9">
                  <c:v>3.1560000000000001</c:v>
                </c:pt>
                <c:pt idx="10">
                  <c:v>3.1669999999999998</c:v>
                </c:pt>
                <c:pt idx="11">
                  <c:v>3.109</c:v>
                </c:pt>
                <c:pt idx="12">
                  <c:v>3.15</c:v>
                </c:pt>
                <c:pt idx="13">
                  <c:v>3.0880000000000001</c:v>
                </c:pt>
                <c:pt idx="14">
                  <c:v>3.1659999999999999</c:v>
                </c:pt>
                <c:pt idx="15">
                  <c:v>3.0840000000000001</c:v>
                </c:pt>
                <c:pt idx="16">
                  <c:v>3.0609999999999999</c:v>
                </c:pt>
                <c:pt idx="17">
                  <c:v>3.0169999999999999</c:v>
                </c:pt>
                <c:pt idx="18">
                  <c:v>2.7970000000000002</c:v>
                </c:pt>
                <c:pt idx="19">
                  <c:v>2.86</c:v>
                </c:pt>
                <c:pt idx="20">
                  <c:v>2.6659999999999999</c:v>
                </c:pt>
                <c:pt idx="21">
                  <c:v>2.6819999999999999</c:v>
                </c:pt>
                <c:pt idx="22">
                  <c:v>2.5840000000000001</c:v>
                </c:pt>
                <c:pt idx="23">
                  <c:v>2.5659999999999998</c:v>
                </c:pt>
                <c:pt idx="24">
                  <c:v>2.7290000000000001</c:v>
                </c:pt>
                <c:pt idx="25">
                  <c:v>2.6109999999999998</c:v>
                </c:pt>
                <c:pt idx="26">
                  <c:v>2.5830000000000002</c:v>
                </c:pt>
                <c:pt idx="27">
                  <c:v>2.6339999999999999</c:v>
                </c:pt>
                <c:pt idx="28">
                  <c:v>2.6059999999999999</c:v>
                </c:pt>
                <c:pt idx="29">
                  <c:v>2.706</c:v>
                </c:pt>
                <c:pt idx="30">
                  <c:v>2.669</c:v>
                </c:pt>
                <c:pt idx="31">
                  <c:v>2.5190000000000001</c:v>
                </c:pt>
                <c:pt idx="32">
                  <c:v>2.3929999999999998</c:v>
                </c:pt>
                <c:pt idx="33">
                  <c:v>2.2709999999999999</c:v>
                </c:pt>
                <c:pt idx="34">
                  <c:v>2.2000000000000002</c:v>
                </c:pt>
                <c:pt idx="35">
                  <c:v>2.3540000000000001</c:v>
                </c:pt>
                <c:pt idx="36">
                  <c:v>2.4</c:v>
                </c:pt>
                <c:pt idx="37">
                  <c:v>2.427</c:v>
                </c:pt>
                <c:pt idx="38">
                  <c:v>2.3420000000000001</c:v>
                </c:pt>
                <c:pt idx="39">
                  <c:v>2.286</c:v>
                </c:pt>
                <c:pt idx="40">
                  <c:v>2.254</c:v>
                </c:pt>
                <c:pt idx="41">
                  <c:v>2.371</c:v>
                </c:pt>
                <c:pt idx="42">
                  <c:v>2.4740000000000002</c:v>
                </c:pt>
                <c:pt idx="43">
                  <c:v>2.5179999999999998</c:v>
                </c:pt>
                <c:pt idx="44">
                  <c:v>2.4169999999999998</c:v>
                </c:pt>
                <c:pt idx="45">
                  <c:v>2.512</c:v>
                </c:pt>
                <c:pt idx="46">
                  <c:v>2.7029999999999998</c:v>
                </c:pt>
                <c:pt idx="47">
                  <c:v>2.734</c:v>
                </c:pt>
                <c:pt idx="48">
                  <c:v>2.8570000000000002</c:v>
                </c:pt>
                <c:pt idx="49">
                  <c:v>2.9539999999999997</c:v>
                </c:pt>
                <c:pt idx="50">
                  <c:v>3.0289999999999999</c:v>
                </c:pt>
                <c:pt idx="51">
                  <c:v>2.9820000000000002</c:v>
                </c:pt>
                <c:pt idx="52">
                  <c:v>2.9630000000000001</c:v>
                </c:pt>
                <c:pt idx="53">
                  <c:v>2.8689999999999998</c:v>
                </c:pt>
                <c:pt idx="54">
                  <c:v>3.028</c:v>
                </c:pt>
                <c:pt idx="55">
                  <c:v>3.1760000000000002</c:v>
                </c:pt>
                <c:pt idx="56">
                  <c:v>3.1459999999999999</c:v>
                </c:pt>
                <c:pt idx="57">
                  <c:v>3.2589999999999999</c:v>
                </c:pt>
                <c:pt idx="58">
                  <c:v>3.2919999999999998</c:v>
                </c:pt>
                <c:pt idx="59">
                  <c:v>3.2519999999999998</c:v>
                </c:pt>
                <c:pt idx="60">
                  <c:v>3.15</c:v>
                </c:pt>
                <c:pt idx="61">
                  <c:v>3.2720000000000002</c:v>
                </c:pt>
                <c:pt idx="62">
                  <c:v>3.2120000000000002</c:v>
                </c:pt>
                <c:pt idx="63">
                  <c:v>3.1869999999999998</c:v>
                </c:pt>
                <c:pt idx="64">
                  <c:v>3.278</c:v>
                </c:pt>
                <c:pt idx="65">
                  <c:v>3.371</c:v>
                </c:pt>
                <c:pt idx="66">
                  <c:v>3.48</c:v>
                </c:pt>
                <c:pt idx="67">
                  <c:v>3.3769999999999998</c:v>
                </c:pt>
                <c:pt idx="68">
                  <c:v>3.2589999999999999</c:v>
                </c:pt>
                <c:pt idx="69">
                  <c:v>3.238</c:v>
                </c:pt>
                <c:pt idx="70">
                  <c:v>3.169</c:v>
                </c:pt>
                <c:pt idx="71">
                  <c:v>3.0760000000000001</c:v>
                </c:pt>
                <c:pt idx="72">
                  <c:v>3.0550000000000002</c:v>
                </c:pt>
                <c:pt idx="73">
                  <c:v>2.984</c:v>
                </c:pt>
                <c:pt idx="74">
                  <c:v>3.0569999999999999</c:v>
                </c:pt>
                <c:pt idx="75">
                  <c:v>2.96</c:v>
                </c:pt>
                <c:pt idx="76">
                  <c:v>2.9580000000000002</c:v>
                </c:pt>
                <c:pt idx="77">
                  <c:v>2.8330000000000002</c:v>
                </c:pt>
                <c:pt idx="78">
                  <c:v>3.032</c:v>
                </c:pt>
                <c:pt idx="79">
                  <c:v>2.8279999999999998</c:v>
                </c:pt>
                <c:pt idx="80">
                  <c:v>2.694</c:v>
                </c:pt>
                <c:pt idx="81">
                  <c:v>2.8260000000000001</c:v>
                </c:pt>
                <c:pt idx="82">
                  <c:v>2.5369999999999999</c:v>
                </c:pt>
                <c:pt idx="83">
                  <c:v>2.3449999999999998</c:v>
                </c:pt>
                <c:pt idx="84">
                  <c:v>2.3319999999999999</c:v>
                </c:pt>
                <c:pt idx="85">
                  <c:v>2.1030000000000002</c:v>
                </c:pt>
                <c:pt idx="86">
                  <c:v>2.1539999999999999</c:v>
                </c:pt>
                <c:pt idx="87">
                  <c:v>2.0059999999999998</c:v>
                </c:pt>
                <c:pt idx="88">
                  <c:v>1.77</c:v>
                </c:pt>
                <c:pt idx="89">
                  <c:v>1.861</c:v>
                </c:pt>
                <c:pt idx="90">
                  <c:v>1.7450000000000001</c:v>
                </c:pt>
                <c:pt idx="91">
                  <c:v>1.885</c:v>
                </c:pt>
                <c:pt idx="92">
                  <c:v>2</c:v>
                </c:pt>
                <c:pt idx="93">
                  <c:v>2.1970000000000001</c:v>
                </c:pt>
                <c:pt idx="94">
                  <c:v>2.1040000000000001</c:v>
                </c:pt>
                <c:pt idx="95">
                  <c:v>2.1760000000000002</c:v>
                </c:pt>
                <c:pt idx="96">
                  <c:v>1.8220000000000001</c:v>
                </c:pt>
                <c:pt idx="97">
                  <c:v>1.8860000000000001</c:v>
                </c:pt>
                <c:pt idx="98">
                  <c:v>1.964</c:v>
                </c:pt>
                <c:pt idx="99">
                  <c:v>2.2599999999999998</c:v>
                </c:pt>
                <c:pt idx="100">
                  <c:v>2.1310000000000002</c:v>
                </c:pt>
                <c:pt idx="101">
                  <c:v>2.1459999999999999</c:v>
                </c:pt>
                <c:pt idx="102">
                  <c:v>1.849</c:v>
                </c:pt>
                <c:pt idx="103">
                  <c:v>1.9569999999999999</c:v>
                </c:pt>
                <c:pt idx="104">
                  <c:v>1.825</c:v>
                </c:pt>
                <c:pt idx="105">
                  <c:v>1.851</c:v>
                </c:pt>
                <c:pt idx="106">
                  <c:v>1.762</c:v>
                </c:pt>
                <c:pt idx="107">
                  <c:v>1.927</c:v>
                </c:pt>
                <c:pt idx="108">
                  <c:v>1.8559999999999999</c:v>
                </c:pt>
                <c:pt idx="109">
                  <c:v>1.931</c:v>
                </c:pt>
                <c:pt idx="110">
                  <c:v>1.905</c:v>
                </c:pt>
                <c:pt idx="111">
                  <c:v>1.923</c:v>
                </c:pt>
                <c:pt idx="112">
                  <c:v>1.8820000000000001</c:v>
                </c:pt>
                <c:pt idx="113">
                  <c:v>1.7989999999999999</c:v>
                </c:pt>
                <c:pt idx="114">
                  <c:v>1.7930000000000001</c:v>
                </c:pt>
                <c:pt idx="115">
                  <c:v>2.0489999999999999</c:v>
                </c:pt>
                <c:pt idx="116">
                  <c:v>1.8639999999999999</c:v>
                </c:pt>
                <c:pt idx="117">
                  <c:v>1.792</c:v>
                </c:pt>
                <c:pt idx="118">
                  <c:v>1.734</c:v>
                </c:pt>
                <c:pt idx="119">
                  <c:v>1.7330000000000001</c:v>
                </c:pt>
                <c:pt idx="120">
                  <c:v>1.7069999999999999</c:v>
                </c:pt>
                <c:pt idx="121">
                  <c:v>1.6970000000000001</c:v>
                </c:pt>
                <c:pt idx="122">
                  <c:v>1.583</c:v>
                </c:pt>
                <c:pt idx="123">
                  <c:v>1.5150000000000001</c:v>
                </c:pt>
                <c:pt idx="124">
                  <c:v>1.4239999999999999</c:v>
                </c:pt>
                <c:pt idx="125">
                  <c:v>1.3679999999999999</c:v>
                </c:pt>
                <c:pt idx="126">
                  <c:v>1.1719999999999999</c:v>
                </c:pt>
                <c:pt idx="127">
                  <c:v>1.3280000000000001</c:v>
                </c:pt>
                <c:pt idx="128">
                  <c:v>1.4359999999999999</c:v>
                </c:pt>
                <c:pt idx="129">
                  <c:v>1.58</c:v>
                </c:pt>
                <c:pt idx="130">
                  <c:v>1.581</c:v>
                </c:pt>
                <c:pt idx="131">
                  <c:v>1.3260000000000001</c:v>
                </c:pt>
                <c:pt idx="132">
                  <c:v>1.258</c:v>
                </c:pt>
                <c:pt idx="133">
                  <c:v>1.1659999999999999</c:v>
                </c:pt>
                <c:pt idx="134">
                  <c:v>1.397</c:v>
                </c:pt>
                <c:pt idx="135">
                  <c:v>1.4219999999999999</c:v>
                </c:pt>
                <c:pt idx="136">
                  <c:v>1.3839999999999999</c:v>
                </c:pt>
                <c:pt idx="137">
                  <c:v>1.494</c:v>
                </c:pt>
                <c:pt idx="138">
                  <c:v>1.353</c:v>
                </c:pt>
                <c:pt idx="139">
                  <c:v>1.333</c:v>
                </c:pt>
                <c:pt idx="140">
                  <c:v>1.518</c:v>
                </c:pt>
                <c:pt idx="141">
                  <c:v>1.7050000000000001</c:v>
                </c:pt>
                <c:pt idx="142">
                  <c:v>1.5960000000000001</c:v>
                </c:pt>
                <c:pt idx="143">
                  <c:v>1.4410000000000001</c:v>
                </c:pt>
                <c:pt idx="144">
                  <c:v>1.52</c:v>
                </c:pt>
                <c:pt idx="145">
                  <c:v>1.444</c:v>
                </c:pt>
                <c:pt idx="146">
                  <c:v>1.593</c:v>
                </c:pt>
                <c:pt idx="147">
                  <c:v>1.536</c:v>
                </c:pt>
                <c:pt idx="148">
                  <c:v>1.4490000000000001</c:v>
                </c:pt>
                <c:pt idx="149">
                  <c:v>1.347</c:v>
                </c:pt>
                <c:pt idx="150">
                  <c:v>1.33</c:v>
                </c:pt>
                <c:pt idx="151">
                  <c:v>1.4350000000000001</c:v>
                </c:pt>
                <c:pt idx="152">
                  <c:v>1.385</c:v>
                </c:pt>
                <c:pt idx="153">
                  <c:v>1.294</c:v>
                </c:pt>
                <c:pt idx="154">
                  <c:v>1.347</c:v>
                </c:pt>
                <c:pt idx="155">
                  <c:v>1.375</c:v>
                </c:pt>
                <c:pt idx="156">
                  <c:v>1.3080000000000001</c:v>
                </c:pt>
                <c:pt idx="157">
                  <c:v>1.5350000000000001</c:v>
                </c:pt>
                <c:pt idx="158">
                  <c:v>1.5819999999999999</c:v>
                </c:pt>
                <c:pt idx="159">
                  <c:v>1.554</c:v>
                </c:pt>
                <c:pt idx="160">
                  <c:v>1.6360000000000001</c:v>
                </c:pt>
                <c:pt idx="161">
                  <c:v>1.6720000000000002</c:v>
                </c:pt>
                <c:pt idx="162">
                  <c:v>1.609</c:v>
                </c:pt>
                <c:pt idx="163">
                  <c:v>1.6520000000000001</c:v>
                </c:pt>
                <c:pt idx="164">
                  <c:v>1.5669999999999999</c:v>
                </c:pt>
                <c:pt idx="165">
                  <c:v>1.41</c:v>
                </c:pt>
                <c:pt idx="166">
                  <c:v>1.524</c:v>
                </c:pt>
                <c:pt idx="167">
                  <c:v>1.454</c:v>
                </c:pt>
                <c:pt idx="168">
                  <c:v>1.3780000000000001</c:v>
                </c:pt>
                <c:pt idx="169">
                  <c:v>1.288</c:v>
                </c:pt>
                <c:pt idx="170">
                  <c:v>1.2110000000000001</c:v>
                </c:pt>
                <c:pt idx="171">
                  <c:v>1.26</c:v>
                </c:pt>
                <c:pt idx="172">
                  <c:v>1.25</c:v>
                </c:pt>
                <c:pt idx="173">
                  <c:v>1.2050000000000001</c:v>
                </c:pt>
                <c:pt idx="174">
                  <c:v>1.2389999999999999</c:v>
                </c:pt>
                <c:pt idx="175">
                  <c:v>1.379</c:v>
                </c:pt>
                <c:pt idx="176">
                  <c:v>1.325</c:v>
                </c:pt>
                <c:pt idx="177">
                  <c:v>1.43</c:v>
                </c:pt>
                <c:pt idx="178">
                  <c:v>1.504</c:v>
                </c:pt>
                <c:pt idx="179">
                  <c:v>1.5449999999999999</c:v>
                </c:pt>
                <c:pt idx="180">
                  <c:v>1.5129999999999999</c:v>
                </c:pt>
                <c:pt idx="181">
                  <c:v>1.724</c:v>
                </c:pt>
                <c:pt idx="182">
                  <c:v>1.728</c:v>
                </c:pt>
                <c:pt idx="183">
                  <c:v>1.718</c:v>
                </c:pt>
                <c:pt idx="184">
                  <c:v>1.5590000000000002</c:v>
                </c:pt>
                <c:pt idx="185">
                  <c:v>1.518</c:v>
                </c:pt>
                <c:pt idx="186">
                  <c:v>1.665</c:v>
                </c:pt>
                <c:pt idx="187">
                  <c:v>1.65</c:v>
                </c:pt>
                <c:pt idx="188">
                  <c:v>1.679</c:v>
                </c:pt>
                <c:pt idx="189">
                  <c:v>1.88</c:v>
                </c:pt>
                <c:pt idx="190">
                  <c:v>1.9340000000000002</c:v>
                </c:pt>
                <c:pt idx="191">
                  <c:v>1.855</c:v>
                </c:pt>
                <c:pt idx="192">
                  <c:v>1.9489999999999998</c:v>
                </c:pt>
                <c:pt idx="193">
                  <c:v>1.9750000000000001</c:v>
                </c:pt>
                <c:pt idx="194">
                  <c:v>1.9419999999999999</c:v>
                </c:pt>
                <c:pt idx="195">
                  <c:v>1.7770000000000001</c:v>
                </c:pt>
                <c:pt idx="196">
                  <c:v>1.8399999999999999</c:v>
                </c:pt>
                <c:pt idx="197">
                  <c:v>1.863</c:v>
                </c:pt>
                <c:pt idx="198">
                  <c:v>1.831</c:v>
                </c:pt>
                <c:pt idx="199">
                  <c:v>1.7549999999999999</c:v>
                </c:pt>
                <c:pt idx="200">
                  <c:v>1.6909999999999998</c:v>
                </c:pt>
                <c:pt idx="201">
                  <c:v>1.7570000000000001</c:v>
                </c:pt>
                <c:pt idx="202">
                  <c:v>1.7050000000000001</c:v>
                </c:pt>
                <c:pt idx="203">
                  <c:v>1.746</c:v>
                </c:pt>
                <c:pt idx="204">
                  <c:v>1.6919999999999999</c:v>
                </c:pt>
                <c:pt idx="205">
                  <c:v>1.841</c:v>
                </c:pt>
                <c:pt idx="206">
                  <c:v>1.827</c:v>
                </c:pt>
                <c:pt idx="207">
                  <c:v>1.869</c:v>
                </c:pt>
                <c:pt idx="208">
                  <c:v>1.954</c:v>
                </c:pt>
                <c:pt idx="209">
                  <c:v>1.9419999999999999</c:v>
                </c:pt>
                <c:pt idx="210">
                  <c:v>1.8420000000000001</c:v>
                </c:pt>
                <c:pt idx="211">
                  <c:v>1.752</c:v>
                </c:pt>
                <c:pt idx="212">
                  <c:v>1.657</c:v>
                </c:pt>
                <c:pt idx="213">
                  <c:v>1.6579999999999999</c:v>
                </c:pt>
                <c:pt idx="214">
                  <c:v>1.6600000000000001</c:v>
                </c:pt>
                <c:pt idx="215">
                  <c:v>1.6779999999999999</c:v>
                </c:pt>
                <c:pt idx="216">
                  <c:v>1.661</c:v>
                </c:pt>
                <c:pt idx="217">
                  <c:v>1.623</c:v>
                </c:pt>
                <c:pt idx="218">
                  <c:v>1.6520000000000001</c:v>
                </c:pt>
                <c:pt idx="219">
                  <c:v>1.5449999999999999</c:v>
                </c:pt>
                <c:pt idx="220">
                  <c:v>1.63</c:v>
                </c:pt>
                <c:pt idx="221">
                  <c:v>1.548</c:v>
                </c:pt>
                <c:pt idx="222">
                  <c:v>1.552</c:v>
                </c:pt>
                <c:pt idx="223">
                  <c:v>1.502</c:v>
                </c:pt>
                <c:pt idx="224">
                  <c:v>1.514</c:v>
                </c:pt>
                <c:pt idx="225">
                  <c:v>1.4830000000000001</c:v>
                </c:pt>
                <c:pt idx="226">
                  <c:v>1.4490000000000001</c:v>
                </c:pt>
                <c:pt idx="227">
                  <c:v>1.454</c:v>
                </c:pt>
                <c:pt idx="228">
                  <c:v>1.329</c:v>
                </c:pt>
                <c:pt idx="229">
                  <c:v>1.4119999999999999</c:v>
                </c:pt>
                <c:pt idx="230">
                  <c:v>1.357</c:v>
                </c:pt>
                <c:pt idx="231">
                  <c:v>1.351</c:v>
                </c:pt>
                <c:pt idx="232">
                  <c:v>1.361</c:v>
                </c:pt>
                <c:pt idx="233">
                  <c:v>1.343</c:v>
                </c:pt>
                <c:pt idx="234">
                  <c:v>1.2610000000000001</c:v>
                </c:pt>
                <c:pt idx="235">
                  <c:v>1.264</c:v>
                </c:pt>
                <c:pt idx="236">
                  <c:v>1.202</c:v>
                </c:pt>
                <c:pt idx="237">
                  <c:v>1.1539999999999999</c:v>
                </c:pt>
                <c:pt idx="238">
                  <c:v>1.1459999999999999</c:v>
                </c:pt>
                <c:pt idx="239">
                  <c:v>1.1299999999999999</c:v>
                </c:pt>
                <c:pt idx="240">
                  <c:v>1.052</c:v>
                </c:pt>
                <c:pt idx="241">
                  <c:v>0.95199999999999996</c:v>
                </c:pt>
                <c:pt idx="242">
                  <c:v>0.98099999999999998</c:v>
                </c:pt>
                <c:pt idx="243">
                  <c:v>0.89</c:v>
                </c:pt>
                <c:pt idx="244">
                  <c:v>0.92800000000000005</c:v>
                </c:pt>
                <c:pt idx="245">
                  <c:v>1.0820000000000001</c:v>
                </c:pt>
                <c:pt idx="246">
                  <c:v>1.042</c:v>
                </c:pt>
                <c:pt idx="247">
                  <c:v>0.97099999999999997</c:v>
                </c:pt>
                <c:pt idx="248">
                  <c:v>0.92500000000000004</c:v>
                </c:pt>
                <c:pt idx="249">
                  <c:v>0.88600000000000001</c:v>
                </c:pt>
                <c:pt idx="250">
                  <c:v>0.85799999999999998</c:v>
                </c:pt>
                <c:pt idx="251">
                  <c:v>0.89100000000000001</c:v>
                </c:pt>
                <c:pt idx="252">
                  <c:v>0.84</c:v>
                </c:pt>
                <c:pt idx="253">
                  <c:v>0.81599999999999995</c:v>
                </c:pt>
                <c:pt idx="254">
                  <c:v>0.78400000000000003</c:v>
                </c:pt>
                <c:pt idx="255">
                  <c:v>0.76900000000000002</c:v>
                </c:pt>
                <c:pt idx="256">
                  <c:v>0.7</c:v>
                </c:pt>
                <c:pt idx="257">
                  <c:v>0.78</c:v>
                </c:pt>
                <c:pt idx="258">
                  <c:v>0.623</c:v>
                </c:pt>
                <c:pt idx="259">
                  <c:v>0.59199999999999997</c:v>
                </c:pt>
                <c:pt idx="260">
                  <c:v>0.58699999999999997</c:v>
                </c:pt>
                <c:pt idx="261">
                  <c:v>0.497</c:v>
                </c:pt>
                <c:pt idx="262">
                  <c:v>0.49099999999999999</c:v>
                </c:pt>
                <c:pt idx="263">
                  <c:v>0.45200000000000001</c:v>
                </c:pt>
                <c:pt idx="264">
                  <c:v>0.36099999999999999</c:v>
                </c:pt>
                <c:pt idx="265">
                  <c:v>0.30199999999999999</c:v>
                </c:pt>
                <c:pt idx="266">
                  <c:v>0.374</c:v>
                </c:pt>
                <c:pt idx="267">
                  <c:v>0.34100000000000003</c:v>
                </c:pt>
                <c:pt idx="268">
                  <c:v>0.36499999999999999</c:v>
                </c:pt>
                <c:pt idx="269">
                  <c:v>0.32700000000000001</c:v>
                </c:pt>
                <c:pt idx="270">
                  <c:v>0.39300000000000002</c:v>
                </c:pt>
                <c:pt idx="271">
                  <c:v>0.25600000000000001</c:v>
                </c:pt>
                <c:pt idx="272">
                  <c:v>0.183</c:v>
                </c:pt>
                <c:pt idx="273">
                  <c:v>0.20599999999999999</c:v>
                </c:pt>
                <c:pt idx="274">
                  <c:v>0.193</c:v>
                </c:pt>
                <c:pt idx="275">
                  <c:v>0.154</c:v>
                </c:pt>
                <c:pt idx="276">
                  <c:v>7.6999999999999999E-2</c:v>
                </c:pt>
                <c:pt idx="277">
                  <c:v>0.154</c:v>
                </c:pt>
                <c:pt idx="278">
                  <c:v>0.37</c:v>
                </c:pt>
                <c:pt idx="279">
                  <c:v>0.54600000000000004</c:v>
                </c:pt>
                <c:pt idx="280">
                  <c:v>0.623</c:v>
                </c:pt>
                <c:pt idx="281">
                  <c:v>0.60199999999999998</c:v>
                </c:pt>
                <c:pt idx="282">
                  <c:v>0.48599999999999999</c:v>
                </c:pt>
                <c:pt idx="283">
                  <c:v>0.84299999999999997</c:v>
                </c:pt>
                <c:pt idx="284">
                  <c:v>0.83299999999999996</c:v>
                </c:pt>
                <c:pt idx="285">
                  <c:v>0.75</c:v>
                </c:pt>
                <c:pt idx="286">
                  <c:v>0.92100000000000004</c:v>
                </c:pt>
                <c:pt idx="287">
                  <c:v>0.78900000000000003</c:v>
                </c:pt>
                <c:pt idx="288">
                  <c:v>0.89600000000000002</c:v>
                </c:pt>
                <c:pt idx="289">
                  <c:v>0.78700000000000003</c:v>
                </c:pt>
                <c:pt idx="290">
                  <c:v>0.69</c:v>
                </c:pt>
                <c:pt idx="291">
                  <c:v>0.64300000000000002</c:v>
                </c:pt>
                <c:pt idx="292">
                  <c:v>0.66100000000000003</c:v>
                </c:pt>
                <c:pt idx="293">
                  <c:v>0.65900000000000003</c:v>
                </c:pt>
                <c:pt idx="294">
                  <c:v>0.56299999999999994</c:v>
                </c:pt>
                <c:pt idx="295">
                  <c:v>0.74099999999999999</c:v>
                </c:pt>
                <c:pt idx="296">
                  <c:v>0.66600000000000004</c:v>
                </c:pt>
                <c:pt idx="297">
                  <c:v>0.65200000000000002</c:v>
                </c:pt>
                <c:pt idx="298">
                  <c:v>0.66200000000000003</c:v>
                </c:pt>
                <c:pt idx="299">
                  <c:v>0.64700000000000002</c:v>
                </c:pt>
                <c:pt idx="300">
                  <c:v>0.50900000000000001</c:v>
                </c:pt>
                <c:pt idx="301">
                  <c:v>0.61499999999999999</c:v>
                </c:pt>
                <c:pt idx="302">
                  <c:v>0.54700000000000004</c:v>
                </c:pt>
                <c:pt idx="303">
                  <c:v>0.51100000000000001</c:v>
                </c:pt>
                <c:pt idx="304">
                  <c:v>0.51700000000000002</c:v>
                </c:pt>
                <c:pt idx="305">
                  <c:v>0.69199999999999995</c:v>
                </c:pt>
                <c:pt idx="306">
                  <c:v>0.55800000000000005</c:v>
                </c:pt>
                <c:pt idx="307">
                  <c:v>0.47899999999999998</c:v>
                </c:pt>
                <c:pt idx="308">
                  <c:v>0.45900000000000002</c:v>
                </c:pt>
                <c:pt idx="309">
                  <c:v>0.67700000000000005</c:v>
                </c:pt>
                <c:pt idx="310">
                  <c:v>0.53900000000000003</c:v>
                </c:pt>
                <c:pt idx="311">
                  <c:v>0.54700000000000004</c:v>
                </c:pt>
                <c:pt idx="312">
                  <c:v>0.63500000000000001</c:v>
                </c:pt>
                <c:pt idx="313">
                  <c:v>0.628</c:v>
                </c:pt>
                <c:pt idx="314">
                  <c:v>0.51300000000000001</c:v>
                </c:pt>
                <c:pt idx="315">
                  <c:v>0.53900000000000003</c:v>
                </c:pt>
                <c:pt idx="316">
                  <c:v>0.48299999999999998</c:v>
                </c:pt>
                <c:pt idx="317">
                  <c:v>0.32400000000000001</c:v>
                </c:pt>
                <c:pt idx="318">
                  <c:v>0.29499999999999998</c:v>
                </c:pt>
                <c:pt idx="319">
                  <c:v>0.26</c:v>
                </c:pt>
                <c:pt idx="320">
                  <c:v>0.20100000000000001</c:v>
                </c:pt>
                <c:pt idx="321">
                  <c:v>0.14599999999999999</c:v>
                </c:pt>
                <c:pt idx="322">
                  <c:v>0.23699999999999999</c:v>
                </c:pt>
                <c:pt idx="323">
                  <c:v>0.27</c:v>
                </c:pt>
                <c:pt idx="324">
                  <c:v>0.21099999999999999</c:v>
                </c:pt>
                <c:pt idx="325">
                  <c:v>0.17899999999999999</c:v>
                </c:pt>
                <c:pt idx="326">
                  <c:v>0.13300000000000001</c:v>
                </c:pt>
                <c:pt idx="327">
                  <c:v>9.5000000000000001E-2</c:v>
                </c:pt>
                <c:pt idx="328">
                  <c:v>0.127</c:v>
                </c:pt>
                <c:pt idx="329">
                  <c:v>0.23</c:v>
                </c:pt>
                <c:pt idx="330">
                  <c:v>0.27100000000000002</c:v>
                </c:pt>
                <c:pt idx="331">
                  <c:v>0.14299999999999999</c:v>
                </c:pt>
                <c:pt idx="332">
                  <c:v>0.123</c:v>
                </c:pt>
                <c:pt idx="333">
                  <c:v>0.16400000000000001</c:v>
                </c:pt>
                <c:pt idx="334">
                  <c:v>0.13700000000000001</c:v>
                </c:pt>
                <c:pt idx="335">
                  <c:v>6.7000000000000004E-2</c:v>
                </c:pt>
                <c:pt idx="336">
                  <c:v>0.02</c:v>
                </c:pt>
                <c:pt idx="337">
                  <c:v>1.7999999999999999E-2</c:v>
                </c:pt>
                <c:pt idx="338">
                  <c:v>-4.9000000000000002E-2</c:v>
                </c:pt>
                <c:pt idx="339">
                  <c:v>-0.127</c:v>
                </c:pt>
                <c:pt idx="340">
                  <c:v>-0.189</c:v>
                </c:pt>
                <c:pt idx="341">
                  <c:v>5.0000000000000001E-3</c:v>
                </c:pt>
                <c:pt idx="342">
                  <c:v>-3.1E-2</c:v>
                </c:pt>
                <c:pt idx="343">
                  <c:v>-0.121</c:v>
                </c:pt>
                <c:pt idx="344">
                  <c:v>-6.8000000000000005E-2</c:v>
                </c:pt>
                <c:pt idx="345">
                  <c:v>-0.11</c:v>
                </c:pt>
                <c:pt idx="346">
                  <c:v>-3.4000000000000002E-2</c:v>
                </c:pt>
                <c:pt idx="347">
                  <c:v>-7.2999999999999995E-2</c:v>
                </c:pt>
                <c:pt idx="348">
                  <c:v>-4.4999999999999998E-2</c:v>
                </c:pt>
                <c:pt idx="349">
                  <c:v>8.9999999999999993E-3</c:v>
                </c:pt>
                <c:pt idx="350">
                  <c:v>6.0000000000000001E-3</c:v>
                </c:pt>
                <c:pt idx="351">
                  <c:v>-8.3000000000000004E-2</c:v>
                </c:pt>
                <c:pt idx="352">
                  <c:v>-0.122</c:v>
                </c:pt>
                <c:pt idx="353">
                  <c:v>1.7999999999999999E-2</c:v>
                </c:pt>
                <c:pt idx="354">
                  <c:v>5.6000000000000001E-2</c:v>
                </c:pt>
                <c:pt idx="355">
                  <c:v>5.0000000000000001E-3</c:v>
                </c:pt>
                <c:pt idx="356">
                  <c:v>0.16600000000000001</c:v>
                </c:pt>
                <c:pt idx="357">
                  <c:v>0.13300000000000001</c:v>
                </c:pt>
                <c:pt idx="358">
                  <c:v>0.307</c:v>
                </c:pt>
                <c:pt idx="359">
                  <c:v>0.27</c:v>
                </c:pt>
                <c:pt idx="360">
                  <c:v>0.23799999999999999</c:v>
                </c:pt>
                <c:pt idx="361">
                  <c:v>0.27900000000000003</c:v>
                </c:pt>
                <c:pt idx="362">
                  <c:v>0.36199999999999999</c:v>
                </c:pt>
                <c:pt idx="363">
                  <c:v>0.312</c:v>
                </c:pt>
                <c:pt idx="364">
                  <c:v>0.218</c:v>
                </c:pt>
                <c:pt idx="365">
                  <c:v>0.20399999999999999</c:v>
                </c:pt>
                <c:pt idx="366">
                  <c:v>0.29599999999999999</c:v>
                </c:pt>
                <c:pt idx="367">
                  <c:v>0.33600000000000002</c:v>
                </c:pt>
                <c:pt idx="368">
                  <c:v>0.42</c:v>
                </c:pt>
                <c:pt idx="369">
                  <c:v>0.46</c:v>
                </c:pt>
                <c:pt idx="370">
                  <c:v>0.41</c:v>
                </c:pt>
                <c:pt idx="371">
                  <c:v>0.318</c:v>
                </c:pt>
                <c:pt idx="372">
                  <c:v>0.3</c:v>
                </c:pt>
                <c:pt idx="373">
                  <c:v>0.184</c:v>
                </c:pt>
                <c:pt idx="374">
                  <c:v>0.35299999999999998</c:v>
                </c:pt>
                <c:pt idx="375">
                  <c:v>0.48099999999999998</c:v>
                </c:pt>
                <c:pt idx="376">
                  <c:v>0.432</c:v>
                </c:pt>
                <c:pt idx="377">
                  <c:v>0.40100000000000002</c:v>
                </c:pt>
                <c:pt idx="378">
                  <c:v>0.32500000000000001</c:v>
                </c:pt>
                <c:pt idx="379">
                  <c:v>0.22600000000000001</c:v>
                </c:pt>
                <c:pt idx="380">
                  <c:v>0.186</c:v>
                </c:pt>
                <c:pt idx="381">
                  <c:v>0.251</c:v>
                </c:pt>
                <c:pt idx="382">
                  <c:v>0.315</c:v>
                </c:pt>
                <c:pt idx="383">
                  <c:v>0.41599999999999998</c:v>
                </c:pt>
                <c:pt idx="384">
                  <c:v>0.38900000000000001</c:v>
                </c:pt>
                <c:pt idx="385">
                  <c:v>0.36599999999999999</c:v>
                </c:pt>
                <c:pt idx="386">
                  <c:v>0.32800000000000001</c:v>
                </c:pt>
                <c:pt idx="387">
                  <c:v>0.27200000000000002</c:v>
                </c:pt>
                <c:pt idx="388">
                  <c:v>0.26100000000000001</c:v>
                </c:pt>
                <c:pt idx="389">
                  <c:v>0.27500000000000002</c:v>
                </c:pt>
                <c:pt idx="390">
                  <c:v>0.253</c:v>
                </c:pt>
                <c:pt idx="391">
                  <c:v>0.46500000000000002</c:v>
                </c:pt>
                <c:pt idx="392">
                  <c:v>0.57099999999999995</c:v>
                </c:pt>
                <c:pt idx="393">
                  <c:v>0.59199999999999997</c:v>
                </c:pt>
                <c:pt idx="394">
                  <c:v>0.505</c:v>
                </c:pt>
                <c:pt idx="395">
                  <c:v>0.54</c:v>
                </c:pt>
                <c:pt idx="396">
                  <c:v>0.46600000000000003</c:v>
                </c:pt>
                <c:pt idx="397">
                  <c:v>0.38</c:v>
                </c:pt>
                <c:pt idx="398">
                  <c:v>0.41299999999999998</c:v>
                </c:pt>
                <c:pt idx="399">
                  <c:v>0.378</c:v>
                </c:pt>
                <c:pt idx="400">
                  <c:v>0.376</c:v>
                </c:pt>
                <c:pt idx="401">
                  <c:v>0.31</c:v>
                </c:pt>
                <c:pt idx="402">
                  <c:v>0.43</c:v>
                </c:pt>
                <c:pt idx="403">
                  <c:v>0.44500000000000001</c:v>
                </c:pt>
                <c:pt idx="404">
                  <c:v>0.46200000000000002</c:v>
                </c:pt>
                <c:pt idx="405">
                  <c:v>0.45800000000000002</c:v>
                </c:pt>
                <c:pt idx="406">
                  <c:v>0.40200000000000002</c:v>
                </c:pt>
                <c:pt idx="407">
                  <c:v>0.45100000000000001</c:v>
                </c:pt>
                <c:pt idx="408">
                  <c:v>0.38200000000000001</c:v>
                </c:pt>
                <c:pt idx="409">
                  <c:v>0.36199999999999999</c:v>
                </c:pt>
                <c:pt idx="410">
                  <c:v>0.40899999999999997</c:v>
                </c:pt>
                <c:pt idx="411">
                  <c:v>0.35899999999999999</c:v>
                </c:pt>
                <c:pt idx="412">
                  <c:v>0.35899999999999999</c:v>
                </c:pt>
                <c:pt idx="413">
                  <c:v>0.30399999999999999</c:v>
                </c:pt>
                <c:pt idx="414">
                  <c:v>0.30499999999999999</c:v>
                </c:pt>
                <c:pt idx="415">
                  <c:v>0.29899999999999999</c:v>
                </c:pt>
                <c:pt idx="416">
                  <c:v>0.41799999999999998</c:v>
                </c:pt>
                <c:pt idx="417">
                  <c:v>0.42299999999999999</c:v>
                </c:pt>
                <c:pt idx="418">
                  <c:v>0.436</c:v>
                </c:pt>
                <c:pt idx="419">
                  <c:v>0.57699999999999996</c:v>
                </c:pt>
                <c:pt idx="420">
                  <c:v>0.56599999999999995</c:v>
                </c:pt>
                <c:pt idx="421">
                  <c:v>0.626</c:v>
                </c:pt>
                <c:pt idx="422">
                  <c:v>0.76500000000000001</c:v>
                </c:pt>
                <c:pt idx="423">
                  <c:v>0.74099999999999999</c:v>
                </c:pt>
                <c:pt idx="424">
                  <c:v>0.70399999999999996</c:v>
                </c:pt>
                <c:pt idx="425">
                  <c:v>0.65</c:v>
                </c:pt>
                <c:pt idx="426">
                  <c:v>0.64800000000000002</c:v>
                </c:pt>
                <c:pt idx="427">
                  <c:v>0.64400000000000002</c:v>
                </c:pt>
                <c:pt idx="428">
                  <c:v>0.56799999999999995</c:v>
                </c:pt>
                <c:pt idx="429">
                  <c:v>0.52400000000000002</c:v>
                </c:pt>
                <c:pt idx="430">
                  <c:v>0.49399999999999999</c:v>
                </c:pt>
                <c:pt idx="431">
                  <c:v>0.495</c:v>
                </c:pt>
                <c:pt idx="432">
                  <c:v>0.50900000000000001</c:v>
                </c:pt>
                <c:pt idx="433">
                  <c:v>0.58799999999999997</c:v>
                </c:pt>
                <c:pt idx="434">
                  <c:v>0.56899999999999995</c:v>
                </c:pt>
                <c:pt idx="435">
                  <c:v>0.54200000000000004</c:v>
                </c:pt>
                <c:pt idx="436">
                  <c:v>0.55700000000000005</c:v>
                </c:pt>
                <c:pt idx="437">
                  <c:v>0.57699999999999996</c:v>
                </c:pt>
                <c:pt idx="438">
                  <c:v>0.40300000000000002</c:v>
                </c:pt>
                <c:pt idx="439">
                  <c:v>0.38200000000000001</c:v>
                </c:pt>
                <c:pt idx="440">
                  <c:v>0.44600000000000001</c:v>
                </c:pt>
                <c:pt idx="441">
                  <c:v>0.40100000000000002</c:v>
                </c:pt>
                <c:pt idx="442">
                  <c:v>0.33500000000000002</c:v>
                </c:pt>
                <c:pt idx="443">
                  <c:v>0.3</c:v>
                </c:pt>
                <c:pt idx="444">
                  <c:v>0.28999999999999998</c:v>
                </c:pt>
                <c:pt idx="445">
                  <c:v>0.33800000000000002</c:v>
                </c:pt>
                <c:pt idx="446">
                  <c:v>0.36899999999999999</c:v>
                </c:pt>
                <c:pt idx="447">
                  <c:v>0.40200000000000002</c:v>
                </c:pt>
                <c:pt idx="448">
                  <c:v>0.40600000000000003</c:v>
                </c:pt>
                <c:pt idx="449">
                  <c:v>0.315</c:v>
                </c:pt>
                <c:pt idx="450">
                  <c:v>0.30399999999999999</c:v>
                </c:pt>
                <c:pt idx="451">
                  <c:v>0.34300000000000003</c:v>
                </c:pt>
                <c:pt idx="452">
                  <c:v>0.32500000000000001</c:v>
                </c:pt>
                <c:pt idx="453">
                  <c:v>0.38600000000000001</c:v>
                </c:pt>
                <c:pt idx="454">
                  <c:v>0.44900000000000001</c:v>
                </c:pt>
                <c:pt idx="455">
                  <c:v>0.46</c:v>
                </c:pt>
                <c:pt idx="456">
                  <c:v>0.46899999999999997</c:v>
                </c:pt>
                <c:pt idx="457">
                  <c:v>0.57199999999999995</c:v>
                </c:pt>
                <c:pt idx="458">
                  <c:v>0.497</c:v>
                </c:pt>
                <c:pt idx="459">
                  <c:v>0.45800000000000002</c:v>
                </c:pt>
                <c:pt idx="460">
                  <c:v>0.35099999999999998</c:v>
                </c:pt>
                <c:pt idx="461">
                  <c:v>0.42599999999999999</c:v>
                </c:pt>
                <c:pt idx="462">
                  <c:v>0.40600000000000003</c:v>
                </c:pt>
                <c:pt idx="463">
                  <c:v>0.36599999999999999</c:v>
                </c:pt>
                <c:pt idx="464">
                  <c:v>0.33900000000000002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C00-4163-8187-D52D87F0783F}"/>
            </c:ext>
          </c:extLst>
        </c:ser>
        <c:ser>
          <c:idx val="1"/>
          <c:order val="1"/>
          <c:tx>
            <c:v>Rf (USA)</c:v>
          </c:tx>
          <c:spPr>
            <a:ln w="9525" cap="rnd">
              <a:solidFill>
                <a:schemeClr val="bg2">
                  <a:lumMod val="50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'Bloom Yields live'!$A$11:$A$475</c:f>
              <c:numCache>
                <c:formatCode>m/d/yyyy</c:formatCode>
                <c:ptCount val="465"/>
                <c:pt idx="0">
                  <c:v>40179</c:v>
                </c:pt>
                <c:pt idx="1">
                  <c:v>40186</c:v>
                </c:pt>
                <c:pt idx="2">
                  <c:v>40193</c:v>
                </c:pt>
                <c:pt idx="3">
                  <c:v>40200</c:v>
                </c:pt>
                <c:pt idx="4">
                  <c:v>40207</c:v>
                </c:pt>
                <c:pt idx="5">
                  <c:v>40214</c:v>
                </c:pt>
                <c:pt idx="6">
                  <c:v>40221</c:v>
                </c:pt>
                <c:pt idx="7">
                  <c:v>40228</c:v>
                </c:pt>
                <c:pt idx="8">
                  <c:v>40235</c:v>
                </c:pt>
                <c:pt idx="9">
                  <c:v>40242</c:v>
                </c:pt>
                <c:pt idx="10">
                  <c:v>40249</c:v>
                </c:pt>
                <c:pt idx="11">
                  <c:v>40256</c:v>
                </c:pt>
                <c:pt idx="12">
                  <c:v>40263</c:v>
                </c:pt>
                <c:pt idx="13">
                  <c:v>40270</c:v>
                </c:pt>
                <c:pt idx="14">
                  <c:v>40277</c:v>
                </c:pt>
                <c:pt idx="15">
                  <c:v>40284</c:v>
                </c:pt>
                <c:pt idx="16">
                  <c:v>40291</c:v>
                </c:pt>
                <c:pt idx="17">
                  <c:v>40298</c:v>
                </c:pt>
                <c:pt idx="18">
                  <c:v>40305</c:v>
                </c:pt>
                <c:pt idx="19">
                  <c:v>40312</c:v>
                </c:pt>
                <c:pt idx="20">
                  <c:v>40319</c:v>
                </c:pt>
                <c:pt idx="21">
                  <c:v>40326</c:v>
                </c:pt>
                <c:pt idx="22">
                  <c:v>40333</c:v>
                </c:pt>
                <c:pt idx="23">
                  <c:v>40340</c:v>
                </c:pt>
                <c:pt idx="24">
                  <c:v>40347</c:v>
                </c:pt>
                <c:pt idx="25">
                  <c:v>40354</c:v>
                </c:pt>
                <c:pt idx="26">
                  <c:v>40361</c:v>
                </c:pt>
                <c:pt idx="27">
                  <c:v>40368</c:v>
                </c:pt>
                <c:pt idx="28">
                  <c:v>40375</c:v>
                </c:pt>
                <c:pt idx="29">
                  <c:v>40382</c:v>
                </c:pt>
                <c:pt idx="30">
                  <c:v>40389</c:v>
                </c:pt>
                <c:pt idx="31">
                  <c:v>40396</c:v>
                </c:pt>
                <c:pt idx="32">
                  <c:v>40403</c:v>
                </c:pt>
                <c:pt idx="33">
                  <c:v>40410</c:v>
                </c:pt>
                <c:pt idx="34">
                  <c:v>40417</c:v>
                </c:pt>
                <c:pt idx="35">
                  <c:v>40424</c:v>
                </c:pt>
                <c:pt idx="36">
                  <c:v>40431</c:v>
                </c:pt>
                <c:pt idx="37">
                  <c:v>40438</c:v>
                </c:pt>
                <c:pt idx="38">
                  <c:v>40445</c:v>
                </c:pt>
                <c:pt idx="39">
                  <c:v>40452</c:v>
                </c:pt>
                <c:pt idx="40">
                  <c:v>40459</c:v>
                </c:pt>
                <c:pt idx="41">
                  <c:v>40466</c:v>
                </c:pt>
                <c:pt idx="42">
                  <c:v>40473</c:v>
                </c:pt>
                <c:pt idx="43">
                  <c:v>40480</c:v>
                </c:pt>
                <c:pt idx="44">
                  <c:v>40487</c:v>
                </c:pt>
                <c:pt idx="45">
                  <c:v>40494</c:v>
                </c:pt>
                <c:pt idx="46">
                  <c:v>40501</c:v>
                </c:pt>
                <c:pt idx="47">
                  <c:v>40508</c:v>
                </c:pt>
                <c:pt idx="48">
                  <c:v>40515</c:v>
                </c:pt>
                <c:pt idx="49">
                  <c:v>40522</c:v>
                </c:pt>
                <c:pt idx="50">
                  <c:v>40529</c:v>
                </c:pt>
                <c:pt idx="51">
                  <c:v>40536</c:v>
                </c:pt>
                <c:pt idx="52">
                  <c:v>40543</c:v>
                </c:pt>
                <c:pt idx="53">
                  <c:v>40550</c:v>
                </c:pt>
                <c:pt idx="54">
                  <c:v>40557</c:v>
                </c:pt>
                <c:pt idx="55">
                  <c:v>40564</c:v>
                </c:pt>
                <c:pt idx="56">
                  <c:v>40571</c:v>
                </c:pt>
                <c:pt idx="57">
                  <c:v>40578</c:v>
                </c:pt>
                <c:pt idx="58">
                  <c:v>40585</c:v>
                </c:pt>
                <c:pt idx="59">
                  <c:v>40592</c:v>
                </c:pt>
                <c:pt idx="60">
                  <c:v>40599</c:v>
                </c:pt>
                <c:pt idx="61">
                  <c:v>40606</c:v>
                </c:pt>
                <c:pt idx="62">
                  <c:v>40613</c:v>
                </c:pt>
                <c:pt idx="63">
                  <c:v>40620</c:v>
                </c:pt>
                <c:pt idx="64">
                  <c:v>40627</c:v>
                </c:pt>
                <c:pt idx="65">
                  <c:v>40634</c:v>
                </c:pt>
                <c:pt idx="66">
                  <c:v>40641</c:v>
                </c:pt>
                <c:pt idx="67">
                  <c:v>40648</c:v>
                </c:pt>
                <c:pt idx="68">
                  <c:v>40655</c:v>
                </c:pt>
                <c:pt idx="69">
                  <c:v>40662</c:v>
                </c:pt>
                <c:pt idx="70">
                  <c:v>40669</c:v>
                </c:pt>
                <c:pt idx="71">
                  <c:v>40676</c:v>
                </c:pt>
                <c:pt idx="72">
                  <c:v>40683</c:v>
                </c:pt>
                <c:pt idx="73">
                  <c:v>40690</c:v>
                </c:pt>
                <c:pt idx="74">
                  <c:v>40697</c:v>
                </c:pt>
                <c:pt idx="75">
                  <c:v>40704</c:v>
                </c:pt>
                <c:pt idx="76">
                  <c:v>40711</c:v>
                </c:pt>
                <c:pt idx="77">
                  <c:v>40718</c:v>
                </c:pt>
                <c:pt idx="78">
                  <c:v>40725</c:v>
                </c:pt>
                <c:pt idx="79">
                  <c:v>40732</c:v>
                </c:pt>
                <c:pt idx="80">
                  <c:v>40739</c:v>
                </c:pt>
                <c:pt idx="81">
                  <c:v>40746</c:v>
                </c:pt>
                <c:pt idx="82">
                  <c:v>40753</c:v>
                </c:pt>
                <c:pt idx="83">
                  <c:v>40760</c:v>
                </c:pt>
                <c:pt idx="84">
                  <c:v>40767</c:v>
                </c:pt>
                <c:pt idx="85">
                  <c:v>40774</c:v>
                </c:pt>
                <c:pt idx="86">
                  <c:v>40781</c:v>
                </c:pt>
                <c:pt idx="87">
                  <c:v>40788</c:v>
                </c:pt>
                <c:pt idx="88">
                  <c:v>40795</c:v>
                </c:pt>
                <c:pt idx="89">
                  <c:v>40802</c:v>
                </c:pt>
                <c:pt idx="90">
                  <c:v>40809</c:v>
                </c:pt>
                <c:pt idx="91">
                  <c:v>40816</c:v>
                </c:pt>
                <c:pt idx="92">
                  <c:v>40823</c:v>
                </c:pt>
                <c:pt idx="93">
                  <c:v>40830</c:v>
                </c:pt>
                <c:pt idx="94">
                  <c:v>40837</c:v>
                </c:pt>
                <c:pt idx="95">
                  <c:v>40844</c:v>
                </c:pt>
                <c:pt idx="96">
                  <c:v>40851</c:v>
                </c:pt>
                <c:pt idx="97">
                  <c:v>40858</c:v>
                </c:pt>
                <c:pt idx="98">
                  <c:v>40865</c:v>
                </c:pt>
                <c:pt idx="99">
                  <c:v>40872</c:v>
                </c:pt>
                <c:pt idx="100">
                  <c:v>40879</c:v>
                </c:pt>
                <c:pt idx="101">
                  <c:v>40886</c:v>
                </c:pt>
                <c:pt idx="102">
                  <c:v>40893</c:v>
                </c:pt>
                <c:pt idx="103">
                  <c:v>40900</c:v>
                </c:pt>
                <c:pt idx="104">
                  <c:v>40907</c:v>
                </c:pt>
                <c:pt idx="105">
                  <c:v>40914</c:v>
                </c:pt>
                <c:pt idx="106">
                  <c:v>40921</c:v>
                </c:pt>
                <c:pt idx="107">
                  <c:v>40928</c:v>
                </c:pt>
                <c:pt idx="108">
                  <c:v>40935</c:v>
                </c:pt>
                <c:pt idx="109">
                  <c:v>40942</c:v>
                </c:pt>
                <c:pt idx="110">
                  <c:v>40949</c:v>
                </c:pt>
                <c:pt idx="111">
                  <c:v>40956</c:v>
                </c:pt>
                <c:pt idx="112">
                  <c:v>40963</c:v>
                </c:pt>
                <c:pt idx="113">
                  <c:v>40970</c:v>
                </c:pt>
                <c:pt idx="114">
                  <c:v>40977</c:v>
                </c:pt>
                <c:pt idx="115">
                  <c:v>40984</c:v>
                </c:pt>
                <c:pt idx="116">
                  <c:v>40991</c:v>
                </c:pt>
                <c:pt idx="117">
                  <c:v>40998</c:v>
                </c:pt>
                <c:pt idx="118">
                  <c:v>41005</c:v>
                </c:pt>
                <c:pt idx="119">
                  <c:v>41012</c:v>
                </c:pt>
                <c:pt idx="120">
                  <c:v>41019</c:v>
                </c:pt>
                <c:pt idx="121">
                  <c:v>41026</c:v>
                </c:pt>
                <c:pt idx="122">
                  <c:v>41033</c:v>
                </c:pt>
                <c:pt idx="123">
                  <c:v>41040</c:v>
                </c:pt>
                <c:pt idx="124">
                  <c:v>41047</c:v>
                </c:pt>
                <c:pt idx="125">
                  <c:v>41054</c:v>
                </c:pt>
                <c:pt idx="126">
                  <c:v>41061</c:v>
                </c:pt>
                <c:pt idx="127">
                  <c:v>41068</c:v>
                </c:pt>
                <c:pt idx="128">
                  <c:v>41075</c:v>
                </c:pt>
                <c:pt idx="129">
                  <c:v>41082</c:v>
                </c:pt>
                <c:pt idx="130">
                  <c:v>41089</c:v>
                </c:pt>
                <c:pt idx="131">
                  <c:v>41096</c:v>
                </c:pt>
                <c:pt idx="132">
                  <c:v>41103</c:v>
                </c:pt>
                <c:pt idx="133">
                  <c:v>41110</c:v>
                </c:pt>
                <c:pt idx="134">
                  <c:v>41117</c:v>
                </c:pt>
                <c:pt idx="135">
                  <c:v>41124</c:v>
                </c:pt>
                <c:pt idx="136">
                  <c:v>41131</c:v>
                </c:pt>
                <c:pt idx="137">
                  <c:v>41138</c:v>
                </c:pt>
                <c:pt idx="138">
                  <c:v>41145</c:v>
                </c:pt>
                <c:pt idx="139">
                  <c:v>41152</c:v>
                </c:pt>
                <c:pt idx="140">
                  <c:v>41159</c:v>
                </c:pt>
                <c:pt idx="141">
                  <c:v>41166</c:v>
                </c:pt>
                <c:pt idx="142">
                  <c:v>41173</c:v>
                </c:pt>
                <c:pt idx="143">
                  <c:v>41180</c:v>
                </c:pt>
                <c:pt idx="144">
                  <c:v>41187</c:v>
                </c:pt>
                <c:pt idx="145">
                  <c:v>41194</c:v>
                </c:pt>
                <c:pt idx="146">
                  <c:v>41201</c:v>
                </c:pt>
                <c:pt idx="147">
                  <c:v>41208</c:v>
                </c:pt>
                <c:pt idx="148">
                  <c:v>41215</c:v>
                </c:pt>
                <c:pt idx="149">
                  <c:v>41222</c:v>
                </c:pt>
                <c:pt idx="150">
                  <c:v>41229</c:v>
                </c:pt>
                <c:pt idx="151">
                  <c:v>41236</c:v>
                </c:pt>
                <c:pt idx="152">
                  <c:v>41243</c:v>
                </c:pt>
                <c:pt idx="153">
                  <c:v>41250</c:v>
                </c:pt>
                <c:pt idx="154">
                  <c:v>41257</c:v>
                </c:pt>
                <c:pt idx="155">
                  <c:v>41264</c:v>
                </c:pt>
                <c:pt idx="156">
                  <c:v>41271</c:v>
                </c:pt>
                <c:pt idx="157">
                  <c:v>41278</c:v>
                </c:pt>
                <c:pt idx="158">
                  <c:v>41285</c:v>
                </c:pt>
                <c:pt idx="159">
                  <c:v>41292</c:v>
                </c:pt>
                <c:pt idx="160">
                  <c:v>41299</c:v>
                </c:pt>
                <c:pt idx="161">
                  <c:v>41306</c:v>
                </c:pt>
                <c:pt idx="162">
                  <c:v>41313</c:v>
                </c:pt>
                <c:pt idx="163">
                  <c:v>41320</c:v>
                </c:pt>
                <c:pt idx="164">
                  <c:v>41327</c:v>
                </c:pt>
                <c:pt idx="165">
                  <c:v>41334</c:v>
                </c:pt>
                <c:pt idx="166">
                  <c:v>41341</c:v>
                </c:pt>
                <c:pt idx="167">
                  <c:v>41348</c:v>
                </c:pt>
                <c:pt idx="168">
                  <c:v>41355</c:v>
                </c:pt>
                <c:pt idx="169">
                  <c:v>41362</c:v>
                </c:pt>
                <c:pt idx="170">
                  <c:v>41369</c:v>
                </c:pt>
                <c:pt idx="171">
                  <c:v>41376</c:v>
                </c:pt>
                <c:pt idx="172">
                  <c:v>41383</c:v>
                </c:pt>
                <c:pt idx="173">
                  <c:v>41390</c:v>
                </c:pt>
                <c:pt idx="174">
                  <c:v>41397</c:v>
                </c:pt>
                <c:pt idx="175">
                  <c:v>41404</c:v>
                </c:pt>
                <c:pt idx="176">
                  <c:v>41411</c:v>
                </c:pt>
                <c:pt idx="177">
                  <c:v>41418</c:v>
                </c:pt>
                <c:pt idx="178">
                  <c:v>41425</c:v>
                </c:pt>
                <c:pt idx="179">
                  <c:v>41432</c:v>
                </c:pt>
                <c:pt idx="180">
                  <c:v>41439</c:v>
                </c:pt>
                <c:pt idx="181">
                  <c:v>41446</c:v>
                </c:pt>
                <c:pt idx="182">
                  <c:v>41453</c:v>
                </c:pt>
                <c:pt idx="183">
                  <c:v>41460</c:v>
                </c:pt>
                <c:pt idx="184">
                  <c:v>41467</c:v>
                </c:pt>
                <c:pt idx="185">
                  <c:v>41474</c:v>
                </c:pt>
                <c:pt idx="186">
                  <c:v>41481</c:v>
                </c:pt>
                <c:pt idx="187">
                  <c:v>41488</c:v>
                </c:pt>
                <c:pt idx="188">
                  <c:v>41495</c:v>
                </c:pt>
                <c:pt idx="189">
                  <c:v>41502</c:v>
                </c:pt>
                <c:pt idx="190">
                  <c:v>41509</c:v>
                </c:pt>
                <c:pt idx="191">
                  <c:v>41516</c:v>
                </c:pt>
                <c:pt idx="192">
                  <c:v>41523</c:v>
                </c:pt>
                <c:pt idx="193">
                  <c:v>41530</c:v>
                </c:pt>
                <c:pt idx="194">
                  <c:v>41537</c:v>
                </c:pt>
                <c:pt idx="195">
                  <c:v>41544</c:v>
                </c:pt>
                <c:pt idx="196">
                  <c:v>41551</c:v>
                </c:pt>
                <c:pt idx="197">
                  <c:v>41558</c:v>
                </c:pt>
                <c:pt idx="198">
                  <c:v>41565</c:v>
                </c:pt>
                <c:pt idx="199">
                  <c:v>41572</c:v>
                </c:pt>
                <c:pt idx="200">
                  <c:v>41579</c:v>
                </c:pt>
                <c:pt idx="201">
                  <c:v>41586</c:v>
                </c:pt>
                <c:pt idx="202">
                  <c:v>41593</c:v>
                </c:pt>
                <c:pt idx="203">
                  <c:v>41600</c:v>
                </c:pt>
                <c:pt idx="204">
                  <c:v>41607</c:v>
                </c:pt>
                <c:pt idx="205">
                  <c:v>41614</c:v>
                </c:pt>
                <c:pt idx="206">
                  <c:v>41621</c:v>
                </c:pt>
                <c:pt idx="207">
                  <c:v>41628</c:v>
                </c:pt>
                <c:pt idx="208">
                  <c:v>41635</c:v>
                </c:pt>
                <c:pt idx="209">
                  <c:v>41642</c:v>
                </c:pt>
                <c:pt idx="210">
                  <c:v>41649</c:v>
                </c:pt>
                <c:pt idx="211">
                  <c:v>41656</c:v>
                </c:pt>
                <c:pt idx="212">
                  <c:v>41663</c:v>
                </c:pt>
                <c:pt idx="213">
                  <c:v>41670</c:v>
                </c:pt>
                <c:pt idx="214">
                  <c:v>41677</c:v>
                </c:pt>
                <c:pt idx="215">
                  <c:v>41684</c:v>
                </c:pt>
                <c:pt idx="216">
                  <c:v>41691</c:v>
                </c:pt>
                <c:pt idx="217">
                  <c:v>41698</c:v>
                </c:pt>
                <c:pt idx="218">
                  <c:v>41705</c:v>
                </c:pt>
                <c:pt idx="219">
                  <c:v>41712</c:v>
                </c:pt>
                <c:pt idx="220">
                  <c:v>41719</c:v>
                </c:pt>
                <c:pt idx="221">
                  <c:v>41726</c:v>
                </c:pt>
                <c:pt idx="222">
                  <c:v>41733</c:v>
                </c:pt>
                <c:pt idx="223">
                  <c:v>41740</c:v>
                </c:pt>
                <c:pt idx="224">
                  <c:v>41747</c:v>
                </c:pt>
                <c:pt idx="225">
                  <c:v>41754</c:v>
                </c:pt>
                <c:pt idx="226">
                  <c:v>41761</c:v>
                </c:pt>
                <c:pt idx="227">
                  <c:v>41768</c:v>
                </c:pt>
                <c:pt idx="228">
                  <c:v>41775</c:v>
                </c:pt>
                <c:pt idx="229">
                  <c:v>41782</c:v>
                </c:pt>
                <c:pt idx="230">
                  <c:v>41789</c:v>
                </c:pt>
                <c:pt idx="231">
                  <c:v>41796</c:v>
                </c:pt>
                <c:pt idx="232">
                  <c:v>41803</c:v>
                </c:pt>
                <c:pt idx="233">
                  <c:v>41810</c:v>
                </c:pt>
                <c:pt idx="234">
                  <c:v>41817</c:v>
                </c:pt>
                <c:pt idx="235">
                  <c:v>41824</c:v>
                </c:pt>
                <c:pt idx="236">
                  <c:v>41831</c:v>
                </c:pt>
                <c:pt idx="237">
                  <c:v>41838</c:v>
                </c:pt>
                <c:pt idx="238">
                  <c:v>41845</c:v>
                </c:pt>
                <c:pt idx="239">
                  <c:v>41852</c:v>
                </c:pt>
                <c:pt idx="240">
                  <c:v>41859</c:v>
                </c:pt>
                <c:pt idx="241">
                  <c:v>41866</c:v>
                </c:pt>
                <c:pt idx="242">
                  <c:v>41873</c:v>
                </c:pt>
                <c:pt idx="243">
                  <c:v>41880</c:v>
                </c:pt>
                <c:pt idx="244">
                  <c:v>41887</c:v>
                </c:pt>
                <c:pt idx="245">
                  <c:v>41894</c:v>
                </c:pt>
                <c:pt idx="246">
                  <c:v>41901</c:v>
                </c:pt>
                <c:pt idx="247">
                  <c:v>41908</c:v>
                </c:pt>
                <c:pt idx="248">
                  <c:v>41915</c:v>
                </c:pt>
                <c:pt idx="249">
                  <c:v>41922</c:v>
                </c:pt>
                <c:pt idx="250">
                  <c:v>41929</c:v>
                </c:pt>
                <c:pt idx="251">
                  <c:v>41936</c:v>
                </c:pt>
                <c:pt idx="252">
                  <c:v>41943</c:v>
                </c:pt>
                <c:pt idx="253">
                  <c:v>41950</c:v>
                </c:pt>
                <c:pt idx="254">
                  <c:v>41957</c:v>
                </c:pt>
                <c:pt idx="255">
                  <c:v>41964</c:v>
                </c:pt>
                <c:pt idx="256">
                  <c:v>41971</c:v>
                </c:pt>
                <c:pt idx="257">
                  <c:v>41978</c:v>
                </c:pt>
                <c:pt idx="258">
                  <c:v>41985</c:v>
                </c:pt>
                <c:pt idx="259">
                  <c:v>41992</c:v>
                </c:pt>
                <c:pt idx="260">
                  <c:v>41999</c:v>
                </c:pt>
                <c:pt idx="261">
                  <c:v>42006</c:v>
                </c:pt>
                <c:pt idx="262">
                  <c:v>42013</c:v>
                </c:pt>
                <c:pt idx="263">
                  <c:v>42020</c:v>
                </c:pt>
                <c:pt idx="264">
                  <c:v>42027</c:v>
                </c:pt>
                <c:pt idx="265">
                  <c:v>42034</c:v>
                </c:pt>
                <c:pt idx="266">
                  <c:v>42041</c:v>
                </c:pt>
                <c:pt idx="267">
                  <c:v>42048</c:v>
                </c:pt>
                <c:pt idx="268">
                  <c:v>42055</c:v>
                </c:pt>
                <c:pt idx="269">
                  <c:v>42062</c:v>
                </c:pt>
                <c:pt idx="270">
                  <c:v>42069</c:v>
                </c:pt>
                <c:pt idx="271">
                  <c:v>42076</c:v>
                </c:pt>
                <c:pt idx="272">
                  <c:v>42083</c:v>
                </c:pt>
                <c:pt idx="273">
                  <c:v>42090</c:v>
                </c:pt>
                <c:pt idx="274">
                  <c:v>42097</c:v>
                </c:pt>
                <c:pt idx="275">
                  <c:v>42104</c:v>
                </c:pt>
                <c:pt idx="276">
                  <c:v>42111</c:v>
                </c:pt>
                <c:pt idx="277">
                  <c:v>42118</c:v>
                </c:pt>
                <c:pt idx="278">
                  <c:v>42125</c:v>
                </c:pt>
                <c:pt idx="279">
                  <c:v>42132</c:v>
                </c:pt>
                <c:pt idx="280">
                  <c:v>42139</c:v>
                </c:pt>
                <c:pt idx="281">
                  <c:v>42146</c:v>
                </c:pt>
                <c:pt idx="282">
                  <c:v>42153</c:v>
                </c:pt>
                <c:pt idx="283">
                  <c:v>42160</c:v>
                </c:pt>
                <c:pt idx="284">
                  <c:v>42167</c:v>
                </c:pt>
                <c:pt idx="285">
                  <c:v>42174</c:v>
                </c:pt>
                <c:pt idx="286">
                  <c:v>42181</c:v>
                </c:pt>
                <c:pt idx="287">
                  <c:v>42188</c:v>
                </c:pt>
                <c:pt idx="288">
                  <c:v>42195</c:v>
                </c:pt>
                <c:pt idx="289">
                  <c:v>42202</c:v>
                </c:pt>
                <c:pt idx="290">
                  <c:v>42209</c:v>
                </c:pt>
                <c:pt idx="291">
                  <c:v>42216</c:v>
                </c:pt>
                <c:pt idx="292">
                  <c:v>42223</c:v>
                </c:pt>
                <c:pt idx="293">
                  <c:v>42230</c:v>
                </c:pt>
                <c:pt idx="294">
                  <c:v>42237</c:v>
                </c:pt>
                <c:pt idx="295">
                  <c:v>42244</c:v>
                </c:pt>
                <c:pt idx="296">
                  <c:v>42251</c:v>
                </c:pt>
                <c:pt idx="297">
                  <c:v>42258</c:v>
                </c:pt>
                <c:pt idx="298">
                  <c:v>42265</c:v>
                </c:pt>
                <c:pt idx="299">
                  <c:v>42272</c:v>
                </c:pt>
                <c:pt idx="300">
                  <c:v>42279</c:v>
                </c:pt>
                <c:pt idx="301">
                  <c:v>42286</c:v>
                </c:pt>
                <c:pt idx="302">
                  <c:v>42293</c:v>
                </c:pt>
                <c:pt idx="303">
                  <c:v>42300</c:v>
                </c:pt>
                <c:pt idx="304">
                  <c:v>42307</c:v>
                </c:pt>
                <c:pt idx="305">
                  <c:v>42314</c:v>
                </c:pt>
                <c:pt idx="306">
                  <c:v>42321</c:v>
                </c:pt>
                <c:pt idx="307">
                  <c:v>42328</c:v>
                </c:pt>
                <c:pt idx="308">
                  <c:v>42335</c:v>
                </c:pt>
                <c:pt idx="309">
                  <c:v>42342</c:v>
                </c:pt>
                <c:pt idx="310">
                  <c:v>42349</c:v>
                </c:pt>
                <c:pt idx="311">
                  <c:v>42356</c:v>
                </c:pt>
                <c:pt idx="312">
                  <c:v>42363</c:v>
                </c:pt>
                <c:pt idx="313">
                  <c:v>42370</c:v>
                </c:pt>
                <c:pt idx="314">
                  <c:v>42377</c:v>
                </c:pt>
                <c:pt idx="315">
                  <c:v>42384</c:v>
                </c:pt>
                <c:pt idx="316">
                  <c:v>42391</c:v>
                </c:pt>
                <c:pt idx="317">
                  <c:v>42398</c:v>
                </c:pt>
                <c:pt idx="318">
                  <c:v>42405</c:v>
                </c:pt>
                <c:pt idx="319">
                  <c:v>42412</c:v>
                </c:pt>
                <c:pt idx="320">
                  <c:v>42419</c:v>
                </c:pt>
                <c:pt idx="321">
                  <c:v>42426</c:v>
                </c:pt>
                <c:pt idx="322">
                  <c:v>42433</c:v>
                </c:pt>
                <c:pt idx="323">
                  <c:v>42440</c:v>
                </c:pt>
                <c:pt idx="324">
                  <c:v>42447</c:v>
                </c:pt>
                <c:pt idx="325">
                  <c:v>42454</c:v>
                </c:pt>
                <c:pt idx="326">
                  <c:v>42461</c:v>
                </c:pt>
                <c:pt idx="327">
                  <c:v>42468</c:v>
                </c:pt>
                <c:pt idx="328">
                  <c:v>42475</c:v>
                </c:pt>
                <c:pt idx="329">
                  <c:v>42482</c:v>
                </c:pt>
                <c:pt idx="330">
                  <c:v>42489</c:v>
                </c:pt>
                <c:pt idx="331">
                  <c:v>42496</c:v>
                </c:pt>
                <c:pt idx="332">
                  <c:v>42503</c:v>
                </c:pt>
                <c:pt idx="333">
                  <c:v>42510</c:v>
                </c:pt>
                <c:pt idx="334">
                  <c:v>42517</c:v>
                </c:pt>
                <c:pt idx="335">
                  <c:v>42524</c:v>
                </c:pt>
                <c:pt idx="336">
                  <c:v>42531</c:v>
                </c:pt>
                <c:pt idx="337">
                  <c:v>42538</c:v>
                </c:pt>
                <c:pt idx="338">
                  <c:v>42545</c:v>
                </c:pt>
                <c:pt idx="339">
                  <c:v>42552</c:v>
                </c:pt>
                <c:pt idx="340">
                  <c:v>42559</c:v>
                </c:pt>
                <c:pt idx="341">
                  <c:v>42566</c:v>
                </c:pt>
                <c:pt idx="342">
                  <c:v>42573</c:v>
                </c:pt>
                <c:pt idx="343">
                  <c:v>42580</c:v>
                </c:pt>
                <c:pt idx="344">
                  <c:v>42587</c:v>
                </c:pt>
                <c:pt idx="345">
                  <c:v>42594</c:v>
                </c:pt>
                <c:pt idx="346">
                  <c:v>42601</c:v>
                </c:pt>
                <c:pt idx="347">
                  <c:v>42608</c:v>
                </c:pt>
                <c:pt idx="348">
                  <c:v>42615</c:v>
                </c:pt>
                <c:pt idx="349">
                  <c:v>42622</c:v>
                </c:pt>
                <c:pt idx="350">
                  <c:v>42629</c:v>
                </c:pt>
                <c:pt idx="351">
                  <c:v>42636</c:v>
                </c:pt>
                <c:pt idx="352">
                  <c:v>42643</c:v>
                </c:pt>
                <c:pt idx="353">
                  <c:v>42650</c:v>
                </c:pt>
                <c:pt idx="354">
                  <c:v>42657</c:v>
                </c:pt>
                <c:pt idx="355">
                  <c:v>42664</c:v>
                </c:pt>
                <c:pt idx="356">
                  <c:v>42671</c:v>
                </c:pt>
                <c:pt idx="357">
                  <c:v>42678</c:v>
                </c:pt>
                <c:pt idx="358">
                  <c:v>42685</c:v>
                </c:pt>
                <c:pt idx="359">
                  <c:v>42692</c:v>
                </c:pt>
                <c:pt idx="360">
                  <c:v>42699</c:v>
                </c:pt>
                <c:pt idx="361">
                  <c:v>42706</c:v>
                </c:pt>
                <c:pt idx="362">
                  <c:v>42713</c:v>
                </c:pt>
                <c:pt idx="363">
                  <c:v>42720</c:v>
                </c:pt>
                <c:pt idx="364">
                  <c:v>42727</c:v>
                </c:pt>
                <c:pt idx="365">
                  <c:v>42734</c:v>
                </c:pt>
                <c:pt idx="366">
                  <c:v>42741</c:v>
                </c:pt>
                <c:pt idx="367">
                  <c:v>42748</c:v>
                </c:pt>
                <c:pt idx="368">
                  <c:v>42755</c:v>
                </c:pt>
                <c:pt idx="369">
                  <c:v>42762</c:v>
                </c:pt>
                <c:pt idx="370">
                  <c:v>42769</c:v>
                </c:pt>
                <c:pt idx="371">
                  <c:v>42776</c:v>
                </c:pt>
                <c:pt idx="372">
                  <c:v>42783</c:v>
                </c:pt>
                <c:pt idx="373">
                  <c:v>42790</c:v>
                </c:pt>
                <c:pt idx="374">
                  <c:v>42797</c:v>
                </c:pt>
                <c:pt idx="375">
                  <c:v>42804</c:v>
                </c:pt>
                <c:pt idx="376">
                  <c:v>42811</c:v>
                </c:pt>
                <c:pt idx="377">
                  <c:v>42818</c:v>
                </c:pt>
                <c:pt idx="378">
                  <c:v>42825</c:v>
                </c:pt>
                <c:pt idx="379">
                  <c:v>42832</c:v>
                </c:pt>
                <c:pt idx="380">
                  <c:v>42839</c:v>
                </c:pt>
                <c:pt idx="381">
                  <c:v>42846</c:v>
                </c:pt>
                <c:pt idx="382">
                  <c:v>42853</c:v>
                </c:pt>
                <c:pt idx="383">
                  <c:v>42860</c:v>
                </c:pt>
                <c:pt idx="384">
                  <c:v>42867</c:v>
                </c:pt>
                <c:pt idx="385">
                  <c:v>42874</c:v>
                </c:pt>
                <c:pt idx="386">
                  <c:v>42881</c:v>
                </c:pt>
                <c:pt idx="387">
                  <c:v>42888</c:v>
                </c:pt>
                <c:pt idx="388">
                  <c:v>42895</c:v>
                </c:pt>
                <c:pt idx="389">
                  <c:v>42902</c:v>
                </c:pt>
                <c:pt idx="390">
                  <c:v>42909</c:v>
                </c:pt>
                <c:pt idx="391">
                  <c:v>42916</c:v>
                </c:pt>
                <c:pt idx="392">
                  <c:v>42923</c:v>
                </c:pt>
                <c:pt idx="393">
                  <c:v>42930</c:v>
                </c:pt>
                <c:pt idx="394">
                  <c:v>42937</c:v>
                </c:pt>
                <c:pt idx="395">
                  <c:v>42944</c:v>
                </c:pt>
                <c:pt idx="396">
                  <c:v>42951</c:v>
                </c:pt>
                <c:pt idx="397">
                  <c:v>42958</c:v>
                </c:pt>
                <c:pt idx="398">
                  <c:v>42965</c:v>
                </c:pt>
                <c:pt idx="399">
                  <c:v>42972</c:v>
                </c:pt>
                <c:pt idx="400">
                  <c:v>42979</c:v>
                </c:pt>
                <c:pt idx="401">
                  <c:v>42986</c:v>
                </c:pt>
                <c:pt idx="402">
                  <c:v>42993</c:v>
                </c:pt>
                <c:pt idx="403">
                  <c:v>43000</c:v>
                </c:pt>
                <c:pt idx="404">
                  <c:v>43007</c:v>
                </c:pt>
                <c:pt idx="405">
                  <c:v>43014</c:v>
                </c:pt>
                <c:pt idx="406">
                  <c:v>43021</c:v>
                </c:pt>
                <c:pt idx="407">
                  <c:v>43028</c:v>
                </c:pt>
                <c:pt idx="408">
                  <c:v>43035</c:v>
                </c:pt>
                <c:pt idx="409">
                  <c:v>43042</c:v>
                </c:pt>
                <c:pt idx="410">
                  <c:v>43049</c:v>
                </c:pt>
                <c:pt idx="411">
                  <c:v>43056</c:v>
                </c:pt>
                <c:pt idx="412">
                  <c:v>43063</c:v>
                </c:pt>
                <c:pt idx="413">
                  <c:v>43070</c:v>
                </c:pt>
                <c:pt idx="414">
                  <c:v>43077</c:v>
                </c:pt>
                <c:pt idx="415">
                  <c:v>43084</c:v>
                </c:pt>
                <c:pt idx="416">
                  <c:v>43091</c:v>
                </c:pt>
                <c:pt idx="417">
                  <c:v>43098</c:v>
                </c:pt>
                <c:pt idx="418">
                  <c:v>43105</c:v>
                </c:pt>
                <c:pt idx="419">
                  <c:v>43112</c:v>
                </c:pt>
                <c:pt idx="420">
                  <c:v>43119</c:v>
                </c:pt>
                <c:pt idx="421">
                  <c:v>43126</c:v>
                </c:pt>
                <c:pt idx="422">
                  <c:v>43133</c:v>
                </c:pt>
                <c:pt idx="423">
                  <c:v>43140</c:v>
                </c:pt>
                <c:pt idx="424">
                  <c:v>43147</c:v>
                </c:pt>
                <c:pt idx="425">
                  <c:v>43154</c:v>
                </c:pt>
                <c:pt idx="426">
                  <c:v>43161</c:v>
                </c:pt>
                <c:pt idx="427">
                  <c:v>43168</c:v>
                </c:pt>
                <c:pt idx="428">
                  <c:v>43175</c:v>
                </c:pt>
                <c:pt idx="429">
                  <c:v>43182</c:v>
                </c:pt>
                <c:pt idx="430">
                  <c:v>43189</c:v>
                </c:pt>
                <c:pt idx="431">
                  <c:v>43196</c:v>
                </c:pt>
                <c:pt idx="432">
                  <c:v>43203</c:v>
                </c:pt>
                <c:pt idx="433">
                  <c:v>43210</c:v>
                </c:pt>
                <c:pt idx="434">
                  <c:v>43217</c:v>
                </c:pt>
                <c:pt idx="435">
                  <c:v>43224</c:v>
                </c:pt>
                <c:pt idx="436">
                  <c:v>43231</c:v>
                </c:pt>
                <c:pt idx="437">
                  <c:v>43238</c:v>
                </c:pt>
                <c:pt idx="438">
                  <c:v>43245</c:v>
                </c:pt>
                <c:pt idx="439">
                  <c:v>43252</c:v>
                </c:pt>
                <c:pt idx="440">
                  <c:v>43259</c:v>
                </c:pt>
                <c:pt idx="441">
                  <c:v>43266</c:v>
                </c:pt>
                <c:pt idx="442">
                  <c:v>43273</c:v>
                </c:pt>
                <c:pt idx="443">
                  <c:v>43280</c:v>
                </c:pt>
                <c:pt idx="444">
                  <c:v>43287</c:v>
                </c:pt>
                <c:pt idx="445">
                  <c:v>43294</c:v>
                </c:pt>
                <c:pt idx="446">
                  <c:v>43301</c:v>
                </c:pt>
                <c:pt idx="447">
                  <c:v>43308</c:v>
                </c:pt>
                <c:pt idx="448">
                  <c:v>43315</c:v>
                </c:pt>
                <c:pt idx="449">
                  <c:v>43322</c:v>
                </c:pt>
                <c:pt idx="450">
                  <c:v>43329</c:v>
                </c:pt>
                <c:pt idx="451">
                  <c:v>43336</c:v>
                </c:pt>
                <c:pt idx="452">
                  <c:v>43343</c:v>
                </c:pt>
                <c:pt idx="453">
                  <c:v>43350</c:v>
                </c:pt>
                <c:pt idx="454">
                  <c:v>43357</c:v>
                </c:pt>
                <c:pt idx="455">
                  <c:v>43364</c:v>
                </c:pt>
                <c:pt idx="456">
                  <c:v>43371</c:v>
                </c:pt>
                <c:pt idx="457">
                  <c:v>43378</c:v>
                </c:pt>
                <c:pt idx="458">
                  <c:v>43385</c:v>
                </c:pt>
                <c:pt idx="459">
                  <c:v>43392</c:v>
                </c:pt>
                <c:pt idx="460">
                  <c:v>43399</c:v>
                </c:pt>
                <c:pt idx="461">
                  <c:v>43406</c:v>
                </c:pt>
                <c:pt idx="462">
                  <c:v>43413</c:v>
                </c:pt>
                <c:pt idx="463">
                  <c:v>43420</c:v>
                </c:pt>
                <c:pt idx="464">
                  <c:v>43427</c:v>
                </c:pt>
              </c:numCache>
            </c:numRef>
          </c:cat>
          <c:val>
            <c:numRef>
              <c:f>'Bloom Yields live'!$BD$11:$BD$475</c:f>
              <c:numCache>
                <c:formatCode>0.00</c:formatCode>
                <c:ptCount val="465"/>
                <c:pt idx="0">
                  <c:v>2.8959999999999999</c:v>
                </c:pt>
                <c:pt idx="1">
                  <c:v>2.8460000000000001</c:v>
                </c:pt>
                <c:pt idx="2">
                  <c:v>2.6419999999999999</c:v>
                </c:pt>
                <c:pt idx="3">
                  <c:v>2.6509999999999998</c:v>
                </c:pt>
                <c:pt idx="4">
                  <c:v>2.7130000000000001</c:v>
                </c:pt>
                <c:pt idx="5">
                  <c:v>2.7850000000000001</c:v>
                </c:pt>
                <c:pt idx="6">
                  <c:v>2.8580000000000001</c:v>
                </c:pt>
                <c:pt idx="7">
                  <c:v>2.9020000000000001</c:v>
                </c:pt>
                <c:pt idx="8">
                  <c:v>2.798</c:v>
                </c:pt>
                <c:pt idx="9">
                  <c:v>2.8540000000000001</c:v>
                </c:pt>
                <c:pt idx="10">
                  <c:v>2.8460000000000001</c:v>
                </c:pt>
                <c:pt idx="11">
                  <c:v>2.88</c:v>
                </c:pt>
                <c:pt idx="12">
                  <c:v>3.0539999999999998</c:v>
                </c:pt>
                <c:pt idx="13">
                  <c:v>3.1110000000000002</c:v>
                </c:pt>
                <c:pt idx="14">
                  <c:v>3.0569999999999999</c:v>
                </c:pt>
                <c:pt idx="15">
                  <c:v>2.964</c:v>
                </c:pt>
                <c:pt idx="16">
                  <c:v>3.0419999999999998</c:v>
                </c:pt>
                <c:pt idx="17">
                  <c:v>2.9290000000000003</c:v>
                </c:pt>
                <c:pt idx="18">
                  <c:v>2.85</c:v>
                </c:pt>
                <c:pt idx="19">
                  <c:v>2.9580000000000002</c:v>
                </c:pt>
                <c:pt idx="20">
                  <c:v>2.734</c:v>
                </c:pt>
                <c:pt idx="21">
                  <c:v>2.8340000000000001</c:v>
                </c:pt>
                <c:pt idx="22">
                  <c:v>2.83</c:v>
                </c:pt>
                <c:pt idx="23">
                  <c:v>2.8479999999999999</c:v>
                </c:pt>
                <c:pt idx="24">
                  <c:v>2.7650000000000001</c:v>
                </c:pt>
                <c:pt idx="25">
                  <c:v>2.67</c:v>
                </c:pt>
                <c:pt idx="26">
                  <c:v>2.5099999999999998</c:v>
                </c:pt>
                <c:pt idx="27">
                  <c:v>2.5659999999999998</c:v>
                </c:pt>
                <c:pt idx="28">
                  <c:v>2.4050000000000002</c:v>
                </c:pt>
                <c:pt idx="29">
                  <c:v>2.4820000000000002</c:v>
                </c:pt>
                <c:pt idx="30">
                  <c:v>2.3970000000000002</c:v>
                </c:pt>
                <c:pt idx="31">
                  <c:v>2.286</c:v>
                </c:pt>
                <c:pt idx="32">
                  <c:v>2.2090000000000001</c:v>
                </c:pt>
                <c:pt idx="33">
                  <c:v>2.1589999999999998</c:v>
                </c:pt>
                <c:pt idx="34">
                  <c:v>2.1930000000000001</c:v>
                </c:pt>
                <c:pt idx="35">
                  <c:v>2.222</c:v>
                </c:pt>
                <c:pt idx="36">
                  <c:v>2.3319999999999999</c:v>
                </c:pt>
                <c:pt idx="37">
                  <c:v>2.2359999999999998</c:v>
                </c:pt>
                <c:pt idx="38">
                  <c:v>2.056</c:v>
                </c:pt>
                <c:pt idx="39">
                  <c:v>1.9449999999999998</c:v>
                </c:pt>
                <c:pt idx="40">
                  <c:v>1.8340000000000001</c:v>
                </c:pt>
                <c:pt idx="41">
                  <c:v>1.9550000000000001</c:v>
                </c:pt>
                <c:pt idx="42">
                  <c:v>1.97</c:v>
                </c:pt>
                <c:pt idx="43">
                  <c:v>2.012</c:v>
                </c:pt>
                <c:pt idx="44">
                  <c:v>1.9390000000000001</c:v>
                </c:pt>
                <c:pt idx="45">
                  <c:v>2.1859999999999999</c:v>
                </c:pt>
                <c:pt idx="46">
                  <c:v>2.286</c:v>
                </c:pt>
                <c:pt idx="47">
                  <c:v>2.36</c:v>
                </c:pt>
                <c:pt idx="48">
                  <c:v>2.452</c:v>
                </c:pt>
                <c:pt idx="49">
                  <c:v>2.7290000000000001</c:v>
                </c:pt>
                <c:pt idx="50">
                  <c:v>2.7850000000000001</c:v>
                </c:pt>
                <c:pt idx="51">
                  <c:v>2.8380000000000001</c:v>
                </c:pt>
                <c:pt idx="52">
                  <c:v>2.6890000000000001</c:v>
                </c:pt>
                <c:pt idx="53">
                  <c:v>2.8180000000000001</c:v>
                </c:pt>
                <c:pt idx="54">
                  <c:v>2.7290000000000001</c:v>
                </c:pt>
                <c:pt idx="55">
                  <c:v>2.7450000000000001</c:v>
                </c:pt>
                <c:pt idx="56">
                  <c:v>2.6749999999999998</c:v>
                </c:pt>
                <c:pt idx="57">
                  <c:v>2.93</c:v>
                </c:pt>
                <c:pt idx="58">
                  <c:v>2.903</c:v>
                </c:pt>
                <c:pt idx="59">
                  <c:v>2.8369999999999997</c:v>
                </c:pt>
                <c:pt idx="60">
                  <c:v>2.6760000000000002</c:v>
                </c:pt>
                <c:pt idx="61">
                  <c:v>2.6760000000000002</c:v>
                </c:pt>
                <c:pt idx="62">
                  <c:v>2.6579999999999999</c:v>
                </c:pt>
                <c:pt idx="63">
                  <c:v>2.5129999999999999</c:v>
                </c:pt>
                <c:pt idx="64">
                  <c:v>2.6550000000000002</c:v>
                </c:pt>
                <c:pt idx="65">
                  <c:v>2.6360000000000001</c:v>
                </c:pt>
                <c:pt idx="66">
                  <c:v>2.73</c:v>
                </c:pt>
                <c:pt idx="67">
                  <c:v>2.593</c:v>
                </c:pt>
                <c:pt idx="68">
                  <c:v>2.5640000000000001</c:v>
                </c:pt>
                <c:pt idx="69">
                  <c:v>2.444</c:v>
                </c:pt>
                <c:pt idx="70">
                  <c:v>2.4169999999999998</c:v>
                </c:pt>
                <c:pt idx="71">
                  <c:v>2.4609999999999999</c:v>
                </c:pt>
                <c:pt idx="72">
                  <c:v>2.4289999999999998</c:v>
                </c:pt>
                <c:pt idx="73">
                  <c:v>2.3559999999999999</c:v>
                </c:pt>
                <c:pt idx="74">
                  <c:v>2.2549999999999999</c:v>
                </c:pt>
                <c:pt idx="75">
                  <c:v>2.282</c:v>
                </c:pt>
                <c:pt idx="76">
                  <c:v>2.2930000000000001</c:v>
                </c:pt>
                <c:pt idx="77">
                  <c:v>2.2589999999999999</c:v>
                </c:pt>
                <c:pt idx="78">
                  <c:v>2.4390000000000001</c:v>
                </c:pt>
                <c:pt idx="79">
                  <c:v>2.3740000000000001</c:v>
                </c:pt>
                <c:pt idx="80">
                  <c:v>2.302</c:v>
                </c:pt>
                <c:pt idx="81">
                  <c:v>2.3029999999999999</c:v>
                </c:pt>
                <c:pt idx="82">
                  <c:v>2.1859999999999999</c:v>
                </c:pt>
                <c:pt idx="83">
                  <c:v>2.0209999999999999</c:v>
                </c:pt>
                <c:pt idx="84">
                  <c:v>1.6949999999999998</c:v>
                </c:pt>
                <c:pt idx="85">
                  <c:v>1.571</c:v>
                </c:pt>
                <c:pt idx="86">
                  <c:v>1.647</c:v>
                </c:pt>
                <c:pt idx="87">
                  <c:v>1.54</c:v>
                </c:pt>
                <c:pt idx="88">
                  <c:v>1.5070000000000001</c:v>
                </c:pt>
                <c:pt idx="89">
                  <c:v>1.5979999999999999</c:v>
                </c:pt>
                <c:pt idx="90">
                  <c:v>1.4910000000000001</c:v>
                </c:pt>
                <c:pt idx="91">
                  <c:v>1.556</c:v>
                </c:pt>
                <c:pt idx="92">
                  <c:v>1.669</c:v>
                </c:pt>
                <c:pt idx="93">
                  <c:v>1.7330000000000001</c:v>
                </c:pt>
                <c:pt idx="94">
                  <c:v>1.7389999999999999</c:v>
                </c:pt>
                <c:pt idx="95">
                  <c:v>1.764</c:v>
                </c:pt>
                <c:pt idx="96">
                  <c:v>1.6019999999999999</c:v>
                </c:pt>
                <c:pt idx="97">
                  <c:v>1.619</c:v>
                </c:pt>
                <c:pt idx="98">
                  <c:v>1.611</c:v>
                </c:pt>
                <c:pt idx="99">
                  <c:v>1.6600000000000001</c:v>
                </c:pt>
                <c:pt idx="100">
                  <c:v>1.679</c:v>
                </c:pt>
                <c:pt idx="101">
                  <c:v>1.7109999999999999</c:v>
                </c:pt>
                <c:pt idx="102">
                  <c:v>1.5510000000000002</c:v>
                </c:pt>
                <c:pt idx="103">
                  <c:v>1.6850000000000001</c:v>
                </c:pt>
                <c:pt idx="104">
                  <c:v>1.5760000000000001</c:v>
                </c:pt>
                <c:pt idx="105">
                  <c:v>1.6890000000000001</c:v>
                </c:pt>
                <c:pt idx="106">
                  <c:v>1.6</c:v>
                </c:pt>
                <c:pt idx="107">
                  <c:v>1.7050000000000001</c:v>
                </c:pt>
                <c:pt idx="108">
                  <c:v>1.5840000000000001</c:v>
                </c:pt>
                <c:pt idx="109">
                  <c:v>1.621</c:v>
                </c:pt>
                <c:pt idx="110">
                  <c:v>1.6139999999999999</c:v>
                </c:pt>
                <c:pt idx="111">
                  <c:v>1.63</c:v>
                </c:pt>
                <c:pt idx="112">
                  <c:v>1.569</c:v>
                </c:pt>
                <c:pt idx="113">
                  <c:v>1.6139999999999999</c:v>
                </c:pt>
                <c:pt idx="114">
                  <c:v>1.6659999999999999</c:v>
                </c:pt>
                <c:pt idx="115">
                  <c:v>1.8740000000000001</c:v>
                </c:pt>
                <c:pt idx="116">
                  <c:v>1.804</c:v>
                </c:pt>
                <c:pt idx="117">
                  <c:v>1.798</c:v>
                </c:pt>
                <c:pt idx="118">
                  <c:v>1.7029999999999998</c:v>
                </c:pt>
                <c:pt idx="119">
                  <c:v>1.6800000000000002</c:v>
                </c:pt>
                <c:pt idx="120">
                  <c:v>1.649</c:v>
                </c:pt>
                <c:pt idx="121">
                  <c:v>1.621</c:v>
                </c:pt>
                <c:pt idx="122">
                  <c:v>1.587</c:v>
                </c:pt>
                <c:pt idx="123">
                  <c:v>1.5620000000000001</c:v>
                </c:pt>
                <c:pt idx="124">
                  <c:v>1.474</c:v>
                </c:pt>
                <c:pt idx="125">
                  <c:v>1.522</c:v>
                </c:pt>
                <c:pt idx="126">
                  <c:v>1.278</c:v>
                </c:pt>
                <c:pt idx="127">
                  <c:v>1.413</c:v>
                </c:pt>
                <c:pt idx="128">
                  <c:v>1.341</c:v>
                </c:pt>
                <c:pt idx="129">
                  <c:v>1.4510000000000001</c:v>
                </c:pt>
                <c:pt idx="130">
                  <c:v>1.425</c:v>
                </c:pt>
                <c:pt idx="131">
                  <c:v>1.3879999999999999</c:v>
                </c:pt>
                <c:pt idx="132">
                  <c:v>1.3360000000000001</c:v>
                </c:pt>
                <c:pt idx="133">
                  <c:v>1.304</c:v>
                </c:pt>
                <c:pt idx="134">
                  <c:v>1.3660000000000001</c:v>
                </c:pt>
                <c:pt idx="135">
                  <c:v>1.379</c:v>
                </c:pt>
                <c:pt idx="136">
                  <c:v>1.448</c:v>
                </c:pt>
                <c:pt idx="137">
                  <c:v>1.5659999999999998</c:v>
                </c:pt>
                <c:pt idx="138">
                  <c:v>1.4450000000000001</c:v>
                </c:pt>
                <c:pt idx="139">
                  <c:v>1.3260000000000001</c:v>
                </c:pt>
                <c:pt idx="140">
                  <c:v>1.409</c:v>
                </c:pt>
                <c:pt idx="141">
                  <c:v>1.5609999999999999</c:v>
                </c:pt>
                <c:pt idx="142">
                  <c:v>1.462</c:v>
                </c:pt>
                <c:pt idx="143">
                  <c:v>1.371</c:v>
                </c:pt>
                <c:pt idx="144">
                  <c:v>1.4470000000000001</c:v>
                </c:pt>
                <c:pt idx="145">
                  <c:v>1.391</c:v>
                </c:pt>
                <c:pt idx="146">
                  <c:v>1.468</c:v>
                </c:pt>
                <c:pt idx="147">
                  <c:v>1.448</c:v>
                </c:pt>
                <c:pt idx="148">
                  <c:v>1.4510000000000001</c:v>
                </c:pt>
                <c:pt idx="149">
                  <c:v>1.339</c:v>
                </c:pt>
                <c:pt idx="150">
                  <c:v>1.3280000000000001</c:v>
                </c:pt>
                <c:pt idx="151">
                  <c:v>1.399</c:v>
                </c:pt>
                <c:pt idx="152">
                  <c:v>1.333</c:v>
                </c:pt>
                <c:pt idx="153">
                  <c:v>1.345</c:v>
                </c:pt>
                <c:pt idx="154">
                  <c:v>1.383</c:v>
                </c:pt>
                <c:pt idx="155">
                  <c:v>1.4359999999999999</c:v>
                </c:pt>
                <c:pt idx="156">
                  <c:v>1.377</c:v>
                </c:pt>
                <c:pt idx="157">
                  <c:v>1.5609999999999999</c:v>
                </c:pt>
                <c:pt idx="158">
                  <c:v>1.5030000000000001</c:v>
                </c:pt>
                <c:pt idx="159">
                  <c:v>1.492</c:v>
                </c:pt>
                <c:pt idx="160">
                  <c:v>1.5659999999999998</c:v>
                </c:pt>
                <c:pt idx="161">
                  <c:v>1.5939999999999999</c:v>
                </c:pt>
                <c:pt idx="162">
                  <c:v>1.585</c:v>
                </c:pt>
                <c:pt idx="163">
                  <c:v>1.6040000000000001</c:v>
                </c:pt>
                <c:pt idx="164">
                  <c:v>1.597</c:v>
                </c:pt>
                <c:pt idx="165">
                  <c:v>1.528</c:v>
                </c:pt>
                <c:pt idx="166">
                  <c:v>1.7010000000000001</c:v>
                </c:pt>
                <c:pt idx="167">
                  <c:v>1.653</c:v>
                </c:pt>
                <c:pt idx="168">
                  <c:v>1.6179999999999999</c:v>
                </c:pt>
                <c:pt idx="169">
                  <c:v>1.5739999999999998</c:v>
                </c:pt>
                <c:pt idx="170">
                  <c:v>1.4319999999999999</c:v>
                </c:pt>
                <c:pt idx="171">
                  <c:v>1.413</c:v>
                </c:pt>
                <c:pt idx="172">
                  <c:v>1.4219999999999999</c:v>
                </c:pt>
                <c:pt idx="173">
                  <c:v>1.395</c:v>
                </c:pt>
                <c:pt idx="174">
                  <c:v>1.4490000000000001</c:v>
                </c:pt>
                <c:pt idx="175">
                  <c:v>1.5840000000000001</c:v>
                </c:pt>
                <c:pt idx="176">
                  <c:v>1.633</c:v>
                </c:pt>
                <c:pt idx="177">
                  <c:v>1.671</c:v>
                </c:pt>
                <c:pt idx="178">
                  <c:v>1.762</c:v>
                </c:pt>
                <c:pt idx="179">
                  <c:v>1.768</c:v>
                </c:pt>
                <c:pt idx="180">
                  <c:v>1.7109999999999999</c:v>
                </c:pt>
                <c:pt idx="181">
                  <c:v>2.0259999999999998</c:v>
                </c:pt>
                <c:pt idx="182">
                  <c:v>2.0329999999999999</c:v>
                </c:pt>
                <c:pt idx="183">
                  <c:v>2.286</c:v>
                </c:pt>
                <c:pt idx="184">
                  <c:v>2.141</c:v>
                </c:pt>
                <c:pt idx="185">
                  <c:v>2.0630000000000002</c:v>
                </c:pt>
                <c:pt idx="186">
                  <c:v>2.101</c:v>
                </c:pt>
                <c:pt idx="187">
                  <c:v>2.1230000000000002</c:v>
                </c:pt>
                <c:pt idx="188">
                  <c:v>2.0630000000000002</c:v>
                </c:pt>
                <c:pt idx="189">
                  <c:v>2.2650000000000001</c:v>
                </c:pt>
                <c:pt idx="190">
                  <c:v>2.2359999999999998</c:v>
                </c:pt>
                <c:pt idx="191">
                  <c:v>2.2519999999999998</c:v>
                </c:pt>
                <c:pt idx="192">
                  <c:v>2.387</c:v>
                </c:pt>
                <c:pt idx="193">
                  <c:v>2.3279999999999998</c:v>
                </c:pt>
                <c:pt idx="194">
                  <c:v>2.1800000000000002</c:v>
                </c:pt>
                <c:pt idx="195">
                  <c:v>2.09</c:v>
                </c:pt>
                <c:pt idx="196">
                  <c:v>2.113</c:v>
                </c:pt>
                <c:pt idx="197">
                  <c:v>2.1669999999999998</c:v>
                </c:pt>
                <c:pt idx="198">
                  <c:v>2.0649999999999999</c:v>
                </c:pt>
                <c:pt idx="199">
                  <c:v>1.9790000000000001</c:v>
                </c:pt>
                <c:pt idx="200">
                  <c:v>2.1160000000000001</c:v>
                </c:pt>
                <c:pt idx="201">
                  <c:v>2.2490000000000001</c:v>
                </c:pt>
                <c:pt idx="202">
                  <c:v>2.181</c:v>
                </c:pt>
                <c:pt idx="203">
                  <c:v>2.202</c:v>
                </c:pt>
                <c:pt idx="204">
                  <c:v>2.2229999999999999</c:v>
                </c:pt>
                <c:pt idx="205">
                  <c:v>2.2949999999999999</c:v>
                </c:pt>
                <c:pt idx="206">
                  <c:v>2.3069999999999999</c:v>
                </c:pt>
                <c:pt idx="207">
                  <c:v>2.3140000000000001</c:v>
                </c:pt>
                <c:pt idx="208">
                  <c:v>2.399</c:v>
                </c:pt>
                <c:pt idx="209">
                  <c:v>2.383</c:v>
                </c:pt>
                <c:pt idx="210">
                  <c:v>2.254</c:v>
                </c:pt>
                <c:pt idx="211">
                  <c:v>2.25</c:v>
                </c:pt>
                <c:pt idx="212">
                  <c:v>2.1349999999999998</c:v>
                </c:pt>
                <c:pt idx="213">
                  <c:v>2.1339999999999999</c:v>
                </c:pt>
                <c:pt idx="214">
                  <c:v>2.1520000000000001</c:v>
                </c:pt>
                <c:pt idx="215">
                  <c:v>2.161</c:v>
                </c:pt>
                <c:pt idx="216">
                  <c:v>2.1459999999999999</c:v>
                </c:pt>
                <c:pt idx="217">
                  <c:v>2.0750000000000002</c:v>
                </c:pt>
                <c:pt idx="218">
                  <c:v>2.1680000000000001</c:v>
                </c:pt>
                <c:pt idx="219">
                  <c:v>2.0510000000000002</c:v>
                </c:pt>
                <c:pt idx="220">
                  <c:v>2.1059999999999999</c:v>
                </c:pt>
                <c:pt idx="221">
                  <c:v>2.0960000000000001</c:v>
                </c:pt>
                <c:pt idx="222">
                  <c:v>2.077</c:v>
                </c:pt>
                <c:pt idx="223">
                  <c:v>1.944</c:v>
                </c:pt>
                <c:pt idx="224">
                  <c:v>2.0510000000000002</c:v>
                </c:pt>
                <c:pt idx="225">
                  <c:v>2</c:v>
                </c:pt>
                <c:pt idx="226">
                  <c:v>1.9889999999999999</c:v>
                </c:pt>
                <c:pt idx="227">
                  <c:v>2.004</c:v>
                </c:pt>
                <c:pt idx="228">
                  <c:v>1.9419999999999999</c:v>
                </c:pt>
                <c:pt idx="229">
                  <c:v>1.9670000000000001</c:v>
                </c:pt>
                <c:pt idx="230">
                  <c:v>1.9180000000000001</c:v>
                </c:pt>
                <c:pt idx="231">
                  <c:v>2.0230000000000001</c:v>
                </c:pt>
                <c:pt idx="232">
                  <c:v>2.036</c:v>
                </c:pt>
                <c:pt idx="233">
                  <c:v>2.0390000000000001</c:v>
                </c:pt>
                <c:pt idx="234">
                  <c:v>1.968</c:v>
                </c:pt>
                <c:pt idx="235">
                  <c:v>2.056</c:v>
                </c:pt>
                <c:pt idx="236">
                  <c:v>1.9590000000000001</c:v>
                </c:pt>
                <c:pt idx="237">
                  <c:v>1.9430000000000001</c:v>
                </c:pt>
                <c:pt idx="238">
                  <c:v>1.944</c:v>
                </c:pt>
                <c:pt idx="239">
                  <c:v>1.9710000000000001</c:v>
                </c:pt>
                <c:pt idx="240">
                  <c:v>1.919</c:v>
                </c:pt>
                <c:pt idx="241">
                  <c:v>1.85</c:v>
                </c:pt>
                <c:pt idx="242">
                  <c:v>1.9159999999999999</c:v>
                </c:pt>
                <c:pt idx="243">
                  <c:v>1.883</c:v>
                </c:pt>
                <c:pt idx="244">
                  <c:v>2.0049999999999999</c:v>
                </c:pt>
                <c:pt idx="245">
                  <c:v>2.129</c:v>
                </c:pt>
                <c:pt idx="246">
                  <c:v>2.1230000000000002</c:v>
                </c:pt>
                <c:pt idx="247">
                  <c:v>2.1110000000000002</c:v>
                </c:pt>
                <c:pt idx="248">
                  <c:v>2.0619999999999998</c:v>
                </c:pt>
                <c:pt idx="249">
                  <c:v>1.9260000000000002</c:v>
                </c:pt>
                <c:pt idx="250">
                  <c:v>1.835</c:v>
                </c:pt>
                <c:pt idx="251">
                  <c:v>1.9079999999999999</c:v>
                </c:pt>
                <c:pt idx="252">
                  <c:v>1.984</c:v>
                </c:pt>
                <c:pt idx="253">
                  <c:v>1.9670000000000001</c:v>
                </c:pt>
                <c:pt idx="254">
                  <c:v>1.9670000000000001</c:v>
                </c:pt>
                <c:pt idx="255">
                  <c:v>1.978</c:v>
                </c:pt>
                <c:pt idx="256">
                  <c:v>1.851</c:v>
                </c:pt>
                <c:pt idx="257">
                  <c:v>1.978</c:v>
                </c:pt>
                <c:pt idx="258">
                  <c:v>1.7549999999999999</c:v>
                </c:pt>
                <c:pt idx="259">
                  <c:v>1.8559999999999999</c:v>
                </c:pt>
                <c:pt idx="260">
                  <c:v>1.9370000000000001</c:v>
                </c:pt>
                <c:pt idx="261">
                  <c:v>1.8460000000000001</c:v>
                </c:pt>
                <c:pt idx="262">
                  <c:v>1.7389999999999999</c:v>
                </c:pt>
                <c:pt idx="263">
                  <c:v>1.6840000000000002</c:v>
                </c:pt>
                <c:pt idx="264">
                  <c:v>1.6989999999999998</c:v>
                </c:pt>
                <c:pt idx="265">
                  <c:v>1.569</c:v>
                </c:pt>
                <c:pt idx="266">
                  <c:v>1.8169999999999999</c:v>
                </c:pt>
                <c:pt idx="267">
                  <c:v>1.8919999999999999</c:v>
                </c:pt>
                <c:pt idx="268">
                  <c:v>1.972</c:v>
                </c:pt>
                <c:pt idx="269">
                  <c:v>1.885</c:v>
                </c:pt>
                <c:pt idx="270">
                  <c:v>2.181</c:v>
                </c:pt>
                <c:pt idx="271">
                  <c:v>2.129</c:v>
                </c:pt>
                <c:pt idx="272">
                  <c:v>1.869</c:v>
                </c:pt>
                <c:pt idx="273">
                  <c:v>1.8839999999999999</c:v>
                </c:pt>
                <c:pt idx="274">
                  <c:v>1.772</c:v>
                </c:pt>
                <c:pt idx="275">
                  <c:v>1.9419999999999999</c:v>
                </c:pt>
                <c:pt idx="276">
                  <c:v>1.827</c:v>
                </c:pt>
                <c:pt idx="277">
                  <c:v>1.8660000000000001</c:v>
                </c:pt>
                <c:pt idx="278">
                  <c:v>2.004</c:v>
                </c:pt>
                <c:pt idx="279">
                  <c:v>2.0169999999999999</c:v>
                </c:pt>
                <c:pt idx="280">
                  <c:v>1.994</c:v>
                </c:pt>
                <c:pt idx="281">
                  <c:v>2.137</c:v>
                </c:pt>
                <c:pt idx="282">
                  <c:v>2.0510000000000002</c:v>
                </c:pt>
                <c:pt idx="283">
                  <c:v>2.2909999999999999</c:v>
                </c:pt>
                <c:pt idx="284">
                  <c:v>2.234</c:v>
                </c:pt>
                <c:pt idx="285">
                  <c:v>2.1080000000000001</c:v>
                </c:pt>
                <c:pt idx="286">
                  <c:v>2.351</c:v>
                </c:pt>
                <c:pt idx="287">
                  <c:v>2.29</c:v>
                </c:pt>
                <c:pt idx="288">
                  <c:v>2.2909999999999999</c:v>
                </c:pt>
                <c:pt idx="289">
                  <c:v>2.2749999999999999</c:v>
                </c:pt>
                <c:pt idx="290">
                  <c:v>2.15</c:v>
                </c:pt>
                <c:pt idx="291">
                  <c:v>2.08</c:v>
                </c:pt>
                <c:pt idx="292">
                  <c:v>2.0680000000000001</c:v>
                </c:pt>
                <c:pt idx="293">
                  <c:v>2.0619999999999998</c:v>
                </c:pt>
                <c:pt idx="294">
                  <c:v>1.8940000000000001</c:v>
                </c:pt>
                <c:pt idx="295">
                  <c:v>2.0680000000000001</c:v>
                </c:pt>
                <c:pt idx="296">
                  <c:v>1.927</c:v>
                </c:pt>
                <c:pt idx="297">
                  <c:v>1.946</c:v>
                </c:pt>
                <c:pt idx="298">
                  <c:v>1.9790000000000001</c:v>
                </c:pt>
                <c:pt idx="299">
                  <c:v>2.0449999999999999</c:v>
                </c:pt>
                <c:pt idx="300">
                  <c:v>1.8639999999999999</c:v>
                </c:pt>
                <c:pt idx="301">
                  <c:v>1.9470000000000001</c:v>
                </c:pt>
                <c:pt idx="302">
                  <c:v>1.8820000000000001</c:v>
                </c:pt>
                <c:pt idx="303">
                  <c:v>2.012</c:v>
                </c:pt>
                <c:pt idx="304">
                  <c:v>2.06</c:v>
                </c:pt>
                <c:pt idx="305">
                  <c:v>2.2909999999999999</c:v>
                </c:pt>
                <c:pt idx="306">
                  <c:v>2.246</c:v>
                </c:pt>
                <c:pt idx="307">
                  <c:v>2.2480000000000002</c:v>
                </c:pt>
                <c:pt idx="308">
                  <c:v>2.2170000000000001</c:v>
                </c:pt>
                <c:pt idx="309">
                  <c:v>2.2120000000000002</c:v>
                </c:pt>
                <c:pt idx="310">
                  <c:v>2.0499999999999998</c:v>
                </c:pt>
                <c:pt idx="311">
                  <c:v>2.1339999999999999</c:v>
                </c:pt>
                <c:pt idx="312">
                  <c:v>2.1629999999999998</c:v>
                </c:pt>
                <c:pt idx="313">
                  <c:v>2.2130000000000001</c:v>
                </c:pt>
                <c:pt idx="314">
                  <c:v>2.0539999999999998</c:v>
                </c:pt>
                <c:pt idx="315">
                  <c:v>1.9630000000000001</c:v>
                </c:pt>
                <c:pt idx="316">
                  <c:v>2.0110000000000001</c:v>
                </c:pt>
                <c:pt idx="317">
                  <c:v>1.875</c:v>
                </c:pt>
                <c:pt idx="318">
                  <c:v>1.758</c:v>
                </c:pt>
                <c:pt idx="319">
                  <c:v>1.635</c:v>
                </c:pt>
                <c:pt idx="320">
                  <c:v>1.673</c:v>
                </c:pt>
                <c:pt idx="321">
                  <c:v>1.7170000000000001</c:v>
                </c:pt>
                <c:pt idx="322">
                  <c:v>1.8180000000000001</c:v>
                </c:pt>
                <c:pt idx="323">
                  <c:v>1.875</c:v>
                </c:pt>
                <c:pt idx="324">
                  <c:v>1.754</c:v>
                </c:pt>
                <c:pt idx="325">
                  <c:v>1.792</c:v>
                </c:pt>
                <c:pt idx="326">
                  <c:v>1.643</c:v>
                </c:pt>
                <c:pt idx="327">
                  <c:v>1.579</c:v>
                </c:pt>
                <c:pt idx="328">
                  <c:v>1.6280000000000001</c:v>
                </c:pt>
                <c:pt idx="329">
                  <c:v>1.764</c:v>
                </c:pt>
                <c:pt idx="330">
                  <c:v>1.677</c:v>
                </c:pt>
                <c:pt idx="331">
                  <c:v>1.6440000000000001</c:v>
                </c:pt>
                <c:pt idx="332">
                  <c:v>1.5899999999999999</c:v>
                </c:pt>
                <c:pt idx="333">
                  <c:v>1.7330000000000001</c:v>
                </c:pt>
                <c:pt idx="334">
                  <c:v>1.752</c:v>
                </c:pt>
                <c:pt idx="335">
                  <c:v>1.5739999999999998</c:v>
                </c:pt>
                <c:pt idx="336">
                  <c:v>1.5289999999999999</c:v>
                </c:pt>
                <c:pt idx="337">
                  <c:v>1.502</c:v>
                </c:pt>
                <c:pt idx="338">
                  <c:v>1.474</c:v>
                </c:pt>
                <c:pt idx="339">
                  <c:v>1.353</c:v>
                </c:pt>
                <c:pt idx="340">
                  <c:v>1.2749999999999999</c:v>
                </c:pt>
                <c:pt idx="341">
                  <c:v>1.484</c:v>
                </c:pt>
                <c:pt idx="342">
                  <c:v>1.482</c:v>
                </c:pt>
                <c:pt idx="343">
                  <c:v>1.3620000000000001</c:v>
                </c:pt>
                <c:pt idx="344">
                  <c:v>1.49</c:v>
                </c:pt>
                <c:pt idx="345">
                  <c:v>1.4179999999999999</c:v>
                </c:pt>
                <c:pt idx="346">
                  <c:v>1.46</c:v>
                </c:pt>
                <c:pt idx="347">
                  <c:v>1.4929999999999999</c:v>
                </c:pt>
                <c:pt idx="348">
                  <c:v>1.4809999999999999</c:v>
                </c:pt>
                <c:pt idx="349">
                  <c:v>1.5409999999999999</c:v>
                </c:pt>
                <c:pt idx="350">
                  <c:v>1.5659999999999998</c:v>
                </c:pt>
                <c:pt idx="351">
                  <c:v>1.498</c:v>
                </c:pt>
                <c:pt idx="352">
                  <c:v>1.4750000000000001</c:v>
                </c:pt>
                <c:pt idx="353">
                  <c:v>1.6019999999999999</c:v>
                </c:pt>
                <c:pt idx="354">
                  <c:v>1.6879999999999999</c:v>
                </c:pt>
                <c:pt idx="355">
                  <c:v>1.6560000000000001</c:v>
                </c:pt>
                <c:pt idx="356">
                  <c:v>1.7450000000000001</c:v>
                </c:pt>
                <c:pt idx="357">
                  <c:v>1.6560000000000001</c:v>
                </c:pt>
                <c:pt idx="358">
                  <c:v>2.0590000000000002</c:v>
                </c:pt>
                <c:pt idx="359">
                  <c:v>2.3010000000000002</c:v>
                </c:pt>
                <c:pt idx="360">
                  <c:v>2.3159999999999998</c:v>
                </c:pt>
                <c:pt idx="361">
                  <c:v>2.3380000000000001</c:v>
                </c:pt>
                <c:pt idx="362">
                  <c:v>2.4540000000000002</c:v>
                </c:pt>
                <c:pt idx="363">
                  <c:v>2.581</c:v>
                </c:pt>
                <c:pt idx="364">
                  <c:v>2.5249999999999999</c:v>
                </c:pt>
                <c:pt idx="365">
                  <c:v>2.41</c:v>
                </c:pt>
                <c:pt idx="366">
                  <c:v>2.375</c:v>
                </c:pt>
                <c:pt idx="367">
                  <c:v>2.3279999999999998</c:v>
                </c:pt>
                <c:pt idx="368">
                  <c:v>2.3929999999999998</c:v>
                </c:pt>
                <c:pt idx="369">
                  <c:v>2.4119999999999999</c:v>
                </c:pt>
                <c:pt idx="370">
                  <c:v>2.375</c:v>
                </c:pt>
                <c:pt idx="371">
                  <c:v>2.3529999999999998</c:v>
                </c:pt>
                <c:pt idx="372">
                  <c:v>2.3650000000000002</c:v>
                </c:pt>
                <c:pt idx="373">
                  <c:v>2.2759999999999998</c:v>
                </c:pt>
                <c:pt idx="374">
                  <c:v>2.423</c:v>
                </c:pt>
                <c:pt idx="375">
                  <c:v>2.496</c:v>
                </c:pt>
                <c:pt idx="376">
                  <c:v>2.4</c:v>
                </c:pt>
                <c:pt idx="377">
                  <c:v>2.3050000000000002</c:v>
                </c:pt>
                <c:pt idx="378">
                  <c:v>2.3130000000000002</c:v>
                </c:pt>
                <c:pt idx="379">
                  <c:v>2.306</c:v>
                </c:pt>
                <c:pt idx="380">
                  <c:v>2.1629999999999998</c:v>
                </c:pt>
                <c:pt idx="381">
                  <c:v>2.1469999999999998</c:v>
                </c:pt>
                <c:pt idx="382">
                  <c:v>2.15</c:v>
                </c:pt>
                <c:pt idx="383">
                  <c:v>2.194</c:v>
                </c:pt>
                <c:pt idx="384">
                  <c:v>2.1869999999999998</c:v>
                </c:pt>
                <c:pt idx="385">
                  <c:v>2.048</c:v>
                </c:pt>
                <c:pt idx="386">
                  <c:v>2.0649999999999999</c:v>
                </c:pt>
                <c:pt idx="387">
                  <c:v>1.96</c:v>
                </c:pt>
                <c:pt idx="388">
                  <c:v>2.0169999999999999</c:v>
                </c:pt>
                <c:pt idx="389">
                  <c:v>1.966</c:v>
                </c:pt>
                <c:pt idx="390">
                  <c:v>1.9510000000000001</c:v>
                </c:pt>
                <c:pt idx="391">
                  <c:v>2.056</c:v>
                </c:pt>
                <c:pt idx="392">
                  <c:v>2.1339999999999999</c:v>
                </c:pt>
                <c:pt idx="393">
                  <c:v>2.0739999999999998</c:v>
                </c:pt>
                <c:pt idx="394">
                  <c:v>1.9609999999999999</c:v>
                </c:pt>
                <c:pt idx="395">
                  <c:v>1.9950000000000001</c:v>
                </c:pt>
                <c:pt idx="396">
                  <c:v>1.9710000000000001</c:v>
                </c:pt>
                <c:pt idx="397">
                  <c:v>1.891</c:v>
                </c:pt>
                <c:pt idx="398">
                  <c:v>1.9079999999999999</c:v>
                </c:pt>
                <c:pt idx="399">
                  <c:v>1.863</c:v>
                </c:pt>
                <c:pt idx="400">
                  <c:v>1.855</c:v>
                </c:pt>
                <c:pt idx="401">
                  <c:v>1.74</c:v>
                </c:pt>
                <c:pt idx="402">
                  <c:v>1.8719999999999999</c:v>
                </c:pt>
                <c:pt idx="403">
                  <c:v>1.915</c:v>
                </c:pt>
                <c:pt idx="404">
                  <c:v>2</c:v>
                </c:pt>
                <c:pt idx="405">
                  <c:v>2.0419999999999998</c:v>
                </c:pt>
                <c:pt idx="406">
                  <c:v>1.9430000000000001</c:v>
                </c:pt>
                <c:pt idx="407">
                  <c:v>2.0369999999999999</c:v>
                </c:pt>
                <c:pt idx="408">
                  <c:v>2.1030000000000002</c:v>
                </c:pt>
                <c:pt idx="409">
                  <c:v>2.0230000000000001</c:v>
                </c:pt>
                <c:pt idx="410">
                  <c:v>2.0819999999999999</c:v>
                </c:pt>
                <c:pt idx="411">
                  <c:v>2.008</c:v>
                </c:pt>
                <c:pt idx="412">
                  <c:v>1.9849999999999999</c:v>
                </c:pt>
                <c:pt idx="413">
                  <c:v>2.0089999999999999</c:v>
                </c:pt>
                <c:pt idx="414">
                  <c:v>2.0390000000000001</c:v>
                </c:pt>
                <c:pt idx="415">
                  <c:v>2.0150000000000001</c:v>
                </c:pt>
                <c:pt idx="416">
                  <c:v>2.1110000000000002</c:v>
                </c:pt>
                <c:pt idx="417">
                  <c:v>2.016</c:v>
                </c:pt>
                <c:pt idx="418">
                  <c:v>2.0630000000000002</c:v>
                </c:pt>
                <c:pt idx="419">
                  <c:v>2.113</c:v>
                </c:pt>
                <c:pt idx="420">
                  <c:v>2.1779999999999999</c:v>
                </c:pt>
                <c:pt idx="421">
                  <c:v>2.14</c:v>
                </c:pt>
                <c:pt idx="422">
                  <c:v>2.2829999999999999</c:v>
                </c:pt>
                <c:pt idx="423">
                  <c:v>2.36</c:v>
                </c:pt>
                <c:pt idx="424">
                  <c:v>2.33</c:v>
                </c:pt>
                <c:pt idx="425">
                  <c:v>2.3570000000000002</c:v>
                </c:pt>
                <c:pt idx="426">
                  <c:v>2.3449999999999998</c:v>
                </c:pt>
                <c:pt idx="427">
                  <c:v>2.367</c:v>
                </c:pt>
                <c:pt idx="428">
                  <c:v>2.3260000000000001</c:v>
                </c:pt>
                <c:pt idx="429">
                  <c:v>2.2869999999999999</c:v>
                </c:pt>
                <c:pt idx="430">
                  <c:v>2.23</c:v>
                </c:pt>
                <c:pt idx="431">
                  <c:v>2.266</c:v>
                </c:pt>
                <c:pt idx="432">
                  <c:v>2.29</c:v>
                </c:pt>
                <c:pt idx="433">
                  <c:v>2.4089999999999998</c:v>
                </c:pt>
                <c:pt idx="434">
                  <c:v>2.4470000000000001</c:v>
                </c:pt>
                <c:pt idx="435">
                  <c:v>2.4609999999999999</c:v>
                </c:pt>
                <c:pt idx="436">
                  <c:v>2.4859999999999998</c:v>
                </c:pt>
                <c:pt idx="437">
                  <c:v>2.6040000000000001</c:v>
                </c:pt>
                <c:pt idx="438">
                  <c:v>2.5220000000000002</c:v>
                </c:pt>
                <c:pt idx="439">
                  <c:v>2.4910000000000001</c:v>
                </c:pt>
                <c:pt idx="440">
                  <c:v>2.4980000000000002</c:v>
                </c:pt>
                <c:pt idx="441">
                  <c:v>2.5209999999999999</c:v>
                </c:pt>
                <c:pt idx="442">
                  <c:v>2.4849999999999999</c:v>
                </c:pt>
                <c:pt idx="443">
                  <c:v>2.4420000000000002</c:v>
                </c:pt>
                <c:pt idx="444">
                  <c:v>2.399</c:v>
                </c:pt>
                <c:pt idx="445">
                  <c:v>2.4209999999999998</c:v>
                </c:pt>
                <c:pt idx="446">
                  <c:v>2.472</c:v>
                </c:pt>
                <c:pt idx="447">
                  <c:v>2.5390000000000001</c:v>
                </c:pt>
                <c:pt idx="448">
                  <c:v>2.544</c:v>
                </c:pt>
                <c:pt idx="449">
                  <c:v>2.5190000000000001</c:v>
                </c:pt>
                <c:pt idx="450">
                  <c:v>2.5129999999999999</c:v>
                </c:pt>
                <c:pt idx="451">
                  <c:v>2.4209999999999998</c:v>
                </c:pt>
                <c:pt idx="452">
                  <c:v>2.4699999999999998</c:v>
                </c:pt>
                <c:pt idx="453">
                  <c:v>2.5419999999999998</c:v>
                </c:pt>
                <c:pt idx="454">
                  <c:v>2.5670000000000002</c:v>
                </c:pt>
                <c:pt idx="455">
                  <c:v>2.6040000000000001</c:v>
                </c:pt>
                <c:pt idx="456">
                  <c:v>2.6179999999999999</c:v>
                </c:pt>
                <c:pt idx="457">
                  <c:v>2.798</c:v>
                </c:pt>
                <c:pt idx="458">
                  <c:v>2.7279999999999998</c:v>
                </c:pt>
                <c:pt idx="459">
                  <c:v>2.7669999999999999</c:v>
                </c:pt>
                <c:pt idx="460">
                  <c:v>2.7</c:v>
                </c:pt>
                <c:pt idx="461">
                  <c:v>2.8220000000000001</c:v>
                </c:pt>
                <c:pt idx="462">
                  <c:v>2.8109999999999999</c:v>
                </c:pt>
                <c:pt idx="463">
                  <c:v>2.6959999999999997</c:v>
                </c:pt>
                <c:pt idx="464">
                  <c:v>2.6850000000000001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C00-4163-8187-D52D87F078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7872464"/>
        <c:axId val="537871808"/>
      </c:lineChart>
      <c:dateAx>
        <c:axId val="537872464"/>
        <c:scaling>
          <c:orientation val="minMax"/>
        </c:scaling>
        <c:delete val="0"/>
        <c:axPos val="b"/>
        <c:numFmt formatCode="yyyy;@" sourceLinked="0"/>
        <c:majorTickMark val="cross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537871808"/>
        <c:crosses val="autoZero"/>
        <c:auto val="1"/>
        <c:lblOffset val="100"/>
        <c:baseTimeUnit val="days"/>
      </c:dateAx>
      <c:valAx>
        <c:axId val="537871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prstDash val="dash"/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537872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1357738524935321E-2"/>
          <c:y val="0.9190625095512267"/>
          <c:w val="0.89999998380178303"/>
          <c:h val="7.94152176924352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printSettings>
    <c:headerFooter/>
    <c:pageMargins b="0.75" l="0.7" r="0.7" t="0.75" header="0.3" footer="0.3"/>
    <c:pageSetup/>
  </c:printSettings>
  <c:userShapes r:id="rId3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218611852737596E-2"/>
          <c:y val="3.5784735813508058E-2"/>
          <c:w val="0.90131783604091087"/>
          <c:h val="0.78680771031247809"/>
        </c:manualLayout>
      </c:layout>
      <c:lineChart>
        <c:grouping val="standard"/>
        <c:varyColors val="0"/>
        <c:ser>
          <c:idx val="0"/>
          <c:order val="0"/>
          <c:tx>
            <c:v>Rf (Allemagne)</c:v>
          </c:tx>
          <c:spPr>
            <a:ln w="9525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'Bloom Yields live'!$A$11:$A$475</c:f>
              <c:numCache>
                <c:formatCode>m/d/yyyy</c:formatCode>
                <c:ptCount val="465"/>
                <c:pt idx="0">
                  <c:v>40179</c:v>
                </c:pt>
                <c:pt idx="1">
                  <c:v>40186</c:v>
                </c:pt>
                <c:pt idx="2">
                  <c:v>40193</c:v>
                </c:pt>
                <c:pt idx="3">
                  <c:v>40200</c:v>
                </c:pt>
                <c:pt idx="4">
                  <c:v>40207</c:v>
                </c:pt>
                <c:pt idx="5">
                  <c:v>40214</c:v>
                </c:pt>
                <c:pt idx="6">
                  <c:v>40221</c:v>
                </c:pt>
                <c:pt idx="7">
                  <c:v>40228</c:v>
                </c:pt>
                <c:pt idx="8">
                  <c:v>40235</c:v>
                </c:pt>
                <c:pt idx="9">
                  <c:v>40242</c:v>
                </c:pt>
                <c:pt idx="10">
                  <c:v>40249</c:v>
                </c:pt>
                <c:pt idx="11">
                  <c:v>40256</c:v>
                </c:pt>
                <c:pt idx="12">
                  <c:v>40263</c:v>
                </c:pt>
                <c:pt idx="13">
                  <c:v>40270</c:v>
                </c:pt>
                <c:pt idx="14">
                  <c:v>40277</c:v>
                </c:pt>
                <c:pt idx="15">
                  <c:v>40284</c:v>
                </c:pt>
                <c:pt idx="16">
                  <c:v>40291</c:v>
                </c:pt>
                <c:pt idx="17">
                  <c:v>40298</c:v>
                </c:pt>
                <c:pt idx="18">
                  <c:v>40305</c:v>
                </c:pt>
                <c:pt idx="19">
                  <c:v>40312</c:v>
                </c:pt>
                <c:pt idx="20">
                  <c:v>40319</c:v>
                </c:pt>
                <c:pt idx="21">
                  <c:v>40326</c:v>
                </c:pt>
                <c:pt idx="22">
                  <c:v>40333</c:v>
                </c:pt>
                <c:pt idx="23">
                  <c:v>40340</c:v>
                </c:pt>
                <c:pt idx="24">
                  <c:v>40347</c:v>
                </c:pt>
                <c:pt idx="25">
                  <c:v>40354</c:v>
                </c:pt>
                <c:pt idx="26">
                  <c:v>40361</c:v>
                </c:pt>
                <c:pt idx="27">
                  <c:v>40368</c:v>
                </c:pt>
                <c:pt idx="28">
                  <c:v>40375</c:v>
                </c:pt>
                <c:pt idx="29">
                  <c:v>40382</c:v>
                </c:pt>
                <c:pt idx="30">
                  <c:v>40389</c:v>
                </c:pt>
                <c:pt idx="31">
                  <c:v>40396</c:v>
                </c:pt>
                <c:pt idx="32">
                  <c:v>40403</c:v>
                </c:pt>
                <c:pt idx="33">
                  <c:v>40410</c:v>
                </c:pt>
                <c:pt idx="34">
                  <c:v>40417</c:v>
                </c:pt>
                <c:pt idx="35">
                  <c:v>40424</c:v>
                </c:pt>
                <c:pt idx="36">
                  <c:v>40431</c:v>
                </c:pt>
                <c:pt idx="37">
                  <c:v>40438</c:v>
                </c:pt>
                <c:pt idx="38">
                  <c:v>40445</c:v>
                </c:pt>
                <c:pt idx="39">
                  <c:v>40452</c:v>
                </c:pt>
                <c:pt idx="40">
                  <c:v>40459</c:v>
                </c:pt>
                <c:pt idx="41">
                  <c:v>40466</c:v>
                </c:pt>
                <c:pt idx="42">
                  <c:v>40473</c:v>
                </c:pt>
                <c:pt idx="43">
                  <c:v>40480</c:v>
                </c:pt>
                <c:pt idx="44">
                  <c:v>40487</c:v>
                </c:pt>
                <c:pt idx="45">
                  <c:v>40494</c:v>
                </c:pt>
                <c:pt idx="46">
                  <c:v>40501</c:v>
                </c:pt>
                <c:pt idx="47">
                  <c:v>40508</c:v>
                </c:pt>
                <c:pt idx="48">
                  <c:v>40515</c:v>
                </c:pt>
                <c:pt idx="49">
                  <c:v>40522</c:v>
                </c:pt>
                <c:pt idx="50">
                  <c:v>40529</c:v>
                </c:pt>
                <c:pt idx="51">
                  <c:v>40536</c:v>
                </c:pt>
                <c:pt idx="52">
                  <c:v>40543</c:v>
                </c:pt>
                <c:pt idx="53">
                  <c:v>40550</c:v>
                </c:pt>
                <c:pt idx="54">
                  <c:v>40557</c:v>
                </c:pt>
                <c:pt idx="55">
                  <c:v>40564</c:v>
                </c:pt>
                <c:pt idx="56">
                  <c:v>40571</c:v>
                </c:pt>
                <c:pt idx="57">
                  <c:v>40578</c:v>
                </c:pt>
                <c:pt idx="58">
                  <c:v>40585</c:v>
                </c:pt>
                <c:pt idx="59">
                  <c:v>40592</c:v>
                </c:pt>
                <c:pt idx="60">
                  <c:v>40599</c:v>
                </c:pt>
                <c:pt idx="61">
                  <c:v>40606</c:v>
                </c:pt>
                <c:pt idx="62">
                  <c:v>40613</c:v>
                </c:pt>
                <c:pt idx="63">
                  <c:v>40620</c:v>
                </c:pt>
                <c:pt idx="64">
                  <c:v>40627</c:v>
                </c:pt>
                <c:pt idx="65">
                  <c:v>40634</c:v>
                </c:pt>
                <c:pt idx="66">
                  <c:v>40641</c:v>
                </c:pt>
                <c:pt idx="67">
                  <c:v>40648</c:v>
                </c:pt>
                <c:pt idx="68">
                  <c:v>40655</c:v>
                </c:pt>
                <c:pt idx="69">
                  <c:v>40662</c:v>
                </c:pt>
                <c:pt idx="70">
                  <c:v>40669</c:v>
                </c:pt>
                <c:pt idx="71">
                  <c:v>40676</c:v>
                </c:pt>
                <c:pt idx="72">
                  <c:v>40683</c:v>
                </c:pt>
                <c:pt idx="73">
                  <c:v>40690</c:v>
                </c:pt>
                <c:pt idx="74">
                  <c:v>40697</c:v>
                </c:pt>
                <c:pt idx="75">
                  <c:v>40704</c:v>
                </c:pt>
                <c:pt idx="76">
                  <c:v>40711</c:v>
                </c:pt>
                <c:pt idx="77">
                  <c:v>40718</c:v>
                </c:pt>
                <c:pt idx="78">
                  <c:v>40725</c:v>
                </c:pt>
                <c:pt idx="79">
                  <c:v>40732</c:v>
                </c:pt>
                <c:pt idx="80">
                  <c:v>40739</c:v>
                </c:pt>
                <c:pt idx="81">
                  <c:v>40746</c:v>
                </c:pt>
                <c:pt idx="82">
                  <c:v>40753</c:v>
                </c:pt>
                <c:pt idx="83">
                  <c:v>40760</c:v>
                </c:pt>
                <c:pt idx="84">
                  <c:v>40767</c:v>
                </c:pt>
                <c:pt idx="85">
                  <c:v>40774</c:v>
                </c:pt>
                <c:pt idx="86">
                  <c:v>40781</c:v>
                </c:pt>
                <c:pt idx="87">
                  <c:v>40788</c:v>
                </c:pt>
                <c:pt idx="88">
                  <c:v>40795</c:v>
                </c:pt>
                <c:pt idx="89">
                  <c:v>40802</c:v>
                </c:pt>
                <c:pt idx="90">
                  <c:v>40809</c:v>
                </c:pt>
                <c:pt idx="91">
                  <c:v>40816</c:v>
                </c:pt>
                <c:pt idx="92">
                  <c:v>40823</c:v>
                </c:pt>
                <c:pt idx="93">
                  <c:v>40830</c:v>
                </c:pt>
                <c:pt idx="94">
                  <c:v>40837</c:v>
                </c:pt>
                <c:pt idx="95">
                  <c:v>40844</c:v>
                </c:pt>
                <c:pt idx="96">
                  <c:v>40851</c:v>
                </c:pt>
                <c:pt idx="97">
                  <c:v>40858</c:v>
                </c:pt>
                <c:pt idx="98">
                  <c:v>40865</c:v>
                </c:pt>
                <c:pt idx="99">
                  <c:v>40872</c:v>
                </c:pt>
                <c:pt idx="100">
                  <c:v>40879</c:v>
                </c:pt>
                <c:pt idx="101">
                  <c:v>40886</c:v>
                </c:pt>
                <c:pt idx="102">
                  <c:v>40893</c:v>
                </c:pt>
                <c:pt idx="103">
                  <c:v>40900</c:v>
                </c:pt>
                <c:pt idx="104">
                  <c:v>40907</c:v>
                </c:pt>
                <c:pt idx="105">
                  <c:v>40914</c:v>
                </c:pt>
                <c:pt idx="106">
                  <c:v>40921</c:v>
                </c:pt>
                <c:pt idx="107">
                  <c:v>40928</c:v>
                </c:pt>
                <c:pt idx="108">
                  <c:v>40935</c:v>
                </c:pt>
                <c:pt idx="109">
                  <c:v>40942</c:v>
                </c:pt>
                <c:pt idx="110">
                  <c:v>40949</c:v>
                </c:pt>
                <c:pt idx="111">
                  <c:v>40956</c:v>
                </c:pt>
                <c:pt idx="112">
                  <c:v>40963</c:v>
                </c:pt>
                <c:pt idx="113">
                  <c:v>40970</c:v>
                </c:pt>
                <c:pt idx="114">
                  <c:v>40977</c:v>
                </c:pt>
                <c:pt idx="115">
                  <c:v>40984</c:v>
                </c:pt>
                <c:pt idx="116">
                  <c:v>40991</c:v>
                </c:pt>
                <c:pt idx="117">
                  <c:v>40998</c:v>
                </c:pt>
                <c:pt idx="118">
                  <c:v>41005</c:v>
                </c:pt>
                <c:pt idx="119">
                  <c:v>41012</c:v>
                </c:pt>
                <c:pt idx="120">
                  <c:v>41019</c:v>
                </c:pt>
                <c:pt idx="121">
                  <c:v>41026</c:v>
                </c:pt>
                <c:pt idx="122">
                  <c:v>41033</c:v>
                </c:pt>
                <c:pt idx="123">
                  <c:v>41040</c:v>
                </c:pt>
                <c:pt idx="124">
                  <c:v>41047</c:v>
                </c:pt>
                <c:pt idx="125">
                  <c:v>41054</c:v>
                </c:pt>
                <c:pt idx="126">
                  <c:v>41061</c:v>
                </c:pt>
                <c:pt idx="127">
                  <c:v>41068</c:v>
                </c:pt>
                <c:pt idx="128">
                  <c:v>41075</c:v>
                </c:pt>
                <c:pt idx="129">
                  <c:v>41082</c:v>
                </c:pt>
                <c:pt idx="130">
                  <c:v>41089</c:v>
                </c:pt>
                <c:pt idx="131">
                  <c:v>41096</c:v>
                </c:pt>
                <c:pt idx="132">
                  <c:v>41103</c:v>
                </c:pt>
                <c:pt idx="133">
                  <c:v>41110</c:v>
                </c:pt>
                <c:pt idx="134">
                  <c:v>41117</c:v>
                </c:pt>
                <c:pt idx="135">
                  <c:v>41124</c:v>
                </c:pt>
                <c:pt idx="136">
                  <c:v>41131</c:v>
                </c:pt>
                <c:pt idx="137">
                  <c:v>41138</c:v>
                </c:pt>
                <c:pt idx="138">
                  <c:v>41145</c:v>
                </c:pt>
                <c:pt idx="139">
                  <c:v>41152</c:v>
                </c:pt>
                <c:pt idx="140">
                  <c:v>41159</c:v>
                </c:pt>
                <c:pt idx="141">
                  <c:v>41166</c:v>
                </c:pt>
                <c:pt idx="142">
                  <c:v>41173</c:v>
                </c:pt>
                <c:pt idx="143">
                  <c:v>41180</c:v>
                </c:pt>
                <c:pt idx="144">
                  <c:v>41187</c:v>
                </c:pt>
                <c:pt idx="145">
                  <c:v>41194</c:v>
                </c:pt>
                <c:pt idx="146">
                  <c:v>41201</c:v>
                </c:pt>
                <c:pt idx="147">
                  <c:v>41208</c:v>
                </c:pt>
                <c:pt idx="148">
                  <c:v>41215</c:v>
                </c:pt>
                <c:pt idx="149">
                  <c:v>41222</c:v>
                </c:pt>
                <c:pt idx="150">
                  <c:v>41229</c:v>
                </c:pt>
                <c:pt idx="151">
                  <c:v>41236</c:v>
                </c:pt>
                <c:pt idx="152">
                  <c:v>41243</c:v>
                </c:pt>
                <c:pt idx="153">
                  <c:v>41250</c:v>
                </c:pt>
                <c:pt idx="154">
                  <c:v>41257</c:v>
                </c:pt>
                <c:pt idx="155">
                  <c:v>41264</c:v>
                </c:pt>
                <c:pt idx="156">
                  <c:v>41271</c:v>
                </c:pt>
                <c:pt idx="157">
                  <c:v>41278</c:v>
                </c:pt>
                <c:pt idx="158">
                  <c:v>41285</c:v>
                </c:pt>
                <c:pt idx="159">
                  <c:v>41292</c:v>
                </c:pt>
                <c:pt idx="160">
                  <c:v>41299</c:v>
                </c:pt>
                <c:pt idx="161">
                  <c:v>41306</c:v>
                </c:pt>
                <c:pt idx="162">
                  <c:v>41313</c:v>
                </c:pt>
                <c:pt idx="163">
                  <c:v>41320</c:v>
                </c:pt>
                <c:pt idx="164">
                  <c:v>41327</c:v>
                </c:pt>
                <c:pt idx="165">
                  <c:v>41334</c:v>
                </c:pt>
                <c:pt idx="166">
                  <c:v>41341</c:v>
                </c:pt>
                <c:pt idx="167">
                  <c:v>41348</c:v>
                </c:pt>
                <c:pt idx="168">
                  <c:v>41355</c:v>
                </c:pt>
                <c:pt idx="169">
                  <c:v>41362</c:v>
                </c:pt>
                <c:pt idx="170">
                  <c:v>41369</c:v>
                </c:pt>
                <c:pt idx="171">
                  <c:v>41376</c:v>
                </c:pt>
                <c:pt idx="172">
                  <c:v>41383</c:v>
                </c:pt>
                <c:pt idx="173">
                  <c:v>41390</c:v>
                </c:pt>
                <c:pt idx="174">
                  <c:v>41397</c:v>
                </c:pt>
                <c:pt idx="175">
                  <c:v>41404</c:v>
                </c:pt>
                <c:pt idx="176">
                  <c:v>41411</c:v>
                </c:pt>
                <c:pt idx="177">
                  <c:v>41418</c:v>
                </c:pt>
                <c:pt idx="178">
                  <c:v>41425</c:v>
                </c:pt>
                <c:pt idx="179">
                  <c:v>41432</c:v>
                </c:pt>
                <c:pt idx="180">
                  <c:v>41439</c:v>
                </c:pt>
                <c:pt idx="181">
                  <c:v>41446</c:v>
                </c:pt>
                <c:pt idx="182">
                  <c:v>41453</c:v>
                </c:pt>
                <c:pt idx="183">
                  <c:v>41460</c:v>
                </c:pt>
                <c:pt idx="184">
                  <c:v>41467</c:v>
                </c:pt>
                <c:pt idx="185">
                  <c:v>41474</c:v>
                </c:pt>
                <c:pt idx="186">
                  <c:v>41481</c:v>
                </c:pt>
                <c:pt idx="187">
                  <c:v>41488</c:v>
                </c:pt>
                <c:pt idx="188">
                  <c:v>41495</c:v>
                </c:pt>
                <c:pt idx="189">
                  <c:v>41502</c:v>
                </c:pt>
                <c:pt idx="190">
                  <c:v>41509</c:v>
                </c:pt>
                <c:pt idx="191">
                  <c:v>41516</c:v>
                </c:pt>
                <c:pt idx="192">
                  <c:v>41523</c:v>
                </c:pt>
                <c:pt idx="193">
                  <c:v>41530</c:v>
                </c:pt>
                <c:pt idx="194">
                  <c:v>41537</c:v>
                </c:pt>
                <c:pt idx="195">
                  <c:v>41544</c:v>
                </c:pt>
                <c:pt idx="196">
                  <c:v>41551</c:v>
                </c:pt>
                <c:pt idx="197">
                  <c:v>41558</c:v>
                </c:pt>
                <c:pt idx="198">
                  <c:v>41565</c:v>
                </c:pt>
                <c:pt idx="199">
                  <c:v>41572</c:v>
                </c:pt>
                <c:pt idx="200">
                  <c:v>41579</c:v>
                </c:pt>
                <c:pt idx="201">
                  <c:v>41586</c:v>
                </c:pt>
                <c:pt idx="202">
                  <c:v>41593</c:v>
                </c:pt>
                <c:pt idx="203">
                  <c:v>41600</c:v>
                </c:pt>
                <c:pt idx="204">
                  <c:v>41607</c:v>
                </c:pt>
                <c:pt idx="205">
                  <c:v>41614</c:v>
                </c:pt>
                <c:pt idx="206">
                  <c:v>41621</c:v>
                </c:pt>
                <c:pt idx="207">
                  <c:v>41628</c:v>
                </c:pt>
                <c:pt idx="208">
                  <c:v>41635</c:v>
                </c:pt>
                <c:pt idx="209">
                  <c:v>41642</c:v>
                </c:pt>
                <c:pt idx="210">
                  <c:v>41649</c:v>
                </c:pt>
                <c:pt idx="211">
                  <c:v>41656</c:v>
                </c:pt>
                <c:pt idx="212">
                  <c:v>41663</c:v>
                </c:pt>
                <c:pt idx="213">
                  <c:v>41670</c:v>
                </c:pt>
                <c:pt idx="214">
                  <c:v>41677</c:v>
                </c:pt>
                <c:pt idx="215">
                  <c:v>41684</c:v>
                </c:pt>
                <c:pt idx="216">
                  <c:v>41691</c:v>
                </c:pt>
                <c:pt idx="217">
                  <c:v>41698</c:v>
                </c:pt>
                <c:pt idx="218">
                  <c:v>41705</c:v>
                </c:pt>
                <c:pt idx="219">
                  <c:v>41712</c:v>
                </c:pt>
                <c:pt idx="220">
                  <c:v>41719</c:v>
                </c:pt>
                <c:pt idx="221">
                  <c:v>41726</c:v>
                </c:pt>
                <c:pt idx="222">
                  <c:v>41733</c:v>
                </c:pt>
                <c:pt idx="223">
                  <c:v>41740</c:v>
                </c:pt>
                <c:pt idx="224">
                  <c:v>41747</c:v>
                </c:pt>
                <c:pt idx="225">
                  <c:v>41754</c:v>
                </c:pt>
                <c:pt idx="226">
                  <c:v>41761</c:v>
                </c:pt>
                <c:pt idx="227">
                  <c:v>41768</c:v>
                </c:pt>
                <c:pt idx="228">
                  <c:v>41775</c:v>
                </c:pt>
                <c:pt idx="229">
                  <c:v>41782</c:v>
                </c:pt>
                <c:pt idx="230">
                  <c:v>41789</c:v>
                </c:pt>
                <c:pt idx="231">
                  <c:v>41796</c:v>
                </c:pt>
                <c:pt idx="232">
                  <c:v>41803</c:v>
                </c:pt>
                <c:pt idx="233">
                  <c:v>41810</c:v>
                </c:pt>
                <c:pt idx="234">
                  <c:v>41817</c:v>
                </c:pt>
                <c:pt idx="235">
                  <c:v>41824</c:v>
                </c:pt>
                <c:pt idx="236">
                  <c:v>41831</c:v>
                </c:pt>
                <c:pt idx="237">
                  <c:v>41838</c:v>
                </c:pt>
                <c:pt idx="238">
                  <c:v>41845</c:v>
                </c:pt>
                <c:pt idx="239">
                  <c:v>41852</c:v>
                </c:pt>
                <c:pt idx="240">
                  <c:v>41859</c:v>
                </c:pt>
                <c:pt idx="241">
                  <c:v>41866</c:v>
                </c:pt>
                <c:pt idx="242">
                  <c:v>41873</c:v>
                </c:pt>
                <c:pt idx="243">
                  <c:v>41880</c:v>
                </c:pt>
                <c:pt idx="244">
                  <c:v>41887</c:v>
                </c:pt>
                <c:pt idx="245">
                  <c:v>41894</c:v>
                </c:pt>
                <c:pt idx="246">
                  <c:v>41901</c:v>
                </c:pt>
                <c:pt idx="247">
                  <c:v>41908</c:v>
                </c:pt>
                <c:pt idx="248">
                  <c:v>41915</c:v>
                </c:pt>
                <c:pt idx="249">
                  <c:v>41922</c:v>
                </c:pt>
                <c:pt idx="250">
                  <c:v>41929</c:v>
                </c:pt>
                <c:pt idx="251">
                  <c:v>41936</c:v>
                </c:pt>
                <c:pt idx="252">
                  <c:v>41943</c:v>
                </c:pt>
                <c:pt idx="253">
                  <c:v>41950</c:v>
                </c:pt>
                <c:pt idx="254">
                  <c:v>41957</c:v>
                </c:pt>
                <c:pt idx="255">
                  <c:v>41964</c:v>
                </c:pt>
                <c:pt idx="256">
                  <c:v>41971</c:v>
                </c:pt>
                <c:pt idx="257">
                  <c:v>41978</c:v>
                </c:pt>
                <c:pt idx="258">
                  <c:v>41985</c:v>
                </c:pt>
                <c:pt idx="259">
                  <c:v>41992</c:v>
                </c:pt>
                <c:pt idx="260">
                  <c:v>41999</c:v>
                </c:pt>
                <c:pt idx="261">
                  <c:v>42006</c:v>
                </c:pt>
                <c:pt idx="262">
                  <c:v>42013</c:v>
                </c:pt>
                <c:pt idx="263">
                  <c:v>42020</c:v>
                </c:pt>
                <c:pt idx="264">
                  <c:v>42027</c:v>
                </c:pt>
                <c:pt idx="265">
                  <c:v>42034</c:v>
                </c:pt>
                <c:pt idx="266">
                  <c:v>42041</c:v>
                </c:pt>
                <c:pt idx="267">
                  <c:v>42048</c:v>
                </c:pt>
                <c:pt idx="268">
                  <c:v>42055</c:v>
                </c:pt>
                <c:pt idx="269">
                  <c:v>42062</c:v>
                </c:pt>
                <c:pt idx="270">
                  <c:v>42069</c:v>
                </c:pt>
                <c:pt idx="271">
                  <c:v>42076</c:v>
                </c:pt>
                <c:pt idx="272">
                  <c:v>42083</c:v>
                </c:pt>
                <c:pt idx="273">
                  <c:v>42090</c:v>
                </c:pt>
                <c:pt idx="274">
                  <c:v>42097</c:v>
                </c:pt>
                <c:pt idx="275">
                  <c:v>42104</c:v>
                </c:pt>
                <c:pt idx="276">
                  <c:v>42111</c:v>
                </c:pt>
                <c:pt idx="277">
                  <c:v>42118</c:v>
                </c:pt>
                <c:pt idx="278">
                  <c:v>42125</c:v>
                </c:pt>
                <c:pt idx="279">
                  <c:v>42132</c:v>
                </c:pt>
                <c:pt idx="280">
                  <c:v>42139</c:v>
                </c:pt>
                <c:pt idx="281">
                  <c:v>42146</c:v>
                </c:pt>
                <c:pt idx="282">
                  <c:v>42153</c:v>
                </c:pt>
                <c:pt idx="283">
                  <c:v>42160</c:v>
                </c:pt>
                <c:pt idx="284">
                  <c:v>42167</c:v>
                </c:pt>
                <c:pt idx="285">
                  <c:v>42174</c:v>
                </c:pt>
                <c:pt idx="286">
                  <c:v>42181</c:v>
                </c:pt>
                <c:pt idx="287">
                  <c:v>42188</c:v>
                </c:pt>
                <c:pt idx="288">
                  <c:v>42195</c:v>
                </c:pt>
                <c:pt idx="289">
                  <c:v>42202</c:v>
                </c:pt>
                <c:pt idx="290">
                  <c:v>42209</c:v>
                </c:pt>
                <c:pt idx="291">
                  <c:v>42216</c:v>
                </c:pt>
                <c:pt idx="292">
                  <c:v>42223</c:v>
                </c:pt>
                <c:pt idx="293">
                  <c:v>42230</c:v>
                </c:pt>
                <c:pt idx="294">
                  <c:v>42237</c:v>
                </c:pt>
                <c:pt idx="295">
                  <c:v>42244</c:v>
                </c:pt>
                <c:pt idx="296">
                  <c:v>42251</c:v>
                </c:pt>
                <c:pt idx="297">
                  <c:v>42258</c:v>
                </c:pt>
                <c:pt idx="298">
                  <c:v>42265</c:v>
                </c:pt>
                <c:pt idx="299">
                  <c:v>42272</c:v>
                </c:pt>
                <c:pt idx="300">
                  <c:v>42279</c:v>
                </c:pt>
                <c:pt idx="301">
                  <c:v>42286</c:v>
                </c:pt>
                <c:pt idx="302">
                  <c:v>42293</c:v>
                </c:pt>
                <c:pt idx="303">
                  <c:v>42300</c:v>
                </c:pt>
                <c:pt idx="304">
                  <c:v>42307</c:v>
                </c:pt>
                <c:pt idx="305">
                  <c:v>42314</c:v>
                </c:pt>
                <c:pt idx="306">
                  <c:v>42321</c:v>
                </c:pt>
                <c:pt idx="307">
                  <c:v>42328</c:v>
                </c:pt>
                <c:pt idx="308">
                  <c:v>42335</c:v>
                </c:pt>
                <c:pt idx="309">
                  <c:v>42342</c:v>
                </c:pt>
                <c:pt idx="310">
                  <c:v>42349</c:v>
                </c:pt>
                <c:pt idx="311">
                  <c:v>42356</c:v>
                </c:pt>
                <c:pt idx="312">
                  <c:v>42363</c:v>
                </c:pt>
                <c:pt idx="313">
                  <c:v>42370</c:v>
                </c:pt>
                <c:pt idx="314">
                  <c:v>42377</c:v>
                </c:pt>
                <c:pt idx="315">
                  <c:v>42384</c:v>
                </c:pt>
                <c:pt idx="316">
                  <c:v>42391</c:v>
                </c:pt>
                <c:pt idx="317">
                  <c:v>42398</c:v>
                </c:pt>
                <c:pt idx="318">
                  <c:v>42405</c:v>
                </c:pt>
                <c:pt idx="319">
                  <c:v>42412</c:v>
                </c:pt>
                <c:pt idx="320">
                  <c:v>42419</c:v>
                </c:pt>
                <c:pt idx="321">
                  <c:v>42426</c:v>
                </c:pt>
                <c:pt idx="322">
                  <c:v>42433</c:v>
                </c:pt>
                <c:pt idx="323">
                  <c:v>42440</c:v>
                </c:pt>
                <c:pt idx="324">
                  <c:v>42447</c:v>
                </c:pt>
                <c:pt idx="325">
                  <c:v>42454</c:v>
                </c:pt>
                <c:pt idx="326">
                  <c:v>42461</c:v>
                </c:pt>
                <c:pt idx="327">
                  <c:v>42468</c:v>
                </c:pt>
                <c:pt idx="328">
                  <c:v>42475</c:v>
                </c:pt>
                <c:pt idx="329">
                  <c:v>42482</c:v>
                </c:pt>
                <c:pt idx="330">
                  <c:v>42489</c:v>
                </c:pt>
                <c:pt idx="331">
                  <c:v>42496</c:v>
                </c:pt>
                <c:pt idx="332">
                  <c:v>42503</c:v>
                </c:pt>
                <c:pt idx="333">
                  <c:v>42510</c:v>
                </c:pt>
                <c:pt idx="334">
                  <c:v>42517</c:v>
                </c:pt>
                <c:pt idx="335">
                  <c:v>42524</c:v>
                </c:pt>
                <c:pt idx="336">
                  <c:v>42531</c:v>
                </c:pt>
                <c:pt idx="337">
                  <c:v>42538</c:v>
                </c:pt>
                <c:pt idx="338">
                  <c:v>42545</c:v>
                </c:pt>
                <c:pt idx="339">
                  <c:v>42552</c:v>
                </c:pt>
                <c:pt idx="340">
                  <c:v>42559</c:v>
                </c:pt>
                <c:pt idx="341">
                  <c:v>42566</c:v>
                </c:pt>
                <c:pt idx="342">
                  <c:v>42573</c:v>
                </c:pt>
                <c:pt idx="343">
                  <c:v>42580</c:v>
                </c:pt>
                <c:pt idx="344">
                  <c:v>42587</c:v>
                </c:pt>
                <c:pt idx="345">
                  <c:v>42594</c:v>
                </c:pt>
                <c:pt idx="346">
                  <c:v>42601</c:v>
                </c:pt>
                <c:pt idx="347">
                  <c:v>42608</c:v>
                </c:pt>
                <c:pt idx="348">
                  <c:v>42615</c:v>
                </c:pt>
                <c:pt idx="349">
                  <c:v>42622</c:v>
                </c:pt>
                <c:pt idx="350">
                  <c:v>42629</c:v>
                </c:pt>
                <c:pt idx="351">
                  <c:v>42636</c:v>
                </c:pt>
                <c:pt idx="352">
                  <c:v>42643</c:v>
                </c:pt>
                <c:pt idx="353">
                  <c:v>42650</c:v>
                </c:pt>
                <c:pt idx="354">
                  <c:v>42657</c:v>
                </c:pt>
                <c:pt idx="355">
                  <c:v>42664</c:v>
                </c:pt>
                <c:pt idx="356">
                  <c:v>42671</c:v>
                </c:pt>
                <c:pt idx="357">
                  <c:v>42678</c:v>
                </c:pt>
                <c:pt idx="358">
                  <c:v>42685</c:v>
                </c:pt>
                <c:pt idx="359">
                  <c:v>42692</c:v>
                </c:pt>
                <c:pt idx="360">
                  <c:v>42699</c:v>
                </c:pt>
                <c:pt idx="361">
                  <c:v>42706</c:v>
                </c:pt>
                <c:pt idx="362">
                  <c:v>42713</c:v>
                </c:pt>
                <c:pt idx="363">
                  <c:v>42720</c:v>
                </c:pt>
                <c:pt idx="364">
                  <c:v>42727</c:v>
                </c:pt>
                <c:pt idx="365">
                  <c:v>42734</c:v>
                </c:pt>
                <c:pt idx="366">
                  <c:v>42741</c:v>
                </c:pt>
                <c:pt idx="367">
                  <c:v>42748</c:v>
                </c:pt>
                <c:pt idx="368">
                  <c:v>42755</c:v>
                </c:pt>
                <c:pt idx="369">
                  <c:v>42762</c:v>
                </c:pt>
                <c:pt idx="370">
                  <c:v>42769</c:v>
                </c:pt>
                <c:pt idx="371">
                  <c:v>42776</c:v>
                </c:pt>
                <c:pt idx="372">
                  <c:v>42783</c:v>
                </c:pt>
                <c:pt idx="373">
                  <c:v>42790</c:v>
                </c:pt>
                <c:pt idx="374">
                  <c:v>42797</c:v>
                </c:pt>
                <c:pt idx="375">
                  <c:v>42804</c:v>
                </c:pt>
                <c:pt idx="376">
                  <c:v>42811</c:v>
                </c:pt>
                <c:pt idx="377">
                  <c:v>42818</c:v>
                </c:pt>
                <c:pt idx="378">
                  <c:v>42825</c:v>
                </c:pt>
                <c:pt idx="379">
                  <c:v>42832</c:v>
                </c:pt>
                <c:pt idx="380">
                  <c:v>42839</c:v>
                </c:pt>
                <c:pt idx="381">
                  <c:v>42846</c:v>
                </c:pt>
                <c:pt idx="382">
                  <c:v>42853</c:v>
                </c:pt>
                <c:pt idx="383">
                  <c:v>42860</c:v>
                </c:pt>
                <c:pt idx="384">
                  <c:v>42867</c:v>
                </c:pt>
                <c:pt idx="385">
                  <c:v>42874</c:v>
                </c:pt>
                <c:pt idx="386">
                  <c:v>42881</c:v>
                </c:pt>
                <c:pt idx="387">
                  <c:v>42888</c:v>
                </c:pt>
                <c:pt idx="388">
                  <c:v>42895</c:v>
                </c:pt>
                <c:pt idx="389">
                  <c:v>42902</c:v>
                </c:pt>
                <c:pt idx="390">
                  <c:v>42909</c:v>
                </c:pt>
                <c:pt idx="391">
                  <c:v>42916</c:v>
                </c:pt>
                <c:pt idx="392">
                  <c:v>42923</c:v>
                </c:pt>
                <c:pt idx="393">
                  <c:v>42930</c:v>
                </c:pt>
                <c:pt idx="394">
                  <c:v>42937</c:v>
                </c:pt>
                <c:pt idx="395">
                  <c:v>42944</c:v>
                </c:pt>
                <c:pt idx="396">
                  <c:v>42951</c:v>
                </c:pt>
                <c:pt idx="397">
                  <c:v>42958</c:v>
                </c:pt>
                <c:pt idx="398">
                  <c:v>42965</c:v>
                </c:pt>
                <c:pt idx="399">
                  <c:v>42972</c:v>
                </c:pt>
                <c:pt idx="400">
                  <c:v>42979</c:v>
                </c:pt>
                <c:pt idx="401">
                  <c:v>42986</c:v>
                </c:pt>
                <c:pt idx="402">
                  <c:v>42993</c:v>
                </c:pt>
                <c:pt idx="403">
                  <c:v>43000</c:v>
                </c:pt>
                <c:pt idx="404">
                  <c:v>43007</c:v>
                </c:pt>
                <c:pt idx="405">
                  <c:v>43014</c:v>
                </c:pt>
                <c:pt idx="406">
                  <c:v>43021</c:v>
                </c:pt>
                <c:pt idx="407">
                  <c:v>43028</c:v>
                </c:pt>
                <c:pt idx="408">
                  <c:v>43035</c:v>
                </c:pt>
                <c:pt idx="409">
                  <c:v>43042</c:v>
                </c:pt>
                <c:pt idx="410">
                  <c:v>43049</c:v>
                </c:pt>
                <c:pt idx="411">
                  <c:v>43056</c:v>
                </c:pt>
                <c:pt idx="412">
                  <c:v>43063</c:v>
                </c:pt>
                <c:pt idx="413">
                  <c:v>43070</c:v>
                </c:pt>
                <c:pt idx="414">
                  <c:v>43077</c:v>
                </c:pt>
                <c:pt idx="415">
                  <c:v>43084</c:v>
                </c:pt>
                <c:pt idx="416">
                  <c:v>43091</c:v>
                </c:pt>
                <c:pt idx="417">
                  <c:v>43098</c:v>
                </c:pt>
                <c:pt idx="418">
                  <c:v>43105</c:v>
                </c:pt>
                <c:pt idx="419">
                  <c:v>43112</c:v>
                </c:pt>
                <c:pt idx="420">
                  <c:v>43119</c:v>
                </c:pt>
                <c:pt idx="421">
                  <c:v>43126</c:v>
                </c:pt>
                <c:pt idx="422">
                  <c:v>43133</c:v>
                </c:pt>
                <c:pt idx="423">
                  <c:v>43140</c:v>
                </c:pt>
                <c:pt idx="424">
                  <c:v>43147</c:v>
                </c:pt>
                <c:pt idx="425">
                  <c:v>43154</c:v>
                </c:pt>
                <c:pt idx="426">
                  <c:v>43161</c:v>
                </c:pt>
                <c:pt idx="427">
                  <c:v>43168</c:v>
                </c:pt>
                <c:pt idx="428">
                  <c:v>43175</c:v>
                </c:pt>
                <c:pt idx="429">
                  <c:v>43182</c:v>
                </c:pt>
                <c:pt idx="430">
                  <c:v>43189</c:v>
                </c:pt>
                <c:pt idx="431">
                  <c:v>43196</c:v>
                </c:pt>
                <c:pt idx="432">
                  <c:v>43203</c:v>
                </c:pt>
                <c:pt idx="433">
                  <c:v>43210</c:v>
                </c:pt>
                <c:pt idx="434">
                  <c:v>43217</c:v>
                </c:pt>
                <c:pt idx="435">
                  <c:v>43224</c:v>
                </c:pt>
                <c:pt idx="436">
                  <c:v>43231</c:v>
                </c:pt>
                <c:pt idx="437">
                  <c:v>43238</c:v>
                </c:pt>
                <c:pt idx="438">
                  <c:v>43245</c:v>
                </c:pt>
                <c:pt idx="439">
                  <c:v>43252</c:v>
                </c:pt>
                <c:pt idx="440">
                  <c:v>43259</c:v>
                </c:pt>
                <c:pt idx="441">
                  <c:v>43266</c:v>
                </c:pt>
                <c:pt idx="442">
                  <c:v>43273</c:v>
                </c:pt>
                <c:pt idx="443">
                  <c:v>43280</c:v>
                </c:pt>
                <c:pt idx="444">
                  <c:v>43287</c:v>
                </c:pt>
                <c:pt idx="445">
                  <c:v>43294</c:v>
                </c:pt>
                <c:pt idx="446">
                  <c:v>43301</c:v>
                </c:pt>
                <c:pt idx="447">
                  <c:v>43308</c:v>
                </c:pt>
                <c:pt idx="448">
                  <c:v>43315</c:v>
                </c:pt>
                <c:pt idx="449">
                  <c:v>43322</c:v>
                </c:pt>
                <c:pt idx="450">
                  <c:v>43329</c:v>
                </c:pt>
                <c:pt idx="451">
                  <c:v>43336</c:v>
                </c:pt>
                <c:pt idx="452">
                  <c:v>43343</c:v>
                </c:pt>
                <c:pt idx="453">
                  <c:v>43350</c:v>
                </c:pt>
                <c:pt idx="454">
                  <c:v>43357</c:v>
                </c:pt>
                <c:pt idx="455">
                  <c:v>43364</c:v>
                </c:pt>
                <c:pt idx="456">
                  <c:v>43371</c:v>
                </c:pt>
                <c:pt idx="457">
                  <c:v>43378</c:v>
                </c:pt>
                <c:pt idx="458">
                  <c:v>43385</c:v>
                </c:pt>
                <c:pt idx="459">
                  <c:v>43392</c:v>
                </c:pt>
                <c:pt idx="460">
                  <c:v>43399</c:v>
                </c:pt>
                <c:pt idx="461">
                  <c:v>43406</c:v>
                </c:pt>
                <c:pt idx="462">
                  <c:v>43413</c:v>
                </c:pt>
                <c:pt idx="463">
                  <c:v>43420</c:v>
                </c:pt>
                <c:pt idx="464">
                  <c:v>43427</c:v>
                </c:pt>
              </c:numCache>
            </c:numRef>
          </c:cat>
          <c:val>
            <c:numRef>
              <c:f>'Bloom Yields live'!$G$11:$G$475</c:f>
              <c:numCache>
                <c:formatCode>0.00</c:formatCode>
                <c:ptCount val="465"/>
                <c:pt idx="0">
                  <c:v>3.3849999999999998</c:v>
                </c:pt>
                <c:pt idx="1">
                  <c:v>3.3849999999999998</c:v>
                </c:pt>
                <c:pt idx="2">
                  <c:v>3.262</c:v>
                </c:pt>
                <c:pt idx="3">
                  <c:v>3.2149999999999999</c:v>
                </c:pt>
                <c:pt idx="4">
                  <c:v>3.1960000000000002</c:v>
                </c:pt>
                <c:pt idx="5">
                  <c:v>3.12</c:v>
                </c:pt>
                <c:pt idx="6">
                  <c:v>3.1920000000000002</c:v>
                </c:pt>
                <c:pt idx="7">
                  <c:v>3.2850000000000001</c:v>
                </c:pt>
                <c:pt idx="8">
                  <c:v>3.101</c:v>
                </c:pt>
                <c:pt idx="9">
                  <c:v>3.1560000000000001</c:v>
                </c:pt>
                <c:pt idx="10">
                  <c:v>3.1669999999999998</c:v>
                </c:pt>
                <c:pt idx="11">
                  <c:v>3.109</c:v>
                </c:pt>
                <c:pt idx="12">
                  <c:v>3.15</c:v>
                </c:pt>
                <c:pt idx="13">
                  <c:v>3.0880000000000001</c:v>
                </c:pt>
                <c:pt idx="14">
                  <c:v>3.1659999999999999</c:v>
                </c:pt>
                <c:pt idx="15">
                  <c:v>3.0840000000000001</c:v>
                </c:pt>
                <c:pt idx="16">
                  <c:v>3.0609999999999999</c:v>
                </c:pt>
                <c:pt idx="17">
                  <c:v>3.0169999999999999</c:v>
                </c:pt>
                <c:pt idx="18">
                  <c:v>2.7970000000000002</c:v>
                </c:pt>
                <c:pt idx="19">
                  <c:v>2.86</c:v>
                </c:pt>
                <c:pt idx="20">
                  <c:v>2.6659999999999999</c:v>
                </c:pt>
                <c:pt idx="21">
                  <c:v>2.6819999999999999</c:v>
                </c:pt>
                <c:pt idx="22">
                  <c:v>2.5840000000000001</c:v>
                </c:pt>
                <c:pt idx="23">
                  <c:v>2.5659999999999998</c:v>
                </c:pt>
                <c:pt idx="24">
                  <c:v>2.7290000000000001</c:v>
                </c:pt>
                <c:pt idx="25">
                  <c:v>2.6109999999999998</c:v>
                </c:pt>
                <c:pt idx="26">
                  <c:v>2.5830000000000002</c:v>
                </c:pt>
                <c:pt idx="27">
                  <c:v>2.6339999999999999</c:v>
                </c:pt>
                <c:pt idx="28">
                  <c:v>2.6059999999999999</c:v>
                </c:pt>
                <c:pt idx="29">
                  <c:v>2.706</c:v>
                </c:pt>
                <c:pt idx="30">
                  <c:v>2.669</c:v>
                </c:pt>
                <c:pt idx="31">
                  <c:v>2.5190000000000001</c:v>
                </c:pt>
                <c:pt idx="32">
                  <c:v>2.3929999999999998</c:v>
                </c:pt>
                <c:pt idx="33">
                  <c:v>2.2709999999999999</c:v>
                </c:pt>
                <c:pt idx="34">
                  <c:v>2.2000000000000002</c:v>
                </c:pt>
                <c:pt idx="35">
                  <c:v>2.3540000000000001</c:v>
                </c:pt>
                <c:pt idx="36">
                  <c:v>2.4</c:v>
                </c:pt>
                <c:pt idx="37">
                  <c:v>2.427</c:v>
                </c:pt>
                <c:pt idx="38">
                  <c:v>2.3420000000000001</c:v>
                </c:pt>
                <c:pt idx="39">
                  <c:v>2.286</c:v>
                </c:pt>
                <c:pt idx="40">
                  <c:v>2.254</c:v>
                </c:pt>
                <c:pt idx="41">
                  <c:v>2.371</c:v>
                </c:pt>
                <c:pt idx="42">
                  <c:v>2.4740000000000002</c:v>
                </c:pt>
                <c:pt idx="43">
                  <c:v>2.5179999999999998</c:v>
                </c:pt>
                <c:pt idx="44">
                  <c:v>2.4169999999999998</c:v>
                </c:pt>
                <c:pt idx="45">
                  <c:v>2.512</c:v>
                </c:pt>
                <c:pt idx="46">
                  <c:v>2.7029999999999998</c:v>
                </c:pt>
                <c:pt idx="47">
                  <c:v>2.734</c:v>
                </c:pt>
                <c:pt idx="48">
                  <c:v>2.8570000000000002</c:v>
                </c:pt>
                <c:pt idx="49">
                  <c:v>2.9539999999999997</c:v>
                </c:pt>
                <c:pt idx="50">
                  <c:v>3.0289999999999999</c:v>
                </c:pt>
                <c:pt idx="51">
                  <c:v>2.9820000000000002</c:v>
                </c:pt>
                <c:pt idx="52">
                  <c:v>2.9630000000000001</c:v>
                </c:pt>
                <c:pt idx="53">
                  <c:v>2.8689999999999998</c:v>
                </c:pt>
                <c:pt idx="54">
                  <c:v>3.028</c:v>
                </c:pt>
                <c:pt idx="55">
                  <c:v>3.1760000000000002</c:v>
                </c:pt>
                <c:pt idx="56">
                  <c:v>3.1459999999999999</c:v>
                </c:pt>
                <c:pt idx="57">
                  <c:v>3.2589999999999999</c:v>
                </c:pt>
                <c:pt idx="58">
                  <c:v>3.2919999999999998</c:v>
                </c:pt>
                <c:pt idx="59">
                  <c:v>3.2519999999999998</c:v>
                </c:pt>
                <c:pt idx="60">
                  <c:v>3.15</c:v>
                </c:pt>
                <c:pt idx="61">
                  <c:v>3.2720000000000002</c:v>
                </c:pt>
                <c:pt idx="62">
                  <c:v>3.2120000000000002</c:v>
                </c:pt>
                <c:pt idx="63">
                  <c:v>3.1869999999999998</c:v>
                </c:pt>
                <c:pt idx="64">
                  <c:v>3.278</c:v>
                </c:pt>
                <c:pt idx="65">
                  <c:v>3.371</c:v>
                </c:pt>
                <c:pt idx="66">
                  <c:v>3.48</c:v>
                </c:pt>
                <c:pt idx="67">
                  <c:v>3.3769999999999998</c:v>
                </c:pt>
                <c:pt idx="68">
                  <c:v>3.2589999999999999</c:v>
                </c:pt>
                <c:pt idx="69">
                  <c:v>3.238</c:v>
                </c:pt>
                <c:pt idx="70">
                  <c:v>3.169</c:v>
                </c:pt>
                <c:pt idx="71">
                  <c:v>3.0760000000000001</c:v>
                </c:pt>
                <c:pt idx="72">
                  <c:v>3.0550000000000002</c:v>
                </c:pt>
                <c:pt idx="73">
                  <c:v>2.984</c:v>
                </c:pt>
                <c:pt idx="74">
                  <c:v>3.0569999999999999</c:v>
                </c:pt>
                <c:pt idx="75">
                  <c:v>2.96</c:v>
                </c:pt>
                <c:pt idx="76">
                  <c:v>2.9580000000000002</c:v>
                </c:pt>
                <c:pt idx="77">
                  <c:v>2.8330000000000002</c:v>
                </c:pt>
                <c:pt idx="78">
                  <c:v>3.032</c:v>
                </c:pt>
                <c:pt idx="79">
                  <c:v>2.8279999999999998</c:v>
                </c:pt>
                <c:pt idx="80">
                  <c:v>2.694</c:v>
                </c:pt>
                <c:pt idx="81">
                  <c:v>2.8260000000000001</c:v>
                </c:pt>
                <c:pt idx="82">
                  <c:v>2.5369999999999999</c:v>
                </c:pt>
                <c:pt idx="83">
                  <c:v>2.3449999999999998</c:v>
                </c:pt>
                <c:pt idx="84">
                  <c:v>2.3319999999999999</c:v>
                </c:pt>
                <c:pt idx="85">
                  <c:v>2.1030000000000002</c:v>
                </c:pt>
                <c:pt idx="86">
                  <c:v>2.1539999999999999</c:v>
                </c:pt>
                <c:pt idx="87">
                  <c:v>2.0059999999999998</c:v>
                </c:pt>
                <c:pt idx="88">
                  <c:v>1.77</c:v>
                </c:pt>
                <c:pt idx="89">
                  <c:v>1.861</c:v>
                </c:pt>
                <c:pt idx="90">
                  <c:v>1.7450000000000001</c:v>
                </c:pt>
                <c:pt idx="91">
                  <c:v>1.885</c:v>
                </c:pt>
                <c:pt idx="92">
                  <c:v>2</c:v>
                </c:pt>
                <c:pt idx="93">
                  <c:v>2.1970000000000001</c:v>
                </c:pt>
                <c:pt idx="94">
                  <c:v>2.1040000000000001</c:v>
                </c:pt>
                <c:pt idx="95">
                  <c:v>2.1760000000000002</c:v>
                </c:pt>
                <c:pt idx="96">
                  <c:v>1.8220000000000001</c:v>
                </c:pt>
                <c:pt idx="97">
                  <c:v>1.8860000000000001</c:v>
                </c:pt>
                <c:pt idx="98">
                  <c:v>1.964</c:v>
                </c:pt>
                <c:pt idx="99">
                  <c:v>2.2599999999999998</c:v>
                </c:pt>
                <c:pt idx="100">
                  <c:v>2.1310000000000002</c:v>
                </c:pt>
                <c:pt idx="101">
                  <c:v>2.1459999999999999</c:v>
                </c:pt>
                <c:pt idx="102">
                  <c:v>1.849</c:v>
                </c:pt>
                <c:pt idx="103">
                  <c:v>1.9569999999999999</c:v>
                </c:pt>
                <c:pt idx="104">
                  <c:v>1.825</c:v>
                </c:pt>
                <c:pt idx="105">
                  <c:v>1.851</c:v>
                </c:pt>
                <c:pt idx="106">
                  <c:v>1.762</c:v>
                </c:pt>
                <c:pt idx="107">
                  <c:v>1.927</c:v>
                </c:pt>
                <c:pt idx="108">
                  <c:v>1.8559999999999999</c:v>
                </c:pt>
                <c:pt idx="109">
                  <c:v>1.931</c:v>
                </c:pt>
                <c:pt idx="110">
                  <c:v>1.905</c:v>
                </c:pt>
                <c:pt idx="111">
                  <c:v>1.923</c:v>
                </c:pt>
                <c:pt idx="112">
                  <c:v>1.8820000000000001</c:v>
                </c:pt>
                <c:pt idx="113">
                  <c:v>1.7989999999999999</c:v>
                </c:pt>
                <c:pt idx="114">
                  <c:v>1.7930000000000001</c:v>
                </c:pt>
                <c:pt idx="115">
                  <c:v>2.0489999999999999</c:v>
                </c:pt>
                <c:pt idx="116">
                  <c:v>1.8639999999999999</c:v>
                </c:pt>
                <c:pt idx="117">
                  <c:v>1.792</c:v>
                </c:pt>
                <c:pt idx="118">
                  <c:v>1.734</c:v>
                </c:pt>
                <c:pt idx="119">
                  <c:v>1.7330000000000001</c:v>
                </c:pt>
                <c:pt idx="120">
                  <c:v>1.7069999999999999</c:v>
                </c:pt>
                <c:pt idx="121">
                  <c:v>1.6970000000000001</c:v>
                </c:pt>
                <c:pt idx="122">
                  <c:v>1.583</c:v>
                </c:pt>
                <c:pt idx="123">
                  <c:v>1.5150000000000001</c:v>
                </c:pt>
                <c:pt idx="124">
                  <c:v>1.4239999999999999</c:v>
                </c:pt>
                <c:pt idx="125">
                  <c:v>1.3679999999999999</c:v>
                </c:pt>
                <c:pt idx="126">
                  <c:v>1.1719999999999999</c:v>
                </c:pt>
                <c:pt idx="127">
                  <c:v>1.3280000000000001</c:v>
                </c:pt>
                <c:pt idx="128">
                  <c:v>1.4359999999999999</c:v>
                </c:pt>
                <c:pt idx="129">
                  <c:v>1.58</c:v>
                </c:pt>
                <c:pt idx="130">
                  <c:v>1.581</c:v>
                </c:pt>
                <c:pt idx="131">
                  <c:v>1.3260000000000001</c:v>
                </c:pt>
                <c:pt idx="132">
                  <c:v>1.258</c:v>
                </c:pt>
                <c:pt idx="133">
                  <c:v>1.1659999999999999</c:v>
                </c:pt>
                <c:pt idx="134">
                  <c:v>1.397</c:v>
                </c:pt>
                <c:pt idx="135">
                  <c:v>1.4219999999999999</c:v>
                </c:pt>
                <c:pt idx="136">
                  <c:v>1.3839999999999999</c:v>
                </c:pt>
                <c:pt idx="137">
                  <c:v>1.494</c:v>
                </c:pt>
                <c:pt idx="138">
                  <c:v>1.353</c:v>
                </c:pt>
                <c:pt idx="139">
                  <c:v>1.333</c:v>
                </c:pt>
                <c:pt idx="140">
                  <c:v>1.518</c:v>
                </c:pt>
                <c:pt idx="141">
                  <c:v>1.7050000000000001</c:v>
                </c:pt>
                <c:pt idx="142">
                  <c:v>1.5960000000000001</c:v>
                </c:pt>
                <c:pt idx="143">
                  <c:v>1.4410000000000001</c:v>
                </c:pt>
                <c:pt idx="144">
                  <c:v>1.52</c:v>
                </c:pt>
                <c:pt idx="145">
                  <c:v>1.444</c:v>
                </c:pt>
                <c:pt idx="146">
                  <c:v>1.593</c:v>
                </c:pt>
                <c:pt idx="147">
                  <c:v>1.536</c:v>
                </c:pt>
                <c:pt idx="148">
                  <c:v>1.4490000000000001</c:v>
                </c:pt>
                <c:pt idx="149">
                  <c:v>1.347</c:v>
                </c:pt>
                <c:pt idx="150">
                  <c:v>1.33</c:v>
                </c:pt>
                <c:pt idx="151">
                  <c:v>1.4350000000000001</c:v>
                </c:pt>
                <c:pt idx="152">
                  <c:v>1.385</c:v>
                </c:pt>
                <c:pt idx="153">
                  <c:v>1.294</c:v>
                </c:pt>
                <c:pt idx="154">
                  <c:v>1.347</c:v>
                </c:pt>
                <c:pt idx="155">
                  <c:v>1.375</c:v>
                </c:pt>
                <c:pt idx="156">
                  <c:v>1.3080000000000001</c:v>
                </c:pt>
                <c:pt idx="157">
                  <c:v>1.5350000000000001</c:v>
                </c:pt>
                <c:pt idx="158">
                  <c:v>1.5819999999999999</c:v>
                </c:pt>
                <c:pt idx="159">
                  <c:v>1.554</c:v>
                </c:pt>
                <c:pt idx="160">
                  <c:v>1.6360000000000001</c:v>
                </c:pt>
                <c:pt idx="161">
                  <c:v>1.6720000000000002</c:v>
                </c:pt>
                <c:pt idx="162">
                  <c:v>1.609</c:v>
                </c:pt>
                <c:pt idx="163">
                  <c:v>1.6520000000000001</c:v>
                </c:pt>
                <c:pt idx="164">
                  <c:v>1.5669999999999999</c:v>
                </c:pt>
                <c:pt idx="165">
                  <c:v>1.41</c:v>
                </c:pt>
                <c:pt idx="166">
                  <c:v>1.524</c:v>
                </c:pt>
                <c:pt idx="167">
                  <c:v>1.454</c:v>
                </c:pt>
                <c:pt idx="168">
                  <c:v>1.3780000000000001</c:v>
                </c:pt>
                <c:pt idx="169">
                  <c:v>1.288</c:v>
                </c:pt>
                <c:pt idx="170">
                  <c:v>1.2110000000000001</c:v>
                </c:pt>
                <c:pt idx="171">
                  <c:v>1.26</c:v>
                </c:pt>
                <c:pt idx="172">
                  <c:v>1.25</c:v>
                </c:pt>
                <c:pt idx="173">
                  <c:v>1.2050000000000001</c:v>
                </c:pt>
                <c:pt idx="174">
                  <c:v>1.2389999999999999</c:v>
                </c:pt>
                <c:pt idx="175">
                  <c:v>1.379</c:v>
                </c:pt>
                <c:pt idx="176">
                  <c:v>1.325</c:v>
                </c:pt>
                <c:pt idx="177">
                  <c:v>1.43</c:v>
                </c:pt>
                <c:pt idx="178">
                  <c:v>1.504</c:v>
                </c:pt>
                <c:pt idx="179">
                  <c:v>1.5449999999999999</c:v>
                </c:pt>
                <c:pt idx="180">
                  <c:v>1.5129999999999999</c:v>
                </c:pt>
                <c:pt idx="181">
                  <c:v>1.724</c:v>
                </c:pt>
                <c:pt idx="182">
                  <c:v>1.728</c:v>
                </c:pt>
                <c:pt idx="183">
                  <c:v>1.718</c:v>
                </c:pt>
                <c:pt idx="184">
                  <c:v>1.5590000000000002</c:v>
                </c:pt>
                <c:pt idx="185">
                  <c:v>1.518</c:v>
                </c:pt>
                <c:pt idx="186">
                  <c:v>1.665</c:v>
                </c:pt>
                <c:pt idx="187">
                  <c:v>1.65</c:v>
                </c:pt>
                <c:pt idx="188">
                  <c:v>1.679</c:v>
                </c:pt>
                <c:pt idx="189">
                  <c:v>1.88</c:v>
                </c:pt>
                <c:pt idx="190">
                  <c:v>1.9340000000000002</c:v>
                </c:pt>
                <c:pt idx="191">
                  <c:v>1.855</c:v>
                </c:pt>
                <c:pt idx="192">
                  <c:v>1.9489999999999998</c:v>
                </c:pt>
                <c:pt idx="193">
                  <c:v>1.9750000000000001</c:v>
                </c:pt>
                <c:pt idx="194">
                  <c:v>1.9419999999999999</c:v>
                </c:pt>
                <c:pt idx="195">
                  <c:v>1.7770000000000001</c:v>
                </c:pt>
                <c:pt idx="196">
                  <c:v>1.8399999999999999</c:v>
                </c:pt>
                <c:pt idx="197">
                  <c:v>1.863</c:v>
                </c:pt>
                <c:pt idx="198">
                  <c:v>1.831</c:v>
                </c:pt>
                <c:pt idx="199">
                  <c:v>1.7549999999999999</c:v>
                </c:pt>
                <c:pt idx="200">
                  <c:v>1.6909999999999998</c:v>
                </c:pt>
                <c:pt idx="201">
                  <c:v>1.7570000000000001</c:v>
                </c:pt>
                <c:pt idx="202">
                  <c:v>1.7050000000000001</c:v>
                </c:pt>
                <c:pt idx="203">
                  <c:v>1.746</c:v>
                </c:pt>
                <c:pt idx="204">
                  <c:v>1.6919999999999999</c:v>
                </c:pt>
                <c:pt idx="205">
                  <c:v>1.841</c:v>
                </c:pt>
                <c:pt idx="206">
                  <c:v>1.827</c:v>
                </c:pt>
                <c:pt idx="207">
                  <c:v>1.869</c:v>
                </c:pt>
                <c:pt idx="208">
                  <c:v>1.954</c:v>
                </c:pt>
                <c:pt idx="209">
                  <c:v>1.9419999999999999</c:v>
                </c:pt>
                <c:pt idx="210">
                  <c:v>1.8420000000000001</c:v>
                </c:pt>
                <c:pt idx="211">
                  <c:v>1.752</c:v>
                </c:pt>
                <c:pt idx="212">
                  <c:v>1.657</c:v>
                </c:pt>
                <c:pt idx="213">
                  <c:v>1.6579999999999999</c:v>
                </c:pt>
                <c:pt idx="214">
                  <c:v>1.6600000000000001</c:v>
                </c:pt>
                <c:pt idx="215">
                  <c:v>1.6779999999999999</c:v>
                </c:pt>
                <c:pt idx="216">
                  <c:v>1.661</c:v>
                </c:pt>
                <c:pt idx="217">
                  <c:v>1.623</c:v>
                </c:pt>
                <c:pt idx="218">
                  <c:v>1.6520000000000001</c:v>
                </c:pt>
                <c:pt idx="219">
                  <c:v>1.5449999999999999</c:v>
                </c:pt>
                <c:pt idx="220">
                  <c:v>1.63</c:v>
                </c:pt>
                <c:pt idx="221">
                  <c:v>1.548</c:v>
                </c:pt>
                <c:pt idx="222">
                  <c:v>1.552</c:v>
                </c:pt>
                <c:pt idx="223">
                  <c:v>1.502</c:v>
                </c:pt>
                <c:pt idx="224">
                  <c:v>1.514</c:v>
                </c:pt>
                <c:pt idx="225">
                  <c:v>1.4830000000000001</c:v>
                </c:pt>
                <c:pt idx="226">
                  <c:v>1.4490000000000001</c:v>
                </c:pt>
                <c:pt idx="227">
                  <c:v>1.454</c:v>
                </c:pt>
                <c:pt idx="228">
                  <c:v>1.329</c:v>
                </c:pt>
                <c:pt idx="229">
                  <c:v>1.4119999999999999</c:v>
                </c:pt>
                <c:pt idx="230">
                  <c:v>1.357</c:v>
                </c:pt>
                <c:pt idx="231">
                  <c:v>1.351</c:v>
                </c:pt>
                <c:pt idx="232">
                  <c:v>1.361</c:v>
                </c:pt>
                <c:pt idx="233">
                  <c:v>1.343</c:v>
                </c:pt>
                <c:pt idx="234">
                  <c:v>1.2610000000000001</c:v>
                </c:pt>
                <c:pt idx="235">
                  <c:v>1.264</c:v>
                </c:pt>
                <c:pt idx="236">
                  <c:v>1.202</c:v>
                </c:pt>
                <c:pt idx="237">
                  <c:v>1.1539999999999999</c:v>
                </c:pt>
                <c:pt idx="238">
                  <c:v>1.1459999999999999</c:v>
                </c:pt>
                <c:pt idx="239">
                  <c:v>1.1299999999999999</c:v>
                </c:pt>
                <c:pt idx="240">
                  <c:v>1.052</c:v>
                </c:pt>
                <c:pt idx="241">
                  <c:v>0.95199999999999996</c:v>
                </c:pt>
                <c:pt idx="242">
                  <c:v>0.98099999999999998</c:v>
                </c:pt>
                <c:pt idx="243">
                  <c:v>0.89</c:v>
                </c:pt>
                <c:pt idx="244">
                  <c:v>0.92800000000000005</c:v>
                </c:pt>
                <c:pt idx="245">
                  <c:v>1.0820000000000001</c:v>
                </c:pt>
                <c:pt idx="246">
                  <c:v>1.042</c:v>
                </c:pt>
                <c:pt idx="247">
                  <c:v>0.97099999999999997</c:v>
                </c:pt>
                <c:pt idx="248">
                  <c:v>0.92500000000000004</c:v>
                </c:pt>
                <c:pt idx="249">
                  <c:v>0.88600000000000001</c:v>
                </c:pt>
                <c:pt idx="250">
                  <c:v>0.85799999999999998</c:v>
                </c:pt>
                <c:pt idx="251">
                  <c:v>0.89100000000000001</c:v>
                </c:pt>
                <c:pt idx="252">
                  <c:v>0.84</c:v>
                </c:pt>
                <c:pt idx="253">
                  <c:v>0.81599999999999995</c:v>
                </c:pt>
                <c:pt idx="254">
                  <c:v>0.78400000000000003</c:v>
                </c:pt>
                <c:pt idx="255">
                  <c:v>0.76900000000000002</c:v>
                </c:pt>
                <c:pt idx="256">
                  <c:v>0.7</c:v>
                </c:pt>
                <c:pt idx="257">
                  <c:v>0.78</c:v>
                </c:pt>
                <c:pt idx="258">
                  <c:v>0.623</c:v>
                </c:pt>
                <c:pt idx="259">
                  <c:v>0.59199999999999997</c:v>
                </c:pt>
                <c:pt idx="260">
                  <c:v>0.58699999999999997</c:v>
                </c:pt>
                <c:pt idx="261">
                  <c:v>0.497</c:v>
                </c:pt>
                <c:pt idx="262">
                  <c:v>0.49099999999999999</c:v>
                </c:pt>
                <c:pt idx="263">
                  <c:v>0.45200000000000001</c:v>
                </c:pt>
                <c:pt idx="264">
                  <c:v>0.36099999999999999</c:v>
                </c:pt>
                <c:pt idx="265">
                  <c:v>0.30199999999999999</c:v>
                </c:pt>
                <c:pt idx="266">
                  <c:v>0.374</c:v>
                </c:pt>
                <c:pt idx="267">
                  <c:v>0.34100000000000003</c:v>
                </c:pt>
                <c:pt idx="268">
                  <c:v>0.36499999999999999</c:v>
                </c:pt>
                <c:pt idx="269">
                  <c:v>0.32700000000000001</c:v>
                </c:pt>
                <c:pt idx="270">
                  <c:v>0.39300000000000002</c:v>
                </c:pt>
                <c:pt idx="271">
                  <c:v>0.25600000000000001</c:v>
                </c:pt>
                <c:pt idx="272">
                  <c:v>0.183</c:v>
                </c:pt>
                <c:pt idx="273">
                  <c:v>0.20599999999999999</c:v>
                </c:pt>
                <c:pt idx="274">
                  <c:v>0.193</c:v>
                </c:pt>
                <c:pt idx="275">
                  <c:v>0.154</c:v>
                </c:pt>
                <c:pt idx="276">
                  <c:v>7.6999999999999999E-2</c:v>
                </c:pt>
                <c:pt idx="277">
                  <c:v>0.154</c:v>
                </c:pt>
                <c:pt idx="278">
                  <c:v>0.37</c:v>
                </c:pt>
                <c:pt idx="279">
                  <c:v>0.54600000000000004</c:v>
                </c:pt>
                <c:pt idx="280">
                  <c:v>0.623</c:v>
                </c:pt>
                <c:pt idx="281">
                  <c:v>0.60199999999999998</c:v>
                </c:pt>
                <c:pt idx="282">
                  <c:v>0.48599999999999999</c:v>
                </c:pt>
                <c:pt idx="283">
                  <c:v>0.84299999999999997</c:v>
                </c:pt>
                <c:pt idx="284">
                  <c:v>0.83299999999999996</c:v>
                </c:pt>
                <c:pt idx="285">
                  <c:v>0.75</c:v>
                </c:pt>
                <c:pt idx="286">
                  <c:v>0.92100000000000004</c:v>
                </c:pt>
                <c:pt idx="287">
                  <c:v>0.78900000000000003</c:v>
                </c:pt>
                <c:pt idx="288">
                  <c:v>0.89600000000000002</c:v>
                </c:pt>
                <c:pt idx="289">
                  <c:v>0.78700000000000003</c:v>
                </c:pt>
                <c:pt idx="290">
                  <c:v>0.69</c:v>
                </c:pt>
                <c:pt idx="291">
                  <c:v>0.64300000000000002</c:v>
                </c:pt>
                <c:pt idx="292">
                  <c:v>0.66100000000000003</c:v>
                </c:pt>
                <c:pt idx="293">
                  <c:v>0.65900000000000003</c:v>
                </c:pt>
                <c:pt idx="294">
                  <c:v>0.56299999999999994</c:v>
                </c:pt>
                <c:pt idx="295">
                  <c:v>0.74099999999999999</c:v>
                </c:pt>
                <c:pt idx="296">
                  <c:v>0.66600000000000004</c:v>
                </c:pt>
                <c:pt idx="297">
                  <c:v>0.65200000000000002</c:v>
                </c:pt>
                <c:pt idx="298">
                  <c:v>0.66200000000000003</c:v>
                </c:pt>
                <c:pt idx="299">
                  <c:v>0.64700000000000002</c:v>
                </c:pt>
                <c:pt idx="300">
                  <c:v>0.50900000000000001</c:v>
                </c:pt>
                <c:pt idx="301">
                  <c:v>0.61499999999999999</c:v>
                </c:pt>
                <c:pt idx="302">
                  <c:v>0.54700000000000004</c:v>
                </c:pt>
                <c:pt idx="303">
                  <c:v>0.51100000000000001</c:v>
                </c:pt>
                <c:pt idx="304">
                  <c:v>0.51700000000000002</c:v>
                </c:pt>
                <c:pt idx="305">
                  <c:v>0.69199999999999995</c:v>
                </c:pt>
                <c:pt idx="306">
                  <c:v>0.55800000000000005</c:v>
                </c:pt>
                <c:pt idx="307">
                  <c:v>0.47899999999999998</c:v>
                </c:pt>
                <c:pt idx="308">
                  <c:v>0.45900000000000002</c:v>
                </c:pt>
                <c:pt idx="309">
                  <c:v>0.67700000000000005</c:v>
                </c:pt>
                <c:pt idx="310">
                  <c:v>0.53900000000000003</c:v>
                </c:pt>
                <c:pt idx="311">
                  <c:v>0.54700000000000004</c:v>
                </c:pt>
                <c:pt idx="312">
                  <c:v>0.63500000000000001</c:v>
                </c:pt>
                <c:pt idx="313">
                  <c:v>0.628</c:v>
                </c:pt>
                <c:pt idx="314">
                  <c:v>0.51300000000000001</c:v>
                </c:pt>
                <c:pt idx="315">
                  <c:v>0.53900000000000003</c:v>
                </c:pt>
                <c:pt idx="316">
                  <c:v>0.48299999999999998</c:v>
                </c:pt>
                <c:pt idx="317">
                  <c:v>0.32400000000000001</c:v>
                </c:pt>
                <c:pt idx="318">
                  <c:v>0.29499999999999998</c:v>
                </c:pt>
                <c:pt idx="319">
                  <c:v>0.26</c:v>
                </c:pt>
                <c:pt idx="320">
                  <c:v>0.20100000000000001</c:v>
                </c:pt>
                <c:pt idx="321">
                  <c:v>0.14599999999999999</c:v>
                </c:pt>
                <c:pt idx="322">
                  <c:v>0.23699999999999999</c:v>
                </c:pt>
                <c:pt idx="323">
                  <c:v>0.27</c:v>
                </c:pt>
                <c:pt idx="324">
                  <c:v>0.21099999999999999</c:v>
                </c:pt>
                <c:pt idx="325">
                  <c:v>0.17899999999999999</c:v>
                </c:pt>
                <c:pt idx="326">
                  <c:v>0.13300000000000001</c:v>
                </c:pt>
                <c:pt idx="327">
                  <c:v>9.5000000000000001E-2</c:v>
                </c:pt>
                <c:pt idx="328">
                  <c:v>0.127</c:v>
                </c:pt>
                <c:pt idx="329">
                  <c:v>0.23</c:v>
                </c:pt>
                <c:pt idx="330">
                  <c:v>0.27100000000000002</c:v>
                </c:pt>
                <c:pt idx="331">
                  <c:v>0.14299999999999999</c:v>
                </c:pt>
                <c:pt idx="332">
                  <c:v>0.123</c:v>
                </c:pt>
                <c:pt idx="333">
                  <c:v>0.16400000000000001</c:v>
                </c:pt>
                <c:pt idx="334">
                  <c:v>0.13700000000000001</c:v>
                </c:pt>
                <c:pt idx="335">
                  <c:v>6.7000000000000004E-2</c:v>
                </c:pt>
                <c:pt idx="336">
                  <c:v>0.02</c:v>
                </c:pt>
                <c:pt idx="337">
                  <c:v>1.7999999999999999E-2</c:v>
                </c:pt>
                <c:pt idx="338">
                  <c:v>-4.9000000000000002E-2</c:v>
                </c:pt>
                <c:pt idx="339">
                  <c:v>-0.127</c:v>
                </c:pt>
                <c:pt idx="340">
                  <c:v>-0.189</c:v>
                </c:pt>
                <c:pt idx="341">
                  <c:v>5.0000000000000001E-3</c:v>
                </c:pt>
                <c:pt idx="342">
                  <c:v>-3.1E-2</c:v>
                </c:pt>
                <c:pt idx="343">
                  <c:v>-0.121</c:v>
                </c:pt>
                <c:pt idx="344">
                  <c:v>-6.8000000000000005E-2</c:v>
                </c:pt>
                <c:pt idx="345">
                  <c:v>-0.11</c:v>
                </c:pt>
                <c:pt idx="346">
                  <c:v>-3.4000000000000002E-2</c:v>
                </c:pt>
                <c:pt idx="347">
                  <c:v>-7.2999999999999995E-2</c:v>
                </c:pt>
                <c:pt idx="348">
                  <c:v>-4.4999999999999998E-2</c:v>
                </c:pt>
                <c:pt idx="349">
                  <c:v>8.9999999999999993E-3</c:v>
                </c:pt>
                <c:pt idx="350">
                  <c:v>6.0000000000000001E-3</c:v>
                </c:pt>
                <c:pt idx="351">
                  <c:v>-8.3000000000000004E-2</c:v>
                </c:pt>
                <c:pt idx="352">
                  <c:v>-0.122</c:v>
                </c:pt>
                <c:pt idx="353">
                  <c:v>1.7999999999999999E-2</c:v>
                </c:pt>
                <c:pt idx="354">
                  <c:v>5.6000000000000001E-2</c:v>
                </c:pt>
                <c:pt idx="355">
                  <c:v>5.0000000000000001E-3</c:v>
                </c:pt>
                <c:pt idx="356">
                  <c:v>0.16600000000000001</c:v>
                </c:pt>
                <c:pt idx="357">
                  <c:v>0.13300000000000001</c:v>
                </c:pt>
                <c:pt idx="358">
                  <c:v>0.307</c:v>
                </c:pt>
                <c:pt idx="359">
                  <c:v>0.27</c:v>
                </c:pt>
                <c:pt idx="360">
                  <c:v>0.23799999999999999</c:v>
                </c:pt>
                <c:pt idx="361">
                  <c:v>0.27900000000000003</c:v>
                </c:pt>
                <c:pt idx="362">
                  <c:v>0.36199999999999999</c:v>
                </c:pt>
                <c:pt idx="363">
                  <c:v>0.312</c:v>
                </c:pt>
                <c:pt idx="364">
                  <c:v>0.218</c:v>
                </c:pt>
                <c:pt idx="365">
                  <c:v>0.20399999999999999</c:v>
                </c:pt>
                <c:pt idx="366">
                  <c:v>0.29599999999999999</c:v>
                </c:pt>
                <c:pt idx="367">
                  <c:v>0.33600000000000002</c:v>
                </c:pt>
                <c:pt idx="368">
                  <c:v>0.42</c:v>
                </c:pt>
                <c:pt idx="369">
                  <c:v>0.46</c:v>
                </c:pt>
                <c:pt idx="370">
                  <c:v>0.41</c:v>
                </c:pt>
                <c:pt idx="371">
                  <c:v>0.318</c:v>
                </c:pt>
                <c:pt idx="372">
                  <c:v>0.3</c:v>
                </c:pt>
                <c:pt idx="373">
                  <c:v>0.184</c:v>
                </c:pt>
                <c:pt idx="374">
                  <c:v>0.35299999999999998</c:v>
                </c:pt>
                <c:pt idx="375">
                  <c:v>0.48099999999999998</c:v>
                </c:pt>
                <c:pt idx="376">
                  <c:v>0.432</c:v>
                </c:pt>
                <c:pt idx="377">
                  <c:v>0.40100000000000002</c:v>
                </c:pt>
                <c:pt idx="378">
                  <c:v>0.32500000000000001</c:v>
                </c:pt>
                <c:pt idx="379">
                  <c:v>0.22600000000000001</c:v>
                </c:pt>
                <c:pt idx="380">
                  <c:v>0.186</c:v>
                </c:pt>
                <c:pt idx="381">
                  <c:v>0.251</c:v>
                </c:pt>
                <c:pt idx="382">
                  <c:v>0.315</c:v>
                </c:pt>
                <c:pt idx="383">
                  <c:v>0.41599999999999998</c:v>
                </c:pt>
                <c:pt idx="384">
                  <c:v>0.38900000000000001</c:v>
                </c:pt>
                <c:pt idx="385">
                  <c:v>0.36599999999999999</c:v>
                </c:pt>
                <c:pt idx="386">
                  <c:v>0.32800000000000001</c:v>
                </c:pt>
                <c:pt idx="387">
                  <c:v>0.27200000000000002</c:v>
                </c:pt>
                <c:pt idx="388">
                  <c:v>0.26100000000000001</c:v>
                </c:pt>
                <c:pt idx="389">
                  <c:v>0.27500000000000002</c:v>
                </c:pt>
                <c:pt idx="390">
                  <c:v>0.253</c:v>
                </c:pt>
                <c:pt idx="391">
                  <c:v>0.46500000000000002</c:v>
                </c:pt>
                <c:pt idx="392">
                  <c:v>0.57099999999999995</c:v>
                </c:pt>
                <c:pt idx="393">
                  <c:v>0.59199999999999997</c:v>
                </c:pt>
                <c:pt idx="394">
                  <c:v>0.505</c:v>
                </c:pt>
                <c:pt idx="395">
                  <c:v>0.54</c:v>
                </c:pt>
                <c:pt idx="396">
                  <c:v>0.46600000000000003</c:v>
                </c:pt>
                <c:pt idx="397">
                  <c:v>0.38</c:v>
                </c:pt>
                <c:pt idx="398">
                  <c:v>0.41299999999999998</c:v>
                </c:pt>
                <c:pt idx="399">
                  <c:v>0.378</c:v>
                </c:pt>
                <c:pt idx="400">
                  <c:v>0.376</c:v>
                </c:pt>
                <c:pt idx="401">
                  <c:v>0.31</c:v>
                </c:pt>
                <c:pt idx="402">
                  <c:v>0.43</c:v>
                </c:pt>
                <c:pt idx="403">
                  <c:v>0.44500000000000001</c:v>
                </c:pt>
                <c:pt idx="404">
                  <c:v>0.46200000000000002</c:v>
                </c:pt>
                <c:pt idx="405">
                  <c:v>0.45800000000000002</c:v>
                </c:pt>
                <c:pt idx="406">
                  <c:v>0.40200000000000002</c:v>
                </c:pt>
                <c:pt idx="407">
                  <c:v>0.45100000000000001</c:v>
                </c:pt>
                <c:pt idx="408">
                  <c:v>0.38200000000000001</c:v>
                </c:pt>
                <c:pt idx="409">
                  <c:v>0.36199999999999999</c:v>
                </c:pt>
                <c:pt idx="410">
                  <c:v>0.40899999999999997</c:v>
                </c:pt>
                <c:pt idx="411">
                  <c:v>0.35899999999999999</c:v>
                </c:pt>
                <c:pt idx="412">
                  <c:v>0.35899999999999999</c:v>
                </c:pt>
                <c:pt idx="413">
                  <c:v>0.30399999999999999</c:v>
                </c:pt>
                <c:pt idx="414">
                  <c:v>0.30499999999999999</c:v>
                </c:pt>
                <c:pt idx="415">
                  <c:v>0.29899999999999999</c:v>
                </c:pt>
                <c:pt idx="416">
                  <c:v>0.41799999999999998</c:v>
                </c:pt>
                <c:pt idx="417">
                  <c:v>0.42299999999999999</c:v>
                </c:pt>
                <c:pt idx="418">
                  <c:v>0.436</c:v>
                </c:pt>
                <c:pt idx="419">
                  <c:v>0.57699999999999996</c:v>
                </c:pt>
                <c:pt idx="420">
                  <c:v>0.56599999999999995</c:v>
                </c:pt>
                <c:pt idx="421">
                  <c:v>0.626</c:v>
                </c:pt>
                <c:pt idx="422">
                  <c:v>0.76500000000000001</c:v>
                </c:pt>
                <c:pt idx="423">
                  <c:v>0.74099999999999999</c:v>
                </c:pt>
                <c:pt idx="424">
                  <c:v>0.70399999999999996</c:v>
                </c:pt>
                <c:pt idx="425">
                  <c:v>0.65</c:v>
                </c:pt>
                <c:pt idx="426">
                  <c:v>0.64800000000000002</c:v>
                </c:pt>
                <c:pt idx="427">
                  <c:v>0.64400000000000002</c:v>
                </c:pt>
                <c:pt idx="428">
                  <c:v>0.56799999999999995</c:v>
                </c:pt>
                <c:pt idx="429">
                  <c:v>0.52400000000000002</c:v>
                </c:pt>
                <c:pt idx="430">
                  <c:v>0.49399999999999999</c:v>
                </c:pt>
                <c:pt idx="431">
                  <c:v>0.495</c:v>
                </c:pt>
                <c:pt idx="432">
                  <c:v>0.50900000000000001</c:v>
                </c:pt>
                <c:pt idx="433">
                  <c:v>0.58799999999999997</c:v>
                </c:pt>
                <c:pt idx="434">
                  <c:v>0.56899999999999995</c:v>
                </c:pt>
                <c:pt idx="435">
                  <c:v>0.54200000000000004</c:v>
                </c:pt>
                <c:pt idx="436">
                  <c:v>0.55700000000000005</c:v>
                </c:pt>
                <c:pt idx="437">
                  <c:v>0.57699999999999996</c:v>
                </c:pt>
                <c:pt idx="438">
                  <c:v>0.40300000000000002</c:v>
                </c:pt>
                <c:pt idx="439">
                  <c:v>0.38200000000000001</c:v>
                </c:pt>
                <c:pt idx="440">
                  <c:v>0.44600000000000001</c:v>
                </c:pt>
                <c:pt idx="441">
                  <c:v>0.40100000000000002</c:v>
                </c:pt>
                <c:pt idx="442">
                  <c:v>0.33500000000000002</c:v>
                </c:pt>
                <c:pt idx="443">
                  <c:v>0.3</c:v>
                </c:pt>
                <c:pt idx="444">
                  <c:v>0.28999999999999998</c:v>
                </c:pt>
                <c:pt idx="445">
                  <c:v>0.33800000000000002</c:v>
                </c:pt>
                <c:pt idx="446">
                  <c:v>0.36899999999999999</c:v>
                </c:pt>
                <c:pt idx="447">
                  <c:v>0.40200000000000002</c:v>
                </c:pt>
                <c:pt idx="448">
                  <c:v>0.40600000000000003</c:v>
                </c:pt>
                <c:pt idx="449">
                  <c:v>0.315</c:v>
                </c:pt>
                <c:pt idx="450">
                  <c:v>0.30399999999999999</c:v>
                </c:pt>
                <c:pt idx="451">
                  <c:v>0.34300000000000003</c:v>
                </c:pt>
                <c:pt idx="452">
                  <c:v>0.32500000000000001</c:v>
                </c:pt>
                <c:pt idx="453">
                  <c:v>0.38600000000000001</c:v>
                </c:pt>
                <c:pt idx="454">
                  <c:v>0.44900000000000001</c:v>
                </c:pt>
                <c:pt idx="455">
                  <c:v>0.46</c:v>
                </c:pt>
                <c:pt idx="456">
                  <c:v>0.46899999999999997</c:v>
                </c:pt>
                <c:pt idx="457">
                  <c:v>0.57199999999999995</c:v>
                </c:pt>
                <c:pt idx="458">
                  <c:v>0.497</c:v>
                </c:pt>
                <c:pt idx="459">
                  <c:v>0.45800000000000002</c:v>
                </c:pt>
                <c:pt idx="460">
                  <c:v>0.35099999999999998</c:v>
                </c:pt>
                <c:pt idx="461">
                  <c:v>0.42599999999999999</c:v>
                </c:pt>
                <c:pt idx="462">
                  <c:v>0.40600000000000003</c:v>
                </c:pt>
                <c:pt idx="463">
                  <c:v>0.36599999999999999</c:v>
                </c:pt>
                <c:pt idx="464">
                  <c:v>0.33900000000000002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961-41E6-AD68-29A64394EBF9}"/>
            </c:ext>
          </c:extLst>
        </c:ser>
        <c:ser>
          <c:idx val="2"/>
          <c:order val="1"/>
          <c:tx>
            <c:v>Rf moy. 3 ans</c:v>
          </c:tx>
          <c:spPr>
            <a:ln w="19050" cap="rnd">
              <a:solidFill>
                <a:srgbClr val="FFC000"/>
              </a:solidFill>
              <a:round/>
            </a:ln>
            <a:effectLst/>
          </c:spPr>
          <c:marker>
            <c:symbol val="none"/>
          </c:marker>
          <c:cat>
            <c:numRef>
              <c:f>'Bloom Yields live'!$A$11:$A$475</c:f>
              <c:numCache>
                <c:formatCode>m/d/yyyy</c:formatCode>
                <c:ptCount val="465"/>
                <c:pt idx="0">
                  <c:v>40179</c:v>
                </c:pt>
                <c:pt idx="1">
                  <c:v>40186</c:v>
                </c:pt>
                <c:pt idx="2">
                  <c:v>40193</c:v>
                </c:pt>
                <c:pt idx="3">
                  <c:v>40200</c:v>
                </c:pt>
                <c:pt idx="4">
                  <c:v>40207</c:v>
                </c:pt>
                <c:pt idx="5">
                  <c:v>40214</c:v>
                </c:pt>
                <c:pt idx="6">
                  <c:v>40221</c:v>
                </c:pt>
                <c:pt idx="7">
                  <c:v>40228</c:v>
                </c:pt>
                <c:pt idx="8">
                  <c:v>40235</c:v>
                </c:pt>
                <c:pt idx="9">
                  <c:v>40242</c:v>
                </c:pt>
                <c:pt idx="10">
                  <c:v>40249</c:v>
                </c:pt>
                <c:pt idx="11">
                  <c:v>40256</c:v>
                </c:pt>
                <c:pt idx="12">
                  <c:v>40263</c:v>
                </c:pt>
                <c:pt idx="13">
                  <c:v>40270</c:v>
                </c:pt>
                <c:pt idx="14">
                  <c:v>40277</c:v>
                </c:pt>
                <c:pt idx="15">
                  <c:v>40284</c:v>
                </c:pt>
                <c:pt idx="16">
                  <c:v>40291</c:v>
                </c:pt>
                <c:pt idx="17">
                  <c:v>40298</c:v>
                </c:pt>
                <c:pt idx="18">
                  <c:v>40305</c:v>
                </c:pt>
                <c:pt idx="19">
                  <c:v>40312</c:v>
                </c:pt>
                <c:pt idx="20">
                  <c:v>40319</c:v>
                </c:pt>
                <c:pt idx="21">
                  <c:v>40326</c:v>
                </c:pt>
                <c:pt idx="22">
                  <c:v>40333</c:v>
                </c:pt>
                <c:pt idx="23">
                  <c:v>40340</c:v>
                </c:pt>
                <c:pt idx="24">
                  <c:v>40347</c:v>
                </c:pt>
                <c:pt idx="25">
                  <c:v>40354</c:v>
                </c:pt>
                <c:pt idx="26">
                  <c:v>40361</c:v>
                </c:pt>
                <c:pt idx="27">
                  <c:v>40368</c:v>
                </c:pt>
                <c:pt idx="28">
                  <c:v>40375</c:v>
                </c:pt>
                <c:pt idx="29">
                  <c:v>40382</c:v>
                </c:pt>
                <c:pt idx="30">
                  <c:v>40389</c:v>
                </c:pt>
                <c:pt idx="31">
                  <c:v>40396</c:v>
                </c:pt>
                <c:pt idx="32">
                  <c:v>40403</c:v>
                </c:pt>
                <c:pt idx="33">
                  <c:v>40410</c:v>
                </c:pt>
                <c:pt idx="34">
                  <c:v>40417</c:v>
                </c:pt>
                <c:pt idx="35">
                  <c:v>40424</c:v>
                </c:pt>
                <c:pt idx="36">
                  <c:v>40431</c:v>
                </c:pt>
                <c:pt idx="37">
                  <c:v>40438</c:v>
                </c:pt>
                <c:pt idx="38">
                  <c:v>40445</c:v>
                </c:pt>
                <c:pt idx="39">
                  <c:v>40452</c:v>
                </c:pt>
                <c:pt idx="40">
                  <c:v>40459</c:v>
                </c:pt>
                <c:pt idx="41">
                  <c:v>40466</c:v>
                </c:pt>
                <c:pt idx="42">
                  <c:v>40473</c:v>
                </c:pt>
                <c:pt idx="43">
                  <c:v>40480</c:v>
                </c:pt>
                <c:pt idx="44">
                  <c:v>40487</c:v>
                </c:pt>
                <c:pt idx="45">
                  <c:v>40494</c:v>
                </c:pt>
                <c:pt idx="46">
                  <c:v>40501</c:v>
                </c:pt>
                <c:pt idx="47">
                  <c:v>40508</c:v>
                </c:pt>
                <c:pt idx="48">
                  <c:v>40515</c:v>
                </c:pt>
                <c:pt idx="49">
                  <c:v>40522</c:v>
                </c:pt>
                <c:pt idx="50">
                  <c:v>40529</c:v>
                </c:pt>
                <c:pt idx="51">
                  <c:v>40536</c:v>
                </c:pt>
                <c:pt idx="52">
                  <c:v>40543</c:v>
                </c:pt>
                <c:pt idx="53">
                  <c:v>40550</c:v>
                </c:pt>
                <c:pt idx="54">
                  <c:v>40557</c:v>
                </c:pt>
                <c:pt idx="55">
                  <c:v>40564</c:v>
                </c:pt>
                <c:pt idx="56">
                  <c:v>40571</c:v>
                </c:pt>
                <c:pt idx="57">
                  <c:v>40578</c:v>
                </c:pt>
                <c:pt idx="58">
                  <c:v>40585</c:v>
                </c:pt>
                <c:pt idx="59">
                  <c:v>40592</c:v>
                </c:pt>
                <c:pt idx="60">
                  <c:v>40599</c:v>
                </c:pt>
                <c:pt idx="61">
                  <c:v>40606</c:v>
                </c:pt>
                <c:pt idx="62">
                  <c:v>40613</c:v>
                </c:pt>
                <c:pt idx="63">
                  <c:v>40620</c:v>
                </c:pt>
                <c:pt idx="64">
                  <c:v>40627</c:v>
                </c:pt>
                <c:pt idx="65">
                  <c:v>40634</c:v>
                </c:pt>
                <c:pt idx="66">
                  <c:v>40641</c:v>
                </c:pt>
                <c:pt idx="67">
                  <c:v>40648</c:v>
                </c:pt>
                <c:pt idx="68">
                  <c:v>40655</c:v>
                </c:pt>
                <c:pt idx="69">
                  <c:v>40662</c:v>
                </c:pt>
                <c:pt idx="70">
                  <c:v>40669</c:v>
                </c:pt>
                <c:pt idx="71">
                  <c:v>40676</c:v>
                </c:pt>
                <c:pt idx="72">
                  <c:v>40683</c:v>
                </c:pt>
                <c:pt idx="73">
                  <c:v>40690</c:v>
                </c:pt>
                <c:pt idx="74">
                  <c:v>40697</c:v>
                </c:pt>
                <c:pt idx="75">
                  <c:v>40704</c:v>
                </c:pt>
                <c:pt idx="76">
                  <c:v>40711</c:v>
                </c:pt>
                <c:pt idx="77">
                  <c:v>40718</c:v>
                </c:pt>
                <c:pt idx="78">
                  <c:v>40725</c:v>
                </c:pt>
                <c:pt idx="79">
                  <c:v>40732</c:v>
                </c:pt>
                <c:pt idx="80">
                  <c:v>40739</c:v>
                </c:pt>
                <c:pt idx="81">
                  <c:v>40746</c:v>
                </c:pt>
                <c:pt idx="82">
                  <c:v>40753</c:v>
                </c:pt>
                <c:pt idx="83">
                  <c:v>40760</c:v>
                </c:pt>
                <c:pt idx="84">
                  <c:v>40767</c:v>
                </c:pt>
                <c:pt idx="85">
                  <c:v>40774</c:v>
                </c:pt>
                <c:pt idx="86">
                  <c:v>40781</c:v>
                </c:pt>
                <c:pt idx="87">
                  <c:v>40788</c:v>
                </c:pt>
                <c:pt idx="88">
                  <c:v>40795</c:v>
                </c:pt>
                <c:pt idx="89">
                  <c:v>40802</c:v>
                </c:pt>
                <c:pt idx="90">
                  <c:v>40809</c:v>
                </c:pt>
                <c:pt idx="91">
                  <c:v>40816</c:v>
                </c:pt>
                <c:pt idx="92">
                  <c:v>40823</c:v>
                </c:pt>
                <c:pt idx="93">
                  <c:v>40830</c:v>
                </c:pt>
                <c:pt idx="94">
                  <c:v>40837</c:v>
                </c:pt>
                <c:pt idx="95">
                  <c:v>40844</c:v>
                </c:pt>
                <c:pt idx="96">
                  <c:v>40851</c:v>
                </c:pt>
                <c:pt idx="97">
                  <c:v>40858</c:v>
                </c:pt>
                <c:pt idx="98">
                  <c:v>40865</c:v>
                </c:pt>
                <c:pt idx="99">
                  <c:v>40872</c:v>
                </c:pt>
                <c:pt idx="100">
                  <c:v>40879</c:v>
                </c:pt>
                <c:pt idx="101">
                  <c:v>40886</c:v>
                </c:pt>
                <c:pt idx="102">
                  <c:v>40893</c:v>
                </c:pt>
                <c:pt idx="103">
                  <c:v>40900</c:v>
                </c:pt>
                <c:pt idx="104">
                  <c:v>40907</c:v>
                </c:pt>
                <c:pt idx="105">
                  <c:v>40914</c:v>
                </c:pt>
                <c:pt idx="106">
                  <c:v>40921</c:v>
                </c:pt>
                <c:pt idx="107">
                  <c:v>40928</c:v>
                </c:pt>
                <c:pt idx="108">
                  <c:v>40935</c:v>
                </c:pt>
                <c:pt idx="109">
                  <c:v>40942</c:v>
                </c:pt>
                <c:pt idx="110">
                  <c:v>40949</c:v>
                </c:pt>
                <c:pt idx="111">
                  <c:v>40956</c:v>
                </c:pt>
                <c:pt idx="112">
                  <c:v>40963</c:v>
                </c:pt>
                <c:pt idx="113">
                  <c:v>40970</c:v>
                </c:pt>
                <c:pt idx="114">
                  <c:v>40977</c:v>
                </c:pt>
                <c:pt idx="115">
                  <c:v>40984</c:v>
                </c:pt>
                <c:pt idx="116">
                  <c:v>40991</c:v>
                </c:pt>
                <c:pt idx="117">
                  <c:v>40998</c:v>
                </c:pt>
                <c:pt idx="118">
                  <c:v>41005</c:v>
                </c:pt>
                <c:pt idx="119">
                  <c:v>41012</c:v>
                </c:pt>
                <c:pt idx="120">
                  <c:v>41019</c:v>
                </c:pt>
                <c:pt idx="121">
                  <c:v>41026</c:v>
                </c:pt>
                <c:pt idx="122">
                  <c:v>41033</c:v>
                </c:pt>
                <c:pt idx="123">
                  <c:v>41040</c:v>
                </c:pt>
                <c:pt idx="124">
                  <c:v>41047</c:v>
                </c:pt>
                <c:pt idx="125">
                  <c:v>41054</c:v>
                </c:pt>
                <c:pt idx="126">
                  <c:v>41061</c:v>
                </c:pt>
                <c:pt idx="127">
                  <c:v>41068</c:v>
                </c:pt>
                <c:pt idx="128">
                  <c:v>41075</c:v>
                </c:pt>
                <c:pt idx="129">
                  <c:v>41082</c:v>
                </c:pt>
                <c:pt idx="130">
                  <c:v>41089</c:v>
                </c:pt>
                <c:pt idx="131">
                  <c:v>41096</c:v>
                </c:pt>
                <c:pt idx="132">
                  <c:v>41103</c:v>
                </c:pt>
                <c:pt idx="133">
                  <c:v>41110</c:v>
                </c:pt>
                <c:pt idx="134">
                  <c:v>41117</c:v>
                </c:pt>
                <c:pt idx="135">
                  <c:v>41124</c:v>
                </c:pt>
                <c:pt idx="136">
                  <c:v>41131</c:v>
                </c:pt>
                <c:pt idx="137">
                  <c:v>41138</c:v>
                </c:pt>
                <c:pt idx="138">
                  <c:v>41145</c:v>
                </c:pt>
                <c:pt idx="139">
                  <c:v>41152</c:v>
                </c:pt>
                <c:pt idx="140">
                  <c:v>41159</c:v>
                </c:pt>
                <c:pt idx="141">
                  <c:v>41166</c:v>
                </c:pt>
                <c:pt idx="142">
                  <c:v>41173</c:v>
                </c:pt>
                <c:pt idx="143">
                  <c:v>41180</c:v>
                </c:pt>
                <c:pt idx="144">
                  <c:v>41187</c:v>
                </c:pt>
                <c:pt idx="145">
                  <c:v>41194</c:v>
                </c:pt>
                <c:pt idx="146">
                  <c:v>41201</c:v>
                </c:pt>
                <c:pt idx="147">
                  <c:v>41208</c:v>
                </c:pt>
                <c:pt idx="148">
                  <c:v>41215</c:v>
                </c:pt>
                <c:pt idx="149">
                  <c:v>41222</c:v>
                </c:pt>
                <c:pt idx="150">
                  <c:v>41229</c:v>
                </c:pt>
                <c:pt idx="151">
                  <c:v>41236</c:v>
                </c:pt>
                <c:pt idx="152">
                  <c:v>41243</c:v>
                </c:pt>
                <c:pt idx="153">
                  <c:v>41250</c:v>
                </c:pt>
                <c:pt idx="154">
                  <c:v>41257</c:v>
                </c:pt>
                <c:pt idx="155">
                  <c:v>41264</c:v>
                </c:pt>
                <c:pt idx="156">
                  <c:v>41271</c:v>
                </c:pt>
                <c:pt idx="157">
                  <c:v>41278</c:v>
                </c:pt>
                <c:pt idx="158">
                  <c:v>41285</c:v>
                </c:pt>
                <c:pt idx="159">
                  <c:v>41292</c:v>
                </c:pt>
                <c:pt idx="160">
                  <c:v>41299</c:v>
                </c:pt>
                <c:pt idx="161">
                  <c:v>41306</c:v>
                </c:pt>
                <c:pt idx="162">
                  <c:v>41313</c:v>
                </c:pt>
                <c:pt idx="163">
                  <c:v>41320</c:v>
                </c:pt>
                <c:pt idx="164">
                  <c:v>41327</c:v>
                </c:pt>
                <c:pt idx="165">
                  <c:v>41334</c:v>
                </c:pt>
                <c:pt idx="166">
                  <c:v>41341</c:v>
                </c:pt>
                <c:pt idx="167">
                  <c:v>41348</c:v>
                </c:pt>
                <c:pt idx="168">
                  <c:v>41355</c:v>
                </c:pt>
                <c:pt idx="169">
                  <c:v>41362</c:v>
                </c:pt>
                <c:pt idx="170">
                  <c:v>41369</c:v>
                </c:pt>
                <c:pt idx="171">
                  <c:v>41376</c:v>
                </c:pt>
                <c:pt idx="172">
                  <c:v>41383</c:v>
                </c:pt>
                <c:pt idx="173">
                  <c:v>41390</c:v>
                </c:pt>
                <c:pt idx="174">
                  <c:v>41397</c:v>
                </c:pt>
                <c:pt idx="175">
                  <c:v>41404</c:v>
                </c:pt>
                <c:pt idx="176">
                  <c:v>41411</c:v>
                </c:pt>
                <c:pt idx="177">
                  <c:v>41418</c:v>
                </c:pt>
                <c:pt idx="178">
                  <c:v>41425</c:v>
                </c:pt>
                <c:pt idx="179">
                  <c:v>41432</c:v>
                </c:pt>
                <c:pt idx="180">
                  <c:v>41439</c:v>
                </c:pt>
                <c:pt idx="181">
                  <c:v>41446</c:v>
                </c:pt>
                <c:pt idx="182">
                  <c:v>41453</c:v>
                </c:pt>
                <c:pt idx="183">
                  <c:v>41460</c:v>
                </c:pt>
                <c:pt idx="184">
                  <c:v>41467</c:v>
                </c:pt>
                <c:pt idx="185">
                  <c:v>41474</c:v>
                </c:pt>
                <c:pt idx="186">
                  <c:v>41481</c:v>
                </c:pt>
                <c:pt idx="187">
                  <c:v>41488</c:v>
                </c:pt>
                <c:pt idx="188">
                  <c:v>41495</c:v>
                </c:pt>
                <c:pt idx="189">
                  <c:v>41502</c:v>
                </c:pt>
                <c:pt idx="190">
                  <c:v>41509</c:v>
                </c:pt>
                <c:pt idx="191">
                  <c:v>41516</c:v>
                </c:pt>
                <c:pt idx="192">
                  <c:v>41523</c:v>
                </c:pt>
                <c:pt idx="193">
                  <c:v>41530</c:v>
                </c:pt>
                <c:pt idx="194">
                  <c:v>41537</c:v>
                </c:pt>
                <c:pt idx="195">
                  <c:v>41544</c:v>
                </c:pt>
                <c:pt idx="196">
                  <c:v>41551</c:v>
                </c:pt>
                <c:pt idx="197">
                  <c:v>41558</c:v>
                </c:pt>
                <c:pt idx="198">
                  <c:v>41565</c:v>
                </c:pt>
                <c:pt idx="199">
                  <c:v>41572</c:v>
                </c:pt>
                <c:pt idx="200">
                  <c:v>41579</c:v>
                </c:pt>
                <c:pt idx="201">
                  <c:v>41586</c:v>
                </c:pt>
                <c:pt idx="202">
                  <c:v>41593</c:v>
                </c:pt>
                <c:pt idx="203">
                  <c:v>41600</c:v>
                </c:pt>
                <c:pt idx="204">
                  <c:v>41607</c:v>
                </c:pt>
                <c:pt idx="205">
                  <c:v>41614</c:v>
                </c:pt>
                <c:pt idx="206">
                  <c:v>41621</c:v>
                </c:pt>
                <c:pt idx="207">
                  <c:v>41628</c:v>
                </c:pt>
                <c:pt idx="208">
                  <c:v>41635</c:v>
                </c:pt>
                <c:pt idx="209">
                  <c:v>41642</c:v>
                </c:pt>
                <c:pt idx="210">
                  <c:v>41649</c:v>
                </c:pt>
                <c:pt idx="211">
                  <c:v>41656</c:v>
                </c:pt>
                <c:pt idx="212">
                  <c:v>41663</c:v>
                </c:pt>
                <c:pt idx="213">
                  <c:v>41670</c:v>
                </c:pt>
                <c:pt idx="214">
                  <c:v>41677</c:v>
                </c:pt>
                <c:pt idx="215">
                  <c:v>41684</c:v>
                </c:pt>
                <c:pt idx="216">
                  <c:v>41691</c:v>
                </c:pt>
                <c:pt idx="217">
                  <c:v>41698</c:v>
                </c:pt>
                <c:pt idx="218">
                  <c:v>41705</c:v>
                </c:pt>
                <c:pt idx="219">
                  <c:v>41712</c:v>
                </c:pt>
                <c:pt idx="220">
                  <c:v>41719</c:v>
                </c:pt>
                <c:pt idx="221">
                  <c:v>41726</c:v>
                </c:pt>
                <c:pt idx="222">
                  <c:v>41733</c:v>
                </c:pt>
                <c:pt idx="223">
                  <c:v>41740</c:v>
                </c:pt>
                <c:pt idx="224">
                  <c:v>41747</c:v>
                </c:pt>
                <c:pt idx="225">
                  <c:v>41754</c:v>
                </c:pt>
                <c:pt idx="226">
                  <c:v>41761</c:v>
                </c:pt>
                <c:pt idx="227">
                  <c:v>41768</c:v>
                </c:pt>
                <c:pt idx="228">
                  <c:v>41775</c:v>
                </c:pt>
                <c:pt idx="229">
                  <c:v>41782</c:v>
                </c:pt>
                <c:pt idx="230">
                  <c:v>41789</c:v>
                </c:pt>
                <c:pt idx="231">
                  <c:v>41796</c:v>
                </c:pt>
                <c:pt idx="232">
                  <c:v>41803</c:v>
                </c:pt>
                <c:pt idx="233">
                  <c:v>41810</c:v>
                </c:pt>
                <c:pt idx="234">
                  <c:v>41817</c:v>
                </c:pt>
                <c:pt idx="235">
                  <c:v>41824</c:v>
                </c:pt>
                <c:pt idx="236">
                  <c:v>41831</c:v>
                </c:pt>
                <c:pt idx="237">
                  <c:v>41838</c:v>
                </c:pt>
                <c:pt idx="238">
                  <c:v>41845</c:v>
                </c:pt>
                <c:pt idx="239">
                  <c:v>41852</c:v>
                </c:pt>
                <c:pt idx="240">
                  <c:v>41859</c:v>
                </c:pt>
                <c:pt idx="241">
                  <c:v>41866</c:v>
                </c:pt>
                <c:pt idx="242">
                  <c:v>41873</c:v>
                </c:pt>
                <c:pt idx="243">
                  <c:v>41880</c:v>
                </c:pt>
                <c:pt idx="244">
                  <c:v>41887</c:v>
                </c:pt>
                <c:pt idx="245">
                  <c:v>41894</c:v>
                </c:pt>
                <c:pt idx="246">
                  <c:v>41901</c:v>
                </c:pt>
                <c:pt idx="247">
                  <c:v>41908</c:v>
                </c:pt>
                <c:pt idx="248">
                  <c:v>41915</c:v>
                </c:pt>
                <c:pt idx="249">
                  <c:v>41922</c:v>
                </c:pt>
                <c:pt idx="250">
                  <c:v>41929</c:v>
                </c:pt>
                <c:pt idx="251">
                  <c:v>41936</c:v>
                </c:pt>
                <c:pt idx="252">
                  <c:v>41943</c:v>
                </c:pt>
                <c:pt idx="253">
                  <c:v>41950</c:v>
                </c:pt>
                <c:pt idx="254">
                  <c:v>41957</c:v>
                </c:pt>
                <c:pt idx="255">
                  <c:v>41964</c:v>
                </c:pt>
                <c:pt idx="256">
                  <c:v>41971</c:v>
                </c:pt>
                <c:pt idx="257">
                  <c:v>41978</c:v>
                </c:pt>
                <c:pt idx="258">
                  <c:v>41985</c:v>
                </c:pt>
                <c:pt idx="259">
                  <c:v>41992</c:v>
                </c:pt>
                <c:pt idx="260">
                  <c:v>41999</c:v>
                </c:pt>
                <c:pt idx="261">
                  <c:v>42006</c:v>
                </c:pt>
                <c:pt idx="262">
                  <c:v>42013</c:v>
                </c:pt>
                <c:pt idx="263">
                  <c:v>42020</c:v>
                </c:pt>
                <c:pt idx="264">
                  <c:v>42027</c:v>
                </c:pt>
                <c:pt idx="265">
                  <c:v>42034</c:v>
                </c:pt>
                <c:pt idx="266">
                  <c:v>42041</c:v>
                </c:pt>
                <c:pt idx="267">
                  <c:v>42048</c:v>
                </c:pt>
                <c:pt idx="268">
                  <c:v>42055</c:v>
                </c:pt>
                <c:pt idx="269">
                  <c:v>42062</c:v>
                </c:pt>
                <c:pt idx="270">
                  <c:v>42069</c:v>
                </c:pt>
                <c:pt idx="271">
                  <c:v>42076</c:v>
                </c:pt>
                <c:pt idx="272">
                  <c:v>42083</c:v>
                </c:pt>
                <c:pt idx="273">
                  <c:v>42090</c:v>
                </c:pt>
                <c:pt idx="274">
                  <c:v>42097</c:v>
                </c:pt>
                <c:pt idx="275">
                  <c:v>42104</c:v>
                </c:pt>
                <c:pt idx="276">
                  <c:v>42111</c:v>
                </c:pt>
                <c:pt idx="277">
                  <c:v>42118</c:v>
                </c:pt>
                <c:pt idx="278">
                  <c:v>42125</c:v>
                </c:pt>
                <c:pt idx="279">
                  <c:v>42132</c:v>
                </c:pt>
                <c:pt idx="280">
                  <c:v>42139</c:v>
                </c:pt>
                <c:pt idx="281">
                  <c:v>42146</c:v>
                </c:pt>
                <c:pt idx="282">
                  <c:v>42153</c:v>
                </c:pt>
                <c:pt idx="283">
                  <c:v>42160</c:v>
                </c:pt>
                <c:pt idx="284">
                  <c:v>42167</c:v>
                </c:pt>
                <c:pt idx="285">
                  <c:v>42174</c:v>
                </c:pt>
                <c:pt idx="286">
                  <c:v>42181</c:v>
                </c:pt>
                <c:pt idx="287">
                  <c:v>42188</c:v>
                </c:pt>
                <c:pt idx="288">
                  <c:v>42195</c:v>
                </c:pt>
                <c:pt idx="289">
                  <c:v>42202</c:v>
                </c:pt>
                <c:pt idx="290">
                  <c:v>42209</c:v>
                </c:pt>
                <c:pt idx="291">
                  <c:v>42216</c:v>
                </c:pt>
                <c:pt idx="292">
                  <c:v>42223</c:v>
                </c:pt>
                <c:pt idx="293">
                  <c:v>42230</c:v>
                </c:pt>
                <c:pt idx="294">
                  <c:v>42237</c:v>
                </c:pt>
                <c:pt idx="295">
                  <c:v>42244</c:v>
                </c:pt>
                <c:pt idx="296">
                  <c:v>42251</c:v>
                </c:pt>
                <c:pt idx="297">
                  <c:v>42258</c:v>
                </c:pt>
                <c:pt idx="298">
                  <c:v>42265</c:v>
                </c:pt>
                <c:pt idx="299">
                  <c:v>42272</c:v>
                </c:pt>
                <c:pt idx="300">
                  <c:v>42279</c:v>
                </c:pt>
                <c:pt idx="301">
                  <c:v>42286</c:v>
                </c:pt>
                <c:pt idx="302">
                  <c:v>42293</c:v>
                </c:pt>
                <c:pt idx="303">
                  <c:v>42300</c:v>
                </c:pt>
                <c:pt idx="304">
                  <c:v>42307</c:v>
                </c:pt>
                <c:pt idx="305">
                  <c:v>42314</c:v>
                </c:pt>
                <c:pt idx="306">
                  <c:v>42321</c:v>
                </c:pt>
                <c:pt idx="307">
                  <c:v>42328</c:v>
                </c:pt>
                <c:pt idx="308">
                  <c:v>42335</c:v>
                </c:pt>
                <c:pt idx="309">
                  <c:v>42342</c:v>
                </c:pt>
                <c:pt idx="310">
                  <c:v>42349</c:v>
                </c:pt>
                <c:pt idx="311">
                  <c:v>42356</c:v>
                </c:pt>
                <c:pt idx="312">
                  <c:v>42363</c:v>
                </c:pt>
                <c:pt idx="313">
                  <c:v>42370</c:v>
                </c:pt>
                <c:pt idx="314">
                  <c:v>42377</c:v>
                </c:pt>
                <c:pt idx="315">
                  <c:v>42384</c:v>
                </c:pt>
                <c:pt idx="316">
                  <c:v>42391</c:v>
                </c:pt>
                <c:pt idx="317">
                  <c:v>42398</c:v>
                </c:pt>
                <c:pt idx="318">
                  <c:v>42405</c:v>
                </c:pt>
                <c:pt idx="319">
                  <c:v>42412</c:v>
                </c:pt>
                <c:pt idx="320">
                  <c:v>42419</c:v>
                </c:pt>
                <c:pt idx="321">
                  <c:v>42426</c:v>
                </c:pt>
                <c:pt idx="322">
                  <c:v>42433</c:v>
                </c:pt>
                <c:pt idx="323">
                  <c:v>42440</c:v>
                </c:pt>
                <c:pt idx="324">
                  <c:v>42447</c:v>
                </c:pt>
                <c:pt idx="325">
                  <c:v>42454</c:v>
                </c:pt>
                <c:pt idx="326">
                  <c:v>42461</c:v>
                </c:pt>
                <c:pt idx="327">
                  <c:v>42468</c:v>
                </c:pt>
                <c:pt idx="328">
                  <c:v>42475</c:v>
                </c:pt>
                <c:pt idx="329">
                  <c:v>42482</c:v>
                </c:pt>
                <c:pt idx="330">
                  <c:v>42489</c:v>
                </c:pt>
                <c:pt idx="331">
                  <c:v>42496</c:v>
                </c:pt>
                <c:pt idx="332">
                  <c:v>42503</c:v>
                </c:pt>
                <c:pt idx="333">
                  <c:v>42510</c:v>
                </c:pt>
                <c:pt idx="334">
                  <c:v>42517</c:v>
                </c:pt>
                <c:pt idx="335">
                  <c:v>42524</c:v>
                </c:pt>
                <c:pt idx="336">
                  <c:v>42531</c:v>
                </c:pt>
                <c:pt idx="337">
                  <c:v>42538</c:v>
                </c:pt>
                <c:pt idx="338">
                  <c:v>42545</c:v>
                </c:pt>
                <c:pt idx="339">
                  <c:v>42552</c:v>
                </c:pt>
                <c:pt idx="340">
                  <c:v>42559</c:v>
                </c:pt>
                <c:pt idx="341">
                  <c:v>42566</c:v>
                </c:pt>
                <c:pt idx="342">
                  <c:v>42573</c:v>
                </c:pt>
                <c:pt idx="343">
                  <c:v>42580</c:v>
                </c:pt>
                <c:pt idx="344">
                  <c:v>42587</c:v>
                </c:pt>
                <c:pt idx="345">
                  <c:v>42594</c:v>
                </c:pt>
                <c:pt idx="346">
                  <c:v>42601</c:v>
                </c:pt>
                <c:pt idx="347">
                  <c:v>42608</c:v>
                </c:pt>
                <c:pt idx="348">
                  <c:v>42615</c:v>
                </c:pt>
                <c:pt idx="349">
                  <c:v>42622</c:v>
                </c:pt>
                <c:pt idx="350">
                  <c:v>42629</c:v>
                </c:pt>
                <c:pt idx="351">
                  <c:v>42636</c:v>
                </c:pt>
                <c:pt idx="352">
                  <c:v>42643</c:v>
                </c:pt>
                <c:pt idx="353">
                  <c:v>42650</c:v>
                </c:pt>
                <c:pt idx="354">
                  <c:v>42657</c:v>
                </c:pt>
                <c:pt idx="355">
                  <c:v>42664</c:v>
                </c:pt>
                <c:pt idx="356">
                  <c:v>42671</c:v>
                </c:pt>
                <c:pt idx="357">
                  <c:v>42678</c:v>
                </c:pt>
                <c:pt idx="358">
                  <c:v>42685</c:v>
                </c:pt>
                <c:pt idx="359">
                  <c:v>42692</c:v>
                </c:pt>
                <c:pt idx="360">
                  <c:v>42699</c:v>
                </c:pt>
                <c:pt idx="361">
                  <c:v>42706</c:v>
                </c:pt>
                <c:pt idx="362">
                  <c:v>42713</c:v>
                </c:pt>
                <c:pt idx="363">
                  <c:v>42720</c:v>
                </c:pt>
                <c:pt idx="364">
                  <c:v>42727</c:v>
                </c:pt>
                <c:pt idx="365">
                  <c:v>42734</c:v>
                </c:pt>
                <c:pt idx="366">
                  <c:v>42741</c:v>
                </c:pt>
                <c:pt idx="367">
                  <c:v>42748</c:v>
                </c:pt>
                <c:pt idx="368">
                  <c:v>42755</c:v>
                </c:pt>
                <c:pt idx="369">
                  <c:v>42762</c:v>
                </c:pt>
                <c:pt idx="370">
                  <c:v>42769</c:v>
                </c:pt>
                <c:pt idx="371">
                  <c:v>42776</c:v>
                </c:pt>
                <c:pt idx="372">
                  <c:v>42783</c:v>
                </c:pt>
                <c:pt idx="373">
                  <c:v>42790</c:v>
                </c:pt>
                <c:pt idx="374">
                  <c:v>42797</c:v>
                </c:pt>
                <c:pt idx="375">
                  <c:v>42804</c:v>
                </c:pt>
                <c:pt idx="376">
                  <c:v>42811</c:v>
                </c:pt>
                <c:pt idx="377">
                  <c:v>42818</c:v>
                </c:pt>
                <c:pt idx="378">
                  <c:v>42825</c:v>
                </c:pt>
                <c:pt idx="379">
                  <c:v>42832</c:v>
                </c:pt>
                <c:pt idx="380">
                  <c:v>42839</c:v>
                </c:pt>
                <c:pt idx="381">
                  <c:v>42846</c:v>
                </c:pt>
                <c:pt idx="382">
                  <c:v>42853</c:v>
                </c:pt>
                <c:pt idx="383">
                  <c:v>42860</c:v>
                </c:pt>
                <c:pt idx="384">
                  <c:v>42867</c:v>
                </c:pt>
                <c:pt idx="385">
                  <c:v>42874</c:v>
                </c:pt>
                <c:pt idx="386">
                  <c:v>42881</c:v>
                </c:pt>
                <c:pt idx="387">
                  <c:v>42888</c:v>
                </c:pt>
                <c:pt idx="388">
                  <c:v>42895</c:v>
                </c:pt>
                <c:pt idx="389">
                  <c:v>42902</c:v>
                </c:pt>
                <c:pt idx="390">
                  <c:v>42909</c:v>
                </c:pt>
                <c:pt idx="391">
                  <c:v>42916</c:v>
                </c:pt>
                <c:pt idx="392">
                  <c:v>42923</c:v>
                </c:pt>
                <c:pt idx="393">
                  <c:v>42930</c:v>
                </c:pt>
                <c:pt idx="394">
                  <c:v>42937</c:v>
                </c:pt>
                <c:pt idx="395">
                  <c:v>42944</c:v>
                </c:pt>
                <c:pt idx="396">
                  <c:v>42951</c:v>
                </c:pt>
                <c:pt idx="397">
                  <c:v>42958</c:v>
                </c:pt>
                <c:pt idx="398">
                  <c:v>42965</c:v>
                </c:pt>
                <c:pt idx="399">
                  <c:v>42972</c:v>
                </c:pt>
                <c:pt idx="400">
                  <c:v>42979</c:v>
                </c:pt>
                <c:pt idx="401">
                  <c:v>42986</c:v>
                </c:pt>
                <c:pt idx="402">
                  <c:v>42993</c:v>
                </c:pt>
                <c:pt idx="403">
                  <c:v>43000</c:v>
                </c:pt>
                <c:pt idx="404">
                  <c:v>43007</c:v>
                </c:pt>
                <c:pt idx="405">
                  <c:v>43014</c:v>
                </c:pt>
                <c:pt idx="406">
                  <c:v>43021</c:v>
                </c:pt>
                <c:pt idx="407">
                  <c:v>43028</c:v>
                </c:pt>
                <c:pt idx="408">
                  <c:v>43035</c:v>
                </c:pt>
                <c:pt idx="409">
                  <c:v>43042</c:v>
                </c:pt>
                <c:pt idx="410">
                  <c:v>43049</c:v>
                </c:pt>
                <c:pt idx="411">
                  <c:v>43056</c:v>
                </c:pt>
                <c:pt idx="412">
                  <c:v>43063</c:v>
                </c:pt>
                <c:pt idx="413">
                  <c:v>43070</c:v>
                </c:pt>
                <c:pt idx="414">
                  <c:v>43077</c:v>
                </c:pt>
                <c:pt idx="415">
                  <c:v>43084</c:v>
                </c:pt>
                <c:pt idx="416">
                  <c:v>43091</c:v>
                </c:pt>
                <c:pt idx="417">
                  <c:v>43098</c:v>
                </c:pt>
                <c:pt idx="418">
                  <c:v>43105</c:v>
                </c:pt>
                <c:pt idx="419">
                  <c:v>43112</c:v>
                </c:pt>
                <c:pt idx="420">
                  <c:v>43119</c:v>
                </c:pt>
                <c:pt idx="421">
                  <c:v>43126</c:v>
                </c:pt>
                <c:pt idx="422">
                  <c:v>43133</c:v>
                </c:pt>
                <c:pt idx="423">
                  <c:v>43140</c:v>
                </c:pt>
                <c:pt idx="424">
                  <c:v>43147</c:v>
                </c:pt>
                <c:pt idx="425">
                  <c:v>43154</c:v>
                </c:pt>
                <c:pt idx="426">
                  <c:v>43161</c:v>
                </c:pt>
                <c:pt idx="427">
                  <c:v>43168</c:v>
                </c:pt>
                <c:pt idx="428">
                  <c:v>43175</c:v>
                </c:pt>
                <c:pt idx="429">
                  <c:v>43182</c:v>
                </c:pt>
                <c:pt idx="430">
                  <c:v>43189</c:v>
                </c:pt>
                <c:pt idx="431">
                  <c:v>43196</c:v>
                </c:pt>
                <c:pt idx="432">
                  <c:v>43203</c:v>
                </c:pt>
                <c:pt idx="433">
                  <c:v>43210</c:v>
                </c:pt>
                <c:pt idx="434">
                  <c:v>43217</c:v>
                </c:pt>
                <c:pt idx="435">
                  <c:v>43224</c:v>
                </c:pt>
                <c:pt idx="436">
                  <c:v>43231</c:v>
                </c:pt>
                <c:pt idx="437">
                  <c:v>43238</c:v>
                </c:pt>
                <c:pt idx="438">
                  <c:v>43245</c:v>
                </c:pt>
                <c:pt idx="439">
                  <c:v>43252</c:v>
                </c:pt>
                <c:pt idx="440">
                  <c:v>43259</c:v>
                </c:pt>
                <c:pt idx="441">
                  <c:v>43266</c:v>
                </c:pt>
                <c:pt idx="442">
                  <c:v>43273</c:v>
                </c:pt>
                <c:pt idx="443">
                  <c:v>43280</c:v>
                </c:pt>
                <c:pt idx="444">
                  <c:v>43287</c:v>
                </c:pt>
                <c:pt idx="445">
                  <c:v>43294</c:v>
                </c:pt>
                <c:pt idx="446">
                  <c:v>43301</c:v>
                </c:pt>
                <c:pt idx="447">
                  <c:v>43308</c:v>
                </c:pt>
                <c:pt idx="448">
                  <c:v>43315</c:v>
                </c:pt>
                <c:pt idx="449">
                  <c:v>43322</c:v>
                </c:pt>
                <c:pt idx="450">
                  <c:v>43329</c:v>
                </c:pt>
                <c:pt idx="451">
                  <c:v>43336</c:v>
                </c:pt>
                <c:pt idx="452">
                  <c:v>43343</c:v>
                </c:pt>
                <c:pt idx="453">
                  <c:v>43350</c:v>
                </c:pt>
                <c:pt idx="454">
                  <c:v>43357</c:v>
                </c:pt>
                <c:pt idx="455">
                  <c:v>43364</c:v>
                </c:pt>
                <c:pt idx="456">
                  <c:v>43371</c:v>
                </c:pt>
                <c:pt idx="457">
                  <c:v>43378</c:v>
                </c:pt>
                <c:pt idx="458">
                  <c:v>43385</c:v>
                </c:pt>
                <c:pt idx="459">
                  <c:v>43392</c:v>
                </c:pt>
                <c:pt idx="460">
                  <c:v>43399</c:v>
                </c:pt>
                <c:pt idx="461">
                  <c:v>43406</c:v>
                </c:pt>
                <c:pt idx="462">
                  <c:v>43413</c:v>
                </c:pt>
                <c:pt idx="463">
                  <c:v>43420</c:v>
                </c:pt>
                <c:pt idx="464">
                  <c:v>43427</c:v>
                </c:pt>
              </c:numCache>
            </c:numRef>
          </c:cat>
          <c:val>
            <c:numRef>
              <c:f>'Bloom Yields live'!$H$11:$H$475</c:f>
              <c:numCache>
                <c:formatCode>0.00</c:formatCode>
                <c:ptCount val="465"/>
                <c:pt idx="156">
                  <c:v>2.3319299363057309</c:v>
                </c:pt>
                <c:pt idx="157">
                  <c:v>2.3201464968152852</c:v>
                </c:pt>
                <c:pt idx="158">
                  <c:v>2.3086624203821642</c:v>
                </c:pt>
                <c:pt idx="159">
                  <c:v>2.2977834394904444</c:v>
                </c:pt>
                <c:pt idx="160">
                  <c:v>2.2877261146496801</c:v>
                </c:pt>
                <c:pt idx="161">
                  <c:v>2.2780191082802532</c:v>
                </c:pt>
                <c:pt idx="162">
                  <c:v>2.2683949044585971</c:v>
                </c:pt>
                <c:pt idx="163">
                  <c:v>2.2585859872611449</c:v>
                </c:pt>
                <c:pt idx="164">
                  <c:v>2.2476433121019093</c:v>
                </c:pt>
                <c:pt idx="165">
                  <c:v>2.2368726114649666</c:v>
                </c:pt>
                <c:pt idx="166">
                  <c:v>2.2264777070063682</c:v>
                </c:pt>
                <c:pt idx="167">
                  <c:v>2.2155668789808907</c:v>
                </c:pt>
                <c:pt idx="168">
                  <c:v>2.2045414012738842</c:v>
                </c:pt>
                <c:pt idx="169">
                  <c:v>2.1926815286624191</c:v>
                </c:pt>
                <c:pt idx="170">
                  <c:v>2.1807261146496808</c:v>
                </c:pt>
                <c:pt idx="171">
                  <c:v>2.1685859872611455</c:v>
                </c:pt>
                <c:pt idx="172">
                  <c:v>2.1569044585987256</c:v>
                </c:pt>
                <c:pt idx="173">
                  <c:v>2.1450828025477704</c:v>
                </c:pt>
                <c:pt idx="174">
                  <c:v>2.1337579617834392</c:v>
                </c:pt>
                <c:pt idx="175">
                  <c:v>2.1247261146496812</c:v>
                </c:pt>
                <c:pt idx="176">
                  <c:v>2.1149490445859866</c:v>
                </c:pt>
                <c:pt idx="177">
                  <c:v>2.1070764331210188</c:v>
                </c:pt>
                <c:pt idx="178">
                  <c:v>2.0995732484076433</c:v>
                </c:pt>
                <c:pt idx="179">
                  <c:v>2.0929554140127391</c:v>
                </c:pt>
                <c:pt idx="180">
                  <c:v>2.0862484076433123</c:v>
                </c:pt>
                <c:pt idx="181">
                  <c:v>2.0798471337579616</c:v>
                </c:pt>
                <c:pt idx="182">
                  <c:v>2.074222929936306</c:v>
                </c:pt>
                <c:pt idx="183">
                  <c:v>2.068713375796178</c:v>
                </c:pt>
                <c:pt idx="184">
                  <c:v>2.0618662420382163</c:v>
                </c:pt>
                <c:pt idx="185">
                  <c:v>2.0549363057324839</c:v>
                </c:pt>
                <c:pt idx="186">
                  <c:v>2.0483057324840761</c:v>
                </c:pt>
                <c:pt idx="187">
                  <c:v>2.0418152866242036</c:v>
                </c:pt>
                <c:pt idx="188">
                  <c:v>2.0364649681528659</c:v>
                </c:pt>
                <c:pt idx="189">
                  <c:v>2.0331974522292988</c:v>
                </c:pt>
                <c:pt idx="190">
                  <c:v>2.0310509554140119</c:v>
                </c:pt>
                <c:pt idx="191">
                  <c:v>2.0288535031847132</c:v>
                </c:pt>
                <c:pt idx="192">
                  <c:v>2.0262738853503186</c:v>
                </c:pt>
                <c:pt idx="193">
                  <c:v>2.0235668789808918</c:v>
                </c:pt>
                <c:pt idx="194">
                  <c:v>2.02047770700637</c:v>
                </c:pt>
                <c:pt idx="195">
                  <c:v>2.0168789808917205</c:v>
                </c:pt>
                <c:pt idx="196">
                  <c:v>2.0140382165605102</c:v>
                </c:pt>
                <c:pt idx="197">
                  <c:v>2.0115477707006373</c:v>
                </c:pt>
                <c:pt idx="198">
                  <c:v>2.0081082802547772</c:v>
                </c:pt>
                <c:pt idx="199">
                  <c:v>2.0035286624203823</c:v>
                </c:pt>
                <c:pt idx="200">
                  <c:v>1.9982611464968152</c:v>
                </c:pt>
                <c:pt idx="201">
                  <c:v>1.994057324840764</c:v>
                </c:pt>
                <c:pt idx="202">
                  <c:v>1.9889171974522293</c:v>
                </c:pt>
                <c:pt idx="203">
                  <c:v>1.9828216560509551</c:v>
                </c:pt>
                <c:pt idx="204">
                  <c:v>1.9761847133757959</c:v>
                </c:pt>
                <c:pt idx="205">
                  <c:v>1.9697133757961787</c:v>
                </c:pt>
                <c:pt idx="206">
                  <c:v>1.9625350318471342</c:v>
                </c:pt>
                <c:pt idx="207">
                  <c:v>1.9551464968152867</c:v>
                </c:pt>
                <c:pt idx="208">
                  <c:v>1.9485987261146498</c:v>
                </c:pt>
                <c:pt idx="209">
                  <c:v>1.9420955414012742</c:v>
                </c:pt>
                <c:pt idx="210">
                  <c:v>1.9355541401273886</c:v>
                </c:pt>
                <c:pt idx="211">
                  <c:v>1.9274267515923567</c:v>
                </c:pt>
                <c:pt idx="212">
                  <c:v>1.9177515923566881</c:v>
                </c:pt>
                <c:pt idx="213">
                  <c:v>1.9082738853503192</c:v>
                </c:pt>
                <c:pt idx="214">
                  <c:v>1.898089171974523</c:v>
                </c:pt>
                <c:pt idx="215">
                  <c:v>1.8878089171974524</c:v>
                </c:pt>
                <c:pt idx="216">
                  <c:v>1.8776751592356693</c:v>
                </c:pt>
                <c:pt idx="217">
                  <c:v>1.8679490445859874</c:v>
                </c:pt>
                <c:pt idx="218">
                  <c:v>1.8576305732484077</c:v>
                </c:pt>
                <c:pt idx="219">
                  <c:v>1.8470127388535036</c:v>
                </c:pt>
                <c:pt idx="220">
                  <c:v>1.8370955414012742</c:v>
                </c:pt>
                <c:pt idx="221">
                  <c:v>1.82607643312102</c:v>
                </c:pt>
                <c:pt idx="222">
                  <c:v>1.8144904458598734</c:v>
                </c:pt>
                <c:pt idx="223">
                  <c:v>1.801891719745224</c:v>
                </c:pt>
                <c:pt idx="224">
                  <c:v>1.790025477707007</c:v>
                </c:pt>
                <c:pt idx="225">
                  <c:v>1.7787133757961793</c:v>
                </c:pt>
                <c:pt idx="226">
                  <c:v>1.7673184713375807</c:v>
                </c:pt>
                <c:pt idx="227">
                  <c:v>1.7563949044586</c:v>
                </c:pt>
                <c:pt idx="228">
                  <c:v>1.745267515923568</c:v>
                </c:pt>
                <c:pt idx="229">
                  <c:v>1.7348025477707012</c:v>
                </c:pt>
                <c:pt idx="230">
                  <c:v>1.7244394904458606</c:v>
                </c:pt>
                <c:pt idx="231">
                  <c:v>1.7135732484076438</c:v>
                </c:pt>
                <c:pt idx="232">
                  <c:v>1.7033885350318472</c:v>
                </c:pt>
                <c:pt idx="233">
                  <c:v>1.6931019108280259</c:v>
                </c:pt>
                <c:pt idx="234">
                  <c:v>1.6830891719745231</c:v>
                </c:pt>
                <c:pt idx="235">
                  <c:v>1.671828025477708</c:v>
                </c:pt>
                <c:pt idx="236">
                  <c:v>1.6614713375796182</c:v>
                </c:pt>
                <c:pt idx="237">
                  <c:v>1.6516624203821655</c:v>
                </c:pt>
                <c:pt idx="238">
                  <c:v>1.6409617834394907</c:v>
                </c:pt>
                <c:pt idx="239">
                  <c:v>1.6319999999999999</c:v>
                </c:pt>
                <c:pt idx="240">
                  <c:v>1.6237643312101908</c:v>
                </c:pt>
                <c:pt idx="241">
                  <c:v>1.6149745222929934</c:v>
                </c:pt>
                <c:pt idx="242">
                  <c:v>1.6078280254777066</c:v>
                </c:pt>
                <c:pt idx="243">
                  <c:v>1.599777070063694</c:v>
                </c:pt>
                <c:pt idx="244">
                  <c:v>1.5929108280254771</c:v>
                </c:pt>
                <c:pt idx="245">
                  <c:v>1.5885286624203816</c:v>
                </c:pt>
                <c:pt idx="246">
                  <c:v>1.5833121019108276</c:v>
                </c:pt>
                <c:pt idx="247">
                  <c:v>1.5783821656050951</c:v>
                </c:pt>
                <c:pt idx="248">
                  <c:v>1.5722675159235664</c:v>
                </c:pt>
                <c:pt idx="249">
                  <c:v>1.5651719745222925</c:v>
                </c:pt>
                <c:pt idx="250">
                  <c:v>1.5566433121019101</c:v>
                </c:pt>
                <c:pt idx="251">
                  <c:v>1.5489171974522287</c:v>
                </c:pt>
                <c:pt idx="252">
                  <c:v>1.5404076433121014</c:v>
                </c:pt>
                <c:pt idx="253">
                  <c:v>1.5339999999999998</c:v>
                </c:pt>
                <c:pt idx="254">
                  <c:v>1.5269808917197449</c:v>
                </c:pt>
                <c:pt idx="255">
                  <c:v>1.5193694267515923</c:v>
                </c:pt>
                <c:pt idx="256">
                  <c:v>1.5094331210191081</c:v>
                </c:pt>
                <c:pt idx="257">
                  <c:v>1.5008280254777069</c:v>
                </c:pt>
                <c:pt idx="258">
                  <c:v>1.4911273885350316</c:v>
                </c:pt>
                <c:pt idx="259">
                  <c:v>1.4831210191082802</c:v>
                </c:pt>
                <c:pt idx="260">
                  <c:v>1.4743949044585984</c:v>
                </c:pt>
                <c:pt idx="261">
                  <c:v>1.4659363057324839</c:v>
                </c:pt>
                <c:pt idx="262">
                  <c:v>1.4572738853503184</c:v>
                </c:pt>
                <c:pt idx="263">
                  <c:v>1.4489299363057326</c:v>
                </c:pt>
                <c:pt idx="264">
                  <c:v>1.4389554140127387</c:v>
                </c:pt>
                <c:pt idx="265">
                  <c:v>1.4290573248407643</c:v>
                </c:pt>
                <c:pt idx="266">
                  <c:v>1.4191401273885349</c:v>
                </c:pt>
                <c:pt idx="267">
                  <c:v>1.4091783439490444</c:v>
                </c:pt>
                <c:pt idx="268">
                  <c:v>1.3992547770700636</c:v>
                </c:pt>
                <c:pt idx="269">
                  <c:v>1.3893503184713374</c:v>
                </c:pt>
                <c:pt idx="270">
                  <c:v>1.3803949044585988</c:v>
                </c:pt>
                <c:pt idx="271">
                  <c:v>1.3706050955414013</c:v>
                </c:pt>
                <c:pt idx="272">
                  <c:v>1.35871974522293</c:v>
                </c:pt>
                <c:pt idx="273">
                  <c:v>1.3481592356687899</c:v>
                </c:pt>
                <c:pt idx="274">
                  <c:v>1.3379745222929937</c:v>
                </c:pt>
                <c:pt idx="275">
                  <c:v>1.3279108280254777</c:v>
                </c:pt>
                <c:pt idx="276">
                  <c:v>1.3173630573248407</c:v>
                </c:pt>
                <c:pt idx="277">
                  <c:v>1.3074713375796179</c:v>
                </c:pt>
                <c:pt idx="278">
                  <c:v>1.2990191082802547</c:v>
                </c:pt>
                <c:pt idx="279">
                  <c:v>1.2924140127388533</c:v>
                </c:pt>
                <c:pt idx="280">
                  <c:v>1.2867324840764329</c:v>
                </c:pt>
                <c:pt idx="281">
                  <c:v>1.281496815286624</c:v>
                </c:pt>
                <c:pt idx="282">
                  <c:v>1.2758789808917195</c:v>
                </c:pt>
                <c:pt idx="283">
                  <c:v>1.2737834394904455</c:v>
                </c:pt>
                <c:pt idx="284">
                  <c:v>1.2706305732484071</c:v>
                </c:pt>
                <c:pt idx="285">
                  <c:v>1.2662611464968148</c:v>
                </c:pt>
                <c:pt idx="286">
                  <c:v>1.2620636942675152</c:v>
                </c:pt>
                <c:pt idx="287">
                  <c:v>1.2570191082802538</c:v>
                </c:pt>
                <c:pt idx="288">
                  <c:v>1.2542802547770691</c:v>
                </c:pt>
                <c:pt idx="289">
                  <c:v>1.2512802547770692</c:v>
                </c:pt>
                <c:pt idx="290">
                  <c:v>1.2482484076433111</c:v>
                </c:pt>
                <c:pt idx="291">
                  <c:v>1.2434458598726104</c:v>
                </c:pt>
                <c:pt idx="292">
                  <c:v>1.2385987261146487</c:v>
                </c:pt>
                <c:pt idx="293">
                  <c:v>1.2339808917197441</c:v>
                </c:pt>
                <c:pt idx="294">
                  <c:v>1.2280509554140115</c:v>
                </c:pt>
                <c:pt idx="295">
                  <c:v>1.2241528662420371</c:v>
                </c:pt>
                <c:pt idx="296">
                  <c:v>1.2199044585987253</c:v>
                </c:pt>
                <c:pt idx="297">
                  <c:v>1.2143885350318462</c:v>
                </c:pt>
                <c:pt idx="298">
                  <c:v>1.2077452229299352</c:v>
                </c:pt>
                <c:pt idx="299">
                  <c:v>1.2017006369426741</c:v>
                </c:pt>
                <c:pt idx="300">
                  <c:v>1.1957643312101898</c:v>
                </c:pt>
                <c:pt idx="301">
                  <c:v>1.1899999999999986</c:v>
                </c:pt>
                <c:pt idx="302">
                  <c:v>1.1842866242038204</c:v>
                </c:pt>
                <c:pt idx="303">
                  <c:v>1.1773949044585974</c:v>
                </c:pt>
                <c:pt idx="304">
                  <c:v>1.1709044585987247</c:v>
                </c:pt>
                <c:pt idx="305">
                  <c:v>1.1660828025477692</c:v>
                </c:pt>
                <c:pt idx="306">
                  <c:v>1.161057324840763</c:v>
                </c:pt>
                <c:pt idx="307">
                  <c:v>1.1556369426751578</c:v>
                </c:pt>
                <c:pt idx="308">
                  <c:v>1.1494203821656037</c:v>
                </c:pt>
                <c:pt idx="309">
                  <c:v>1.1449108280254765</c:v>
                </c:pt>
                <c:pt idx="310">
                  <c:v>1.1401019108280244</c:v>
                </c:pt>
                <c:pt idx="311">
                  <c:v>1.1350063694267503</c:v>
                </c:pt>
                <c:pt idx="312">
                  <c:v>1.1302929936305719</c:v>
                </c:pt>
                <c:pt idx="313">
                  <c:v>1.1259617834394891</c:v>
                </c:pt>
                <c:pt idx="314">
                  <c:v>1.1194522292993616</c:v>
                </c:pt>
                <c:pt idx="315">
                  <c:v>1.1128089171974509</c:v>
                </c:pt>
                <c:pt idx="316">
                  <c:v>1.1059872611464954</c:v>
                </c:pt>
                <c:pt idx="317">
                  <c:v>1.0976305732484064</c:v>
                </c:pt>
                <c:pt idx="318">
                  <c:v>1.0888598726114636</c:v>
                </c:pt>
                <c:pt idx="319">
                  <c:v>1.0802675159235655</c:v>
                </c:pt>
                <c:pt idx="320">
                  <c:v>1.071025477707005</c:v>
                </c:pt>
                <c:pt idx="321">
                  <c:v>1.0619745222929922</c:v>
                </c:pt>
                <c:pt idx="322">
                  <c:v>1.0545031847133743</c:v>
                </c:pt>
                <c:pt idx="323">
                  <c:v>1.0465159235668777</c:v>
                </c:pt>
                <c:pt idx="324">
                  <c:v>1.0385987261146483</c:v>
                </c:pt>
                <c:pt idx="325">
                  <c:v>1.0309617834394895</c:v>
                </c:pt>
                <c:pt idx="326">
                  <c:v>1.0236050955414002</c:v>
                </c:pt>
                <c:pt idx="327">
                  <c:v>1.0164968152866234</c:v>
                </c:pt>
                <c:pt idx="328">
                  <c:v>1.0092802547770692</c:v>
                </c:pt>
                <c:pt idx="329">
                  <c:v>1.0027834394904451</c:v>
                </c:pt>
                <c:pt idx="330">
                  <c:v>0.99683439490445758</c:v>
                </c:pt>
                <c:pt idx="331">
                  <c:v>0.98985350318471232</c:v>
                </c:pt>
                <c:pt idx="332">
                  <c:v>0.98185350318471254</c:v>
                </c:pt>
                <c:pt idx="333">
                  <c:v>0.97445859872611396</c:v>
                </c:pt>
                <c:pt idx="334">
                  <c:v>0.96622292993630499</c:v>
                </c:pt>
                <c:pt idx="335">
                  <c:v>0.95707006369426695</c:v>
                </c:pt>
                <c:pt idx="336">
                  <c:v>0.94735668789808891</c:v>
                </c:pt>
                <c:pt idx="337">
                  <c:v>0.9378343949044583</c:v>
                </c:pt>
                <c:pt idx="338">
                  <c:v>0.92654140127388485</c:v>
                </c:pt>
                <c:pt idx="339">
                  <c:v>0.91472611464968112</c:v>
                </c:pt>
                <c:pt idx="340">
                  <c:v>0.90257961783439467</c:v>
                </c:pt>
                <c:pt idx="341">
                  <c:v>0.89268152866242023</c:v>
                </c:pt>
                <c:pt idx="342">
                  <c:v>0.88281528662420361</c:v>
                </c:pt>
                <c:pt idx="343">
                  <c:v>0.87143949044585955</c:v>
                </c:pt>
                <c:pt idx="344">
                  <c:v>0.8604968152866237</c:v>
                </c:pt>
                <c:pt idx="345">
                  <c:v>0.84910191082802533</c:v>
                </c:pt>
                <c:pt idx="346">
                  <c:v>0.83691082802547756</c:v>
                </c:pt>
                <c:pt idx="347">
                  <c:v>0.82412738853503209</c:v>
                </c:pt>
                <c:pt idx="348">
                  <c:v>0.81202547770700695</c:v>
                </c:pt>
                <c:pt idx="349">
                  <c:v>0.79966878980891765</c:v>
                </c:pt>
                <c:pt idx="350">
                  <c:v>0.78712738853503217</c:v>
                </c:pt>
                <c:pt idx="351">
                  <c:v>0.77422929936305762</c:v>
                </c:pt>
                <c:pt idx="352">
                  <c:v>0.76213375796178395</c:v>
                </c:pt>
                <c:pt idx="353">
                  <c:v>0.75052866242038263</c:v>
                </c:pt>
                <c:pt idx="354">
                  <c:v>0.73901910828025519</c:v>
                </c:pt>
                <c:pt idx="355">
                  <c:v>0.72738853503184753</c:v>
                </c:pt>
                <c:pt idx="356">
                  <c:v>0.7172675159235673</c:v>
                </c:pt>
                <c:pt idx="357">
                  <c:v>0.70734394904458631</c:v>
                </c:pt>
                <c:pt idx="358">
                  <c:v>0.69810828025477745</c:v>
                </c:pt>
                <c:pt idx="359">
                  <c:v>0.68896815286624247</c:v>
                </c:pt>
                <c:pt idx="360">
                  <c:v>0.67936305732484115</c:v>
                </c:pt>
                <c:pt idx="361">
                  <c:v>0.67036305732484114</c:v>
                </c:pt>
                <c:pt idx="362">
                  <c:v>0.66094267515923588</c:v>
                </c:pt>
                <c:pt idx="363">
                  <c:v>0.65129299363057336</c:v>
                </c:pt>
                <c:pt idx="364">
                  <c:v>0.64077707006369433</c:v>
                </c:pt>
                <c:pt idx="365">
                  <c:v>0.62963057324840765</c:v>
                </c:pt>
                <c:pt idx="366">
                  <c:v>0.61914649681528666</c:v>
                </c:pt>
                <c:pt idx="367">
                  <c:v>0.60955414012738862</c:v>
                </c:pt>
                <c:pt idx="368">
                  <c:v>0.60107006369426763</c:v>
                </c:pt>
                <c:pt idx="369">
                  <c:v>0.59344585987261156</c:v>
                </c:pt>
                <c:pt idx="370">
                  <c:v>0.58549681528662412</c:v>
                </c:pt>
                <c:pt idx="371">
                  <c:v>0.57694904458598717</c:v>
                </c:pt>
                <c:pt idx="372">
                  <c:v>0.56817197452229273</c:v>
                </c:pt>
                <c:pt idx="373">
                  <c:v>0.55876433121019076</c:v>
                </c:pt>
                <c:pt idx="374">
                  <c:v>0.55067515923566845</c:v>
                </c:pt>
                <c:pt idx="375">
                  <c:v>0.5432165605095538</c:v>
                </c:pt>
                <c:pt idx="376">
                  <c:v>0.5361273885350315</c:v>
                </c:pt>
                <c:pt idx="377">
                  <c:v>0.52829936305732428</c:v>
                </c:pt>
                <c:pt idx="378">
                  <c:v>0.52050955414012701</c:v>
                </c:pt>
                <c:pt idx="379">
                  <c:v>0.51206369426751563</c:v>
                </c:pt>
                <c:pt idx="380">
                  <c:v>0.50368152866242011</c:v>
                </c:pt>
                <c:pt idx="381">
                  <c:v>0.49563694267515906</c:v>
                </c:pt>
                <c:pt idx="382">
                  <c:v>0.48819745222929906</c:v>
                </c:pt>
                <c:pt idx="383">
                  <c:v>0.48161783439490402</c:v>
                </c:pt>
                <c:pt idx="384">
                  <c:v>0.47483439490445811</c:v>
                </c:pt>
                <c:pt idx="385">
                  <c:v>0.46870063694267489</c:v>
                </c:pt>
                <c:pt idx="386">
                  <c:v>0.46179617834394893</c:v>
                </c:pt>
                <c:pt idx="387">
                  <c:v>0.45488535031847133</c:v>
                </c:pt>
                <c:pt idx="388">
                  <c:v>0.44794267515923564</c:v>
                </c:pt>
                <c:pt idx="389">
                  <c:v>0.44102547770700634</c:v>
                </c:pt>
                <c:pt idx="390">
                  <c:v>0.43408280254777087</c:v>
                </c:pt>
                <c:pt idx="391">
                  <c:v>0.42901273885350338</c:v>
                </c:pt>
                <c:pt idx="392">
                  <c:v>0.42459872611464988</c:v>
                </c:pt>
                <c:pt idx="393">
                  <c:v>0.42071337579617857</c:v>
                </c:pt>
                <c:pt idx="394">
                  <c:v>0.41657961783439501</c:v>
                </c:pt>
                <c:pt idx="395">
                  <c:v>0.4127197452229302</c:v>
                </c:pt>
                <c:pt idx="396">
                  <c:v>0.40849044585987276</c:v>
                </c:pt>
                <c:pt idx="397">
                  <c:v>0.40421019108280276</c:v>
                </c:pt>
                <c:pt idx="398">
                  <c:v>0.40077707006369445</c:v>
                </c:pt>
                <c:pt idx="399">
                  <c:v>0.39693630573248428</c:v>
                </c:pt>
                <c:pt idx="400">
                  <c:v>0.39366242038216581</c:v>
                </c:pt>
                <c:pt idx="401">
                  <c:v>0.38972611464968177</c:v>
                </c:pt>
                <c:pt idx="402">
                  <c:v>0.38557324840764351</c:v>
                </c:pt>
                <c:pt idx="403">
                  <c:v>0.38177070063694285</c:v>
                </c:pt>
                <c:pt idx="404">
                  <c:v>0.37852866242038236</c:v>
                </c:pt>
                <c:pt idx="405">
                  <c:v>0.37555414012738864</c:v>
                </c:pt>
                <c:pt idx="406">
                  <c:v>0.37247133757961798</c:v>
                </c:pt>
                <c:pt idx="407">
                  <c:v>0.36987898089171989</c:v>
                </c:pt>
                <c:pt idx="408">
                  <c:v>0.36663694267515934</c:v>
                </c:pt>
                <c:pt idx="409">
                  <c:v>0.36359235668789819</c:v>
                </c:pt>
                <c:pt idx="410">
                  <c:v>0.36100000000000015</c:v>
                </c:pt>
                <c:pt idx="411">
                  <c:v>0.35829299363057338</c:v>
                </c:pt>
                <c:pt idx="412">
                  <c:v>0.35568152866242053</c:v>
                </c:pt>
                <c:pt idx="413">
                  <c:v>0.35315923566879004</c:v>
                </c:pt>
                <c:pt idx="414">
                  <c:v>0.3501337579617837</c:v>
                </c:pt>
                <c:pt idx="415">
                  <c:v>0.3480700636942678</c:v>
                </c:pt>
                <c:pt idx="416">
                  <c:v>0.34696178343949069</c:v>
                </c:pt>
                <c:pt idx="417">
                  <c:v>0.34591719745222949</c:v>
                </c:pt>
                <c:pt idx="418">
                  <c:v>0.34552866242038233</c:v>
                </c:pt>
                <c:pt idx="419">
                  <c:v>0.34607643312101927</c:v>
                </c:pt>
                <c:pt idx="420">
                  <c:v>0.3468025477707008</c:v>
                </c:pt>
                <c:pt idx="421">
                  <c:v>0.34849044585987271</c:v>
                </c:pt>
                <c:pt idx="422">
                  <c:v>0.35143949044585998</c:v>
                </c:pt>
                <c:pt idx="423">
                  <c:v>0.35377707006369441</c:v>
                </c:pt>
                <c:pt idx="424">
                  <c:v>0.35608917197452244</c:v>
                </c:pt>
                <c:pt idx="425">
                  <c:v>0.35790445859872622</c:v>
                </c:pt>
                <c:pt idx="426">
                  <c:v>0.35994904458598742</c:v>
                </c:pt>
                <c:pt idx="427">
                  <c:v>0.36154777070063704</c:v>
                </c:pt>
                <c:pt idx="428">
                  <c:v>0.36353503184713387</c:v>
                </c:pt>
                <c:pt idx="429">
                  <c:v>0.36570700636942688</c:v>
                </c:pt>
                <c:pt idx="430">
                  <c:v>0.36754140127388546</c:v>
                </c:pt>
                <c:pt idx="431">
                  <c:v>0.36946496815286639</c:v>
                </c:pt>
                <c:pt idx="432">
                  <c:v>0.37172611464968164</c:v>
                </c:pt>
                <c:pt idx="433">
                  <c:v>0.37498089171974536</c:v>
                </c:pt>
                <c:pt idx="434">
                  <c:v>0.37762420382165623</c:v>
                </c:pt>
                <c:pt idx="435">
                  <c:v>0.37871974522293012</c:v>
                </c:pt>
                <c:pt idx="436">
                  <c:v>0.37878980891719766</c:v>
                </c:pt>
                <c:pt idx="437">
                  <c:v>0.37849681528662443</c:v>
                </c:pt>
                <c:pt idx="438">
                  <c:v>0.37722929936305749</c:v>
                </c:pt>
                <c:pt idx="439">
                  <c:v>0.37656687898089186</c:v>
                </c:pt>
                <c:pt idx="440">
                  <c:v>0.37403821656050973</c:v>
                </c:pt>
                <c:pt idx="441">
                  <c:v>0.37128662420382186</c:v>
                </c:pt>
                <c:pt idx="442">
                  <c:v>0.36864331210191098</c:v>
                </c:pt>
                <c:pt idx="443">
                  <c:v>0.36468789808917207</c:v>
                </c:pt>
                <c:pt idx="444">
                  <c:v>0.36150955414012748</c:v>
                </c:pt>
                <c:pt idx="445">
                  <c:v>0.35795541401273895</c:v>
                </c:pt>
                <c:pt idx="446">
                  <c:v>0.35529299363057326</c:v>
                </c:pt>
                <c:pt idx="447">
                  <c:v>0.35345859872611468</c:v>
                </c:pt>
                <c:pt idx="448">
                  <c:v>0.35194904458598725</c:v>
                </c:pt>
                <c:pt idx="449">
                  <c:v>0.34974522292993637</c:v>
                </c:pt>
                <c:pt idx="450">
                  <c:v>0.34748407643312113</c:v>
                </c:pt>
                <c:pt idx="451">
                  <c:v>0.3460828025477708</c:v>
                </c:pt>
                <c:pt idx="452">
                  <c:v>0.34343312101910833</c:v>
                </c:pt>
                <c:pt idx="453">
                  <c:v>0.34164968152866254</c:v>
                </c:pt>
                <c:pt idx="454">
                  <c:v>0.34035668789808926</c:v>
                </c:pt>
                <c:pt idx="455">
                  <c:v>0.33907006369426762</c:v>
                </c:pt>
                <c:pt idx="456">
                  <c:v>0.33793630573248418</c:v>
                </c:pt>
                <c:pt idx="457">
                  <c:v>0.33833757961783451</c:v>
                </c:pt>
                <c:pt idx="458">
                  <c:v>0.33758598726114658</c:v>
                </c:pt>
                <c:pt idx="459">
                  <c:v>0.33701910828025483</c:v>
                </c:pt>
                <c:pt idx="460">
                  <c:v>0.33600000000000002</c:v>
                </c:pt>
                <c:pt idx="461">
                  <c:v>0.3354203821656051</c:v>
                </c:pt>
                <c:pt idx="462">
                  <c:v>0.33359872611464969</c:v>
                </c:pt>
                <c:pt idx="463">
                  <c:v>0.33237579617834395</c:v>
                </c:pt>
                <c:pt idx="464">
                  <c:v>0.33148407643312094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61-41E6-AD68-29A64394EBF9}"/>
            </c:ext>
          </c:extLst>
        </c:ser>
        <c:ser>
          <c:idx val="1"/>
          <c:order val="2"/>
          <c:tx>
            <c:v>TEI (Allemagne)</c:v>
          </c:tx>
          <c:spPr>
            <a:ln w="9525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'Bloom Yields live'!$A$11:$A$475</c:f>
              <c:numCache>
                <c:formatCode>m/d/yyyy</c:formatCode>
                <c:ptCount val="465"/>
                <c:pt idx="0">
                  <c:v>40179</c:v>
                </c:pt>
                <c:pt idx="1">
                  <c:v>40186</c:v>
                </c:pt>
                <c:pt idx="2">
                  <c:v>40193</c:v>
                </c:pt>
                <c:pt idx="3">
                  <c:v>40200</c:v>
                </c:pt>
                <c:pt idx="4">
                  <c:v>40207</c:v>
                </c:pt>
                <c:pt idx="5">
                  <c:v>40214</c:v>
                </c:pt>
                <c:pt idx="6">
                  <c:v>40221</c:v>
                </c:pt>
                <c:pt idx="7">
                  <c:v>40228</c:v>
                </c:pt>
                <c:pt idx="8">
                  <c:v>40235</c:v>
                </c:pt>
                <c:pt idx="9">
                  <c:v>40242</c:v>
                </c:pt>
                <c:pt idx="10">
                  <c:v>40249</c:v>
                </c:pt>
                <c:pt idx="11">
                  <c:v>40256</c:v>
                </c:pt>
                <c:pt idx="12">
                  <c:v>40263</c:v>
                </c:pt>
                <c:pt idx="13">
                  <c:v>40270</c:v>
                </c:pt>
                <c:pt idx="14">
                  <c:v>40277</c:v>
                </c:pt>
                <c:pt idx="15">
                  <c:v>40284</c:v>
                </c:pt>
                <c:pt idx="16">
                  <c:v>40291</c:v>
                </c:pt>
                <c:pt idx="17">
                  <c:v>40298</c:v>
                </c:pt>
                <c:pt idx="18">
                  <c:v>40305</c:v>
                </c:pt>
                <c:pt idx="19">
                  <c:v>40312</c:v>
                </c:pt>
                <c:pt idx="20">
                  <c:v>40319</c:v>
                </c:pt>
                <c:pt idx="21">
                  <c:v>40326</c:v>
                </c:pt>
                <c:pt idx="22">
                  <c:v>40333</c:v>
                </c:pt>
                <c:pt idx="23">
                  <c:v>40340</c:v>
                </c:pt>
                <c:pt idx="24">
                  <c:v>40347</c:v>
                </c:pt>
                <c:pt idx="25">
                  <c:v>40354</c:v>
                </c:pt>
                <c:pt idx="26">
                  <c:v>40361</c:v>
                </c:pt>
                <c:pt idx="27">
                  <c:v>40368</c:v>
                </c:pt>
                <c:pt idx="28">
                  <c:v>40375</c:v>
                </c:pt>
                <c:pt idx="29">
                  <c:v>40382</c:v>
                </c:pt>
                <c:pt idx="30">
                  <c:v>40389</c:v>
                </c:pt>
                <c:pt idx="31">
                  <c:v>40396</c:v>
                </c:pt>
                <c:pt idx="32">
                  <c:v>40403</c:v>
                </c:pt>
                <c:pt idx="33">
                  <c:v>40410</c:v>
                </c:pt>
                <c:pt idx="34">
                  <c:v>40417</c:v>
                </c:pt>
                <c:pt idx="35">
                  <c:v>40424</c:v>
                </c:pt>
                <c:pt idx="36">
                  <c:v>40431</c:v>
                </c:pt>
                <c:pt idx="37">
                  <c:v>40438</c:v>
                </c:pt>
                <c:pt idx="38">
                  <c:v>40445</c:v>
                </c:pt>
                <c:pt idx="39">
                  <c:v>40452</c:v>
                </c:pt>
                <c:pt idx="40">
                  <c:v>40459</c:v>
                </c:pt>
                <c:pt idx="41">
                  <c:v>40466</c:v>
                </c:pt>
                <c:pt idx="42">
                  <c:v>40473</c:v>
                </c:pt>
                <c:pt idx="43">
                  <c:v>40480</c:v>
                </c:pt>
                <c:pt idx="44">
                  <c:v>40487</c:v>
                </c:pt>
                <c:pt idx="45">
                  <c:v>40494</c:v>
                </c:pt>
                <c:pt idx="46">
                  <c:v>40501</c:v>
                </c:pt>
                <c:pt idx="47">
                  <c:v>40508</c:v>
                </c:pt>
                <c:pt idx="48">
                  <c:v>40515</c:v>
                </c:pt>
                <c:pt idx="49">
                  <c:v>40522</c:v>
                </c:pt>
                <c:pt idx="50">
                  <c:v>40529</c:v>
                </c:pt>
                <c:pt idx="51">
                  <c:v>40536</c:v>
                </c:pt>
                <c:pt idx="52">
                  <c:v>40543</c:v>
                </c:pt>
                <c:pt idx="53">
                  <c:v>40550</c:v>
                </c:pt>
                <c:pt idx="54">
                  <c:v>40557</c:v>
                </c:pt>
                <c:pt idx="55">
                  <c:v>40564</c:v>
                </c:pt>
                <c:pt idx="56">
                  <c:v>40571</c:v>
                </c:pt>
                <c:pt idx="57">
                  <c:v>40578</c:v>
                </c:pt>
                <c:pt idx="58">
                  <c:v>40585</c:v>
                </c:pt>
                <c:pt idx="59">
                  <c:v>40592</c:v>
                </c:pt>
                <c:pt idx="60">
                  <c:v>40599</c:v>
                </c:pt>
                <c:pt idx="61">
                  <c:v>40606</c:v>
                </c:pt>
                <c:pt idx="62">
                  <c:v>40613</c:v>
                </c:pt>
                <c:pt idx="63">
                  <c:v>40620</c:v>
                </c:pt>
                <c:pt idx="64">
                  <c:v>40627</c:v>
                </c:pt>
                <c:pt idx="65">
                  <c:v>40634</c:v>
                </c:pt>
                <c:pt idx="66">
                  <c:v>40641</c:v>
                </c:pt>
                <c:pt idx="67">
                  <c:v>40648</c:v>
                </c:pt>
                <c:pt idx="68">
                  <c:v>40655</c:v>
                </c:pt>
                <c:pt idx="69">
                  <c:v>40662</c:v>
                </c:pt>
                <c:pt idx="70">
                  <c:v>40669</c:v>
                </c:pt>
                <c:pt idx="71">
                  <c:v>40676</c:v>
                </c:pt>
                <c:pt idx="72">
                  <c:v>40683</c:v>
                </c:pt>
                <c:pt idx="73">
                  <c:v>40690</c:v>
                </c:pt>
                <c:pt idx="74">
                  <c:v>40697</c:v>
                </c:pt>
                <c:pt idx="75">
                  <c:v>40704</c:v>
                </c:pt>
                <c:pt idx="76">
                  <c:v>40711</c:v>
                </c:pt>
                <c:pt idx="77">
                  <c:v>40718</c:v>
                </c:pt>
                <c:pt idx="78">
                  <c:v>40725</c:v>
                </c:pt>
                <c:pt idx="79">
                  <c:v>40732</c:v>
                </c:pt>
                <c:pt idx="80">
                  <c:v>40739</c:v>
                </c:pt>
                <c:pt idx="81">
                  <c:v>40746</c:v>
                </c:pt>
                <c:pt idx="82">
                  <c:v>40753</c:v>
                </c:pt>
                <c:pt idx="83">
                  <c:v>40760</c:v>
                </c:pt>
                <c:pt idx="84">
                  <c:v>40767</c:v>
                </c:pt>
                <c:pt idx="85">
                  <c:v>40774</c:v>
                </c:pt>
                <c:pt idx="86">
                  <c:v>40781</c:v>
                </c:pt>
                <c:pt idx="87">
                  <c:v>40788</c:v>
                </c:pt>
                <c:pt idx="88">
                  <c:v>40795</c:v>
                </c:pt>
                <c:pt idx="89">
                  <c:v>40802</c:v>
                </c:pt>
                <c:pt idx="90">
                  <c:v>40809</c:v>
                </c:pt>
                <c:pt idx="91">
                  <c:v>40816</c:v>
                </c:pt>
                <c:pt idx="92">
                  <c:v>40823</c:v>
                </c:pt>
                <c:pt idx="93">
                  <c:v>40830</c:v>
                </c:pt>
                <c:pt idx="94">
                  <c:v>40837</c:v>
                </c:pt>
                <c:pt idx="95">
                  <c:v>40844</c:v>
                </c:pt>
                <c:pt idx="96">
                  <c:v>40851</c:v>
                </c:pt>
                <c:pt idx="97">
                  <c:v>40858</c:v>
                </c:pt>
                <c:pt idx="98">
                  <c:v>40865</c:v>
                </c:pt>
                <c:pt idx="99">
                  <c:v>40872</c:v>
                </c:pt>
                <c:pt idx="100">
                  <c:v>40879</c:v>
                </c:pt>
                <c:pt idx="101">
                  <c:v>40886</c:v>
                </c:pt>
                <c:pt idx="102">
                  <c:v>40893</c:v>
                </c:pt>
                <c:pt idx="103">
                  <c:v>40900</c:v>
                </c:pt>
                <c:pt idx="104">
                  <c:v>40907</c:v>
                </c:pt>
                <c:pt idx="105">
                  <c:v>40914</c:v>
                </c:pt>
                <c:pt idx="106">
                  <c:v>40921</c:v>
                </c:pt>
                <c:pt idx="107">
                  <c:v>40928</c:v>
                </c:pt>
                <c:pt idx="108">
                  <c:v>40935</c:v>
                </c:pt>
                <c:pt idx="109">
                  <c:v>40942</c:v>
                </c:pt>
                <c:pt idx="110">
                  <c:v>40949</c:v>
                </c:pt>
                <c:pt idx="111">
                  <c:v>40956</c:v>
                </c:pt>
                <c:pt idx="112">
                  <c:v>40963</c:v>
                </c:pt>
                <c:pt idx="113">
                  <c:v>40970</c:v>
                </c:pt>
                <c:pt idx="114">
                  <c:v>40977</c:v>
                </c:pt>
                <c:pt idx="115">
                  <c:v>40984</c:v>
                </c:pt>
                <c:pt idx="116">
                  <c:v>40991</c:v>
                </c:pt>
                <c:pt idx="117">
                  <c:v>40998</c:v>
                </c:pt>
                <c:pt idx="118">
                  <c:v>41005</c:v>
                </c:pt>
                <c:pt idx="119">
                  <c:v>41012</c:v>
                </c:pt>
                <c:pt idx="120">
                  <c:v>41019</c:v>
                </c:pt>
                <c:pt idx="121">
                  <c:v>41026</c:v>
                </c:pt>
                <c:pt idx="122">
                  <c:v>41033</c:v>
                </c:pt>
                <c:pt idx="123">
                  <c:v>41040</c:v>
                </c:pt>
                <c:pt idx="124">
                  <c:v>41047</c:v>
                </c:pt>
                <c:pt idx="125">
                  <c:v>41054</c:v>
                </c:pt>
                <c:pt idx="126">
                  <c:v>41061</c:v>
                </c:pt>
                <c:pt idx="127">
                  <c:v>41068</c:v>
                </c:pt>
                <c:pt idx="128">
                  <c:v>41075</c:v>
                </c:pt>
                <c:pt idx="129">
                  <c:v>41082</c:v>
                </c:pt>
                <c:pt idx="130">
                  <c:v>41089</c:v>
                </c:pt>
                <c:pt idx="131">
                  <c:v>41096</c:v>
                </c:pt>
                <c:pt idx="132">
                  <c:v>41103</c:v>
                </c:pt>
                <c:pt idx="133">
                  <c:v>41110</c:v>
                </c:pt>
                <c:pt idx="134">
                  <c:v>41117</c:v>
                </c:pt>
                <c:pt idx="135">
                  <c:v>41124</c:v>
                </c:pt>
                <c:pt idx="136">
                  <c:v>41131</c:v>
                </c:pt>
                <c:pt idx="137">
                  <c:v>41138</c:v>
                </c:pt>
                <c:pt idx="138">
                  <c:v>41145</c:v>
                </c:pt>
                <c:pt idx="139">
                  <c:v>41152</c:v>
                </c:pt>
                <c:pt idx="140">
                  <c:v>41159</c:v>
                </c:pt>
                <c:pt idx="141">
                  <c:v>41166</c:v>
                </c:pt>
                <c:pt idx="142">
                  <c:v>41173</c:v>
                </c:pt>
                <c:pt idx="143">
                  <c:v>41180</c:v>
                </c:pt>
                <c:pt idx="144">
                  <c:v>41187</c:v>
                </c:pt>
                <c:pt idx="145">
                  <c:v>41194</c:v>
                </c:pt>
                <c:pt idx="146">
                  <c:v>41201</c:v>
                </c:pt>
                <c:pt idx="147">
                  <c:v>41208</c:v>
                </c:pt>
                <c:pt idx="148">
                  <c:v>41215</c:v>
                </c:pt>
                <c:pt idx="149">
                  <c:v>41222</c:v>
                </c:pt>
                <c:pt idx="150">
                  <c:v>41229</c:v>
                </c:pt>
                <c:pt idx="151">
                  <c:v>41236</c:v>
                </c:pt>
                <c:pt idx="152">
                  <c:v>41243</c:v>
                </c:pt>
                <c:pt idx="153">
                  <c:v>41250</c:v>
                </c:pt>
                <c:pt idx="154">
                  <c:v>41257</c:v>
                </c:pt>
                <c:pt idx="155">
                  <c:v>41264</c:v>
                </c:pt>
                <c:pt idx="156">
                  <c:v>41271</c:v>
                </c:pt>
                <c:pt idx="157">
                  <c:v>41278</c:v>
                </c:pt>
                <c:pt idx="158">
                  <c:v>41285</c:v>
                </c:pt>
                <c:pt idx="159">
                  <c:v>41292</c:v>
                </c:pt>
                <c:pt idx="160">
                  <c:v>41299</c:v>
                </c:pt>
                <c:pt idx="161">
                  <c:v>41306</c:v>
                </c:pt>
                <c:pt idx="162">
                  <c:v>41313</c:v>
                </c:pt>
                <c:pt idx="163">
                  <c:v>41320</c:v>
                </c:pt>
                <c:pt idx="164">
                  <c:v>41327</c:v>
                </c:pt>
                <c:pt idx="165">
                  <c:v>41334</c:v>
                </c:pt>
                <c:pt idx="166">
                  <c:v>41341</c:v>
                </c:pt>
                <c:pt idx="167">
                  <c:v>41348</c:v>
                </c:pt>
                <c:pt idx="168">
                  <c:v>41355</c:v>
                </c:pt>
                <c:pt idx="169">
                  <c:v>41362</c:v>
                </c:pt>
                <c:pt idx="170">
                  <c:v>41369</c:v>
                </c:pt>
                <c:pt idx="171">
                  <c:v>41376</c:v>
                </c:pt>
                <c:pt idx="172">
                  <c:v>41383</c:v>
                </c:pt>
                <c:pt idx="173">
                  <c:v>41390</c:v>
                </c:pt>
                <c:pt idx="174">
                  <c:v>41397</c:v>
                </c:pt>
                <c:pt idx="175">
                  <c:v>41404</c:v>
                </c:pt>
                <c:pt idx="176">
                  <c:v>41411</c:v>
                </c:pt>
                <c:pt idx="177">
                  <c:v>41418</c:v>
                </c:pt>
                <c:pt idx="178">
                  <c:v>41425</c:v>
                </c:pt>
                <c:pt idx="179">
                  <c:v>41432</c:v>
                </c:pt>
                <c:pt idx="180">
                  <c:v>41439</c:v>
                </c:pt>
                <c:pt idx="181">
                  <c:v>41446</c:v>
                </c:pt>
                <c:pt idx="182">
                  <c:v>41453</c:v>
                </c:pt>
                <c:pt idx="183">
                  <c:v>41460</c:v>
                </c:pt>
                <c:pt idx="184">
                  <c:v>41467</c:v>
                </c:pt>
                <c:pt idx="185">
                  <c:v>41474</c:v>
                </c:pt>
                <c:pt idx="186">
                  <c:v>41481</c:v>
                </c:pt>
                <c:pt idx="187">
                  <c:v>41488</c:v>
                </c:pt>
                <c:pt idx="188">
                  <c:v>41495</c:v>
                </c:pt>
                <c:pt idx="189">
                  <c:v>41502</c:v>
                </c:pt>
                <c:pt idx="190">
                  <c:v>41509</c:v>
                </c:pt>
                <c:pt idx="191">
                  <c:v>41516</c:v>
                </c:pt>
                <c:pt idx="192">
                  <c:v>41523</c:v>
                </c:pt>
                <c:pt idx="193">
                  <c:v>41530</c:v>
                </c:pt>
                <c:pt idx="194">
                  <c:v>41537</c:v>
                </c:pt>
                <c:pt idx="195">
                  <c:v>41544</c:v>
                </c:pt>
                <c:pt idx="196">
                  <c:v>41551</c:v>
                </c:pt>
                <c:pt idx="197">
                  <c:v>41558</c:v>
                </c:pt>
                <c:pt idx="198">
                  <c:v>41565</c:v>
                </c:pt>
                <c:pt idx="199">
                  <c:v>41572</c:v>
                </c:pt>
                <c:pt idx="200">
                  <c:v>41579</c:v>
                </c:pt>
                <c:pt idx="201">
                  <c:v>41586</c:v>
                </c:pt>
                <c:pt idx="202">
                  <c:v>41593</c:v>
                </c:pt>
                <c:pt idx="203">
                  <c:v>41600</c:v>
                </c:pt>
                <c:pt idx="204">
                  <c:v>41607</c:v>
                </c:pt>
                <c:pt idx="205">
                  <c:v>41614</c:v>
                </c:pt>
                <c:pt idx="206">
                  <c:v>41621</c:v>
                </c:pt>
                <c:pt idx="207">
                  <c:v>41628</c:v>
                </c:pt>
                <c:pt idx="208">
                  <c:v>41635</c:v>
                </c:pt>
                <c:pt idx="209">
                  <c:v>41642</c:v>
                </c:pt>
                <c:pt idx="210">
                  <c:v>41649</c:v>
                </c:pt>
                <c:pt idx="211">
                  <c:v>41656</c:v>
                </c:pt>
                <c:pt idx="212">
                  <c:v>41663</c:v>
                </c:pt>
                <c:pt idx="213">
                  <c:v>41670</c:v>
                </c:pt>
                <c:pt idx="214">
                  <c:v>41677</c:v>
                </c:pt>
                <c:pt idx="215">
                  <c:v>41684</c:v>
                </c:pt>
                <c:pt idx="216">
                  <c:v>41691</c:v>
                </c:pt>
                <c:pt idx="217">
                  <c:v>41698</c:v>
                </c:pt>
                <c:pt idx="218">
                  <c:v>41705</c:v>
                </c:pt>
                <c:pt idx="219">
                  <c:v>41712</c:v>
                </c:pt>
                <c:pt idx="220">
                  <c:v>41719</c:v>
                </c:pt>
                <c:pt idx="221">
                  <c:v>41726</c:v>
                </c:pt>
                <c:pt idx="222">
                  <c:v>41733</c:v>
                </c:pt>
                <c:pt idx="223">
                  <c:v>41740</c:v>
                </c:pt>
                <c:pt idx="224">
                  <c:v>41747</c:v>
                </c:pt>
                <c:pt idx="225">
                  <c:v>41754</c:v>
                </c:pt>
                <c:pt idx="226">
                  <c:v>41761</c:v>
                </c:pt>
                <c:pt idx="227">
                  <c:v>41768</c:v>
                </c:pt>
                <c:pt idx="228">
                  <c:v>41775</c:v>
                </c:pt>
                <c:pt idx="229">
                  <c:v>41782</c:v>
                </c:pt>
                <c:pt idx="230">
                  <c:v>41789</c:v>
                </c:pt>
                <c:pt idx="231">
                  <c:v>41796</c:v>
                </c:pt>
                <c:pt idx="232">
                  <c:v>41803</c:v>
                </c:pt>
                <c:pt idx="233">
                  <c:v>41810</c:v>
                </c:pt>
                <c:pt idx="234">
                  <c:v>41817</c:v>
                </c:pt>
                <c:pt idx="235">
                  <c:v>41824</c:v>
                </c:pt>
                <c:pt idx="236">
                  <c:v>41831</c:v>
                </c:pt>
                <c:pt idx="237">
                  <c:v>41838</c:v>
                </c:pt>
                <c:pt idx="238">
                  <c:v>41845</c:v>
                </c:pt>
                <c:pt idx="239">
                  <c:v>41852</c:v>
                </c:pt>
                <c:pt idx="240">
                  <c:v>41859</c:v>
                </c:pt>
                <c:pt idx="241">
                  <c:v>41866</c:v>
                </c:pt>
                <c:pt idx="242">
                  <c:v>41873</c:v>
                </c:pt>
                <c:pt idx="243">
                  <c:v>41880</c:v>
                </c:pt>
                <c:pt idx="244">
                  <c:v>41887</c:v>
                </c:pt>
                <c:pt idx="245">
                  <c:v>41894</c:v>
                </c:pt>
                <c:pt idx="246">
                  <c:v>41901</c:v>
                </c:pt>
                <c:pt idx="247">
                  <c:v>41908</c:v>
                </c:pt>
                <c:pt idx="248">
                  <c:v>41915</c:v>
                </c:pt>
                <c:pt idx="249">
                  <c:v>41922</c:v>
                </c:pt>
                <c:pt idx="250">
                  <c:v>41929</c:v>
                </c:pt>
                <c:pt idx="251">
                  <c:v>41936</c:v>
                </c:pt>
                <c:pt idx="252">
                  <c:v>41943</c:v>
                </c:pt>
                <c:pt idx="253">
                  <c:v>41950</c:v>
                </c:pt>
                <c:pt idx="254">
                  <c:v>41957</c:v>
                </c:pt>
                <c:pt idx="255">
                  <c:v>41964</c:v>
                </c:pt>
                <c:pt idx="256">
                  <c:v>41971</c:v>
                </c:pt>
                <c:pt idx="257">
                  <c:v>41978</c:v>
                </c:pt>
                <c:pt idx="258">
                  <c:v>41985</c:v>
                </c:pt>
                <c:pt idx="259">
                  <c:v>41992</c:v>
                </c:pt>
                <c:pt idx="260">
                  <c:v>41999</c:v>
                </c:pt>
                <c:pt idx="261">
                  <c:v>42006</c:v>
                </c:pt>
                <c:pt idx="262">
                  <c:v>42013</c:v>
                </c:pt>
                <c:pt idx="263">
                  <c:v>42020</c:v>
                </c:pt>
                <c:pt idx="264">
                  <c:v>42027</c:v>
                </c:pt>
                <c:pt idx="265">
                  <c:v>42034</c:v>
                </c:pt>
                <c:pt idx="266">
                  <c:v>42041</c:v>
                </c:pt>
                <c:pt idx="267">
                  <c:v>42048</c:v>
                </c:pt>
                <c:pt idx="268">
                  <c:v>42055</c:v>
                </c:pt>
                <c:pt idx="269">
                  <c:v>42062</c:v>
                </c:pt>
                <c:pt idx="270">
                  <c:v>42069</c:v>
                </c:pt>
                <c:pt idx="271">
                  <c:v>42076</c:v>
                </c:pt>
                <c:pt idx="272">
                  <c:v>42083</c:v>
                </c:pt>
                <c:pt idx="273">
                  <c:v>42090</c:v>
                </c:pt>
                <c:pt idx="274">
                  <c:v>42097</c:v>
                </c:pt>
                <c:pt idx="275">
                  <c:v>42104</c:v>
                </c:pt>
                <c:pt idx="276">
                  <c:v>42111</c:v>
                </c:pt>
                <c:pt idx="277">
                  <c:v>42118</c:v>
                </c:pt>
                <c:pt idx="278">
                  <c:v>42125</c:v>
                </c:pt>
                <c:pt idx="279">
                  <c:v>42132</c:v>
                </c:pt>
                <c:pt idx="280">
                  <c:v>42139</c:v>
                </c:pt>
                <c:pt idx="281">
                  <c:v>42146</c:v>
                </c:pt>
                <c:pt idx="282">
                  <c:v>42153</c:v>
                </c:pt>
                <c:pt idx="283">
                  <c:v>42160</c:v>
                </c:pt>
                <c:pt idx="284">
                  <c:v>42167</c:v>
                </c:pt>
                <c:pt idx="285">
                  <c:v>42174</c:v>
                </c:pt>
                <c:pt idx="286">
                  <c:v>42181</c:v>
                </c:pt>
                <c:pt idx="287">
                  <c:v>42188</c:v>
                </c:pt>
                <c:pt idx="288">
                  <c:v>42195</c:v>
                </c:pt>
                <c:pt idx="289">
                  <c:v>42202</c:v>
                </c:pt>
                <c:pt idx="290">
                  <c:v>42209</c:v>
                </c:pt>
                <c:pt idx="291">
                  <c:v>42216</c:v>
                </c:pt>
                <c:pt idx="292">
                  <c:v>42223</c:v>
                </c:pt>
                <c:pt idx="293">
                  <c:v>42230</c:v>
                </c:pt>
                <c:pt idx="294">
                  <c:v>42237</c:v>
                </c:pt>
                <c:pt idx="295">
                  <c:v>42244</c:v>
                </c:pt>
                <c:pt idx="296">
                  <c:v>42251</c:v>
                </c:pt>
                <c:pt idx="297">
                  <c:v>42258</c:v>
                </c:pt>
                <c:pt idx="298">
                  <c:v>42265</c:v>
                </c:pt>
                <c:pt idx="299">
                  <c:v>42272</c:v>
                </c:pt>
                <c:pt idx="300">
                  <c:v>42279</c:v>
                </c:pt>
                <c:pt idx="301">
                  <c:v>42286</c:v>
                </c:pt>
                <c:pt idx="302">
                  <c:v>42293</c:v>
                </c:pt>
                <c:pt idx="303">
                  <c:v>42300</c:v>
                </c:pt>
                <c:pt idx="304">
                  <c:v>42307</c:v>
                </c:pt>
                <c:pt idx="305">
                  <c:v>42314</c:v>
                </c:pt>
                <c:pt idx="306">
                  <c:v>42321</c:v>
                </c:pt>
                <c:pt idx="307">
                  <c:v>42328</c:v>
                </c:pt>
                <c:pt idx="308">
                  <c:v>42335</c:v>
                </c:pt>
                <c:pt idx="309">
                  <c:v>42342</c:v>
                </c:pt>
                <c:pt idx="310">
                  <c:v>42349</c:v>
                </c:pt>
                <c:pt idx="311">
                  <c:v>42356</c:v>
                </c:pt>
                <c:pt idx="312">
                  <c:v>42363</c:v>
                </c:pt>
                <c:pt idx="313">
                  <c:v>42370</c:v>
                </c:pt>
                <c:pt idx="314">
                  <c:v>42377</c:v>
                </c:pt>
                <c:pt idx="315">
                  <c:v>42384</c:v>
                </c:pt>
                <c:pt idx="316">
                  <c:v>42391</c:v>
                </c:pt>
                <c:pt idx="317">
                  <c:v>42398</c:v>
                </c:pt>
                <c:pt idx="318">
                  <c:v>42405</c:v>
                </c:pt>
                <c:pt idx="319">
                  <c:v>42412</c:v>
                </c:pt>
                <c:pt idx="320">
                  <c:v>42419</c:v>
                </c:pt>
                <c:pt idx="321">
                  <c:v>42426</c:v>
                </c:pt>
                <c:pt idx="322">
                  <c:v>42433</c:v>
                </c:pt>
                <c:pt idx="323">
                  <c:v>42440</c:v>
                </c:pt>
                <c:pt idx="324">
                  <c:v>42447</c:v>
                </c:pt>
                <c:pt idx="325">
                  <c:v>42454</c:v>
                </c:pt>
                <c:pt idx="326">
                  <c:v>42461</c:v>
                </c:pt>
                <c:pt idx="327">
                  <c:v>42468</c:v>
                </c:pt>
                <c:pt idx="328">
                  <c:v>42475</c:v>
                </c:pt>
                <c:pt idx="329">
                  <c:v>42482</c:v>
                </c:pt>
                <c:pt idx="330">
                  <c:v>42489</c:v>
                </c:pt>
                <c:pt idx="331">
                  <c:v>42496</c:v>
                </c:pt>
                <c:pt idx="332">
                  <c:v>42503</c:v>
                </c:pt>
                <c:pt idx="333">
                  <c:v>42510</c:v>
                </c:pt>
                <c:pt idx="334">
                  <c:v>42517</c:v>
                </c:pt>
                <c:pt idx="335">
                  <c:v>42524</c:v>
                </c:pt>
                <c:pt idx="336">
                  <c:v>42531</c:v>
                </c:pt>
                <c:pt idx="337">
                  <c:v>42538</c:v>
                </c:pt>
                <c:pt idx="338">
                  <c:v>42545</c:v>
                </c:pt>
                <c:pt idx="339">
                  <c:v>42552</c:v>
                </c:pt>
                <c:pt idx="340">
                  <c:v>42559</c:v>
                </c:pt>
                <c:pt idx="341">
                  <c:v>42566</c:v>
                </c:pt>
                <c:pt idx="342">
                  <c:v>42573</c:v>
                </c:pt>
                <c:pt idx="343">
                  <c:v>42580</c:v>
                </c:pt>
                <c:pt idx="344">
                  <c:v>42587</c:v>
                </c:pt>
                <c:pt idx="345">
                  <c:v>42594</c:v>
                </c:pt>
                <c:pt idx="346">
                  <c:v>42601</c:v>
                </c:pt>
                <c:pt idx="347">
                  <c:v>42608</c:v>
                </c:pt>
                <c:pt idx="348">
                  <c:v>42615</c:v>
                </c:pt>
                <c:pt idx="349">
                  <c:v>42622</c:v>
                </c:pt>
                <c:pt idx="350">
                  <c:v>42629</c:v>
                </c:pt>
                <c:pt idx="351">
                  <c:v>42636</c:v>
                </c:pt>
                <c:pt idx="352">
                  <c:v>42643</c:v>
                </c:pt>
                <c:pt idx="353">
                  <c:v>42650</c:v>
                </c:pt>
                <c:pt idx="354">
                  <c:v>42657</c:v>
                </c:pt>
                <c:pt idx="355">
                  <c:v>42664</c:v>
                </c:pt>
                <c:pt idx="356">
                  <c:v>42671</c:v>
                </c:pt>
                <c:pt idx="357">
                  <c:v>42678</c:v>
                </c:pt>
                <c:pt idx="358">
                  <c:v>42685</c:v>
                </c:pt>
                <c:pt idx="359">
                  <c:v>42692</c:v>
                </c:pt>
                <c:pt idx="360">
                  <c:v>42699</c:v>
                </c:pt>
                <c:pt idx="361">
                  <c:v>42706</c:v>
                </c:pt>
                <c:pt idx="362">
                  <c:v>42713</c:v>
                </c:pt>
                <c:pt idx="363">
                  <c:v>42720</c:v>
                </c:pt>
                <c:pt idx="364">
                  <c:v>42727</c:v>
                </c:pt>
                <c:pt idx="365">
                  <c:v>42734</c:v>
                </c:pt>
                <c:pt idx="366">
                  <c:v>42741</c:v>
                </c:pt>
                <c:pt idx="367">
                  <c:v>42748</c:v>
                </c:pt>
                <c:pt idx="368">
                  <c:v>42755</c:v>
                </c:pt>
                <c:pt idx="369">
                  <c:v>42762</c:v>
                </c:pt>
                <c:pt idx="370">
                  <c:v>42769</c:v>
                </c:pt>
                <c:pt idx="371">
                  <c:v>42776</c:v>
                </c:pt>
                <c:pt idx="372">
                  <c:v>42783</c:v>
                </c:pt>
                <c:pt idx="373">
                  <c:v>42790</c:v>
                </c:pt>
                <c:pt idx="374">
                  <c:v>42797</c:v>
                </c:pt>
                <c:pt idx="375">
                  <c:v>42804</c:v>
                </c:pt>
                <c:pt idx="376">
                  <c:v>42811</c:v>
                </c:pt>
                <c:pt idx="377">
                  <c:v>42818</c:v>
                </c:pt>
                <c:pt idx="378">
                  <c:v>42825</c:v>
                </c:pt>
                <c:pt idx="379">
                  <c:v>42832</c:v>
                </c:pt>
                <c:pt idx="380">
                  <c:v>42839</c:v>
                </c:pt>
                <c:pt idx="381">
                  <c:v>42846</c:v>
                </c:pt>
                <c:pt idx="382">
                  <c:v>42853</c:v>
                </c:pt>
                <c:pt idx="383">
                  <c:v>42860</c:v>
                </c:pt>
                <c:pt idx="384">
                  <c:v>42867</c:v>
                </c:pt>
                <c:pt idx="385">
                  <c:v>42874</c:v>
                </c:pt>
                <c:pt idx="386">
                  <c:v>42881</c:v>
                </c:pt>
                <c:pt idx="387">
                  <c:v>42888</c:v>
                </c:pt>
                <c:pt idx="388">
                  <c:v>42895</c:v>
                </c:pt>
                <c:pt idx="389">
                  <c:v>42902</c:v>
                </c:pt>
                <c:pt idx="390">
                  <c:v>42909</c:v>
                </c:pt>
                <c:pt idx="391">
                  <c:v>42916</c:v>
                </c:pt>
                <c:pt idx="392">
                  <c:v>42923</c:v>
                </c:pt>
                <c:pt idx="393">
                  <c:v>42930</c:v>
                </c:pt>
                <c:pt idx="394">
                  <c:v>42937</c:v>
                </c:pt>
                <c:pt idx="395">
                  <c:v>42944</c:v>
                </c:pt>
                <c:pt idx="396">
                  <c:v>42951</c:v>
                </c:pt>
                <c:pt idx="397">
                  <c:v>42958</c:v>
                </c:pt>
                <c:pt idx="398">
                  <c:v>42965</c:v>
                </c:pt>
                <c:pt idx="399">
                  <c:v>42972</c:v>
                </c:pt>
                <c:pt idx="400">
                  <c:v>42979</c:v>
                </c:pt>
                <c:pt idx="401">
                  <c:v>42986</c:v>
                </c:pt>
                <c:pt idx="402">
                  <c:v>42993</c:v>
                </c:pt>
                <c:pt idx="403">
                  <c:v>43000</c:v>
                </c:pt>
                <c:pt idx="404">
                  <c:v>43007</c:v>
                </c:pt>
                <c:pt idx="405">
                  <c:v>43014</c:v>
                </c:pt>
                <c:pt idx="406">
                  <c:v>43021</c:v>
                </c:pt>
                <c:pt idx="407">
                  <c:v>43028</c:v>
                </c:pt>
                <c:pt idx="408">
                  <c:v>43035</c:v>
                </c:pt>
                <c:pt idx="409">
                  <c:v>43042</c:v>
                </c:pt>
                <c:pt idx="410">
                  <c:v>43049</c:v>
                </c:pt>
                <c:pt idx="411">
                  <c:v>43056</c:v>
                </c:pt>
                <c:pt idx="412">
                  <c:v>43063</c:v>
                </c:pt>
                <c:pt idx="413">
                  <c:v>43070</c:v>
                </c:pt>
                <c:pt idx="414">
                  <c:v>43077</c:v>
                </c:pt>
                <c:pt idx="415">
                  <c:v>43084</c:v>
                </c:pt>
                <c:pt idx="416">
                  <c:v>43091</c:v>
                </c:pt>
                <c:pt idx="417">
                  <c:v>43098</c:v>
                </c:pt>
                <c:pt idx="418">
                  <c:v>43105</c:v>
                </c:pt>
                <c:pt idx="419">
                  <c:v>43112</c:v>
                </c:pt>
                <c:pt idx="420">
                  <c:v>43119</c:v>
                </c:pt>
                <c:pt idx="421">
                  <c:v>43126</c:v>
                </c:pt>
                <c:pt idx="422">
                  <c:v>43133</c:v>
                </c:pt>
                <c:pt idx="423">
                  <c:v>43140</c:v>
                </c:pt>
                <c:pt idx="424">
                  <c:v>43147</c:v>
                </c:pt>
                <c:pt idx="425">
                  <c:v>43154</c:v>
                </c:pt>
                <c:pt idx="426">
                  <c:v>43161</c:v>
                </c:pt>
                <c:pt idx="427">
                  <c:v>43168</c:v>
                </c:pt>
                <c:pt idx="428">
                  <c:v>43175</c:v>
                </c:pt>
                <c:pt idx="429">
                  <c:v>43182</c:v>
                </c:pt>
                <c:pt idx="430">
                  <c:v>43189</c:v>
                </c:pt>
                <c:pt idx="431">
                  <c:v>43196</c:v>
                </c:pt>
                <c:pt idx="432">
                  <c:v>43203</c:v>
                </c:pt>
                <c:pt idx="433">
                  <c:v>43210</c:v>
                </c:pt>
                <c:pt idx="434">
                  <c:v>43217</c:v>
                </c:pt>
                <c:pt idx="435">
                  <c:v>43224</c:v>
                </c:pt>
                <c:pt idx="436">
                  <c:v>43231</c:v>
                </c:pt>
                <c:pt idx="437">
                  <c:v>43238</c:v>
                </c:pt>
                <c:pt idx="438">
                  <c:v>43245</c:v>
                </c:pt>
                <c:pt idx="439">
                  <c:v>43252</c:v>
                </c:pt>
                <c:pt idx="440">
                  <c:v>43259</c:v>
                </c:pt>
                <c:pt idx="441">
                  <c:v>43266</c:v>
                </c:pt>
                <c:pt idx="442">
                  <c:v>43273</c:v>
                </c:pt>
                <c:pt idx="443">
                  <c:v>43280</c:v>
                </c:pt>
                <c:pt idx="444">
                  <c:v>43287</c:v>
                </c:pt>
                <c:pt idx="445">
                  <c:v>43294</c:v>
                </c:pt>
                <c:pt idx="446">
                  <c:v>43301</c:v>
                </c:pt>
                <c:pt idx="447">
                  <c:v>43308</c:v>
                </c:pt>
                <c:pt idx="448">
                  <c:v>43315</c:v>
                </c:pt>
                <c:pt idx="449">
                  <c:v>43322</c:v>
                </c:pt>
                <c:pt idx="450">
                  <c:v>43329</c:v>
                </c:pt>
                <c:pt idx="451">
                  <c:v>43336</c:v>
                </c:pt>
                <c:pt idx="452">
                  <c:v>43343</c:v>
                </c:pt>
                <c:pt idx="453">
                  <c:v>43350</c:v>
                </c:pt>
                <c:pt idx="454">
                  <c:v>43357</c:v>
                </c:pt>
                <c:pt idx="455">
                  <c:v>43364</c:v>
                </c:pt>
                <c:pt idx="456">
                  <c:v>43371</c:v>
                </c:pt>
                <c:pt idx="457">
                  <c:v>43378</c:v>
                </c:pt>
                <c:pt idx="458">
                  <c:v>43385</c:v>
                </c:pt>
                <c:pt idx="459">
                  <c:v>43392</c:v>
                </c:pt>
                <c:pt idx="460">
                  <c:v>43399</c:v>
                </c:pt>
                <c:pt idx="461">
                  <c:v>43406</c:v>
                </c:pt>
                <c:pt idx="462">
                  <c:v>43413</c:v>
                </c:pt>
                <c:pt idx="463">
                  <c:v>43420</c:v>
                </c:pt>
                <c:pt idx="464">
                  <c:v>43427</c:v>
                </c:pt>
              </c:numCache>
            </c:numRef>
          </c:cat>
          <c:val>
            <c:numRef>
              <c:f>'Bloom Yields live'!$P$11:$P$475</c:f>
              <c:numCache>
                <c:formatCode>0.00</c:formatCode>
                <c:ptCount val="465"/>
                <c:pt idx="0">
                  <c:v>2</c:v>
                </c:pt>
                <c:pt idx="1">
                  <c:v>1.96</c:v>
                </c:pt>
                <c:pt idx="2">
                  <c:v>1.85</c:v>
                </c:pt>
                <c:pt idx="3">
                  <c:v>1.8199999999999998</c:v>
                </c:pt>
                <c:pt idx="4">
                  <c:v>1.78</c:v>
                </c:pt>
                <c:pt idx="5">
                  <c:v>1.81</c:v>
                </c:pt>
                <c:pt idx="6">
                  <c:v>1.77</c:v>
                </c:pt>
                <c:pt idx="7">
                  <c:v>1.77</c:v>
                </c:pt>
                <c:pt idx="8">
                  <c:v>1.7</c:v>
                </c:pt>
                <c:pt idx="9">
                  <c:v>1.81</c:v>
                </c:pt>
                <c:pt idx="10">
                  <c:v>1.8199999999999998</c:v>
                </c:pt>
                <c:pt idx="11">
                  <c:v>1.8</c:v>
                </c:pt>
                <c:pt idx="12">
                  <c:v>1.9</c:v>
                </c:pt>
                <c:pt idx="13">
                  <c:v>1.98</c:v>
                </c:pt>
                <c:pt idx="14">
                  <c:v>1.9100000000000001</c:v>
                </c:pt>
                <c:pt idx="15">
                  <c:v>1.8900000000000001</c:v>
                </c:pt>
                <c:pt idx="16">
                  <c:v>1.9</c:v>
                </c:pt>
                <c:pt idx="17">
                  <c:v>1.9100000000000001</c:v>
                </c:pt>
                <c:pt idx="18">
                  <c:v>1.74</c:v>
                </c:pt>
                <c:pt idx="19">
                  <c:v>1.85</c:v>
                </c:pt>
                <c:pt idx="20">
                  <c:v>1.67</c:v>
                </c:pt>
                <c:pt idx="21">
                  <c:v>1.6800000000000002</c:v>
                </c:pt>
                <c:pt idx="22">
                  <c:v>1.63</c:v>
                </c:pt>
                <c:pt idx="23">
                  <c:v>1.6</c:v>
                </c:pt>
                <c:pt idx="24">
                  <c:v>1.6</c:v>
                </c:pt>
                <c:pt idx="25">
                  <c:v>1.53</c:v>
                </c:pt>
                <c:pt idx="26">
                  <c:v>1.52</c:v>
                </c:pt>
                <c:pt idx="27">
                  <c:v>1.55</c:v>
                </c:pt>
                <c:pt idx="28">
                  <c:v>1.51</c:v>
                </c:pt>
                <c:pt idx="29">
                  <c:v>1.46</c:v>
                </c:pt>
                <c:pt idx="30">
                  <c:v>1.6</c:v>
                </c:pt>
                <c:pt idx="31">
                  <c:v>1.55</c:v>
                </c:pt>
                <c:pt idx="32">
                  <c:v>1.51</c:v>
                </c:pt>
                <c:pt idx="33">
                  <c:v>1.38</c:v>
                </c:pt>
                <c:pt idx="34">
                  <c:v>1.49</c:v>
                </c:pt>
                <c:pt idx="35">
                  <c:v>1.55</c:v>
                </c:pt>
                <c:pt idx="36">
                  <c:v>1.6099999999999999</c:v>
                </c:pt>
                <c:pt idx="37">
                  <c:v>1.5899999999999999</c:v>
                </c:pt>
                <c:pt idx="38">
                  <c:v>1.67</c:v>
                </c:pt>
                <c:pt idx="39">
                  <c:v>1.5699999999999998</c:v>
                </c:pt>
                <c:pt idx="40">
                  <c:v>1.6</c:v>
                </c:pt>
                <c:pt idx="41">
                  <c:v>1.7</c:v>
                </c:pt>
                <c:pt idx="42">
                  <c:v>1.6800000000000002</c:v>
                </c:pt>
                <c:pt idx="43">
                  <c:v>1.71</c:v>
                </c:pt>
                <c:pt idx="44">
                  <c:v>1.69</c:v>
                </c:pt>
                <c:pt idx="45">
                  <c:v>1.69</c:v>
                </c:pt>
                <c:pt idx="46">
                  <c:v>1.65</c:v>
                </c:pt>
                <c:pt idx="47">
                  <c:v>1.6800000000000002</c:v>
                </c:pt>
                <c:pt idx="48">
                  <c:v>1.78</c:v>
                </c:pt>
                <c:pt idx="49">
                  <c:v>1.85</c:v>
                </c:pt>
                <c:pt idx="50">
                  <c:v>1.87</c:v>
                </c:pt>
                <c:pt idx="51">
                  <c:v>1.8199999999999998</c:v>
                </c:pt>
                <c:pt idx="52">
                  <c:v>1.8599999999999999</c:v>
                </c:pt>
                <c:pt idx="53">
                  <c:v>1.92</c:v>
                </c:pt>
                <c:pt idx="54">
                  <c:v>1.97</c:v>
                </c:pt>
                <c:pt idx="55">
                  <c:v>2.0099999999999998</c:v>
                </c:pt>
                <c:pt idx="56">
                  <c:v>1.99</c:v>
                </c:pt>
                <c:pt idx="57">
                  <c:v>2.0499999999999998</c:v>
                </c:pt>
                <c:pt idx="58">
                  <c:v>2</c:v>
                </c:pt>
                <c:pt idx="59">
                  <c:v>2.09</c:v>
                </c:pt>
                <c:pt idx="60">
                  <c:v>2.09</c:v>
                </c:pt>
                <c:pt idx="61">
                  <c:v>2.08</c:v>
                </c:pt>
                <c:pt idx="62">
                  <c:v>2.04</c:v>
                </c:pt>
                <c:pt idx="63">
                  <c:v>2.09</c:v>
                </c:pt>
                <c:pt idx="64">
                  <c:v>2.19</c:v>
                </c:pt>
                <c:pt idx="65">
                  <c:v>2.33</c:v>
                </c:pt>
                <c:pt idx="66">
                  <c:v>2.37</c:v>
                </c:pt>
                <c:pt idx="67">
                  <c:v>2.31</c:v>
                </c:pt>
                <c:pt idx="68">
                  <c:v>2.23</c:v>
                </c:pt>
                <c:pt idx="69">
                  <c:v>2.3199999999999998</c:v>
                </c:pt>
                <c:pt idx="70">
                  <c:v>2.27</c:v>
                </c:pt>
                <c:pt idx="71">
                  <c:v>2.16</c:v>
                </c:pt>
                <c:pt idx="72">
                  <c:v>2.1800000000000002</c:v>
                </c:pt>
                <c:pt idx="73">
                  <c:v>2.09</c:v>
                </c:pt>
                <c:pt idx="74">
                  <c:v>2.15</c:v>
                </c:pt>
                <c:pt idx="75">
                  <c:v>2.0099999999999998</c:v>
                </c:pt>
                <c:pt idx="76">
                  <c:v>1.95</c:v>
                </c:pt>
                <c:pt idx="77">
                  <c:v>1.85</c:v>
                </c:pt>
                <c:pt idx="78">
                  <c:v>2.0699999999999998</c:v>
                </c:pt>
                <c:pt idx="79">
                  <c:v>2</c:v>
                </c:pt>
                <c:pt idx="80">
                  <c:v>2.0299999999999998</c:v>
                </c:pt>
                <c:pt idx="81">
                  <c:v>2.1800000000000002</c:v>
                </c:pt>
                <c:pt idx="82">
                  <c:v>2.0099999999999998</c:v>
                </c:pt>
                <c:pt idx="83">
                  <c:v>1.8599999999999999</c:v>
                </c:pt>
                <c:pt idx="84">
                  <c:v>1.99</c:v>
                </c:pt>
                <c:pt idx="85">
                  <c:v>1.71</c:v>
                </c:pt>
                <c:pt idx="86">
                  <c:v>1.65</c:v>
                </c:pt>
                <c:pt idx="87">
                  <c:v>1.63</c:v>
                </c:pt>
                <c:pt idx="88">
                  <c:v>1.43</c:v>
                </c:pt>
                <c:pt idx="89">
                  <c:v>1.41</c:v>
                </c:pt>
                <c:pt idx="90">
                  <c:v>1.3599999999999999</c:v>
                </c:pt>
                <c:pt idx="91">
                  <c:v>1.53</c:v>
                </c:pt>
                <c:pt idx="92">
                  <c:v>1.48</c:v>
                </c:pt>
                <c:pt idx="93">
                  <c:v>1.73</c:v>
                </c:pt>
                <c:pt idx="94">
                  <c:v>1.71</c:v>
                </c:pt>
                <c:pt idx="95">
                  <c:v>1.76</c:v>
                </c:pt>
                <c:pt idx="96">
                  <c:v>1.6099999999999999</c:v>
                </c:pt>
                <c:pt idx="97">
                  <c:v>1.54</c:v>
                </c:pt>
                <c:pt idx="98">
                  <c:v>1.42</c:v>
                </c:pt>
                <c:pt idx="99">
                  <c:v>1.35</c:v>
                </c:pt>
                <c:pt idx="100">
                  <c:v>1.63</c:v>
                </c:pt>
                <c:pt idx="101">
                  <c:v>1.56</c:v>
                </c:pt>
                <c:pt idx="102">
                  <c:v>1.49</c:v>
                </c:pt>
                <c:pt idx="103">
                  <c:v>1.5899999999999999</c:v>
                </c:pt>
                <c:pt idx="104">
                  <c:v>1.6600000000000001</c:v>
                </c:pt>
                <c:pt idx="105">
                  <c:v>1.6800000000000002</c:v>
                </c:pt>
                <c:pt idx="106">
                  <c:v>1.55</c:v>
                </c:pt>
                <c:pt idx="107">
                  <c:v>1.8399999999999999</c:v>
                </c:pt>
                <c:pt idx="108">
                  <c:v>1.7</c:v>
                </c:pt>
                <c:pt idx="109">
                  <c:v>1.69</c:v>
                </c:pt>
                <c:pt idx="110">
                  <c:v>1.73</c:v>
                </c:pt>
                <c:pt idx="111">
                  <c:v>1.6099999999999999</c:v>
                </c:pt>
                <c:pt idx="112">
                  <c:v>1.6800000000000002</c:v>
                </c:pt>
                <c:pt idx="113">
                  <c:v>1.6</c:v>
                </c:pt>
                <c:pt idx="114">
                  <c:v>1.6</c:v>
                </c:pt>
                <c:pt idx="115">
                  <c:v>1.74</c:v>
                </c:pt>
                <c:pt idx="116">
                  <c:v>1.74</c:v>
                </c:pt>
                <c:pt idx="117">
                  <c:v>1.76</c:v>
                </c:pt>
                <c:pt idx="118">
                  <c:v>1.8</c:v>
                </c:pt>
                <c:pt idx="119">
                  <c:v>1.78</c:v>
                </c:pt>
                <c:pt idx="120">
                  <c:v>1.67</c:v>
                </c:pt>
                <c:pt idx="121">
                  <c:v>1.67</c:v>
                </c:pt>
                <c:pt idx="122">
                  <c:v>1.65</c:v>
                </c:pt>
                <c:pt idx="123">
                  <c:v>1.53</c:v>
                </c:pt>
                <c:pt idx="124">
                  <c:v>1.52</c:v>
                </c:pt>
                <c:pt idx="125">
                  <c:v>1.4</c:v>
                </c:pt>
                <c:pt idx="126">
                  <c:v>1.42</c:v>
                </c:pt>
                <c:pt idx="127">
                  <c:v>1.62</c:v>
                </c:pt>
                <c:pt idx="128">
                  <c:v>1.75</c:v>
                </c:pt>
                <c:pt idx="129">
                  <c:v>1.63</c:v>
                </c:pt>
                <c:pt idx="130">
                  <c:v>1.6</c:v>
                </c:pt>
                <c:pt idx="131">
                  <c:v>1.47</c:v>
                </c:pt>
                <c:pt idx="132">
                  <c:v>1.6400000000000001</c:v>
                </c:pt>
                <c:pt idx="133">
                  <c:v>1.6400000000000001</c:v>
                </c:pt>
                <c:pt idx="134">
                  <c:v>1.6800000000000002</c:v>
                </c:pt>
                <c:pt idx="135">
                  <c:v>1.85</c:v>
                </c:pt>
                <c:pt idx="136">
                  <c:v>1.8399999999999999</c:v>
                </c:pt>
                <c:pt idx="137">
                  <c:v>1.92</c:v>
                </c:pt>
                <c:pt idx="138">
                  <c:v>1.77</c:v>
                </c:pt>
                <c:pt idx="139">
                  <c:v>1.81</c:v>
                </c:pt>
                <c:pt idx="140">
                  <c:v>1.85</c:v>
                </c:pt>
                <c:pt idx="141">
                  <c:v>1.9300000000000002</c:v>
                </c:pt>
                <c:pt idx="142">
                  <c:v>1.87</c:v>
                </c:pt>
                <c:pt idx="143">
                  <c:v>1.87</c:v>
                </c:pt>
                <c:pt idx="144">
                  <c:v>1.9100000000000001</c:v>
                </c:pt>
                <c:pt idx="145">
                  <c:v>1.81</c:v>
                </c:pt>
                <c:pt idx="146">
                  <c:v>1.78</c:v>
                </c:pt>
                <c:pt idx="147">
                  <c:v>1.75</c:v>
                </c:pt>
                <c:pt idx="148">
                  <c:v>1.75</c:v>
                </c:pt>
                <c:pt idx="149">
                  <c:v>1.69</c:v>
                </c:pt>
                <c:pt idx="150">
                  <c:v>1.62</c:v>
                </c:pt>
                <c:pt idx="151">
                  <c:v>1.75</c:v>
                </c:pt>
                <c:pt idx="152">
                  <c:v>1.67</c:v>
                </c:pt>
                <c:pt idx="153">
                  <c:v>1.6099999999999999</c:v>
                </c:pt>
                <c:pt idx="154">
                  <c:v>1.69</c:v>
                </c:pt>
                <c:pt idx="155">
                  <c:v>1.6800000000000002</c:v>
                </c:pt>
                <c:pt idx="156">
                  <c:v>1.67</c:v>
                </c:pt>
                <c:pt idx="157">
                  <c:v>1.74</c:v>
                </c:pt>
                <c:pt idx="158">
                  <c:v>1.74</c:v>
                </c:pt>
                <c:pt idx="159">
                  <c:v>1.6600000000000001</c:v>
                </c:pt>
                <c:pt idx="160">
                  <c:v>1.75</c:v>
                </c:pt>
                <c:pt idx="161">
                  <c:v>1.88</c:v>
                </c:pt>
                <c:pt idx="162">
                  <c:v>1.92</c:v>
                </c:pt>
                <c:pt idx="163">
                  <c:v>1.9</c:v>
                </c:pt>
                <c:pt idx="164">
                  <c:v>1.83</c:v>
                </c:pt>
                <c:pt idx="165">
                  <c:v>1.78</c:v>
                </c:pt>
                <c:pt idx="166">
                  <c:v>1.8199999999999998</c:v>
                </c:pt>
                <c:pt idx="167">
                  <c:v>1.79</c:v>
                </c:pt>
                <c:pt idx="168">
                  <c:v>1.78</c:v>
                </c:pt>
                <c:pt idx="169">
                  <c:v>1.8199999999999998</c:v>
                </c:pt>
                <c:pt idx="170">
                  <c:v>1.8199999999999998</c:v>
                </c:pt>
                <c:pt idx="171">
                  <c:v>1.78</c:v>
                </c:pt>
                <c:pt idx="172">
                  <c:v>1.73</c:v>
                </c:pt>
                <c:pt idx="173">
                  <c:v>1.76</c:v>
                </c:pt>
                <c:pt idx="174">
                  <c:v>1.72</c:v>
                </c:pt>
                <c:pt idx="175">
                  <c:v>1.67</c:v>
                </c:pt>
                <c:pt idx="176">
                  <c:v>1.63</c:v>
                </c:pt>
                <c:pt idx="177">
                  <c:v>1.71</c:v>
                </c:pt>
                <c:pt idx="178">
                  <c:v>1.72</c:v>
                </c:pt>
                <c:pt idx="179">
                  <c:v>1.63</c:v>
                </c:pt>
                <c:pt idx="180">
                  <c:v>1.5699999999999998</c:v>
                </c:pt>
                <c:pt idx="181">
                  <c:v>1.54</c:v>
                </c:pt>
                <c:pt idx="182">
                  <c:v>1.5699999999999998</c:v>
                </c:pt>
                <c:pt idx="183">
                  <c:v>1.69</c:v>
                </c:pt>
                <c:pt idx="184">
                  <c:v>1.56</c:v>
                </c:pt>
                <c:pt idx="185">
                  <c:v>1.58</c:v>
                </c:pt>
                <c:pt idx="186">
                  <c:v>1.6099999999999999</c:v>
                </c:pt>
                <c:pt idx="187">
                  <c:v>1.63</c:v>
                </c:pt>
                <c:pt idx="188">
                  <c:v>1.6400000000000001</c:v>
                </c:pt>
                <c:pt idx="189">
                  <c:v>1.67</c:v>
                </c:pt>
                <c:pt idx="190">
                  <c:v>1.67</c:v>
                </c:pt>
                <c:pt idx="191">
                  <c:v>1.62</c:v>
                </c:pt>
                <c:pt idx="192">
                  <c:v>1.62</c:v>
                </c:pt>
                <c:pt idx="193">
                  <c:v>1.65</c:v>
                </c:pt>
                <c:pt idx="194">
                  <c:v>1.67</c:v>
                </c:pt>
                <c:pt idx="195">
                  <c:v>1.6</c:v>
                </c:pt>
                <c:pt idx="196">
                  <c:v>1.67</c:v>
                </c:pt>
                <c:pt idx="197">
                  <c:v>1.6600000000000001</c:v>
                </c:pt>
                <c:pt idx="198">
                  <c:v>1.6099999999999999</c:v>
                </c:pt>
                <c:pt idx="199">
                  <c:v>1.6600000000000001</c:v>
                </c:pt>
                <c:pt idx="200">
                  <c:v>1.54</c:v>
                </c:pt>
                <c:pt idx="201">
                  <c:v>1.5</c:v>
                </c:pt>
                <c:pt idx="202">
                  <c:v>1.46</c:v>
                </c:pt>
                <c:pt idx="203">
                  <c:v>1.45</c:v>
                </c:pt>
                <c:pt idx="204">
                  <c:v>1.45</c:v>
                </c:pt>
                <c:pt idx="205">
                  <c:v>1.48</c:v>
                </c:pt>
                <c:pt idx="206">
                  <c:v>1.47</c:v>
                </c:pt>
                <c:pt idx="207">
                  <c:v>1.51</c:v>
                </c:pt>
                <c:pt idx="208">
                  <c:v>1.52</c:v>
                </c:pt>
                <c:pt idx="209">
                  <c:v>1.52</c:v>
                </c:pt>
                <c:pt idx="210">
                  <c:v>1.53</c:v>
                </c:pt>
                <c:pt idx="211">
                  <c:v>1.51</c:v>
                </c:pt>
                <c:pt idx="212">
                  <c:v>1.44</c:v>
                </c:pt>
                <c:pt idx="213">
                  <c:v>1.3900000000000001</c:v>
                </c:pt>
                <c:pt idx="214">
                  <c:v>1.37</c:v>
                </c:pt>
                <c:pt idx="215">
                  <c:v>1.35</c:v>
                </c:pt>
                <c:pt idx="216">
                  <c:v>1.35</c:v>
                </c:pt>
                <c:pt idx="217">
                  <c:v>1.34</c:v>
                </c:pt>
                <c:pt idx="218">
                  <c:v>1.42</c:v>
                </c:pt>
                <c:pt idx="219">
                  <c:v>1.35</c:v>
                </c:pt>
                <c:pt idx="220">
                  <c:v>1.4</c:v>
                </c:pt>
                <c:pt idx="221">
                  <c:v>1.41</c:v>
                </c:pt>
                <c:pt idx="222">
                  <c:v>1.48</c:v>
                </c:pt>
                <c:pt idx="223">
                  <c:v>1.42</c:v>
                </c:pt>
                <c:pt idx="224">
                  <c:v>1.4</c:v>
                </c:pt>
                <c:pt idx="225">
                  <c:v>1.3900000000000001</c:v>
                </c:pt>
                <c:pt idx="226">
                  <c:v>1.43</c:v>
                </c:pt>
                <c:pt idx="227">
                  <c:v>1.37</c:v>
                </c:pt>
                <c:pt idx="228">
                  <c:v>1.35</c:v>
                </c:pt>
                <c:pt idx="229">
                  <c:v>1.34</c:v>
                </c:pt>
                <c:pt idx="230">
                  <c:v>1.35</c:v>
                </c:pt>
                <c:pt idx="231">
                  <c:v>1.3900000000000001</c:v>
                </c:pt>
                <c:pt idx="232">
                  <c:v>1.3599999999999999</c:v>
                </c:pt>
                <c:pt idx="233">
                  <c:v>1.35</c:v>
                </c:pt>
                <c:pt idx="234">
                  <c:v>1.34</c:v>
                </c:pt>
                <c:pt idx="235">
                  <c:v>1.35</c:v>
                </c:pt>
                <c:pt idx="236">
                  <c:v>1.34</c:v>
                </c:pt>
                <c:pt idx="237">
                  <c:v>1.35</c:v>
                </c:pt>
                <c:pt idx="238">
                  <c:v>1.38</c:v>
                </c:pt>
                <c:pt idx="239">
                  <c:v>1.34</c:v>
                </c:pt>
                <c:pt idx="240">
                  <c:v>1.23</c:v>
                </c:pt>
                <c:pt idx="241">
                  <c:v>1.1100000000000001</c:v>
                </c:pt>
                <c:pt idx="242">
                  <c:v>1.1400000000000001</c:v>
                </c:pt>
                <c:pt idx="243">
                  <c:v>1.26</c:v>
                </c:pt>
                <c:pt idx="244">
                  <c:v>1.27</c:v>
                </c:pt>
                <c:pt idx="245">
                  <c:v>1.24</c:v>
                </c:pt>
                <c:pt idx="246">
                  <c:v>1.2</c:v>
                </c:pt>
                <c:pt idx="247">
                  <c:v>1.23</c:v>
                </c:pt>
                <c:pt idx="248">
                  <c:v>1.18</c:v>
                </c:pt>
                <c:pt idx="249">
                  <c:v>1.07</c:v>
                </c:pt>
                <c:pt idx="250">
                  <c:v>1.06</c:v>
                </c:pt>
                <c:pt idx="251">
                  <c:v>1.1100000000000001</c:v>
                </c:pt>
                <c:pt idx="252">
                  <c:v>1.1299999999999999</c:v>
                </c:pt>
                <c:pt idx="253">
                  <c:v>1.1400000000000001</c:v>
                </c:pt>
                <c:pt idx="254">
                  <c:v>1.06</c:v>
                </c:pt>
                <c:pt idx="255">
                  <c:v>1.02</c:v>
                </c:pt>
                <c:pt idx="256">
                  <c:v>0.97</c:v>
                </c:pt>
                <c:pt idx="257">
                  <c:v>1</c:v>
                </c:pt>
                <c:pt idx="258">
                  <c:v>0.75</c:v>
                </c:pt>
                <c:pt idx="259">
                  <c:v>0.75</c:v>
                </c:pt>
                <c:pt idx="260">
                  <c:v>0.86</c:v>
                </c:pt>
                <c:pt idx="261">
                  <c:v>0.75</c:v>
                </c:pt>
                <c:pt idx="262">
                  <c:v>0.64</c:v>
                </c:pt>
                <c:pt idx="263">
                  <c:v>0.71</c:v>
                </c:pt>
                <c:pt idx="264">
                  <c:v>0.91</c:v>
                </c:pt>
                <c:pt idx="265">
                  <c:v>0.86</c:v>
                </c:pt>
                <c:pt idx="266">
                  <c:v>0.92</c:v>
                </c:pt>
                <c:pt idx="267">
                  <c:v>0.88</c:v>
                </c:pt>
                <c:pt idx="268">
                  <c:v>0.96</c:v>
                </c:pt>
                <c:pt idx="269">
                  <c:v>1.02</c:v>
                </c:pt>
                <c:pt idx="270">
                  <c:v>1.19</c:v>
                </c:pt>
                <c:pt idx="271">
                  <c:v>1.25</c:v>
                </c:pt>
                <c:pt idx="272">
                  <c:v>1.27</c:v>
                </c:pt>
                <c:pt idx="273">
                  <c:v>1.2</c:v>
                </c:pt>
                <c:pt idx="274">
                  <c:v>1.22</c:v>
                </c:pt>
                <c:pt idx="275">
                  <c:v>1.25</c:v>
                </c:pt>
                <c:pt idx="276">
                  <c:v>1.33</c:v>
                </c:pt>
                <c:pt idx="277">
                  <c:v>1.24</c:v>
                </c:pt>
                <c:pt idx="278">
                  <c:v>1.34</c:v>
                </c:pt>
                <c:pt idx="279">
                  <c:v>1.23</c:v>
                </c:pt>
                <c:pt idx="280">
                  <c:v>1.24</c:v>
                </c:pt>
                <c:pt idx="281">
                  <c:v>1.19</c:v>
                </c:pt>
                <c:pt idx="282">
                  <c:v>1.1200000000000001</c:v>
                </c:pt>
                <c:pt idx="283">
                  <c:v>1.23</c:v>
                </c:pt>
                <c:pt idx="284">
                  <c:v>1.32</c:v>
                </c:pt>
                <c:pt idx="285">
                  <c:v>1.27</c:v>
                </c:pt>
                <c:pt idx="286">
                  <c:v>1.3599999999999999</c:v>
                </c:pt>
                <c:pt idx="287">
                  <c:v>1.32</c:v>
                </c:pt>
                <c:pt idx="288">
                  <c:v>1.24</c:v>
                </c:pt>
                <c:pt idx="289">
                  <c:v>1.3</c:v>
                </c:pt>
                <c:pt idx="290">
                  <c:v>1.22</c:v>
                </c:pt>
                <c:pt idx="291">
                  <c:v>1.21</c:v>
                </c:pt>
                <c:pt idx="292">
                  <c:v>1.1299999999999999</c:v>
                </c:pt>
                <c:pt idx="293">
                  <c:v>1.08</c:v>
                </c:pt>
                <c:pt idx="294">
                  <c:v>0.97</c:v>
                </c:pt>
                <c:pt idx="295">
                  <c:v>1.05</c:v>
                </c:pt>
                <c:pt idx="296">
                  <c:v>1.06</c:v>
                </c:pt>
                <c:pt idx="297">
                  <c:v>1.04</c:v>
                </c:pt>
                <c:pt idx="298">
                  <c:v>1.06</c:v>
                </c:pt>
                <c:pt idx="299">
                  <c:v>1.1100000000000001</c:v>
                </c:pt>
                <c:pt idx="300">
                  <c:v>1.01</c:v>
                </c:pt>
                <c:pt idx="301">
                  <c:v>1.1200000000000001</c:v>
                </c:pt>
                <c:pt idx="302">
                  <c:v>1.1299999999999999</c:v>
                </c:pt>
                <c:pt idx="303">
                  <c:v>1.19</c:v>
                </c:pt>
                <c:pt idx="304">
                  <c:v>1.18</c:v>
                </c:pt>
                <c:pt idx="305">
                  <c:v>1.2</c:v>
                </c:pt>
                <c:pt idx="306">
                  <c:v>1.1599999999999999</c:v>
                </c:pt>
                <c:pt idx="307">
                  <c:v>1.1299999999999999</c:v>
                </c:pt>
                <c:pt idx="308">
                  <c:v>1.21</c:v>
                </c:pt>
                <c:pt idx="309">
                  <c:v>1.1499999999999999</c:v>
                </c:pt>
                <c:pt idx="310">
                  <c:v>1.06</c:v>
                </c:pt>
                <c:pt idx="311">
                  <c:v>1.02</c:v>
                </c:pt>
                <c:pt idx="312">
                  <c:v>1.01</c:v>
                </c:pt>
                <c:pt idx="313">
                  <c:v>1.02</c:v>
                </c:pt>
                <c:pt idx="314">
                  <c:v>0.95</c:v>
                </c:pt>
                <c:pt idx="315">
                  <c:v>0.95</c:v>
                </c:pt>
                <c:pt idx="316">
                  <c:v>0.95</c:v>
                </c:pt>
                <c:pt idx="317">
                  <c:v>0.93</c:v>
                </c:pt>
                <c:pt idx="318">
                  <c:v>0.91</c:v>
                </c:pt>
                <c:pt idx="319">
                  <c:v>0.82</c:v>
                </c:pt>
                <c:pt idx="320">
                  <c:v>0.81</c:v>
                </c:pt>
                <c:pt idx="321">
                  <c:v>0.74</c:v>
                </c:pt>
                <c:pt idx="322">
                  <c:v>0.85</c:v>
                </c:pt>
                <c:pt idx="323">
                  <c:v>0.92</c:v>
                </c:pt>
                <c:pt idx="324">
                  <c:v>0.94</c:v>
                </c:pt>
                <c:pt idx="325">
                  <c:v>0.94</c:v>
                </c:pt>
                <c:pt idx="326">
                  <c:v>0.95</c:v>
                </c:pt>
                <c:pt idx="327">
                  <c:v>1.01</c:v>
                </c:pt>
                <c:pt idx="328">
                  <c:v>1.01</c:v>
                </c:pt>
                <c:pt idx="329">
                  <c:v>1.03</c:v>
                </c:pt>
                <c:pt idx="330">
                  <c:v>1.0900000000000001</c:v>
                </c:pt>
                <c:pt idx="331">
                  <c:v>1.06</c:v>
                </c:pt>
                <c:pt idx="332">
                  <c:v>1.05</c:v>
                </c:pt>
                <c:pt idx="333">
                  <c:v>1.03</c:v>
                </c:pt>
                <c:pt idx="334">
                  <c:v>0.98</c:v>
                </c:pt>
                <c:pt idx="335">
                  <c:v>0.9</c:v>
                </c:pt>
                <c:pt idx="336">
                  <c:v>0.82</c:v>
                </c:pt>
                <c:pt idx="337">
                  <c:v>0.85</c:v>
                </c:pt>
                <c:pt idx="338">
                  <c:v>0.79</c:v>
                </c:pt>
                <c:pt idx="339">
                  <c:v>0.81</c:v>
                </c:pt>
                <c:pt idx="340">
                  <c:v>0.72</c:v>
                </c:pt>
                <c:pt idx="341">
                  <c:v>0.83</c:v>
                </c:pt>
                <c:pt idx="342">
                  <c:v>0.79</c:v>
                </c:pt>
                <c:pt idx="343">
                  <c:v>0.82</c:v>
                </c:pt>
                <c:pt idx="344">
                  <c:v>0.81</c:v>
                </c:pt>
                <c:pt idx="345">
                  <c:v>0.88</c:v>
                </c:pt>
                <c:pt idx="346">
                  <c:v>0.85</c:v>
                </c:pt>
                <c:pt idx="347">
                  <c:v>0.86</c:v>
                </c:pt>
                <c:pt idx="348">
                  <c:v>0.85</c:v>
                </c:pt>
                <c:pt idx="349">
                  <c:v>0.93</c:v>
                </c:pt>
                <c:pt idx="350">
                  <c:v>0.92</c:v>
                </c:pt>
                <c:pt idx="351">
                  <c:v>0.96</c:v>
                </c:pt>
                <c:pt idx="352">
                  <c:v>0.96</c:v>
                </c:pt>
                <c:pt idx="353">
                  <c:v>0.99</c:v>
                </c:pt>
                <c:pt idx="354">
                  <c:v>0.99</c:v>
                </c:pt>
                <c:pt idx="355">
                  <c:v>1.06</c:v>
                </c:pt>
                <c:pt idx="356">
                  <c:v>1.05</c:v>
                </c:pt>
                <c:pt idx="357">
                  <c:v>0.99</c:v>
                </c:pt>
                <c:pt idx="358">
                  <c:v>1.07</c:v>
                </c:pt>
                <c:pt idx="359">
                  <c:v>1.08</c:v>
                </c:pt>
                <c:pt idx="360">
                  <c:v>1.1000000000000001</c:v>
                </c:pt>
                <c:pt idx="361">
                  <c:v>1.1599999999999999</c:v>
                </c:pt>
                <c:pt idx="362">
                  <c:v>1.18</c:v>
                </c:pt>
                <c:pt idx="363">
                  <c:v>1.17</c:v>
                </c:pt>
                <c:pt idx="364">
                  <c:v>1.19</c:v>
                </c:pt>
                <c:pt idx="365">
                  <c:v>1.26</c:v>
                </c:pt>
                <c:pt idx="366">
                  <c:v>1.27</c:v>
                </c:pt>
                <c:pt idx="367">
                  <c:v>1.26</c:v>
                </c:pt>
                <c:pt idx="368">
                  <c:v>1.29</c:v>
                </c:pt>
                <c:pt idx="369">
                  <c:v>1.34</c:v>
                </c:pt>
                <c:pt idx="370">
                  <c:v>1.31</c:v>
                </c:pt>
                <c:pt idx="371">
                  <c:v>1.29</c:v>
                </c:pt>
                <c:pt idx="372">
                  <c:v>1.28</c:v>
                </c:pt>
                <c:pt idx="373">
                  <c:v>1.2</c:v>
                </c:pt>
                <c:pt idx="374">
                  <c:v>1.22</c:v>
                </c:pt>
                <c:pt idx="375">
                  <c:v>1.24</c:v>
                </c:pt>
                <c:pt idx="376">
                  <c:v>1.26</c:v>
                </c:pt>
                <c:pt idx="377">
                  <c:v>1.22</c:v>
                </c:pt>
                <c:pt idx="378">
                  <c:v>1.1499999999999999</c:v>
                </c:pt>
                <c:pt idx="379">
                  <c:v>1.17</c:v>
                </c:pt>
                <c:pt idx="380">
                  <c:v>1.1299999999999999</c:v>
                </c:pt>
                <c:pt idx="381">
                  <c:v>1.1400000000000001</c:v>
                </c:pt>
                <c:pt idx="382">
                  <c:v>1.2</c:v>
                </c:pt>
                <c:pt idx="383">
                  <c:v>1.18</c:v>
                </c:pt>
                <c:pt idx="384">
                  <c:v>1.1599999999999999</c:v>
                </c:pt>
                <c:pt idx="385">
                  <c:v>1.1200000000000001</c:v>
                </c:pt>
                <c:pt idx="386">
                  <c:v>1.0900000000000001</c:v>
                </c:pt>
                <c:pt idx="387">
                  <c:v>1.06</c:v>
                </c:pt>
                <c:pt idx="388">
                  <c:v>1.03</c:v>
                </c:pt>
                <c:pt idx="389">
                  <c:v>1</c:v>
                </c:pt>
                <c:pt idx="390">
                  <c:v>0.97</c:v>
                </c:pt>
                <c:pt idx="391">
                  <c:v>1.06</c:v>
                </c:pt>
                <c:pt idx="392">
                  <c:v>1.0900000000000001</c:v>
                </c:pt>
                <c:pt idx="393">
                  <c:v>1.0900000000000001</c:v>
                </c:pt>
                <c:pt idx="394">
                  <c:v>1.0900000000000001</c:v>
                </c:pt>
                <c:pt idx="395">
                  <c:v>1.1299999999999999</c:v>
                </c:pt>
                <c:pt idx="396">
                  <c:v>1.1499999999999999</c:v>
                </c:pt>
                <c:pt idx="397">
                  <c:v>1.1400000000000001</c:v>
                </c:pt>
                <c:pt idx="398">
                  <c:v>1.1499999999999999</c:v>
                </c:pt>
                <c:pt idx="399">
                  <c:v>1.1400000000000001</c:v>
                </c:pt>
                <c:pt idx="400">
                  <c:v>1.1499999999999999</c:v>
                </c:pt>
                <c:pt idx="401">
                  <c:v>1.1499999999999999</c:v>
                </c:pt>
                <c:pt idx="402">
                  <c:v>1.18</c:v>
                </c:pt>
                <c:pt idx="403">
                  <c:v>1.2</c:v>
                </c:pt>
                <c:pt idx="404">
                  <c:v>1.23</c:v>
                </c:pt>
                <c:pt idx="405">
                  <c:v>1.23</c:v>
                </c:pt>
                <c:pt idx="406">
                  <c:v>1.22</c:v>
                </c:pt>
                <c:pt idx="407">
                  <c:v>1.22</c:v>
                </c:pt>
                <c:pt idx="408">
                  <c:v>1.23</c:v>
                </c:pt>
                <c:pt idx="409">
                  <c:v>1.22</c:v>
                </c:pt>
                <c:pt idx="410">
                  <c:v>1.27</c:v>
                </c:pt>
                <c:pt idx="411">
                  <c:v>1.23</c:v>
                </c:pt>
                <c:pt idx="412">
                  <c:v>1.23</c:v>
                </c:pt>
                <c:pt idx="413">
                  <c:v>1.25</c:v>
                </c:pt>
                <c:pt idx="414">
                  <c:v>1.26</c:v>
                </c:pt>
                <c:pt idx="415">
                  <c:v>1.29</c:v>
                </c:pt>
                <c:pt idx="416">
                  <c:v>1.29</c:v>
                </c:pt>
                <c:pt idx="417">
                  <c:v>1.3</c:v>
                </c:pt>
                <c:pt idx="418">
                  <c:v>1.29</c:v>
                </c:pt>
                <c:pt idx="419">
                  <c:v>1.32</c:v>
                </c:pt>
                <c:pt idx="420">
                  <c:v>1.31</c:v>
                </c:pt>
                <c:pt idx="421">
                  <c:v>1.29</c:v>
                </c:pt>
                <c:pt idx="422">
                  <c:v>1.33</c:v>
                </c:pt>
                <c:pt idx="423">
                  <c:v>1.33</c:v>
                </c:pt>
                <c:pt idx="424">
                  <c:v>1.32</c:v>
                </c:pt>
                <c:pt idx="425">
                  <c:v>1.31</c:v>
                </c:pt>
                <c:pt idx="426">
                  <c:v>1.28</c:v>
                </c:pt>
                <c:pt idx="427">
                  <c:v>1.3</c:v>
                </c:pt>
                <c:pt idx="428">
                  <c:v>1.3</c:v>
                </c:pt>
                <c:pt idx="429">
                  <c:v>1.35</c:v>
                </c:pt>
                <c:pt idx="430">
                  <c:v>1.37</c:v>
                </c:pt>
                <c:pt idx="431">
                  <c:v>1.37</c:v>
                </c:pt>
                <c:pt idx="432">
                  <c:v>1.3900000000000001</c:v>
                </c:pt>
                <c:pt idx="433">
                  <c:v>1.4</c:v>
                </c:pt>
                <c:pt idx="434">
                  <c:v>1.4</c:v>
                </c:pt>
                <c:pt idx="435">
                  <c:v>1.3900000000000001</c:v>
                </c:pt>
                <c:pt idx="436">
                  <c:v>1.3900000000000001</c:v>
                </c:pt>
                <c:pt idx="437">
                  <c:v>1.4</c:v>
                </c:pt>
                <c:pt idx="438">
                  <c:v>1.35</c:v>
                </c:pt>
                <c:pt idx="439">
                  <c:v>1.3599999999999999</c:v>
                </c:pt>
                <c:pt idx="440">
                  <c:v>1.3599999999999999</c:v>
                </c:pt>
                <c:pt idx="441">
                  <c:v>1.35</c:v>
                </c:pt>
                <c:pt idx="442">
                  <c:v>1.35</c:v>
                </c:pt>
                <c:pt idx="443">
                  <c:v>1.3599999999999999</c:v>
                </c:pt>
                <c:pt idx="444">
                  <c:v>1.34</c:v>
                </c:pt>
                <c:pt idx="445">
                  <c:v>1.31</c:v>
                </c:pt>
                <c:pt idx="446">
                  <c:v>1.26</c:v>
                </c:pt>
                <c:pt idx="447">
                  <c:v>1.3</c:v>
                </c:pt>
                <c:pt idx="448">
                  <c:v>1.28</c:v>
                </c:pt>
                <c:pt idx="449">
                  <c:v>1.27</c:v>
                </c:pt>
                <c:pt idx="450">
                  <c:v>1.27</c:v>
                </c:pt>
                <c:pt idx="451">
                  <c:v>1.29</c:v>
                </c:pt>
                <c:pt idx="452">
                  <c:v>1.29</c:v>
                </c:pt>
                <c:pt idx="453">
                  <c:v>1.27</c:v>
                </c:pt>
                <c:pt idx="454">
                  <c:v>1.3</c:v>
                </c:pt>
                <c:pt idx="455">
                  <c:v>1.32</c:v>
                </c:pt>
                <c:pt idx="456">
                  <c:v>1.35</c:v>
                </c:pt>
                <c:pt idx="457">
                  <c:v>1.3599999999999999</c:v>
                </c:pt>
                <c:pt idx="458">
                  <c:v>1.37</c:v>
                </c:pt>
                <c:pt idx="459">
                  <c:v>1.35</c:v>
                </c:pt>
                <c:pt idx="460">
                  <c:v>1.3</c:v>
                </c:pt>
                <c:pt idx="461">
                  <c:v>1.31</c:v>
                </c:pt>
                <c:pt idx="462">
                  <c:v>1.32</c:v>
                </c:pt>
                <c:pt idx="463">
                  <c:v>1.28</c:v>
                </c:pt>
                <c:pt idx="464">
                  <c:v>1.1100000000000001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961-41E6-AD68-29A64394EBF9}"/>
            </c:ext>
          </c:extLst>
        </c:ser>
        <c:ser>
          <c:idx val="3"/>
          <c:order val="3"/>
          <c:tx>
            <c:v>TEI moy. 3 ans</c:v>
          </c:tx>
          <c:spPr>
            <a:ln w="1905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cat>
            <c:numRef>
              <c:f>'Bloom Yields live'!$A$11:$A$475</c:f>
              <c:numCache>
                <c:formatCode>m/d/yyyy</c:formatCode>
                <c:ptCount val="465"/>
                <c:pt idx="0">
                  <c:v>40179</c:v>
                </c:pt>
                <c:pt idx="1">
                  <c:v>40186</c:v>
                </c:pt>
                <c:pt idx="2">
                  <c:v>40193</c:v>
                </c:pt>
                <c:pt idx="3">
                  <c:v>40200</c:v>
                </c:pt>
                <c:pt idx="4">
                  <c:v>40207</c:v>
                </c:pt>
                <c:pt idx="5">
                  <c:v>40214</c:v>
                </c:pt>
                <c:pt idx="6">
                  <c:v>40221</c:v>
                </c:pt>
                <c:pt idx="7">
                  <c:v>40228</c:v>
                </c:pt>
                <c:pt idx="8">
                  <c:v>40235</c:v>
                </c:pt>
                <c:pt idx="9">
                  <c:v>40242</c:v>
                </c:pt>
                <c:pt idx="10">
                  <c:v>40249</c:v>
                </c:pt>
                <c:pt idx="11">
                  <c:v>40256</c:v>
                </c:pt>
                <c:pt idx="12">
                  <c:v>40263</c:v>
                </c:pt>
                <c:pt idx="13">
                  <c:v>40270</c:v>
                </c:pt>
                <c:pt idx="14">
                  <c:v>40277</c:v>
                </c:pt>
                <c:pt idx="15">
                  <c:v>40284</c:v>
                </c:pt>
                <c:pt idx="16">
                  <c:v>40291</c:v>
                </c:pt>
                <c:pt idx="17">
                  <c:v>40298</c:v>
                </c:pt>
                <c:pt idx="18">
                  <c:v>40305</c:v>
                </c:pt>
                <c:pt idx="19">
                  <c:v>40312</c:v>
                </c:pt>
                <c:pt idx="20">
                  <c:v>40319</c:v>
                </c:pt>
                <c:pt idx="21">
                  <c:v>40326</c:v>
                </c:pt>
                <c:pt idx="22">
                  <c:v>40333</c:v>
                </c:pt>
                <c:pt idx="23">
                  <c:v>40340</c:v>
                </c:pt>
                <c:pt idx="24">
                  <c:v>40347</c:v>
                </c:pt>
                <c:pt idx="25">
                  <c:v>40354</c:v>
                </c:pt>
                <c:pt idx="26">
                  <c:v>40361</c:v>
                </c:pt>
                <c:pt idx="27">
                  <c:v>40368</c:v>
                </c:pt>
                <c:pt idx="28">
                  <c:v>40375</c:v>
                </c:pt>
                <c:pt idx="29">
                  <c:v>40382</c:v>
                </c:pt>
                <c:pt idx="30">
                  <c:v>40389</c:v>
                </c:pt>
                <c:pt idx="31">
                  <c:v>40396</c:v>
                </c:pt>
                <c:pt idx="32">
                  <c:v>40403</c:v>
                </c:pt>
                <c:pt idx="33">
                  <c:v>40410</c:v>
                </c:pt>
                <c:pt idx="34">
                  <c:v>40417</c:v>
                </c:pt>
                <c:pt idx="35">
                  <c:v>40424</c:v>
                </c:pt>
                <c:pt idx="36">
                  <c:v>40431</c:v>
                </c:pt>
                <c:pt idx="37">
                  <c:v>40438</c:v>
                </c:pt>
                <c:pt idx="38">
                  <c:v>40445</c:v>
                </c:pt>
                <c:pt idx="39">
                  <c:v>40452</c:v>
                </c:pt>
                <c:pt idx="40">
                  <c:v>40459</c:v>
                </c:pt>
                <c:pt idx="41">
                  <c:v>40466</c:v>
                </c:pt>
                <c:pt idx="42">
                  <c:v>40473</c:v>
                </c:pt>
                <c:pt idx="43">
                  <c:v>40480</c:v>
                </c:pt>
                <c:pt idx="44">
                  <c:v>40487</c:v>
                </c:pt>
                <c:pt idx="45">
                  <c:v>40494</c:v>
                </c:pt>
                <c:pt idx="46">
                  <c:v>40501</c:v>
                </c:pt>
                <c:pt idx="47">
                  <c:v>40508</c:v>
                </c:pt>
                <c:pt idx="48">
                  <c:v>40515</c:v>
                </c:pt>
                <c:pt idx="49">
                  <c:v>40522</c:v>
                </c:pt>
                <c:pt idx="50">
                  <c:v>40529</c:v>
                </c:pt>
                <c:pt idx="51">
                  <c:v>40536</c:v>
                </c:pt>
                <c:pt idx="52">
                  <c:v>40543</c:v>
                </c:pt>
                <c:pt idx="53">
                  <c:v>40550</c:v>
                </c:pt>
                <c:pt idx="54">
                  <c:v>40557</c:v>
                </c:pt>
                <c:pt idx="55">
                  <c:v>40564</c:v>
                </c:pt>
                <c:pt idx="56">
                  <c:v>40571</c:v>
                </c:pt>
                <c:pt idx="57">
                  <c:v>40578</c:v>
                </c:pt>
                <c:pt idx="58">
                  <c:v>40585</c:v>
                </c:pt>
                <c:pt idx="59">
                  <c:v>40592</c:v>
                </c:pt>
                <c:pt idx="60">
                  <c:v>40599</c:v>
                </c:pt>
                <c:pt idx="61">
                  <c:v>40606</c:v>
                </c:pt>
                <c:pt idx="62">
                  <c:v>40613</c:v>
                </c:pt>
                <c:pt idx="63">
                  <c:v>40620</c:v>
                </c:pt>
                <c:pt idx="64">
                  <c:v>40627</c:v>
                </c:pt>
                <c:pt idx="65">
                  <c:v>40634</c:v>
                </c:pt>
                <c:pt idx="66">
                  <c:v>40641</c:v>
                </c:pt>
                <c:pt idx="67">
                  <c:v>40648</c:v>
                </c:pt>
                <c:pt idx="68">
                  <c:v>40655</c:v>
                </c:pt>
                <c:pt idx="69">
                  <c:v>40662</c:v>
                </c:pt>
                <c:pt idx="70">
                  <c:v>40669</c:v>
                </c:pt>
                <c:pt idx="71">
                  <c:v>40676</c:v>
                </c:pt>
                <c:pt idx="72">
                  <c:v>40683</c:v>
                </c:pt>
                <c:pt idx="73">
                  <c:v>40690</c:v>
                </c:pt>
                <c:pt idx="74">
                  <c:v>40697</c:v>
                </c:pt>
                <c:pt idx="75">
                  <c:v>40704</c:v>
                </c:pt>
                <c:pt idx="76">
                  <c:v>40711</c:v>
                </c:pt>
                <c:pt idx="77">
                  <c:v>40718</c:v>
                </c:pt>
                <c:pt idx="78">
                  <c:v>40725</c:v>
                </c:pt>
                <c:pt idx="79">
                  <c:v>40732</c:v>
                </c:pt>
                <c:pt idx="80">
                  <c:v>40739</c:v>
                </c:pt>
                <c:pt idx="81">
                  <c:v>40746</c:v>
                </c:pt>
                <c:pt idx="82">
                  <c:v>40753</c:v>
                </c:pt>
                <c:pt idx="83">
                  <c:v>40760</c:v>
                </c:pt>
                <c:pt idx="84">
                  <c:v>40767</c:v>
                </c:pt>
                <c:pt idx="85">
                  <c:v>40774</c:v>
                </c:pt>
                <c:pt idx="86">
                  <c:v>40781</c:v>
                </c:pt>
                <c:pt idx="87">
                  <c:v>40788</c:v>
                </c:pt>
                <c:pt idx="88">
                  <c:v>40795</c:v>
                </c:pt>
                <c:pt idx="89">
                  <c:v>40802</c:v>
                </c:pt>
                <c:pt idx="90">
                  <c:v>40809</c:v>
                </c:pt>
                <c:pt idx="91">
                  <c:v>40816</c:v>
                </c:pt>
                <c:pt idx="92">
                  <c:v>40823</c:v>
                </c:pt>
                <c:pt idx="93">
                  <c:v>40830</c:v>
                </c:pt>
                <c:pt idx="94">
                  <c:v>40837</c:v>
                </c:pt>
                <c:pt idx="95">
                  <c:v>40844</c:v>
                </c:pt>
                <c:pt idx="96">
                  <c:v>40851</c:v>
                </c:pt>
                <c:pt idx="97">
                  <c:v>40858</c:v>
                </c:pt>
                <c:pt idx="98">
                  <c:v>40865</c:v>
                </c:pt>
                <c:pt idx="99">
                  <c:v>40872</c:v>
                </c:pt>
                <c:pt idx="100">
                  <c:v>40879</c:v>
                </c:pt>
                <c:pt idx="101">
                  <c:v>40886</c:v>
                </c:pt>
                <c:pt idx="102">
                  <c:v>40893</c:v>
                </c:pt>
                <c:pt idx="103">
                  <c:v>40900</c:v>
                </c:pt>
                <c:pt idx="104">
                  <c:v>40907</c:v>
                </c:pt>
                <c:pt idx="105">
                  <c:v>40914</c:v>
                </c:pt>
                <c:pt idx="106">
                  <c:v>40921</c:v>
                </c:pt>
                <c:pt idx="107">
                  <c:v>40928</c:v>
                </c:pt>
                <c:pt idx="108">
                  <c:v>40935</c:v>
                </c:pt>
                <c:pt idx="109">
                  <c:v>40942</c:v>
                </c:pt>
                <c:pt idx="110">
                  <c:v>40949</c:v>
                </c:pt>
                <c:pt idx="111">
                  <c:v>40956</c:v>
                </c:pt>
                <c:pt idx="112">
                  <c:v>40963</c:v>
                </c:pt>
                <c:pt idx="113">
                  <c:v>40970</c:v>
                </c:pt>
                <c:pt idx="114">
                  <c:v>40977</c:v>
                </c:pt>
                <c:pt idx="115">
                  <c:v>40984</c:v>
                </c:pt>
                <c:pt idx="116">
                  <c:v>40991</c:v>
                </c:pt>
                <c:pt idx="117">
                  <c:v>40998</c:v>
                </c:pt>
                <c:pt idx="118">
                  <c:v>41005</c:v>
                </c:pt>
                <c:pt idx="119">
                  <c:v>41012</c:v>
                </c:pt>
                <c:pt idx="120">
                  <c:v>41019</c:v>
                </c:pt>
                <c:pt idx="121">
                  <c:v>41026</c:v>
                </c:pt>
                <c:pt idx="122">
                  <c:v>41033</c:v>
                </c:pt>
                <c:pt idx="123">
                  <c:v>41040</c:v>
                </c:pt>
                <c:pt idx="124">
                  <c:v>41047</c:v>
                </c:pt>
                <c:pt idx="125">
                  <c:v>41054</c:v>
                </c:pt>
                <c:pt idx="126">
                  <c:v>41061</c:v>
                </c:pt>
                <c:pt idx="127">
                  <c:v>41068</c:v>
                </c:pt>
                <c:pt idx="128">
                  <c:v>41075</c:v>
                </c:pt>
                <c:pt idx="129">
                  <c:v>41082</c:v>
                </c:pt>
                <c:pt idx="130">
                  <c:v>41089</c:v>
                </c:pt>
                <c:pt idx="131">
                  <c:v>41096</c:v>
                </c:pt>
                <c:pt idx="132">
                  <c:v>41103</c:v>
                </c:pt>
                <c:pt idx="133">
                  <c:v>41110</c:v>
                </c:pt>
                <c:pt idx="134">
                  <c:v>41117</c:v>
                </c:pt>
                <c:pt idx="135">
                  <c:v>41124</c:v>
                </c:pt>
                <c:pt idx="136">
                  <c:v>41131</c:v>
                </c:pt>
                <c:pt idx="137">
                  <c:v>41138</c:v>
                </c:pt>
                <c:pt idx="138">
                  <c:v>41145</c:v>
                </c:pt>
                <c:pt idx="139">
                  <c:v>41152</c:v>
                </c:pt>
                <c:pt idx="140">
                  <c:v>41159</c:v>
                </c:pt>
                <c:pt idx="141">
                  <c:v>41166</c:v>
                </c:pt>
                <c:pt idx="142">
                  <c:v>41173</c:v>
                </c:pt>
                <c:pt idx="143">
                  <c:v>41180</c:v>
                </c:pt>
                <c:pt idx="144">
                  <c:v>41187</c:v>
                </c:pt>
                <c:pt idx="145">
                  <c:v>41194</c:v>
                </c:pt>
                <c:pt idx="146">
                  <c:v>41201</c:v>
                </c:pt>
                <c:pt idx="147">
                  <c:v>41208</c:v>
                </c:pt>
                <c:pt idx="148">
                  <c:v>41215</c:v>
                </c:pt>
                <c:pt idx="149">
                  <c:v>41222</c:v>
                </c:pt>
                <c:pt idx="150">
                  <c:v>41229</c:v>
                </c:pt>
                <c:pt idx="151">
                  <c:v>41236</c:v>
                </c:pt>
                <c:pt idx="152">
                  <c:v>41243</c:v>
                </c:pt>
                <c:pt idx="153">
                  <c:v>41250</c:v>
                </c:pt>
                <c:pt idx="154">
                  <c:v>41257</c:v>
                </c:pt>
                <c:pt idx="155">
                  <c:v>41264</c:v>
                </c:pt>
                <c:pt idx="156">
                  <c:v>41271</c:v>
                </c:pt>
                <c:pt idx="157">
                  <c:v>41278</c:v>
                </c:pt>
                <c:pt idx="158">
                  <c:v>41285</c:v>
                </c:pt>
                <c:pt idx="159">
                  <c:v>41292</c:v>
                </c:pt>
                <c:pt idx="160">
                  <c:v>41299</c:v>
                </c:pt>
                <c:pt idx="161">
                  <c:v>41306</c:v>
                </c:pt>
                <c:pt idx="162">
                  <c:v>41313</c:v>
                </c:pt>
                <c:pt idx="163">
                  <c:v>41320</c:v>
                </c:pt>
                <c:pt idx="164">
                  <c:v>41327</c:v>
                </c:pt>
                <c:pt idx="165">
                  <c:v>41334</c:v>
                </c:pt>
                <c:pt idx="166">
                  <c:v>41341</c:v>
                </c:pt>
                <c:pt idx="167">
                  <c:v>41348</c:v>
                </c:pt>
                <c:pt idx="168">
                  <c:v>41355</c:v>
                </c:pt>
                <c:pt idx="169">
                  <c:v>41362</c:v>
                </c:pt>
                <c:pt idx="170">
                  <c:v>41369</c:v>
                </c:pt>
                <c:pt idx="171">
                  <c:v>41376</c:v>
                </c:pt>
                <c:pt idx="172">
                  <c:v>41383</c:v>
                </c:pt>
                <c:pt idx="173">
                  <c:v>41390</c:v>
                </c:pt>
                <c:pt idx="174">
                  <c:v>41397</c:v>
                </c:pt>
                <c:pt idx="175">
                  <c:v>41404</c:v>
                </c:pt>
                <c:pt idx="176">
                  <c:v>41411</c:v>
                </c:pt>
                <c:pt idx="177">
                  <c:v>41418</c:v>
                </c:pt>
                <c:pt idx="178">
                  <c:v>41425</c:v>
                </c:pt>
                <c:pt idx="179">
                  <c:v>41432</c:v>
                </c:pt>
                <c:pt idx="180">
                  <c:v>41439</c:v>
                </c:pt>
                <c:pt idx="181">
                  <c:v>41446</c:v>
                </c:pt>
                <c:pt idx="182">
                  <c:v>41453</c:v>
                </c:pt>
                <c:pt idx="183">
                  <c:v>41460</c:v>
                </c:pt>
                <c:pt idx="184">
                  <c:v>41467</c:v>
                </c:pt>
                <c:pt idx="185">
                  <c:v>41474</c:v>
                </c:pt>
                <c:pt idx="186">
                  <c:v>41481</c:v>
                </c:pt>
                <c:pt idx="187">
                  <c:v>41488</c:v>
                </c:pt>
                <c:pt idx="188">
                  <c:v>41495</c:v>
                </c:pt>
                <c:pt idx="189">
                  <c:v>41502</c:v>
                </c:pt>
                <c:pt idx="190">
                  <c:v>41509</c:v>
                </c:pt>
                <c:pt idx="191">
                  <c:v>41516</c:v>
                </c:pt>
                <c:pt idx="192">
                  <c:v>41523</c:v>
                </c:pt>
                <c:pt idx="193">
                  <c:v>41530</c:v>
                </c:pt>
                <c:pt idx="194">
                  <c:v>41537</c:v>
                </c:pt>
                <c:pt idx="195">
                  <c:v>41544</c:v>
                </c:pt>
                <c:pt idx="196">
                  <c:v>41551</c:v>
                </c:pt>
                <c:pt idx="197">
                  <c:v>41558</c:v>
                </c:pt>
                <c:pt idx="198">
                  <c:v>41565</c:v>
                </c:pt>
                <c:pt idx="199">
                  <c:v>41572</c:v>
                </c:pt>
                <c:pt idx="200">
                  <c:v>41579</c:v>
                </c:pt>
                <c:pt idx="201">
                  <c:v>41586</c:v>
                </c:pt>
                <c:pt idx="202">
                  <c:v>41593</c:v>
                </c:pt>
                <c:pt idx="203">
                  <c:v>41600</c:v>
                </c:pt>
                <c:pt idx="204">
                  <c:v>41607</c:v>
                </c:pt>
                <c:pt idx="205">
                  <c:v>41614</c:v>
                </c:pt>
                <c:pt idx="206">
                  <c:v>41621</c:v>
                </c:pt>
                <c:pt idx="207">
                  <c:v>41628</c:v>
                </c:pt>
                <c:pt idx="208">
                  <c:v>41635</c:v>
                </c:pt>
                <c:pt idx="209">
                  <c:v>41642</c:v>
                </c:pt>
                <c:pt idx="210">
                  <c:v>41649</c:v>
                </c:pt>
                <c:pt idx="211">
                  <c:v>41656</c:v>
                </c:pt>
                <c:pt idx="212">
                  <c:v>41663</c:v>
                </c:pt>
                <c:pt idx="213">
                  <c:v>41670</c:v>
                </c:pt>
                <c:pt idx="214">
                  <c:v>41677</c:v>
                </c:pt>
                <c:pt idx="215">
                  <c:v>41684</c:v>
                </c:pt>
                <c:pt idx="216">
                  <c:v>41691</c:v>
                </c:pt>
                <c:pt idx="217">
                  <c:v>41698</c:v>
                </c:pt>
                <c:pt idx="218">
                  <c:v>41705</c:v>
                </c:pt>
                <c:pt idx="219">
                  <c:v>41712</c:v>
                </c:pt>
                <c:pt idx="220">
                  <c:v>41719</c:v>
                </c:pt>
                <c:pt idx="221">
                  <c:v>41726</c:v>
                </c:pt>
                <c:pt idx="222">
                  <c:v>41733</c:v>
                </c:pt>
                <c:pt idx="223">
                  <c:v>41740</c:v>
                </c:pt>
                <c:pt idx="224">
                  <c:v>41747</c:v>
                </c:pt>
                <c:pt idx="225">
                  <c:v>41754</c:v>
                </c:pt>
                <c:pt idx="226">
                  <c:v>41761</c:v>
                </c:pt>
                <c:pt idx="227">
                  <c:v>41768</c:v>
                </c:pt>
                <c:pt idx="228">
                  <c:v>41775</c:v>
                </c:pt>
                <c:pt idx="229">
                  <c:v>41782</c:v>
                </c:pt>
                <c:pt idx="230">
                  <c:v>41789</c:v>
                </c:pt>
                <c:pt idx="231">
                  <c:v>41796</c:v>
                </c:pt>
                <c:pt idx="232">
                  <c:v>41803</c:v>
                </c:pt>
                <c:pt idx="233">
                  <c:v>41810</c:v>
                </c:pt>
                <c:pt idx="234">
                  <c:v>41817</c:v>
                </c:pt>
                <c:pt idx="235">
                  <c:v>41824</c:v>
                </c:pt>
                <c:pt idx="236">
                  <c:v>41831</c:v>
                </c:pt>
                <c:pt idx="237">
                  <c:v>41838</c:v>
                </c:pt>
                <c:pt idx="238">
                  <c:v>41845</c:v>
                </c:pt>
                <c:pt idx="239">
                  <c:v>41852</c:v>
                </c:pt>
                <c:pt idx="240">
                  <c:v>41859</c:v>
                </c:pt>
                <c:pt idx="241">
                  <c:v>41866</c:v>
                </c:pt>
                <c:pt idx="242">
                  <c:v>41873</c:v>
                </c:pt>
                <c:pt idx="243">
                  <c:v>41880</c:v>
                </c:pt>
                <c:pt idx="244">
                  <c:v>41887</c:v>
                </c:pt>
                <c:pt idx="245">
                  <c:v>41894</c:v>
                </c:pt>
                <c:pt idx="246">
                  <c:v>41901</c:v>
                </c:pt>
                <c:pt idx="247">
                  <c:v>41908</c:v>
                </c:pt>
                <c:pt idx="248">
                  <c:v>41915</c:v>
                </c:pt>
                <c:pt idx="249">
                  <c:v>41922</c:v>
                </c:pt>
                <c:pt idx="250">
                  <c:v>41929</c:v>
                </c:pt>
                <c:pt idx="251">
                  <c:v>41936</c:v>
                </c:pt>
                <c:pt idx="252">
                  <c:v>41943</c:v>
                </c:pt>
                <c:pt idx="253">
                  <c:v>41950</c:v>
                </c:pt>
                <c:pt idx="254">
                  <c:v>41957</c:v>
                </c:pt>
                <c:pt idx="255">
                  <c:v>41964</c:v>
                </c:pt>
                <c:pt idx="256">
                  <c:v>41971</c:v>
                </c:pt>
                <c:pt idx="257">
                  <c:v>41978</c:v>
                </c:pt>
                <c:pt idx="258">
                  <c:v>41985</c:v>
                </c:pt>
                <c:pt idx="259">
                  <c:v>41992</c:v>
                </c:pt>
                <c:pt idx="260">
                  <c:v>41999</c:v>
                </c:pt>
                <c:pt idx="261">
                  <c:v>42006</c:v>
                </c:pt>
                <c:pt idx="262">
                  <c:v>42013</c:v>
                </c:pt>
                <c:pt idx="263">
                  <c:v>42020</c:v>
                </c:pt>
                <c:pt idx="264">
                  <c:v>42027</c:v>
                </c:pt>
                <c:pt idx="265">
                  <c:v>42034</c:v>
                </c:pt>
                <c:pt idx="266">
                  <c:v>42041</c:v>
                </c:pt>
                <c:pt idx="267">
                  <c:v>42048</c:v>
                </c:pt>
                <c:pt idx="268">
                  <c:v>42055</c:v>
                </c:pt>
                <c:pt idx="269">
                  <c:v>42062</c:v>
                </c:pt>
                <c:pt idx="270">
                  <c:v>42069</c:v>
                </c:pt>
                <c:pt idx="271">
                  <c:v>42076</c:v>
                </c:pt>
                <c:pt idx="272">
                  <c:v>42083</c:v>
                </c:pt>
                <c:pt idx="273">
                  <c:v>42090</c:v>
                </c:pt>
                <c:pt idx="274">
                  <c:v>42097</c:v>
                </c:pt>
                <c:pt idx="275">
                  <c:v>42104</c:v>
                </c:pt>
                <c:pt idx="276">
                  <c:v>42111</c:v>
                </c:pt>
                <c:pt idx="277">
                  <c:v>42118</c:v>
                </c:pt>
                <c:pt idx="278">
                  <c:v>42125</c:v>
                </c:pt>
                <c:pt idx="279">
                  <c:v>42132</c:v>
                </c:pt>
                <c:pt idx="280">
                  <c:v>42139</c:v>
                </c:pt>
                <c:pt idx="281">
                  <c:v>42146</c:v>
                </c:pt>
                <c:pt idx="282">
                  <c:v>42153</c:v>
                </c:pt>
                <c:pt idx="283">
                  <c:v>42160</c:v>
                </c:pt>
                <c:pt idx="284">
                  <c:v>42167</c:v>
                </c:pt>
                <c:pt idx="285">
                  <c:v>42174</c:v>
                </c:pt>
                <c:pt idx="286">
                  <c:v>42181</c:v>
                </c:pt>
                <c:pt idx="287">
                  <c:v>42188</c:v>
                </c:pt>
                <c:pt idx="288">
                  <c:v>42195</c:v>
                </c:pt>
                <c:pt idx="289">
                  <c:v>42202</c:v>
                </c:pt>
                <c:pt idx="290">
                  <c:v>42209</c:v>
                </c:pt>
                <c:pt idx="291">
                  <c:v>42216</c:v>
                </c:pt>
                <c:pt idx="292">
                  <c:v>42223</c:v>
                </c:pt>
                <c:pt idx="293">
                  <c:v>42230</c:v>
                </c:pt>
                <c:pt idx="294">
                  <c:v>42237</c:v>
                </c:pt>
                <c:pt idx="295">
                  <c:v>42244</c:v>
                </c:pt>
                <c:pt idx="296">
                  <c:v>42251</c:v>
                </c:pt>
                <c:pt idx="297">
                  <c:v>42258</c:v>
                </c:pt>
                <c:pt idx="298">
                  <c:v>42265</c:v>
                </c:pt>
                <c:pt idx="299">
                  <c:v>42272</c:v>
                </c:pt>
                <c:pt idx="300">
                  <c:v>42279</c:v>
                </c:pt>
                <c:pt idx="301">
                  <c:v>42286</c:v>
                </c:pt>
                <c:pt idx="302">
                  <c:v>42293</c:v>
                </c:pt>
                <c:pt idx="303">
                  <c:v>42300</c:v>
                </c:pt>
                <c:pt idx="304">
                  <c:v>42307</c:v>
                </c:pt>
                <c:pt idx="305">
                  <c:v>42314</c:v>
                </c:pt>
                <c:pt idx="306">
                  <c:v>42321</c:v>
                </c:pt>
                <c:pt idx="307">
                  <c:v>42328</c:v>
                </c:pt>
                <c:pt idx="308">
                  <c:v>42335</c:v>
                </c:pt>
                <c:pt idx="309">
                  <c:v>42342</c:v>
                </c:pt>
                <c:pt idx="310">
                  <c:v>42349</c:v>
                </c:pt>
                <c:pt idx="311">
                  <c:v>42356</c:v>
                </c:pt>
                <c:pt idx="312">
                  <c:v>42363</c:v>
                </c:pt>
                <c:pt idx="313">
                  <c:v>42370</c:v>
                </c:pt>
                <c:pt idx="314">
                  <c:v>42377</c:v>
                </c:pt>
                <c:pt idx="315">
                  <c:v>42384</c:v>
                </c:pt>
                <c:pt idx="316">
                  <c:v>42391</c:v>
                </c:pt>
                <c:pt idx="317">
                  <c:v>42398</c:v>
                </c:pt>
                <c:pt idx="318">
                  <c:v>42405</c:v>
                </c:pt>
                <c:pt idx="319">
                  <c:v>42412</c:v>
                </c:pt>
                <c:pt idx="320">
                  <c:v>42419</c:v>
                </c:pt>
                <c:pt idx="321">
                  <c:v>42426</c:v>
                </c:pt>
                <c:pt idx="322">
                  <c:v>42433</c:v>
                </c:pt>
                <c:pt idx="323">
                  <c:v>42440</c:v>
                </c:pt>
                <c:pt idx="324">
                  <c:v>42447</c:v>
                </c:pt>
                <c:pt idx="325">
                  <c:v>42454</c:v>
                </c:pt>
                <c:pt idx="326">
                  <c:v>42461</c:v>
                </c:pt>
                <c:pt idx="327">
                  <c:v>42468</c:v>
                </c:pt>
                <c:pt idx="328">
                  <c:v>42475</c:v>
                </c:pt>
                <c:pt idx="329">
                  <c:v>42482</c:v>
                </c:pt>
                <c:pt idx="330">
                  <c:v>42489</c:v>
                </c:pt>
                <c:pt idx="331">
                  <c:v>42496</c:v>
                </c:pt>
                <c:pt idx="332">
                  <c:v>42503</c:v>
                </c:pt>
                <c:pt idx="333">
                  <c:v>42510</c:v>
                </c:pt>
                <c:pt idx="334">
                  <c:v>42517</c:v>
                </c:pt>
                <c:pt idx="335">
                  <c:v>42524</c:v>
                </c:pt>
                <c:pt idx="336">
                  <c:v>42531</c:v>
                </c:pt>
                <c:pt idx="337">
                  <c:v>42538</c:v>
                </c:pt>
                <c:pt idx="338">
                  <c:v>42545</c:v>
                </c:pt>
                <c:pt idx="339">
                  <c:v>42552</c:v>
                </c:pt>
                <c:pt idx="340">
                  <c:v>42559</c:v>
                </c:pt>
                <c:pt idx="341">
                  <c:v>42566</c:v>
                </c:pt>
                <c:pt idx="342">
                  <c:v>42573</c:v>
                </c:pt>
                <c:pt idx="343">
                  <c:v>42580</c:v>
                </c:pt>
                <c:pt idx="344">
                  <c:v>42587</c:v>
                </c:pt>
                <c:pt idx="345">
                  <c:v>42594</c:v>
                </c:pt>
                <c:pt idx="346">
                  <c:v>42601</c:v>
                </c:pt>
                <c:pt idx="347">
                  <c:v>42608</c:v>
                </c:pt>
                <c:pt idx="348">
                  <c:v>42615</c:v>
                </c:pt>
                <c:pt idx="349">
                  <c:v>42622</c:v>
                </c:pt>
                <c:pt idx="350">
                  <c:v>42629</c:v>
                </c:pt>
                <c:pt idx="351">
                  <c:v>42636</c:v>
                </c:pt>
                <c:pt idx="352">
                  <c:v>42643</c:v>
                </c:pt>
                <c:pt idx="353">
                  <c:v>42650</c:v>
                </c:pt>
                <c:pt idx="354">
                  <c:v>42657</c:v>
                </c:pt>
                <c:pt idx="355">
                  <c:v>42664</c:v>
                </c:pt>
                <c:pt idx="356">
                  <c:v>42671</c:v>
                </c:pt>
                <c:pt idx="357">
                  <c:v>42678</c:v>
                </c:pt>
                <c:pt idx="358">
                  <c:v>42685</c:v>
                </c:pt>
                <c:pt idx="359">
                  <c:v>42692</c:v>
                </c:pt>
                <c:pt idx="360">
                  <c:v>42699</c:v>
                </c:pt>
                <c:pt idx="361">
                  <c:v>42706</c:v>
                </c:pt>
                <c:pt idx="362">
                  <c:v>42713</c:v>
                </c:pt>
                <c:pt idx="363">
                  <c:v>42720</c:v>
                </c:pt>
                <c:pt idx="364">
                  <c:v>42727</c:v>
                </c:pt>
                <c:pt idx="365">
                  <c:v>42734</c:v>
                </c:pt>
                <c:pt idx="366">
                  <c:v>42741</c:v>
                </c:pt>
                <c:pt idx="367">
                  <c:v>42748</c:v>
                </c:pt>
                <c:pt idx="368">
                  <c:v>42755</c:v>
                </c:pt>
                <c:pt idx="369">
                  <c:v>42762</c:v>
                </c:pt>
                <c:pt idx="370">
                  <c:v>42769</c:v>
                </c:pt>
                <c:pt idx="371">
                  <c:v>42776</c:v>
                </c:pt>
                <c:pt idx="372">
                  <c:v>42783</c:v>
                </c:pt>
                <c:pt idx="373">
                  <c:v>42790</c:v>
                </c:pt>
                <c:pt idx="374">
                  <c:v>42797</c:v>
                </c:pt>
                <c:pt idx="375">
                  <c:v>42804</c:v>
                </c:pt>
                <c:pt idx="376">
                  <c:v>42811</c:v>
                </c:pt>
                <c:pt idx="377">
                  <c:v>42818</c:v>
                </c:pt>
                <c:pt idx="378">
                  <c:v>42825</c:v>
                </c:pt>
                <c:pt idx="379">
                  <c:v>42832</c:v>
                </c:pt>
                <c:pt idx="380">
                  <c:v>42839</c:v>
                </c:pt>
                <c:pt idx="381">
                  <c:v>42846</c:v>
                </c:pt>
                <c:pt idx="382">
                  <c:v>42853</c:v>
                </c:pt>
                <c:pt idx="383">
                  <c:v>42860</c:v>
                </c:pt>
                <c:pt idx="384">
                  <c:v>42867</c:v>
                </c:pt>
                <c:pt idx="385">
                  <c:v>42874</c:v>
                </c:pt>
                <c:pt idx="386">
                  <c:v>42881</c:v>
                </c:pt>
                <c:pt idx="387">
                  <c:v>42888</c:v>
                </c:pt>
                <c:pt idx="388">
                  <c:v>42895</c:v>
                </c:pt>
                <c:pt idx="389">
                  <c:v>42902</c:v>
                </c:pt>
                <c:pt idx="390">
                  <c:v>42909</c:v>
                </c:pt>
                <c:pt idx="391">
                  <c:v>42916</c:v>
                </c:pt>
                <c:pt idx="392">
                  <c:v>42923</c:v>
                </c:pt>
                <c:pt idx="393">
                  <c:v>42930</c:v>
                </c:pt>
                <c:pt idx="394">
                  <c:v>42937</c:v>
                </c:pt>
                <c:pt idx="395">
                  <c:v>42944</c:v>
                </c:pt>
                <c:pt idx="396">
                  <c:v>42951</c:v>
                </c:pt>
                <c:pt idx="397">
                  <c:v>42958</c:v>
                </c:pt>
                <c:pt idx="398">
                  <c:v>42965</c:v>
                </c:pt>
                <c:pt idx="399">
                  <c:v>42972</c:v>
                </c:pt>
                <c:pt idx="400">
                  <c:v>42979</c:v>
                </c:pt>
                <c:pt idx="401">
                  <c:v>42986</c:v>
                </c:pt>
                <c:pt idx="402">
                  <c:v>42993</c:v>
                </c:pt>
                <c:pt idx="403">
                  <c:v>43000</c:v>
                </c:pt>
                <c:pt idx="404">
                  <c:v>43007</c:v>
                </c:pt>
                <c:pt idx="405">
                  <c:v>43014</c:v>
                </c:pt>
                <c:pt idx="406">
                  <c:v>43021</c:v>
                </c:pt>
                <c:pt idx="407">
                  <c:v>43028</c:v>
                </c:pt>
                <c:pt idx="408">
                  <c:v>43035</c:v>
                </c:pt>
                <c:pt idx="409">
                  <c:v>43042</c:v>
                </c:pt>
                <c:pt idx="410">
                  <c:v>43049</c:v>
                </c:pt>
                <c:pt idx="411">
                  <c:v>43056</c:v>
                </c:pt>
                <c:pt idx="412">
                  <c:v>43063</c:v>
                </c:pt>
                <c:pt idx="413">
                  <c:v>43070</c:v>
                </c:pt>
                <c:pt idx="414">
                  <c:v>43077</c:v>
                </c:pt>
                <c:pt idx="415">
                  <c:v>43084</c:v>
                </c:pt>
                <c:pt idx="416">
                  <c:v>43091</c:v>
                </c:pt>
                <c:pt idx="417">
                  <c:v>43098</c:v>
                </c:pt>
                <c:pt idx="418">
                  <c:v>43105</c:v>
                </c:pt>
                <c:pt idx="419">
                  <c:v>43112</c:v>
                </c:pt>
                <c:pt idx="420">
                  <c:v>43119</c:v>
                </c:pt>
                <c:pt idx="421">
                  <c:v>43126</c:v>
                </c:pt>
                <c:pt idx="422">
                  <c:v>43133</c:v>
                </c:pt>
                <c:pt idx="423">
                  <c:v>43140</c:v>
                </c:pt>
                <c:pt idx="424">
                  <c:v>43147</c:v>
                </c:pt>
                <c:pt idx="425">
                  <c:v>43154</c:v>
                </c:pt>
                <c:pt idx="426">
                  <c:v>43161</c:v>
                </c:pt>
                <c:pt idx="427">
                  <c:v>43168</c:v>
                </c:pt>
                <c:pt idx="428">
                  <c:v>43175</c:v>
                </c:pt>
                <c:pt idx="429">
                  <c:v>43182</c:v>
                </c:pt>
                <c:pt idx="430">
                  <c:v>43189</c:v>
                </c:pt>
                <c:pt idx="431">
                  <c:v>43196</c:v>
                </c:pt>
                <c:pt idx="432">
                  <c:v>43203</c:v>
                </c:pt>
                <c:pt idx="433">
                  <c:v>43210</c:v>
                </c:pt>
                <c:pt idx="434">
                  <c:v>43217</c:v>
                </c:pt>
                <c:pt idx="435">
                  <c:v>43224</c:v>
                </c:pt>
                <c:pt idx="436">
                  <c:v>43231</c:v>
                </c:pt>
                <c:pt idx="437">
                  <c:v>43238</c:v>
                </c:pt>
                <c:pt idx="438">
                  <c:v>43245</c:v>
                </c:pt>
                <c:pt idx="439">
                  <c:v>43252</c:v>
                </c:pt>
                <c:pt idx="440">
                  <c:v>43259</c:v>
                </c:pt>
                <c:pt idx="441">
                  <c:v>43266</c:v>
                </c:pt>
                <c:pt idx="442">
                  <c:v>43273</c:v>
                </c:pt>
                <c:pt idx="443">
                  <c:v>43280</c:v>
                </c:pt>
                <c:pt idx="444">
                  <c:v>43287</c:v>
                </c:pt>
                <c:pt idx="445">
                  <c:v>43294</c:v>
                </c:pt>
                <c:pt idx="446">
                  <c:v>43301</c:v>
                </c:pt>
                <c:pt idx="447">
                  <c:v>43308</c:v>
                </c:pt>
                <c:pt idx="448">
                  <c:v>43315</c:v>
                </c:pt>
                <c:pt idx="449">
                  <c:v>43322</c:v>
                </c:pt>
                <c:pt idx="450">
                  <c:v>43329</c:v>
                </c:pt>
                <c:pt idx="451">
                  <c:v>43336</c:v>
                </c:pt>
                <c:pt idx="452">
                  <c:v>43343</c:v>
                </c:pt>
                <c:pt idx="453">
                  <c:v>43350</c:v>
                </c:pt>
                <c:pt idx="454">
                  <c:v>43357</c:v>
                </c:pt>
                <c:pt idx="455">
                  <c:v>43364</c:v>
                </c:pt>
                <c:pt idx="456">
                  <c:v>43371</c:v>
                </c:pt>
                <c:pt idx="457">
                  <c:v>43378</c:v>
                </c:pt>
                <c:pt idx="458">
                  <c:v>43385</c:v>
                </c:pt>
                <c:pt idx="459">
                  <c:v>43392</c:v>
                </c:pt>
                <c:pt idx="460">
                  <c:v>43399</c:v>
                </c:pt>
                <c:pt idx="461">
                  <c:v>43406</c:v>
                </c:pt>
                <c:pt idx="462">
                  <c:v>43413</c:v>
                </c:pt>
                <c:pt idx="463">
                  <c:v>43420</c:v>
                </c:pt>
                <c:pt idx="464">
                  <c:v>43427</c:v>
                </c:pt>
              </c:numCache>
            </c:numRef>
          </c:cat>
          <c:val>
            <c:numRef>
              <c:f>'Bloom Yields live'!$Q$11:$Q$475</c:f>
              <c:numCache>
                <c:formatCode>0.00</c:formatCode>
                <c:ptCount val="465"/>
                <c:pt idx="156">
                  <c:v>1.767070063694268</c:v>
                </c:pt>
                <c:pt idx="157">
                  <c:v>1.7654140127388536</c:v>
                </c:pt>
                <c:pt idx="158">
                  <c:v>1.7640127388535034</c:v>
                </c:pt>
                <c:pt idx="159">
                  <c:v>1.7628025477707012</c:v>
                </c:pt>
                <c:pt idx="160">
                  <c:v>1.7623566878980899</c:v>
                </c:pt>
                <c:pt idx="161">
                  <c:v>1.7629936305732492</c:v>
                </c:pt>
                <c:pt idx="162">
                  <c:v>1.7636942675159242</c:v>
                </c:pt>
                <c:pt idx="163">
                  <c:v>1.7645222929936311</c:v>
                </c:pt>
                <c:pt idx="164">
                  <c:v>1.7649044585987266</c:v>
                </c:pt>
                <c:pt idx="165">
                  <c:v>1.765414012738854</c:v>
                </c:pt>
                <c:pt idx="166">
                  <c:v>1.7654777070063694</c:v>
                </c:pt>
                <c:pt idx="167">
                  <c:v>1.7652866242038219</c:v>
                </c:pt>
                <c:pt idx="168">
                  <c:v>1.7651592356687897</c:v>
                </c:pt>
                <c:pt idx="169">
                  <c:v>1.7646496815286621</c:v>
                </c:pt>
                <c:pt idx="170">
                  <c:v>1.7636305732484077</c:v>
                </c:pt>
                <c:pt idx="171">
                  <c:v>1.7628025477707001</c:v>
                </c:pt>
                <c:pt idx="172">
                  <c:v>1.7617834394904457</c:v>
                </c:pt>
                <c:pt idx="173">
                  <c:v>1.7608917197452221</c:v>
                </c:pt>
                <c:pt idx="174">
                  <c:v>1.7596815286624199</c:v>
                </c:pt>
                <c:pt idx="175">
                  <c:v>1.7592356687898087</c:v>
                </c:pt>
                <c:pt idx="176">
                  <c:v>1.7578343949044588</c:v>
                </c:pt>
                <c:pt idx="177">
                  <c:v>1.7580891719745222</c:v>
                </c:pt>
                <c:pt idx="178">
                  <c:v>1.758343949044586</c:v>
                </c:pt>
                <c:pt idx="179">
                  <c:v>1.758343949044586</c:v>
                </c:pt>
                <c:pt idx="180">
                  <c:v>1.7581528662420385</c:v>
                </c:pt>
                <c:pt idx="181">
                  <c:v>1.7577707006369427</c:v>
                </c:pt>
                <c:pt idx="182">
                  <c:v>1.7580254777070066</c:v>
                </c:pt>
                <c:pt idx="183">
                  <c:v>1.7591082802547771</c:v>
                </c:pt>
                <c:pt idx="184">
                  <c:v>1.7591719745222929</c:v>
                </c:pt>
                <c:pt idx="185">
                  <c:v>1.7596178343949047</c:v>
                </c:pt>
                <c:pt idx="186">
                  <c:v>1.7605732484076435</c:v>
                </c:pt>
                <c:pt idx="187">
                  <c:v>1.760764331210191</c:v>
                </c:pt>
                <c:pt idx="188">
                  <c:v>1.7613375796178343</c:v>
                </c:pt>
                <c:pt idx="189">
                  <c:v>1.7623566878980887</c:v>
                </c:pt>
                <c:pt idx="190">
                  <c:v>1.7642038216560507</c:v>
                </c:pt>
                <c:pt idx="191">
                  <c:v>1.7650318471337576</c:v>
                </c:pt>
                <c:pt idx="192">
                  <c:v>1.7654777070063692</c:v>
                </c:pt>
                <c:pt idx="193">
                  <c:v>1.765732484076433</c:v>
                </c:pt>
                <c:pt idx="194">
                  <c:v>1.7662420382165602</c:v>
                </c:pt>
                <c:pt idx="195">
                  <c:v>1.7657961783439489</c:v>
                </c:pt>
                <c:pt idx="196">
                  <c:v>1.7664331210191082</c:v>
                </c:pt>
                <c:pt idx="197">
                  <c:v>1.7668152866242037</c:v>
                </c:pt>
                <c:pt idx="198">
                  <c:v>1.7662420382165607</c:v>
                </c:pt>
                <c:pt idx="199">
                  <c:v>1.7661146496815292</c:v>
                </c:pt>
                <c:pt idx="200">
                  <c:v>1.7650318471337585</c:v>
                </c:pt>
                <c:pt idx="201">
                  <c:v>1.7638216560509559</c:v>
                </c:pt>
                <c:pt idx="202">
                  <c:v>1.7623566878980892</c:v>
                </c:pt>
                <c:pt idx="203">
                  <c:v>1.7610828025477705</c:v>
                </c:pt>
                <c:pt idx="204">
                  <c:v>1.759617834394904</c:v>
                </c:pt>
                <c:pt idx="205">
                  <c:v>1.7577070063694267</c:v>
                </c:pt>
                <c:pt idx="206">
                  <c:v>1.7552866242038219</c:v>
                </c:pt>
                <c:pt idx="207">
                  <c:v>1.7529936305732483</c:v>
                </c:pt>
                <c:pt idx="208">
                  <c:v>1.7510828025477705</c:v>
                </c:pt>
                <c:pt idx="209">
                  <c:v>1.7489171974522284</c:v>
                </c:pt>
                <c:pt idx="210">
                  <c:v>1.7464331210191071</c:v>
                </c:pt>
                <c:pt idx="211">
                  <c:v>1.7435031847133744</c:v>
                </c:pt>
                <c:pt idx="212">
                  <c:v>1.739872611464967</c:v>
                </c:pt>
                <c:pt idx="213">
                  <c:v>1.7360509554140118</c:v>
                </c:pt>
                <c:pt idx="214">
                  <c:v>1.7317197452229292</c:v>
                </c:pt>
                <c:pt idx="215">
                  <c:v>1.7275796178343938</c:v>
                </c:pt>
                <c:pt idx="216">
                  <c:v>1.7228662420382155</c:v>
                </c:pt>
                <c:pt idx="217">
                  <c:v>1.7180891719745208</c:v>
                </c:pt>
                <c:pt idx="218">
                  <c:v>1.7138853503184706</c:v>
                </c:pt>
                <c:pt idx="219">
                  <c:v>1.7094904458598721</c:v>
                </c:pt>
                <c:pt idx="220">
                  <c:v>1.7050955414012734</c:v>
                </c:pt>
                <c:pt idx="221">
                  <c:v>1.7001273885350312</c:v>
                </c:pt>
                <c:pt idx="222">
                  <c:v>1.6947133757961779</c:v>
                </c:pt>
                <c:pt idx="223">
                  <c:v>1.6886624203821652</c:v>
                </c:pt>
                <c:pt idx="224">
                  <c:v>1.6828662420382157</c:v>
                </c:pt>
                <c:pt idx="225">
                  <c:v>1.6775159235668782</c:v>
                </c:pt>
                <c:pt idx="226">
                  <c:v>1.6718471337579608</c:v>
                </c:pt>
                <c:pt idx="227">
                  <c:v>1.6661146496815276</c:v>
                </c:pt>
                <c:pt idx="228">
                  <c:v>1.6609554140127381</c:v>
                </c:pt>
                <c:pt idx="229">
                  <c:v>1.6556050955413999</c:v>
                </c:pt>
                <c:pt idx="230">
                  <c:v>1.6508917197452218</c:v>
                </c:pt>
                <c:pt idx="231">
                  <c:v>1.6460509554140113</c:v>
                </c:pt>
                <c:pt idx="232">
                  <c:v>1.6419108280254764</c:v>
                </c:pt>
                <c:pt idx="233">
                  <c:v>1.6380891719745212</c:v>
                </c:pt>
                <c:pt idx="234">
                  <c:v>1.6348407643312093</c:v>
                </c:pt>
                <c:pt idx="235">
                  <c:v>1.6302547770700626</c:v>
                </c:pt>
                <c:pt idx="236">
                  <c:v>1.6260509554140117</c:v>
                </c:pt>
                <c:pt idx="237">
                  <c:v>1.6217197452229288</c:v>
                </c:pt>
                <c:pt idx="238">
                  <c:v>1.6166242038216547</c:v>
                </c:pt>
                <c:pt idx="239">
                  <c:v>1.6123566878980877</c:v>
                </c:pt>
                <c:pt idx="240">
                  <c:v>1.6083439490445846</c:v>
                </c:pt>
                <c:pt idx="241">
                  <c:v>1.6027388535031835</c:v>
                </c:pt>
                <c:pt idx="242">
                  <c:v>1.5991082802547758</c:v>
                </c:pt>
                <c:pt idx="243">
                  <c:v>1.5966242038216547</c:v>
                </c:pt>
                <c:pt idx="244">
                  <c:v>1.5943312101910814</c:v>
                </c:pt>
                <c:pt idx="245">
                  <c:v>1.5931210191082787</c:v>
                </c:pt>
                <c:pt idx="246">
                  <c:v>1.5917834394904444</c:v>
                </c:pt>
                <c:pt idx="247">
                  <c:v>1.5909554140127373</c:v>
                </c:pt>
                <c:pt idx="248">
                  <c:v>1.5887261146496803</c:v>
                </c:pt>
                <c:pt idx="249">
                  <c:v>1.5861146496815273</c:v>
                </c:pt>
                <c:pt idx="250">
                  <c:v>1.5818471337579605</c:v>
                </c:pt>
                <c:pt idx="251">
                  <c:v>1.5780254777070053</c:v>
                </c:pt>
                <c:pt idx="252">
                  <c:v>1.5740127388535019</c:v>
                </c:pt>
                <c:pt idx="253">
                  <c:v>1.5710191082802536</c:v>
                </c:pt>
                <c:pt idx="254">
                  <c:v>1.5679617834394892</c:v>
                </c:pt>
                <c:pt idx="255">
                  <c:v>1.5654140127388525</c:v>
                </c:pt>
                <c:pt idx="256">
                  <c:v>1.5629936305732475</c:v>
                </c:pt>
                <c:pt idx="257">
                  <c:v>1.5589808917197443</c:v>
                </c:pt>
                <c:pt idx="258">
                  <c:v>1.5538216560509546</c:v>
                </c:pt>
                <c:pt idx="259">
                  <c:v>1.5491082802547762</c:v>
                </c:pt>
                <c:pt idx="260">
                  <c:v>1.5444585987261139</c:v>
                </c:pt>
                <c:pt idx="261">
                  <c:v>1.5386624203821646</c:v>
                </c:pt>
                <c:pt idx="262">
                  <c:v>1.5320382165605084</c:v>
                </c:pt>
                <c:pt idx="263">
                  <c:v>1.5266878980891712</c:v>
                </c:pt>
                <c:pt idx="264">
                  <c:v>1.5207643312101902</c:v>
                </c:pt>
                <c:pt idx="265">
                  <c:v>1.5154140127388527</c:v>
                </c:pt>
                <c:pt idx="266">
                  <c:v>1.5105095541401263</c:v>
                </c:pt>
                <c:pt idx="267">
                  <c:v>1.5050955414012728</c:v>
                </c:pt>
                <c:pt idx="268">
                  <c:v>1.5009554140127379</c:v>
                </c:pt>
                <c:pt idx="269">
                  <c:v>1.496751592356687</c:v>
                </c:pt>
                <c:pt idx="270">
                  <c:v>1.494140127388534</c:v>
                </c:pt>
                <c:pt idx="271">
                  <c:v>1.4919108280254767</c:v>
                </c:pt>
                <c:pt idx="272">
                  <c:v>1.4889171974522286</c:v>
                </c:pt>
                <c:pt idx="273">
                  <c:v>1.4854777070063685</c:v>
                </c:pt>
                <c:pt idx="274">
                  <c:v>1.4820382165605086</c:v>
                </c:pt>
                <c:pt idx="275">
                  <c:v>1.4785350318471329</c:v>
                </c:pt>
                <c:pt idx="276">
                  <c:v>1.4756687898089162</c:v>
                </c:pt>
                <c:pt idx="277">
                  <c:v>1.4729299363057318</c:v>
                </c:pt>
                <c:pt idx="278">
                  <c:v>1.4708280254777066</c:v>
                </c:pt>
                <c:pt idx="279">
                  <c:v>1.4681528662420376</c:v>
                </c:pt>
                <c:pt idx="280">
                  <c:v>1.4663057324840758</c:v>
                </c:pt>
                <c:pt idx="281">
                  <c:v>1.4642038216560505</c:v>
                </c:pt>
                <c:pt idx="282">
                  <c:v>1.4624203821656045</c:v>
                </c:pt>
                <c:pt idx="283">
                  <c:v>1.4612101910828019</c:v>
                </c:pt>
                <c:pt idx="284">
                  <c:v>1.4592993630573241</c:v>
                </c:pt>
                <c:pt idx="285">
                  <c:v>1.45624203821656</c:v>
                </c:pt>
                <c:pt idx="286">
                  <c:v>1.4545222929936303</c:v>
                </c:pt>
                <c:pt idx="287">
                  <c:v>1.4527388535031844</c:v>
                </c:pt>
                <c:pt idx="288">
                  <c:v>1.4512738853503182</c:v>
                </c:pt>
                <c:pt idx="289">
                  <c:v>1.449108280254777</c:v>
                </c:pt>
                <c:pt idx="290">
                  <c:v>1.4464331210191081</c:v>
                </c:pt>
                <c:pt idx="291">
                  <c:v>1.4434394904458596</c:v>
                </c:pt>
                <c:pt idx="292">
                  <c:v>1.4388535031847132</c:v>
                </c:pt>
                <c:pt idx="293">
                  <c:v>1.4340127388535033</c:v>
                </c:pt>
                <c:pt idx="294">
                  <c:v>1.4279617834394904</c:v>
                </c:pt>
                <c:pt idx="295">
                  <c:v>1.4233757961783442</c:v>
                </c:pt>
                <c:pt idx="296">
                  <c:v>1.4185987261146498</c:v>
                </c:pt>
                <c:pt idx="297">
                  <c:v>1.41343949044586</c:v>
                </c:pt>
                <c:pt idx="298">
                  <c:v>1.4078980891719746</c:v>
                </c:pt>
                <c:pt idx="299">
                  <c:v>1.4030573248407647</c:v>
                </c:pt>
                <c:pt idx="300">
                  <c:v>1.3975796178343951</c:v>
                </c:pt>
                <c:pt idx="301">
                  <c:v>1.3925477707006373</c:v>
                </c:pt>
                <c:pt idx="302">
                  <c:v>1.3882165605095547</c:v>
                </c:pt>
                <c:pt idx="303">
                  <c:v>1.3844585987261151</c:v>
                </c:pt>
                <c:pt idx="304">
                  <c:v>1.3808280254777074</c:v>
                </c:pt>
                <c:pt idx="305">
                  <c:v>1.3773248407643317</c:v>
                </c:pt>
                <c:pt idx="306">
                  <c:v>1.3739490445859879</c:v>
                </c:pt>
                <c:pt idx="307">
                  <c:v>1.3708280254777074</c:v>
                </c:pt>
                <c:pt idx="308">
                  <c:v>1.3673885350318478</c:v>
                </c:pt>
                <c:pt idx="309">
                  <c:v>1.3640764331210198</c:v>
                </c:pt>
                <c:pt idx="310">
                  <c:v>1.360573248407644</c:v>
                </c:pt>
                <c:pt idx="311">
                  <c:v>1.356305732484077</c:v>
                </c:pt>
                <c:pt idx="312">
                  <c:v>1.3520382165605103</c:v>
                </c:pt>
                <c:pt idx="313">
                  <c:v>1.3478980891719752</c:v>
                </c:pt>
                <c:pt idx="314">
                  <c:v>1.3428662420382171</c:v>
                </c:pt>
                <c:pt idx="315">
                  <c:v>1.3378343949044591</c:v>
                </c:pt>
                <c:pt idx="316">
                  <c:v>1.3333121019108285</c:v>
                </c:pt>
                <c:pt idx="317">
                  <c:v>1.3280891719745229</c:v>
                </c:pt>
                <c:pt idx="318">
                  <c:v>1.3219108280254781</c:v>
                </c:pt>
                <c:pt idx="319">
                  <c:v>1.3149044585987264</c:v>
                </c:pt>
                <c:pt idx="320">
                  <c:v>1.307961783439491</c:v>
                </c:pt>
                <c:pt idx="321">
                  <c:v>1.3010191082802554</c:v>
                </c:pt>
                <c:pt idx="322">
                  <c:v>1.2950955414012744</c:v>
                </c:pt>
                <c:pt idx="323">
                  <c:v>1.2893630573248411</c:v>
                </c:pt>
                <c:pt idx="324">
                  <c:v>1.2839490445859878</c:v>
                </c:pt>
                <c:pt idx="325">
                  <c:v>1.2785987261146499</c:v>
                </c:pt>
                <c:pt idx="326">
                  <c:v>1.2730573248407646</c:v>
                </c:pt>
                <c:pt idx="327">
                  <c:v>1.2678980891719747</c:v>
                </c:pt>
                <c:pt idx="328">
                  <c:v>1.2629936305732485</c:v>
                </c:pt>
                <c:pt idx="329">
                  <c:v>1.2585350318471338</c:v>
                </c:pt>
                <c:pt idx="330">
                  <c:v>1.2542675159235668</c:v>
                </c:pt>
                <c:pt idx="331">
                  <c:v>1.2500636942675158</c:v>
                </c:pt>
                <c:pt idx="332">
                  <c:v>1.2461146496815287</c:v>
                </c:pt>
                <c:pt idx="333">
                  <c:v>1.2422929936305731</c:v>
                </c:pt>
                <c:pt idx="334">
                  <c:v>1.2376433121019108</c:v>
                </c:pt>
                <c:pt idx="335">
                  <c:v>1.2324203821656052</c:v>
                </c:pt>
                <c:pt idx="336">
                  <c:v>1.2272611464968153</c:v>
                </c:pt>
                <c:pt idx="337">
                  <c:v>1.2226751592356684</c:v>
                </c:pt>
                <c:pt idx="338">
                  <c:v>1.2178980891719742</c:v>
                </c:pt>
                <c:pt idx="339">
                  <c:v>1.2130573248407641</c:v>
                </c:pt>
                <c:pt idx="340">
                  <c:v>1.2068789808917193</c:v>
                </c:pt>
                <c:pt idx="341">
                  <c:v>1.202229299363057</c:v>
                </c:pt>
                <c:pt idx="342">
                  <c:v>1.197197452229299</c:v>
                </c:pt>
                <c:pt idx="343">
                  <c:v>1.1921656050955409</c:v>
                </c:pt>
                <c:pt idx="344">
                  <c:v>1.1869426751592353</c:v>
                </c:pt>
                <c:pt idx="345">
                  <c:v>1.1821019108280248</c:v>
                </c:pt>
                <c:pt idx="346">
                  <c:v>1.1768789808917191</c:v>
                </c:pt>
                <c:pt idx="347">
                  <c:v>1.1717197452229295</c:v>
                </c:pt>
                <c:pt idx="348">
                  <c:v>1.1668152866242032</c:v>
                </c:pt>
                <c:pt idx="349">
                  <c:v>1.1624203821656043</c:v>
                </c:pt>
                <c:pt idx="350">
                  <c:v>1.157770700636942</c:v>
                </c:pt>
                <c:pt idx="351">
                  <c:v>1.1532484076433114</c:v>
                </c:pt>
                <c:pt idx="352">
                  <c:v>1.1491719745222924</c:v>
                </c:pt>
                <c:pt idx="353">
                  <c:v>1.1448407643312095</c:v>
                </c:pt>
                <c:pt idx="354">
                  <c:v>1.1405732484076427</c:v>
                </c:pt>
                <c:pt idx="355">
                  <c:v>1.137070063694267</c:v>
                </c:pt>
                <c:pt idx="356">
                  <c:v>1.1331847133757957</c:v>
                </c:pt>
                <c:pt idx="357">
                  <c:v>1.12968152866242</c:v>
                </c:pt>
                <c:pt idx="358">
                  <c:v>1.1269426751592353</c:v>
                </c:pt>
                <c:pt idx="359">
                  <c:v>1.1245222929936303</c:v>
                </c:pt>
                <c:pt idx="360">
                  <c:v>1.1222929936305728</c:v>
                </c:pt>
                <c:pt idx="361">
                  <c:v>1.120445859872611</c:v>
                </c:pt>
                <c:pt idx="362">
                  <c:v>1.1185350318471332</c:v>
                </c:pt>
                <c:pt idx="363">
                  <c:v>1.1166242038216556</c:v>
                </c:pt>
                <c:pt idx="364">
                  <c:v>1.1145859872611461</c:v>
                </c:pt>
                <c:pt idx="365">
                  <c:v>1.1129299363057323</c:v>
                </c:pt>
                <c:pt idx="366">
                  <c:v>1.1113375796178344</c:v>
                </c:pt>
                <c:pt idx="367">
                  <c:v>1.1096178343949041</c:v>
                </c:pt>
                <c:pt idx="368">
                  <c:v>1.1082165605095537</c:v>
                </c:pt>
                <c:pt idx="369">
                  <c:v>1.1075796178343946</c:v>
                </c:pt>
                <c:pt idx="370">
                  <c:v>1.1070700636942674</c:v>
                </c:pt>
                <c:pt idx="371">
                  <c:v>1.10656050955414</c:v>
                </c:pt>
                <c:pt idx="372">
                  <c:v>1.1061146496815286</c:v>
                </c:pt>
                <c:pt idx="373">
                  <c:v>1.1051592356687898</c:v>
                </c:pt>
                <c:pt idx="374">
                  <c:v>1.1043949044585986</c:v>
                </c:pt>
                <c:pt idx="375">
                  <c:v>1.1032484076433122</c:v>
                </c:pt>
                <c:pt idx="376">
                  <c:v>1.1026751592356687</c:v>
                </c:pt>
                <c:pt idx="377">
                  <c:v>1.1015286624203822</c:v>
                </c:pt>
                <c:pt idx="378">
                  <c:v>1.0998726114649682</c:v>
                </c:pt>
                <c:pt idx="379">
                  <c:v>1.0978980891719745</c:v>
                </c:pt>
                <c:pt idx="380">
                  <c:v>1.0960509554140128</c:v>
                </c:pt>
                <c:pt idx="381">
                  <c:v>1.0943949044585988</c:v>
                </c:pt>
                <c:pt idx="382">
                  <c:v>1.0931847133757961</c:v>
                </c:pt>
                <c:pt idx="383">
                  <c:v>1.091592356687898</c:v>
                </c:pt>
                <c:pt idx="384">
                  <c:v>1.0902547770700635</c:v>
                </c:pt>
                <c:pt idx="385">
                  <c:v>1.0887898089171972</c:v>
                </c:pt>
                <c:pt idx="386">
                  <c:v>1.0871974522292991</c:v>
                </c:pt>
                <c:pt idx="387">
                  <c:v>1.0853503184713373</c:v>
                </c:pt>
                <c:pt idx="388">
                  <c:v>1.083057324840764</c:v>
                </c:pt>
                <c:pt idx="389">
                  <c:v>1.0807643312101907</c:v>
                </c:pt>
                <c:pt idx="390">
                  <c:v>1.0783439490445854</c:v>
                </c:pt>
                <c:pt idx="391">
                  <c:v>1.0765605095541397</c:v>
                </c:pt>
                <c:pt idx="392">
                  <c:v>1.0749044585987257</c:v>
                </c:pt>
                <c:pt idx="393">
                  <c:v>1.0733121019108276</c:v>
                </c:pt>
                <c:pt idx="394">
                  <c:v>1.0716560509554136</c:v>
                </c:pt>
                <c:pt idx="395">
                  <c:v>1.0700636942675155</c:v>
                </c:pt>
                <c:pt idx="396">
                  <c:v>1.0688535031847131</c:v>
                </c:pt>
                <c:pt idx="397">
                  <c:v>1.0682802547770696</c:v>
                </c:pt>
                <c:pt idx="398">
                  <c:v>1.0685350318471334</c:v>
                </c:pt>
                <c:pt idx="399">
                  <c:v>1.0685350318471332</c:v>
                </c:pt>
                <c:pt idx="400">
                  <c:v>1.0678343949044582</c:v>
                </c:pt>
                <c:pt idx="401">
                  <c:v>1.0670700636942669</c:v>
                </c:pt>
                <c:pt idx="402">
                  <c:v>1.0666878980891716</c:v>
                </c:pt>
                <c:pt idx="403">
                  <c:v>1.0666878980891714</c:v>
                </c:pt>
                <c:pt idx="404">
                  <c:v>1.0666878980891714</c:v>
                </c:pt>
                <c:pt idx="405">
                  <c:v>1.0670063694267511</c:v>
                </c:pt>
                <c:pt idx="406">
                  <c:v>1.0679617834394901</c:v>
                </c:pt>
                <c:pt idx="407">
                  <c:v>1.0689808917197448</c:v>
                </c:pt>
                <c:pt idx="408">
                  <c:v>1.0697452229299358</c:v>
                </c:pt>
                <c:pt idx="409">
                  <c:v>1.0703184713375793</c:v>
                </c:pt>
                <c:pt idx="410">
                  <c:v>1.0711464968152862</c:v>
                </c:pt>
                <c:pt idx="411">
                  <c:v>1.0722292993630569</c:v>
                </c:pt>
                <c:pt idx="412">
                  <c:v>1.0735668789808912</c:v>
                </c:pt>
                <c:pt idx="413">
                  <c:v>1.0753503184713371</c:v>
                </c:pt>
                <c:pt idx="414">
                  <c:v>1.0770063694267511</c:v>
                </c:pt>
                <c:pt idx="415">
                  <c:v>1.080445859872611</c:v>
                </c:pt>
                <c:pt idx="416">
                  <c:v>1.0838853503184709</c:v>
                </c:pt>
                <c:pt idx="417">
                  <c:v>1.0866878980891714</c:v>
                </c:pt>
                <c:pt idx="418">
                  <c:v>1.0901273885350315</c:v>
                </c:pt>
                <c:pt idx="419">
                  <c:v>1.0944585987261142</c:v>
                </c:pt>
                <c:pt idx="420">
                  <c:v>1.0982802547770698</c:v>
                </c:pt>
                <c:pt idx="421">
                  <c:v>1.1007006369426748</c:v>
                </c:pt>
                <c:pt idx="422">
                  <c:v>1.1036942675159234</c:v>
                </c:pt>
                <c:pt idx="423">
                  <c:v>1.1063057324840762</c:v>
                </c:pt>
                <c:pt idx="424">
                  <c:v>1.1091082802547769</c:v>
                </c:pt>
                <c:pt idx="425">
                  <c:v>1.1113375796178342</c:v>
                </c:pt>
                <c:pt idx="426">
                  <c:v>1.1129936305732482</c:v>
                </c:pt>
                <c:pt idx="427">
                  <c:v>1.1136942675159234</c:v>
                </c:pt>
                <c:pt idx="428">
                  <c:v>1.114012738853503</c:v>
                </c:pt>
                <c:pt idx="429">
                  <c:v>1.1145222929936303</c:v>
                </c:pt>
                <c:pt idx="430">
                  <c:v>1.1156050955414012</c:v>
                </c:pt>
                <c:pt idx="431">
                  <c:v>1.11656050955414</c:v>
                </c:pt>
                <c:pt idx="432">
                  <c:v>1.1174522292993629</c:v>
                </c:pt>
                <c:pt idx="433">
                  <c:v>1.1178980891719743</c:v>
                </c:pt>
                <c:pt idx="434">
                  <c:v>1.1189171974522292</c:v>
                </c:pt>
                <c:pt idx="435">
                  <c:v>1.1192356687898086</c:v>
                </c:pt>
                <c:pt idx="436">
                  <c:v>1.1202547770700635</c:v>
                </c:pt>
                <c:pt idx="437">
                  <c:v>1.1212738853503181</c:v>
                </c:pt>
                <c:pt idx="438">
                  <c:v>1.122292993630573</c:v>
                </c:pt>
                <c:pt idx="439">
                  <c:v>1.1238216560509553</c:v>
                </c:pt>
                <c:pt idx="440">
                  <c:v>1.1246496815286626</c:v>
                </c:pt>
                <c:pt idx="441">
                  <c:v>1.1248407643312106</c:v>
                </c:pt>
                <c:pt idx="442">
                  <c:v>1.1253503184713378</c:v>
                </c:pt>
                <c:pt idx="443">
                  <c:v>1.125350318471338</c:v>
                </c:pt>
                <c:pt idx="444">
                  <c:v>1.12547770700637</c:v>
                </c:pt>
                <c:pt idx="445">
                  <c:v>1.1259235668789815</c:v>
                </c:pt>
                <c:pt idx="446">
                  <c:v>1.1256687898089177</c:v>
                </c:pt>
                <c:pt idx="447">
                  <c:v>1.1261783439490451</c:v>
                </c:pt>
                <c:pt idx="448">
                  <c:v>1.1266242038216567</c:v>
                </c:pt>
                <c:pt idx="449">
                  <c:v>1.1275159235668797</c:v>
                </c:pt>
                <c:pt idx="450">
                  <c:v>1.1287261146496825</c:v>
                </c:pt>
                <c:pt idx="451">
                  <c:v>1.130764331210192</c:v>
                </c:pt>
                <c:pt idx="452">
                  <c:v>1.1322929936305743</c:v>
                </c:pt>
                <c:pt idx="453">
                  <c:v>1.1336305732484089</c:v>
                </c:pt>
                <c:pt idx="454">
                  <c:v>1.1352866242038231</c:v>
                </c:pt>
                <c:pt idx="455">
                  <c:v>1.1369426751592369</c:v>
                </c:pt>
                <c:pt idx="456">
                  <c:v>1.1384713375796189</c:v>
                </c:pt>
                <c:pt idx="457">
                  <c:v>1.1407006369426764</c:v>
                </c:pt>
                <c:pt idx="458">
                  <c:v>1.1422929936305746</c:v>
                </c:pt>
                <c:pt idx="459">
                  <c:v>1.143694267515925</c:v>
                </c:pt>
                <c:pt idx="460">
                  <c:v>1.1443949044586001</c:v>
                </c:pt>
                <c:pt idx="461">
                  <c:v>1.1452229299363068</c:v>
                </c:pt>
                <c:pt idx="462">
                  <c:v>1.1459872611464981</c:v>
                </c:pt>
                <c:pt idx="463">
                  <c:v>1.1467515923566891</c:v>
                </c:pt>
                <c:pt idx="464">
                  <c:v>1.1466242038216572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961-41E6-AD68-29A64394EB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7872464"/>
        <c:axId val="537871808"/>
      </c:lineChart>
      <c:dateAx>
        <c:axId val="537872464"/>
        <c:scaling>
          <c:orientation val="minMax"/>
        </c:scaling>
        <c:delete val="0"/>
        <c:axPos val="b"/>
        <c:numFmt formatCode="yyyy;@" sourceLinked="0"/>
        <c:majorTickMark val="cross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537871808"/>
        <c:crosses val="autoZero"/>
        <c:auto val="1"/>
        <c:lblOffset val="100"/>
        <c:baseTimeUnit val="days"/>
      </c:dateAx>
      <c:valAx>
        <c:axId val="537871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prstDash val="dash"/>
              <a:round/>
            </a:ln>
            <a:effectLst/>
          </c:spPr>
        </c:majorGridlines>
        <c:numFmt formatCode="#,##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537872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7.135772216335072E-2"/>
          <c:y val="0.86906099121902514"/>
          <c:w val="0.89999998380178303"/>
          <c:h val="7.941521769243521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  <a:ln w="12700">
              <a:noFill/>
            </a:ln>
            <a:effectLst/>
          </c:spPr>
          <c:invertIfNegative val="0"/>
          <c:cat>
            <c:strRef>
              <c:f>'Bund 20Y-10Y'!$I$12:$I$34</c:f>
              <c:strCache>
                <c:ptCount val="23"/>
                <c:pt idx="0">
                  <c:v>96</c:v>
                </c:pt>
                <c:pt idx="1">
                  <c:v>96</c:v>
                </c:pt>
                <c:pt idx="2">
                  <c:v>96</c:v>
                </c:pt>
                <c:pt idx="3">
                  <c:v>96</c:v>
                </c:pt>
                <c:pt idx="4">
                  <c:v>00</c:v>
                </c:pt>
                <c:pt idx="5">
                  <c:v>01</c:v>
                </c:pt>
                <c:pt idx="6">
                  <c:v>02</c:v>
                </c:pt>
                <c:pt idx="7">
                  <c:v>03</c:v>
                </c:pt>
                <c:pt idx="8">
                  <c:v>04</c:v>
                </c:pt>
                <c:pt idx="9">
                  <c:v>05</c:v>
                </c:pt>
                <c:pt idx="10">
                  <c:v>06</c:v>
                </c:pt>
                <c:pt idx="11">
                  <c:v>07</c:v>
                </c:pt>
                <c:pt idx="12">
                  <c:v>08</c:v>
                </c:pt>
                <c:pt idx="13">
                  <c:v>09</c:v>
                </c:pt>
                <c:pt idx="14">
                  <c:v>10</c:v>
                </c:pt>
                <c:pt idx="15">
                  <c:v>11</c:v>
                </c:pt>
                <c:pt idx="16">
                  <c:v>12</c:v>
                </c:pt>
                <c:pt idx="17">
                  <c:v>13</c:v>
                </c:pt>
                <c:pt idx="18">
                  <c:v>14</c:v>
                </c:pt>
                <c:pt idx="19">
                  <c:v>15</c:v>
                </c:pt>
                <c:pt idx="20">
                  <c:v>16</c:v>
                </c:pt>
                <c:pt idx="21">
                  <c:v>17</c:v>
                </c:pt>
                <c:pt idx="22">
                  <c:v>18*</c:v>
                </c:pt>
              </c:strCache>
            </c:strRef>
          </c:cat>
          <c:val>
            <c:numRef>
              <c:f>'Bund 20Y-10Y'!$H$12:$H$34</c:f>
              <c:numCache>
                <c:formatCode>0.00%</c:formatCode>
                <c:ptCount val="23"/>
                <c:pt idx="0">
                  <c:v>7.0399999999999976E-3</c:v>
                </c:pt>
                <c:pt idx="1">
                  <c:v>3.860000000000001E-3</c:v>
                </c:pt>
                <c:pt idx="2">
                  <c:v>5.5899999999999969E-3</c:v>
                </c:pt>
                <c:pt idx="3">
                  <c:v>2.1799999999999996E-3</c:v>
                </c:pt>
                <c:pt idx="4">
                  <c:v>1.590000000000007E-3</c:v>
                </c:pt>
                <c:pt idx="5">
                  <c:v>2.8300000000000035E-3</c:v>
                </c:pt>
                <c:pt idx="6">
                  <c:v>3.2899999999999974E-3</c:v>
                </c:pt>
                <c:pt idx="7">
                  <c:v>5.1100000000000008E-3</c:v>
                </c:pt>
                <c:pt idx="8">
                  <c:v>4.3199999999999992E-3</c:v>
                </c:pt>
                <c:pt idx="9">
                  <c:v>2.3300000000000009E-3</c:v>
                </c:pt>
                <c:pt idx="10">
                  <c:v>1.4899999999999957E-3</c:v>
                </c:pt>
                <c:pt idx="11">
                  <c:v>2.9199999999999981E-3</c:v>
                </c:pt>
                <c:pt idx="12">
                  <c:v>7.8799999999999981E-3</c:v>
                </c:pt>
                <c:pt idx="13">
                  <c:v>7.1799999999999998E-3</c:v>
                </c:pt>
                <c:pt idx="14">
                  <c:v>5.7200000000000003E-3</c:v>
                </c:pt>
                <c:pt idx="15">
                  <c:v>6.5199999999999989E-3</c:v>
                </c:pt>
                <c:pt idx="16">
                  <c:v>7.5099999999999993E-3</c:v>
                </c:pt>
                <c:pt idx="17">
                  <c:v>7.6199999999999983E-3</c:v>
                </c:pt>
                <c:pt idx="18">
                  <c:v>6.11E-3</c:v>
                </c:pt>
                <c:pt idx="19">
                  <c:v>7.170000000000001E-3</c:v>
                </c:pt>
                <c:pt idx="20">
                  <c:v>5.0000000000000001E-3</c:v>
                </c:pt>
                <c:pt idx="21">
                  <c:v>5.1499999999999992E-3</c:v>
                </c:pt>
                <c:pt idx="22">
                  <c:v>3.98E-3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DA4-4909-9121-C6527436C0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74693008"/>
        <c:axId val="474695304"/>
      </c:barChart>
      <c:catAx>
        <c:axId val="474693008"/>
        <c:scaling>
          <c:orientation val="minMax"/>
        </c:scaling>
        <c:delete val="0"/>
        <c:axPos val="b"/>
        <c:numFmt formatCode="0" sourceLinked="0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474695304"/>
        <c:crosses val="autoZero"/>
        <c:auto val="1"/>
        <c:lblAlgn val="ctr"/>
        <c:lblOffset val="100"/>
        <c:tickMarkSkip val="4"/>
        <c:noMultiLvlLbl val="0"/>
      </c:catAx>
      <c:valAx>
        <c:axId val="474695304"/>
        <c:scaling>
          <c:orientation val="minMax"/>
          <c:max val="8.0000000000000019E-3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prstDash val="dash"/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474693008"/>
        <c:crosses val="autoZero"/>
        <c:crossBetween val="between"/>
        <c:majorUnit val="2.0000000000000005E-3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8218611852737596E-2"/>
          <c:y val="5.3631337319948409E-2"/>
          <c:w val="0.88899114324512085"/>
          <c:h val="0.77692561625673084"/>
        </c:manualLayout>
      </c:layout>
      <c:lineChart>
        <c:grouping val="standard"/>
        <c:varyColors val="0"/>
        <c:ser>
          <c:idx val="0"/>
          <c:order val="0"/>
          <c:tx>
            <c:v>ERP* (Belgique)</c:v>
          </c:tx>
          <c:spPr>
            <a:ln w="19050" cap="rnd">
              <a:solidFill>
                <a:srgbClr val="FFCC00"/>
              </a:solidFill>
              <a:round/>
            </a:ln>
            <a:effectLst/>
          </c:spPr>
          <c:marker>
            <c:symbol val="none"/>
          </c:marker>
          <c:cat>
            <c:numRef>
              <c:f>'Implied ERP (Fairness)'!$A$10:$A$56</c:f>
              <c:numCache>
                <c:formatCode>m/d/yyyy</c:formatCode>
                <c:ptCount val="47"/>
                <c:pt idx="0">
                  <c:v>42004</c:v>
                </c:pt>
                <c:pt idx="1">
                  <c:v>42034</c:v>
                </c:pt>
                <c:pt idx="2">
                  <c:v>42062</c:v>
                </c:pt>
                <c:pt idx="3">
                  <c:v>42094</c:v>
                </c:pt>
                <c:pt idx="4">
                  <c:v>42124</c:v>
                </c:pt>
                <c:pt idx="5">
                  <c:v>42153</c:v>
                </c:pt>
                <c:pt idx="6">
                  <c:v>42185</c:v>
                </c:pt>
                <c:pt idx="7">
                  <c:v>42216</c:v>
                </c:pt>
                <c:pt idx="8">
                  <c:v>42247</c:v>
                </c:pt>
                <c:pt idx="9">
                  <c:v>42277</c:v>
                </c:pt>
                <c:pt idx="10">
                  <c:v>42307</c:v>
                </c:pt>
                <c:pt idx="11">
                  <c:v>42338</c:v>
                </c:pt>
                <c:pt idx="12">
                  <c:v>42369</c:v>
                </c:pt>
                <c:pt idx="13">
                  <c:v>42398</c:v>
                </c:pt>
                <c:pt idx="14">
                  <c:v>42429</c:v>
                </c:pt>
                <c:pt idx="15">
                  <c:v>42459</c:v>
                </c:pt>
                <c:pt idx="16">
                  <c:v>42489</c:v>
                </c:pt>
                <c:pt idx="17">
                  <c:v>42521</c:v>
                </c:pt>
                <c:pt idx="18">
                  <c:v>42551</c:v>
                </c:pt>
                <c:pt idx="19">
                  <c:v>42580</c:v>
                </c:pt>
                <c:pt idx="20">
                  <c:v>42613</c:v>
                </c:pt>
                <c:pt idx="21">
                  <c:v>42643</c:v>
                </c:pt>
                <c:pt idx="22">
                  <c:v>42674</c:v>
                </c:pt>
                <c:pt idx="23">
                  <c:v>42704</c:v>
                </c:pt>
                <c:pt idx="24">
                  <c:v>42734</c:v>
                </c:pt>
                <c:pt idx="25">
                  <c:v>42766</c:v>
                </c:pt>
                <c:pt idx="26">
                  <c:v>42794</c:v>
                </c:pt>
                <c:pt idx="27">
                  <c:v>42825</c:v>
                </c:pt>
                <c:pt idx="28">
                  <c:v>42853</c:v>
                </c:pt>
                <c:pt idx="29">
                  <c:v>42886</c:v>
                </c:pt>
                <c:pt idx="30">
                  <c:v>42916</c:v>
                </c:pt>
                <c:pt idx="31">
                  <c:v>42947</c:v>
                </c:pt>
                <c:pt idx="32">
                  <c:v>42978</c:v>
                </c:pt>
                <c:pt idx="33">
                  <c:v>43007</c:v>
                </c:pt>
                <c:pt idx="34">
                  <c:v>43039</c:v>
                </c:pt>
                <c:pt idx="35">
                  <c:v>43069</c:v>
                </c:pt>
                <c:pt idx="36">
                  <c:v>43098</c:v>
                </c:pt>
                <c:pt idx="37">
                  <c:v>43131</c:v>
                </c:pt>
                <c:pt idx="38">
                  <c:v>43159</c:v>
                </c:pt>
                <c:pt idx="39">
                  <c:v>43188</c:v>
                </c:pt>
                <c:pt idx="40">
                  <c:v>43220</c:v>
                </c:pt>
                <c:pt idx="41">
                  <c:v>43251</c:v>
                </c:pt>
                <c:pt idx="42">
                  <c:v>43280</c:v>
                </c:pt>
                <c:pt idx="43">
                  <c:v>43312</c:v>
                </c:pt>
                <c:pt idx="44">
                  <c:v>43343</c:v>
                </c:pt>
                <c:pt idx="45">
                  <c:v>43371</c:v>
                </c:pt>
                <c:pt idx="46">
                  <c:v>43404</c:v>
                </c:pt>
              </c:numCache>
            </c:numRef>
          </c:cat>
          <c:val>
            <c:numRef>
              <c:f>'Implied ERP (Fairness)'!$T$10:$T$56</c:f>
              <c:numCache>
                <c:formatCode>0.00%</c:formatCode>
                <c:ptCount val="47"/>
                <c:pt idx="0">
                  <c:v>7.5536430864917695E-2</c:v>
                </c:pt>
                <c:pt idx="1">
                  <c:v>7.6558759495390608E-2</c:v>
                </c:pt>
                <c:pt idx="2">
                  <c:v>7.0540380552298013E-2</c:v>
                </c:pt>
                <c:pt idx="3">
                  <c:v>7.2641441909775797E-2</c:v>
                </c:pt>
                <c:pt idx="4">
                  <c:v>7.3259233043440411E-2</c:v>
                </c:pt>
                <c:pt idx="5">
                  <c:v>6.8762923796549399E-2</c:v>
                </c:pt>
                <c:pt idx="6">
                  <c:v>6.5396918498953308E-2</c:v>
                </c:pt>
                <c:pt idx="7">
                  <c:v>6.7027820284013204E-2</c:v>
                </c:pt>
                <c:pt idx="8">
                  <c:v>7.0118297938216098E-2</c:v>
                </c:pt>
                <c:pt idx="9">
                  <c:v>7.5786598065022401E-2</c:v>
                </c:pt>
                <c:pt idx="10">
                  <c:v>6.7908703734466211E-2</c:v>
                </c:pt>
                <c:pt idx="11">
                  <c:v>5.7886864789785011E-2</c:v>
                </c:pt>
                <c:pt idx="12">
                  <c:v>6.6934968251266505E-2</c:v>
                </c:pt>
                <c:pt idx="13">
                  <c:v>7.1262691492245192E-2</c:v>
                </c:pt>
                <c:pt idx="14">
                  <c:v>8.0107147346210009E-2</c:v>
                </c:pt>
                <c:pt idx="15">
                  <c:v>7.6703267258095204E-2</c:v>
                </c:pt>
                <c:pt idx="16">
                  <c:v>7.5510572080478497E-2</c:v>
                </c:pt>
                <c:pt idx="17">
                  <c:v>7.3504385625118199E-2</c:v>
                </c:pt>
                <c:pt idx="18">
                  <c:v>7.7592845677686012E-2</c:v>
                </c:pt>
                <c:pt idx="19">
                  <c:v>7.7923221416836191E-2</c:v>
                </c:pt>
                <c:pt idx="20">
                  <c:v>7.7119246184915197E-2</c:v>
                </c:pt>
                <c:pt idx="21">
                  <c:v>7.7126433129166602E-2</c:v>
                </c:pt>
                <c:pt idx="22">
                  <c:v>8.0227398386102503E-2</c:v>
                </c:pt>
                <c:pt idx="23">
                  <c:v>8.2102320566270398E-2</c:v>
                </c:pt>
                <c:pt idx="24">
                  <c:v>8.0021572663199397E-2</c:v>
                </c:pt>
                <c:pt idx="25">
                  <c:v>7.9830243010998586E-2</c:v>
                </c:pt>
                <c:pt idx="26">
                  <c:v>7.9082837033539896E-2</c:v>
                </c:pt>
                <c:pt idx="27">
                  <c:v>6.7424715797489501E-2</c:v>
                </c:pt>
                <c:pt idx="28">
                  <c:v>6.8760172624990804E-2</c:v>
                </c:pt>
                <c:pt idx="29">
                  <c:v>6.7840745640147887E-2</c:v>
                </c:pt>
                <c:pt idx="30">
                  <c:v>6.8622599955705493E-2</c:v>
                </c:pt>
                <c:pt idx="31">
                  <c:v>6.5985343603654698E-2</c:v>
                </c:pt>
                <c:pt idx="32">
                  <c:v>7.2122262711720703E-2</c:v>
                </c:pt>
                <c:pt idx="33">
                  <c:v>7.1227033325478403E-2</c:v>
                </c:pt>
                <c:pt idx="34">
                  <c:v>7.1952044875937593E-2</c:v>
                </c:pt>
                <c:pt idx="35">
                  <c:v>7.6587022243420497E-2</c:v>
                </c:pt>
                <c:pt idx="36">
                  <c:v>7.3624790415359492E-2</c:v>
                </c:pt>
                <c:pt idx="37">
                  <c:v>7.5901138040440297E-2</c:v>
                </c:pt>
                <c:pt idx="38">
                  <c:v>7.9818377909343208E-2</c:v>
                </c:pt>
                <c:pt idx="39">
                  <c:v>8.4599411306769706E-2</c:v>
                </c:pt>
                <c:pt idx="40">
                  <c:v>8.4906254217834307E-2</c:v>
                </c:pt>
                <c:pt idx="41">
                  <c:v>8.7967546721301998E-2</c:v>
                </c:pt>
                <c:pt idx="42">
                  <c:v>8.7414518053801793E-2</c:v>
                </c:pt>
                <c:pt idx="43">
                  <c:v>8.4344402885362296E-2</c:v>
                </c:pt>
                <c:pt idx="44">
                  <c:v>8.897349534876009E-2</c:v>
                </c:pt>
                <c:pt idx="45">
                  <c:v>8.7785414000180695E-2</c:v>
                </c:pt>
                <c:pt idx="46">
                  <c:v>9.2853581344091204E-2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F6B-4512-A424-40C720D098C5}"/>
            </c:ext>
          </c:extLst>
        </c:ser>
        <c:ser>
          <c:idx val="1"/>
          <c:order val="1"/>
          <c:tx>
            <c:v>Rf</c:v>
          </c:tx>
          <c:spPr>
            <a:ln w="12700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'Implied ERP (Fairness)'!$A$10:$A$56</c:f>
              <c:numCache>
                <c:formatCode>m/d/yyyy</c:formatCode>
                <c:ptCount val="47"/>
                <c:pt idx="0">
                  <c:v>42004</c:v>
                </c:pt>
                <c:pt idx="1">
                  <c:v>42034</c:v>
                </c:pt>
                <c:pt idx="2">
                  <c:v>42062</c:v>
                </c:pt>
                <c:pt idx="3">
                  <c:v>42094</c:v>
                </c:pt>
                <c:pt idx="4">
                  <c:v>42124</c:v>
                </c:pt>
                <c:pt idx="5">
                  <c:v>42153</c:v>
                </c:pt>
                <c:pt idx="6">
                  <c:v>42185</c:v>
                </c:pt>
                <c:pt idx="7">
                  <c:v>42216</c:v>
                </c:pt>
                <c:pt idx="8">
                  <c:v>42247</c:v>
                </c:pt>
                <c:pt idx="9">
                  <c:v>42277</c:v>
                </c:pt>
                <c:pt idx="10">
                  <c:v>42307</c:v>
                </c:pt>
                <c:pt idx="11">
                  <c:v>42338</c:v>
                </c:pt>
                <c:pt idx="12">
                  <c:v>42369</c:v>
                </c:pt>
                <c:pt idx="13">
                  <c:v>42398</c:v>
                </c:pt>
                <c:pt idx="14">
                  <c:v>42429</c:v>
                </c:pt>
                <c:pt idx="15">
                  <c:v>42459</c:v>
                </c:pt>
                <c:pt idx="16">
                  <c:v>42489</c:v>
                </c:pt>
                <c:pt idx="17">
                  <c:v>42521</c:v>
                </c:pt>
                <c:pt idx="18">
                  <c:v>42551</c:v>
                </c:pt>
                <c:pt idx="19">
                  <c:v>42580</c:v>
                </c:pt>
                <c:pt idx="20">
                  <c:v>42613</c:v>
                </c:pt>
                <c:pt idx="21">
                  <c:v>42643</c:v>
                </c:pt>
                <c:pt idx="22">
                  <c:v>42674</c:v>
                </c:pt>
                <c:pt idx="23">
                  <c:v>42704</c:v>
                </c:pt>
                <c:pt idx="24">
                  <c:v>42734</c:v>
                </c:pt>
                <c:pt idx="25">
                  <c:v>42766</c:v>
                </c:pt>
                <c:pt idx="26">
                  <c:v>42794</c:v>
                </c:pt>
                <c:pt idx="27">
                  <c:v>42825</c:v>
                </c:pt>
                <c:pt idx="28">
                  <c:v>42853</c:v>
                </c:pt>
                <c:pt idx="29">
                  <c:v>42886</c:v>
                </c:pt>
                <c:pt idx="30">
                  <c:v>42916</c:v>
                </c:pt>
                <c:pt idx="31">
                  <c:v>42947</c:v>
                </c:pt>
                <c:pt idx="32">
                  <c:v>42978</c:v>
                </c:pt>
                <c:pt idx="33">
                  <c:v>43007</c:v>
                </c:pt>
                <c:pt idx="34">
                  <c:v>43039</c:v>
                </c:pt>
                <c:pt idx="35">
                  <c:v>43069</c:v>
                </c:pt>
                <c:pt idx="36">
                  <c:v>43098</c:v>
                </c:pt>
                <c:pt idx="37">
                  <c:v>43131</c:v>
                </c:pt>
                <c:pt idx="38">
                  <c:v>43159</c:v>
                </c:pt>
                <c:pt idx="39">
                  <c:v>43188</c:v>
                </c:pt>
                <c:pt idx="40">
                  <c:v>43220</c:v>
                </c:pt>
                <c:pt idx="41">
                  <c:v>43251</c:v>
                </c:pt>
                <c:pt idx="42">
                  <c:v>43280</c:v>
                </c:pt>
                <c:pt idx="43">
                  <c:v>43312</c:v>
                </c:pt>
                <c:pt idx="44">
                  <c:v>43343</c:v>
                </c:pt>
                <c:pt idx="45">
                  <c:v>43371</c:v>
                </c:pt>
                <c:pt idx="46">
                  <c:v>43404</c:v>
                </c:pt>
              </c:numCache>
            </c:numRef>
          </c:cat>
          <c:val>
            <c:numRef>
              <c:f>'Implied ERP (Fairness)'!$S$10:$S$56</c:f>
              <c:numCache>
                <c:formatCode>0.00%</c:formatCode>
                <c:ptCount val="47"/>
                <c:pt idx="0">
                  <c:v>5.8699999999999994E-3</c:v>
                </c:pt>
                <c:pt idx="1">
                  <c:v>3.0200000000000001E-3</c:v>
                </c:pt>
                <c:pt idx="2">
                  <c:v>3.2700000000000003E-3</c:v>
                </c:pt>
                <c:pt idx="3">
                  <c:v>2.0599999999999998E-3</c:v>
                </c:pt>
                <c:pt idx="4">
                  <c:v>1.5399999999999999E-3</c:v>
                </c:pt>
                <c:pt idx="5">
                  <c:v>4.8599999999999997E-3</c:v>
                </c:pt>
                <c:pt idx="6">
                  <c:v>9.2100000000000012E-3</c:v>
                </c:pt>
                <c:pt idx="7">
                  <c:v>6.43E-3</c:v>
                </c:pt>
                <c:pt idx="8">
                  <c:v>7.4099999999999999E-3</c:v>
                </c:pt>
                <c:pt idx="9">
                  <c:v>6.4700000000000001E-3</c:v>
                </c:pt>
                <c:pt idx="10">
                  <c:v>5.1700000000000001E-3</c:v>
                </c:pt>
                <c:pt idx="11">
                  <c:v>4.5900000000000003E-3</c:v>
                </c:pt>
                <c:pt idx="12">
                  <c:v>6.3499999999999997E-3</c:v>
                </c:pt>
                <c:pt idx="13">
                  <c:v>3.2400000000000003E-3</c:v>
                </c:pt>
                <c:pt idx="14">
                  <c:v>1.4599999999999999E-3</c:v>
                </c:pt>
                <c:pt idx="15">
                  <c:v>1.7899999999999999E-3</c:v>
                </c:pt>
                <c:pt idx="16">
                  <c:v>2.7100000000000002E-3</c:v>
                </c:pt>
                <c:pt idx="17">
                  <c:v>1.3700000000000001E-3</c:v>
                </c:pt>
                <c:pt idx="18">
                  <c:v>-4.8999999999999998E-4</c:v>
                </c:pt>
                <c:pt idx="19">
                  <c:v>-1.2099999999999999E-3</c:v>
                </c:pt>
                <c:pt idx="20">
                  <c:v>-7.2999999999999996E-4</c:v>
                </c:pt>
                <c:pt idx="21">
                  <c:v>-1.2199999999999999E-3</c:v>
                </c:pt>
                <c:pt idx="22">
                  <c:v>1.66E-3</c:v>
                </c:pt>
                <c:pt idx="23">
                  <c:v>2.3799999999999997E-3</c:v>
                </c:pt>
                <c:pt idx="24">
                  <c:v>2.0399999999999997E-3</c:v>
                </c:pt>
                <c:pt idx="25">
                  <c:v>4.5999999999999999E-3</c:v>
                </c:pt>
                <c:pt idx="26">
                  <c:v>1.8400000000000001E-3</c:v>
                </c:pt>
                <c:pt idx="27">
                  <c:v>3.2500000000000003E-3</c:v>
                </c:pt>
                <c:pt idx="28">
                  <c:v>3.15E-3</c:v>
                </c:pt>
                <c:pt idx="29">
                  <c:v>3.2799999999999999E-3</c:v>
                </c:pt>
                <c:pt idx="30">
                  <c:v>4.6500000000000005E-3</c:v>
                </c:pt>
                <c:pt idx="31">
                  <c:v>5.4000000000000003E-3</c:v>
                </c:pt>
                <c:pt idx="32">
                  <c:v>3.7799999999999999E-3</c:v>
                </c:pt>
                <c:pt idx="33">
                  <c:v>4.62E-3</c:v>
                </c:pt>
                <c:pt idx="34">
                  <c:v>3.82E-3</c:v>
                </c:pt>
                <c:pt idx="35">
                  <c:v>3.5899999999999999E-3</c:v>
                </c:pt>
                <c:pt idx="36">
                  <c:v>4.2300000000000003E-3</c:v>
                </c:pt>
                <c:pt idx="37">
                  <c:v>6.2599999999999999E-3</c:v>
                </c:pt>
                <c:pt idx="38">
                  <c:v>6.5000000000000006E-3</c:v>
                </c:pt>
                <c:pt idx="39">
                  <c:v>5.2399999999999999E-3</c:v>
                </c:pt>
                <c:pt idx="40">
                  <c:v>5.6899999999999997E-3</c:v>
                </c:pt>
                <c:pt idx="41">
                  <c:v>4.0300000000000006E-3</c:v>
                </c:pt>
                <c:pt idx="42">
                  <c:v>3.0000000000000001E-3</c:v>
                </c:pt>
                <c:pt idx="43">
                  <c:v>4.0200000000000001E-3</c:v>
                </c:pt>
                <c:pt idx="44">
                  <c:v>3.2500000000000003E-3</c:v>
                </c:pt>
                <c:pt idx="45">
                  <c:v>4.6899999999999997E-3</c:v>
                </c:pt>
                <c:pt idx="46">
                  <c:v>3.5099999999999997E-3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F6B-4512-A424-40C720D098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7872464"/>
        <c:axId val="537871808"/>
      </c:lineChart>
      <c:dateAx>
        <c:axId val="537872464"/>
        <c:scaling>
          <c:orientation val="minMax"/>
        </c:scaling>
        <c:delete val="0"/>
        <c:axPos val="b"/>
        <c:numFmt formatCode="[$-40C]mmm\-yy;@" sourceLinked="0"/>
        <c:majorTickMark val="cross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537871808"/>
        <c:crosses val="autoZero"/>
        <c:auto val="1"/>
        <c:lblOffset val="100"/>
        <c:baseTimeUnit val="months"/>
        <c:majorUnit val="6"/>
        <c:majorTimeUnit val="months"/>
      </c:dateAx>
      <c:valAx>
        <c:axId val="5378718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prstDash val="dash"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5378724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3144229513248504E-2"/>
          <c:y val="5.3631337319948409E-2"/>
          <c:w val="0.9268557704867515"/>
          <c:h val="0.73643074143291132"/>
        </c:manualLayout>
      </c:layout>
      <c:lineChart>
        <c:grouping val="standard"/>
        <c:varyColors val="0"/>
        <c:ser>
          <c:idx val="0"/>
          <c:order val="0"/>
          <c:tx>
            <c:v>ERP* marché (Belgique)</c:v>
          </c:tx>
          <c:spPr>
            <a:ln w="19050" cap="rnd">
              <a:solidFill>
                <a:srgbClr val="FFCC00"/>
              </a:solidFill>
              <a:round/>
            </a:ln>
            <a:effectLst/>
          </c:spPr>
          <c:marker>
            <c:symbol val="none"/>
          </c:marker>
          <c:cat>
            <c:numRef>
              <c:f>'Implied ERP (Fairness)'!$A$10:$A$56</c:f>
              <c:numCache>
                <c:formatCode>m/d/yyyy</c:formatCode>
                <c:ptCount val="47"/>
                <c:pt idx="0">
                  <c:v>42004</c:v>
                </c:pt>
                <c:pt idx="1">
                  <c:v>42034</c:v>
                </c:pt>
                <c:pt idx="2">
                  <c:v>42062</c:v>
                </c:pt>
                <c:pt idx="3">
                  <c:v>42094</c:v>
                </c:pt>
                <c:pt idx="4">
                  <c:v>42124</c:v>
                </c:pt>
                <c:pt idx="5">
                  <c:v>42153</c:v>
                </c:pt>
                <c:pt idx="6">
                  <c:v>42185</c:v>
                </c:pt>
                <c:pt idx="7">
                  <c:v>42216</c:v>
                </c:pt>
                <c:pt idx="8">
                  <c:v>42247</c:v>
                </c:pt>
                <c:pt idx="9">
                  <c:v>42277</c:v>
                </c:pt>
                <c:pt idx="10">
                  <c:v>42307</c:v>
                </c:pt>
                <c:pt idx="11">
                  <c:v>42338</c:v>
                </c:pt>
                <c:pt idx="12">
                  <c:v>42369</c:v>
                </c:pt>
                <c:pt idx="13">
                  <c:v>42398</c:v>
                </c:pt>
                <c:pt idx="14">
                  <c:v>42429</c:v>
                </c:pt>
                <c:pt idx="15">
                  <c:v>42459</c:v>
                </c:pt>
                <c:pt idx="16">
                  <c:v>42489</c:v>
                </c:pt>
                <c:pt idx="17">
                  <c:v>42521</c:v>
                </c:pt>
                <c:pt idx="18">
                  <c:v>42551</c:v>
                </c:pt>
                <c:pt idx="19">
                  <c:v>42580</c:v>
                </c:pt>
                <c:pt idx="20">
                  <c:v>42613</c:v>
                </c:pt>
                <c:pt idx="21">
                  <c:v>42643</c:v>
                </c:pt>
                <c:pt idx="22">
                  <c:v>42674</c:v>
                </c:pt>
                <c:pt idx="23">
                  <c:v>42704</c:v>
                </c:pt>
                <c:pt idx="24">
                  <c:v>42734</c:v>
                </c:pt>
                <c:pt idx="25">
                  <c:v>42766</c:v>
                </c:pt>
                <c:pt idx="26">
                  <c:v>42794</c:v>
                </c:pt>
                <c:pt idx="27">
                  <c:v>42825</c:v>
                </c:pt>
                <c:pt idx="28">
                  <c:v>42853</c:v>
                </c:pt>
                <c:pt idx="29">
                  <c:v>42886</c:v>
                </c:pt>
                <c:pt idx="30">
                  <c:v>42916</c:v>
                </c:pt>
                <c:pt idx="31">
                  <c:v>42947</c:v>
                </c:pt>
                <c:pt idx="32">
                  <c:v>42978</c:v>
                </c:pt>
                <c:pt idx="33">
                  <c:v>43007</c:v>
                </c:pt>
                <c:pt idx="34">
                  <c:v>43039</c:v>
                </c:pt>
                <c:pt idx="35">
                  <c:v>43069</c:v>
                </c:pt>
                <c:pt idx="36">
                  <c:v>43098</c:v>
                </c:pt>
                <c:pt idx="37">
                  <c:v>43131</c:v>
                </c:pt>
                <c:pt idx="38">
                  <c:v>43159</c:v>
                </c:pt>
                <c:pt idx="39">
                  <c:v>43188</c:v>
                </c:pt>
                <c:pt idx="40">
                  <c:v>43220</c:v>
                </c:pt>
                <c:pt idx="41">
                  <c:v>43251</c:v>
                </c:pt>
                <c:pt idx="42">
                  <c:v>43280</c:v>
                </c:pt>
                <c:pt idx="43">
                  <c:v>43312</c:v>
                </c:pt>
                <c:pt idx="44">
                  <c:v>43343</c:v>
                </c:pt>
                <c:pt idx="45">
                  <c:v>43371</c:v>
                </c:pt>
                <c:pt idx="46">
                  <c:v>43404</c:v>
                </c:pt>
              </c:numCache>
            </c:numRef>
          </c:cat>
          <c:val>
            <c:numRef>
              <c:f>'Implied ERP (Fairness)'!$T$10:$T$56</c:f>
              <c:numCache>
                <c:formatCode>0.00%</c:formatCode>
                <c:ptCount val="47"/>
                <c:pt idx="0">
                  <c:v>7.5536430864917695E-2</c:v>
                </c:pt>
                <c:pt idx="1">
                  <c:v>7.6558759495390608E-2</c:v>
                </c:pt>
                <c:pt idx="2">
                  <c:v>7.0540380552298013E-2</c:v>
                </c:pt>
                <c:pt idx="3">
                  <c:v>7.2641441909775797E-2</c:v>
                </c:pt>
                <c:pt idx="4">
                  <c:v>7.3259233043440411E-2</c:v>
                </c:pt>
                <c:pt idx="5">
                  <c:v>6.8762923796549399E-2</c:v>
                </c:pt>
                <c:pt idx="6">
                  <c:v>6.5396918498953308E-2</c:v>
                </c:pt>
                <c:pt idx="7">
                  <c:v>6.7027820284013204E-2</c:v>
                </c:pt>
                <c:pt idx="8">
                  <c:v>7.0118297938216098E-2</c:v>
                </c:pt>
                <c:pt idx="9">
                  <c:v>7.5786598065022401E-2</c:v>
                </c:pt>
                <c:pt idx="10">
                  <c:v>6.7908703734466211E-2</c:v>
                </c:pt>
                <c:pt idx="11">
                  <c:v>5.7886864789785011E-2</c:v>
                </c:pt>
                <c:pt idx="12">
                  <c:v>6.6934968251266505E-2</c:v>
                </c:pt>
                <c:pt idx="13">
                  <c:v>7.1262691492245192E-2</c:v>
                </c:pt>
                <c:pt idx="14">
                  <c:v>8.0107147346210009E-2</c:v>
                </c:pt>
                <c:pt idx="15">
                  <c:v>7.6703267258095204E-2</c:v>
                </c:pt>
                <c:pt idx="16">
                  <c:v>7.5510572080478497E-2</c:v>
                </c:pt>
                <c:pt idx="17">
                  <c:v>7.3504385625118199E-2</c:v>
                </c:pt>
                <c:pt idx="18">
                  <c:v>7.7592845677686012E-2</c:v>
                </c:pt>
                <c:pt idx="19">
                  <c:v>7.7923221416836191E-2</c:v>
                </c:pt>
                <c:pt idx="20">
                  <c:v>7.7119246184915197E-2</c:v>
                </c:pt>
                <c:pt idx="21">
                  <c:v>7.7126433129166602E-2</c:v>
                </c:pt>
                <c:pt idx="22">
                  <c:v>8.0227398386102503E-2</c:v>
                </c:pt>
                <c:pt idx="23">
                  <c:v>8.2102320566270398E-2</c:v>
                </c:pt>
                <c:pt idx="24">
                  <c:v>8.0021572663199397E-2</c:v>
                </c:pt>
                <c:pt idx="25">
                  <c:v>7.9830243010998586E-2</c:v>
                </c:pt>
                <c:pt idx="26">
                  <c:v>7.9082837033539896E-2</c:v>
                </c:pt>
                <c:pt idx="27">
                  <c:v>6.7424715797489501E-2</c:v>
                </c:pt>
                <c:pt idx="28">
                  <c:v>6.8760172624990804E-2</c:v>
                </c:pt>
                <c:pt idx="29">
                  <c:v>6.7840745640147887E-2</c:v>
                </c:pt>
                <c:pt idx="30">
                  <c:v>6.8622599955705493E-2</c:v>
                </c:pt>
                <c:pt idx="31">
                  <c:v>6.5985343603654698E-2</c:v>
                </c:pt>
                <c:pt idx="32">
                  <c:v>7.2122262711720703E-2</c:v>
                </c:pt>
                <c:pt idx="33">
                  <c:v>7.1227033325478403E-2</c:v>
                </c:pt>
                <c:pt idx="34">
                  <c:v>7.1952044875937593E-2</c:v>
                </c:pt>
                <c:pt idx="35">
                  <c:v>7.6587022243420497E-2</c:v>
                </c:pt>
                <c:pt idx="36">
                  <c:v>7.3624790415359492E-2</c:v>
                </c:pt>
                <c:pt idx="37">
                  <c:v>7.5901138040440297E-2</c:v>
                </c:pt>
                <c:pt idx="38">
                  <c:v>7.9818377909343208E-2</c:v>
                </c:pt>
                <c:pt idx="39">
                  <c:v>8.4599411306769706E-2</c:v>
                </c:pt>
                <c:pt idx="40">
                  <c:v>8.4906254217834307E-2</c:v>
                </c:pt>
                <c:pt idx="41">
                  <c:v>8.7967546721301998E-2</c:v>
                </c:pt>
                <c:pt idx="42">
                  <c:v>8.7414518053801793E-2</c:v>
                </c:pt>
                <c:pt idx="43">
                  <c:v>8.4344402885362296E-2</c:v>
                </c:pt>
                <c:pt idx="44">
                  <c:v>8.897349534876009E-2</c:v>
                </c:pt>
                <c:pt idx="45">
                  <c:v>8.7785414000180695E-2</c:v>
                </c:pt>
                <c:pt idx="46">
                  <c:v>9.2853581344091204E-2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87-4ECA-A6C7-185DAAB1204B}"/>
            </c:ext>
          </c:extLst>
        </c:ser>
        <c:ser>
          <c:idx val="2"/>
          <c:order val="1"/>
          <c:tx>
            <c:v>ERP* 'MEDAF' (Belgique)</c:v>
          </c:tx>
          <c:spPr>
            <a:ln w="19050" cap="rnd">
              <a:solidFill>
                <a:srgbClr val="FFC000"/>
              </a:solidFill>
              <a:prstDash val="sysDash"/>
              <a:round/>
            </a:ln>
            <a:effectLst/>
          </c:spPr>
          <c:marker>
            <c:symbol val="none"/>
          </c:marker>
          <c:val>
            <c:numRef>
              <c:f>'Implied ERP (Fairness)'!$U$10:$U$56</c:f>
              <c:numCache>
                <c:formatCode>0.00%</c:formatCode>
                <c:ptCount val="47"/>
                <c:pt idx="0">
                  <c:v>5.0742556822372602E-2</c:v>
                </c:pt>
                <c:pt idx="1">
                  <c:v>5.2444600630776002E-2</c:v>
                </c:pt>
                <c:pt idx="2">
                  <c:v>4.8154744714926395E-2</c:v>
                </c:pt>
                <c:pt idx="3">
                  <c:v>4.8315097041911399E-2</c:v>
                </c:pt>
                <c:pt idx="4">
                  <c:v>4.9111857633070702E-2</c:v>
                </c:pt>
                <c:pt idx="5">
                  <c:v>4.5781456721368102E-2</c:v>
                </c:pt>
                <c:pt idx="6">
                  <c:v>4.0138812451393696E-2</c:v>
                </c:pt>
                <c:pt idx="7">
                  <c:v>4.1224881702601801E-2</c:v>
                </c:pt>
                <c:pt idx="8">
                  <c:v>4.1236572116573895E-2</c:v>
                </c:pt>
                <c:pt idx="9">
                  <c:v>3.8691402804516301E-2</c:v>
                </c:pt>
                <c:pt idx="10">
                  <c:v>4.0181511119818901E-2</c:v>
                </c:pt>
                <c:pt idx="11">
                  <c:v>3.1123584068549613E-2</c:v>
                </c:pt>
                <c:pt idx="12">
                  <c:v>3.56286304601756E-2</c:v>
                </c:pt>
                <c:pt idx="13">
                  <c:v>3.9671004239891602E-2</c:v>
                </c:pt>
                <c:pt idx="14">
                  <c:v>4.7478280247766E-2</c:v>
                </c:pt>
                <c:pt idx="15">
                  <c:v>4.7636377702755306E-2</c:v>
                </c:pt>
                <c:pt idx="16">
                  <c:v>4.7686037164365105E-2</c:v>
                </c:pt>
                <c:pt idx="17">
                  <c:v>4.5383847198242497E-2</c:v>
                </c:pt>
                <c:pt idx="18">
                  <c:v>4.7846390581284197E-2</c:v>
                </c:pt>
                <c:pt idx="19">
                  <c:v>5.3693478694992205E-2</c:v>
                </c:pt>
                <c:pt idx="20">
                  <c:v>5.2470848648256803E-2</c:v>
                </c:pt>
                <c:pt idx="21">
                  <c:v>5.3289253489528197E-2</c:v>
                </c:pt>
                <c:pt idx="22">
                  <c:v>5.3759172206133903E-2</c:v>
                </c:pt>
                <c:pt idx="23">
                  <c:v>5.3117370418262602E-2</c:v>
                </c:pt>
                <c:pt idx="24">
                  <c:v>5.0339737660751692E-2</c:v>
                </c:pt>
                <c:pt idx="25">
                  <c:v>4.9942795596270899E-2</c:v>
                </c:pt>
                <c:pt idx="26">
                  <c:v>5.1139578250239695E-2</c:v>
                </c:pt>
                <c:pt idx="27">
                  <c:v>4.1342247529685898E-2</c:v>
                </c:pt>
                <c:pt idx="28">
                  <c:v>4.1271374598273597E-2</c:v>
                </c:pt>
                <c:pt idx="29">
                  <c:v>3.9957106232896306E-2</c:v>
                </c:pt>
                <c:pt idx="30">
                  <c:v>3.9971361535937097E-2</c:v>
                </c:pt>
                <c:pt idx="31">
                  <c:v>4.0004773956533596E-2</c:v>
                </c:pt>
                <c:pt idx="32">
                  <c:v>4.6143022828119801E-2</c:v>
                </c:pt>
                <c:pt idx="33">
                  <c:v>4.4859056264450296E-2</c:v>
                </c:pt>
                <c:pt idx="34">
                  <c:v>4.7909336980299796E-2</c:v>
                </c:pt>
                <c:pt idx="35">
                  <c:v>5.1015559029119396E-2</c:v>
                </c:pt>
                <c:pt idx="36">
                  <c:v>4.80570304696816E-2</c:v>
                </c:pt>
                <c:pt idx="37">
                  <c:v>5.1872015809120202E-2</c:v>
                </c:pt>
                <c:pt idx="38">
                  <c:v>5.3990410009387105E-2</c:v>
                </c:pt>
                <c:pt idx="39">
                  <c:v>5.5624157456420902E-2</c:v>
                </c:pt>
                <c:pt idx="40">
                  <c:v>5.5598178946545708E-2</c:v>
                </c:pt>
                <c:pt idx="41">
                  <c:v>5.3793261765664999E-2</c:v>
                </c:pt>
                <c:pt idx="42">
                  <c:v>5.3688410613802896E-2</c:v>
                </c:pt>
                <c:pt idx="43">
                  <c:v>5.1125505549692099E-2</c:v>
                </c:pt>
                <c:pt idx="44">
                  <c:v>5.3984062226729801E-2</c:v>
                </c:pt>
                <c:pt idx="45">
                  <c:v>5.2850453530780599E-2</c:v>
                </c:pt>
                <c:pt idx="46">
                  <c:v>5.73220812528734E-2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87-4ECA-A6C7-185DAAB1204B}"/>
            </c:ext>
          </c:extLst>
        </c:ser>
        <c:ser>
          <c:idx val="1"/>
          <c:order val="2"/>
          <c:tx>
            <c:v>Rf</c:v>
          </c:tx>
          <c:spPr>
            <a:ln w="12700" cap="rnd">
              <a:solidFill>
                <a:schemeClr val="bg2">
                  <a:lumMod val="75000"/>
                </a:schemeClr>
              </a:solidFill>
              <a:round/>
            </a:ln>
            <a:effectLst/>
          </c:spPr>
          <c:marker>
            <c:symbol val="none"/>
          </c:marker>
          <c:cat>
            <c:numRef>
              <c:f>'Implied ERP (Fairness)'!$A$10:$A$56</c:f>
              <c:numCache>
                <c:formatCode>m/d/yyyy</c:formatCode>
                <c:ptCount val="47"/>
                <c:pt idx="0">
                  <c:v>42004</c:v>
                </c:pt>
                <c:pt idx="1">
                  <c:v>42034</c:v>
                </c:pt>
                <c:pt idx="2">
                  <c:v>42062</c:v>
                </c:pt>
                <c:pt idx="3">
                  <c:v>42094</c:v>
                </c:pt>
                <c:pt idx="4">
                  <c:v>42124</c:v>
                </c:pt>
                <c:pt idx="5">
                  <c:v>42153</c:v>
                </c:pt>
                <c:pt idx="6">
                  <c:v>42185</c:v>
                </c:pt>
                <c:pt idx="7">
                  <c:v>42216</c:v>
                </c:pt>
                <c:pt idx="8">
                  <c:v>42247</c:v>
                </c:pt>
                <c:pt idx="9">
                  <c:v>42277</c:v>
                </c:pt>
                <c:pt idx="10">
                  <c:v>42307</c:v>
                </c:pt>
                <c:pt idx="11">
                  <c:v>42338</c:v>
                </c:pt>
                <c:pt idx="12">
                  <c:v>42369</c:v>
                </c:pt>
                <c:pt idx="13">
                  <c:v>42398</c:v>
                </c:pt>
                <c:pt idx="14">
                  <c:v>42429</c:v>
                </c:pt>
                <c:pt idx="15">
                  <c:v>42459</c:v>
                </c:pt>
                <c:pt idx="16">
                  <c:v>42489</c:v>
                </c:pt>
                <c:pt idx="17">
                  <c:v>42521</c:v>
                </c:pt>
                <c:pt idx="18">
                  <c:v>42551</c:v>
                </c:pt>
                <c:pt idx="19">
                  <c:v>42580</c:v>
                </c:pt>
                <c:pt idx="20">
                  <c:v>42613</c:v>
                </c:pt>
                <c:pt idx="21">
                  <c:v>42643</c:v>
                </c:pt>
                <c:pt idx="22">
                  <c:v>42674</c:v>
                </c:pt>
                <c:pt idx="23">
                  <c:v>42704</c:v>
                </c:pt>
                <c:pt idx="24">
                  <c:v>42734</c:v>
                </c:pt>
                <c:pt idx="25">
                  <c:v>42766</c:v>
                </c:pt>
                <c:pt idx="26">
                  <c:v>42794</c:v>
                </c:pt>
                <c:pt idx="27">
                  <c:v>42825</c:v>
                </c:pt>
                <c:pt idx="28">
                  <c:v>42853</c:v>
                </c:pt>
                <c:pt idx="29">
                  <c:v>42886</c:v>
                </c:pt>
                <c:pt idx="30">
                  <c:v>42916</c:v>
                </c:pt>
                <c:pt idx="31">
                  <c:v>42947</c:v>
                </c:pt>
                <c:pt idx="32">
                  <c:v>42978</c:v>
                </c:pt>
                <c:pt idx="33">
                  <c:v>43007</c:v>
                </c:pt>
                <c:pt idx="34">
                  <c:v>43039</c:v>
                </c:pt>
                <c:pt idx="35">
                  <c:v>43069</c:v>
                </c:pt>
                <c:pt idx="36">
                  <c:v>43098</c:v>
                </c:pt>
                <c:pt idx="37">
                  <c:v>43131</c:v>
                </c:pt>
                <c:pt idx="38">
                  <c:v>43159</c:v>
                </c:pt>
                <c:pt idx="39">
                  <c:v>43188</c:v>
                </c:pt>
                <c:pt idx="40">
                  <c:v>43220</c:v>
                </c:pt>
                <c:pt idx="41">
                  <c:v>43251</c:v>
                </c:pt>
                <c:pt idx="42">
                  <c:v>43280</c:v>
                </c:pt>
                <c:pt idx="43">
                  <c:v>43312</c:v>
                </c:pt>
                <c:pt idx="44">
                  <c:v>43343</c:v>
                </c:pt>
                <c:pt idx="45">
                  <c:v>43371</c:v>
                </c:pt>
                <c:pt idx="46">
                  <c:v>43404</c:v>
                </c:pt>
              </c:numCache>
            </c:numRef>
          </c:cat>
          <c:val>
            <c:numRef>
              <c:f>'Implied ERP (Fairness)'!$S$10:$S$56</c:f>
              <c:numCache>
                <c:formatCode>0.00%</c:formatCode>
                <c:ptCount val="47"/>
                <c:pt idx="0">
                  <c:v>5.8699999999999994E-3</c:v>
                </c:pt>
                <c:pt idx="1">
                  <c:v>3.0200000000000001E-3</c:v>
                </c:pt>
                <c:pt idx="2">
                  <c:v>3.2700000000000003E-3</c:v>
                </c:pt>
                <c:pt idx="3">
                  <c:v>2.0599999999999998E-3</c:v>
                </c:pt>
                <c:pt idx="4">
                  <c:v>1.5399999999999999E-3</c:v>
                </c:pt>
                <c:pt idx="5">
                  <c:v>4.8599999999999997E-3</c:v>
                </c:pt>
                <c:pt idx="6">
                  <c:v>9.2100000000000012E-3</c:v>
                </c:pt>
                <c:pt idx="7">
                  <c:v>6.43E-3</c:v>
                </c:pt>
                <c:pt idx="8">
                  <c:v>7.4099999999999999E-3</c:v>
                </c:pt>
                <c:pt idx="9">
                  <c:v>6.4700000000000001E-3</c:v>
                </c:pt>
                <c:pt idx="10">
                  <c:v>5.1700000000000001E-3</c:v>
                </c:pt>
                <c:pt idx="11">
                  <c:v>4.5900000000000003E-3</c:v>
                </c:pt>
                <c:pt idx="12">
                  <c:v>6.3499999999999997E-3</c:v>
                </c:pt>
                <c:pt idx="13">
                  <c:v>3.2400000000000003E-3</c:v>
                </c:pt>
                <c:pt idx="14">
                  <c:v>1.4599999999999999E-3</c:v>
                </c:pt>
                <c:pt idx="15">
                  <c:v>1.7899999999999999E-3</c:v>
                </c:pt>
                <c:pt idx="16">
                  <c:v>2.7100000000000002E-3</c:v>
                </c:pt>
                <c:pt idx="17">
                  <c:v>1.3700000000000001E-3</c:v>
                </c:pt>
                <c:pt idx="18">
                  <c:v>-4.8999999999999998E-4</c:v>
                </c:pt>
                <c:pt idx="19">
                  <c:v>-1.2099999999999999E-3</c:v>
                </c:pt>
                <c:pt idx="20">
                  <c:v>-7.2999999999999996E-4</c:v>
                </c:pt>
                <c:pt idx="21">
                  <c:v>-1.2199999999999999E-3</c:v>
                </c:pt>
                <c:pt idx="22">
                  <c:v>1.66E-3</c:v>
                </c:pt>
                <c:pt idx="23">
                  <c:v>2.3799999999999997E-3</c:v>
                </c:pt>
                <c:pt idx="24">
                  <c:v>2.0399999999999997E-3</c:v>
                </c:pt>
                <c:pt idx="25">
                  <c:v>4.5999999999999999E-3</c:v>
                </c:pt>
                <c:pt idx="26">
                  <c:v>1.8400000000000001E-3</c:v>
                </c:pt>
                <c:pt idx="27">
                  <c:v>3.2500000000000003E-3</c:v>
                </c:pt>
                <c:pt idx="28">
                  <c:v>3.15E-3</c:v>
                </c:pt>
                <c:pt idx="29">
                  <c:v>3.2799999999999999E-3</c:v>
                </c:pt>
                <c:pt idx="30">
                  <c:v>4.6500000000000005E-3</c:v>
                </c:pt>
                <c:pt idx="31">
                  <c:v>5.4000000000000003E-3</c:v>
                </c:pt>
                <c:pt idx="32">
                  <c:v>3.7799999999999999E-3</c:v>
                </c:pt>
                <c:pt idx="33">
                  <c:v>4.62E-3</c:v>
                </c:pt>
                <c:pt idx="34">
                  <c:v>3.82E-3</c:v>
                </c:pt>
                <c:pt idx="35">
                  <c:v>3.5899999999999999E-3</c:v>
                </c:pt>
                <c:pt idx="36">
                  <c:v>4.2300000000000003E-3</c:v>
                </c:pt>
                <c:pt idx="37">
                  <c:v>6.2599999999999999E-3</c:v>
                </c:pt>
                <c:pt idx="38">
                  <c:v>6.5000000000000006E-3</c:v>
                </c:pt>
                <c:pt idx="39">
                  <c:v>5.2399999999999999E-3</c:v>
                </c:pt>
                <c:pt idx="40">
                  <c:v>5.6899999999999997E-3</c:v>
                </c:pt>
                <c:pt idx="41">
                  <c:v>4.0300000000000006E-3</c:v>
                </c:pt>
                <c:pt idx="42">
                  <c:v>3.0000000000000001E-3</c:v>
                </c:pt>
                <c:pt idx="43">
                  <c:v>4.0200000000000001E-3</c:v>
                </c:pt>
                <c:pt idx="44">
                  <c:v>3.2500000000000003E-3</c:v>
                </c:pt>
                <c:pt idx="45">
                  <c:v>4.6899999999999997E-3</c:v>
                </c:pt>
                <c:pt idx="46">
                  <c:v>3.5099999999999997E-3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87-4ECA-A6C7-185DAAB120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37872464"/>
        <c:axId val="537871808"/>
      </c:lineChart>
      <c:dateAx>
        <c:axId val="537872464"/>
        <c:scaling>
          <c:orientation val="minMax"/>
        </c:scaling>
        <c:delete val="0"/>
        <c:axPos val="b"/>
        <c:numFmt formatCode="[$-40C]mmm\-yy;@" sourceLinked="0"/>
        <c:majorTickMark val="cross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537871808"/>
        <c:crosses val="autoZero"/>
        <c:auto val="1"/>
        <c:lblOffset val="100"/>
        <c:baseTimeUnit val="months"/>
        <c:majorUnit val="6"/>
        <c:majorTimeUnit val="months"/>
      </c:dateAx>
      <c:valAx>
        <c:axId val="537871808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bg1">
                  <a:lumMod val="50000"/>
                </a:schemeClr>
              </a:solidFill>
              <a:prstDash val="dash"/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Arial" panose="020B0604020202020204" pitchFamily="34" charset="0"/>
                <a:ea typeface="+mn-ea"/>
                <a:cs typeface="Arial" panose="020B0604020202020204" pitchFamily="34" charset="0"/>
              </a:defRPr>
            </a:pPr>
            <a:endParaRPr lang="fr-FR"/>
          </a:p>
        </c:txPr>
        <c:crossAx val="537872464"/>
        <c:crosses val="autoZero"/>
        <c:crossBetween val="between"/>
        <c:majorUnit val="1.0000000000000002E-2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12301538272693109"/>
          <c:y val="0.91326926653853291"/>
          <c:w val="0.78661657930941853"/>
          <c:h val="8.673073346146693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Arial" panose="020B0604020202020204" pitchFamily="34" charset="0"/>
              <a:ea typeface="+mn-ea"/>
              <a:cs typeface="Arial" panose="020B0604020202020204" pitchFamily="34" charset="0"/>
            </a:defRPr>
          </a:pPr>
          <a:endParaRPr lang="fr-FR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200">
          <a:latin typeface="Arial" panose="020B0604020202020204" pitchFamily="34" charset="0"/>
          <a:cs typeface="Arial" panose="020B0604020202020204" pitchFamily="34" charset="0"/>
        </a:defRPr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emf"/><Relationship Id="rId3" Type="http://schemas.openxmlformats.org/officeDocument/2006/relationships/image" Target="../media/image3.emf"/><Relationship Id="rId7" Type="http://schemas.openxmlformats.org/officeDocument/2006/relationships/image" Target="../media/image7.emf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6" Type="http://schemas.openxmlformats.org/officeDocument/2006/relationships/image" Target="../media/image6.emf"/><Relationship Id="rId5" Type="http://schemas.openxmlformats.org/officeDocument/2006/relationships/image" Target="../media/image5.emf"/><Relationship Id="rId4" Type="http://schemas.openxmlformats.org/officeDocument/2006/relationships/image" Target="../media/image4.emf"/><Relationship Id="rId9" Type="http://schemas.openxmlformats.org/officeDocument/2006/relationships/image" Target="../media/image9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1.emf"/><Relationship Id="rId1" Type="http://schemas.openxmlformats.org/officeDocument/2006/relationships/image" Target="../media/image10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93133</xdr:colOff>
      <xdr:row>4</xdr:row>
      <xdr:rowOff>126998</xdr:rowOff>
    </xdr:from>
    <xdr:to>
      <xdr:col>8</xdr:col>
      <xdr:colOff>727499</xdr:colOff>
      <xdr:row>21</xdr:row>
      <xdr:rowOff>94825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3A3D1FFF-D8EC-438B-8D82-070130E7E7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177801</xdr:colOff>
      <xdr:row>4</xdr:row>
      <xdr:rowOff>118535</xdr:rowOff>
    </xdr:from>
    <xdr:to>
      <xdr:col>17</xdr:col>
      <xdr:colOff>143933</xdr:colOff>
      <xdr:row>19</xdr:row>
      <xdr:rowOff>33868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9272E00A-E07D-4197-ACB1-42C3342E8A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19</xdr:col>
      <xdr:colOff>355601</xdr:colOff>
      <xdr:row>58</xdr:row>
      <xdr:rowOff>42335</xdr:rowOff>
    </xdr:from>
    <xdr:to>
      <xdr:col>27</xdr:col>
      <xdr:colOff>236432</xdr:colOff>
      <xdr:row>76</xdr:row>
      <xdr:rowOff>65194</xdr:rowOff>
    </xdr:to>
    <xdr:grpSp>
      <xdr:nvGrpSpPr>
        <xdr:cNvPr id="7" name="Groupe 6">
          <a:extLst>
            <a:ext uri="{FF2B5EF4-FFF2-40B4-BE49-F238E27FC236}">
              <a16:creationId xmlns:a16="http://schemas.microsoft.com/office/drawing/2014/main" id="{4DC7B406-4B5E-4079-BBC5-EB4CE1A177D0}"/>
            </a:ext>
          </a:extLst>
        </xdr:cNvPr>
        <xdr:cNvGrpSpPr/>
      </xdr:nvGrpSpPr>
      <xdr:grpSpPr>
        <a:xfrm>
          <a:off x="14478000" y="9765455"/>
          <a:ext cx="0" cy="3040379"/>
          <a:chOff x="8187267" y="5215467"/>
          <a:chExt cx="6247765" cy="3324860"/>
        </a:xfrm>
      </xdr:grpSpPr>
      <xdr:graphicFrame macro="">
        <xdr:nvGraphicFramePr>
          <xdr:cNvPr id="4" name="Graphique 3">
            <a:extLst>
              <a:ext uri="{FF2B5EF4-FFF2-40B4-BE49-F238E27FC236}">
                <a16:creationId xmlns:a16="http://schemas.microsoft.com/office/drawing/2014/main" id="{D4FDB7E6-6B86-4139-9ABF-9AF5F34BFEB7}"/>
              </a:ext>
            </a:extLst>
          </xdr:cNvPr>
          <xdr:cNvGraphicFramePr>
            <a:graphicFrameLocks/>
          </xdr:cNvGraphicFramePr>
        </xdr:nvGraphicFramePr>
        <xdr:xfrm>
          <a:off x="8187267" y="5215467"/>
          <a:ext cx="6247765" cy="332486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3"/>
          </a:graphicData>
        </a:graphic>
      </xdr:graphicFrame>
      <xdr:cxnSp macro="">
        <xdr:nvCxnSpPr>
          <xdr:cNvPr id="8" name="Connecteur droit 7">
            <a:extLst>
              <a:ext uri="{FF2B5EF4-FFF2-40B4-BE49-F238E27FC236}">
                <a16:creationId xmlns:a16="http://schemas.microsoft.com/office/drawing/2014/main" id="{E04F3E88-C214-45CF-8C8C-A026D56E0F16}"/>
              </a:ext>
            </a:extLst>
          </xdr:cNvPr>
          <xdr:cNvCxnSpPr/>
        </xdr:nvCxnSpPr>
        <xdr:spPr>
          <a:xfrm flipH="1">
            <a:off x="8441267" y="5393266"/>
            <a:ext cx="5892800" cy="2582334"/>
          </a:xfrm>
          <a:prstGeom prst="line">
            <a:avLst/>
          </a:prstGeom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1</xdr:col>
      <xdr:colOff>634999</xdr:colOff>
      <xdr:row>61</xdr:row>
      <xdr:rowOff>41563</xdr:rowOff>
    </xdr:from>
    <xdr:to>
      <xdr:col>9</xdr:col>
      <xdr:colOff>338033</xdr:colOff>
      <xdr:row>78</xdr:row>
      <xdr:rowOff>536</xdr:rowOff>
    </xdr:to>
    <xdr:graphicFrame macro="">
      <xdr:nvGraphicFramePr>
        <xdr:cNvPr id="13" name="Graphique 12">
          <a:extLst>
            <a:ext uri="{FF2B5EF4-FFF2-40B4-BE49-F238E27FC236}">
              <a16:creationId xmlns:a16="http://schemas.microsoft.com/office/drawing/2014/main" id="{B9AFEC8B-C362-4B40-8C34-91E71AA293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0</xdr:col>
      <xdr:colOff>519853</xdr:colOff>
      <xdr:row>31</xdr:row>
      <xdr:rowOff>160866</xdr:rowOff>
    </xdr:from>
    <xdr:to>
      <xdr:col>8</xdr:col>
      <xdr:colOff>536152</xdr:colOff>
      <xdr:row>48</xdr:row>
      <xdr:rowOff>130387</xdr:rowOff>
    </xdr:to>
    <xdr:grpSp>
      <xdr:nvGrpSpPr>
        <xdr:cNvPr id="18" name="Groupe 17">
          <a:extLst>
            <a:ext uri="{FF2B5EF4-FFF2-40B4-BE49-F238E27FC236}">
              <a16:creationId xmlns:a16="http://schemas.microsoft.com/office/drawing/2014/main" id="{70A51C16-4B8F-4295-83BE-0C789540541A}"/>
            </a:ext>
          </a:extLst>
        </xdr:cNvPr>
        <xdr:cNvGrpSpPr/>
      </xdr:nvGrpSpPr>
      <xdr:grpSpPr>
        <a:xfrm>
          <a:off x="519853" y="5357706"/>
          <a:ext cx="6356139" cy="2819401"/>
          <a:chOff x="7233073" y="3925146"/>
          <a:chExt cx="6356139" cy="2819401"/>
        </a:xfrm>
      </xdr:grpSpPr>
      <xdr:graphicFrame macro="">
        <xdr:nvGraphicFramePr>
          <xdr:cNvPr id="9" name="Graphique 8">
            <a:extLst>
              <a:ext uri="{FF2B5EF4-FFF2-40B4-BE49-F238E27FC236}">
                <a16:creationId xmlns:a16="http://schemas.microsoft.com/office/drawing/2014/main" id="{ECECE3E1-9941-416B-B37A-0A4464EC3F4E}"/>
              </a:ext>
            </a:extLst>
          </xdr:cNvPr>
          <xdr:cNvGraphicFramePr>
            <a:graphicFrameLocks/>
          </xdr:cNvGraphicFramePr>
        </xdr:nvGraphicFramePr>
        <xdr:xfrm>
          <a:off x="7233073" y="3925146"/>
          <a:ext cx="6356139" cy="2819401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5"/>
          </a:graphicData>
        </a:graphic>
      </xdr:graphicFrame>
      <xdr:grpSp>
        <xdr:nvGrpSpPr>
          <xdr:cNvPr id="17" name="Groupe 16">
            <a:extLst>
              <a:ext uri="{FF2B5EF4-FFF2-40B4-BE49-F238E27FC236}">
                <a16:creationId xmlns:a16="http://schemas.microsoft.com/office/drawing/2014/main" id="{B2638CE2-94D7-4DAD-A6B8-E5924C1301C3}"/>
              </a:ext>
            </a:extLst>
          </xdr:cNvPr>
          <xdr:cNvGrpSpPr/>
        </xdr:nvGrpSpPr>
        <xdr:grpSpPr>
          <a:xfrm>
            <a:off x="8176260" y="5585460"/>
            <a:ext cx="5242560" cy="259080"/>
            <a:chOff x="8176260" y="5585460"/>
            <a:chExt cx="5242560" cy="259080"/>
          </a:xfrm>
        </xdr:grpSpPr>
        <xdr:cxnSp macro="">
          <xdr:nvCxnSpPr>
            <xdr:cNvPr id="11" name="Connecteur droit avec flèche 10">
              <a:extLst>
                <a:ext uri="{FF2B5EF4-FFF2-40B4-BE49-F238E27FC236}">
                  <a16:creationId xmlns:a16="http://schemas.microsoft.com/office/drawing/2014/main" id="{88098193-67E3-40A6-9919-7952FBAE289F}"/>
                </a:ext>
              </a:extLst>
            </xdr:cNvPr>
            <xdr:cNvCxnSpPr/>
          </xdr:nvCxnSpPr>
          <xdr:spPr>
            <a:xfrm flipH="1">
              <a:off x="8176260" y="5585460"/>
              <a:ext cx="1943100" cy="0"/>
            </a:xfrm>
            <a:prstGeom prst="straightConnector1">
              <a:avLst/>
            </a:prstGeom>
            <a:ln>
              <a:solidFill>
                <a:schemeClr val="tx1">
                  <a:lumMod val="50000"/>
                  <a:lumOff val="50000"/>
                </a:schemeClr>
              </a:solidFill>
              <a:headEnd type="triangle"/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5" name="Connecteur droit avec flèche 14">
              <a:extLst>
                <a:ext uri="{FF2B5EF4-FFF2-40B4-BE49-F238E27FC236}">
                  <a16:creationId xmlns:a16="http://schemas.microsoft.com/office/drawing/2014/main" id="{19ACCB28-ED28-4213-8044-F2524448EAF9}"/>
                </a:ext>
              </a:extLst>
            </xdr:cNvPr>
            <xdr:cNvCxnSpPr/>
          </xdr:nvCxnSpPr>
          <xdr:spPr>
            <a:xfrm flipH="1">
              <a:off x="11475720" y="5844540"/>
              <a:ext cx="1943100" cy="0"/>
            </a:xfrm>
            <a:prstGeom prst="straightConnector1">
              <a:avLst/>
            </a:prstGeom>
            <a:ln>
              <a:solidFill>
                <a:schemeClr val="tx1">
                  <a:lumMod val="50000"/>
                  <a:lumOff val="50000"/>
                </a:schemeClr>
              </a:solidFill>
              <a:headEnd type="triangle"/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16" name="Connecteur droit avec flèche 15">
              <a:extLst>
                <a:ext uri="{FF2B5EF4-FFF2-40B4-BE49-F238E27FC236}">
                  <a16:creationId xmlns:a16="http://schemas.microsoft.com/office/drawing/2014/main" id="{58F6816B-2B31-40D6-B464-05E0860E9FB1}"/>
                </a:ext>
              </a:extLst>
            </xdr:cNvPr>
            <xdr:cNvCxnSpPr/>
          </xdr:nvCxnSpPr>
          <xdr:spPr>
            <a:xfrm flipH="1">
              <a:off x="11117580" y="5585460"/>
              <a:ext cx="1943100" cy="0"/>
            </a:xfrm>
            <a:prstGeom prst="straightConnector1">
              <a:avLst/>
            </a:prstGeom>
            <a:ln>
              <a:solidFill>
                <a:schemeClr val="tx1">
                  <a:lumMod val="50000"/>
                  <a:lumOff val="50000"/>
                </a:schemeClr>
              </a:solidFill>
              <a:headEnd type="triangle"/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</xdr:grpSp>
    <xdr:clientData/>
  </xdr:twoCellAnchor>
  <xdr:twoCellAnchor>
    <xdr:from>
      <xdr:col>9</xdr:col>
      <xdr:colOff>342900</xdr:colOff>
      <xdr:row>33</xdr:row>
      <xdr:rowOff>96982</xdr:rowOff>
    </xdr:from>
    <xdr:to>
      <xdr:col>17</xdr:col>
      <xdr:colOff>367666</xdr:colOff>
      <xdr:row>48</xdr:row>
      <xdr:rowOff>143087</xdr:rowOff>
    </xdr:to>
    <xdr:graphicFrame macro="">
      <xdr:nvGraphicFramePr>
        <xdr:cNvPr id="14" name="Graphique 13">
          <a:extLst>
            <a:ext uri="{FF2B5EF4-FFF2-40B4-BE49-F238E27FC236}">
              <a16:creationId xmlns:a16="http://schemas.microsoft.com/office/drawing/2014/main" id="{29159344-C6C3-43A8-A296-3A714B9F1C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.xml><?xml version="1.0" encoding="utf-8"?>
<c:userShapes xmlns:c="http://schemas.openxmlformats.org/drawingml/2006/chart">
  <cdr:relSizeAnchor xmlns:cdr="http://schemas.openxmlformats.org/drawingml/2006/chartDrawing">
    <cdr:from>
      <cdr:x>0.25748</cdr:x>
      <cdr:y>0.50991</cdr:y>
    </cdr:from>
    <cdr:to>
      <cdr:x>0.94429</cdr:x>
      <cdr:y>0.7045</cdr:y>
    </cdr:to>
    <cdr:grpSp>
      <cdr:nvGrpSpPr>
        <cdr:cNvPr id="6" name="Groupe 5">
          <a:extLst xmlns:a="http://schemas.openxmlformats.org/drawingml/2006/main">
            <a:ext uri="{FF2B5EF4-FFF2-40B4-BE49-F238E27FC236}">
              <a16:creationId xmlns:a16="http://schemas.microsoft.com/office/drawing/2014/main" id="{B3142489-6266-404E-9119-0501A5227D79}"/>
            </a:ext>
          </a:extLst>
        </cdr:cNvPr>
        <cdr:cNvGrpSpPr/>
      </cdr:nvGrpSpPr>
      <cdr:grpSpPr>
        <a:xfrm xmlns:a="http://schemas.openxmlformats.org/drawingml/2006/main">
          <a:off x="1636579" y="1437641"/>
          <a:ext cx="4365459" cy="548627"/>
          <a:chOff x="1636607" y="1437640"/>
          <a:chExt cx="4365413" cy="548640"/>
        </a:xfrm>
      </cdr:grpSpPr>
      <cdr:sp macro="" textlink="">
        <cdr:nvSpPr>
          <cdr:cNvPr id="3" name="ZoneTexte 2">
            <a:extLst xmlns:a="http://schemas.openxmlformats.org/drawingml/2006/main">
              <a:ext uri="{FF2B5EF4-FFF2-40B4-BE49-F238E27FC236}">
                <a16:creationId xmlns:a16="http://schemas.microsoft.com/office/drawing/2014/main" id="{393E2B0F-2FB7-45BC-B762-5EBE9B90C43A}"/>
              </a:ext>
            </a:extLst>
          </cdr:cNvPr>
          <cdr:cNvSpPr txBox="1"/>
        </cdr:nvSpPr>
        <cdr:spPr>
          <a:xfrm xmlns:a="http://schemas.openxmlformats.org/drawingml/2006/main">
            <a:off x="1636607" y="1667934"/>
            <a:ext cx="952500" cy="29718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vertOverflow="clip" wrap="none" rtlCol="0"/>
          <a:lstStyle xmlns:a="http://schemas.openxmlformats.org/drawingml/2006/main"/>
          <a:p xmlns:a="http://schemas.openxmlformats.org/drawingml/2006/main">
            <a:r>
              <a:rPr lang="fr-FR" sz="1100">
                <a:solidFill>
                  <a:schemeClr val="tx1">
                    <a:lumMod val="50000"/>
                    <a:lumOff val="5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WACC 2015</a:t>
            </a:r>
          </a:p>
        </cdr:txBody>
      </cdr:sp>
      <cdr:sp macro="" textlink="">
        <cdr:nvSpPr>
          <cdr:cNvPr id="4" name="ZoneTexte 1">
            <a:extLst xmlns:a="http://schemas.openxmlformats.org/drawingml/2006/main">
              <a:ext uri="{FF2B5EF4-FFF2-40B4-BE49-F238E27FC236}">
                <a16:creationId xmlns:a16="http://schemas.microsoft.com/office/drawing/2014/main" id="{B13E5084-B487-4DFC-AE3F-2786938B4CDD}"/>
              </a:ext>
            </a:extLst>
          </cdr:cNvPr>
          <cdr:cNvSpPr txBox="1"/>
        </cdr:nvSpPr>
        <cdr:spPr>
          <a:xfrm xmlns:a="http://schemas.openxmlformats.org/drawingml/2006/main">
            <a:off x="4660900" y="1437640"/>
            <a:ext cx="952500" cy="29718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non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fr-FR" sz="1100">
                <a:solidFill>
                  <a:schemeClr val="tx1">
                    <a:lumMod val="50000"/>
                    <a:lumOff val="5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WACC 2018e</a:t>
            </a:r>
          </a:p>
        </cdr:txBody>
      </cdr:sp>
      <cdr:sp macro="" textlink="">
        <cdr:nvSpPr>
          <cdr:cNvPr id="5" name="ZoneTexte 1">
            <a:extLst xmlns:a="http://schemas.openxmlformats.org/drawingml/2006/main">
              <a:ext uri="{FF2B5EF4-FFF2-40B4-BE49-F238E27FC236}">
                <a16:creationId xmlns:a16="http://schemas.microsoft.com/office/drawing/2014/main" id="{5DE19DEC-A6C2-4AFF-9AF2-C2DC91673E4D}"/>
              </a:ext>
            </a:extLst>
          </cdr:cNvPr>
          <cdr:cNvSpPr txBox="1"/>
        </cdr:nvSpPr>
        <cdr:spPr>
          <a:xfrm xmlns:a="http://schemas.openxmlformats.org/drawingml/2006/main">
            <a:off x="5049520" y="1689100"/>
            <a:ext cx="952500" cy="297180"/>
          </a:xfrm>
          <a:prstGeom xmlns:a="http://schemas.openxmlformats.org/drawingml/2006/main" prst="rect">
            <a:avLst/>
          </a:prstGeom>
        </cdr:spPr>
        <cdr:txBody>
          <a:bodyPr xmlns:a="http://schemas.openxmlformats.org/drawingml/2006/main" wrap="none" rtlCol="0"/>
          <a:lstStyle xmlns:a="http://schemas.openxmlformats.org/drawingml/2006/main">
            <a:lvl1pPr marL="0" indent="0">
              <a:defRPr sz="1100">
                <a:latin typeface="+mn-lt"/>
                <a:ea typeface="+mn-ea"/>
                <a:cs typeface="+mn-cs"/>
              </a:defRPr>
            </a:lvl1pPr>
            <a:lvl2pPr marL="457200" indent="0">
              <a:defRPr sz="1100">
                <a:latin typeface="+mn-lt"/>
                <a:ea typeface="+mn-ea"/>
                <a:cs typeface="+mn-cs"/>
              </a:defRPr>
            </a:lvl2pPr>
            <a:lvl3pPr marL="914400" indent="0">
              <a:defRPr sz="1100">
                <a:latin typeface="+mn-lt"/>
                <a:ea typeface="+mn-ea"/>
                <a:cs typeface="+mn-cs"/>
              </a:defRPr>
            </a:lvl3pPr>
            <a:lvl4pPr marL="1371600" indent="0">
              <a:defRPr sz="1100">
                <a:latin typeface="+mn-lt"/>
                <a:ea typeface="+mn-ea"/>
                <a:cs typeface="+mn-cs"/>
              </a:defRPr>
            </a:lvl4pPr>
            <a:lvl5pPr marL="1828800" indent="0">
              <a:defRPr sz="1100">
                <a:latin typeface="+mn-lt"/>
                <a:ea typeface="+mn-ea"/>
                <a:cs typeface="+mn-cs"/>
              </a:defRPr>
            </a:lvl5pPr>
            <a:lvl6pPr marL="2286000" indent="0">
              <a:defRPr sz="1100">
                <a:latin typeface="+mn-lt"/>
                <a:ea typeface="+mn-ea"/>
                <a:cs typeface="+mn-cs"/>
              </a:defRPr>
            </a:lvl6pPr>
            <a:lvl7pPr marL="2743200" indent="0">
              <a:defRPr sz="1100">
                <a:latin typeface="+mn-lt"/>
                <a:ea typeface="+mn-ea"/>
                <a:cs typeface="+mn-cs"/>
              </a:defRPr>
            </a:lvl7pPr>
            <a:lvl8pPr marL="3200400" indent="0">
              <a:defRPr sz="1100">
                <a:latin typeface="+mn-lt"/>
                <a:ea typeface="+mn-ea"/>
                <a:cs typeface="+mn-cs"/>
              </a:defRPr>
            </a:lvl8pPr>
            <a:lvl9pPr marL="3657600" indent="0">
              <a:defRPr sz="1100">
                <a:latin typeface="+mn-lt"/>
                <a:ea typeface="+mn-ea"/>
                <a:cs typeface="+mn-cs"/>
              </a:defRPr>
            </a:lvl9pPr>
          </a:lstStyle>
          <a:p xmlns:a="http://schemas.openxmlformats.org/drawingml/2006/main">
            <a:r>
              <a:rPr lang="fr-FR" sz="1100">
                <a:solidFill>
                  <a:schemeClr val="tx1">
                    <a:lumMod val="50000"/>
                    <a:lumOff val="50000"/>
                  </a:schemeClr>
                </a:solidFill>
                <a:latin typeface="Arial" panose="020B0604020202020204" pitchFamily="34" charset="0"/>
                <a:cs typeface="Arial" panose="020B0604020202020204" pitchFamily="34" charset="0"/>
              </a:rPr>
              <a:t>WACC 2019</a:t>
            </a:r>
          </a:p>
        </cdr:txBody>
      </cdr:sp>
    </cdr:grp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284480</xdr:colOff>
      <xdr:row>6</xdr:row>
      <xdr:rowOff>109219</xdr:rowOff>
    </xdr:from>
    <xdr:to>
      <xdr:col>18</xdr:col>
      <xdr:colOff>429260</xdr:colOff>
      <xdr:row>12</xdr:row>
      <xdr:rowOff>71119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65E7F324-4043-4D8B-9951-57175FA4A9D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60080" y="981286"/>
          <a:ext cx="4919980" cy="977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236220</xdr:colOff>
      <xdr:row>23</xdr:row>
      <xdr:rowOff>99060</xdr:rowOff>
    </xdr:from>
    <xdr:to>
      <xdr:col>18</xdr:col>
      <xdr:colOff>381000</xdr:colOff>
      <xdr:row>34</xdr:row>
      <xdr:rowOff>83821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2B49BAA4-F047-47E7-9A6D-3DE98A0266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21980" y="3710940"/>
          <a:ext cx="4899660" cy="185166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274320</xdr:colOff>
      <xdr:row>13</xdr:row>
      <xdr:rowOff>91440</xdr:rowOff>
    </xdr:from>
    <xdr:to>
      <xdr:col>18</xdr:col>
      <xdr:colOff>419100</xdr:colOff>
      <xdr:row>23</xdr:row>
      <xdr:rowOff>53339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680FB1CE-38DE-45DF-B124-317712A65C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60080" y="1981200"/>
          <a:ext cx="4899660" cy="1638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347134</xdr:colOff>
      <xdr:row>57</xdr:row>
      <xdr:rowOff>76201</xdr:rowOff>
    </xdr:from>
    <xdr:to>
      <xdr:col>21</xdr:col>
      <xdr:colOff>268393</xdr:colOff>
      <xdr:row>76</xdr:row>
      <xdr:rowOff>84296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A034FE94-5121-4B26-8E52-64CACA664C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22734" y="6197601"/>
          <a:ext cx="7084059" cy="32254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287867</xdr:colOff>
      <xdr:row>77</xdr:row>
      <xdr:rowOff>76199</xdr:rowOff>
    </xdr:from>
    <xdr:to>
      <xdr:col>21</xdr:col>
      <xdr:colOff>220133</xdr:colOff>
      <xdr:row>96</xdr:row>
      <xdr:rowOff>59715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C9436E70-EB23-42AF-9100-0205073C45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63467" y="9609666"/>
          <a:ext cx="7095066" cy="320084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12</xdr:col>
      <xdr:colOff>296333</xdr:colOff>
      <xdr:row>36</xdr:row>
      <xdr:rowOff>8468</xdr:rowOff>
    </xdr:from>
    <xdr:to>
      <xdr:col>22</xdr:col>
      <xdr:colOff>347134</xdr:colOff>
      <xdr:row>53</xdr:row>
      <xdr:rowOff>167825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DFB8D953-FD19-46E1-BC49-9368CA95C1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71933" y="5960535"/>
          <a:ext cx="8009468" cy="3038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448734</xdr:colOff>
      <xdr:row>20</xdr:row>
      <xdr:rowOff>118534</xdr:rowOff>
    </xdr:from>
    <xdr:to>
      <xdr:col>22</xdr:col>
      <xdr:colOff>730901</xdr:colOff>
      <xdr:row>23</xdr:row>
      <xdr:rowOff>25400</xdr:rowOff>
    </xdr:to>
    <xdr:pic>
      <xdr:nvPicPr>
        <xdr:cNvPr id="11" name="Image 10">
          <a:extLst>
            <a:ext uri="{FF2B5EF4-FFF2-40B4-BE49-F238E27FC236}">
              <a16:creationId xmlns:a16="http://schemas.microsoft.com/office/drawing/2014/main" id="{452B2E4E-CCF2-4C41-9894-7996E80B444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99534" y="3361267"/>
          <a:ext cx="3465634" cy="4148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372533</xdr:colOff>
      <xdr:row>32</xdr:row>
      <xdr:rowOff>76199</xdr:rowOff>
    </xdr:from>
    <xdr:to>
      <xdr:col>22</xdr:col>
      <xdr:colOff>728369</xdr:colOff>
      <xdr:row>34</xdr:row>
      <xdr:rowOff>93134</xdr:rowOff>
    </xdr:to>
    <xdr:pic>
      <xdr:nvPicPr>
        <xdr:cNvPr id="12" name="Image 11">
          <a:extLst>
            <a:ext uri="{FF2B5EF4-FFF2-40B4-BE49-F238E27FC236}">
              <a16:creationId xmlns:a16="http://schemas.microsoft.com/office/drawing/2014/main" id="{E78B5DF9-0F81-4DB3-B5A6-27C8154564B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123333" y="5350932"/>
          <a:ext cx="3539303" cy="35560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516466</xdr:colOff>
      <xdr:row>10</xdr:row>
      <xdr:rowOff>25400</xdr:rowOff>
    </xdr:from>
    <xdr:to>
      <xdr:col>22</xdr:col>
      <xdr:colOff>603220</xdr:colOff>
      <xdr:row>12</xdr:row>
      <xdr:rowOff>118533</xdr:rowOff>
    </xdr:to>
    <xdr:pic>
      <xdr:nvPicPr>
        <xdr:cNvPr id="13" name="Image 12">
          <a:extLst>
            <a:ext uri="{FF2B5EF4-FFF2-40B4-BE49-F238E27FC236}">
              <a16:creationId xmlns:a16="http://schemas.microsoft.com/office/drawing/2014/main" id="{294BD6F9-AD74-4B1E-AF66-89C3A960E68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267266" y="1574800"/>
          <a:ext cx="3270221" cy="431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30480</xdr:colOff>
      <xdr:row>10</xdr:row>
      <xdr:rowOff>160020</xdr:rowOff>
    </xdr:from>
    <xdr:to>
      <xdr:col>16</xdr:col>
      <xdr:colOff>784860</xdr:colOff>
      <xdr:row>22</xdr:row>
      <xdr:rowOff>0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148A62F9-D18D-4B8B-866D-EFE72E3B2C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333375</xdr:colOff>
      <xdr:row>20</xdr:row>
      <xdr:rowOff>79893</xdr:rowOff>
    </xdr:from>
    <xdr:to>
      <xdr:col>15</xdr:col>
      <xdr:colOff>668655</xdr:colOff>
      <xdr:row>48</xdr:row>
      <xdr:rowOff>59281</xdr:rowOff>
    </xdr:to>
    <xdr:pic>
      <xdr:nvPicPr>
        <xdr:cNvPr id="12289" name="Picture 1">
          <a:extLst>
            <a:ext uri="{FF2B5EF4-FFF2-40B4-BE49-F238E27FC236}">
              <a16:creationId xmlns:a16="http://schemas.microsoft.com/office/drawing/2014/main" id="{00000000-0008-0000-0C00-000001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543675" y="3508893"/>
          <a:ext cx="5869305" cy="477998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428624</xdr:colOff>
      <xdr:row>21</xdr:row>
      <xdr:rowOff>870</xdr:rowOff>
    </xdr:from>
    <xdr:to>
      <xdr:col>8</xdr:col>
      <xdr:colOff>41909</xdr:colOff>
      <xdr:row>47</xdr:row>
      <xdr:rowOff>152400</xdr:rowOff>
    </xdr:to>
    <xdr:pic>
      <xdr:nvPicPr>
        <xdr:cNvPr id="12290" name="Picture 2">
          <a:extLst>
            <a:ext uri="{FF2B5EF4-FFF2-40B4-BE49-F238E27FC236}">
              <a16:creationId xmlns:a16="http://schemas.microsoft.com/office/drawing/2014/main" id="{00000000-0008-0000-0C00-0000023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428624" y="3601320"/>
          <a:ext cx="5823585" cy="4609230"/>
        </a:xfrm>
        <a:prstGeom prst="rect">
          <a:avLst/>
        </a:prstGeom>
        <a:noFill/>
      </xdr:spPr>
    </xdr:pic>
    <xdr:clientData/>
  </xdr:twoCellAnchor>
  <xdr:twoCellAnchor>
    <xdr:from>
      <xdr:col>2</xdr:col>
      <xdr:colOff>304800</xdr:colOff>
      <xdr:row>25</xdr:row>
      <xdr:rowOff>0</xdr:rowOff>
    </xdr:from>
    <xdr:to>
      <xdr:col>3</xdr:col>
      <xdr:colOff>9525</xdr:colOff>
      <xdr:row>46</xdr:row>
      <xdr:rowOff>76200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C00-000004000000}"/>
            </a:ext>
          </a:extLst>
        </xdr:cNvPr>
        <xdr:cNvSpPr/>
      </xdr:nvSpPr>
      <xdr:spPr>
        <a:xfrm>
          <a:off x="1771650" y="4286250"/>
          <a:ext cx="495300" cy="3676650"/>
        </a:xfrm>
        <a:prstGeom prst="rect">
          <a:avLst/>
        </a:prstGeom>
        <a:noFill/>
        <a:ln w="19050">
          <a:solidFill>
            <a:schemeClr val="bg1">
              <a:lumMod val="50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endParaRPr lang="fr-FR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25</xdr:col>
      <xdr:colOff>128057</xdr:colOff>
      <xdr:row>9</xdr:row>
      <xdr:rowOff>169333</xdr:rowOff>
    </xdr:from>
    <xdr:to>
      <xdr:col>32</xdr:col>
      <xdr:colOff>781049</xdr:colOff>
      <xdr:row>25</xdr:row>
      <xdr:rowOff>11642</xdr:rowOff>
    </xdr:to>
    <xdr:graphicFrame macro="">
      <xdr:nvGraphicFramePr>
        <xdr:cNvPr id="2" name="Graphique 1">
          <a:extLst>
            <a:ext uri="{FF2B5EF4-FFF2-40B4-BE49-F238E27FC236}">
              <a16:creationId xmlns:a16="http://schemas.microsoft.com/office/drawing/2014/main" id="{3D524E78-1EC1-4A12-A754-4CB1CC40BC0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25</xdr:col>
      <xdr:colOff>0</xdr:colOff>
      <xdr:row>27</xdr:row>
      <xdr:rowOff>0</xdr:rowOff>
    </xdr:from>
    <xdr:to>
      <xdr:col>32</xdr:col>
      <xdr:colOff>652992</xdr:colOff>
      <xdr:row>42</xdr:row>
      <xdr:rowOff>28575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8998D741-2C8B-4EB7-8C7B-B57AB5F629E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34054\f60\contr&#244;le%20de%20gestion\budgets\2003\DOSSIER%20BUDGET%202003\Book%20(avant%20arbitrage-JFT)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34054\f60\FIG\Projects\Olympus\Valuation\Valuation\Model\Modele6_Cook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34054\f60\FIG\Projects\Olympus\Valuation\Valuation\Cook_mod_2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34054\f60\Documents%20and%20Settings\bm77966\Temporary%20Internet%20Files\OLK14\Comps%20for%20FO%20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Documents%20and%20Settings\r.clere\Local%20Settings\Temporary%20Internet%20Files\Content.IE5\GZBJ60PT\Documents%20and%20Settings\peretti\Local%20Settings\Temporary%20Internet%20Files\OLKC4\050406%20Moore%20DCF%203rd%20Round%20FINAL%20PRICE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34054\f60\Corporate%20Finance\Internal%20Model\Models\Business%20model%20Euronext.v2.8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34054\f60\OLYMPUS\FINAL\Synergies%20Model%20(02)%20SSSB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34054\f60\Olympus3\BP%20meeting%20-%2019%2012%202002\Clearnet%20Valuation%20(12)%20-%20Cash%20Clearing%20Adjustments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51\M&amp;A\TEMP\Business%20Plan\BP%20chiffres.Winefex%20(V1.2)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microsoft.com/office/2006/relationships/xlExternalLinkPath/xlPathMissing" Target="Classeur%20DCF1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f\controle_gest\ProcBud\MODELES\FILIALES\EXCEL7\DOCEXCE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34054\f60\FIG\Projects\Olympus\Valuation\Valuation\assumptions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_lyiny\tab%20stat\USERS\OM\EXCEL\MPARIS\BN120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51\M&amp;A\Obligation%20Retail\BP%20chiffres.Retail%20Bonds%20(V3.4%20interne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34054\f60\TEMP\on-going%20evolutions%202001_v23%2010%200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B:\Documents%20and%20Settings\Altoffice\Local%20Settings\Temporary%20Internet%20Files\OLK9D\Budget%20Marketing%20si&#232;ge%202007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34054\f60\WINNT4\Temporary%20Internet%20Files\OLK4\Olympus%20Models%20November%202002\Outputs%20TU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34054\f60\contr&#244;le%20de%20gestion\budgets\2003\DOSSIER%20BUDGET%202003\Book%20V5BIS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nnees\Estate\Clearnet\DCF%20model%20V21.1%20-%20envoi%20du%2005.10.00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ts21\administratif-clearnet\contr&#244;le%20de%20gestion\budgets\2003\DOSSIER%20BUDGET%202003\Book%20V8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34054\f60\Winefex\Budget\Budget%202002.v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Scope"/>
      <sheetName val="Main figures"/>
      <sheetName val="PL_AG2"/>
      <sheetName val="R_14"/>
      <sheetName val="FEES 2003"/>
      <sheetName val="E_AG2"/>
      <sheetName val="31 nvelle présentation"/>
      <sheetName val="31 headcounts evolution"/>
      <sheetName val="IT synthesis"/>
      <sheetName val="IT 2003 projects"/>
      <sheetName val="IT dep impacts"/>
      <sheetName val="33"/>
      <sheetName val="Consultancy"/>
      <sheetName val="PROJET"/>
      <sheetName val="34"/>
      <sheetName val="35"/>
      <sheetName val="36"/>
      <sheetName val="37"/>
      <sheetName val="AG2i -MGT FEES"/>
      <sheetName val="E_AG2d"/>
      <sheetName val="Treasury"/>
      <sheetName val="Feuil1"/>
      <sheetName val="PL_AG3"/>
      <sheetName val="STAFF BUDGET DOC - BRUS"/>
      <sheetName val="STAFF BUDGET DOC - AMST"/>
      <sheetName val="STAFF BUDGET DOC - PARIS"/>
    </sheetNames>
    <sheetDataSet>
      <sheetData sheetId="0">
        <row r="2">
          <cell r="D2" t="str">
            <v xml:space="preserve">     BL_50</v>
          </cell>
        </row>
        <row r="3">
          <cell r="D3" t="str">
            <v xml:space="preserve">     Clearnet</v>
          </cell>
        </row>
        <row r="5">
          <cell r="D5" t="str">
            <v>Data</v>
          </cell>
        </row>
        <row r="9">
          <cell r="D9" t="str">
            <v>EURO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ssumptions overview"/>
      <sheetName val="Non clearing rev. assumptions"/>
      <sheetName val="Volume-Price-Revenue Recap"/>
    </sheetNames>
    <sheetDataSet>
      <sheetData sheetId="0"/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eneral assumptions"/>
      <sheetName val="Clearnet New Markets"/>
      <sheetName val="General assumptions (2)"/>
      <sheetName val="General assumptions (3)"/>
      <sheetName val="Sensitivity new markets"/>
      <sheetName val="Sensitivity vol.prices"/>
      <sheetName val="Sensitivity vol.prices (2)"/>
      <sheetName val="Sensitivity vol.prices (3)"/>
    </sheetNames>
    <sheetDataSet>
      <sheetData sheetId="0">
        <row r="414">
          <cell r="G414">
            <v>0.10642</v>
          </cell>
        </row>
        <row r="415">
          <cell r="G415">
            <v>0.01</v>
          </cell>
        </row>
      </sheetData>
      <sheetData sheetId="1">
        <row r="8">
          <cell r="E8" t="b">
            <v>0</v>
          </cell>
          <cell r="I8" t="b">
            <v>1</v>
          </cell>
        </row>
        <row r="10">
          <cell r="E10" t="b">
            <v>0</v>
          </cell>
          <cell r="I10" t="b">
            <v>0</v>
          </cell>
        </row>
        <row r="12">
          <cell r="E12" t="b">
            <v>1</v>
          </cell>
        </row>
      </sheetData>
      <sheetData sheetId="2">
        <row r="344">
          <cell r="I344">
            <v>0.11343</v>
          </cell>
        </row>
        <row r="345">
          <cell r="I345">
            <v>0.01</v>
          </cell>
        </row>
      </sheetData>
      <sheetData sheetId="3">
        <row r="329">
          <cell r="K329">
            <v>0.10749999999999998</v>
          </cell>
        </row>
        <row r="330">
          <cell r="K330">
            <v>0.01</v>
          </cell>
        </row>
      </sheetData>
      <sheetData sheetId="4">
        <row r="3">
          <cell r="G3">
            <v>1</v>
          </cell>
        </row>
      </sheetData>
      <sheetData sheetId="5">
        <row r="3">
          <cell r="G3">
            <v>1</v>
          </cell>
          <cell r="I3">
            <v>1</v>
          </cell>
        </row>
      </sheetData>
      <sheetData sheetId="6">
        <row r="3">
          <cell r="G3">
            <v>1</v>
          </cell>
          <cell r="I3">
            <v>1</v>
          </cell>
        </row>
      </sheetData>
      <sheetData sheetId="7">
        <row r="3">
          <cell r="G3">
            <v>1</v>
          </cell>
          <cell r="I3">
            <v>1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Other"/>
      <sheetName val="Comps for FO 2"/>
    </sheetNames>
    <sheetDataSet>
      <sheetData sheetId="0">
        <row r="4">
          <cell r="F4" t="str">
            <v>VDM</v>
          </cell>
          <cell r="G4" t="str">
            <v>CBG</v>
          </cell>
          <cell r="H4" t="str">
            <v>IAP</v>
          </cell>
          <cell r="I4" t="str">
            <v>AOT</v>
          </cell>
          <cell r="J4" t="str">
            <v>OMAB</v>
          </cell>
          <cell r="K4" t="str">
            <v>LSE</v>
          </cell>
          <cell r="L4" t="str">
            <v>ENXT</v>
          </cell>
          <cell r="M4" t="str">
            <v>DB1</v>
          </cell>
          <cell r="N4" t="str">
            <v>OSLO</v>
          </cell>
          <cell r="O4" t="str">
            <v>HEL</v>
          </cell>
          <cell r="P4" t="str">
            <v>SGX</v>
          </cell>
          <cell r="Q4" t="str">
            <v>ASX</v>
          </cell>
          <cell r="R4" t="str">
            <v>SFE</v>
          </cell>
          <cell r="S4" t="str">
            <v>HKEX</v>
          </cell>
          <cell r="T4" t="str">
            <v>LIFF</v>
          </cell>
          <cell r="U4" t="str">
            <v>MISY</v>
          </cell>
          <cell r="V4" t="str">
            <v>STT</v>
          </cell>
          <cell r="W4" t="str">
            <v>BKNY</v>
          </cell>
        </row>
        <row r="6">
          <cell r="F6" t="str">
            <v>H:VDM</v>
          </cell>
          <cell r="G6" t="str">
            <v>CBG</v>
          </cell>
          <cell r="H6" t="str">
            <v>IAP</v>
          </cell>
          <cell r="I6" t="str">
            <v>H:AOT</v>
          </cell>
          <cell r="J6" t="str">
            <v>W:OMBU</v>
          </cell>
          <cell r="K6" t="str">
            <v>LSE</v>
          </cell>
          <cell r="L6" t="str">
            <v>H:EURN</v>
          </cell>
          <cell r="M6" t="str">
            <v>D:DB1</v>
          </cell>
          <cell r="O6" t="str">
            <v>G:HEL</v>
          </cell>
          <cell r="P6" t="str">
            <v>T:SISE</v>
          </cell>
          <cell r="Q6" t="str">
            <v>A:ASXX</v>
          </cell>
          <cell r="S6" t="str">
            <v>K:HKEX</v>
          </cell>
          <cell r="U6" t="str">
            <v>MISY</v>
          </cell>
          <cell r="V6" t="str">
            <v>U:STT</v>
          </cell>
          <cell r="W6" t="str">
            <v>U:BK</v>
          </cell>
        </row>
        <row r="7">
          <cell r="F7" t="str">
            <v>Van der Moolen</v>
          </cell>
          <cell r="G7" t="str">
            <v>Close Brothers</v>
          </cell>
          <cell r="H7" t="str">
            <v>Garban Intercapital</v>
          </cell>
          <cell r="I7" t="str">
            <v>AOT</v>
          </cell>
          <cell r="J7" t="str">
            <v>OM AB</v>
          </cell>
          <cell r="K7" t="str">
            <v>London Stock Exchange</v>
          </cell>
          <cell r="L7" t="str">
            <v>Euronext</v>
          </cell>
          <cell r="M7" t="str">
            <v>Deutsche Börse AG</v>
          </cell>
          <cell r="N7" t="str">
            <v>Oslo Börs</v>
          </cell>
          <cell r="O7" t="str">
            <v>Hellenic Exchanges</v>
          </cell>
          <cell r="P7" t="str">
            <v>Singapore Exchange</v>
          </cell>
          <cell r="Q7" t="str">
            <v>Australian Stock Exchange</v>
          </cell>
          <cell r="R7" t="str">
            <v>Sydney Futures Exchange</v>
          </cell>
          <cell r="S7" t="str">
            <v>Hong Kong Exchanges</v>
          </cell>
          <cell r="T7" t="str">
            <v>LIFFE</v>
          </cell>
          <cell r="U7" t="str">
            <v>Misys</v>
          </cell>
          <cell r="V7" t="str">
            <v>State Street</v>
          </cell>
          <cell r="W7" t="str">
            <v>Bank of New York</v>
          </cell>
        </row>
        <row r="8">
          <cell r="F8">
            <v>37072</v>
          </cell>
          <cell r="G8">
            <v>37103</v>
          </cell>
          <cell r="H8">
            <v>36981</v>
          </cell>
          <cell r="I8">
            <v>37072</v>
          </cell>
          <cell r="J8">
            <v>37437</v>
          </cell>
          <cell r="K8">
            <v>37346</v>
          </cell>
          <cell r="L8">
            <v>37437</v>
          </cell>
          <cell r="M8">
            <v>37437</v>
          </cell>
          <cell r="N8">
            <v>37437</v>
          </cell>
          <cell r="O8">
            <v>37256</v>
          </cell>
          <cell r="P8">
            <v>37437</v>
          </cell>
          <cell r="Q8">
            <v>37437</v>
          </cell>
          <cell r="R8">
            <v>37072</v>
          </cell>
          <cell r="S8">
            <v>37437</v>
          </cell>
          <cell r="T8">
            <v>37072</v>
          </cell>
          <cell r="U8">
            <v>37042</v>
          </cell>
          <cell r="V8">
            <v>37256</v>
          </cell>
          <cell r="W8">
            <v>37256</v>
          </cell>
        </row>
        <row r="9">
          <cell r="F9">
            <v>16.75</v>
          </cell>
          <cell r="G9">
            <v>4.8849999999999998</v>
          </cell>
          <cell r="H9" t="e">
            <v>#N/A</v>
          </cell>
          <cell r="I9">
            <v>1.21</v>
          </cell>
          <cell r="J9">
            <v>48.2</v>
          </cell>
          <cell r="K9">
            <v>3.5</v>
          </cell>
          <cell r="L9">
            <v>20.51</v>
          </cell>
          <cell r="M9">
            <v>36.700000000000003</v>
          </cell>
          <cell r="N9">
            <v>120</v>
          </cell>
          <cell r="O9">
            <v>2.4300000000000002</v>
          </cell>
          <cell r="P9">
            <v>1.17</v>
          </cell>
          <cell r="Q9">
            <v>11.47</v>
          </cell>
          <cell r="R9">
            <v>2.5</v>
          </cell>
          <cell r="S9">
            <v>10.8</v>
          </cell>
          <cell r="T9">
            <v>18.25</v>
          </cell>
          <cell r="U9" t="e">
            <v>#N/A</v>
          </cell>
          <cell r="V9">
            <v>38.64</v>
          </cell>
          <cell r="W9">
            <v>28.74</v>
          </cell>
        </row>
        <row r="10">
          <cell r="F10">
            <v>37.437558000000003</v>
          </cell>
          <cell r="G10">
            <v>136.136</v>
          </cell>
          <cell r="H10">
            <v>100.1</v>
          </cell>
          <cell r="I10">
            <v>24.368979</v>
          </cell>
          <cell r="J10">
            <v>84.04</v>
          </cell>
          <cell r="K10">
            <v>294.3</v>
          </cell>
          <cell r="L10">
            <v>120.971</v>
          </cell>
          <cell r="M10">
            <v>103.76657</v>
          </cell>
          <cell r="N10">
            <v>5</v>
          </cell>
          <cell r="O10">
            <v>58.257266999999999</v>
          </cell>
          <cell r="P10">
            <v>1000</v>
          </cell>
          <cell r="Q10">
            <v>101.463427</v>
          </cell>
          <cell r="R10">
            <v>130.20792399999999</v>
          </cell>
          <cell r="S10">
            <v>1043.1268459999999</v>
          </cell>
          <cell r="T10">
            <v>26.436802</v>
          </cell>
          <cell r="U10">
            <v>26.436802</v>
          </cell>
          <cell r="V10">
            <v>324.68112400000001</v>
          </cell>
          <cell r="W10">
            <v>726.63719200000003</v>
          </cell>
        </row>
        <row r="11">
          <cell r="F11">
            <v>627.07909649999999</v>
          </cell>
          <cell r="G11">
            <v>665.02436</v>
          </cell>
          <cell r="H11" t="e">
            <v>#N/A</v>
          </cell>
          <cell r="I11">
            <v>29.486464589999997</v>
          </cell>
          <cell r="J11">
            <v>4050.7280000000005</v>
          </cell>
          <cell r="K11">
            <v>1030.05</v>
          </cell>
          <cell r="L11">
            <v>2481.1152100000004</v>
          </cell>
          <cell r="M11">
            <v>3808.2331190000004</v>
          </cell>
          <cell r="N11">
            <v>600</v>
          </cell>
          <cell r="O11">
            <v>141.56515881000001</v>
          </cell>
          <cell r="P11">
            <v>1170</v>
          </cell>
          <cell r="Q11">
            <v>1163.78550769</v>
          </cell>
          <cell r="R11">
            <v>325.51981000000001</v>
          </cell>
          <cell r="S11">
            <v>11265.769936799999</v>
          </cell>
          <cell r="T11">
            <v>482.47163649999999</v>
          </cell>
          <cell r="U11" t="e">
            <v>#N/A</v>
          </cell>
          <cell r="V11">
            <v>12545.678631360001</v>
          </cell>
          <cell r="W11">
            <v>20883.552898080001</v>
          </cell>
        </row>
        <row r="12">
          <cell r="F12">
            <v>0.55266800000000005</v>
          </cell>
          <cell r="G12">
            <v>0</v>
          </cell>
          <cell r="H12">
            <v>5.5369999999999999</v>
          </cell>
          <cell r="I12">
            <v>0.17125000000000001</v>
          </cell>
          <cell r="J12">
            <v>2.3826999999999998</v>
          </cell>
          <cell r="K12">
            <v>0</v>
          </cell>
          <cell r="L12">
            <v>0.35506199999999999</v>
          </cell>
          <cell r="M12">
            <v>0</v>
          </cell>
          <cell r="N12">
            <v>0</v>
          </cell>
          <cell r="O12">
            <v>0</v>
          </cell>
          <cell r="P12">
            <v>20.29</v>
          </cell>
          <cell r="Q12">
            <v>0</v>
          </cell>
          <cell r="R12">
            <v>0</v>
          </cell>
          <cell r="S12">
            <v>24.01492</v>
          </cell>
          <cell r="T12">
            <v>5.0741459999999998</v>
          </cell>
          <cell r="U12">
            <v>5.0741459999999998</v>
          </cell>
          <cell r="V12">
            <v>11.388</v>
          </cell>
          <cell r="W12">
            <v>20.584688</v>
          </cell>
        </row>
        <row r="13">
          <cell r="F13">
            <v>37.990226</v>
          </cell>
          <cell r="G13">
            <v>136.136</v>
          </cell>
          <cell r="H13" t="e">
            <v>#N/A</v>
          </cell>
          <cell r="I13">
            <v>24.368979</v>
          </cell>
          <cell r="J13">
            <v>84.04</v>
          </cell>
          <cell r="K13">
            <v>294.3</v>
          </cell>
          <cell r="L13">
            <v>121.32606200000001</v>
          </cell>
          <cell r="M13">
            <v>103.76657</v>
          </cell>
          <cell r="N13">
            <v>5</v>
          </cell>
          <cell r="O13">
            <v>58.257266999999999</v>
          </cell>
          <cell r="P13">
            <v>1020.29</v>
          </cell>
          <cell r="Q13">
            <v>101.463427</v>
          </cell>
          <cell r="R13">
            <v>130.20792399999999</v>
          </cell>
          <cell r="S13">
            <v>1067.141766</v>
          </cell>
          <cell r="T13">
            <v>31.510947999999999</v>
          </cell>
          <cell r="U13" t="e">
            <v>#N/A</v>
          </cell>
          <cell r="V13">
            <v>336.06912399999999</v>
          </cell>
          <cell r="W13">
            <v>747.22188000000006</v>
          </cell>
        </row>
        <row r="14">
          <cell r="F14">
            <v>15.99</v>
          </cell>
          <cell r="G14">
            <v>0</v>
          </cell>
          <cell r="H14">
            <v>2.12</v>
          </cell>
          <cell r="I14">
            <v>5.6580291970802916</v>
          </cell>
          <cell r="J14">
            <v>184</v>
          </cell>
          <cell r="K14">
            <v>0</v>
          </cell>
          <cell r="L14">
            <v>7.4124999999999996</v>
          </cell>
          <cell r="M14">
            <v>0</v>
          </cell>
          <cell r="N14">
            <v>0</v>
          </cell>
          <cell r="O14">
            <v>0</v>
          </cell>
          <cell r="P14">
            <v>0.98</v>
          </cell>
          <cell r="Q14">
            <v>0</v>
          </cell>
          <cell r="R14">
            <v>0</v>
          </cell>
          <cell r="S14">
            <v>1.88</v>
          </cell>
          <cell r="T14">
            <v>4.7</v>
          </cell>
          <cell r="U14">
            <v>4.7</v>
          </cell>
          <cell r="V14">
            <v>9.7682227711397065</v>
          </cell>
          <cell r="W14">
            <v>6.1675000000000004</v>
          </cell>
        </row>
        <row r="15">
          <cell r="F15">
            <v>8.8371613200000017</v>
          </cell>
          <cell r="G15">
            <v>0</v>
          </cell>
          <cell r="H15" t="e">
            <v>#N/A</v>
          </cell>
          <cell r="I15">
            <v>0</v>
          </cell>
          <cell r="J15">
            <v>0</v>
          </cell>
          <cell r="K15">
            <v>0</v>
          </cell>
          <cell r="L15">
            <v>2.6318970749999999</v>
          </cell>
          <cell r="M15">
            <v>0</v>
          </cell>
          <cell r="N15">
            <v>0</v>
          </cell>
          <cell r="O15">
            <v>0</v>
          </cell>
          <cell r="P15">
            <v>19.8842</v>
          </cell>
          <cell r="Q15">
            <v>0</v>
          </cell>
          <cell r="R15">
            <v>0</v>
          </cell>
          <cell r="S15">
            <v>45.1480496</v>
          </cell>
          <cell r="T15">
            <v>23.8484862</v>
          </cell>
          <cell r="U15" t="e">
            <v>#N/A</v>
          </cell>
          <cell r="V15">
            <v>111.24052091773898</v>
          </cell>
          <cell r="W15">
            <v>126.95606324000001</v>
          </cell>
        </row>
        <row r="16">
          <cell r="F16">
            <v>627.49912418000008</v>
          </cell>
          <cell r="G16">
            <v>665.02436</v>
          </cell>
          <cell r="H16" t="e">
            <v>#N/A</v>
          </cell>
          <cell r="I16">
            <v>29.486464589999997</v>
          </cell>
          <cell r="J16">
            <v>4050.7280000000005</v>
          </cell>
          <cell r="K16">
            <v>1030.05</v>
          </cell>
          <cell r="L16">
            <v>2485.7656345450005</v>
          </cell>
          <cell r="M16">
            <v>3808.2331190000004</v>
          </cell>
          <cell r="N16">
            <v>600</v>
          </cell>
          <cell r="O16">
            <v>141.56515881000001</v>
          </cell>
          <cell r="P16">
            <v>1173.8551</v>
          </cell>
          <cell r="Q16">
            <v>1163.78550769</v>
          </cell>
          <cell r="R16">
            <v>325.51981000000001</v>
          </cell>
          <cell r="S16">
            <v>11479.9830232</v>
          </cell>
          <cell r="T16">
            <v>551.22631479999995</v>
          </cell>
          <cell r="U16" t="e">
            <v>#N/A</v>
          </cell>
          <cell r="V16">
            <v>12874.470430442259</v>
          </cell>
          <cell r="W16">
            <v>21348.200767960003</v>
          </cell>
        </row>
        <row r="17">
          <cell r="F17">
            <v>84.399999999999991</v>
          </cell>
          <cell r="G17">
            <v>51.936999999999998</v>
          </cell>
          <cell r="H17">
            <v>5.4240000000000004</v>
          </cell>
          <cell r="I17">
            <v>0</v>
          </cell>
          <cell r="J17">
            <v>55</v>
          </cell>
          <cell r="K17">
            <v>0</v>
          </cell>
          <cell r="L17">
            <v>339.19099999999997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5.5E-2</v>
          </cell>
          <cell r="R17">
            <v>888.77200000000005</v>
          </cell>
          <cell r="S17">
            <v>0</v>
          </cell>
          <cell r="T17">
            <v>0</v>
          </cell>
          <cell r="U17">
            <v>0</v>
          </cell>
          <cell r="V17">
            <v>1241.4221250000001</v>
          </cell>
          <cell r="W17">
            <v>5271</v>
          </cell>
        </row>
        <row r="18">
          <cell r="F18">
            <v>0.35642272727272722</v>
          </cell>
          <cell r="G18">
            <v>0</v>
          </cell>
          <cell r="H18">
            <v>25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19">
          <cell r="F19">
            <v>25.9</v>
          </cell>
          <cell r="G19">
            <v>9.9280000000000008</v>
          </cell>
          <cell r="H19">
            <v>8.3390000000000004</v>
          </cell>
          <cell r="I19">
            <v>4.5750000000000002</v>
          </cell>
          <cell r="J19">
            <v>0</v>
          </cell>
          <cell r="K19">
            <v>0</v>
          </cell>
          <cell r="L19">
            <v>70.216999999999999</v>
          </cell>
          <cell r="M19">
            <v>5.8</v>
          </cell>
          <cell r="N19">
            <v>0</v>
          </cell>
          <cell r="O19">
            <v>53.696035999999999</v>
          </cell>
          <cell r="P19">
            <v>1.278</v>
          </cell>
          <cell r="Q19">
            <v>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</row>
        <row r="20">
          <cell r="F20">
            <v>-309.39999999999998</v>
          </cell>
          <cell r="G20">
            <v>-0.36199999999999999</v>
          </cell>
          <cell r="H20">
            <v>-124.441</v>
          </cell>
          <cell r="I20">
            <v>-30.550999999999998</v>
          </cell>
          <cell r="J20">
            <v>-235</v>
          </cell>
          <cell r="K20">
            <v>-3.9</v>
          </cell>
          <cell r="L20">
            <v>-605.39</v>
          </cell>
          <cell r="M20">
            <v>-1618.9</v>
          </cell>
          <cell r="N20">
            <v>-172.149</v>
          </cell>
          <cell r="O20">
            <v>-5.919003</v>
          </cell>
          <cell r="P20">
            <v>-253.048</v>
          </cell>
          <cell r="Q20">
            <v>-68.406999999999996</v>
          </cell>
          <cell r="R20">
            <v>-1003.0699999999999</v>
          </cell>
          <cell r="S20">
            <v>-1217.6869999999999</v>
          </cell>
          <cell r="T20">
            <v>-114.87400000000001</v>
          </cell>
          <cell r="U20">
            <v>-114.87400000000001</v>
          </cell>
          <cell r="V20">
            <v>-797</v>
          </cell>
          <cell r="W20">
            <v>-3788</v>
          </cell>
        </row>
        <row r="21">
          <cell r="J21">
            <v>0</v>
          </cell>
          <cell r="K21">
            <v>-13.6</v>
          </cell>
          <cell r="L21">
            <v>-22.984999999999999</v>
          </cell>
          <cell r="M21">
            <v>-427.9</v>
          </cell>
          <cell r="N21">
            <v>0</v>
          </cell>
          <cell r="O21">
            <v>0</v>
          </cell>
          <cell r="P21">
            <v>0</v>
          </cell>
          <cell r="Q21">
            <v>-49.954000000000001</v>
          </cell>
          <cell r="R21">
            <v>-0.2</v>
          </cell>
          <cell r="S21">
            <v>-125.827</v>
          </cell>
          <cell r="T21">
            <v>-9.9960000000000004</v>
          </cell>
          <cell r="U21">
            <v>-9.9960000000000004</v>
          </cell>
          <cell r="V21">
            <v>0</v>
          </cell>
          <cell r="W21">
            <v>0</v>
          </cell>
        </row>
        <row r="23">
          <cell r="F23">
            <v>428.75554690727279</v>
          </cell>
          <cell r="G23">
            <v>726.52736000000004</v>
          </cell>
          <cell r="H23" t="e">
            <v>#N/A</v>
          </cell>
          <cell r="I23">
            <v>3.5104645900000016</v>
          </cell>
          <cell r="J23">
            <v>3870.728000000001</v>
          </cell>
          <cell r="K23">
            <v>1012.5499999999998</v>
          </cell>
          <cell r="L23">
            <v>2266.7986345450004</v>
          </cell>
          <cell r="M23">
            <v>1767.2331190000004</v>
          </cell>
          <cell r="N23">
            <v>427.851</v>
          </cell>
          <cell r="O23">
            <v>189.34219181</v>
          </cell>
          <cell r="P23">
            <v>922.08510000000001</v>
          </cell>
          <cell r="Q23">
            <v>1045.4795076900002</v>
          </cell>
          <cell r="R23">
            <v>211.02181000000024</v>
          </cell>
          <cell r="S23">
            <v>10136.469023200001</v>
          </cell>
          <cell r="T23">
            <v>426.35631479999995</v>
          </cell>
          <cell r="U23" t="e">
            <v>#N/A</v>
          </cell>
          <cell r="V23">
            <v>13318.89255544226</v>
          </cell>
          <cell r="W23">
            <v>22831.200767960003</v>
          </cell>
        </row>
        <row r="26">
          <cell r="F26">
            <v>206.9</v>
          </cell>
          <cell r="G26">
            <v>408</v>
          </cell>
          <cell r="H26">
            <v>162.05799999999999</v>
          </cell>
          <cell r="I26">
            <v>58.689</v>
          </cell>
          <cell r="J26">
            <v>2175</v>
          </cell>
          <cell r="K26">
            <v>281.3</v>
          </cell>
          <cell r="L26">
            <v>1474.1210000000001</v>
          </cell>
          <cell r="M26">
            <v>2039.5</v>
          </cell>
          <cell r="N26">
            <v>298.22199999999998</v>
          </cell>
          <cell r="O26">
            <v>255.19387699999999</v>
          </cell>
          <cell r="P26">
            <v>836.57299999999998</v>
          </cell>
          <cell r="Q26">
            <v>198.08099999999999</v>
          </cell>
          <cell r="R26">
            <v>148.31100000000001</v>
          </cell>
          <cell r="S26">
            <v>5278.585</v>
          </cell>
          <cell r="T26">
            <v>181.78800000000001</v>
          </cell>
          <cell r="U26">
            <v>181.78800000000001</v>
          </cell>
          <cell r="V26">
            <v>3994</v>
          </cell>
          <cell r="W26">
            <v>6354</v>
          </cell>
        </row>
        <row r="27">
          <cell r="F27">
            <v>0</v>
          </cell>
          <cell r="G27">
            <v>83.733000000000004</v>
          </cell>
          <cell r="H27">
            <v>44.436</v>
          </cell>
          <cell r="I27">
            <v>0</v>
          </cell>
          <cell r="J27">
            <v>1268</v>
          </cell>
          <cell r="K27">
            <v>0</v>
          </cell>
          <cell r="L27">
            <v>1039.2460000000001</v>
          </cell>
          <cell r="M27">
            <v>303.89999999999998</v>
          </cell>
          <cell r="N27">
            <v>58.749000000000002</v>
          </cell>
          <cell r="O27">
            <v>0</v>
          </cell>
          <cell r="P27">
            <v>0</v>
          </cell>
          <cell r="Q27">
            <v>2.4049999999999998</v>
          </cell>
          <cell r="R27">
            <v>27.975000000000001</v>
          </cell>
          <cell r="S27">
            <v>0</v>
          </cell>
          <cell r="T27">
            <v>0</v>
          </cell>
          <cell r="U27">
            <v>0</v>
          </cell>
          <cell r="V27">
            <v>612</v>
          </cell>
          <cell r="W27">
            <v>2248</v>
          </cell>
        </row>
        <row r="28">
          <cell r="F28">
            <v>206.9</v>
          </cell>
          <cell r="G28">
            <v>324.267</v>
          </cell>
          <cell r="H28">
            <v>117.62199999999999</v>
          </cell>
          <cell r="I28">
            <v>58.689</v>
          </cell>
          <cell r="J28">
            <v>907</v>
          </cell>
          <cell r="K28">
            <v>281.3</v>
          </cell>
          <cell r="L28">
            <v>434.875</v>
          </cell>
          <cell r="M28">
            <v>1735.6</v>
          </cell>
          <cell r="N28">
            <v>239.47299999999998</v>
          </cell>
          <cell r="O28">
            <v>255.19387699999999</v>
          </cell>
          <cell r="P28">
            <v>836.57299999999998</v>
          </cell>
          <cell r="Q28">
            <v>195.67599999999999</v>
          </cell>
          <cell r="R28">
            <v>120.33600000000001</v>
          </cell>
          <cell r="S28">
            <v>5278.585</v>
          </cell>
          <cell r="T28">
            <v>181.78800000000001</v>
          </cell>
          <cell r="U28">
            <v>181.78800000000001</v>
          </cell>
          <cell r="V28">
            <v>3382</v>
          </cell>
          <cell r="W28">
            <v>4106</v>
          </cell>
        </row>
        <row r="29">
          <cell r="F29">
            <v>1102.4000000000001</v>
          </cell>
          <cell r="G29">
            <v>2800</v>
          </cell>
          <cell r="H29">
            <v>1190.2439999999999</v>
          </cell>
          <cell r="I29">
            <v>94.967000000000041</v>
          </cell>
          <cell r="J29">
            <v>5850</v>
          </cell>
          <cell r="K29">
            <v>365.70000000000005</v>
          </cell>
          <cell r="L29">
            <v>6775.4360000000006</v>
          </cell>
          <cell r="M29">
            <v>2568.6999999999998</v>
          </cell>
          <cell r="N29">
            <v>380.89</v>
          </cell>
          <cell r="O29">
            <v>348.12118300000003</v>
          </cell>
          <cell r="P29">
            <v>2803.848</v>
          </cell>
          <cell r="Q29">
            <v>264.83300000000003</v>
          </cell>
          <cell r="R29">
            <v>1074.2599999999998</v>
          </cell>
          <cell r="S29">
            <v>13439.361999999997</v>
          </cell>
          <cell r="T29">
            <v>220.82000000000002</v>
          </cell>
          <cell r="U29">
            <v>220.82000000000002</v>
          </cell>
          <cell r="V29">
            <v>73298</v>
          </cell>
          <cell r="W29">
            <v>76779</v>
          </cell>
        </row>
        <row r="32">
          <cell r="F32">
            <v>167.3</v>
          </cell>
          <cell r="G32">
            <v>0</v>
          </cell>
          <cell r="H32">
            <v>0</v>
          </cell>
          <cell r="I32">
            <v>30.9</v>
          </cell>
          <cell r="J32">
            <v>1416</v>
          </cell>
          <cell r="K32">
            <v>0</v>
          </cell>
          <cell r="L32">
            <v>491.101</v>
          </cell>
          <cell r="M32">
            <v>438.7</v>
          </cell>
          <cell r="N32">
            <v>116.505</v>
          </cell>
          <cell r="O32">
            <v>0</v>
          </cell>
          <cell r="P32">
            <v>0</v>
          </cell>
          <cell r="Q32">
            <v>0</v>
          </cell>
          <cell r="R32">
            <v>45.017000000000003</v>
          </cell>
          <cell r="S32">
            <v>758.1819999999999</v>
          </cell>
          <cell r="T32">
            <v>62.576999999999998</v>
          </cell>
          <cell r="U32">
            <v>62.576999999999998</v>
          </cell>
          <cell r="V32">
            <v>981</v>
          </cell>
          <cell r="W32">
            <v>1187</v>
          </cell>
        </row>
        <row r="33">
          <cell r="F33">
            <v>423.76900000000001</v>
          </cell>
          <cell r="G33">
            <v>236.745</v>
          </cell>
          <cell r="H33">
            <v>472.59800000000001</v>
          </cell>
          <cell r="I33">
            <v>101.1</v>
          </cell>
          <cell r="J33">
            <v>3072</v>
          </cell>
          <cell r="K33">
            <v>206.6</v>
          </cell>
          <cell r="L33">
            <v>697.899</v>
          </cell>
          <cell r="M33">
            <v>837.59999999999991</v>
          </cell>
          <cell r="N33">
            <v>223.309</v>
          </cell>
          <cell r="O33">
            <v>79.340758999999991</v>
          </cell>
          <cell r="P33">
            <v>228.483</v>
          </cell>
          <cell r="Q33">
            <v>205.05500000000001</v>
          </cell>
          <cell r="R33">
            <v>63.66</v>
          </cell>
          <cell r="S33">
            <v>1584.509</v>
          </cell>
          <cell r="T33">
            <v>88.647999999999996</v>
          </cell>
          <cell r="U33">
            <v>88.647999999999996</v>
          </cell>
          <cell r="V33">
            <v>3797</v>
          </cell>
          <cell r="W33">
            <v>4935</v>
          </cell>
        </row>
        <row r="34">
          <cell r="F34">
            <v>216</v>
          </cell>
          <cell r="G34">
            <v>0</v>
          </cell>
          <cell r="H34">
            <v>0</v>
          </cell>
          <cell r="I34">
            <v>56.2</v>
          </cell>
          <cell r="J34">
            <v>1591</v>
          </cell>
          <cell r="K34">
            <v>0</v>
          </cell>
          <cell r="L34">
            <v>460.03</v>
          </cell>
          <cell r="M34">
            <v>410.90000000000003</v>
          </cell>
          <cell r="N34">
            <v>110.446</v>
          </cell>
          <cell r="O34">
            <v>0</v>
          </cell>
          <cell r="P34">
            <v>0</v>
          </cell>
          <cell r="Q34">
            <v>0</v>
          </cell>
          <cell r="R34">
            <v>33.484999999999999</v>
          </cell>
          <cell r="S34">
            <v>801.73900000000003</v>
          </cell>
          <cell r="T34">
            <v>45.793999999999997</v>
          </cell>
          <cell r="U34">
            <v>45.793999999999997</v>
          </cell>
          <cell r="V34">
            <v>889</v>
          </cell>
          <cell r="W34">
            <v>1255</v>
          </cell>
        </row>
        <row r="35">
          <cell r="F35">
            <v>375.06899999999996</v>
          </cell>
          <cell r="G35">
            <v>236.745</v>
          </cell>
          <cell r="H35">
            <v>472.59800000000001</v>
          </cell>
          <cell r="I35">
            <v>75.8</v>
          </cell>
          <cell r="J35">
            <v>2897</v>
          </cell>
          <cell r="K35">
            <v>206.6</v>
          </cell>
          <cell r="L35">
            <v>728.97</v>
          </cell>
          <cell r="M35">
            <v>865.39999999999986</v>
          </cell>
          <cell r="N35">
            <v>229.36799999999997</v>
          </cell>
          <cell r="O35">
            <v>79.340758999999991</v>
          </cell>
          <cell r="P35">
            <v>228.483</v>
          </cell>
          <cell r="Q35">
            <v>205.05500000000001</v>
          </cell>
          <cell r="R35">
            <v>75.191999999999993</v>
          </cell>
          <cell r="S35">
            <v>1540.9519999999998</v>
          </cell>
          <cell r="T35">
            <v>105.431</v>
          </cell>
          <cell r="U35">
            <v>105.431</v>
          </cell>
          <cell r="V35">
            <v>3889</v>
          </cell>
          <cell r="W35">
            <v>4867</v>
          </cell>
        </row>
        <row r="36">
          <cell r="F36">
            <v>1</v>
          </cell>
          <cell r="G36">
            <v>0</v>
          </cell>
          <cell r="H36">
            <v>0</v>
          </cell>
          <cell r="I36">
            <v>0</v>
          </cell>
          <cell r="J36">
            <v>160</v>
          </cell>
          <cell r="K36">
            <v>8.9</v>
          </cell>
          <cell r="L36">
            <v>63.122</v>
          </cell>
          <cell r="M36">
            <v>49.9</v>
          </cell>
          <cell r="N36">
            <v>8.032</v>
          </cell>
          <cell r="O36">
            <v>0</v>
          </cell>
          <cell r="P36">
            <v>0</v>
          </cell>
          <cell r="Q36">
            <v>0</v>
          </cell>
          <cell r="R36">
            <v>3.3879999999999999</v>
          </cell>
          <cell r="S36">
            <v>78.382000000000005</v>
          </cell>
          <cell r="T36">
            <v>9.4</v>
          </cell>
          <cell r="U36">
            <v>9.4</v>
          </cell>
          <cell r="V36">
            <v>99.5</v>
          </cell>
          <cell r="W36">
            <v>71</v>
          </cell>
        </row>
        <row r="37">
          <cell r="F37">
            <v>2.7719999999999998</v>
          </cell>
          <cell r="G37">
            <v>4.7</v>
          </cell>
          <cell r="H37">
            <v>14.536</v>
          </cell>
          <cell r="I37">
            <v>1.7769999999999999</v>
          </cell>
          <cell r="J37">
            <v>359</v>
          </cell>
          <cell r="K37">
            <v>18.3</v>
          </cell>
          <cell r="L37">
            <v>55.766999999999996</v>
          </cell>
          <cell r="M37">
            <v>96.5</v>
          </cell>
          <cell r="N37">
            <v>44.317</v>
          </cell>
          <cell r="O37">
            <v>28.801186000000001</v>
          </cell>
          <cell r="P37">
            <v>18.93</v>
          </cell>
          <cell r="Q37">
            <v>18.701000000000001</v>
          </cell>
          <cell r="R37">
            <v>6.1980000000000004</v>
          </cell>
          <cell r="S37">
            <v>152.66900000000001</v>
          </cell>
          <cell r="T37">
            <v>14.739000000000001</v>
          </cell>
          <cell r="U37">
            <v>14.739000000000001</v>
          </cell>
          <cell r="V37">
            <v>398</v>
          </cell>
          <cell r="W37">
            <v>284</v>
          </cell>
        </row>
        <row r="38">
          <cell r="F38">
            <v>1.1000000000000001</v>
          </cell>
          <cell r="G38">
            <v>0</v>
          </cell>
          <cell r="H38">
            <v>0</v>
          </cell>
          <cell r="I38">
            <v>0</v>
          </cell>
          <cell r="J38">
            <v>182</v>
          </cell>
          <cell r="K38">
            <v>9.5</v>
          </cell>
          <cell r="L38">
            <v>66.334000000000003</v>
          </cell>
          <cell r="M38">
            <v>41.8</v>
          </cell>
          <cell r="N38">
            <v>22.846</v>
          </cell>
          <cell r="O38">
            <v>0</v>
          </cell>
          <cell r="P38">
            <v>0</v>
          </cell>
          <cell r="Q38">
            <v>0</v>
          </cell>
          <cell r="R38">
            <v>3.8210000000000002</v>
          </cell>
          <cell r="S38">
            <v>77.911000000000001</v>
          </cell>
          <cell r="T38">
            <v>6.6109999999999998</v>
          </cell>
          <cell r="U38">
            <v>6.6109999999999998</v>
          </cell>
          <cell r="V38">
            <v>90</v>
          </cell>
          <cell r="W38">
            <v>64</v>
          </cell>
        </row>
        <row r="39">
          <cell r="F39">
            <v>2.6719999999999997</v>
          </cell>
          <cell r="G39">
            <v>4.7</v>
          </cell>
          <cell r="H39">
            <v>14.536</v>
          </cell>
          <cell r="I39">
            <v>1.7769999999999999</v>
          </cell>
          <cell r="J39">
            <v>337</v>
          </cell>
          <cell r="K39">
            <v>17.700000000000003</v>
          </cell>
          <cell r="L39">
            <v>52.554999999999993</v>
          </cell>
          <cell r="M39">
            <v>104.60000000000001</v>
          </cell>
          <cell r="N39">
            <v>29.503000000000004</v>
          </cell>
          <cell r="O39">
            <v>28.801186000000001</v>
          </cell>
          <cell r="P39">
            <v>18.93</v>
          </cell>
          <cell r="Q39">
            <v>18.701000000000001</v>
          </cell>
          <cell r="R39">
            <v>5.7650000000000006</v>
          </cell>
          <cell r="S39">
            <v>153.14000000000001</v>
          </cell>
          <cell r="T39">
            <v>17.528000000000002</v>
          </cell>
          <cell r="U39">
            <v>17.528000000000002</v>
          </cell>
          <cell r="V39">
            <v>407.5</v>
          </cell>
          <cell r="W39">
            <v>291</v>
          </cell>
        </row>
        <row r="40">
          <cell r="F40">
            <v>2.8</v>
          </cell>
          <cell r="G40">
            <v>0</v>
          </cell>
          <cell r="H40">
            <v>0</v>
          </cell>
          <cell r="I40">
            <v>0</v>
          </cell>
          <cell r="J40">
            <v>-11</v>
          </cell>
          <cell r="K40">
            <v>0</v>
          </cell>
          <cell r="L40">
            <v>5.2999999999999936E-2</v>
          </cell>
          <cell r="M40">
            <v>-17</v>
          </cell>
          <cell r="N40">
            <v>-4.4710000000000001</v>
          </cell>
          <cell r="O40">
            <v>0</v>
          </cell>
          <cell r="P40">
            <v>0</v>
          </cell>
          <cell r="Q40">
            <v>0</v>
          </cell>
          <cell r="R40">
            <v>-5.2270000000000039</v>
          </cell>
          <cell r="S40">
            <v>-135.00799999999998</v>
          </cell>
          <cell r="T40">
            <v>-3.4729999999999999</v>
          </cell>
          <cell r="U40">
            <v>-3.4729999999999999</v>
          </cell>
          <cell r="V40">
            <v>0</v>
          </cell>
          <cell r="W40">
            <v>0</v>
          </cell>
        </row>
        <row r="41">
          <cell r="F41">
            <v>6.4080000000000004</v>
          </cell>
          <cell r="G41">
            <v>0</v>
          </cell>
          <cell r="H41">
            <v>-3.4670000000000001</v>
          </cell>
          <cell r="I41">
            <v>27.2</v>
          </cell>
          <cell r="J41">
            <v>-17</v>
          </cell>
          <cell r="K41">
            <v>-8.3000000000000007</v>
          </cell>
          <cell r="L41">
            <v>-87.126999999999995</v>
          </cell>
          <cell r="M41">
            <v>-41.1</v>
          </cell>
          <cell r="N41">
            <v>-12.634</v>
          </cell>
          <cell r="O41">
            <v>-12.977772</v>
          </cell>
          <cell r="P41">
            <v>-20.106999999999999</v>
          </cell>
          <cell r="Q41">
            <v>-4.8560000000000008</v>
          </cell>
          <cell r="R41">
            <v>-10.052</v>
          </cell>
          <cell r="S41">
            <v>-414.30399999999997</v>
          </cell>
          <cell r="T41">
            <v>-5.3419999999999996</v>
          </cell>
          <cell r="U41">
            <v>-5.3419999999999996</v>
          </cell>
          <cell r="V41">
            <v>0</v>
          </cell>
          <cell r="W41">
            <v>0</v>
          </cell>
        </row>
        <row r="42">
          <cell r="F42">
            <v>1.9</v>
          </cell>
          <cell r="G42">
            <v>0</v>
          </cell>
          <cell r="H42">
            <v>0</v>
          </cell>
          <cell r="I42">
            <v>0</v>
          </cell>
          <cell r="J42">
            <v>-15</v>
          </cell>
          <cell r="K42">
            <v>0</v>
          </cell>
          <cell r="L42">
            <v>-56.359000000000002</v>
          </cell>
          <cell r="M42">
            <v>-21.8</v>
          </cell>
          <cell r="N42">
            <v>-6.1680000000000001</v>
          </cell>
          <cell r="O42">
            <v>0</v>
          </cell>
          <cell r="P42">
            <v>0</v>
          </cell>
          <cell r="Q42">
            <v>0</v>
          </cell>
          <cell r="R42">
            <v>-4.8710000000000022</v>
          </cell>
          <cell r="S42">
            <v>-199.46799999999999</v>
          </cell>
          <cell r="T42">
            <v>-2.5569999999999999</v>
          </cell>
          <cell r="U42">
            <v>-2.5569999999999999</v>
          </cell>
          <cell r="V42">
            <v>0</v>
          </cell>
          <cell r="W42">
            <v>0</v>
          </cell>
        </row>
        <row r="43">
          <cell r="F43">
            <v>7.3079999999999998</v>
          </cell>
          <cell r="G43">
            <v>0</v>
          </cell>
          <cell r="H43">
            <v>-3.4670000000000001</v>
          </cell>
          <cell r="I43">
            <v>27.2</v>
          </cell>
          <cell r="J43">
            <v>-13</v>
          </cell>
          <cell r="K43">
            <v>-8.3000000000000007</v>
          </cell>
          <cell r="L43">
            <v>-30.714999999999996</v>
          </cell>
          <cell r="M43">
            <v>-36.299999999999997</v>
          </cell>
          <cell r="N43">
            <v>-10.937000000000001</v>
          </cell>
          <cell r="O43">
            <v>-12.977772</v>
          </cell>
          <cell r="P43">
            <v>-20.106999999999999</v>
          </cell>
          <cell r="Q43">
            <v>-4.8560000000000008</v>
          </cell>
          <cell r="R43">
            <v>-10.408000000000001</v>
          </cell>
          <cell r="S43">
            <v>-349.84399999999994</v>
          </cell>
          <cell r="T43">
            <v>-6.2579999999999991</v>
          </cell>
          <cell r="U43">
            <v>-6.2579999999999991</v>
          </cell>
          <cell r="V43">
            <v>0</v>
          </cell>
          <cell r="W43">
            <v>0</v>
          </cell>
        </row>
        <row r="44">
          <cell r="F44">
            <v>94.6</v>
          </cell>
          <cell r="G44">
            <v>0</v>
          </cell>
          <cell r="H44">
            <v>0</v>
          </cell>
          <cell r="I44">
            <v>9.9</v>
          </cell>
          <cell r="J44">
            <v>92</v>
          </cell>
          <cell r="K44">
            <v>0</v>
          </cell>
          <cell r="L44">
            <v>100.58300000000006</v>
          </cell>
          <cell r="M44">
            <v>184.40000000000006</v>
          </cell>
          <cell r="N44">
            <v>34.822999999999993</v>
          </cell>
          <cell r="O44">
            <v>0</v>
          </cell>
          <cell r="P44">
            <v>0</v>
          </cell>
          <cell r="Q44">
            <v>0</v>
          </cell>
          <cell r="R44">
            <v>17.662000000000006</v>
          </cell>
          <cell r="S44">
            <v>316.03599999999983</v>
          </cell>
          <cell r="T44">
            <v>6.762999999999999</v>
          </cell>
          <cell r="U44">
            <v>6.762999999999999</v>
          </cell>
          <cell r="V44">
            <v>266</v>
          </cell>
          <cell r="W44">
            <v>546</v>
          </cell>
        </row>
        <row r="45">
          <cell r="F45">
            <v>254.67500000000001</v>
          </cell>
          <cell r="G45">
            <v>89.5</v>
          </cell>
          <cell r="H45">
            <v>70.201999999999998</v>
          </cell>
          <cell r="I45">
            <v>45.7</v>
          </cell>
          <cell r="J45">
            <v>12</v>
          </cell>
          <cell r="K45">
            <v>78.8</v>
          </cell>
          <cell r="L45">
            <v>202.19200000000006</v>
          </cell>
          <cell r="M45">
            <v>292.89999999999998</v>
          </cell>
          <cell r="N45">
            <v>61.328000000000003</v>
          </cell>
          <cell r="O45">
            <v>28.584076999999986</v>
          </cell>
          <cell r="P45">
            <v>77.097000000000008</v>
          </cell>
          <cell r="Q45">
            <v>82.68</v>
          </cell>
          <cell r="R45">
            <v>14.675999999999998</v>
          </cell>
          <cell r="S45">
            <v>822.44600000000003</v>
          </cell>
          <cell r="T45">
            <v>8.1379999999999857</v>
          </cell>
          <cell r="U45">
            <v>8.1379999999999857</v>
          </cell>
          <cell r="V45">
            <v>980</v>
          </cell>
          <cell r="W45">
            <v>2315</v>
          </cell>
        </row>
        <row r="46">
          <cell r="F46">
            <v>133.5</v>
          </cell>
          <cell r="G46">
            <v>0</v>
          </cell>
          <cell r="H46">
            <v>0</v>
          </cell>
          <cell r="I46">
            <v>26.2</v>
          </cell>
          <cell r="J46">
            <v>-36</v>
          </cell>
          <cell r="K46">
            <v>0</v>
          </cell>
          <cell r="L46">
            <v>111.74799999999999</v>
          </cell>
          <cell r="M46">
            <v>182.3</v>
          </cell>
          <cell r="N46">
            <v>28.088999999999992</v>
          </cell>
          <cell r="O46">
            <v>0</v>
          </cell>
          <cell r="P46">
            <v>0</v>
          </cell>
          <cell r="Q46">
            <v>0</v>
          </cell>
          <cell r="R46">
            <v>6.1389999999999993</v>
          </cell>
          <cell r="S46">
            <v>404.25799999999992</v>
          </cell>
          <cell r="T46">
            <v>4.7090000000000014</v>
          </cell>
          <cell r="U46">
            <v>4.7090000000000014</v>
          </cell>
          <cell r="V46">
            <v>233</v>
          </cell>
          <cell r="W46">
            <v>602</v>
          </cell>
        </row>
        <row r="47">
          <cell r="F47">
            <v>215.77499999999998</v>
          </cell>
          <cell r="G47">
            <v>89.5</v>
          </cell>
          <cell r="H47">
            <v>70.201999999999998</v>
          </cell>
          <cell r="I47">
            <v>29.400000000000002</v>
          </cell>
          <cell r="J47">
            <v>140</v>
          </cell>
          <cell r="K47">
            <v>78.8</v>
          </cell>
          <cell r="L47">
            <v>191.0270000000001</v>
          </cell>
          <cell r="M47">
            <v>295.00000000000006</v>
          </cell>
          <cell r="N47">
            <v>68.062000000000012</v>
          </cell>
          <cell r="O47">
            <v>28.584076999999986</v>
          </cell>
          <cell r="P47">
            <v>77.097000000000008</v>
          </cell>
          <cell r="Q47">
            <v>82.68</v>
          </cell>
          <cell r="R47">
            <v>26.199000000000009</v>
          </cell>
          <cell r="S47">
            <v>734.22400000000005</v>
          </cell>
          <cell r="T47">
            <v>10.191999999999984</v>
          </cell>
          <cell r="U47">
            <v>10.191999999999984</v>
          </cell>
          <cell r="V47">
            <v>1013</v>
          </cell>
          <cell r="W47">
            <v>2259</v>
          </cell>
        </row>
        <row r="48">
          <cell r="F48">
            <v>54</v>
          </cell>
          <cell r="G48">
            <v>0</v>
          </cell>
          <cell r="H48">
            <v>0</v>
          </cell>
          <cell r="I48">
            <v>6.4</v>
          </cell>
          <cell r="J48">
            <v>71.017543859649123</v>
          </cell>
          <cell r="K48">
            <v>0</v>
          </cell>
          <cell r="L48">
            <v>65.07425342717994</v>
          </cell>
          <cell r="M48">
            <v>124.30000000000007</v>
          </cell>
          <cell r="N48">
            <v>25.072999999999993</v>
          </cell>
          <cell r="O48">
            <v>0</v>
          </cell>
          <cell r="P48">
            <v>0</v>
          </cell>
          <cell r="Q48">
            <v>0</v>
          </cell>
          <cell r="R48">
            <v>11.835000000000006</v>
          </cell>
          <cell r="S48">
            <v>289.89099999999985</v>
          </cell>
          <cell r="T48">
            <v>6.762999999999999</v>
          </cell>
          <cell r="U48">
            <v>6.762999999999999</v>
          </cell>
          <cell r="V48">
            <v>178</v>
          </cell>
          <cell r="W48">
            <v>362</v>
          </cell>
        </row>
        <row r="49">
          <cell r="F49">
            <v>145</v>
          </cell>
          <cell r="G49">
            <v>59.899839999999998</v>
          </cell>
          <cell r="H49">
            <v>40.061999999999998</v>
          </cell>
          <cell r="I49">
            <v>30.565000000000001</v>
          </cell>
          <cell r="J49">
            <v>217.03837953091687</v>
          </cell>
          <cell r="K49">
            <v>52.288829787234043</v>
          </cell>
          <cell r="L49">
            <v>116.49298512551491</v>
          </cell>
          <cell r="M49">
            <v>176.7</v>
          </cell>
          <cell r="N49">
            <v>49.744</v>
          </cell>
          <cell r="O49">
            <v>16.851193899619979</v>
          </cell>
          <cell r="P49">
            <v>61.029000000000011</v>
          </cell>
          <cell r="Q49">
            <v>58.574246585519887</v>
          </cell>
          <cell r="R49">
            <v>11.519400189999999</v>
          </cell>
          <cell r="S49">
            <v>740.42600000000004</v>
          </cell>
          <cell r="T49">
            <v>10.594999999999985</v>
          </cell>
          <cell r="U49">
            <v>10.594999999999985</v>
          </cell>
          <cell r="V49">
            <v>661</v>
          </cell>
          <cell r="W49">
            <v>1492</v>
          </cell>
        </row>
        <row r="50">
          <cell r="F50">
            <v>70.7</v>
          </cell>
          <cell r="G50">
            <v>0</v>
          </cell>
          <cell r="H50">
            <v>0</v>
          </cell>
          <cell r="I50">
            <v>17.3</v>
          </cell>
          <cell r="J50">
            <v>61</v>
          </cell>
          <cell r="K50">
            <v>0</v>
          </cell>
          <cell r="L50">
            <v>67.198319495510276</v>
          </cell>
          <cell r="M50">
            <v>117.5</v>
          </cell>
          <cell r="N50">
            <v>24.798999999999992</v>
          </cell>
          <cell r="O50">
            <v>0</v>
          </cell>
          <cell r="P50">
            <v>0</v>
          </cell>
          <cell r="Q50">
            <v>0</v>
          </cell>
          <cell r="R50">
            <v>4.8419999999999996</v>
          </cell>
          <cell r="S50">
            <v>365.55299999999994</v>
          </cell>
          <cell r="T50">
            <v>4.7090000000000014</v>
          </cell>
          <cell r="U50">
            <v>4.7090000000000014</v>
          </cell>
          <cell r="V50">
            <v>154</v>
          </cell>
          <cell r="W50">
            <v>384</v>
          </cell>
        </row>
        <row r="51">
          <cell r="F51">
            <v>128.30000000000001</v>
          </cell>
          <cell r="G51">
            <v>59.899839999999998</v>
          </cell>
          <cell r="H51">
            <v>40.061999999999998</v>
          </cell>
          <cell r="I51">
            <v>19.665000000000003</v>
          </cell>
          <cell r="J51">
            <v>227.05592339056602</v>
          </cell>
          <cell r="K51">
            <v>52.288829787234043</v>
          </cell>
          <cell r="L51">
            <v>114.36891905718457</v>
          </cell>
          <cell r="M51">
            <v>183.50000000000006</v>
          </cell>
          <cell r="N51">
            <v>50.018000000000001</v>
          </cell>
          <cell r="O51">
            <v>16.851193899619979</v>
          </cell>
          <cell r="P51">
            <v>61.029000000000011</v>
          </cell>
          <cell r="Q51">
            <v>58.574246585519887</v>
          </cell>
          <cell r="R51">
            <v>18.512400190000008</v>
          </cell>
          <cell r="S51">
            <v>664.76400000000012</v>
          </cell>
          <cell r="T51">
            <v>12.648999999999981</v>
          </cell>
          <cell r="U51">
            <v>12.648999999999981</v>
          </cell>
          <cell r="V51">
            <v>685</v>
          </cell>
          <cell r="W51">
            <v>1470</v>
          </cell>
        </row>
        <row r="52">
          <cell r="F52">
            <v>223.08299999999997</v>
          </cell>
          <cell r="G52">
            <v>89.5</v>
          </cell>
          <cell r="H52">
            <v>66.734999999999999</v>
          </cell>
          <cell r="I52">
            <v>56.6</v>
          </cell>
          <cell r="J52">
            <v>127</v>
          </cell>
          <cell r="K52">
            <v>70.5</v>
          </cell>
          <cell r="L52">
            <v>160.3120000000001</v>
          </cell>
          <cell r="M52">
            <v>258.70000000000005</v>
          </cell>
          <cell r="N52">
            <v>57.125000000000014</v>
          </cell>
          <cell r="O52">
            <v>15.606304999999987</v>
          </cell>
          <cell r="P52">
            <v>56.990000000000009</v>
          </cell>
          <cell r="Q52">
            <v>77.824000000000012</v>
          </cell>
          <cell r="R52">
            <v>15.791000000000007</v>
          </cell>
          <cell r="S52">
            <v>384.38000000000011</v>
          </cell>
          <cell r="T52">
            <v>3.9339999999999851</v>
          </cell>
          <cell r="U52">
            <v>3.9339999999999851</v>
          </cell>
          <cell r="V52">
            <v>1013</v>
          </cell>
          <cell r="W52">
            <v>2259</v>
          </cell>
        </row>
        <row r="53">
          <cell r="F53">
            <v>225.75499999999997</v>
          </cell>
          <cell r="G53">
            <v>94.2</v>
          </cell>
          <cell r="H53">
            <v>81.271000000000001</v>
          </cell>
          <cell r="I53">
            <v>58.377000000000002</v>
          </cell>
          <cell r="J53">
            <v>464</v>
          </cell>
          <cell r="K53">
            <v>88.2</v>
          </cell>
          <cell r="L53">
            <v>212.86700000000008</v>
          </cell>
          <cell r="M53">
            <v>363.30000000000007</v>
          </cell>
          <cell r="N53">
            <v>86.628000000000014</v>
          </cell>
          <cell r="O53">
            <v>44.407490999999986</v>
          </cell>
          <cell r="P53">
            <v>75.920000000000016</v>
          </cell>
          <cell r="Q53">
            <v>96.525000000000006</v>
          </cell>
          <cell r="R53">
            <v>21.556000000000008</v>
          </cell>
          <cell r="S53">
            <v>537.5200000000001</v>
          </cell>
          <cell r="T53">
            <v>21.461999999999989</v>
          </cell>
          <cell r="U53">
            <v>21.461999999999989</v>
          </cell>
          <cell r="V53">
            <v>1420.5</v>
          </cell>
          <cell r="W53">
            <v>2550</v>
          </cell>
        </row>
        <row r="56">
          <cell r="F56" t="e">
            <v>#N/A</v>
          </cell>
          <cell r="G56" t="e">
            <v>#N/A</v>
          </cell>
          <cell r="H56" t="e">
            <v>#N/A</v>
          </cell>
          <cell r="I56" t="e">
            <v>#N/A</v>
          </cell>
          <cell r="J56">
            <v>-0.45</v>
          </cell>
          <cell r="K56">
            <v>0.19905</v>
          </cell>
          <cell r="L56">
            <v>1.1000000000000001</v>
          </cell>
          <cell r="M56">
            <v>2.04</v>
          </cell>
          <cell r="N56">
            <v>7.9</v>
          </cell>
          <cell r="O56">
            <v>0.23</v>
          </cell>
          <cell r="P56">
            <v>6.5000000000000002E-2</v>
          </cell>
          <cell r="Q56">
            <v>0.6</v>
          </cell>
          <cell r="R56" t="e">
            <v>#N/A</v>
          </cell>
          <cell r="S56">
            <v>0.59</v>
          </cell>
          <cell r="T56" t="e">
            <v>#N/A</v>
          </cell>
          <cell r="U56" t="e">
            <v>#N/A</v>
          </cell>
          <cell r="V56" t="e">
            <v>#N/A</v>
          </cell>
          <cell r="W56" t="e">
            <v>#N/A</v>
          </cell>
        </row>
        <row r="57">
          <cell r="F57">
            <v>1.91</v>
          </cell>
          <cell r="G57" t="e">
            <v>#N/A</v>
          </cell>
          <cell r="H57" t="e">
            <v>#N/A</v>
          </cell>
          <cell r="I57">
            <v>0.02</v>
          </cell>
          <cell r="J57">
            <v>2.4500000000000002</v>
          </cell>
          <cell r="K57">
            <v>0.21277499999999999</v>
          </cell>
          <cell r="L57">
            <v>1.37</v>
          </cell>
          <cell r="M57">
            <v>2.66</v>
          </cell>
          <cell r="N57" t="e">
            <v>#N/A</v>
          </cell>
          <cell r="O57">
            <v>0.27</v>
          </cell>
          <cell r="P57">
            <v>7.0000000000000007E-2</v>
          </cell>
          <cell r="Q57">
            <v>0.63</v>
          </cell>
          <cell r="R57" t="e">
            <v>#N/A</v>
          </cell>
          <cell r="S57">
            <v>0.68</v>
          </cell>
          <cell r="T57" t="e">
            <v>#N/A</v>
          </cell>
          <cell r="U57" t="e">
            <v>#N/A</v>
          </cell>
          <cell r="V57">
            <v>2.2200000000000002</v>
          </cell>
          <cell r="W57">
            <v>2.02</v>
          </cell>
        </row>
        <row r="58">
          <cell r="F58">
            <v>2.2599999999999998</v>
          </cell>
          <cell r="G58" t="e">
            <v>#N/A</v>
          </cell>
          <cell r="H58" t="e">
            <v>#N/A</v>
          </cell>
          <cell r="I58">
            <v>0.15</v>
          </cell>
          <cell r="J58">
            <v>3.71</v>
          </cell>
          <cell r="K58">
            <v>0.24932500000000002</v>
          </cell>
          <cell r="L58">
            <v>1.73</v>
          </cell>
          <cell r="M58">
            <v>3.29</v>
          </cell>
          <cell r="N58" t="e">
            <v>#N/A</v>
          </cell>
          <cell r="O58">
            <v>0.18</v>
          </cell>
          <cell r="P58">
            <v>8.4999999999999992E-2</v>
          </cell>
          <cell r="Q58">
            <v>0.71</v>
          </cell>
          <cell r="R58" t="e">
            <v>#N/A</v>
          </cell>
          <cell r="S58">
            <v>0.78</v>
          </cell>
          <cell r="T58" t="e">
            <v>#N/A</v>
          </cell>
          <cell r="U58" t="e">
            <v>#N/A</v>
          </cell>
          <cell r="V58">
            <v>2.4700000000000002</v>
          </cell>
          <cell r="W58">
            <v>2.2599999999999998</v>
          </cell>
        </row>
        <row r="59">
          <cell r="F59">
            <v>10</v>
          </cell>
          <cell r="G59" t="e">
            <v>#N/A</v>
          </cell>
          <cell r="H59" t="e">
            <v>#N/A</v>
          </cell>
          <cell r="I59" t="e">
            <v>#N/A</v>
          </cell>
          <cell r="J59">
            <v>5</v>
          </cell>
          <cell r="K59">
            <v>9.4</v>
          </cell>
          <cell r="L59">
            <v>13.15</v>
          </cell>
          <cell r="M59">
            <v>10</v>
          </cell>
          <cell r="N59" t="e">
            <v>#N/A</v>
          </cell>
          <cell r="O59" t="e">
            <v>#N/A</v>
          </cell>
          <cell r="P59">
            <v>3.93</v>
          </cell>
          <cell r="Q59">
            <v>7.47</v>
          </cell>
          <cell r="R59" t="e">
            <v>#N/A</v>
          </cell>
          <cell r="S59">
            <v>10.32</v>
          </cell>
          <cell r="T59" t="e">
            <v>#N/A</v>
          </cell>
          <cell r="U59" t="e">
            <v>#N/A</v>
          </cell>
          <cell r="V59">
            <v>13.61</v>
          </cell>
          <cell r="W59">
            <v>12.54</v>
          </cell>
        </row>
        <row r="61">
          <cell r="F61">
            <v>312.35000000000002</v>
          </cell>
          <cell r="G61">
            <v>273.91000000000003</v>
          </cell>
          <cell r="H61" t="e">
            <v>#N/A</v>
          </cell>
          <cell r="I61">
            <v>68.62</v>
          </cell>
          <cell r="J61">
            <v>2627.43</v>
          </cell>
          <cell r="K61">
            <v>225.35749999999999</v>
          </cell>
          <cell r="L61">
            <v>972.64</v>
          </cell>
          <cell r="M61">
            <v>1181.8900000000001</v>
          </cell>
          <cell r="N61" t="e">
            <v>#N/A</v>
          </cell>
          <cell r="O61">
            <v>61.2</v>
          </cell>
          <cell r="P61">
            <v>235.846</v>
          </cell>
          <cell r="Q61">
            <v>211.0215</v>
          </cell>
          <cell r="R61" t="e">
            <v>#N/A</v>
          </cell>
          <cell r="S61">
            <v>2154.5700000000002</v>
          </cell>
          <cell r="T61" t="e">
            <v>#N/A</v>
          </cell>
          <cell r="U61" t="e">
            <v>#N/A</v>
          </cell>
          <cell r="V61">
            <v>4091.87</v>
          </cell>
          <cell r="W61">
            <v>5093.7</v>
          </cell>
        </row>
        <row r="62">
          <cell r="F62">
            <v>351.15</v>
          </cell>
          <cell r="G62">
            <v>340.53983333333338</v>
          </cell>
          <cell r="H62" t="e">
            <v>#N/A</v>
          </cell>
          <cell r="I62">
            <v>77.87</v>
          </cell>
          <cell r="J62">
            <v>2751.05</v>
          </cell>
          <cell r="K62">
            <v>242.60050000000004</v>
          </cell>
          <cell r="L62">
            <v>1060.68</v>
          </cell>
          <cell r="M62">
            <v>1573.34</v>
          </cell>
          <cell r="N62" t="e">
            <v>#N/A</v>
          </cell>
          <cell r="O62">
            <v>64.75</v>
          </cell>
          <cell r="P62">
            <v>287.815</v>
          </cell>
          <cell r="Q62">
            <v>221</v>
          </cell>
          <cell r="R62" t="e">
            <v>#N/A</v>
          </cell>
          <cell r="S62">
            <v>2336.35</v>
          </cell>
          <cell r="T62" t="e">
            <v>#N/A</v>
          </cell>
          <cell r="U62" t="e">
            <v>#N/A</v>
          </cell>
          <cell r="V62">
            <v>4493.1899999999996</v>
          </cell>
          <cell r="W62">
            <v>5528.5</v>
          </cell>
        </row>
        <row r="65">
          <cell r="F65">
            <v>1.1431377877331179</v>
          </cell>
          <cell r="G65">
            <v>3.0688181798982028</v>
          </cell>
          <cell r="H65" t="e">
            <v>#N/A</v>
          </cell>
          <cell r="I65">
            <v>4.6312197757255959E-2</v>
          </cell>
          <cell r="J65">
            <v>1.3361159820503974</v>
          </cell>
          <cell r="K65">
            <v>4.9010164569215871</v>
          </cell>
          <cell r="L65">
            <v>3.109591114236526</v>
          </cell>
          <cell r="M65">
            <v>2.0420997446267628</v>
          </cell>
          <cell r="N65">
            <v>1.8653473893481221</v>
          </cell>
          <cell r="O65">
            <v>2.3864429102575135</v>
          </cell>
          <cell r="P65">
            <v>4.0356836175995587</v>
          </cell>
          <cell r="Q65">
            <v>5.0985321386457301</v>
          </cell>
          <cell r="R65">
            <v>2.8064396478348796</v>
          </cell>
          <cell r="S65">
            <v>6.5780563075293728</v>
          </cell>
          <cell r="T65">
            <v>4.0439369331600759</v>
          </cell>
          <cell r="U65" t="e">
            <v>#N/A</v>
          </cell>
          <cell r="V65">
            <v>3.4247602353927129</v>
          </cell>
          <cell r="W65">
            <v>4.6910213207232383</v>
          </cell>
        </row>
        <row r="66">
          <cell r="F66">
            <v>1.8992073128270597</v>
          </cell>
          <cell r="G66">
            <v>7.7126046709129517</v>
          </cell>
          <cell r="H66" t="e">
            <v>#N/A</v>
          </cell>
          <cell r="I66">
            <v>6.0134378094112428E-2</v>
          </cell>
          <cell r="J66">
            <v>8.3420862068965533</v>
          </cell>
          <cell r="K66">
            <v>11.480158730158728</v>
          </cell>
          <cell r="L66">
            <v>10.648896421450951</v>
          </cell>
          <cell r="M66">
            <v>4.864390638590697</v>
          </cell>
          <cell r="N66">
            <v>4.9389458373735966</v>
          </cell>
          <cell r="O66">
            <v>4.2637444166796108</v>
          </cell>
          <cell r="P66">
            <v>12.145483403582716</v>
          </cell>
          <cell r="Q66">
            <v>10.831178530846932</v>
          </cell>
          <cell r="R66">
            <v>9.7894697532009722</v>
          </cell>
          <cell r="S66">
            <v>18.857845332638785</v>
          </cell>
          <cell r="T66">
            <v>19.865637629298302</v>
          </cell>
          <cell r="U66" t="e">
            <v>#N/A</v>
          </cell>
          <cell r="V66">
            <v>9.3762003206210913</v>
          </cell>
          <cell r="W66">
            <v>8.9534120658666669</v>
          </cell>
        </row>
        <row r="67">
          <cell r="F67">
            <v>1.9219552673546296</v>
          </cell>
          <cell r="G67">
            <v>8.1176241340782127</v>
          </cell>
          <cell r="H67" t="e">
            <v>#N/A</v>
          </cell>
          <cell r="I67">
            <v>6.2022342579505327E-2</v>
          </cell>
          <cell r="J67">
            <v>30.478173228346463</v>
          </cell>
          <cell r="K67">
            <v>14.362411347517728</v>
          </cell>
          <cell r="L67">
            <v>14.139918624588297</v>
          </cell>
          <cell r="M67">
            <v>6.8312064901430229</v>
          </cell>
          <cell r="N67">
            <v>7.4897330415754908</v>
          </cell>
          <cell r="O67">
            <v>12.132416469497436</v>
          </cell>
          <cell r="P67">
            <v>16.179770135111422</v>
          </cell>
          <cell r="Q67">
            <v>13.433895812217312</v>
          </cell>
          <cell r="R67">
            <v>13.36342283579255</v>
          </cell>
          <cell r="S67">
            <v>26.370958486913988</v>
          </cell>
          <cell r="T67">
            <v>108.37730421962419</v>
          </cell>
          <cell r="U67" t="e">
            <v>#N/A</v>
          </cell>
          <cell r="V67">
            <v>13.147968958975579</v>
          </cell>
          <cell r="W67">
            <v>10.106773248322268</v>
          </cell>
        </row>
        <row r="68">
          <cell r="F68">
            <v>1.9870492267745237</v>
          </cell>
          <cell r="G68">
            <v>8.1176241340782127</v>
          </cell>
          <cell r="H68" t="e">
            <v>#N/A</v>
          </cell>
          <cell r="I68">
            <v>0.11940355748299324</v>
          </cell>
          <cell r="J68">
            <v>27.648057142857152</v>
          </cell>
          <cell r="K68">
            <v>12.849619289340099</v>
          </cell>
          <cell r="L68">
            <v>11.866378232108545</v>
          </cell>
          <cell r="M68">
            <v>5.9906207423728821</v>
          </cell>
          <cell r="N68">
            <v>6.2861949399077304</v>
          </cell>
          <cell r="O68">
            <v>6.6240442820665537</v>
          </cell>
          <cell r="P68">
            <v>11.960064593953071</v>
          </cell>
          <cell r="Q68">
            <v>12.644890030116112</v>
          </cell>
          <cell r="R68">
            <v>8.0545749837780143</v>
          </cell>
          <cell r="S68">
            <v>13.805690120726101</v>
          </cell>
          <cell r="T68">
            <v>41.832448469387813</v>
          </cell>
          <cell r="U68" t="e">
            <v>#N/A</v>
          </cell>
          <cell r="V68">
            <v>13.147968958975579</v>
          </cell>
          <cell r="W68">
            <v>10.106773248322268</v>
          </cell>
        </row>
        <row r="69">
          <cell r="F69">
            <v>1.3726766348880191</v>
          </cell>
          <cell r="G69">
            <v>2.6524309444708116</v>
          </cell>
          <cell r="H69" t="e">
            <v>#N/A</v>
          </cell>
          <cell r="I69">
            <v>5.1158038327018381E-2</v>
          </cell>
          <cell r="J69">
            <v>1.4731992859942991</v>
          </cell>
          <cell r="K69">
            <v>4.4930832122294575</v>
          </cell>
          <cell r="L69">
            <v>2.33056283367433</v>
          </cell>
          <cell r="M69">
            <v>1.4952602348780346</v>
          </cell>
          <cell r="N69" t="e">
            <v>#N/A</v>
          </cell>
          <cell r="O69">
            <v>3.0938266635620915</v>
          </cell>
          <cell r="P69">
            <v>3.9096914936017573</v>
          </cell>
          <cell r="Q69">
            <v>4.9543743537506852</v>
          </cell>
          <cell r="R69" t="e">
            <v>#N/A</v>
          </cell>
          <cell r="S69">
            <v>4.7046366668059054</v>
          </cell>
          <cell r="T69" t="e">
            <v>#N/A</v>
          </cell>
          <cell r="U69" t="e">
            <v>#N/A</v>
          </cell>
          <cell r="V69">
            <v>3.2549647362800531</v>
          </cell>
          <cell r="W69">
            <v>4.482242921247817</v>
          </cell>
        </row>
        <row r="70">
          <cell r="F70">
            <v>1.2210039780927604</v>
          </cell>
          <cell r="G70">
            <v>2.1334577893237157</v>
          </cell>
          <cell r="H70" t="e">
            <v>#N/A</v>
          </cell>
          <cell r="I70">
            <v>4.5081091434442035E-2</v>
          </cell>
          <cell r="J70">
            <v>1.4070002362734231</v>
          </cell>
          <cell r="K70">
            <v>4.173734184389561</v>
          </cell>
          <cell r="L70">
            <v>2.1371182963240565</v>
          </cell>
          <cell r="M70">
            <v>1.123236629717671</v>
          </cell>
          <cell r="N70" t="e">
            <v>#N/A</v>
          </cell>
          <cell r="O70">
            <v>2.9242037345173744</v>
          </cell>
          <cell r="P70">
            <v>3.2037423344856939</v>
          </cell>
          <cell r="Q70">
            <v>4.7306765053846167</v>
          </cell>
          <cell r="R70" t="e">
            <v>#N/A</v>
          </cell>
          <cell r="S70">
            <v>4.3385918305048481</v>
          </cell>
          <cell r="T70" t="e">
            <v>#N/A</v>
          </cell>
          <cell r="U70" t="e">
            <v>#N/A</v>
          </cell>
          <cell r="V70">
            <v>2.9642397840826367</v>
          </cell>
          <cell r="W70">
            <v>4.1297279131699378</v>
          </cell>
        </row>
        <row r="73">
          <cell r="F73" t="e">
            <v>#N/A</v>
          </cell>
          <cell r="G73" t="e">
            <v>#N/A</v>
          </cell>
          <cell r="H73" t="e">
            <v>#N/A</v>
          </cell>
          <cell r="I73" t="e">
            <v>#N/A</v>
          </cell>
          <cell r="J73" t="str">
            <v>NM</v>
          </cell>
          <cell r="K73">
            <v>17.583521728208993</v>
          </cell>
          <cell r="L73">
            <v>18.645454545454545</v>
          </cell>
          <cell r="M73">
            <v>17.990196078431374</v>
          </cell>
          <cell r="N73">
            <v>15.189873417721518</v>
          </cell>
          <cell r="O73">
            <v>10.565217391304348</v>
          </cell>
          <cell r="P73">
            <v>18</v>
          </cell>
          <cell r="Q73">
            <v>19.116666666666667</v>
          </cell>
          <cell r="R73" t="e">
            <v>#N/A</v>
          </cell>
          <cell r="S73">
            <v>18.305084745762713</v>
          </cell>
          <cell r="T73" t="e">
            <v>#N/A</v>
          </cell>
          <cell r="U73" t="e">
            <v>#N/A</v>
          </cell>
          <cell r="V73" t="e">
            <v>#N/A</v>
          </cell>
          <cell r="W73" t="e">
            <v>#N/A</v>
          </cell>
        </row>
        <row r="74">
          <cell r="F74">
            <v>8.7696335078534027</v>
          </cell>
          <cell r="G74" t="e">
            <v>#N/A</v>
          </cell>
          <cell r="H74" t="e">
            <v>#N/A</v>
          </cell>
          <cell r="I74">
            <v>60.5</v>
          </cell>
          <cell r="J74">
            <v>19.673469387755102</v>
          </cell>
          <cell r="K74">
            <v>16.449300904711549</v>
          </cell>
          <cell r="L74">
            <v>14.97080291970803</v>
          </cell>
          <cell r="M74">
            <v>13.796992481203008</v>
          </cell>
          <cell r="N74" t="e">
            <v>#N/A</v>
          </cell>
          <cell r="O74">
            <v>9</v>
          </cell>
          <cell r="P74">
            <v>16.714285714285712</v>
          </cell>
          <cell r="Q74">
            <v>18.206349206349206</v>
          </cell>
          <cell r="R74" t="e">
            <v>#N/A</v>
          </cell>
          <cell r="S74">
            <v>15.882352941176471</v>
          </cell>
          <cell r="T74" t="e">
            <v>#N/A</v>
          </cell>
          <cell r="U74" t="e">
            <v>#N/A</v>
          </cell>
          <cell r="V74">
            <v>17.405405405405403</v>
          </cell>
          <cell r="W74">
            <v>14.227722772277227</v>
          </cell>
        </row>
        <row r="75">
          <cell r="F75">
            <v>7.4115044247787614</v>
          </cell>
          <cell r="G75" t="e">
            <v>#N/A</v>
          </cell>
          <cell r="H75" t="e">
            <v>#N/A</v>
          </cell>
          <cell r="I75">
            <v>8.0666666666666664</v>
          </cell>
          <cell r="J75">
            <v>12.991913746630729</v>
          </cell>
          <cell r="K75">
            <v>14.037902336308031</v>
          </cell>
          <cell r="L75">
            <v>11.85549132947977</v>
          </cell>
          <cell r="M75">
            <v>11.155015197568391</v>
          </cell>
          <cell r="N75" t="e">
            <v>#N/A</v>
          </cell>
          <cell r="O75">
            <v>13.500000000000002</v>
          </cell>
          <cell r="P75">
            <v>13.764705882352942</v>
          </cell>
          <cell r="Q75">
            <v>16.154929577464792</v>
          </cell>
          <cell r="R75" t="e">
            <v>#N/A</v>
          </cell>
          <cell r="S75">
            <v>13.846153846153847</v>
          </cell>
          <cell r="T75" t="e">
            <v>#N/A</v>
          </cell>
          <cell r="U75" t="e">
            <v>#N/A</v>
          </cell>
          <cell r="V75">
            <v>15.643724696356275</v>
          </cell>
          <cell r="W75">
            <v>12.716814159292037</v>
          </cell>
        </row>
        <row r="76">
          <cell r="F76">
            <v>3.0328618858385696</v>
          </cell>
          <cell r="G76">
            <v>2.0508542651580335</v>
          </cell>
          <cell r="H76" t="e">
            <v>#N/A</v>
          </cell>
          <cell r="I76">
            <v>0.50241893012319172</v>
          </cell>
          <cell r="J76">
            <v>4.4660727673649401</v>
          </cell>
          <cell r="K76">
            <v>3.6617490223960183</v>
          </cell>
          <cell r="L76">
            <v>5.7160462996148329</v>
          </cell>
          <cell r="M76">
            <v>2.1941882455634945</v>
          </cell>
          <cell r="N76">
            <v>2.5055016640706889</v>
          </cell>
          <cell r="O76">
            <v>0.55473571887463435</v>
          </cell>
          <cell r="P76">
            <v>1.4031711518301451</v>
          </cell>
          <cell r="Q76">
            <v>5.9475127644166896</v>
          </cell>
          <cell r="R76">
            <v>2.7050908290120992</v>
          </cell>
          <cell r="S76">
            <v>2.1748220447714681</v>
          </cell>
          <cell r="T76">
            <v>3.0322480845820401</v>
          </cell>
          <cell r="U76" t="e">
            <v>#N/A</v>
          </cell>
          <cell r="V76">
            <v>3.806762398120124</v>
          </cell>
          <cell r="W76">
            <v>5.1992695489430112</v>
          </cell>
        </row>
        <row r="79">
          <cell r="F79">
            <v>34.207039238113531</v>
          </cell>
          <cell r="G79">
            <v>25.301417136581549</v>
          </cell>
          <cell r="H79">
            <v>8.4769719719507908</v>
          </cell>
          <cell r="I79">
            <v>25.943271767810032</v>
          </cell>
          <cell r="J79">
            <v>7.8376224850040046</v>
          </cell>
          <cell r="K79">
            <v>25.309210932833516</v>
          </cell>
          <cell r="L79">
            <v>15.689111905453526</v>
          </cell>
          <cell r="M79">
            <v>21.204067483244753</v>
          </cell>
          <cell r="N79">
            <v>21.806878030065228</v>
          </cell>
          <cell r="O79">
            <v>21.239012724367786</v>
          </cell>
          <cell r="P79">
            <v>26.710521132863281</v>
          </cell>
          <cell r="Q79">
            <v>28.565139394562379</v>
          </cell>
          <cell r="R79">
            <v>24.620172611448041</v>
          </cell>
          <cell r="S79">
            <v>43.139825250883881</v>
          </cell>
          <cell r="T79">
            <v>11.997420113628801</v>
          </cell>
          <cell r="U79">
            <v>11.997420113628801</v>
          </cell>
          <cell r="V79">
            <v>17.613782463358191</v>
          </cell>
          <cell r="W79">
            <v>30.203410725292791</v>
          </cell>
        </row>
        <row r="80">
          <cell r="F80">
            <v>57.529414587715863</v>
          </cell>
          <cell r="G80">
            <v>37.804388688251073</v>
          </cell>
          <cell r="H80">
            <v>14.854485207300918</v>
          </cell>
          <cell r="I80">
            <v>38.786279683377309</v>
          </cell>
          <cell r="J80">
            <v>4.8325854332067664</v>
          </cell>
          <cell r="K80">
            <v>38.141335914811229</v>
          </cell>
          <cell r="L80">
            <v>26.205056449510966</v>
          </cell>
          <cell r="M80">
            <v>34.088282874971121</v>
          </cell>
          <cell r="N80">
            <v>29.673712113285212</v>
          </cell>
          <cell r="O80">
            <v>36.026977004341475</v>
          </cell>
          <cell r="P80">
            <v>33.742991819960352</v>
          </cell>
          <cell r="Q80">
            <v>40.320889517446538</v>
          </cell>
          <cell r="R80">
            <v>34.842802425789991</v>
          </cell>
          <cell r="S80">
            <v>47.647428342998367</v>
          </cell>
          <cell r="T80">
            <v>9.6669859908375937</v>
          </cell>
          <cell r="U80">
            <v>9.6669859908375937</v>
          </cell>
          <cell r="V80">
            <v>26.047827204937001</v>
          </cell>
          <cell r="W80">
            <v>46.414629134990754</v>
          </cell>
        </row>
        <row r="81">
          <cell r="F81">
            <v>59.477856074482297</v>
          </cell>
          <cell r="G81">
            <v>37.804388688251073</v>
          </cell>
          <cell r="H81">
            <v>14.120880748543158</v>
          </cell>
          <cell r="I81">
            <v>74.670184696569933</v>
          </cell>
          <cell r="J81">
            <v>4.3838453572661376</v>
          </cell>
          <cell r="K81">
            <v>34.123910939012589</v>
          </cell>
          <cell r="L81">
            <v>21.991577156810308</v>
          </cell>
          <cell r="M81">
            <v>29.893690778830607</v>
          </cell>
          <cell r="N81">
            <v>24.905392208154591</v>
          </cell>
          <cell r="O81">
            <v>19.669971899310905</v>
          </cell>
          <cell r="P81">
            <v>24.942774735975984</v>
          </cell>
          <cell r="Q81">
            <v>37.952744385652636</v>
          </cell>
          <cell r="R81">
            <v>21.000904351526771</v>
          </cell>
          <cell r="S81">
            <v>24.944320134566176</v>
          </cell>
          <cell r="T81">
            <v>3.7313503618480195</v>
          </cell>
          <cell r="U81">
            <v>3.7313503618480195</v>
          </cell>
          <cell r="V81">
            <v>26.047827204937001</v>
          </cell>
          <cell r="W81">
            <v>46.414629134990754</v>
          </cell>
        </row>
        <row r="82">
          <cell r="F82">
            <v>60.190258325801381</v>
          </cell>
          <cell r="G82">
            <v>39.789647088639676</v>
          </cell>
          <cell r="H82">
            <v>17.196644928670878</v>
          </cell>
          <cell r="I82">
            <v>77.014511873350926</v>
          </cell>
          <cell r="J82">
            <v>16.016568864342425</v>
          </cell>
          <cell r="K82">
            <v>42.691190706679578</v>
          </cell>
          <cell r="L82">
            <v>29.201064515686525</v>
          </cell>
          <cell r="M82">
            <v>41.980587011786476</v>
          </cell>
          <cell r="N82">
            <v>37.768128073663291</v>
          </cell>
          <cell r="O82">
            <v>55.970590097329406</v>
          </cell>
          <cell r="P82">
            <v>33.227855026413351</v>
          </cell>
          <cell r="Q82">
            <v>47.072736582868011</v>
          </cell>
          <cell r="R82">
            <v>28.66794339823387</v>
          </cell>
          <cell r="S82">
            <v>34.882332480181091</v>
          </cell>
          <cell r="T82">
            <v>20.356441653783033</v>
          </cell>
          <cell r="U82">
            <v>20.356441653783033</v>
          </cell>
          <cell r="V82">
            <v>36.52609925430702</v>
          </cell>
          <cell r="W82">
            <v>52.393671666324224</v>
          </cell>
        </row>
        <row r="83">
          <cell r="F83">
            <v>40.792653455775728</v>
          </cell>
          <cell r="G83">
            <v>12.729656862745099</v>
          </cell>
          <cell r="H83">
            <v>3.3469498574584415</v>
          </cell>
          <cell r="I83">
            <v>0</v>
          </cell>
          <cell r="J83">
            <v>2.5287356321839081</v>
          </cell>
          <cell r="K83">
            <v>0</v>
          </cell>
          <cell r="L83">
            <v>23.009712228507698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2.7766418788273486E-2</v>
          </cell>
          <cell r="R83">
            <v>599.26236084983589</v>
          </cell>
          <cell r="S83">
            <v>0</v>
          </cell>
          <cell r="T83">
            <v>0</v>
          </cell>
          <cell r="U83">
            <v>0</v>
          </cell>
          <cell r="V83">
            <v>31.082176389584376</v>
          </cell>
          <cell r="W83">
            <v>82.955618508026447</v>
          </cell>
        </row>
        <row r="84">
          <cell r="F84">
            <v>18.768142235123367</v>
          </cell>
          <cell r="G84">
            <v>11.937964861333588</v>
          </cell>
          <cell r="H84">
            <v>10.265419686369793</v>
          </cell>
          <cell r="I84">
            <v>61.799361883601648</v>
          </cell>
          <cell r="J84">
            <v>19.794849410737669</v>
          </cell>
          <cell r="K84">
            <v>76.920973475526381</v>
          </cell>
          <cell r="L84">
            <v>7.5812516670472911</v>
          </cell>
          <cell r="M84">
            <v>76.633698339809257</v>
          </cell>
          <cell r="N84">
            <v>74.337945185493311</v>
          </cell>
          <cell r="O84">
            <v>73.306046705006153</v>
          </cell>
          <cell r="P84">
            <v>29.836603125419064</v>
          </cell>
          <cell r="Q84">
            <v>74.563689850168402</v>
          </cell>
          <cell r="R84">
            <v>11.50126399594757</v>
          </cell>
          <cell r="S84">
            <v>39.277050502843821</v>
          </cell>
          <cell r="T84">
            <v>82.324064849198436</v>
          </cell>
          <cell r="U84">
            <v>82.324064849198436</v>
          </cell>
          <cell r="V84">
            <v>4.6528905153674707</v>
          </cell>
          <cell r="W84">
            <v>5.5091170117132462</v>
          </cell>
        </row>
        <row r="87">
          <cell r="F87">
            <v>1</v>
          </cell>
          <cell r="G87">
            <v>0.63149999999999995</v>
          </cell>
          <cell r="H87">
            <v>0.63149999999999995</v>
          </cell>
          <cell r="I87">
            <v>1</v>
          </cell>
          <cell r="J87">
            <v>9.109</v>
          </cell>
          <cell r="K87">
            <v>0.63149999999999995</v>
          </cell>
          <cell r="L87">
            <v>1</v>
          </cell>
          <cell r="M87">
            <v>1</v>
          </cell>
          <cell r="N87">
            <v>7.4340000000000002</v>
          </cell>
          <cell r="O87">
            <v>1</v>
          </cell>
          <cell r="P87">
            <v>1.7435</v>
          </cell>
          <cell r="Q87">
            <v>1.7643</v>
          </cell>
          <cell r="R87">
            <v>1.7643</v>
          </cell>
          <cell r="S87">
            <v>7.5880000000000001</v>
          </cell>
          <cell r="T87">
            <v>0.63149999999999995</v>
          </cell>
          <cell r="U87">
            <v>0.63149999999999995</v>
          </cell>
          <cell r="V87">
            <v>0.97745000000000004</v>
          </cell>
          <cell r="W87">
            <v>0.97745000000000004</v>
          </cell>
        </row>
        <row r="89">
          <cell r="F89">
            <v>36</v>
          </cell>
          <cell r="G89">
            <v>900</v>
          </cell>
          <cell r="H89" t="e">
            <v>#N/A</v>
          </cell>
          <cell r="I89">
            <v>4.63</v>
          </cell>
          <cell r="J89">
            <v>150</v>
          </cell>
          <cell r="K89">
            <v>489</v>
          </cell>
          <cell r="L89">
            <v>24.8</v>
          </cell>
          <cell r="M89">
            <v>51.32</v>
          </cell>
          <cell r="N89">
            <v>220</v>
          </cell>
          <cell r="O89">
            <v>8.98</v>
          </cell>
          <cell r="P89">
            <v>1.44</v>
          </cell>
          <cell r="Q89">
            <v>13.95</v>
          </cell>
          <cell r="R89" t="str">
            <v>NA</v>
          </cell>
          <cell r="S89">
            <v>14.85</v>
          </cell>
          <cell r="T89" t="str">
            <v>NA</v>
          </cell>
          <cell r="U89" t="e">
            <v>#N/A</v>
          </cell>
          <cell r="V89">
            <v>57.59</v>
          </cell>
          <cell r="W89">
            <v>45.35</v>
          </cell>
        </row>
        <row r="90">
          <cell r="F90">
            <v>16.75</v>
          </cell>
          <cell r="G90">
            <v>422.5</v>
          </cell>
          <cell r="H90" t="e">
            <v>#N/A</v>
          </cell>
          <cell r="I90">
            <v>1.21</v>
          </cell>
          <cell r="J90">
            <v>24</v>
          </cell>
          <cell r="K90">
            <v>298.5</v>
          </cell>
          <cell r="L90">
            <v>17.75</v>
          </cell>
          <cell r="M90">
            <v>32</v>
          </cell>
          <cell r="N90">
            <v>95</v>
          </cell>
          <cell r="O90">
            <v>2.33</v>
          </cell>
          <cell r="P90">
            <v>0.995</v>
          </cell>
          <cell r="Q90">
            <v>10.74</v>
          </cell>
          <cell r="R90" t="str">
            <v>NA</v>
          </cell>
          <cell r="S90">
            <v>8.9499999999999993</v>
          </cell>
          <cell r="T90" t="str">
            <v>NA</v>
          </cell>
          <cell r="U90" t="e">
            <v>#N/A</v>
          </cell>
          <cell r="V90">
            <v>36.130000000000003</v>
          </cell>
          <cell r="W90">
            <v>27.79</v>
          </cell>
        </row>
        <row r="91">
          <cell r="F91">
            <v>36</v>
          </cell>
          <cell r="G91">
            <v>14.251781472684085</v>
          </cell>
          <cell r="H91" t="e">
            <v>#N/A</v>
          </cell>
          <cell r="I91">
            <v>4.63</v>
          </cell>
          <cell r="J91">
            <v>16.467230211878363</v>
          </cell>
          <cell r="K91">
            <v>7.7434679334916874</v>
          </cell>
          <cell r="L91">
            <v>24.8</v>
          </cell>
          <cell r="M91">
            <v>51.32</v>
          </cell>
          <cell r="N91">
            <v>29.593758407317729</v>
          </cell>
          <cell r="O91">
            <v>8.98</v>
          </cell>
          <cell r="P91">
            <v>0.82592486377975327</v>
          </cell>
          <cell r="Q91">
            <v>7.906818568270702</v>
          </cell>
          <cell r="R91" t="str">
            <v>-</v>
          </cell>
          <cell r="S91">
            <v>1.9570374275171323</v>
          </cell>
          <cell r="T91" t="str">
            <v>-</v>
          </cell>
          <cell r="U91" t="e">
            <v>#N/A</v>
          </cell>
          <cell r="V91">
            <v>58.918614762903474</v>
          </cell>
          <cell r="W91">
            <v>46.396235101539723</v>
          </cell>
        </row>
        <row r="92">
          <cell r="F92">
            <v>16.75</v>
          </cell>
          <cell r="G92">
            <v>6.6904196357878076</v>
          </cell>
          <cell r="H92" t="e">
            <v>#N/A</v>
          </cell>
          <cell r="I92">
            <v>1.21</v>
          </cell>
          <cell r="J92">
            <v>2.6347568339005378</v>
          </cell>
          <cell r="K92">
            <v>4.7268408551068886</v>
          </cell>
          <cell r="L92">
            <v>17.75</v>
          </cell>
          <cell r="M92">
            <v>32</v>
          </cell>
          <cell r="N92">
            <v>12.779122948614473</v>
          </cell>
          <cell r="O92">
            <v>2.33</v>
          </cell>
          <cell r="P92">
            <v>0.57069113851448239</v>
          </cell>
          <cell r="Q92">
            <v>6.0874001020234658</v>
          </cell>
          <cell r="R92" t="str">
            <v>-</v>
          </cell>
          <cell r="S92">
            <v>1.1794939377965208</v>
          </cell>
          <cell r="T92" t="str">
            <v>-</v>
          </cell>
          <cell r="U92" t="e">
            <v>#N/A</v>
          </cell>
          <cell r="V92">
            <v>36.963527546166048</v>
          </cell>
          <cell r="W92">
            <v>28.431121796511327</v>
          </cell>
        </row>
      </sheetData>
      <sheetData sheetId="1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ValuationSumm"/>
      <sheetName val="ValuationChart"/>
      <sheetName val="Earnout"/>
      <sheetName val="Medio_CSFB figures"/>
      <sheetName val="Summary financials"/>
      <sheetName val="GS formatSummFinancials"/>
      <sheetName val="GS formatSummFinancials_FIXED"/>
      <sheetName val="MTS Italy Cash"/>
      <sheetName val="EuroMTS Cash"/>
      <sheetName val="MTS Deutschland Cash"/>
      <sheetName val="money markets"/>
      <sheetName val="bondvision"/>
      <sheetName val="other cash markets"/>
      <sheetName val="PostTradeFees"/>
      <sheetName val="other revs"/>
      <sheetName val="operating exp."/>
      <sheetName val="Financial statements"/>
      <sheetName val="Growth assumptions"/>
      <sheetName val="Taxes"/>
      <sheetName val="Valuation"/>
      <sheetName val="Graphs"/>
      <sheetName val="Terminal value"/>
      <sheetName val="Summary"/>
      <sheetName val="Blank sheet"/>
      <sheetName val="Guidance notes"/>
      <sheetName val="DD data"/>
      <sheetName val="E&amp;Y Mgt Report"/>
      <sheetName val="E&amp;Y BS Conso MTS Group"/>
      <sheetName val="Volumes"/>
      <sheetName val="Volumes (2)"/>
      <sheetName val="Fees"/>
      <sheetName val="Fees (2)"/>
      <sheetName val="Feuil1"/>
      <sheetName val="GS formatVersionComparison"/>
    </sheetNames>
    <sheetDataSet>
      <sheetData sheetId="0">
        <row r="2">
          <cell r="N2" t="str">
            <v>Draft for discussion: 12th September, 2005 at 4:23 PM</v>
          </cell>
        </row>
        <row r="4">
          <cell r="C4" t="str">
            <v>Project Moore</v>
          </cell>
        </row>
        <row r="12">
          <cell r="H12" t="str">
            <v>MTS Spa</v>
          </cell>
        </row>
        <row r="13">
          <cell r="H13">
            <v>38352</v>
          </cell>
        </row>
      </sheetData>
      <sheetData sheetId="1">
        <row r="8">
          <cell r="B8" t="str">
            <v>MTS Business Plan case</v>
          </cell>
        </row>
        <row r="9">
          <cell r="B9" t="str">
            <v>[Old case]</v>
          </cell>
        </row>
        <row r="10">
          <cell r="B10" t="str">
            <v>Euronext base case</v>
          </cell>
        </row>
      </sheetData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>
        <row r="37">
          <cell r="D37">
            <v>38607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FrontPage"/>
      <sheetName val="Part 1"/>
      <sheetName val="Valuation  by country"/>
      <sheetName val="Valuation by SBU"/>
      <sheetName val="Part 2"/>
      <sheetName val="Input assumpt. countries"/>
      <sheetName val="Revenue"/>
      <sheetName val="Statistics"/>
      <sheetName val="Tariffs"/>
      <sheetName val="Operating costs by country"/>
      <sheetName val="EssBase F2004"/>
      <sheetName val="Operating costs by SBU"/>
      <sheetName val="Input assumpt. SBU"/>
      <sheetName val="BS items"/>
      <sheetName val="Investments"/>
      <sheetName val="APPENDICES"/>
      <sheetName val="P&amp;L-CONSO"/>
      <sheetName val="BS-CONSO"/>
      <sheetName val="CF-CONSO"/>
      <sheetName val="P&amp;L-BP Output"/>
      <sheetName val="BS-BP Output"/>
      <sheetName val="NCF-BP Output"/>
      <sheetName val="WORKSHEETS"/>
      <sheetName val="LCH.Clearnet"/>
      <sheetName val="Olympus"/>
      <sheetName val="APA"/>
      <sheetName val="Operating costs by country&amp;SBU"/>
      <sheetName val="Reconciliation country-SBU"/>
      <sheetName val="Clearnet IAS"/>
      <sheetName val="IMPAIRMENT TESTS"/>
      <sheetName val="Imp. test - Amsterdam"/>
      <sheetName val="Imp. test - Liffe"/>
      <sheetName val="SOURCES"/>
      <sheetName val="EssBase B2004"/>
      <sheetName val="EssBase 2003"/>
      <sheetName val="EssBase B2003"/>
      <sheetName val="EssBase 2002"/>
      <sheetName val="Conso-SBU F2004"/>
      <sheetName val="Conso-SBU B2004"/>
      <sheetName val="Conso-SBU 2003"/>
      <sheetName val="Conso-SBU 2002"/>
      <sheetName val="BR-SBU F2004"/>
      <sheetName val="BR-SBU B2004"/>
      <sheetName val="BR-SBU 2003"/>
      <sheetName val="BR-SBU 2002"/>
      <sheetName val="PA-SBU F2004"/>
      <sheetName val="PA-SBU B2004"/>
      <sheetName val="PA-SBU 2003"/>
      <sheetName val="PA-SBU 2002"/>
      <sheetName val="CL-SBU F2004"/>
      <sheetName val="CL-SBU B2004"/>
      <sheetName val="CL-SBU 2003"/>
      <sheetName val="CL-SBU 2002"/>
      <sheetName val="GL-SBU F2004"/>
      <sheetName val="GL-SBU B2004"/>
      <sheetName val="GL-SBU 2003"/>
      <sheetName val="GL-SBU 2002"/>
      <sheetName val="AM-SBU F2004"/>
      <sheetName val="AM-SBU B2004"/>
      <sheetName val="AM-SBU 2003"/>
      <sheetName val="AM-SBU 2002"/>
      <sheetName val="LI-SBU F2004"/>
      <sheetName val="LI-SBU B2004"/>
      <sheetName val="LI-SBU 2003"/>
      <sheetName val="LI-SBU 2002"/>
      <sheetName val="LO-SBU F2004"/>
      <sheetName val="LO-SBU B2004"/>
      <sheetName val="LO-SBU 2003"/>
      <sheetName val="LO-SBU 2002"/>
      <sheetName val="PLC-SBU F2004"/>
      <sheetName val="PLC-SBU B2004"/>
      <sheetName val="PLC-SBU 2003"/>
      <sheetName val="PLC-SBU 2002"/>
      <sheetName val="NV-SBU F2004"/>
      <sheetName val="NV-SBU B2004"/>
      <sheetName val="NV-SBU 2003"/>
      <sheetName val="NV-SBU 2002"/>
      <sheetName val="LI Deriv 2001-02-03-04"/>
      <sheetName val="LO Deriv 2001-02-03-04"/>
      <sheetName val="AM Deriv 2001-02-03-04"/>
      <sheetName val="Current trading"/>
      <sheetName val="Cash Stats 2002"/>
      <sheetName val="Cash Stats 2003"/>
      <sheetName val="Derivatives stats Q203"/>
      <sheetName val="Derivatives stats Q303"/>
      <sheetName val="Derivatives stats Q403"/>
      <sheetName val="Derivatives stats Q204"/>
      <sheetName val="Derivatives average price Q203"/>
      <sheetName val="Derivatives average price Q303"/>
      <sheetName val="Derivatives average price Q403"/>
      <sheetName val="Derivatives revenue Q203"/>
      <sheetName val="Derivatives revenue Q303"/>
      <sheetName val="Derivatives revenue Q403"/>
      <sheetName val="Clearnet reporting"/>
      <sheetName val="BP MTS-PowerNext Clearnet"/>
      <sheetName val="Budget assumptions 2004"/>
      <sheetName val="Budget assumptions 2003"/>
      <sheetName val="Headcount 2002"/>
      <sheetName val="Headcount 200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ok"/>
      <sheetName val="New Markets"/>
      <sheetName val="Master"/>
      <sheetName val="Feuil2"/>
    </sheetNames>
    <sheetDataSet>
      <sheetData sheetId="0" refreshError="1">
        <row r="40">
          <cell r="D40">
            <v>1.56</v>
          </cell>
        </row>
      </sheetData>
      <sheetData sheetId="1"/>
      <sheetData sheetId="2" refreshError="1"/>
      <sheetData sheetId="3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Cook"/>
    </sheetNames>
    <sheetDataSet>
      <sheetData sheetId="0">
        <row r="12">
          <cell r="F12" t="str">
            <v>(€ in millions, except where indicated)</v>
          </cell>
        </row>
      </sheetData>
      <sheetData sheetId="1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&amp;L"/>
      <sheetName val="Assumptions"/>
      <sheetName val="Investments"/>
      <sheetName val="Expenses"/>
      <sheetName val="Revenues"/>
      <sheetName val="Balance Sheet"/>
      <sheetName val="Cash Flow"/>
      <sheetName val="DCF"/>
      <sheetName val="Sensitiv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DCF"/>
      <sheetName val="Param"/>
    </sheetNames>
    <sheetDataSet>
      <sheetData sheetId="0">
        <row r="8">
          <cell r="E8" t="str">
            <v>Project name</v>
          </cell>
        </row>
        <row r="10">
          <cell r="E10" t="str">
            <v>Type of Document</v>
          </cell>
        </row>
        <row r="11">
          <cell r="E11" t="str">
            <v>Company Name 1</v>
          </cell>
        </row>
      </sheetData>
      <sheetData sheetId="1" refreshError="1"/>
      <sheetData sheetId="2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3-2PRO"/>
      <sheetName val="Planning filiale"/>
      <sheetName val="DOC2-1ORGA"/>
      <sheetName val="DOC2-2EFF"/>
      <sheetName val="DOC3-4MAI"/>
      <sheetName val="DOC4-2REC"/>
      <sheetName val="DOC5-ATOS"/>
      <sheetName val="DOC5MONEP"/>
      <sheetName val="DOC5GL"/>
      <sheetName val="DOC5 SEPB"/>
      <sheetName val="DOC5SNM"/>
      <sheetName val="DOC5CB"/>
      <sheetName val="DOC5CHRONO"/>
      <sheetName val="DOC6IN"/>
      <sheetName val="DOC7PROCHG"/>
      <sheetName val="DOC8"/>
      <sheetName val="ANNEXE PROD IMMO"/>
      <sheetName val="ANNEXE PROD IMMO (2)"/>
      <sheetName val="ANNEXE1("/>
      <sheetName val="ANNEXE2("/>
      <sheetName val="Para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"/>
    </sheetNames>
    <sheetDataSet>
      <sheetData sheetId="0" refreshError="1">
        <row r="3">
          <cell r="C3">
            <v>1</v>
          </cell>
          <cell r="E3">
            <v>1</v>
          </cell>
        </row>
        <row r="7">
          <cell r="C7">
            <v>1</v>
          </cell>
          <cell r="E7">
            <v>1</v>
          </cell>
        </row>
        <row r="11">
          <cell r="C11">
            <v>1</v>
          </cell>
          <cell r="E11">
            <v>1</v>
          </cell>
        </row>
        <row r="15">
          <cell r="C15">
            <v>1</v>
          </cell>
        </row>
      </sheetData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C 40"/>
      <sheetName val="SBF 120"/>
      <sheetName val="SBF 120 (0996)"/>
      <sheetName val="SBF 120 (1196)"/>
      <sheetName val="BN MASSE MD"/>
      <sheetName val="SBF120(1296)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nsibilité"/>
      <sheetName val="Résumé"/>
      <sheetName val="Hypothèses"/>
      <sheetName val="Produits"/>
      <sheetName val="Charges"/>
      <sheetName val="Cpte de Rés."/>
      <sheetName val="variable 1"/>
    </sheetNames>
    <sheetDataSet>
      <sheetData sheetId="0">
        <row r="9">
          <cell r="X9">
            <v>0</v>
          </cell>
        </row>
      </sheetData>
      <sheetData sheetId="1"/>
      <sheetData sheetId="2"/>
      <sheetData sheetId="3"/>
      <sheetData sheetId="4"/>
      <sheetData sheetId="5"/>
      <sheetData sheetId="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1 non AE on-going evolutions"/>
      <sheetName val="2001 AE on-going evolutions"/>
    </sheetNames>
    <sheetDataSet>
      <sheetData sheetId="0"/>
      <sheetData sheetId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uil1"/>
      <sheetName val="Budget Marketing S2 2006"/>
      <sheetName val="Suivi Ecarts S2 2006"/>
      <sheetName val="Suivi Dépenses S2 2006"/>
      <sheetName val="Internet"/>
      <sheetName val="Charges marketing siege"/>
      <sheetName val="Analyse App 07"/>
      <sheetName val="indicateur"/>
      <sheetName val="Doc 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s"/>
    </sheetNames>
    <sheetDataSet>
      <sheetData sheetId="0">
        <row r="6">
          <cell r="C6" t="str">
            <v>Olympus</v>
          </cell>
        </row>
        <row r="20">
          <cell r="E20" t="str">
            <v>(EUR in millions, Except per Share Data)</v>
          </cell>
        </row>
        <row r="23">
          <cell r="C23">
            <v>2001</v>
          </cell>
        </row>
        <row r="27">
          <cell r="E27" t="str">
            <v>Projected Fiscal Year Ending December 31,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Scope"/>
      <sheetName val="Main figures"/>
      <sheetName val="PL_AG2"/>
      <sheetName val="R_14"/>
      <sheetName val="FEES 2003"/>
      <sheetName val="E_AG2"/>
      <sheetName val="31 nvelle présentation"/>
      <sheetName val="31"/>
      <sheetName val="E_32"/>
      <sheetName val="IT1"/>
      <sheetName val="IT2"/>
      <sheetName val="33"/>
      <sheetName val="Consultancy"/>
      <sheetName val="PROJET"/>
      <sheetName val="34"/>
      <sheetName val="35"/>
      <sheetName val="36"/>
      <sheetName val="37"/>
      <sheetName val="AG2i -MGT FEES"/>
      <sheetName val="E_AG2d"/>
      <sheetName val="AG2b"/>
      <sheetName val="Treasury"/>
      <sheetName val="Feuil1"/>
      <sheetName val="PL_AG3"/>
      <sheetName val="STAFF BUDGET DOC - BRUS"/>
      <sheetName val="STAFF BUDGET DOC - AMST"/>
      <sheetName val="STAFF BUDGET DOC - PARIS"/>
    </sheetNames>
    <sheetDataSet>
      <sheetData sheetId="0">
        <row r="2">
          <cell r="D2" t="str">
            <v xml:space="preserve">     BL_50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earing assumptions"/>
      <sheetName val="Trading assumptions"/>
      <sheetName val="Clearing + trading prices"/>
      <sheetName val="Assumptions"/>
      <sheetName val="Volume"/>
      <sheetName val="Price"/>
      <sheetName val="Revenue"/>
      <sheetName val="Costs"/>
      <sheetName val="Amo &amp; Invest"/>
      <sheetName val="CIK-NECIGEF Statements"/>
      <sheetName val="Résultat ouverture"/>
      <sheetName val="Bilan ouverture"/>
      <sheetName val="P&amp;L"/>
      <sheetName val="P&amp;L %"/>
      <sheetName val="Balance sheet"/>
      <sheetName val="Cash-flow statement"/>
      <sheetName val="DCF equity"/>
      <sheetName val="Sensitivity analysis II"/>
      <sheetName val="Sensitivity analysis III"/>
      <sheetName val="Clearnet New Markets"/>
      <sheetName val="Clearnet OTC Market"/>
      <sheetName val="Bain Assumptions"/>
      <sheetName val="BFR"/>
    </sheetNames>
    <sheetDataSet>
      <sheetData sheetId="0" refreshError="1">
        <row r="5">
          <cell r="C5" t="str">
            <v>CASH MARKET</v>
          </cell>
          <cell r="E5" t="str">
            <v>Calcul interm.</v>
          </cell>
          <cell r="H5">
            <v>2000</v>
          </cell>
          <cell r="I5">
            <v>2001</v>
          </cell>
          <cell r="J5">
            <v>2002</v>
          </cell>
          <cell r="K5">
            <v>2003</v>
          </cell>
          <cell r="L5">
            <v>2004</v>
          </cell>
          <cell r="M5">
            <v>2005</v>
          </cell>
        </row>
        <row r="7">
          <cell r="C7" t="str">
            <v>Volume - Double Counted</v>
          </cell>
          <cell r="H7">
            <v>122022924.66666667</v>
          </cell>
          <cell r="I7">
            <v>133558849.62174936</v>
          </cell>
          <cell r="J7">
            <v>144145831.60396123</v>
          </cell>
          <cell r="K7">
            <v>156663759.08535787</v>
          </cell>
          <cell r="L7">
            <v>171065584.47212848</v>
          </cell>
          <cell r="M7">
            <v>188236940.48921719</v>
          </cell>
        </row>
        <row r="9">
          <cell r="C9" t="str">
            <v>Adjustement factor</v>
          </cell>
          <cell r="H9">
            <v>0.92498751757023734</v>
          </cell>
          <cell r="I9">
            <v>0.94</v>
          </cell>
          <cell r="J9">
            <v>0.94</v>
          </cell>
          <cell r="K9">
            <v>0.94</v>
          </cell>
          <cell r="L9">
            <v>0.94</v>
          </cell>
          <cell r="M9">
            <v>0.94</v>
          </cell>
        </row>
        <row r="10">
          <cell r="C10" t="str">
            <v>Plantation</v>
          </cell>
          <cell r="H10">
            <v>90220600</v>
          </cell>
          <cell r="I10">
            <v>99162718.333333299</v>
          </cell>
          <cell r="J10">
            <v>107023177.71341459</v>
          </cell>
          <cell r="K10">
            <v>116317295.77800062</v>
          </cell>
          <cell r="L10">
            <v>127010141.35400519</v>
          </cell>
          <cell r="M10">
            <v>139759265.39143378</v>
          </cell>
        </row>
        <row r="11">
          <cell r="C11" t="str">
            <v>Acre</v>
          </cell>
          <cell r="H11">
            <v>25265237.333333336</v>
          </cell>
          <cell r="I11">
            <v>27325877.25768321</v>
          </cell>
          <cell r="J11">
            <v>29491952.893962979</v>
          </cell>
          <cell r="K11">
            <v>32053096.171596613</v>
          </cell>
          <cell r="L11">
            <v>34999681.245667167</v>
          </cell>
          <cell r="M11">
            <v>38512906.825251192</v>
          </cell>
        </row>
        <row r="12">
          <cell r="C12" t="str">
            <v>Barn</v>
          </cell>
          <cell r="H12">
            <v>6537087.333333334</v>
          </cell>
          <cell r="I12">
            <v>7070254.0307328599</v>
          </cell>
          <cell r="J12">
            <v>7630700.9965836359</v>
          </cell>
          <cell r="K12">
            <v>8293367.135760637</v>
          </cell>
          <cell r="L12">
            <v>9055761.8724561241</v>
          </cell>
          <cell r="M12">
            <v>9964768.2725322135</v>
          </cell>
        </row>
        <row r="14">
          <cell r="C14" t="str">
            <v>%D</v>
          </cell>
          <cell r="I14">
            <v>9.4538997377711542E-2</v>
          </cell>
          <cell r="J14">
            <v>9.5121951219512391E-2</v>
          </cell>
          <cell r="K14">
            <v>0.1042105263157896</v>
          </cell>
          <cell r="L14">
            <v>0.1103139013452918</v>
          </cell>
          <cell r="M14">
            <v>0.12045454545454559</v>
          </cell>
        </row>
        <row r="32">
          <cell r="C32" t="str">
            <v>FUTURES ON INDICES</v>
          </cell>
          <cell r="E32" t="str">
            <v>Calcul interm.</v>
          </cell>
          <cell r="H32">
            <v>2000</v>
          </cell>
          <cell r="I32">
            <v>2001</v>
          </cell>
          <cell r="J32">
            <v>2002</v>
          </cell>
          <cell r="K32">
            <v>2003</v>
          </cell>
          <cell r="L32">
            <v>2004</v>
          </cell>
          <cell r="M32">
            <v>2005</v>
          </cell>
        </row>
        <row r="34">
          <cell r="C34" t="str">
            <v>Volume - Single Counted</v>
          </cell>
          <cell r="F34">
            <v>12604268</v>
          </cell>
          <cell r="H34">
            <v>21516655</v>
          </cell>
          <cell r="I34">
            <v>22054571.374999996</v>
          </cell>
          <cell r="J34">
            <v>22605935.659374997</v>
          </cell>
          <cell r="K34">
            <v>23171084.050859369</v>
          </cell>
          <cell r="L34">
            <v>23750361.15213085</v>
          </cell>
          <cell r="M34">
            <v>24344120.18093412</v>
          </cell>
        </row>
        <row r="36">
          <cell r="C36" t="str">
            <v>Plantation</v>
          </cell>
          <cell r="D36">
            <v>1</v>
          </cell>
          <cell r="F36">
            <v>12604268</v>
          </cell>
          <cell r="H36">
            <v>18906402</v>
          </cell>
          <cell r="I36">
            <v>19379062.049999997</v>
          </cell>
          <cell r="J36">
            <v>19863538.601249997</v>
          </cell>
          <cell r="K36">
            <v>20360127.066281244</v>
          </cell>
          <cell r="L36">
            <v>20869130.242938273</v>
          </cell>
          <cell r="M36">
            <v>21390858.499011729</v>
          </cell>
        </row>
        <row r="37">
          <cell r="C37" t="str">
            <v>Acre</v>
          </cell>
          <cell r="D37">
            <v>1</v>
          </cell>
          <cell r="H37">
            <v>2610253</v>
          </cell>
          <cell r="I37">
            <v>2675509.3249999997</v>
          </cell>
          <cell r="J37">
            <v>2742397.0581249995</v>
          </cell>
          <cell r="K37">
            <v>2810956.9845781242</v>
          </cell>
          <cell r="L37">
            <v>2881230.909192577</v>
          </cell>
          <cell r="M37">
            <v>2953261.6819223911</v>
          </cell>
        </row>
        <row r="38">
          <cell r="C38" t="str">
            <v>Barn</v>
          </cell>
          <cell r="D38">
            <v>1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C40" t="str">
            <v>%D</v>
          </cell>
          <cell r="I40">
            <v>2.5000000000000001E-2</v>
          </cell>
          <cell r="J40">
            <v>2.5000000000000001E-2</v>
          </cell>
          <cell r="K40">
            <v>2.5000000000000001E-2</v>
          </cell>
          <cell r="L40">
            <v>2.5000000000000001E-2</v>
          </cell>
          <cell r="M40">
            <v>2.5000000000000001E-2</v>
          </cell>
        </row>
        <row r="42">
          <cell r="C42" t="str">
            <v>Price Assumptions</v>
          </cell>
          <cell r="H42">
            <v>0.37611227259841895</v>
          </cell>
          <cell r="I42">
            <v>0.19722960636258557</v>
          </cell>
          <cell r="J42">
            <v>0.16553199105431293</v>
          </cell>
          <cell r="K42">
            <v>0.15560007159105416</v>
          </cell>
          <cell r="L42">
            <v>0.14587506711661327</v>
          </cell>
          <cell r="M42">
            <v>0.1363614757829211</v>
          </cell>
        </row>
        <row r="44">
          <cell r="C44" t="str">
            <v>Plantation</v>
          </cell>
          <cell r="E44">
            <v>26425649</v>
          </cell>
          <cell r="F44">
            <v>2.0965635608509752</v>
          </cell>
          <cell r="H44">
            <v>0.31961905442749683</v>
          </cell>
          <cell r="I44">
            <v>0.167605113907102</v>
          </cell>
          <cell r="J44">
            <v>0.14066857774346064</v>
          </cell>
          <cell r="K44">
            <v>0.132228463078853</v>
          </cell>
          <cell r="L44">
            <v>0.1239641841364247</v>
          </cell>
          <cell r="M44">
            <v>0.11587956343187523</v>
          </cell>
        </row>
        <row r="45">
          <cell r="C45" t="str">
            <v>Acre</v>
          </cell>
          <cell r="H45">
            <v>0.7853</v>
          </cell>
          <cell r="I45">
            <v>0.4118036585365854</v>
          </cell>
          <cell r="J45">
            <v>0.34562092770034858</v>
          </cell>
          <cell r="K45">
            <v>0.32488367203832763</v>
          </cell>
          <cell r="L45">
            <v>0.30457844253593219</v>
          </cell>
          <cell r="M45">
            <v>0.28471463106619743</v>
          </cell>
        </row>
        <row r="46">
          <cell r="C46" t="str">
            <v>Barn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C48" t="str">
            <v>%D</v>
          </cell>
          <cell r="I48">
            <v>-0.4756097560975609</v>
          </cell>
          <cell r="J48">
            <v>-0.1607142857142855</v>
          </cell>
          <cell r="K48">
            <v>-0.06</v>
          </cell>
          <cell r="L48">
            <v>-6.2499999999999903E-2</v>
          </cell>
          <cell r="M48">
            <v>-6.5217391304347963E-2</v>
          </cell>
        </row>
        <row r="50">
          <cell r="C50" t="str">
            <v>Revenue</v>
          </cell>
          <cell r="H50">
            <v>8092678.0107661346</v>
          </cell>
          <cell r="I50">
            <v>4349814.4307867968</v>
          </cell>
          <cell r="J50">
            <v>3742005.5393420355</v>
          </cell>
          <cell r="K50">
            <v>3605422.3371560508</v>
          </cell>
          <cell r="L50">
            <v>3464585.5271108923</v>
          </cell>
          <cell r="M50">
            <v>3319600.1545089688</v>
          </cell>
        </row>
        <row r="52">
          <cell r="C52" t="str">
            <v>Plantation</v>
          </cell>
          <cell r="H52">
            <v>6042846.3298661346</v>
          </cell>
          <cell r="I52">
            <v>3248029.902303047</v>
          </cell>
          <cell r="J52">
            <v>2794175.7239901666</v>
          </cell>
          <cell r="K52">
            <v>2692188.3100645249</v>
          </cell>
          <cell r="L52">
            <v>2587024.7042026296</v>
          </cell>
          <cell r="M52">
            <v>2478763.3442984973</v>
          </cell>
        </row>
        <row r="53">
          <cell r="C53" t="str">
            <v>Acre</v>
          </cell>
          <cell r="H53">
            <v>2049831.6809</v>
          </cell>
          <cell r="I53">
            <v>1101784.5284837501</v>
          </cell>
          <cell r="J53">
            <v>947829.8153518691</v>
          </cell>
          <cell r="K53">
            <v>913234.02709152573</v>
          </cell>
          <cell r="L53">
            <v>877560.82290826296</v>
          </cell>
          <cell r="M53">
            <v>840836.81021047127</v>
          </cell>
        </row>
        <row r="54">
          <cell r="C54" t="str">
            <v>Barn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C56" t="str">
            <v>%D</v>
          </cell>
          <cell r="I56">
            <v>-0.46250000000000008</v>
          </cell>
          <cell r="J56">
            <v>-0.13973214285714264</v>
          </cell>
          <cell r="K56">
            <v>-3.6500000000000109E-2</v>
          </cell>
          <cell r="L56">
            <v>-3.9062500000000069E-2</v>
          </cell>
          <cell r="M56">
            <v>-4.1847826086956613E-2</v>
          </cell>
        </row>
        <row r="58">
          <cell r="C58" t="str">
            <v>Source: Estate</v>
          </cell>
        </row>
        <row r="61">
          <cell r="C61" t="str">
            <v>FUTURES ON INTEREST RATE</v>
          </cell>
          <cell r="E61" t="str">
            <v>Calcul interm.</v>
          </cell>
          <cell r="H61">
            <v>2000</v>
          </cell>
          <cell r="I61">
            <v>2001</v>
          </cell>
          <cell r="J61">
            <v>2002</v>
          </cell>
          <cell r="K61">
            <v>2003</v>
          </cell>
          <cell r="L61">
            <v>2004</v>
          </cell>
          <cell r="M61">
            <v>2005</v>
          </cell>
        </row>
        <row r="63">
          <cell r="C63" t="str">
            <v>Volume - Single Counted</v>
          </cell>
          <cell r="F63">
            <v>33235721.5</v>
          </cell>
          <cell r="H63">
            <v>49853582.25</v>
          </cell>
          <cell r="I63">
            <v>52340734.357815973</v>
          </cell>
          <cell r="J63">
            <v>54978876.210528471</v>
          </cell>
          <cell r="K63">
            <v>57747958.803549595</v>
          </cell>
          <cell r="L63">
            <v>60630552.421031266</v>
          </cell>
          <cell r="M63">
            <v>63657493.767315738</v>
          </cell>
        </row>
        <row r="65">
          <cell r="C65" t="str">
            <v>Plantation</v>
          </cell>
          <cell r="D65">
            <v>1</v>
          </cell>
          <cell r="F65">
            <v>33235721.5</v>
          </cell>
          <cell r="H65">
            <v>49853582.25</v>
          </cell>
          <cell r="I65">
            <v>52340734.357815973</v>
          </cell>
          <cell r="J65">
            <v>54978876.210528471</v>
          </cell>
          <cell r="K65">
            <v>57747958.803549595</v>
          </cell>
          <cell r="L65">
            <v>60630552.421031266</v>
          </cell>
          <cell r="M65">
            <v>63657493.767315738</v>
          </cell>
        </row>
        <row r="66">
          <cell r="C66" t="str">
            <v>Acre</v>
          </cell>
          <cell r="D66">
            <v>1</v>
          </cell>
          <cell r="F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Barn</v>
          </cell>
          <cell r="D67">
            <v>1</v>
          </cell>
          <cell r="F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9">
          <cell r="C69" t="str">
            <v>%D</v>
          </cell>
          <cell r="I69">
            <v>4.9889135254988955E-2</v>
          </cell>
          <cell r="J69">
            <v>5.0403225806451506E-2</v>
          </cell>
          <cell r="K69">
            <v>5.03663003663005E-2</v>
          </cell>
          <cell r="L69">
            <v>4.9916805324459197E-2</v>
          </cell>
          <cell r="M69">
            <v>4.9924357034795801E-2</v>
          </cell>
        </row>
      </sheetData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Scope"/>
      <sheetName val="Main figures"/>
      <sheetName val="PL_AG2"/>
      <sheetName val="R_14"/>
      <sheetName val="FEES 2003"/>
      <sheetName val="E_AG2"/>
      <sheetName val="31 nvelle présentation"/>
      <sheetName val="31 headcounts evolution"/>
      <sheetName val="IT synthesis"/>
      <sheetName val="IT 2003 projects"/>
      <sheetName val="IT dep impacts"/>
      <sheetName val="33"/>
      <sheetName val="Consultancy"/>
      <sheetName val="PROJET"/>
      <sheetName val="34"/>
      <sheetName val="35"/>
      <sheetName val="36"/>
      <sheetName val="37"/>
      <sheetName val="AG2i -MGT FEES"/>
      <sheetName val="E_AG2d"/>
      <sheetName val="Treasury"/>
      <sheetName val="Feuil1"/>
      <sheetName val="PL_AG3"/>
      <sheetName val="STAFF BUDGET DOC - BRUS"/>
      <sheetName val="STAFF BUDGET DOC - AMST"/>
      <sheetName val="STAFF BUDGET DOC - PARIS"/>
    </sheetNames>
    <sheetDataSet>
      <sheetData sheetId="0">
        <row r="2">
          <cell r="D2" t="str">
            <v xml:space="preserve">     BL_50</v>
          </cell>
        </row>
        <row r="3">
          <cell r="D3" t="str">
            <v xml:space="preserve">     Clearnet</v>
          </cell>
        </row>
        <row r="5">
          <cell r="D5" t="str">
            <v>Data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ges"/>
      <sheetName val="PageGarde"/>
      <sheetName val="CR"/>
      <sheetName val="Produits"/>
      <sheetName val="Détail Retro"/>
      <sheetName val="Refacturation"/>
      <sheetName val="Charges immeubles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s://www.ecb.europa.eu/stats/ecb_surveys/survey_of_professional_forecasters/pdf/ecb.spf2018q4.en.pdf" TargetMode="External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384C484-1E90-4D5F-9370-8BD486694A09}">
  <sheetPr>
    <tabColor rgb="FFFFC000"/>
  </sheetPr>
  <dimension ref="B2:L21"/>
  <sheetViews>
    <sheetView showGridLines="0" tabSelected="1" workbookViewId="0">
      <selection activeCell="F19" sqref="F19"/>
    </sheetView>
  </sheetViews>
  <sheetFormatPr baseColWidth="10" defaultRowHeight="13.2"/>
  <cols>
    <col min="1" max="1" width="2.44140625" style="154" customWidth="1"/>
    <col min="2" max="2" width="11.5546875" style="129"/>
    <col min="3" max="3" width="6.21875" style="129" customWidth="1"/>
    <col min="4" max="4" width="15.44140625" style="129" customWidth="1"/>
    <col min="5" max="5" width="9.33203125" style="129" customWidth="1"/>
    <col min="6" max="8" width="11.5546875" style="129"/>
    <col min="9" max="16384" width="11.5546875" style="154"/>
  </cols>
  <sheetData>
    <row r="2" spans="2:12">
      <c r="B2" s="119"/>
      <c r="C2" s="119"/>
      <c r="D2" s="119"/>
      <c r="E2" s="119"/>
      <c r="F2" s="119"/>
      <c r="G2" s="119"/>
      <c r="H2" s="119"/>
      <c r="I2" s="63"/>
      <c r="J2" s="63"/>
      <c r="K2" s="63"/>
      <c r="L2" s="63"/>
    </row>
    <row r="3" spans="2:12">
      <c r="B3" s="166" t="s">
        <v>293</v>
      </c>
      <c r="C3" s="119"/>
      <c r="D3" s="82" t="s">
        <v>292</v>
      </c>
      <c r="E3" s="119"/>
      <c r="F3" s="63"/>
      <c r="G3" s="133">
        <v>2015</v>
      </c>
      <c r="H3" s="119">
        <v>2016</v>
      </c>
      <c r="I3" s="119">
        <v>2017</v>
      </c>
      <c r="J3" s="119">
        <v>2018</v>
      </c>
      <c r="K3" s="159" t="s">
        <v>214</v>
      </c>
      <c r="L3" s="376" t="s">
        <v>348</v>
      </c>
    </row>
    <row r="4" spans="2:12">
      <c r="B4" s="119"/>
      <c r="C4" s="119"/>
      <c r="D4" s="63"/>
      <c r="E4" s="119" t="s">
        <v>203</v>
      </c>
      <c r="F4" s="82" t="s">
        <v>264</v>
      </c>
      <c r="G4" s="364">
        <v>5.5E-2</v>
      </c>
      <c r="H4" s="169">
        <v>5.6000000000000001E-2</v>
      </c>
      <c r="I4" s="169">
        <v>6.4000000000000001E-2</v>
      </c>
      <c r="J4" s="169">
        <v>6.2E-2</v>
      </c>
      <c r="K4" s="275">
        <f>AVERAGE(H4:J4)</f>
        <v>6.0666666666666667E-2</v>
      </c>
      <c r="L4" s="374">
        <f>AVERAGE(G4,I4:J4)</f>
        <v>6.0333333333333329E-2</v>
      </c>
    </row>
    <row r="5" spans="2:12">
      <c r="B5" s="119"/>
      <c r="C5" s="119"/>
      <c r="D5" s="63"/>
      <c r="E5" s="119" t="s">
        <v>209</v>
      </c>
      <c r="F5" s="82" t="s">
        <v>264</v>
      </c>
      <c r="G5" s="364">
        <v>1.2999999999999999E-2</v>
      </c>
      <c r="H5" s="169" t="s">
        <v>210</v>
      </c>
      <c r="I5" s="169">
        <v>1.7000000000000001E-2</v>
      </c>
      <c r="J5" s="169">
        <v>1.6E-2</v>
      </c>
      <c r="K5" s="275">
        <f t="shared" ref="K5:K8" si="0">AVERAGE(H5:J5)</f>
        <v>1.6500000000000001E-2</v>
      </c>
      <c r="L5" s="374">
        <f t="shared" ref="L5:L9" si="1">AVERAGE(G5,I5:J5)</f>
        <v>1.5333333333333332E-2</v>
      </c>
    </row>
    <row r="6" spans="2:12">
      <c r="B6" s="119"/>
      <c r="C6" s="119"/>
      <c r="D6" s="63"/>
      <c r="E6" s="187" t="s">
        <v>203</v>
      </c>
      <c r="F6" s="187" t="s">
        <v>291</v>
      </c>
      <c r="G6" s="276">
        <v>5.2999999999999999E-2</v>
      </c>
      <c r="H6" s="276">
        <v>5.2999999999999999E-2</v>
      </c>
      <c r="I6" s="276">
        <v>5.7000000000000002E-2</v>
      </c>
      <c r="J6" s="276">
        <v>5.2999999999999999E-2</v>
      </c>
      <c r="K6" s="275">
        <f t="shared" si="0"/>
        <v>5.4333333333333338E-2</v>
      </c>
      <c r="L6" s="374">
        <f t="shared" si="1"/>
        <v>5.4333333333333338E-2</v>
      </c>
    </row>
    <row r="7" spans="2:12">
      <c r="B7" s="119"/>
      <c r="C7" s="119"/>
      <c r="D7" s="63"/>
      <c r="E7" s="119" t="s">
        <v>202</v>
      </c>
      <c r="F7" s="82" t="s">
        <v>291</v>
      </c>
      <c r="G7" s="364">
        <v>1.2999999999999999E-2</v>
      </c>
      <c r="H7" s="169" t="s">
        <v>210</v>
      </c>
      <c r="I7" s="169">
        <v>1.4E-2</v>
      </c>
      <c r="J7" s="169">
        <v>1.4E-2</v>
      </c>
      <c r="K7" s="275">
        <f t="shared" si="0"/>
        <v>1.4E-2</v>
      </c>
      <c r="L7" s="374">
        <f t="shared" si="1"/>
        <v>1.3666666666666667E-2</v>
      </c>
    </row>
    <row r="8" spans="2:12">
      <c r="B8" s="119"/>
      <c r="C8" s="119"/>
      <c r="D8" s="63"/>
      <c r="E8" s="119" t="s">
        <v>211</v>
      </c>
      <c r="F8" s="119"/>
      <c r="G8" s="178">
        <f>G5-G7</f>
        <v>0</v>
      </c>
      <c r="H8" s="152"/>
      <c r="I8" s="152">
        <f>I5-I7</f>
        <v>3.0000000000000009E-3</v>
      </c>
      <c r="J8" s="152">
        <f>J5-J7</f>
        <v>2E-3</v>
      </c>
      <c r="K8" s="374">
        <f t="shared" si="0"/>
        <v>2.5000000000000005E-3</v>
      </c>
      <c r="L8" s="374">
        <f t="shared" si="1"/>
        <v>1.666666666666667E-3</v>
      </c>
    </row>
    <row r="9" spans="2:12">
      <c r="B9" s="119"/>
      <c r="C9" s="119"/>
      <c r="D9" s="63"/>
      <c r="E9" s="159" t="s">
        <v>69</v>
      </c>
      <c r="F9" s="159" t="s">
        <v>264</v>
      </c>
      <c r="G9" s="152">
        <f>G4+G8</f>
        <v>5.5E-2</v>
      </c>
      <c r="H9" s="152"/>
      <c r="I9" s="152">
        <f>I4+I8</f>
        <v>6.7000000000000004E-2</v>
      </c>
      <c r="J9" s="152">
        <f>J4+J8</f>
        <v>6.4000000000000001E-2</v>
      </c>
      <c r="K9" s="273">
        <f>AVERAGE(H9:J9)</f>
        <v>6.5500000000000003E-2</v>
      </c>
      <c r="L9" s="375">
        <f t="shared" si="1"/>
        <v>6.2E-2</v>
      </c>
    </row>
    <row r="10" spans="2:12">
      <c r="B10" s="119"/>
      <c r="C10" s="119"/>
      <c r="D10" s="119"/>
      <c r="E10" s="119"/>
      <c r="F10" s="119"/>
      <c r="G10" s="119"/>
      <c r="H10" s="119"/>
      <c r="I10" s="119"/>
      <c r="J10" s="119"/>
      <c r="K10" s="63"/>
      <c r="L10" s="63"/>
    </row>
    <row r="11" spans="2:12">
      <c r="B11" s="119"/>
      <c r="C11" s="119"/>
      <c r="D11" s="119"/>
      <c r="E11" s="119"/>
      <c r="F11" s="119"/>
      <c r="G11" s="119"/>
      <c r="H11" s="119"/>
      <c r="I11" s="119"/>
      <c r="J11" s="119"/>
      <c r="K11" s="63"/>
      <c r="L11" s="63"/>
    </row>
    <row r="12" spans="2:12">
      <c r="I12" s="129"/>
      <c r="J12" s="129"/>
    </row>
    <row r="13" spans="2:12">
      <c r="B13" s="119"/>
      <c r="C13" s="119"/>
      <c r="D13" s="119"/>
      <c r="E13" s="119"/>
      <c r="F13" s="119"/>
      <c r="G13" s="119"/>
      <c r="H13" s="119"/>
      <c r="I13" s="119"/>
      <c r="J13" s="119"/>
      <c r="K13" s="63"/>
      <c r="L13" s="63"/>
    </row>
    <row r="14" spans="2:12">
      <c r="B14" s="181" t="s">
        <v>294</v>
      </c>
      <c r="C14" s="119"/>
      <c r="D14" s="119"/>
      <c r="E14" s="159" t="s">
        <v>297</v>
      </c>
      <c r="F14" s="159" t="s">
        <v>69</v>
      </c>
      <c r="G14" s="159" t="s">
        <v>212</v>
      </c>
      <c r="H14" s="63"/>
      <c r="I14" s="119"/>
      <c r="J14" s="119"/>
      <c r="K14" s="63"/>
      <c r="L14" s="63"/>
    </row>
    <row r="15" spans="2:12">
      <c r="B15" s="119"/>
      <c r="C15" s="119"/>
      <c r="D15" s="159" t="s">
        <v>295</v>
      </c>
      <c r="E15" s="272">
        <v>0.5</v>
      </c>
      <c r="F15" s="195">
        <f>ROUND('Implied ERP (Fairness)'!P6,3)</f>
        <v>7.6999999999999999E-2</v>
      </c>
      <c r="G15" s="271">
        <v>0</v>
      </c>
      <c r="H15" s="410" t="s">
        <v>69</v>
      </c>
      <c r="I15" s="449"/>
      <c r="J15" s="450"/>
      <c r="K15" s="409" t="s">
        <v>69</v>
      </c>
      <c r="L15" s="430">
        <f>'Implied ERP (Fairness)'!P6</f>
        <v>7.6990191275936232E-2</v>
      </c>
    </row>
    <row r="16" spans="2:12">
      <c r="B16" s="119"/>
      <c r="C16" s="119"/>
      <c r="D16" s="159" t="s">
        <v>296</v>
      </c>
      <c r="E16" s="272">
        <v>0.3</v>
      </c>
      <c r="F16" s="195">
        <f>ROUND('Historical ERP'!G22,3)</f>
        <v>0.05</v>
      </c>
      <c r="G16" s="277">
        <f>'Historical ERP'!G22/'Historical ERP'!E22</f>
        <v>0.82011550502973385</v>
      </c>
      <c r="H16" s="63"/>
      <c r="I16" s="448"/>
      <c r="J16" s="450"/>
      <c r="K16" s="409" t="s">
        <v>376</v>
      </c>
      <c r="L16" s="408">
        <f>'Implied ERP (Fairness)'!U7</f>
        <v>4.8349605367041137E-2</v>
      </c>
    </row>
    <row r="17" spans="2:12">
      <c r="B17" s="119"/>
      <c r="C17" s="119"/>
      <c r="D17" s="159" t="s">
        <v>213</v>
      </c>
      <c r="E17" s="272">
        <v>0.2</v>
      </c>
      <c r="F17" s="195">
        <f>ROUND(K9,3)</f>
        <v>6.6000000000000003E-2</v>
      </c>
      <c r="G17" s="119"/>
      <c r="H17" s="63"/>
      <c r="I17" s="448"/>
      <c r="J17" s="450"/>
      <c r="K17" s="63"/>
      <c r="L17" s="63"/>
    </row>
    <row r="18" spans="2:12">
      <c r="B18" s="119"/>
      <c r="C18" s="119"/>
      <c r="D18" s="119"/>
      <c r="E18" s="119"/>
      <c r="F18" s="63"/>
      <c r="G18" s="63"/>
      <c r="H18" s="63"/>
      <c r="I18" s="119"/>
      <c r="J18" s="452"/>
      <c r="K18" s="63"/>
      <c r="L18" s="63"/>
    </row>
    <row r="19" spans="2:12">
      <c r="B19" s="119"/>
      <c r="C19" s="119"/>
      <c r="D19" s="119"/>
      <c r="E19" s="119"/>
      <c r="F19" s="273">
        <f>SUMPRODUCT($E$15:$E$17,F15:F17)</f>
        <v>6.6699999999999995E-2</v>
      </c>
      <c r="G19" s="274">
        <f>SUMPRODUCT(E15:E16,G15:G16)/SUM(E15:E16)</f>
        <v>0.30754331438615018</v>
      </c>
      <c r="H19" s="119"/>
      <c r="I19" s="63"/>
      <c r="J19" s="448"/>
      <c r="K19" s="63"/>
      <c r="L19" s="63"/>
    </row>
    <row r="20" spans="2:12">
      <c r="B20" s="119"/>
      <c r="C20" s="119"/>
      <c r="D20" s="119"/>
      <c r="E20" s="119"/>
      <c r="F20" s="451">
        <v>6.7395629870205892E-2</v>
      </c>
      <c r="G20" s="119"/>
      <c r="H20" s="119"/>
      <c r="I20" s="63"/>
      <c r="J20" s="63"/>
      <c r="K20" s="63"/>
      <c r="L20" s="63"/>
    </row>
    <row r="21" spans="2:12">
      <c r="B21" s="119"/>
      <c r="C21" s="119"/>
      <c r="D21" s="119"/>
      <c r="E21" s="119"/>
      <c r="F21" s="119"/>
      <c r="G21" s="119"/>
      <c r="H21" s="119"/>
      <c r="I21" s="63"/>
      <c r="J21" s="63"/>
      <c r="K21" s="63"/>
      <c r="L21" s="63"/>
    </row>
  </sheetData>
  <dataValidations disablePrompts="1" count="1">
    <dataValidation type="list" allowBlank="1" showInputMessage="1" showErrorMessage="1" sqref="H15" xr:uid="{6F25467C-4970-468A-BB99-A94791F64F45}">
      <formula1>$K$15:$K$16</formula1>
    </dataValidation>
  </dataValidations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D2950"/>
  <sheetViews>
    <sheetView showGridLines="0" zoomScale="90" zoomScaleNormal="90" workbookViewId="0">
      <pane xSplit="1" ySplit="10" topLeftCell="F457" activePane="bottomRight" state="frozen"/>
      <selection pane="topRight" activeCell="B1" sqref="B1"/>
      <selection pane="bottomLeft" activeCell="A12" sqref="A12"/>
      <selection pane="bottomRight" activeCell="AH463" sqref="AH463"/>
    </sheetView>
  </sheetViews>
  <sheetFormatPr baseColWidth="10" defaultColWidth="11.44140625" defaultRowHeight="13.2" outlineLevelCol="1"/>
  <cols>
    <col min="1" max="1" width="19.6640625" style="287" customWidth="1"/>
    <col min="2" max="2" width="15.109375" style="319" hidden="1" customWidth="1" outlineLevel="1"/>
    <col min="3" max="4" width="7.6640625" style="319" hidden="1" customWidth="1" outlineLevel="1"/>
    <col min="5" max="5" width="9.21875" style="319" hidden="1" customWidth="1" outlineLevel="1"/>
    <col min="6" max="6" width="15.109375" style="106" bestFit="1" customWidth="1" collapsed="1"/>
    <col min="7" max="7" width="7.6640625" style="106" bestFit="1" customWidth="1"/>
    <col min="8" max="8" width="7.6640625" style="106" customWidth="1"/>
    <col min="9" max="9" width="4.33203125" style="111" customWidth="1"/>
    <col min="10" max="10" width="6.44140625" style="288" customWidth="1"/>
    <col min="11" max="11" width="5.5546875" style="288" bestFit="1" customWidth="1"/>
    <col min="12" max="12" width="14.5546875" style="288" customWidth="1"/>
    <col min="13" max="13" width="8.44140625" style="288" customWidth="1"/>
    <col min="14" max="14" width="3.6640625" style="111" customWidth="1"/>
    <col min="15" max="15" width="15.21875" style="106" customWidth="1"/>
    <col min="16" max="16" width="8.77734375" style="106" customWidth="1"/>
    <col min="17" max="17" width="7.6640625" style="106" customWidth="1"/>
    <col min="18" max="18" width="3.6640625" style="111" customWidth="1"/>
    <col min="19" max="21" width="7.6640625" style="106" hidden="1" customWidth="1"/>
    <col min="22" max="22" width="13.77734375" style="106" hidden="1" customWidth="1"/>
    <col min="23" max="23" width="7.6640625" style="106" hidden="1" customWidth="1"/>
    <col min="24" max="24" width="3.6640625" style="111" hidden="1" customWidth="1"/>
    <col min="25" max="25" width="14.109375" style="319" hidden="1" customWidth="1" outlineLevel="1"/>
    <col min="26" max="26" width="7.6640625" style="321" hidden="1" customWidth="1" outlineLevel="1"/>
    <col min="27" max="27" width="7.6640625" style="319" hidden="1" customWidth="1" outlineLevel="1"/>
    <col min="28" max="28" width="10" style="321" hidden="1" customWidth="1" outlineLevel="1"/>
    <col min="29" max="29" width="11.6640625" style="321" hidden="1" customWidth="1" outlineLevel="1"/>
    <col min="30" max="30" width="7.6640625" style="321" hidden="1" customWidth="1" outlineLevel="1"/>
    <col min="31" max="31" width="7.6640625" style="319" hidden="1" customWidth="1" outlineLevel="1"/>
    <col min="32" max="32" width="9.109375" style="321" hidden="1" customWidth="1" outlineLevel="1"/>
    <col min="33" max="33" width="8.88671875" style="319" hidden="1" customWidth="1" outlineLevel="1"/>
    <col min="34" max="34" width="15.33203125" style="106" bestFit="1" customWidth="1" collapsed="1"/>
    <col min="35" max="35" width="7.6640625" style="106" bestFit="1" customWidth="1"/>
    <col min="36" max="36" width="7.6640625" style="106" customWidth="1"/>
    <col min="37" max="37" width="4.33203125" style="111" customWidth="1"/>
    <col min="38" max="38" width="6.44140625" style="288" customWidth="1"/>
    <col min="39" max="39" width="5.5546875" style="288" bestFit="1" customWidth="1"/>
    <col min="40" max="40" width="14.5546875" style="288" customWidth="1"/>
    <col min="41" max="41" width="8.44140625" style="288" customWidth="1"/>
    <col min="42" max="42" width="3.6640625" style="111" customWidth="1"/>
    <col min="43" max="43" width="14.44140625" style="106" bestFit="1" customWidth="1"/>
    <col min="44" max="44" width="7.6640625" style="106" bestFit="1" customWidth="1"/>
    <col min="45" max="45" width="14.44140625" style="331" customWidth="1" outlineLevel="1"/>
    <col min="46" max="46" width="7.6640625" style="331" customWidth="1" outlineLevel="1"/>
    <col min="47" max="47" width="14.44140625" style="331" customWidth="1" outlineLevel="1"/>
    <col min="48" max="48" width="7.6640625" style="331" customWidth="1" outlineLevel="1"/>
    <col min="49" max="49" width="14.44140625" style="331" customWidth="1" outlineLevel="1"/>
    <col min="50" max="50" width="7.6640625" style="331" customWidth="1" outlineLevel="1"/>
    <col min="51" max="51" width="14.44140625" style="331" customWidth="1" outlineLevel="1"/>
    <col min="52" max="52" width="7.6640625" style="331" customWidth="1" outlineLevel="1"/>
    <col min="53" max="53" width="4.33203125" style="111" customWidth="1"/>
    <col min="54" max="54" width="11.44140625" style="106"/>
    <col min="55" max="55" width="14.33203125" style="2" customWidth="1" outlineLevel="1"/>
    <col min="56" max="56" width="7.6640625" style="2" customWidth="1" outlineLevel="1"/>
    <col min="57" max="16384" width="11.44140625" style="106"/>
  </cols>
  <sheetData>
    <row r="1" spans="1:56">
      <c r="A1" s="9" t="s">
        <v>224</v>
      </c>
      <c r="B1" s="313" t="s">
        <v>314</v>
      </c>
      <c r="C1" s="313"/>
      <c r="D1" s="313"/>
      <c r="E1" s="313" t="s">
        <v>216</v>
      </c>
      <c r="F1" s="76" t="s">
        <v>309</v>
      </c>
      <c r="G1" s="77"/>
      <c r="H1" s="77"/>
      <c r="I1" s="106"/>
      <c r="J1" s="96" t="s">
        <v>313</v>
      </c>
      <c r="K1" s="77"/>
      <c r="L1" s="77"/>
      <c r="M1" s="77"/>
      <c r="N1" s="106"/>
      <c r="O1" s="401" t="s">
        <v>336</v>
      </c>
      <c r="P1" s="401"/>
      <c r="Q1" s="401"/>
      <c r="R1" s="106"/>
      <c r="S1" s="401" t="s">
        <v>392</v>
      </c>
      <c r="T1" s="401"/>
      <c r="U1" s="401"/>
      <c r="V1" s="401"/>
      <c r="W1" s="401"/>
      <c r="X1" s="106"/>
      <c r="Y1" s="320" t="s">
        <v>319</v>
      </c>
      <c r="Z1" s="320"/>
      <c r="AA1" s="320"/>
      <c r="AB1" s="320" t="s">
        <v>322</v>
      </c>
      <c r="AC1" s="320" t="s">
        <v>321</v>
      </c>
      <c r="AD1" s="320"/>
      <c r="AE1" s="320"/>
      <c r="AF1" s="320" t="s">
        <v>325</v>
      </c>
      <c r="AG1" s="320" t="s">
        <v>216</v>
      </c>
      <c r="AH1" s="97" t="s">
        <v>315</v>
      </c>
      <c r="AI1" s="79"/>
      <c r="AJ1" s="79"/>
      <c r="AK1" s="106"/>
      <c r="AL1" s="78" t="s">
        <v>326</v>
      </c>
      <c r="AM1" s="79"/>
      <c r="AN1" s="79"/>
      <c r="AO1" s="79"/>
      <c r="AP1" s="106"/>
      <c r="AQ1" s="80" t="s">
        <v>12</v>
      </c>
      <c r="AR1" s="81" t="s">
        <v>3</v>
      </c>
      <c r="AS1" s="324" t="s">
        <v>12</v>
      </c>
      <c r="AT1" s="325" t="s">
        <v>6</v>
      </c>
      <c r="AU1" s="324" t="s">
        <v>12</v>
      </c>
      <c r="AV1" s="325" t="s">
        <v>4</v>
      </c>
      <c r="AW1" s="324" t="s">
        <v>12</v>
      </c>
      <c r="AX1" s="325" t="s">
        <v>221</v>
      </c>
      <c r="AY1" s="324" t="s">
        <v>12</v>
      </c>
      <c r="AZ1" s="325" t="s">
        <v>7</v>
      </c>
      <c r="BA1" s="106"/>
      <c r="BB1" s="99"/>
      <c r="BC1" s="402" t="s">
        <v>366</v>
      </c>
      <c r="BD1" s="403"/>
    </row>
    <row r="2" spans="1:56" s="99" customFormat="1">
      <c r="A2" s="11" t="s">
        <v>37</v>
      </c>
      <c r="B2" s="314"/>
      <c r="C2" s="315"/>
      <c r="D2" s="315"/>
      <c r="E2" s="315"/>
      <c r="F2" s="60"/>
      <c r="G2" s="3"/>
      <c r="H2" s="3"/>
      <c r="I2" s="106"/>
      <c r="J2" s="71"/>
      <c r="K2" s="71"/>
      <c r="L2" s="71"/>
      <c r="M2" s="71"/>
      <c r="N2" s="106"/>
      <c r="O2" s="2"/>
      <c r="P2" s="2"/>
      <c r="Q2" s="3"/>
      <c r="R2" s="106"/>
      <c r="S2" s="3"/>
      <c r="T2" s="3"/>
      <c r="U2" s="3"/>
      <c r="V2" s="3"/>
      <c r="W2" s="3"/>
      <c r="X2" s="106"/>
      <c r="Y2" s="322" t="s">
        <v>324</v>
      </c>
      <c r="Z2" s="316"/>
      <c r="AA2" s="315"/>
      <c r="AB2" s="316" t="s">
        <v>323</v>
      </c>
      <c r="AC2" s="316"/>
      <c r="AD2" s="316"/>
      <c r="AE2" s="315"/>
      <c r="AF2" s="316"/>
      <c r="AG2" s="315"/>
      <c r="AH2" s="60"/>
      <c r="AI2" s="3"/>
      <c r="AJ2" s="3"/>
      <c r="AK2" s="106"/>
      <c r="AL2" s="71"/>
      <c r="AM2" s="71"/>
      <c r="AN2" s="71"/>
      <c r="AO2" s="71"/>
      <c r="AP2" s="106"/>
      <c r="AQ2" s="142" t="s">
        <v>8</v>
      </c>
      <c r="AR2" s="142"/>
      <c r="AS2" s="326" t="s">
        <v>9</v>
      </c>
      <c r="AT2" s="326"/>
      <c r="AU2" s="326" t="s">
        <v>10</v>
      </c>
      <c r="AV2" s="326"/>
      <c r="AW2" s="326" t="s">
        <v>225</v>
      </c>
      <c r="AX2" s="326"/>
      <c r="AY2" s="326" t="s">
        <v>11</v>
      </c>
      <c r="AZ2" s="326"/>
      <c r="BA2" s="106"/>
      <c r="BC2" s="3" t="s">
        <v>364</v>
      </c>
      <c r="BD2" s="3"/>
    </row>
    <row r="3" spans="1:56" s="99" customFormat="1">
      <c r="A3" s="350">
        <v>43427</v>
      </c>
      <c r="B3" s="315"/>
      <c r="C3" s="315"/>
      <c r="D3" s="315"/>
      <c r="E3" s="315"/>
      <c r="F3" s="3"/>
      <c r="G3" s="3"/>
      <c r="H3" s="3"/>
      <c r="I3" s="111"/>
      <c r="J3" s="72"/>
      <c r="K3" s="72"/>
      <c r="L3" s="72"/>
      <c r="M3" s="72"/>
      <c r="N3" s="111"/>
      <c r="O3" s="60"/>
      <c r="P3" s="3"/>
      <c r="Q3" s="3"/>
      <c r="R3" s="111"/>
      <c r="S3" s="3"/>
      <c r="T3" s="3"/>
      <c r="U3" s="3"/>
      <c r="V3" s="3"/>
      <c r="W3" s="3"/>
      <c r="X3" s="111"/>
      <c r="Y3" s="315"/>
      <c r="Z3" s="316"/>
      <c r="AA3" s="315"/>
      <c r="AB3" s="316"/>
      <c r="AC3" s="316"/>
      <c r="AD3" s="316"/>
      <c r="AE3" s="315"/>
      <c r="AF3" s="316"/>
      <c r="AG3" s="315"/>
      <c r="AH3" s="3"/>
      <c r="AI3" s="3"/>
      <c r="AJ3" s="3"/>
      <c r="AK3" s="111"/>
      <c r="AL3" s="72"/>
      <c r="AM3" s="72"/>
      <c r="AN3" s="72"/>
      <c r="AO3" s="72"/>
      <c r="AP3" s="111"/>
      <c r="AQ3" s="3"/>
      <c r="AR3" s="3"/>
      <c r="AS3" s="332" t="s">
        <v>226</v>
      </c>
      <c r="AT3" s="333"/>
      <c r="AU3" s="333"/>
      <c r="AV3" s="333"/>
      <c r="AW3" s="332" t="s">
        <v>226</v>
      </c>
      <c r="AX3" s="333"/>
      <c r="AY3" s="334" t="s">
        <v>227</v>
      </c>
      <c r="AZ3" s="333"/>
      <c r="BA3" s="111"/>
      <c r="BC3" s="3"/>
      <c r="BD3" s="3"/>
    </row>
    <row r="4" spans="1:56" s="100" customFormat="1">
      <c r="A4" s="1" t="s">
        <v>332</v>
      </c>
      <c r="B4" s="314"/>
      <c r="C4" s="316">
        <f>C475</f>
        <v>0.36159999999999998</v>
      </c>
      <c r="D4" s="316"/>
      <c r="E4" s="316">
        <f>E475</f>
        <v>2.2599999999999953E-2</v>
      </c>
      <c r="F4" s="83"/>
      <c r="G4" s="84">
        <f>G475</f>
        <v>0.33900000000000002</v>
      </c>
      <c r="H4" s="84"/>
      <c r="I4" s="112"/>
      <c r="J4" s="71"/>
      <c r="K4" s="85"/>
      <c r="L4" s="85">
        <f>L475</f>
        <v>4.2740654680065875E-2</v>
      </c>
      <c r="M4" s="71"/>
      <c r="N4" s="112"/>
      <c r="O4" s="2"/>
      <c r="P4" s="55">
        <f>P475</f>
        <v>1.1100000000000001</v>
      </c>
      <c r="Q4" s="84"/>
      <c r="R4" s="112"/>
      <c r="S4" s="84"/>
      <c r="T4" s="84"/>
      <c r="U4" s="85"/>
      <c r="V4" s="85">
        <f>V475</f>
        <v>1.7701485807866874E-2</v>
      </c>
      <c r="W4" s="71"/>
      <c r="X4" s="112"/>
      <c r="Y4" s="315" t="s">
        <v>317</v>
      </c>
      <c r="Z4" s="316">
        <f>Z443</f>
        <v>0.80069999999999997</v>
      </c>
      <c r="AA4" s="316"/>
      <c r="AB4" s="316">
        <f>AB443</f>
        <v>9.2600000000000016E-2</v>
      </c>
      <c r="AC4" s="316"/>
      <c r="AD4" s="316">
        <f>AD475</f>
        <v>0.80820000000000003</v>
      </c>
      <c r="AE4" s="316"/>
      <c r="AF4" s="316">
        <f>AF475</f>
        <v>-1.6199999999999992E-2</v>
      </c>
      <c r="AG4" s="316">
        <f>AG443</f>
        <v>-1.6699999999999937E-2</v>
      </c>
      <c r="AH4" s="86"/>
      <c r="AI4" s="84">
        <f>AI475</f>
        <v>0.79200000000000004</v>
      </c>
      <c r="AJ4" s="84"/>
      <c r="AK4" s="112"/>
      <c r="AL4" s="71"/>
      <c r="AM4" s="85"/>
      <c r="AN4" s="85">
        <f>AN475</f>
        <v>4.5416464452620757E-2</v>
      </c>
      <c r="AO4" s="71"/>
      <c r="AP4" s="112"/>
      <c r="AQ4" s="86"/>
      <c r="AR4" s="84">
        <f>AR475</f>
        <v>1.3953</v>
      </c>
      <c r="AS4" s="326"/>
      <c r="AT4" s="328">
        <f>AT475</f>
        <v>2.2869000000000002</v>
      </c>
      <c r="AU4" s="326"/>
      <c r="AV4" s="328">
        <f>AV475</f>
        <v>2.2869000000000002</v>
      </c>
      <c r="AW4" s="326"/>
      <c r="AX4" s="328">
        <f>AX475</f>
        <v>2.2869000000000002</v>
      </c>
      <c r="AY4" s="326"/>
      <c r="AZ4" s="328">
        <f>AZ475</f>
        <v>3.9529000000000001</v>
      </c>
      <c r="BA4" s="112"/>
      <c r="BC4" s="92"/>
      <c r="BD4" s="141">
        <f>BD475</f>
        <v>2.6850000000000001</v>
      </c>
    </row>
    <row r="5" spans="1:56" s="100" customFormat="1">
      <c r="A5" s="18" t="s">
        <v>312</v>
      </c>
      <c r="B5" s="314"/>
      <c r="C5" s="316">
        <f>AVERAGE(C423:C475)</f>
        <v>0.50039245283018874</v>
      </c>
      <c r="D5" s="316"/>
      <c r="E5" s="316">
        <f>AVERAGE(E423:E475)</f>
        <v>3.9524528301886797E-2</v>
      </c>
      <c r="F5" s="83"/>
      <c r="G5" s="84">
        <f>AVERAGE(G423:G475)</f>
        <v>0.46086792452830172</v>
      </c>
      <c r="H5" s="84"/>
      <c r="I5" s="112"/>
      <c r="J5" s="71"/>
      <c r="K5" s="85"/>
      <c r="L5" s="85">
        <f>AVERAGE(L423:L475)</f>
        <v>4.598107607716885E-2</v>
      </c>
      <c r="M5" s="71"/>
      <c r="N5" s="112"/>
      <c r="O5" s="92"/>
      <c r="P5" s="55">
        <f>AVERAGE(P423:P475)</f>
        <v>1.3177358490566038</v>
      </c>
      <c r="Q5" s="84"/>
      <c r="R5" s="112"/>
      <c r="S5" s="84"/>
      <c r="T5" s="84"/>
      <c r="U5" s="85"/>
      <c r="V5" s="85">
        <f>AVERAGE(V423:V475)</f>
        <v>1.8756682578292678E-2</v>
      </c>
      <c r="W5" s="71"/>
      <c r="X5" s="112"/>
      <c r="Y5" s="315" t="s">
        <v>318</v>
      </c>
      <c r="Z5" s="316">
        <f>AVERAGE(Z391:Z443)</f>
        <v>0.7306226415094339</v>
      </c>
      <c r="AA5" s="316"/>
      <c r="AB5" s="316">
        <f>AVERAGE(AB391:AB443)</f>
        <v>6.8537735849056605E-2</v>
      </c>
      <c r="AC5" s="316"/>
      <c r="AD5" s="316">
        <f>AVERAGE(AD423:AD475)</f>
        <v>0.72576226415094336</v>
      </c>
      <c r="AE5" s="316"/>
      <c r="AF5" s="316">
        <f>AVERAGE(AF423:AF475)</f>
        <v>4.1992452830188653E-2</v>
      </c>
      <c r="AG5" s="316">
        <f>AVERAGE(AG391:AG443)</f>
        <v>1.0566037735849024E-3</v>
      </c>
      <c r="AH5" s="86"/>
      <c r="AI5" s="84">
        <f>AVERAGE(AI423:AI475)</f>
        <v>0.76775471698113229</v>
      </c>
      <c r="AJ5" s="84"/>
      <c r="AK5" s="112"/>
      <c r="AL5" s="71"/>
      <c r="AM5" s="85"/>
      <c r="AN5" s="85">
        <f>AVERAGE(AN423:AN475)</f>
        <v>4.8737300208168376E-2</v>
      </c>
      <c r="AO5" s="71"/>
      <c r="AP5" s="112"/>
      <c r="AQ5" s="86"/>
      <c r="AR5" s="84">
        <f>AVERAGE(AR423:AR475)</f>
        <v>1.2610792452830191</v>
      </c>
      <c r="AS5" s="326"/>
      <c r="AT5" s="328">
        <f>AVERAGE(AT423:AT475)</f>
        <v>1.6763132075471696</v>
      </c>
      <c r="AU5" s="326"/>
      <c r="AV5" s="328">
        <f>AVERAGE(AV423:AV475)</f>
        <v>1.6763132075471696</v>
      </c>
      <c r="AW5" s="326"/>
      <c r="AX5" s="328">
        <f>AVERAGE(AX423:AX475)</f>
        <v>1.6763132075471696</v>
      </c>
      <c r="AY5" s="326"/>
      <c r="AZ5" s="328">
        <f>AVERAGE(AZ423:AZ475)</f>
        <v>3.9529000000000001</v>
      </c>
      <c r="BA5" s="112"/>
      <c r="BC5" s="92"/>
      <c r="BD5" s="141">
        <f>AVERAGE(BD423:BD475)</f>
        <v>2.4172075471698111</v>
      </c>
    </row>
    <row r="6" spans="1:56" s="100" customFormat="1">
      <c r="A6" s="19" t="s">
        <v>311</v>
      </c>
      <c r="B6" s="314"/>
      <c r="C6" s="317">
        <f>AVERAGE(C319:C475)</f>
        <v>0.35264840764331229</v>
      </c>
      <c r="D6" s="317"/>
      <c r="E6" s="317">
        <f>AVERAGE(E319:E475)</f>
        <v>2.1164331210191078E-2</v>
      </c>
      <c r="F6" s="83"/>
      <c r="G6" s="87">
        <f>AVERAGE(G319:G475)</f>
        <v>0.33148407643312094</v>
      </c>
      <c r="H6" s="87"/>
      <c r="I6" s="113"/>
      <c r="J6" s="73"/>
      <c r="K6" s="88"/>
      <c r="L6" s="98">
        <f>AVERAGE(L319:L475)</f>
        <v>5.6571631672799938E-2</v>
      </c>
      <c r="M6" s="73"/>
      <c r="N6" s="113"/>
      <c r="O6" s="92"/>
      <c r="P6" s="55">
        <f>AVERAGE(P319:P475)</f>
        <v>1.1466242038216572</v>
      </c>
      <c r="Q6" s="87"/>
      <c r="R6" s="113"/>
      <c r="S6" s="87"/>
      <c r="T6" s="87"/>
      <c r="U6" s="88"/>
      <c r="V6" s="98">
        <f>AVERAGE(V319:V475)</f>
        <v>2.4492438534503388E-2</v>
      </c>
      <c r="W6" s="73"/>
      <c r="X6" s="113"/>
      <c r="Y6" s="314" t="s">
        <v>247</v>
      </c>
      <c r="Z6" s="317">
        <f>AVERAGE(Z272:Z428)</f>
        <v>0.70147197452229315</v>
      </c>
      <c r="AA6" s="317"/>
      <c r="AB6" s="317">
        <f>AVERAGE(AB272:AB428)</f>
        <v>7.5866878980891728E-2</v>
      </c>
      <c r="AC6" s="317"/>
      <c r="AD6" s="317">
        <f>AVERAGE(AD319:AD475)</f>
        <v>0.60935286624203844</v>
      </c>
      <c r="AE6" s="317"/>
      <c r="AF6" s="317">
        <f>AVERAGE(AF319:AF475)</f>
        <v>6.0749044585987316E-2</v>
      </c>
      <c r="AG6" s="317">
        <f>AVERAGE(AG272:AG428)</f>
        <v>-2.0274522292993629E-2</v>
      </c>
      <c r="AH6" s="89"/>
      <c r="AI6" s="87">
        <f>AVERAGE(AI319:AI475)</f>
        <v>0.67010191082802562</v>
      </c>
      <c r="AJ6" s="87"/>
      <c r="AK6" s="113"/>
      <c r="AL6" s="73"/>
      <c r="AM6" s="88"/>
      <c r="AN6" s="98">
        <f>AVERAGE(AN319:AN475)</f>
        <v>6.041172098701364E-2</v>
      </c>
      <c r="AO6" s="73"/>
      <c r="AP6" s="113"/>
      <c r="AQ6" s="89"/>
      <c r="AR6" s="87">
        <f>AVERAGE(AR319:AR475)</f>
        <v>1.1149439490445856</v>
      </c>
      <c r="AS6" s="327"/>
      <c r="AT6" s="329">
        <f>AVERAGE(AT319:AT475)</f>
        <v>1.4177993630573253</v>
      </c>
      <c r="AU6" s="327"/>
      <c r="AV6" s="329">
        <f>AVERAGE(AV319:AV475)</f>
        <v>1.4177993630573253</v>
      </c>
      <c r="AW6" s="327"/>
      <c r="AX6" s="329">
        <f>AVERAGE(AX319:AX475)</f>
        <v>1.4177993630573253</v>
      </c>
      <c r="AY6" s="327"/>
      <c r="AZ6" s="329">
        <f>AVERAGE(AZ319:AZ475)</f>
        <v>3.9529000000000005</v>
      </c>
      <c r="BA6" s="113"/>
      <c r="BC6" s="92"/>
      <c r="BD6" s="135">
        <f>AVERAGE(BD319:BD475)</f>
        <v>2.0972292993630561</v>
      </c>
    </row>
    <row r="7" spans="1:56" s="100" customFormat="1">
      <c r="A7" s="90"/>
      <c r="B7" s="314"/>
      <c r="C7" s="316"/>
      <c r="D7" s="316"/>
      <c r="E7" s="316"/>
      <c r="F7" s="83"/>
      <c r="G7" s="91"/>
      <c r="H7" s="91"/>
      <c r="I7" s="285"/>
      <c r="J7" s="73"/>
      <c r="K7" s="73"/>
      <c r="L7" s="73"/>
      <c r="M7" s="73"/>
      <c r="N7" s="285"/>
      <c r="O7" s="83"/>
      <c r="P7" s="92"/>
      <c r="Q7" s="91"/>
      <c r="R7" s="285"/>
      <c r="S7" s="91"/>
      <c r="T7" s="91"/>
      <c r="U7" s="73"/>
      <c r="V7" s="73"/>
      <c r="W7" s="73"/>
      <c r="X7" s="285"/>
      <c r="Y7" s="314"/>
      <c r="Z7" s="316"/>
      <c r="AA7" s="316"/>
      <c r="AB7" s="316"/>
      <c r="AC7" s="316"/>
      <c r="AD7" s="316"/>
      <c r="AE7" s="316"/>
      <c r="AF7" s="316"/>
      <c r="AG7" s="316"/>
      <c r="AH7" s="83"/>
      <c r="AI7" s="92"/>
      <c r="AJ7" s="91"/>
      <c r="AK7" s="285"/>
      <c r="AL7" s="73"/>
      <c r="AM7" s="73"/>
      <c r="AN7" s="73"/>
      <c r="AO7" s="73"/>
      <c r="AP7" s="285"/>
      <c r="AQ7" s="83"/>
      <c r="AR7" s="92"/>
      <c r="AS7" s="327"/>
      <c r="AT7" s="326"/>
      <c r="AU7" s="327"/>
      <c r="AV7" s="326"/>
      <c r="AW7" s="327"/>
      <c r="AX7" s="326"/>
      <c r="AY7" s="327"/>
      <c r="AZ7" s="326"/>
      <c r="BA7" s="285"/>
      <c r="BC7" s="83"/>
      <c r="BD7" s="92"/>
    </row>
    <row r="8" spans="1:56" s="99" customFormat="1">
      <c r="A8" s="1" t="s">
        <v>5</v>
      </c>
      <c r="B8" s="315"/>
      <c r="C8" s="315"/>
      <c r="D8" s="315"/>
      <c r="E8" s="315"/>
      <c r="F8" s="3" t="s">
        <v>1</v>
      </c>
      <c r="G8" s="3"/>
      <c r="H8" s="3"/>
      <c r="I8" s="323"/>
      <c r="J8" s="72"/>
      <c r="K8" s="72"/>
      <c r="L8" s="72"/>
      <c r="M8" s="72"/>
      <c r="N8" s="323"/>
      <c r="O8" s="55"/>
      <c r="P8" s="55"/>
      <c r="Q8" s="3"/>
      <c r="R8" s="323"/>
      <c r="S8" s="3"/>
      <c r="T8" s="3"/>
      <c r="U8" s="72"/>
      <c r="V8" s="72"/>
      <c r="W8" s="72"/>
      <c r="X8" s="323"/>
      <c r="Y8" s="315" t="s">
        <v>1</v>
      </c>
      <c r="Z8" s="316"/>
      <c r="AA8" s="315"/>
      <c r="AB8" s="316"/>
      <c r="AC8" s="316"/>
      <c r="AD8" s="316"/>
      <c r="AE8" s="315"/>
      <c r="AF8" s="316"/>
      <c r="AG8" s="315"/>
      <c r="AH8" s="3" t="s">
        <v>1</v>
      </c>
      <c r="AI8" s="3"/>
      <c r="AJ8" s="3"/>
      <c r="AK8" s="323"/>
      <c r="AL8" s="72"/>
      <c r="AM8" s="72"/>
      <c r="AN8" s="72"/>
      <c r="AO8" s="72"/>
      <c r="AP8" s="323"/>
      <c r="AQ8" s="3" t="s">
        <v>1</v>
      </c>
      <c r="AR8" s="3"/>
      <c r="AS8" s="326" t="s">
        <v>1</v>
      </c>
      <c r="AT8" s="326"/>
      <c r="AU8" s="326" t="s">
        <v>1</v>
      </c>
      <c r="AV8" s="326"/>
      <c r="AW8" s="326" t="s">
        <v>1</v>
      </c>
      <c r="AX8" s="326"/>
      <c r="AY8" s="326" t="s">
        <v>1</v>
      </c>
      <c r="AZ8" s="326"/>
      <c r="BA8" s="323"/>
      <c r="BC8" s="3" t="s">
        <v>1</v>
      </c>
      <c r="BD8" s="3"/>
    </row>
    <row r="9" spans="1:56">
      <c r="A9" s="22" t="s">
        <v>38</v>
      </c>
      <c r="B9" s="315" t="s">
        <v>15</v>
      </c>
      <c r="C9" s="315"/>
      <c r="D9" s="315"/>
      <c r="E9" s="315"/>
      <c r="F9" s="3" t="s">
        <v>310</v>
      </c>
      <c r="G9" s="2"/>
      <c r="H9" s="2"/>
      <c r="I9" s="106"/>
      <c r="J9" s="71"/>
      <c r="K9" s="71"/>
      <c r="L9" s="71"/>
      <c r="M9" s="71"/>
      <c r="N9" s="106"/>
      <c r="O9" s="2" t="s">
        <v>338</v>
      </c>
      <c r="P9" s="2"/>
      <c r="Q9" s="2"/>
      <c r="R9" s="106"/>
      <c r="S9" s="2"/>
      <c r="T9" s="2"/>
      <c r="U9" s="71"/>
      <c r="V9" s="71"/>
      <c r="W9" s="71"/>
      <c r="X9" s="106"/>
      <c r="Y9" s="315" t="s">
        <v>13</v>
      </c>
      <c r="Z9" s="316"/>
      <c r="AA9" s="315"/>
      <c r="AB9" s="316"/>
      <c r="AC9" s="316" t="s">
        <v>320</v>
      </c>
      <c r="AD9" s="316"/>
      <c r="AE9" s="315"/>
      <c r="AF9" s="316"/>
      <c r="AG9" s="315"/>
      <c r="AH9" s="3" t="s">
        <v>316</v>
      </c>
      <c r="AI9" s="2"/>
      <c r="AJ9" s="2"/>
      <c r="AK9" s="106"/>
      <c r="AL9" s="71"/>
      <c r="AM9" s="71"/>
      <c r="AN9" s="71"/>
      <c r="AO9" s="71"/>
      <c r="AP9" s="106"/>
      <c r="AQ9" s="2" t="s">
        <v>39</v>
      </c>
      <c r="AR9" s="2"/>
      <c r="AS9" s="326" t="s">
        <v>40</v>
      </c>
      <c r="AT9" s="326"/>
      <c r="AU9" s="326" t="s">
        <v>41</v>
      </c>
      <c r="AV9" s="326"/>
      <c r="AW9" s="326" t="s">
        <v>41</v>
      </c>
      <c r="AX9" s="326"/>
      <c r="AY9" s="326" t="s">
        <v>42</v>
      </c>
      <c r="AZ9" s="326"/>
      <c r="BA9" s="106"/>
      <c r="BC9" s="3" t="s">
        <v>365</v>
      </c>
      <c r="BD9" s="3" t="s">
        <v>367</v>
      </c>
    </row>
    <row r="10" spans="1:56">
      <c r="A10" s="93" t="s">
        <v>2</v>
      </c>
      <c r="B10" s="315" t="s">
        <v>0</v>
      </c>
      <c r="C10" s="318" t="s">
        <v>2</v>
      </c>
      <c r="D10" s="318" t="s">
        <v>214</v>
      </c>
      <c r="E10" s="318"/>
      <c r="F10" s="2" t="s">
        <v>0</v>
      </c>
      <c r="G10" s="4" t="s">
        <v>2</v>
      </c>
      <c r="H10" s="94" t="s">
        <v>214</v>
      </c>
      <c r="I10" s="106"/>
      <c r="J10" s="71" t="s">
        <v>228</v>
      </c>
      <c r="K10" s="70" t="s">
        <v>205</v>
      </c>
      <c r="L10" s="71" t="s">
        <v>206</v>
      </c>
      <c r="M10" s="71" t="s">
        <v>217</v>
      </c>
      <c r="N10" s="106"/>
      <c r="O10" s="2" t="s">
        <v>0</v>
      </c>
      <c r="P10" s="2" t="s">
        <v>2</v>
      </c>
      <c r="Q10" s="94" t="s">
        <v>214</v>
      </c>
      <c r="R10" s="106"/>
      <c r="S10" s="94"/>
      <c r="T10" s="71" t="s">
        <v>228</v>
      </c>
      <c r="U10" s="70" t="s">
        <v>205</v>
      </c>
      <c r="V10" s="71" t="s">
        <v>206</v>
      </c>
      <c r="W10" s="71" t="s">
        <v>217</v>
      </c>
      <c r="X10" s="106"/>
      <c r="Y10" s="315" t="s">
        <v>0</v>
      </c>
      <c r="Z10" s="316" t="s">
        <v>2</v>
      </c>
      <c r="AA10" s="318" t="s">
        <v>214</v>
      </c>
      <c r="AB10" s="316"/>
      <c r="AC10" s="315" t="s">
        <v>0</v>
      </c>
      <c r="AD10" s="316" t="s">
        <v>2</v>
      </c>
      <c r="AE10" s="318" t="s">
        <v>214</v>
      </c>
      <c r="AF10" s="316"/>
      <c r="AG10" s="318"/>
      <c r="AH10" s="2" t="s">
        <v>0</v>
      </c>
      <c r="AI10" s="4" t="s">
        <v>2</v>
      </c>
      <c r="AJ10" s="94" t="s">
        <v>214</v>
      </c>
      <c r="AK10" s="106"/>
      <c r="AL10" s="71" t="s">
        <v>228</v>
      </c>
      <c r="AM10" s="70" t="s">
        <v>205</v>
      </c>
      <c r="AN10" s="71" t="s">
        <v>206</v>
      </c>
      <c r="AO10" s="71" t="s">
        <v>217</v>
      </c>
      <c r="AP10" s="106"/>
      <c r="AQ10" s="2" t="s">
        <v>0</v>
      </c>
      <c r="AR10" s="4" t="s">
        <v>2</v>
      </c>
      <c r="AS10" s="326" t="s">
        <v>0</v>
      </c>
      <c r="AT10" s="330" t="s">
        <v>2</v>
      </c>
      <c r="AU10" s="326" t="s">
        <v>0</v>
      </c>
      <c r="AV10" s="330" t="s">
        <v>2</v>
      </c>
      <c r="AW10" s="326" t="s">
        <v>0</v>
      </c>
      <c r="AX10" s="330" t="s">
        <v>2</v>
      </c>
      <c r="AY10" s="326" t="s">
        <v>0</v>
      </c>
      <c r="AZ10" s="330" t="s">
        <v>2</v>
      </c>
      <c r="BA10" s="106"/>
      <c r="BC10" s="2" t="s">
        <v>0</v>
      </c>
      <c r="BD10" s="2" t="str">
        <f>$A$10</f>
        <v>Px Last</v>
      </c>
    </row>
    <row r="11" spans="1:56">
      <c r="A11" s="11">
        <v>40179</v>
      </c>
      <c r="B11" s="318" t="e">
        <f ca="1">BDH(B9,C10,$A$11," ","Points",0,"Sort",FALSE,"Per=W","Days=N","Fill=C","Dts",TRUE,"Dir",FALSE,"QtTyp=P","FX=EUR","Quote= ","cols=2;rows=465")</f>
        <v>#NAME?</v>
      </c>
      <c r="C11" s="316">
        <v>3.4596999999999998</v>
      </c>
      <c r="D11" s="316"/>
      <c r="E11" s="316">
        <f>C11-G11</f>
        <v>7.4699999999999989E-2</v>
      </c>
      <c r="F11" s="4" t="e">
        <f ca="1">BDH(F9,G10,$A$11," ","Points",0,"Sort",FALSE,"Per=W","Days=N","Fill=C","Dts",TRUE,"Dir",FALSE,"QtTyp=P","FX=EUR","Quote= ","cols=2;rows=465")</f>
        <v>#NAME?</v>
      </c>
      <c r="G11" s="5">
        <v>3.3849999999999998</v>
      </c>
      <c r="H11" s="5"/>
      <c r="I11" s="106"/>
      <c r="J11" s="95">
        <f>100/(1+G11/100)^10</f>
        <v>71.684404059512218</v>
      </c>
      <c r="K11" s="71"/>
      <c r="L11" s="71"/>
      <c r="M11" s="71"/>
      <c r="N11" s="106"/>
      <c r="O11" s="4" t="e">
        <f ca="1">_xll.BDH(O9,P10,$A$11," ","Points",0,"Sort",FALSE,"Per=W","Days=N","Fill=C","Dts",TRUE,"Dir",FALSE,"QtTyp=P","FX=EUR","Quote= ","cols=2;rows=465")</f>
        <v>#NAME?</v>
      </c>
      <c r="P11" s="5">
        <v>2</v>
      </c>
      <c r="Q11" s="5"/>
      <c r="R11" s="106"/>
      <c r="S11" s="5">
        <f>(1+G11)/(1+P11)-1</f>
        <v>0.46166666666666667</v>
      </c>
      <c r="T11" s="95">
        <f>100/(1+S11/100)^10</f>
        <v>95.498425507248683</v>
      </c>
      <c r="U11" s="71"/>
      <c r="V11" s="71"/>
      <c r="W11" s="71"/>
      <c r="X11" s="106"/>
      <c r="Y11" s="318">
        <v>40179</v>
      </c>
      <c r="Z11" s="316">
        <v>3.7805999999999997</v>
      </c>
      <c r="AA11" s="316"/>
      <c r="AB11" s="316">
        <f t="shared" ref="AB11:AB74" si="0">Z11-AD11</f>
        <v>-4.4000000000004036E-3</v>
      </c>
      <c r="AC11" s="318" t="e">
        <f ca="1">_xll.BDH(AC9,AD10,$A$11," ","Points",0,"Sort",FALSE,"Per=W","Days=N","Fill=C","Dts",TRUE,"Dir",FALSE,"QtTyp=P","FX=EUR","Quote= ","cols=2;rows=465")</f>
        <v>#NAME?</v>
      </c>
      <c r="AD11" s="316">
        <v>3.7850000000000001</v>
      </c>
      <c r="AE11" s="316"/>
      <c r="AF11" s="316">
        <f t="shared" ref="AF11:AF74" si="1">AI11-AD11</f>
        <v>-7.6000000000000068E-2</v>
      </c>
      <c r="AG11" s="316">
        <f t="shared" ref="AG11:AG74" si="2">AI11-Z11</f>
        <v>-7.1599999999999664E-2</v>
      </c>
      <c r="AH11" s="4" t="e">
        <f ca="1">BDH(AH9,AI10,$A$11," ","Points",0,"Sort",FALSE,"Per=W","Days=N","Fill=C","Dts",TRUE,"Dir",FALSE,"QtTyp=P","FX=EUR","Quote= ","cols=2;rows=465")</f>
        <v>#NAME?</v>
      </c>
      <c r="AI11" s="5">
        <v>3.7090000000000001</v>
      </c>
      <c r="AJ11" s="5"/>
      <c r="AK11" s="106"/>
      <c r="AL11" s="95">
        <f t="shared" ref="AL11:AL74" si="3">100/(1+AI11/100)^10</f>
        <v>69.476116292004647</v>
      </c>
      <c r="AM11" s="71"/>
      <c r="AN11" s="71"/>
      <c r="AO11" s="71"/>
      <c r="AP11" s="106"/>
      <c r="AQ11" s="4" t="e">
        <f ca="1">_xll.BDH(AQ9,AR10,$A$11," ","Points",0,"Sort",FALSE,"Per=W","Days=N","Fill=C","Dts",TRUE,"Dir",FALSE,"QtTyp=P","FX=EUR","Quote= ","cols=2;rows=465")</f>
        <v>#NAME?</v>
      </c>
      <c r="AR11" s="5">
        <v>4.5250000000000004</v>
      </c>
      <c r="AS11" s="330" t="e">
        <f ca="1">_xll.BDH(AS9,AT10,$A$11," ","Points",0,"Sort",FALSE,"Per=W","Days=N","Fill=C","Dts",TRUE,"Dir",FALSE,"QtTyp=P","FX=EUR","Quote= ","cols=2;rows=465")</f>
        <v>#NAME?</v>
      </c>
      <c r="AT11" s="328">
        <v>4.7439999999999998</v>
      </c>
      <c r="AU11" s="330" t="e">
        <f ca="1">_xll.BDH(AU9,AV10,$A$11," ","Points",0,"Sort",FALSE,"Per=W","Days=N","Fill=C","Dts",TRUE,"Dir",FALSE,"QtTyp=P","FX=EUR","Quote= ","cols=2;rows=465")</f>
        <v>#NAME?</v>
      </c>
      <c r="AV11" s="328">
        <v>5.0831</v>
      </c>
      <c r="AW11" s="330" t="e">
        <f ca="1">_xll.BDH(AW9,AX10,$A$11," ","Points",0,"Sort",FALSE,"Per=W","Days=N","Fill=C","Dts",TRUE,"Dir",FALSE,"QtTyp=P","FX=EUR","Quote= ","cols=2;rows=465")</f>
        <v>#NAME?</v>
      </c>
      <c r="AX11" s="328">
        <v>5.5903999999999998</v>
      </c>
      <c r="AY11" s="330" t="e">
        <f ca="1">_xll.BDH(AY9,AZ10,$A$11," ","Points",0,"Sort",FALSE,"Per=W","Days=N","Fill=C","Dts",TRUE,"Dir",FALSE,"QtTyp=P","FX=EUR","Quote= ","cols=2;rows=465")</f>
        <v>#NAME?</v>
      </c>
      <c r="AZ11" s="328">
        <v>8.0411999999999999</v>
      </c>
      <c r="BA11" s="106"/>
      <c r="BC11" s="4" t="e">
        <f ca="1">_xll.BDH(BC9,BD10,$A$11," ","Points",0,"Sort",FALSE,"Per=W","Days=N","Fill=C","Dts",TRUE,"Dir",FALSE,"QtTyp=P","FX=EUR","Quote= ","cols=2;rows=465")</f>
        <v>#NAME?</v>
      </c>
      <c r="BD11" s="5">
        <v>2.8959999999999999</v>
      </c>
    </row>
    <row r="12" spans="1:56">
      <c r="A12" s="4">
        <v>40186</v>
      </c>
      <c r="B12" s="318">
        <v>40186</v>
      </c>
      <c r="C12" s="316">
        <v>3.4903</v>
      </c>
      <c r="D12" s="316"/>
      <c r="E12" s="316">
        <f t="shared" ref="E12:E75" si="4">C12-G12</f>
        <v>0.10530000000000017</v>
      </c>
      <c r="F12" s="4">
        <v>40186</v>
      </c>
      <c r="G12" s="5">
        <v>3.3849999999999998</v>
      </c>
      <c r="H12" s="5"/>
      <c r="I12" s="106"/>
      <c r="J12" s="95">
        <f t="shared" ref="J12:J75" si="5">100/(1+G12/100)^10</f>
        <v>71.684404059512218</v>
      </c>
      <c r="K12" s="70">
        <f>(J12-J11)/J11</f>
        <v>0</v>
      </c>
      <c r="L12" s="71"/>
      <c r="M12" s="71"/>
      <c r="N12" s="106"/>
      <c r="O12" s="4">
        <v>40186</v>
      </c>
      <c r="P12" s="5">
        <v>1.96</v>
      </c>
      <c r="Q12" s="5"/>
      <c r="R12" s="106"/>
      <c r="S12" s="5">
        <f>(1+G12)/(1+P12)-1</f>
        <v>0.48141891891891886</v>
      </c>
      <c r="T12" s="95">
        <f t="shared" ref="T12:T75" si="6">100/(1+S12/100)^10</f>
        <v>95.310864337261606</v>
      </c>
      <c r="U12" s="70">
        <f>(T12-T11)/T11</f>
        <v>-1.9640236892998911E-3</v>
      </c>
      <c r="V12" s="71"/>
      <c r="W12" s="71"/>
      <c r="X12" s="106"/>
      <c r="Y12" s="318">
        <v>40186</v>
      </c>
      <c r="Z12" s="316">
        <v>3.7974000000000001</v>
      </c>
      <c r="AA12" s="316"/>
      <c r="AB12" s="316">
        <f t="shared" si="0"/>
        <v>2.6000000000000245E-2</v>
      </c>
      <c r="AC12" s="318">
        <v>40186</v>
      </c>
      <c r="AD12" s="316">
        <v>3.7713999999999999</v>
      </c>
      <c r="AE12" s="316"/>
      <c r="AF12" s="316">
        <f t="shared" si="1"/>
        <v>-7.6400000000000023E-2</v>
      </c>
      <c r="AG12" s="316">
        <f t="shared" si="2"/>
        <v>-0.10240000000000027</v>
      </c>
      <c r="AH12" s="4">
        <v>40186</v>
      </c>
      <c r="AI12" s="5">
        <v>3.6949999999999998</v>
      </c>
      <c r="AJ12" s="5"/>
      <c r="AK12" s="106"/>
      <c r="AL12" s="95">
        <f t="shared" si="3"/>
        <v>69.569973930739664</v>
      </c>
      <c r="AM12" s="70">
        <f>(AL12-AL11)/AL11</f>
        <v>1.3509338711527536E-3</v>
      </c>
      <c r="AN12" s="71"/>
      <c r="AO12" s="71"/>
      <c r="AP12" s="106"/>
      <c r="AQ12" s="4">
        <v>40186</v>
      </c>
      <c r="AR12" s="5">
        <v>4.4889000000000001</v>
      </c>
      <c r="AS12" s="330">
        <v>40186</v>
      </c>
      <c r="AT12" s="328">
        <v>4.6581000000000001</v>
      </c>
      <c r="AU12" s="330">
        <v>40186</v>
      </c>
      <c r="AV12" s="328">
        <v>4.9452999999999996</v>
      </c>
      <c r="AW12" s="330">
        <v>40186</v>
      </c>
      <c r="AX12" s="328">
        <v>5.4874000000000001</v>
      </c>
      <c r="AY12" s="330">
        <v>40186</v>
      </c>
      <c r="AZ12" s="328">
        <v>7.8064999999999998</v>
      </c>
      <c r="BA12" s="106"/>
      <c r="BC12" s="4">
        <v>40186</v>
      </c>
      <c r="BD12" s="5">
        <v>2.8460000000000001</v>
      </c>
    </row>
    <row r="13" spans="1:56">
      <c r="A13" s="4">
        <v>40193</v>
      </c>
      <c r="B13" s="318">
        <v>40193</v>
      </c>
      <c r="C13" s="316">
        <v>3.3744999999999998</v>
      </c>
      <c r="D13" s="316"/>
      <c r="E13" s="316">
        <f t="shared" si="4"/>
        <v>0.11249999999999982</v>
      </c>
      <c r="F13" s="4">
        <v>40193</v>
      </c>
      <c r="G13" s="5">
        <v>3.262</v>
      </c>
      <c r="H13" s="5"/>
      <c r="I13" s="106"/>
      <c r="J13" s="95">
        <f t="shared" si="5"/>
        <v>72.542860564909105</v>
      </c>
      <c r="K13" s="70">
        <f t="shared" ref="K13:K76" si="7">(J13-J12)/J12</f>
        <v>1.1975498947918975E-2</v>
      </c>
      <c r="L13" s="71"/>
      <c r="M13" s="71"/>
      <c r="N13" s="106"/>
      <c r="O13" s="4">
        <v>40193</v>
      </c>
      <c r="P13" s="5">
        <v>1.85</v>
      </c>
      <c r="Q13" s="5"/>
      <c r="R13" s="106"/>
      <c r="S13" s="5">
        <f>(1+G13)/(1+P13)-1</f>
        <v>0.49543859649122823</v>
      </c>
      <c r="T13" s="95">
        <f t="shared" si="6"/>
        <v>95.177983774006478</v>
      </c>
      <c r="U13" s="70">
        <f t="shared" ref="U13:U76" si="8">(T13-T12)/T12</f>
        <v>-1.3941806548404007E-3</v>
      </c>
      <c r="V13" s="71"/>
      <c r="W13" s="71"/>
      <c r="X13" s="106"/>
      <c r="Y13" s="318">
        <v>40193</v>
      </c>
      <c r="Z13" s="316">
        <v>3.7831000000000001</v>
      </c>
      <c r="AA13" s="316"/>
      <c r="AB13" s="316">
        <f t="shared" si="0"/>
        <v>1.7500000000000071E-2</v>
      </c>
      <c r="AC13" s="318">
        <v>40193</v>
      </c>
      <c r="AD13" s="316">
        <v>3.7656000000000001</v>
      </c>
      <c r="AE13" s="316"/>
      <c r="AF13" s="316">
        <f t="shared" si="1"/>
        <v>9.2400000000000038E-2</v>
      </c>
      <c r="AG13" s="316">
        <f t="shared" si="2"/>
        <v>7.4899999999999967E-2</v>
      </c>
      <c r="AH13" s="4">
        <v>40193</v>
      </c>
      <c r="AI13" s="5">
        <v>3.8580000000000001</v>
      </c>
      <c r="AJ13" s="5"/>
      <c r="AK13" s="106"/>
      <c r="AL13" s="95">
        <f t="shared" si="3"/>
        <v>68.485786711685151</v>
      </c>
      <c r="AM13" s="70">
        <f t="shared" ref="AM13:AM76" si="9">(AL13-AL12)/AL12</f>
        <v>-1.5584125705349193E-2</v>
      </c>
      <c r="AN13" s="71"/>
      <c r="AO13" s="71"/>
      <c r="AP13" s="106"/>
      <c r="AQ13" s="4">
        <v>40193</v>
      </c>
      <c r="AR13" s="5">
        <v>4.4108999999999998</v>
      </c>
      <c r="AS13" s="330">
        <v>40193</v>
      </c>
      <c r="AT13" s="328">
        <v>4.5800999999999998</v>
      </c>
      <c r="AU13" s="330">
        <v>40193</v>
      </c>
      <c r="AV13" s="328">
        <v>4.8673000000000002</v>
      </c>
      <c r="AW13" s="330">
        <v>40193</v>
      </c>
      <c r="AX13" s="328">
        <v>5.4093999999999998</v>
      </c>
      <c r="AY13" s="330">
        <v>40193</v>
      </c>
      <c r="AZ13" s="328">
        <v>7.7285000000000004</v>
      </c>
      <c r="BA13" s="106"/>
      <c r="BC13" s="4">
        <v>40193</v>
      </c>
      <c r="BD13" s="5">
        <v>2.6419999999999999</v>
      </c>
    </row>
    <row r="14" spans="1:56">
      <c r="A14" s="4">
        <v>40200</v>
      </c>
      <c r="B14" s="318">
        <v>40200</v>
      </c>
      <c r="C14" s="316">
        <v>3.3281999999999998</v>
      </c>
      <c r="D14" s="316"/>
      <c r="E14" s="316">
        <f t="shared" si="4"/>
        <v>0.11319999999999997</v>
      </c>
      <c r="F14" s="4">
        <v>40200</v>
      </c>
      <c r="G14" s="5">
        <v>3.2149999999999999</v>
      </c>
      <c r="H14" s="5"/>
      <c r="I14" s="106"/>
      <c r="J14" s="95">
        <f t="shared" si="5"/>
        <v>72.873869569786962</v>
      </c>
      <c r="K14" s="70">
        <f t="shared" si="7"/>
        <v>4.5629439244635195E-3</v>
      </c>
      <c r="L14" s="71"/>
      <c r="M14" s="71"/>
      <c r="N14" s="106"/>
      <c r="O14" s="4">
        <v>40200</v>
      </c>
      <c r="P14" s="5">
        <v>1.8199999999999998</v>
      </c>
      <c r="Q14" s="5"/>
      <c r="R14" s="106"/>
      <c r="S14" s="5">
        <f>(1+G14)/(1+P14)-1</f>
        <v>0.49468085106382986</v>
      </c>
      <c r="T14" s="95">
        <f t="shared" si="6"/>
        <v>95.185160584613442</v>
      </c>
      <c r="U14" s="70">
        <f t="shared" si="8"/>
        <v>7.5404104209697348E-5</v>
      </c>
      <c r="V14" s="71"/>
      <c r="W14" s="71"/>
      <c r="X14" s="106"/>
      <c r="Y14" s="318">
        <v>40200</v>
      </c>
      <c r="Z14" s="316">
        <v>3.7246999999999999</v>
      </c>
      <c r="AA14" s="316"/>
      <c r="AB14" s="316">
        <f t="shared" si="0"/>
        <v>-3.1600000000000072E-2</v>
      </c>
      <c r="AC14" s="318">
        <v>40200</v>
      </c>
      <c r="AD14" s="316">
        <v>3.7563</v>
      </c>
      <c r="AE14" s="316"/>
      <c r="AF14" s="316">
        <f t="shared" si="1"/>
        <v>6.0700000000000198E-2</v>
      </c>
      <c r="AG14" s="316">
        <f t="shared" si="2"/>
        <v>9.2300000000000271E-2</v>
      </c>
      <c r="AH14" s="4">
        <v>40200</v>
      </c>
      <c r="AI14" s="5">
        <v>3.8170000000000002</v>
      </c>
      <c r="AJ14" s="5"/>
      <c r="AK14" s="106"/>
      <c r="AL14" s="95">
        <f t="shared" si="3"/>
        <v>68.756735847955923</v>
      </c>
      <c r="AM14" s="70">
        <f t="shared" si="9"/>
        <v>3.9562827453735383E-3</v>
      </c>
      <c r="AN14" s="71"/>
      <c r="AO14" s="71"/>
      <c r="AP14" s="106"/>
      <c r="AQ14" s="4">
        <v>40200</v>
      </c>
      <c r="AR14" s="5">
        <v>4.3818999999999999</v>
      </c>
      <c r="AS14" s="330">
        <v>40200</v>
      </c>
      <c r="AT14" s="328">
        <v>4.4999000000000002</v>
      </c>
      <c r="AU14" s="330">
        <v>40200</v>
      </c>
      <c r="AV14" s="328">
        <v>4.8654000000000002</v>
      </c>
      <c r="AW14" s="330">
        <v>40200</v>
      </c>
      <c r="AX14" s="328">
        <v>5.4077000000000002</v>
      </c>
      <c r="AY14" s="330">
        <v>40200</v>
      </c>
      <c r="AZ14" s="328">
        <v>7.8223000000000003</v>
      </c>
      <c r="BA14" s="106"/>
      <c r="BC14" s="4">
        <v>40200</v>
      </c>
      <c r="BD14" s="5">
        <v>2.6509999999999998</v>
      </c>
    </row>
    <row r="15" spans="1:56">
      <c r="A15" s="4">
        <v>40207</v>
      </c>
      <c r="B15" s="318">
        <v>40207</v>
      </c>
      <c r="C15" s="316">
        <v>3.3129</v>
      </c>
      <c r="D15" s="316"/>
      <c r="E15" s="316">
        <f t="shared" si="4"/>
        <v>0.11689999999999978</v>
      </c>
      <c r="F15" s="4">
        <v>40207</v>
      </c>
      <c r="G15" s="5">
        <v>3.1960000000000002</v>
      </c>
      <c r="H15" s="5"/>
      <c r="I15" s="106"/>
      <c r="J15" s="95">
        <f t="shared" si="5"/>
        <v>73.00815299720874</v>
      </c>
      <c r="K15" s="70">
        <f t="shared" si="7"/>
        <v>1.8426828191575948E-3</v>
      </c>
      <c r="L15" s="71"/>
      <c r="M15" s="71"/>
      <c r="N15" s="106"/>
      <c r="O15" s="4">
        <v>40207</v>
      </c>
      <c r="P15" s="5">
        <v>1.78</v>
      </c>
      <c r="Q15" s="5"/>
      <c r="R15" s="106"/>
      <c r="S15" s="5">
        <f>(1+G15)/(1+P15)-1</f>
        <v>0.50935251798561132</v>
      </c>
      <c r="T15" s="95">
        <f t="shared" si="6"/>
        <v>95.046307040555419</v>
      </c>
      <c r="U15" s="70">
        <f t="shared" si="8"/>
        <v>-1.458773018873997E-3</v>
      </c>
      <c r="V15" s="71"/>
      <c r="W15" s="71"/>
      <c r="X15" s="106"/>
      <c r="Y15" s="318">
        <v>40207</v>
      </c>
      <c r="Z15" s="316">
        <v>3.6829000000000001</v>
      </c>
      <c r="AA15" s="316"/>
      <c r="AB15" s="316">
        <f t="shared" si="0"/>
        <v>-3.5099999999999909E-2</v>
      </c>
      <c r="AC15" s="318">
        <v>40207</v>
      </c>
      <c r="AD15" s="316">
        <v>3.718</v>
      </c>
      <c r="AE15" s="316"/>
      <c r="AF15" s="316">
        <f t="shared" si="1"/>
        <v>4.8000000000000043E-2</v>
      </c>
      <c r="AG15" s="316">
        <f t="shared" si="2"/>
        <v>8.3099999999999952E-2</v>
      </c>
      <c r="AH15" s="4">
        <v>40207</v>
      </c>
      <c r="AI15" s="5">
        <v>3.766</v>
      </c>
      <c r="AJ15" s="5"/>
      <c r="AK15" s="106"/>
      <c r="AL15" s="95">
        <f t="shared" si="3"/>
        <v>69.09541704021413</v>
      </c>
      <c r="AM15" s="70">
        <f t="shared" si="9"/>
        <v>4.925789278408213E-3</v>
      </c>
      <c r="AN15" s="71"/>
      <c r="AO15" s="71"/>
      <c r="AP15" s="106"/>
      <c r="AQ15" s="4">
        <v>40207</v>
      </c>
      <c r="AR15" s="5">
        <v>4.3707000000000003</v>
      </c>
      <c r="AS15" s="330">
        <v>40207</v>
      </c>
      <c r="AT15" s="328">
        <v>4.4996</v>
      </c>
      <c r="AU15" s="330">
        <v>40207</v>
      </c>
      <c r="AV15" s="328">
        <v>4.8711000000000002</v>
      </c>
      <c r="AW15" s="330">
        <v>40207</v>
      </c>
      <c r="AX15" s="328">
        <v>5.3928000000000003</v>
      </c>
      <c r="AY15" s="330">
        <v>40207</v>
      </c>
      <c r="AZ15" s="328">
        <v>7.9081000000000001</v>
      </c>
      <c r="BA15" s="106"/>
      <c r="BC15" s="4">
        <v>40207</v>
      </c>
      <c r="BD15" s="5">
        <v>2.7130000000000001</v>
      </c>
    </row>
    <row r="16" spans="1:56">
      <c r="A16" s="4">
        <v>40214</v>
      </c>
      <c r="B16" s="318">
        <v>40214</v>
      </c>
      <c r="C16" s="316">
        <v>3.2359999999999998</v>
      </c>
      <c r="D16" s="316"/>
      <c r="E16" s="316">
        <f t="shared" si="4"/>
        <v>0.11599999999999966</v>
      </c>
      <c r="F16" s="4">
        <v>40214</v>
      </c>
      <c r="G16" s="5">
        <v>3.12</v>
      </c>
      <c r="H16" s="5"/>
      <c r="I16" s="106"/>
      <c r="J16" s="95">
        <f t="shared" si="5"/>
        <v>73.548015097059107</v>
      </c>
      <c r="K16" s="70">
        <f t="shared" si="7"/>
        <v>7.3945453718163162E-3</v>
      </c>
      <c r="L16" s="71"/>
      <c r="M16" s="71"/>
      <c r="N16" s="106"/>
      <c r="O16" s="4">
        <v>40214</v>
      </c>
      <c r="P16" s="5">
        <v>1.81</v>
      </c>
      <c r="Q16" s="5"/>
      <c r="R16" s="106"/>
      <c r="S16" s="5">
        <f>(1+G16)/(1+P16)-1</f>
        <v>0.46619217081850528</v>
      </c>
      <c r="T16" s="95">
        <f t="shared" si="6"/>
        <v>95.455416917139004</v>
      </c>
      <c r="U16" s="70">
        <f t="shared" si="8"/>
        <v>4.3043216440699968E-3</v>
      </c>
      <c r="V16" s="71"/>
      <c r="W16" s="71"/>
      <c r="X16" s="106"/>
      <c r="Y16" s="318">
        <v>40214</v>
      </c>
      <c r="Z16" s="316">
        <v>3.6616999999999997</v>
      </c>
      <c r="AA16" s="316"/>
      <c r="AB16" s="316">
        <f t="shared" si="0"/>
        <v>-2.4000000000001798E-3</v>
      </c>
      <c r="AC16" s="318">
        <v>40214</v>
      </c>
      <c r="AD16" s="316">
        <v>3.6640999999999999</v>
      </c>
      <c r="AE16" s="316"/>
      <c r="AF16" s="316">
        <f t="shared" si="1"/>
        <v>5.8899999999999952E-2</v>
      </c>
      <c r="AG16" s="316">
        <f t="shared" si="2"/>
        <v>6.1300000000000132E-2</v>
      </c>
      <c r="AH16" s="4">
        <v>40214</v>
      </c>
      <c r="AI16" s="5">
        <v>3.7229999999999999</v>
      </c>
      <c r="AJ16" s="5"/>
      <c r="AK16" s="106"/>
      <c r="AL16" s="95">
        <f t="shared" si="3"/>
        <v>69.382397921321271</v>
      </c>
      <c r="AM16" s="70">
        <f t="shared" si="9"/>
        <v>4.1533996522535709E-3</v>
      </c>
      <c r="AN16" s="71"/>
      <c r="AO16" s="71"/>
      <c r="AP16" s="106"/>
      <c r="AQ16" s="4">
        <v>40214</v>
      </c>
      <c r="AR16" s="5">
        <v>4.2492000000000001</v>
      </c>
      <c r="AS16" s="330">
        <v>40214</v>
      </c>
      <c r="AT16" s="328">
        <v>4.3967000000000001</v>
      </c>
      <c r="AU16" s="330">
        <v>40214</v>
      </c>
      <c r="AV16" s="328">
        <v>4.8063000000000002</v>
      </c>
      <c r="AW16" s="330">
        <v>40214</v>
      </c>
      <c r="AX16" s="328">
        <v>5.3090999999999999</v>
      </c>
      <c r="AY16" s="330">
        <v>40214</v>
      </c>
      <c r="AZ16" s="328">
        <v>7.8731</v>
      </c>
      <c r="BA16" s="106"/>
      <c r="BC16" s="4">
        <v>40214</v>
      </c>
      <c r="BD16" s="5">
        <v>2.7850000000000001</v>
      </c>
    </row>
    <row r="17" spans="1:56">
      <c r="A17" s="4">
        <v>40221</v>
      </c>
      <c r="B17" s="318">
        <v>40221</v>
      </c>
      <c r="C17" s="316">
        <v>3.2940999999999998</v>
      </c>
      <c r="D17" s="316"/>
      <c r="E17" s="316">
        <f t="shared" si="4"/>
        <v>0.10209999999999964</v>
      </c>
      <c r="F17" s="4">
        <v>40221</v>
      </c>
      <c r="G17" s="5">
        <v>3.1920000000000002</v>
      </c>
      <c r="H17" s="5"/>
      <c r="I17" s="106"/>
      <c r="J17" s="95">
        <f t="shared" si="5"/>
        <v>73.036457861648287</v>
      </c>
      <c r="K17" s="70">
        <f t="shared" si="7"/>
        <v>-6.9554186436674437E-3</v>
      </c>
      <c r="L17" s="71"/>
      <c r="M17" s="71"/>
      <c r="N17" s="106"/>
      <c r="O17" s="4">
        <v>40221</v>
      </c>
      <c r="P17" s="5">
        <v>1.77</v>
      </c>
      <c r="Q17" s="5"/>
      <c r="R17" s="106"/>
      <c r="S17" s="5">
        <f>(1+G17)/(1+P17)-1</f>
        <v>0.51335740072202163</v>
      </c>
      <c r="T17" s="95">
        <f t="shared" si="6"/>
        <v>95.008443309686825</v>
      </c>
      <c r="U17" s="70">
        <f t="shared" si="8"/>
        <v>-4.682537899762973E-3</v>
      </c>
      <c r="V17" s="71"/>
      <c r="W17" s="71"/>
      <c r="X17" s="106"/>
      <c r="Y17" s="318">
        <v>40221</v>
      </c>
      <c r="Z17" s="316">
        <v>3.6398999999999999</v>
      </c>
      <c r="AA17" s="316"/>
      <c r="AB17" s="316">
        <f t="shared" si="0"/>
        <v>-1.2000000000000011E-2</v>
      </c>
      <c r="AC17" s="318">
        <v>40221</v>
      </c>
      <c r="AD17" s="316">
        <v>3.6518999999999999</v>
      </c>
      <c r="AE17" s="316"/>
      <c r="AF17" s="316">
        <f t="shared" si="1"/>
        <v>6.5100000000000158E-2</v>
      </c>
      <c r="AG17" s="316">
        <f t="shared" si="2"/>
        <v>7.7100000000000168E-2</v>
      </c>
      <c r="AH17" s="4">
        <v>40221</v>
      </c>
      <c r="AI17" s="5">
        <v>3.7170000000000001</v>
      </c>
      <c r="AJ17" s="5"/>
      <c r="AK17" s="106"/>
      <c r="AL17" s="95">
        <f t="shared" si="3"/>
        <v>69.422545898564252</v>
      </c>
      <c r="AM17" s="70">
        <f t="shared" si="9"/>
        <v>5.7864787677860594E-4</v>
      </c>
      <c r="AN17" s="71"/>
      <c r="AO17" s="71"/>
      <c r="AP17" s="106"/>
      <c r="AQ17" s="4">
        <v>40221</v>
      </c>
      <c r="AR17" s="5">
        <v>4.3483999999999998</v>
      </c>
      <c r="AS17" s="330">
        <v>40221</v>
      </c>
      <c r="AT17" s="328">
        <v>4.4828999999999999</v>
      </c>
      <c r="AU17" s="330">
        <v>40221</v>
      </c>
      <c r="AV17" s="328">
        <v>4.9302000000000001</v>
      </c>
      <c r="AW17" s="330">
        <v>40221</v>
      </c>
      <c r="AX17" s="328">
        <v>5.4455</v>
      </c>
      <c r="AY17" s="330">
        <v>40221</v>
      </c>
      <c r="AZ17" s="328">
        <v>8.1137999999999995</v>
      </c>
      <c r="BA17" s="106"/>
      <c r="BC17" s="4">
        <v>40221</v>
      </c>
      <c r="BD17" s="5">
        <v>2.8580000000000001</v>
      </c>
    </row>
    <row r="18" spans="1:56">
      <c r="A18" s="4">
        <v>40228</v>
      </c>
      <c r="B18" s="318">
        <v>40228</v>
      </c>
      <c r="C18" s="316">
        <v>3.3856999999999999</v>
      </c>
      <c r="D18" s="316"/>
      <c r="E18" s="316">
        <f t="shared" si="4"/>
        <v>0.10069999999999979</v>
      </c>
      <c r="F18" s="4">
        <v>40228</v>
      </c>
      <c r="G18" s="5">
        <v>3.2850000000000001</v>
      </c>
      <c r="H18" s="5"/>
      <c r="I18" s="106"/>
      <c r="J18" s="95">
        <f t="shared" si="5"/>
        <v>72.381480420017354</v>
      </c>
      <c r="K18" s="70">
        <f t="shared" si="7"/>
        <v>-8.9678149900375217E-3</v>
      </c>
      <c r="L18" s="71"/>
      <c r="M18" s="71"/>
      <c r="N18" s="106"/>
      <c r="O18" s="4">
        <v>40228</v>
      </c>
      <c r="P18" s="5">
        <v>1.77</v>
      </c>
      <c r="Q18" s="5"/>
      <c r="R18" s="106"/>
      <c r="S18" s="5">
        <f>(1+G18)/(1+P18)-1</f>
        <v>0.54693140794223827</v>
      </c>
      <c r="T18" s="95">
        <f t="shared" si="6"/>
        <v>94.691673287048985</v>
      </c>
      <c r="U18" s="70">
        <f t="shared" si="8"/>
        <v>-3.3341249640866702E-3</v>
      </c>
      <c r="V18" s="71"/>
      <c r="W18" s="71"/>
      <c r="X18" s="106"/>
      <c r="Y18" s="318">
        <v>40228</v>
      </c>
      <c r="Z18" s="316">
        <v>3.6886000000000001</v>
      </c>
      <c r="AA18" s="316"/>
      <c r="AB18" s="316">
        <f t="shared" si="0"/>
        <v>-3.8699999999999957E-2</v>
      </c>
      <c r="AC18" s="318">
        <v>40228</v>
      </c>
      <c r="AD18" s="316">
        <v>3.7273000000000001</v>
      </c>
      <c r="AE18" s="316"/>
      <c r="AF18" s="316">
        <f t="shared" si="1"/>
        <v>5.4699999999999971E-2</v>
      </c>
      <c r="AG18" s="316">
        <f t="shared" si="2"/>
        <v>9.3399999999999928E-2</v>
      </c>
      <c r="AH18" s="4">
        <v>40228</v>
      </c>
      <c r="AI18" s="5">
        <v>3.782</v>
      </c>
      <c r="AJ18" s="5"/>
      <c r="AK18" s="106"/>
      <c r="AL18" s="95">
        <f t="shared" si="3"/>
        <v>68.988966979937587</v>
      </c>
      <c r="AM18" s="70">
        <f t="shared" si="9"/>
        <v>-6.2455058801816742E-3</v>
      </c>
      <c r="AN18" s="71"/>
      <c r="AO18" s="71"/>
      <c r="AP18" s="106"/>
      <c r="AQ18" s="4">
        <v>40228</v>
      </c>
      <c r="AR18" s="5">
        <v>4.4290000000000003</v>
      </c>
      <c r="AS18" s="330">
        <v>40228</v>
      </c>
      <c r="AT18" s="328">
        <v>4.5562000000000005</v>
      </c>
      <c r="AU18" s="330">
        <v>40228</v>
      </c>
      <c r="AV18" s="328">
        <v>5.0117000000000003</v>
      </c>
      <c r="AW18" s="330">
        <v>40228</v>
      </c>
      <c r="AX18" s="328">
        <v>5.5392999999999999</v>
      </c>
      <c r="AY18" s="330">
        <v>40228</v>
      </c>
      <c r="AZ18" s="328">
        <v>8.2002000000000006</v>
      </c>
      <c r="BA18" s="106"/>
      <c r="BC18" s="4">
        <v>40228</v>
      </c>
      <c r="BD18" s="5">
        <v>2.9020000000000001</v>
      </c>
    </row>
    <row r="19" spans="1:56">
      <c r="A19" s="4">
        <v>40235</v>
      </c>
      <c r="B19" s="318">
        <v>40235</v>
      </c>
      <c r="C19" s="316">
        <v>3.2136</v>
      </c>
      <c r="D19" s="316"/>
      <c r="E19" s="316">
        <f t="shared" si="4"/>
        <v>0.11260000000000003</v>
      </c>
      <c r="F19" s="4">
        <v>40235</v>
      </c>
      <c r="G19" s="5">
        <v>3.101</v>
      </c>
      <c r="H19" s="5"/>
      <c r="I19" s="106"/>
      <c r="J19" s="95">
        <f t="shared" si="5"/>
        <v>73.683665741382498</v>
      </c>
      <c r="K19" s="70">
        <f t="shared" si="7"/>
        <v>1.7990587009395018E-2</v>
      </c>
      <c r="L19" s="71"/>
      <c r="M19" s="71"/>
      <c r="N19" s="106"/>
      <c r="O19" s="4">
        <v>40235</v>
      </c>
      <c r="P19" s="5">
        <v>1.7</v>
      </c>
      <c r="Q19" s="5"/>
      <c r="R19" s="106"/>
      <c r="S19" s="5">
        <f>(1+G19)/(1+P19)-1</f>
        <v>0.51888888888888873</v>
      </c>
      <c r="T19" s="95">
        <f t="shared" si="6"/>
        <v>94.956173734807933</v>
      </c>
      <c r="U19" s="70">
        <f t="shared" si="8"/>
        <v>2.7932809567863441E-3</v>
      </c>
      <c r="V19" s="71"/>
      <c r="W19" s="71"/>
      <c r="X19" s="106"/>
      <c r="Y19" s="318">
        <v>40235</v>
      </c>
      <c r="Z19" s="316">
        <v>3.5846999999999998</v>
      </c>
      <c r="AA19" s="316"/>
      <c r="AB19" s="316">
        <f t="shared" si="0"/>
        <v>-4.170000000000007E-2</v>
      </c>
      <c r="AC19" s="318">
        <v>40235</v>
      </c>
      <c r="AD19" s="316">
        <v>3.6263999999999998</v>
      </c>
      <c r="AE19" s="316"/>
      <c r="AF19" s="316">
        <f t="shared" si="1"/>
        <v>3.2599999999999962E-2</v>
      </c>
      <c r="AG19" s="316">
        <f t="shared" si="2"/>
        <v>7.4300000000000033E-2</v>
      </c>
      <c r="AH19" s="4">
        <v>40235</v>
      </c>
      <c r="AI19" s="5">
        <v>3.6589999999999998</v>
      </c>
      <c r="AJ19" s="5"/>
      <c r="AK19" s="106"/>
      <c r="AL19" s="95">
        <f t="shared" si="3"/>
        <v>69.811963221822623</v>
      </c>
      <c r="AM19" s="70">
        <f t="shared" si="9"/>
        <v>1.1929389261972406E-2</v>
      </c>
      <c r="AN19" s="71"/>
      <c r="AO19" s="71"/>
      <c r="AP19" s="106"/>
      <c r="AQ19" s="4">
        <v>40235</v>
      </c>
      <c r="AR19" s="5">
        <v>4.2484999999999999</v>
      </c>
      <c r="AS19" s="330">
        <v>40235</v>
      </c>
      <c r="AT19" s="328">
        <v>4.3677999999999999</v>
      </c>
      <c r="AU19" s="330">
        <v>40235</v>
      </c>
      <c r="AV19" s="328">
        <v>4.8331999999999997</v>
      </c>
      <c r="AW19" s="330">
        <v>40235</v>
      </c>
      <c r="AX19" s="328">
        <v>5.3766999999999996</v>
      </c>
      <c r="AY19" s="330">
        <v>40235</v>
      </c>
      <c r="AZ19" s="328">
        <v>7.9831000000000003</v>
      </c>
      <c r="BA19" s="106"/>
      <c r="BC19" s="4">
        <v>40235</v>
      </c>
      <c r="BD19" s="5">
        <v>2.798</v>
      </c>
    </row>
    <row r="20" spans="1:56">
      <c r="A20" s="4">
        <v>40242</v>
      </c>
      <c r="B20" s="318">
        <v>40242</v>
      </c>
      <c r="C20" s="316">
        <v>3.2584</v>
      </c>
      <c r="D20" s="316"/>
      <c r="E20" s="316">
        <f t="shared" si="4"/>
        <v>0.10239999999999982</v>
      </c>
      <c r="F20" s="4">
        <v>40242</v>
      </c>
      <c r="G20" s="5">
        <v>3.1560000000000001</v>
      </c>
      <c r="H20" s="5"/>
      <c r="I20" s="106"/>
      <c r="J20" s="95">
        <f t="shared" si="5"/>
        <v>73.2917455325275</v>
      </c>
      <c r="K20" s="70">
        <f t="shared" si="7"/>
        <v>-5.318956445931629E-3</v>
      </c>
      <c r="L20" s="71"/>
      <c r="M20" s="71"/>
      <c r="N20" s="106"/>
      <c r="O20" s="4">
        <v>40242</v>
      </c>
      <c r="P20" s="5">
        <v>1.81</v>
      </c>
      <c r="Q20" s="5"/>
      <c r="R20" s="106"/>
      <c r="S20" s="5">
        <f>(1+G20)/(1+P20)-1</f>
        <v>0.47900355871886147</v>
      </c>
      <c r="T20" s="95">
        <f t="shared" si="6"/>
        <v>95.33377807688116</v>
      </c>
      <c r="U20" s="70">
        <f t="shared" si="8"/>
        <v>3.9766170773455319E-3</v>
      </c>
      <c r="V20" s="71"/>
      <c r="W20" s="71"/>
      <c r="X20" s="106"/>
      <c r="Y20" s="318">
        <v>40242</v>
      </c>
      <c r="Z20" s="316">
        <v>3.6071999999999997</v>
      </c>
      <c r="AA20" s="316"/>
      <c r="AB20" s="316">
        <f t="shared" si="0"/>
        <v>-3.1300000000000328E-2</v>
      </c>
      <c r="AC20" s="318">
        <v>40242</v>
      </c>
      <c r="AD20" s="316">
        <v>3.6385000000000001</v>
      </c>
      <c r="AE20" s="316"/>
      <c r="AF20" s="316">
        <f t="shared" si="1"/>
        <v>3.2500000000000195E-2</v>
      </c>
      <c r="AG20" s="316">
        <f t="shared" si="2"/>
        <v>6.3800000000000523E-2</v>
      </c>
      <c r="AH20" s="4">
        <v>40242</v>
      </c>
      <c r="AI20" s="5">
        <v>3.6710000000000003</v>
      </c>
      <c r="AJ20" s="5"/>
      <c r="AK20" s="106"/>
      <c r="AL20" s="95">
        <f t="shared" si="3"/>
        <v>69.731197402000461</v>
      </c>
      <c r="AM20" s="70">
        <f t="shared" si="9"/>
        <v>-1.1569051505618594E-3</v>
      </c>
      <c r="AN20" s="71"/>
      <c r="AO20" s="71"/>
      <c r="AP20" s="106"/>
      <c r="AQ20" s="4">
        <v>40242</v>
      </c>
      <c r="AR20" s="5">
        <v>4.2622999999999998</v>
      </c>
      <c r="AS20" s="330">
        <v>40242</v>
      </c>
      <c r="AT20" s="328">
        <v>4.3692000000000002</v>
      </c>
      <c r="AU20" s="330">
        <v>40242</v>
      </c>
      <c r="AV20" s="328">
        <v>4.8242000000000003</v>
      </c>
      <c r="AW20" s="330">
        <v>40242</v>
      </c>
      <c r="AX20" s="328">
        <v>5.3978000000000002</v>
      </c>
      <c r="AY20" s="330">
        <v>40242</v>
      </c>
      <c r="AZ20" s="328">
        <v>7.8491</v>
      </c>
      <c r="BA20" s="106"/>
      <c r="BC20" s="4">
        <v>40242</v>
      </c>
      <c r="BD20" s="5">
        <v>2.8540000000000001</v>
      </c>
    </row>
    <row r="21" spans="1:56">
      <c r="A21" s="4">
        <v>40249</v>
      </c>
      <c r="B21" s="318">
        <v>40249</v>
      </c>
      <c r="C21" s="316">
        <v>3.2778</v>
      </c>
      <c r="D21" s="316"/>
      <c r="E21" s="316">
        <f t="shared" si="4"/>
        <v>0.11080000000000023</v>
      </c>
      <c r="F21" s="4">
        <v>40249</v>
      </c>
      <c r="G21" s="5">
        <v>3.1669999999999998</v>
      </c>
      <c r="H21" s="5"/>
      <c r="I21" s="106"/>
      <c r="J21" s="95">
        <f t="shared" si="5"/>
        <v>73.213636981542379</v>
      </c>
      <c r="K21" s="70">
        <f t="shared" si="7"/>
        <v>-1.065720981504741E-3</v>
      </c>
      <c r="L21" s="71"/>
      <c r="M21" s="71"/>
      <c r="N21" s="106"/>
      <c r="O21" s="4">
        <v>40249</v>
      </c>
      <c r="P21" s="5">
        <v>1.8199999999999998</v>
      </c>
      <c r="Q21" s="5"/>
      <c r="R21" s="106"/>
      <c r="S21" s="5">
        <f>(1+G21)/(1+P21)-1</f>
        <v>0.47765957446808516</v>
      </c>
      <c r="T21" s="95">
        <f t="shared" si="6"/>
        <v>95.346530643901403</v>
      </c>
      <c r="U21" s="70">
        <f t="shared" si="8"/>
        <v>1.3376756148234125E-4</v>
      </c>
      <c r="V21" s="71"/>
      <c r="W21" s="71"/>
      <c r="X21" s="106"/>
      <c r="Y21" s="318">
        <v>40249</v>
      </c>
      <c r="Z21" s="316">
        <v>3.6122999999999998</v>
      </c>
      <c r="AA21" s="316"/>
      <c r="AB21" s="316">
        <f t="shared" si="0"/>
        <v>-2.9300000000000104E-2</v>
      </c>
      <c r="AC21" s="318">
        <v>40249</v>
      </c>
      <c r="AD21" s="316">
        <v>3.6415999999999999</v>
      </c>
      <c r="AE21" s="316"/>
      <c r="AF21" s="316">
        <f t="shared" si="1"/>
        <v>2.6400000000000201E-2</v>
      </c>
      <c r="AG21" s="316">
        <f t="shared" si="2"/>
        <v>5.5700000000000305E-2</v>
      </c>
      <c r="AH21" s="4">
        <v>40249</v>
      </c>
      <c r="AI21" s="5">
        <v>3.6680000000000001</v>
      </c>
      <c r="AJ21" s="5"/>
      <c r="AK21" s="106"/>
      <c r="AL21" s="95">
        <f t="shared" si="3"/>
        <v>69.751379216659799</v>
      </c>
      <c r="AM21" s="70">
        <f t="shared" si="9"/>
        <v>2.8942303317968315E-4</v>
      </c>
      <c r="AN21" s="71"/>
      <c r="AO21" s="71"/>
      <c r="AP21" s="106"/>
      <c r="AQ21" s="4">
        <v>40249</v>
      </c>
      <c r="AR21" s="5">
        <v>4.2739000000000003</v>
      </c>
      <c r="AS21" s="330">
        <v>40249</v>
      </c>
      <c r="AT21" s="328">
        <v>4.3690999999999995</v>
      </c>
      <c r="AU21" s="330">
        <v>40249</v>
      </c>
      <c r="AV21" s="328">
        <v>4.8202999999999996</v>
      </c>
      <c r="AW21" s="330">
        <v>40249</v>
      </c>
      <c r="AX21" s="328">
        <v>5.3593000000000002</v>
      </c>
      <c r="AY21" s="330">
        <v>40249</v>
      </c>
      <c r="AZ21" s="328">
        <v>7.7590000000000003</v>
      </c>
      <c r="BA21" s="106"/>
      <c r="BC21" s="4">
        <v>40249</v>
      </c>
      <c r="BD21" s="5">
        <v>2.8460000000000001</v>
      </c>
    </row>
    <row r="22" spans="1:56">
      <c r="A22" s="4">
        <v>40256</v>
      </c>
      <c r="B22" s="318">
        <v>40256</v>
      </c>
      <c r="C22" s="316">
        <v>3.2124999999999999</v>
      </c>
      <c r="D22" s="316"/>
      <c r="E22" s="316">
        <f t="shared" si="4"/>
        <v>0.10349999999999993</v>
      </c>
      <c r="F22" s="4">
        <v>40256</v>
      </c>
      <c r="G22" s="5">
        <v>3.109</v>
      </c>
      <c r="H22" s="5"/>
      <c r="I22" s="106"/>
      <c r="J22" s="95">
        <f t="shared" si="5"/>
        <v>73.626516165865951</v>
      </c>
      <c r="K22" s="70">
        <f t="shared" si="7"/>
        <v>5.6393754134583043E-3</v>
      </c>
      <c r="L22" s="71"/>
      <c r="M22" s="71"/>
      <c r="N22" s="106"/>
      <c r="O22" s="4">
        <v>40256</v>
      </c>
      <c r="P22" s="5">
        <v>1.8</v>
      </c>
      <c r="Q22" s="5"/>
      <c r="R22" s="106"/>
      <c r="S22" s="5">
        <f>(1+G22)/(1+P22)-1</f>
        <v>0.46750000000000003</v>
      </c>
      <c r="T22" s="95">
        <f t="shared" si="6"/>
        <v>95.442991797858639</v>
      </c>
      <c r="U22" s="70">
        <f t="shared" si="8"/>
        <v>1.0116902346189967E-3</v>
      </c>
      <c r="V22" s="71"/>
      <c r="W22" s="71"/>
      <c r="X22" s="106"/>
      <c r="Y22" s="318">
        <v>40256</v>
      </c>
      <c r="Z22" s="316">
        <v>3.5670000000000002</v>
      </c>
      <c r="AA22" s="316"/>
      <c r="AB22" s="316">
        <f t="shared" si="0"/>
        <v>-3.2199999999999562E-2</v>
      </c>
      <c r="AC22" s="318">
        <v>40256</v>
      </c>
      <c r="AD22" s="316">
        <v>3.5991999999999997</v>
      </c>
      <c r="AE22" s="316"/>
      <c r="AF22" s="316">
        <f t="shared" si="1"/>
        <v>2.6800000000000157E-2</v>
      </c>
      <c r="AG22" s="316">
        <f t="shared" si="2"/>
        <v>5.8999999999999719E-2</v>
      </c>
      <c r="AH22" s="4">
        <v>40256</v>
      </c>
      <c r="AI22" s="5">
        <v>3.6259999999999999</v>
      </c>
      <c r="AJ22" s="5"/>
      <c r="AK22" s="106"/>
      <c r="AL22" s="95">
        <f t="shared" si="3"/>
        <v>70.034600302964975</v>
      </c>
      <c r="AM22" s="70">
        <f t="shared" si="9"/>
        <v>4.0604370764546769E-3</v>
      </c>
      <c r="AN22" s="71"/>
      <c r="AO22" s="71"/>
      <c r="AP22" s="106"/>
      <c r="AQ22" s="4">
        <v>40256</v>
      </c>
      <c r="AR22" s="5">
        <v>4.2289000000000003</v>
      </c>
      <c r="AS22" s="330">
        <v>40256</v>
      </c>
      <c r="AT22" s="328">
        <v>4.3166000000000002</v>
      </c>
      <c r="AU22" s="330">
        <v>40256</v>
      </c>
      <c r="AV22" s="328">
        <v>4.7658000000000005</v>
      </c>
      <c r="AW22" s="330">
        <v>40256</v>
      </c>
      <c r="AX22" s="328">
        <v>5.3282999999999996</v>
      </c>
      <c r="AY22" s="330">
        <v>40256</v>
      </c>
      <c r="AZ22" s="328">
        <v>7.6707000000000001</v>
      </c>
      <c r="BA22" s="106"/>
      <c r="BC22" s="4">
        <v>40256</v>
      </c>
      <c r="BD22" s="5">
        <v>2.88</v>
      </c>
    </row>
    <row r="23" spans="1:56">
      <c r="A23" s="4">
        <v>40263</v>
      </c>
      <c r="B23" s="318">
        <v>40263</v>
      </c>
      <c r="C23" s="316">
        <v>3.2723</v>
      </c>
      <c r="D23" s="316"/>
      <c r="E23" s="316">
        <f t="shared" si="4"/>
        <v>0.12230000000000008</v>
      </c>
      <c r="F23" s="4">
        <v>40263</v>
      </c>
      <c r="G23" s="5">
        <v>3.15</v>
      </c>
      <c r="H23" s="5"/>
      <c r="I23" s="106"/>
      <c r="J23" s="95">
        <f t="shared" si="5"/>
        <v>73.334388828486453</v>
      </c>
      <c r="K23" s="70">
        <f t="shared" si="7"/>
        <v>-3.9676919755566387E-3</v>
      </c>
      <c r="L23" s="71"/>
      <c r="M23" s="71"/>
      <c r="N23" s="106"/>
      <c r="O23" s="4">
        <v>40263</v>
      </c>
      <c r="P23" s="5">
        <v>1.9</v>
      </c>
      <c r="Q23" s="5"/>
      <c r="R23" s="106"/>
      <c r="S23" s="5">
        <f>(1+G23)/(1+P23)-1</f>
        <v>0.43103448275862077</v>
      </c>
      <c r="T23" s="95">
        <f t="shared" si="6"/>
        <v>95.790102648560023</v>
      </c>
      <c r="U23" s="70">
        <f t="shared" si="8"/>
        <v>3.6368395852106094E-3</v>
      </c>
      <c r="V23" s="71"/>
      <c r="W23" s="71"/>
      <c r="X23" s="106"/>
      <c r="Y23" s="318">
        <v>40263</v>
      </c>
      <c r="Z23" s="316">
        <v>3.5724999999999998</v>
      </c>
      <c r="AA23" s="316"/>
      <c r="AB23" s="316">
        <f t="shared" si="0"/>
        <v>-2.7400000000000091E-2</v>
      </c>
      <c r="AC23" s="318">
        <v>40263</v>
      </c>
      <c r="AD23" s="316">
        <v>3.5998999999999999</v>
      </c>
      <c r="AE23" s="316"/>
      <c r="AF23" s="316">
        <f t="shared" si="1"/>
        <v>1.9099999999999895E-2</v>
      </c>
      <c r="AG23" s="316">
        <f t="shared" si="2"/>
        <v>4.6499999999999986E-2</v>
      </c>
      <c r="AH23" s="4">
        <v>40263</v>
      </c>
      <c r="AI23" s="5">
        <v>3.6189999999999998</v>
      </c>
      <c r="AJ23" s="5"/>
      <c r="AK23" s="106"/>
      <c r="AL23" s="95">
        <f t="shared" si="3"/>
        <v>70.081926687293006</v>
      </c>
      <c r="AM23" s="70">
        <f t="shared" si="9"/>
        <v>6.757571846387351E-4</v>
      </c>
      <c r="AN23" s="71"/>
      <c r="AO23" s="71"/>
      <c r="AP23" s="106"/>
      <c r="AQ23" s="4">
        <v>40263</v>
      </c>
      <c r="AR23" s="5">
        <v>4.2751000000000001</v>
      </c>
      <c r="AS23" s="330">
        <v>40263</v>
      </c>
      <c r="AT23" s="328">
        <v>4.3615000000000004</v>
      </c>
      <c r="AU23" s="330">
        <v>40263</v>
      </c>
      <c r="AV23" s="328">
        <v>4.8105000000000002</v>
      </c>
      <c r="AW23" s="330">
        <v>40263</v>
      </c>
      <c r="AX23" s="328">
        <v>5.3894000000000002</v>
      </c>
      <c r="AY23" s="330">
        <v>40263</v>
      </c>
      <c r="AZ23" s="328">
        <v>7.6551999999999998</v>
      </c>
      <c r="BA23" s="106"/>
      <c r="BC23" s="4">
        <v>40263</v>
      </c>
      <c r="BD23" s="5">
        <v>3.0539999999999998</v>
      </c>
    </row>
    <row r="24" spans="1:56">
      <c r="A24" s="4">
        <v>40270</v>
      </c>
      <c r="B24" s="318">
        <v>40270</v>
      </c>
      <c r="C24" s="316">
        <v>3.2033999999999998</v>
      </c>
      <c r="D24" s="316"/>
      <c r="E24" s="316">
        <f t="shared" si="4"/>
        <v>0.11539999999999973</v>
      </c>
      <c r="F24" s="4">
        <v>40270</v>
      </c>
      <c r="G24" s="5">
        <v>3.0880000000000001</v>
      </c>
      <c r="H24" s="5"/>
      <c r="I24" s="106"/>
      <c r="J24" s="95">
        <f t="shared" si="5"/>
        <v>73.776637902647209</v>
      </c>
      <c r="K24" s="70">
        <f t="shared" si="7"/>
        <v>6.030582394230934E-3</v>
      </c>
      <c r="L24" s="71"/>
      <c r="M24" s="71"/>
      <c r="N24" s="106"/>
      <c r="O24" s="4">
        <v>40270</v>
      </c>
      <c r="P24" s="5">
        <v>1.98</v>
      </c>
      <c r="Q24" s="5"/>
      <c r="R24" s="106"/>
      <c r="S24" s="5">
        <f>(1+G24)/(1+P24)-1</f>
        <v>0.37181208053691273</v>
      </c>
      <c r="T24" s="95">
        <f t="shared" si="6"/>
        <v>96.356796221968594</v>
      </c>
      <c r="U24" s="70">
        <f t="shared" si="8"/>
        <v>5.9159929652407581E-3</v>
      </c>
      <c r="V24" s="71"/>
      <c r="W24" s="71"/>
      <c r="X24" s="106"/>
      <c r="Y24" s="318">
        <v>40270</v>
      </c>
      <c r="Z24" s="316">
        <v>3.5030999999999999</v>
      </c>
      <c r="AA24" s="316"/>
      <c r="AB24" s="316">
        <f t="shared" si="0"/>
        <v>-2.2299999999999986E-2</v>
      </c>
      <c r="AC24" s="318">
        <v>40270</v>
      </c>
      <c r="AD24" s="316">
        <v>3.5253999999999999</v>
      </c>
      <c r="AE24" s="316"/>
      <c r="AF24" s="316">
        <f t="shared" si="1"/>
        <v>1.1600000000000055E-2</v>
      </c>
      <c r="AG24" s="316">
        <f t="shared" si="2"/>
        <v>3.3900000000000041E-2</v>
      </c>
      <c r="AH24" s="4">
        <v>40270</v>
      </c>
      <c r="AI24" s="5">
        <v>3.5369999999999999</v>
      </c>
      <c r="AJ24" s="5"/>
      <c r="AK24" s="106"/>
      <c r="AL24" s="95">
        <f t="shared" si="3"/>
        <v>70.638949034928601</v>
      </c>
      <c r="AM24" s="70">
        <f t="shared" si="9"/>
        <v>7.9481597319811144E-3</v>
      </c>
      <c r="AN24" s="71"/>
      <c r="AO24" s="71"/>
      <c r="AP24" s="106"/>
      <c r="AQ24" s="4">
        <v>40270</v>
      </c>
      <c r="AR24" s="5">
        <v>4.2079000000000004</v>
      </c>
      <c r="AS24" s="330">
        <v>40270</v>
      </c>
      <c r="AT24" s="328">
        <v>4.2864000000000004</v>
      </c>
      <c r="AU24" s="330">
        <v>40270</v>
      </c>
      <c r="AV24" s="328">
        <v>4.7313000000000001</v>
      </c>
      <c r="AW24" s="330">
        <v>40270</v>
      </c>
      <c r="AX24" s="328">
        <v>5.2999000000000001</v>
      </c>
      <c r="AY24" s="330">
        <v>40270</v>
      </c>
      <c r="AZ24" s="328">
        <v>7.5915999999999997</v>
      </c>
      <c r="BA24" s="106"/>
      <c r="BC24" s="4">
        <v>40270</v>
      </c>
      <c r="BD24" s="5">
        <v>3.1110000000000002</v>
      </c>
    </row>
    <row r="25" spans="1:56">
      <c r="A25" s="4">
        <v>40277</v>
      </c>
      <c r="B25" s="318">
        <v>40277</v>
      </c>
      <c r="C25" s="316">
        <v>3.2605</v>
      </c>
      <c r="D25" s="316"/>
      <c r="E25" s="316">
        <f t="shared" si="4"/>
        <v>9.4500000000000028E-2</v>
      </c>
      <c r="F25" s="4">
        <v>40277</v>
      </c>
      <c r="G25" s="5">
        <v>3.1659999999999999</v>
      </c>
      <c r="H25" s="5"/>
      <c r="I25" s="106"/>
      <c r="J25" s="95">
        <f t="shared" si="5"/>
        <v>73.220733973823911</v>
      </c>
      <c r="K25" s="70">
        <f t="shared" si="7"/>
        <v>-7.5349588247277865E-3</v>
      </c>
      <c r="L25" s="71"/>
      <c r="M25" s="71"/>
      <c r="N25" s="106"/>
      <c r="O25" s="4">
        <v>40277</v>
      </c>
      <c r="P25" s="5">
        <v>1.9100000000000001</v>
      </c>
      <c r="Q25" s="5"/>
      <c r="R25" s="106"/>
      <c r="S25" s="5">
        <f>(1+G25)/(1+P25)-1</f>
        <v>0.43161512027491411</v>
      </c>
      <c r="T25" s="95">
        <f t="shared" si="6"/>
        <v>95.784564762882454</v>
      </c>
      <c r="U25" s="70">
        <f t="shared" si="8"/>
        <v>-5.9386725329466268E-3</v>
      </c>
      <c r="V25" s="71"/>
      <c r="W25" s="71"/>
      <c r="X25" s="106"/>
      <c r="Y25" s="318">
        <v>40277</v>
      </c>
      <c r="Z25" s="316">
        <v>3.5385999999999997</v>
      </c>
      <c r="AA25" s="316"/>
      <c r="AB25" s="316">
        <f t="shared" si="0"/>
        <v>-2.1300000000000097E-2</v>
      </c>
      <c r="AC25" s="318">
        <v>40277</v>
      </c>
      <c r="AD25" s="316">
        <v>3.5598999999999998</v>
      </c>
      <c r="AE25" s="316"/>
      <c r="AF25" s="316">
        <f t="shared" si="1"/>
        <v>1.3100000000000112E-2</v>
      </c>
      <c r="AG25" s="316">
        <f t="shared" si="2"/>
        <v>3.4400000000000208E-2</v>
      </c>
      <c r="AH25" s="4">
        <v>40277</v>
      </c>
      <c r="AI25" s="5">
        <v>3.573</v>
      </c>
      <c r="AJ25" s="5"/>
      <c r="AK25" s="106"/>
      <c r="AL25" s="95">
        <f t="shared" si="3"/>
        <v>70.393805193972199</v>
      </c>
      <c r="AM25" s="70">
        <f t="shared" si="9"/>
        <v>-3.4703778058077636E-3</v>
      </c>
      <c r="AN25" s="71"/>
      <c r="AO25" s="71"/>
      <c r="AP25" s="106"/>
      <c r="AQ25" s="4">
        <v>40277</v>
      </c>
      <c r="AR25" s="5">
        <v>4.2412000000000001</v>
      </c>
      <c r="AS25" s="330">
        <v>40277</v>
      </c>
      <c r="AT25" s="328">
        <v>4.3306000000000004</v>
      </c>
      <c r="AU25" s="330">
        <v>40277</v>
      </c>
      <c r="AV25" s="328">
        <v>4.7167000000000003</v>
      </c>
      <c r="AW25" s="330">
        <v>40277</v>
      </c>
      <c r="AX25" s="328">
        <v>5.3311000000000002</v>
      </c>
      <c r="AY25" s="330">
        <v>40277</v>
      </c>
      <c r="AZ25" s="328">
        <v>7.5791000000000004</v>
      </c>
      <c r="BA25" s="106"/>
      <c r="BC25" s="4">
        <v>40277</v>
      </c>
      <c r="BD25" s="5">
        <v>3.0569999999999999</v>
      </c>
    </row>
    <row r="26" spans="1:56">
      <c r="A26" s="4">
        <v>40284</v>
      </c>
      <c r="B26" s="318">
        <v>40284</v>
      </c>
      <c r="C26" s="316">
        <v>3.1686000000000001</v>
      </c>
      <c r="D26" s="316"/>
      <c r="E26" s="316">
        <f t="shared" si="4"/>
        <v>8.4600000000000009E-2</v>
      </c>
      <c r="F26" s="4">
        <v>40284</v>
      </c>
      <c r="G26" s="5">
        <v>3.0840000000000001</v>
      </c>
      <c r="H26" s="5"/>
      <c r="I26" s="106"/>
      <c r="J26" s="95">
        <f t="shared" si="5"/>
        <v>73.805270676592485</v>
      </c>
      <c r="K26" s="70">
        <f t="shared" si="7"/>
        <v>7.9832128284529798E-3</v>
      </c>
      <c r="L26" s="71"/>
      <c r="M26" s="71"/>
      <c r="N26" s="106"/>
      <c r="O26" s="4">
        <v>40284</v>
      </c>
      <c r="P26" s="5">
        <v>1.8900000000000001</v>
      </c>
      <c r="Q26" s="5"/>
      <c r="R26" s="106"/>
      <c r="S26" s="5">
        <f>(1+G26)/(1+P26)-1</f>
        <v>0.41314878892733553</v>
      </c>
      <c r="T26" s="95">
        <f t="shared" si="6"/>
        <v>95.960861795701177</v>
      </c>
      <c r="U26" s="70">
        <f t="shared" si="8"/>
        <v>1.8405578524593417E-3</v>
      </c>
      <c r="V26" s="71"/>
      <c r="W26" s="71"/>
      <c r="X26" s="106"/>
      <c r="Y26" s="318">
        <v>40284</v>
      </c>
      <c r="Z26" s="316">
        <v>3.5390999999999999</v>
      </c>
      <c r="AA26" s="316"/>
      <c r="AB26" s="316">
        <f t="shared" si="0"/>
        <v>-7.2000000000000952E-3</v>
      </c>
      <c r="AC26" s="318">
        <v>40284</v>
      </c>
      <c r="AD26" s="316">
        <v>3.5463</v>
      </c>
      <c r="AE26" s="316"/>
      <c r="AF26" s="316">
        <f t="shared" si="1"/>
        <v>-4.4300000000000228E-2</v>
      </c>
      <c r="AG26" s="316">
        <f t="shared" si="2"/>
        <v>-3.7100000000000133E-2</v>
      </c>
      <c r="AH26" s="4">
        <v>40284</v>
      </c>
      <c r="AI26" s="5">
        <v>3.5019999999999998</v>
      </c>
      <c r="AJ26" s="5"/>
      <c r="AK26" s="106"/>
      <c r="AL26" s="95">
        <f t="shared" si="3"/>
        <v>70.878183912513265</v>
      </c>
      <c r="AM26" s="70">
        <f t="shared" si="9"/>
        <v>6.8809850129048482E-3</v>
      </c>
      <c r="AN26" s="71"/>
      <c r="AO26" s="71"/>
      <c r="AP26" s="106"/>
      <c r="AQ26" s="4">
        <v>40284</v>
      </c>
      <c r="AR26" s="5">
        <v>4.2290999999999999</v>
      </c>
      <c r="AS26" s="330">
        <v>40284</v>
      </c>
      <c r="AT26" s="328">
        <v>4.3228</v>
      </c>
      <c r="AU26" s="330">
        <v>40284</v>
      </c>
      <c r="AV26" s="328">
        <v>4.6788999999999996</v>
      </c>
      <c r="AW26" s="330">
        <v>40284</v>
      </c>
      <c r="AX26" s="328">
        <v>5.3074000000000003</v>
      </c>
      <c r="AY26" s="330">
        <v>40284</v>
      </c>
      <c r="AZ26" s="328">
        <v>7.4297000000000004</v>
      </c>
      <c r="BA26" s="106"/>
      <c r="BC26" s="4">
        <v>40284</v>
      </c>
      <c r="BD26" s="5">
        <v>2.964</v>
      </c>
    </row>
    <row r="27" spans="1:56">
      <c r="A27" s="4">
        <v>40291</v>
      </c>
      <c r="B27" s="318">
        <v>40291</v>
      </c>
      <c r="C27" s="316">
        <v>3.1347999999999998</v>
      </c>
      <c r="D27" s="316"/>
      <c r="E27" s="316">
        <f t="shared" si="4"/>
        <v>7.3799999999999866E-2</v>
      </c>
      <c r="F27" s="4">
        <v>40291</v>
      </c>
      <c r="G27" s="5">
        <v>3.0609999999999999</v>
      </c>
      <c r="H27" s="5"/>
      <c r="I27" s="106"/>
      <c r="J27" s="95">
        <f t="shared" si="5"/>
        <v>73.970146526088755</v>
      </c>
      <c r="K27" s="70">
        <f t="shared" si="7"/>
        <v>2.2339305578694935E-3</v>
      </c>
      <c r="L27" s="71"/>
      <c r="M27" s="71"/>
      <c r="N27" s="106"/>
      <c r="O27" s="4">
        <v>40291</v>
      </c>
      <c r="P27" s="5">
        <v>1.9</v>
      </c>
      <c r="Q27" s="5"/>
      <c r="R27" s="106"/>
      <c r="S27" s="5">
        <f>(1+G27)/(1+P27)-1</f>
        <v>0.40034482758620693</v>
      </c>
      <c r="T27" s="95">
        <f t="shared" si="6"/>
        <v>96.083310032505821</v>
      </c>
      <c r="U27" s="70">
        <f t="shared" si="8"/>
        <v>1.2760226879301451E-3</v>
      </c>
      <c r="V27" s="71"/>
      <c r="W27" s="71"/>
      <c r="X27" s="106"/>
      <c r="Y27" s="318">
        <v>40291</v>
      </c>
      <c r="Z27" s="316">
        <v>3.5375000000000001</v>
      </c>
      <c r="AA27" s="316"/>
      <c r="AB27" s="316">
        <f t="shared" si="0"/>
        <v>-1.1499999999999844E-2</v>
      </c>
      <c r="AC27" s="318">
        <v>40291</v>
      </c>
      <c r="AD27" s="316">
        <v>3.5489999999999999</v>
      </c>
      <c r="AE27" s="316"/>
      <c r="AF27" s="316">
        <f t="shared" si="1"/>
        <v>6.0000000000002274E-3</v>
      </c>
      <c r="AG27" s="316">
        <f t="shared" si="2"/>
        <v>1.7500000000000071E-2</v>
      </c>
      <c r="AH27" s="4">
        <v>40291</v>
      </c>
      <c r="AI27" s="5">
        <v>3.5550000000000002</v>
      </c>
      <c r="AJ27" s="5"/>
      <c r="AK27" s="106"/>
      <c r="AL27" s="95">
        <f t="shared" si="3"/>
        <v>70.516259934045507</v>
      </c>
      <c r="AM27" s="70">
        <f t="shared" si="9"/>
        <v>-5.1062817709111932E-3</v>
      </c>
      <c r="AN27" s="71"/>
      <c r="AO27" s="71"/>
      <c r="AP27" s="106"/>
      <c r="AQ27" s="4">
        <v>40291</v>
      </c>
      <c r="AR27" s="5">
        <v>4.1742999999999997</v>
      </c>
      <c r="AS27" s="330">
        <v>40291</v>
      </c>
      <c r="AT27" s="328">
        <v>4.3094000000000001</v>
      </c>
      <c r="AU27" s="330">
        <v>40291</v>
      </c>
      <c r="AV27" s="328">
        <v>4.6334999999999997</v>
      </c>
      <c r="AW27" s="330">
        <v>40291</v>
      </c>
      <c r="AX27" s="328">
        <v>5.2676999999999996</v>
      </c>
      <c r="AY27" s="330">
        <v>40291</v>
      </c>
      <c r="AZ27" s="328">
        <v>7.4238</v>
      </c>
      <c r="BA27" s="106"/>
      <c r="BC27" s="4">
        <v>40291</v>
      </c>
      <c r="BD27" s="5">
        <v>3.0419999999999998</v>
      </c>
    </row>
    <row r="28" spans="1:56">
      <c r="A28" s="4">
        <v>40298</v>
      </c>
      <c r="B28" s="318">
        <v>40298</v>
      </c>
      <c r="C28" s="316">
        <v>3.0710999999999999</v>
      </c>
      <c r="D28" s="316"/>
      <c r="E28" s="316">
        <f t="shared" si="4"/>
        <v>5.4100000000000037E-2</v>
      </c>
      <c r="F28" s="4">
        <v>40298</v>
      </c>
      <c r="G28" s="5">
        <v>3.0169999999999999</v>
      </c>
      <c r="H28" s="5"/>
      <c r="I28" s="106"/>
      <c r="J28" s="95">
        <f t="shared" si="5"/>
        <v>74.286691283420794</v>
      </c>
      <c r="K28" s="70">
        <f t="shared" si="7"/>
        <v>4.2793582573260975E-3</v>
      </c>
      <c r="L28" s="71"/>
      <c r="M28" s="71"/>
      <c r="N28" s="106"/>
      <c r="O28" s="4">
        <v>40298</v>
      </c>
      <c r="P28" s="5">
        <v>1.9100000000000001</v>
      </c>
      <c r="Q28" s="5"/>
      <c r="R28" s="106"/>
      <c r="S28" s="5">
        <f>(1+G28)/(1+P28)-1</f>
        <v>0.38041237113402038</v>
      </c>
      <c r="T28" s="95">
        <f t="shared" si="6"/>
        <v>96.274272450548182</v>
      </c>
      <c r="U28" s="70">
        <f t="shared" si="8"/>
        <v>1.9874671051377845E-3</v>
      </c>
      <c r="V28" s="71"/>
      <c r="W28" s="71"/>
      <c r="X28" s="106"/>
      <c r="Y28" s="318">
        <v>40298</v>
      </c>
      <c r="Z28" s="316">
        <v>3.4723999999999999</v>
      </c>
      <c r="AA28" s="316"/>
      <c r="AB28" s="316">
        <f t="shared" si="0"/>
        <v>5.1999999999998714E-3</v>
      </c>
      <c r="AC28" s="318">
        <v>40298</v>
      </c>
      <c r="AD28" s="316">
        <v>3.4672000000000001</v>
      </c>
      <c r="AE28" s="316"/>
      <c r="AF28" s="316">
        <f t="shared" si="1"/>
        <v>1.980000000000004E-2</v>
      </c>
      <c r="AG28" s="316">
        <f t="shared" si="2"/>
        <v>1.4600000000000168E-2</v>
      </c>
      <c r="AH28" s="4">
        <v>40298</v>
      </c>
      <c r="AI28" s="5">
        <v>3.4870000000000001</v>
      </c>
      <c r="AJ28" s="5"/>
      <c r="AK28" s="106"/>
      <c r="AL28" s="95">
        <f t="shared" si="3"/>
        <v>70.98098585743719</v>
      </c>
      <c r="AM28" s="70">
        <f t="shared" si="9"/>
        <v>6.5903370914218232E-3</v>
      </c>
      <c r="AN28" s="71"/>
      <c r="AO28" s="71"/>
      <c r="AP28" s="106"/>
      <c r="AQ28" s="4">
        <v>40298</v>
      </c>
      <c r="AR28" s="5">
        <v>4.0868000000000002</v>
      </c>
      <c r="AS28" s="330">
        <v>40298</v>
      </c>
      <c r="AT28" s="328">
        <v>4.2351999999999999</v>
      </c>
      <c r="AU28" s="330">
        <v>40298</v>
      </c>
      <c r="AV28" s="328">
        <v>4.5559000000000003</v>
      </c>
      <c r="AW28" s="330">
        <v>40298</v>
      </c>
      <c r="AX28" s="328">
        <v>5.0940000000000003</v>
      </c>
      <c r="AY28" s="330">
        <v>40298</v>
      </c>
      <c r="AZ28" s="328">
        <v>7.28</v>
      </c>
      <c r="BA28" s="106"/>
      <c r="BC28" s="4">
        <v>40298</v>
      </c>
      <c r="BD28" s="5">
        <v>2.9290000000000003</v>
      </c>
    </row>
    <row r="29" spans="1:56">
      <c r="A29" s="4">
        <v>40305</v>
      </c>
      <c r="B29" s="318">
        <v>40305</v>
      </c>
      <c r="C29" s="316">
        <v>2.8247</v>
      </c>
      <c r="D29" s="316"/>
      <c r="E29" s="316">
        <f t="shared" si="4"/>
        <v>2.7699999999999836E-2</v>
      </c>
      <c r="F29" s="4">
        <v>40305</v>
      </c>
      <c r="G29" s="5">
        <v>2.7970000000000002</v>
      </c>
      <c r="H29" s="5"/>
      <c r="I29" s="106"/>
      <c r="J29" s="95">
        <f t="shared" si="5"/>
        <v>75.891929550136425</v>
      </c>
      <c r="K29" s="70">
        <f t="shared" si="7"/>
        <v>2.160869247213176E-2</v>
      </c>
      <c r="L29" s="71"/>
      <c r="M29" s="71"/>
      <c r="N29" s="106"/>
      <c r="O29" s="4">
        <v>40305</v>
      </c>
      <c r="P29" s="5">
        <v>1.74</v>
      </c>
      <c r="Q29" s="5"/>
      <c r="R29" s="106"/>
      <c r="S29" s="5">
        <f>(1+G29)/(1+P29)-1</f>
        <v>0.38576642335766409</v>
      </c>
      <c r="T29" s="95">
        <f t="shared" si="6"/>
        <v>96.222937106374616</v>
      </c>
      <c r="U29" s="70">
        <f t="shared" si="8"/>
        <v>-5.3321975712602434E-4</v>
      </c>
      <c r="V29" s="71"/>
      <c r="W29" s="71"/>
      <c r="X29" s="106"/>
      <c r="Y29" s="318">
        <v>40305</v>
      </c>
      <c r="Z29" s="316">
        <v>3.4906000000000001</v>
      </c>
      <c r="AA29" s="316"/>
      <c r="AB29" s="316">
        <f t="shared" si="0"/>
        <v>-6.6999999999999282E-3</v>
      </c>
      <c r="AC29" s="318">
        <v>40305</v>
      </c>
      <c r="AD29" s="316">
        <v>3.4973000000000001</v>
      </c>
      <c r="AE29" s="316"/>
      <c r="AF29" s="316">
        <f t="shared" si="1"/>
        <v>2.3699999999999832E-2</v>
      </c>
      <c r="AG29" s="316">
        <f t="shared" si="2"/>
        <v>3.0399999999999761E-2</v>
      </c>
      <c r="AH29" s="4">
        <v>40305</v>
      </c>
      <c r="AI29" s="5">
        <v>3.5209999999999999</v>
      </c>
      <c r="AJ29" s="5"/>
      <c r="AK29" s="106"/>
      <c r="AL29" s="95">
        <f t="shared" si="3"/>
        <v>70.748203156445385</v>
      </c>
      <c r="AM29" s="70">
        <f t="shared" si="9"/>
        <v>-3.2795078594617037E-3</v>
      </c>
      <c r="AN29" s="71"/>
      <c r="AO29" s="71"/>
      <c r="AP29" s="106"/>
      <c r="AQ29" s="4">
        <v>40305</v>
      </c>
      <c r="AR29" s="5">
        <v>3.8590999999999998</v>
      </c>
      <c r="AS29" s="330">
        <v>40305</v>
      </c>
      <c r="AT29" s="328">
        <v>4.1176000000000004</v>
      </c>
      <c r="AU29" s="330">
        <v>40305</v>
      </c>
      <c r="AV29" s="328">
        <v>4.4396000000000004</v>
      </c>
      <c r="AW29" s="330">
        <v>40305</v>
      </c>
      <c r="AX29" s="328">
        <v>5.1159999999999997</v>
      </c>
      <c r="AY29" s="330">
        <v>40305</v>
      </c>
      <c r="AZ29" s="328">
        <v>7.3631000000000002</v>
      </c>
      <c r="BA29" s="106"/>
      <c r="BC29" s="4">
        <v>40305</v>
      </c>
      <c r="BD29" s="5">
        <v>2.85</v>
      </c>
    </row>
    <row r="30" spans="1:56">
      <c r="A30" s="4">
        <v>40312</v>
      </c>
      <c r="B30" s="318">
        <v>40312</v>
      </c>
      <c r="C30" s="316">
        <v>2.9371</v>
      </c>
      <c r="D30" s="316"/>
      <c r="E30" s="316">
        <f t="shared" si="4"/>
        <v>7.7100000000000168E-2</v>
      </c>
      <c r="F30" s="4">
        <v>40312</v>
      </c>
      <c r="G30" s="5">
        <v>2.86</v>
      </c>
      <c r="H30" s="5"/>
      <c r="I30" s="106"/>
      <c r="J30" s="95">
        <f t="shared" si="5"/>
        <v>75.428383441975384</v>
      </c>
      <c r="K30" s="70">
        <f t="shared" si="7"/>
        <v>-6.10797631459361E-3</v>
      </c>
      <c r="L30" s="71"/>
      <c r="M30" s="71"/>
      <c r="N30" s="106"/>
      <c r="O30" s="4">
        <v>40312</v>
      </c>
      <c r="P30" s="5">
        <v>1.85</v>
      </c>
      <c r="Q30" s="5"/>
      <c r="R30" s="106"/>
      <c r="S30" s="5">
        <f>(1+G30)/(1+P30)-1</f>
        <v>0.35438596491228069</v>
      </c>
      <c r="T30" s="95">
        <f t="shared" si="6"/>
        <v>96.524246537356873</v>
      </c>
      <c r="U30" s="70">
        <f t="shared" si="8"/>
        <v>3.1313680505216717E-3</v>
      </c>
      <c r="V30" s="71"/>
      <c r="W30" s="71"/>
      <c r="X30" s="106"/>
      <c r="Y30" s="318">
        <v>40312</v>
      </c>
      <c r="Z30" s="316">
        <v>3.3224</v>
      </c>
      <c r="AA30" s="316"/>
      <c r="AB30" s="316">
        <f t="shared" si="0"/>
        <v>3.7399999999999878E-2</v>
      </c>
      <c r="AC30" s="318">
        <v>40312</v>
      </c>
      <c r="AD30" s="316">
        <v>3.2850000000000001</v>
      </c>
      <c r="AE30" s="316"/>
      <c r="AF30" s="316">
        <f t="shared" si="1"/>
        <v>2.4000000000000021E-2</v>
      </c>
      <c r="AG30" s="316">
        <f t="shared" si="2"/>
        <v>-1.3399999999999856E-2</v>
      </c>
      <c r="AH30" s="4">
        <v>40312</v>
      </c>
      <c r="AI30" s="5">
        <v>3.3090000000000002</v>
      </c>
      <c r="AJ30" s="5"/>
      <c r="AK30" s="106"/>
      <c r="AL30" s="95">
        <f t="shared" si="3"/>
        <v>72.213504675474653</v>
      </c>
      <c r="AM30" s="70">
        <f t="shared" si="9"/>
        <v>2.0711501545686593E-2</v>
      </c>
      <c r="AN30" s="71"/>
      <c r="AO30" s="71"/>
      <c r="AP30" s="106"/>
      <c r="AQ30" s="4">
        <v>40312</v>
      </c>
      <c r="AR30" s="5">
        <v>3.9619999999999997</v>
      </c>
      <c r="AS30" s="330">
        <v>40312</v>
      </c>
      <c r="AT30" s="328">
        <v>4.1978999999999997</v>
      </c>
      <c r="AU30" s="330">
        <v>40312</v>
      </c>
      <c r="AV30" s="328">
        <v>4.5195999999999996</v>
      </c>
      <c r="AW30" s="330">
        <v>40312</v>
      </c>
      <c r="AX30" s="328">
        <v>5.2681000000000004</v>
      </c>
      <c r="AY30" s="330">
        <v>40312</v>
      </c>
      <c r="AZ30" s="328">
        <v>7.4743000000000004</v>
      </c>
      <c r="BA30" s="106"/>
      <c r="BC30" s="4">
        <v>40312</v>
      </c>
      <c r="BD30" s="5">
        <v>2.9580000000000002</v>
      </c>
    </row>
    <row r="31" spans="1:56">
      <c r="A31" s="4">
        <v>40319</v>
      </c>
      <c r="B31" s="318">
        <v>40319</v>
      </c>
      <c r="C31" s="316">
        <v>2.7593000000000001</v>
      </c>
      <c r="D31" s="316"/>
      <c r="E31" s="316">
        <f t="shared" si="4"/>
        <v>9.3300000000000161E-2</v>
      </c>
      <c r="F31" s="4">
        <v>40319</v>
      </c>
      <c r="G31" s="5">
        <v>2.6659999999999999</v>
      </c>
      <c r="H31" s="5"/>
      <c r="I31" s="106"/>
      <c r="J31" s="95">
        <f t="shared" si="5"/>
        <v>76.8658763986314</v>
      </c>
      <c r="K31" s="70">
        <f t="shared" si="7"/>
        <v>1.9057719270383574E-2</v>
      </c>
      <c r="L31" s="71"/>
      <c r="M31" s="71"/>
      <c r="N31" s="106"/>
      <c r="O31" s="4">
        <v>40319</v>
      </c>
      <c r="P31" s="5">
        <v>1.67</v>
      </c>
      <c r="Q31" s="5"/>
      <c r="R31" s="106"/>
      <c r="S31" s="5">
        <f>(1+G31)/(1+P31)-1</f>
        <v>0.37303370786516865</v>
      </c>
      <c r="T31" s="95">
        <f t="shared" si="6"/>
        <v>96.345069402082459</v>
      </c>
      <c r="U31" s="70">
        <f t="shared" si="8"/>
        <v>-1.8562914677098222E-3</v>
      </c>
      <c r="V31" s="71"/>
      <c r="W31" s="71"/>
      <c r="X31" s="106"/>
      <c r="Y31" s="318">
        <v>40319</v>
      </c>
      <c r="Z31" s="316">
        <v>3.1720000000000002</v>
      </c>
      <c r="AA31" s="316"/>
      <c r="AB31" s="316">
        <f t="shared" si="0"/>
        <v>4.4500000000000206E-2</v>
      </c>
      <c r="AC31" s="318">
        <v>40319</v>
      </c>
      <c r="AD31" s="316">
        <v>3.1274999999999999</v>
      </c>
      <c r="AE31" s="316"/>
      <c r="AF31" s="316">
        <f t="shared" si="1"/>
        <v>-9.5000000000000639E-3</v>
      </c>
      <c r="AG31" s="316">
        <f t="shared" si="2"/>
        <v>-5.400000000000027E-2</v>
      </c>
      <c r="AH31" s="4">
        <v>40319</v>
      </c>
      <c r="AI31" s="5">
        <v>3.1179999999999999</v>
      </c>
      <c r="AJ31" s="5"/>
      <c r="AK31" s="106"/>
      <c r="AL31" s="95">
        <f t="shared" si="3"/>
        <v>73.562281167890731</v>
      </c>
      <c r="AM31" s="70">
        <f t="shared" si="9"/>
        <v>1.8677621290885134E-2</v>
      </c>
      <c r="AN31" s="71"/>
      <c r="AO31" s="71"/>
      <c r="AP31" s="106"/>
      <c r="AQ31" s="4">
        <v>40319</v>
      </c>
      <c r="AR31" s="5">
        <v>3.8653</v>
      </c>
      <c r="AS31" s="330">
        <v>40319</v>
      </c>
      <c r="AT31" s="328">
        <v>4.1539000000000001</v>
      </c>
      <c r="AU31" s="330">
        <v>40319</v>
      </c>
      <c r="AV31" s="328">
        <v>4.5100999999999996</v>
      </c>
      <c r="AW31" s="330">
        <v>40319</v>
      </c>
      <c r="AX31" s="328">
        <v>5.2685000000000004</v>
      </c>
      <c r="AY31" s="330">
        <v>40319</v>
      </c>
      <c r="AZ31" s="328">
        <v>7.4297000000000004</v>
      </c>
      <c r="BA31" s="106"/>
      <c r="BC31" s="4">
        <v>40319</v>
      </c>
      <c r="BD31" s="5">
        <v>2.734</v>
      </c>
    </row>
    <row r="32" spans="1:56">
      <c r="A32" s="4">
        <v>40326</v>
      </c>
      <c r="B32" s="318">
        <v>40326</v>
      </c>
      <c r="C32" s="316">
        <v>2.762</v>
      </c>
      <c r="D32" s="316"/>
      <c r="E32" s="316">
        <f t="shared" si="4"/>
        <v>8.0000000000000071E-2</v>
      </c>
      <c r="F32" s="4">
        <v>40326</v>
      </c>
      <c r="G32" s="5">
        <v>2.6819999999999999</v>
      </c>
      <c r="H32" s="5"/>
      <c r="I32" s="106"/>
      <c r="J32" s="95">
        <f t="shared" si="5"/>
        <v>76.746187259894256</v>
      </c>
      <c r="K32" s="70">
        <f t="shared" si="7"/>
        <v>-1.5571166861667993E-3</v>
      </c>
      <c r="L32" s="71"/>
      <c r="M32" s="71"/>
      <c r="N32" s="106"/>
      <c r="O32" s="4">
        <v>40326</v>
      </c>
      <c r="P32" s="5">
        <v>1.6800000000000002</v>
      </c>
      <c r="Q32" s="5"/>
      <c r="R32" s="106"/>
      <c r="S32" s="5">
        <f>(1+G32)/(1+P32)-1</f>
        <v>0.37388059701492526</v>
      </c>
      <c r="T32" s="95">
        <f t="shared" si="6"/>
        <v>96.336940743955054</v>
      </c>
      <c r="U32" s="70">
        <f t="shared" si="8"/>
        <v>-8.4370255560048066E-5</v>
      </c>
      <c r="V32" s="71"/>
      <c r="W32" s="71"/>
      <c r="X32" s="106"/>
      <c r="Y32" s="318">
        <v>40326</v>
      </c>
      <c r="Z32" s="316">
        <v>3.1783999999999999</v>
      </c>
      <c r="AA32" s="316"/>
      <c r="AB32" s="316">
        <f t="shared" si="0"/>
        <v>1.6699999999999715E-2</v>
      </c>
      <c r="AC32" s="318">
        <v>40326</v>
      </c>
      <c r="AD32" s="316">
        <v>3.1617000000000002</v>
      </c>
      <c r="AE32" s="316"/>
      <c r="AF32" s="316">
        <f t="shared" si="1"/>
        <v>8.299999999999752E-3</v>
      </c>
      <c r="AG32" s="316">
        <f t="shared" si="2"/>
        <v>-8.3999999999999631E-3</v>
      </c>
      <c r="AH32" s="4">
        <v>40326</v>
      </c>
      <c r="AI32" s="5">
        <v>3.17</v>
      </c>
      <c r="AJ32" s="5"/>
      <c r="AK32" s="106"/>
      <c r="AL32" s="95">
        <f t="shared" si="3"/>
        <v>73.192350544329827</v>
      </c>
      <c r="AM32" s="70">
        <f t="shared" si="9"/>
        <v>-5.028808482931817E-3</v>
      </c>
      <c r="AN32" s="71"/>
      <c r="AO32" s="71"/>
      <c r="AP32" s="106"/>
      <c r="AQ32" s="4">
        <v>40326</v>
      </c>
      <c r="AR32" s="5">
        <v>3.8275999999999999</v>
      </c>
      <c r="AS32" s="330">
        <v>40326</v>
      </c>
      <c r="AT32" s="328">
        <v>4.1822999999999997</v>
      </c>
      <c r="AU32" s="330">
        <v>40326</v>
      </c>
      <c r="AV32" s="328">
        <v>4.6326999999999998</v>
      </c>
      <c r="AW32" s="330">
        <v>40326</v>
      </c>
      <c r="AX32" s="328">
        <v>5.2365000000000004</v>
      </c>
      <c r="AY32" s="330">
        <v>40326</v>
      </c>
      <c r="AZ32" s="328">
        <v>7.2911999999999999</v>
      </c>
      <c r="BA32" s="106"/>
      <c r="BC32" s="4">
        <v>40326</v>
      </c>
      <c r="BD32" s="5">
        <v>2.8340000000000001</v>
      </c>
    </row>
    <row r="33" spans="1:56">
      <c r="A33" s="4">
        <v>40333</v>
      </c>
      <c r="B33" s="318">
        <v>40333</v>
      </c>
      <c r="C33" s="316">
        <v>2.6898</v>
      </c>
      <c r="D33" s="316"/>
      <c r="E33" s="316">
        <f t="shared" si="4"/>
        <v>0.10579999999999989</v>
      </c>
      <c r="F33" s="4">
        <v>40333</v>
      </c>
      <c r="G33" s="5">
        <v>2.5840000000000001</v>
      </c>
      <c r="H33" s="5"/>
      <c r="I33" s="106"/>
      <c r="J33" s="95">
        <f t="shared" si="5"/>
        <v>77.48251471325284</v>
      </c>
      <c r="K33" s="70">
        <f t="shared" si="7"/>
        <v>9.5943196613152287E-3</v>
      </c>
      <c r="L33" s="71"/>
      <c r="M33" s="71"/>
      <c r="N33" s="106"/>
      <c r="O33" s="4">
        <v>40333</v>
      </c>
      <c r="P33" s="5">
        <v>1.63</v>
      </c>
      <c r="Q33" s="5"/>
      <c r="R33" s="106"/>
      <c r="S33" s="5">
        <f>(1+G33)/(1+P33)-1</f>
        <v>0.36273764258555152</v>
      </c>
      <c r="T33" s="95">
        <f t="shared" si="6"/>
        <v>96.443954029608619</v>
      </c>
      <c r="U33" s="70">
        <f t="shared" si="8"/>
        <v>1.1108229597822257E-3</v>
      </c>
      <c r="V33" s="71"/>
      <c r="W33" s="71"/>
      <c r="X33" s="106"/>
      <c r="Y33" s="318">
        <v>40333</v>
      </c>
      <c r="Z33" s="316">
        <v>3.4986000000000002</v>
      </c>
      <c r="AA33" s="316"/>
      <c r="AB33" s="316">
        <f t="shared" si="0"/>
        <v>1.7000000000000348E-3</v>
      </c>
      <c r="AC33" s="318">
        <v>40333</v>
      </c>
      <c r="AD33" s="316">
        <v>3.4969000000000001</v>
      </c>
      <c r="AE33" s="316"/>
      <c r="AF33" s="316">
        <f t="shared" si="1"/>
        <v>1.0099999999999998E-2</v>
      </c>
      <c r="AG33" s="316">
        <f t="shared" si="2"/>
        <v>8.3999999999999631E-3</v>
      </c>
      <c r="AH33" s="4">
        <v>40333</v>
      </c>
      <c r="AI33" s="5">
        <v>3.5070000000000001</v>
      </c>
      <c r="AJ33" s="5"/>
      <c r="AK33" s="106"/>
      <c r="AL33" s="95">
        <f t="shared" si="3"/>
        <v>70.843953001252174</v>
      </c>
      <c r="AM33" s="70">
        <f t="shared" si="9"/>
        <v>-3.2085286585451539E-2</v>
      </c>
      <c r="AN33" s="71"/>
      <c r="AO33" s="71"/>
      <c r="AP33" s="106"/>
      <c r="AQ33" s="4">
        <v>40333</v>
      </c>
      <c r="AR33" s="5">
        <v>3.7335000000000003</v>
      </c>
      <c r="AS33" s="330">
        <v>40333</v>
      </c>
      <c r="AT33" s="328">
        <v>4.0548000000000002</v>
      </c>
      <c r="AU33" s="330">
        <v>40333</v>
      </c>
      <c r="AV33" s="328">
        <v>4.5826000000000002</v>
      </c>
      <c r="AW33" s="330">
        <v>40333</v>
      </c>
      <c r="AX33" s="328">
        <v>5.1685999999999996</v>
      </c>
      <c r="AY33" s="330">
        <v>40333</v>
      </c>
      <c r="AZ33" s="328">
        <v>7.2072000000000003</v>
      </c>
      <c r="BA33" s="106"/>
      <c r="BC33" s="4">
        <v>40333</v>
      </c>
      <c r="BD33" s="5">
        <v>2.83</v>
      </c>
    </row>
    <row r="34" spans="1:56">
      <c r="A34" s="4">
        <v>40340</v>
      </c>
      <c r="B34" s="318">
        <v>40340</v>
      </c>
      <c r="C34" s="316">
        <v>2.6966000000000001</v>
      </c>
      <c r="D34" s="316"/>
      <c r="E34" s="316">
        <f t="shared" si="4"/>
        <v>0.13060000000000027</v>
      </c>
      <c r="F34" s="4">
        <v>40340</v>
      </c>
      <c r="G34" s="5">
        <v>2.5659999999999998</v>
      </c>
      <c r="H34" s="5"/>
      <c r="I34" s="106"/>
      <c r="J34" s="95">
        <f t="shared" si="5"/>
        <v>77.618601448893301</v>
      </c>
      <c r="K34" s="70">
        <f t="shared" si="7"/>
        <v>1.7563541418872464E-3</v>
      </c>
      <c r="L34" s="71"/>
      <c r="M34" s="71"/>
      <c r="N34" s="106"/>
      <c r="O34" s="4">
        <v>40340</v>
      </c>
      <c r="P34" s="5">
        <v>1.6</v>
      </c>
      <c r="Q34" s="5"/>
      <c r="R34" s="106"/>
      <c r="S34" s="5">
        <f>(1+G34)/(1+P34)-1</f>
        <v>0.37153846153846137</v>
      </c>
      <c r="T34" s="95">
        <f t="shared" si="6"/>
        <v>96.359422999829263</v>
      </c>
      <c r="U34" s="70">
        <f t="shared" si="8"/>
        <v>-8.7647826792133278E-4</v>
      </c>
      <c r="V34" s="71"/>
      <c r="W34" s="71"/>
      <c r="X34" s="106"/>
      <c r="Y34" s="318">
        <v>40340</v>
      </c>
      <c r="Z34" s="316">
        <v>3.4228999999999998</v>
      </c>
      <c r="AA34" s="316"/>
      <c r="AB34" s="316">
        <f t="shared" si="0"/>
        <v>7.8999999999997961E-3</v>
      </c>
      <c r="AC34" s="318">
        <v>40340</v>
      </c>
      <c r="AD34" s="316">
        <v>3.415</v>
      </c>
      <c r="AE34" s="316"/>
      <c r="AF34" s="316">
        <f t="shared" si="1"/>
        <v>-5.500000000000016E-2</v>
      </c>
      <c r="AG34" s="316">
        <f t="shared" si="2"/>
        <v>-6.2899999999999956E-2</v>
      </c>
      <c r="AH34" s="4">
        <v>40340</v>
      </c>
      <c r="AI34" s="5">
        <v>3.36</v>
      </c>
      <c r="AJ34" s="5"/>
      <c r="AK34" s="106"/>
      <c r="AL34" s="95">
        <f t="shared" si="3"/>
        <v>71.857978164037235</v>
      </c>
      <c r="AM34" s="70">
        <f t="shared" si="9"/>
        <v>1.4313503408923798E-2</v>
      </c>
      <c r="AN34" s="71"/>
      <c r="AO34" s="71"/>
      <c r="AP34" s="106"/>
      <c r="AQ34" s="4">
        <v>40340</v>
      </c>
      <c r="AR34" s="5">
        <v>3.7391999999999999</v>
      </c>
      <c r="AS34" s="330">
        <v>40340</v>
      </c>
      <c r="AT34" s="328">
        <v>4.0759999999999996</v>
      </c>
      <c r="AU34" s="330">
        <v>40340</v>
      </c>
      <c r="AV34" s="328">
        <v>4.6170999999999998</v>
      </c>
      <c r="AW34" s="330">
        <v>40340</v>
      </c>
      <c r="AX34" s="328">
        <v>5.2023999999999999</v>
      </c>
      <c r="AY34" s="330">
        <v>40340</v>
      </c>
      <c r="AZ34" s="328">
        <v>7.3144999999999998</v>
      </c>
      <c r="BA34" s="106"/>
      <c r="BC34" s="4">
        <v>40340</v>
      </c>
      <c r="BD34" s="5">
        <v>2.8479999999999999</v>
      </c>
    </row>
    <row r="35" spans="1:56">
      <c r="A35" s="4">
        <v>40347</v>
      </c>
      <c r="B35" s="318">
        <v>40347</v>
      </c>
      <c r="C35" s="316">
        <v>2.8418999999999999</v>
      </c>
      <c r="D35" s="316"/>
      <c r="E35" s="316">
        <f t="shared" si="4"/>
        <v>0.11289999999999978</v>
      </c>
      <c r="F35" s="4">
        <v>40347</v>
      </c>
      <c r="G35" s="5">
        <v>2.7290000000000001</v>
      </c>
      <c r="H35" s="5"/>
      <c r="I35" s="106"/>
      <c r="J35" s="95">
        <f t="shared" si="5"/>
        <v>76.395784397696701</v>
      </c>
      <c r="K35" s="70">
        <f t="shared" si="7"/>
        <v>-1.5754175266888104E-2</v>
      </c>
      <c r="L35" s="71"/>
      <c r="M35" s="71"/>
      <c r="N35" s="106"/>
      <c r="O35" s="4">
        <v>40347</v>
      </c>
      <c r="P35" s="5">
        <v>1.6</v>
      </c>
      <c r="Q35" s="5"/>
      <c r="R35" s="106"/>
      <c r="S35" s="5">
        <f>(1+G35)/(1+P35)-1</f>
        <v>0.4342307692307692</v>
      </c>
      <c r="T35" s="95">
        <f t="shared" si="6"/>
        <v>95.759622127790948</v>
      </c>
      <c r="U35" s="70">
        <f t="shared" si="8"/>
        <v>-6.2246208348443327E-3</v>
      </c>
      <c r="V35" s="71"/>
      <c r="W35" s="71"/>
      <c r="X35" s="106"/>
      <c r="Y35" s="318">
        <v>40347</v>
      </c>
      <c r="Z35" s="316">
        <v>3.5472000000000001</v>
      </c>
      <c r="AA35" s="316"/>
      <c r="AB35" s="316">
        <f t="shared" si="0"/>
        <v>5.259999999999998E-2</v>
      </c>
      <c r="AC35" s="318">
        <v>40347</v>
      </c>
      <c r="AD35" s="316">
        <v>3.4946000000000002</v>
      </c>
      <c r="AE35" s="316"/>
      <c r="AF35" s="316">
        <f t="shared" si="1"/>
        <v>-1.8600000000000172E-2</v>
      </c>
      <c r="AG35" s="316">
        <f t="shared" si="2"/>
        <v>-7.1200000000000152E-2</v>
      </c>
      <c r="AH35" s="4">
        <v>40347</v>
      </c>
      <c r="AI35" s="5">
        <v>3.476</v>
      </c>
      <c r="AJ35" s="5"/>
      <c r="AK35" s="106"/>
      <c r="AL35" s="95">
        <f t="shared" si="3"/>
        <v>71.056478189828454</v>
      </c>
      <c r="AM35" s="70">
        <f t="shared" si="9"/>
        <v>-1.1153945528207301E-2</v>
      </c>
      <c r="AN35" s="71"/>
      <c r="AO35" s="71"/>
      <c r="AP35" s="106"/>
      <c r="AQ35" s="4">
        <v>40347</v>
      </c>
      <c r="AR35" s="5">
        <v>3.8681999999999999</v>
      </c>
      <c r="AS35" s="330">
        <v>40347</v>
      </c>
      <c r="AT35" s="328">
        <v>4.1710000000000003</v>
      </c>
      <c r="AU35" s="330">
        <v>40347</v>
      </c>
      <c r="AV35" s="328">
        <v>4.6708999999999996</v>
      </c>
      <c r="AW35" s="330">
        <v>40347</v>
      </c>
      <c r="AX35" s="328">
        <v>5.2748999999999997</v>
      </c>
      <c r="AY35" s="330">
        <v>40347</v>
      </c>
      <c r="AZ35" s="328">
        <v>7.2590000000000003</v>
      </c>
      <c r="BA35" s="106"/>
      <c r="BC35" s="4">
        <v>40347</v>
      </c>
      <c r="BD35" s="5">
        <v>2.7650000000000001</v>
      </c>
    </row>
    <row r="36" spans="1:56">
      <c r="A36" s="4">
        <v>40354</v>
      </c>
      <c r="B36" s="318">
        <v>40354</v>
      </c>
      <c r="C36" s="316">
        <v>2.7107000000000001</v>
      </c>
      <c r="D36" s="316"/>
      <c r="E36" s="316">
        <f t="shared" si="4"/>
        <v>9.9700000000000344E-2</v>
      </c>
      <c r="F36" s="4">
        <v>40354</v>
      </c>
      <c r="G36" s="5">
        <v>2.6109999999999998</v>
      </c>
      <c r="H36" s="5"/>
      <c r="I36" s="106"/>
      <c r="J36" s="95">
        <f t="shared" si="5"/>
        <v>77.278876458218235</v>
      </c>
      <c r="K36" s="70">
        <f t="shared" si="7"/>
        <v>1.1559434430627546E-2</v>
      </c>
      <c r="L36" s="71"/>
      <c r="M36" s="71"/>
      <c r="N36" s="106"/>
      <c r="O36" s="4">
        <v>40354</v>
      </c>
      <c r="P36" s="5">
        <v>1.53</v>
      </c>
      <c r="Q36" s="5"/>
      <c r="R36" s="106"/>
      <c r="S36" s="5">
        <f>(1+G36)/(1+P36)-1</f>
        <v>0.42727272727272703</v>
      </c>
      <c r="T36" s="95">
        <f t="shared" si="6"/>
        <v>95.825989283605551</v>
      </c>
      <c r="U36" s="70">
        <f t="shared" si="8"/>
        <v>6.9305991753013314E-4</v>
      </c>
      <c r="V36" s="71"/>
      <c r="W36" s="71"/>
      <c r="X36" s="106"/>
      <c r="Y36" s="318">
        <v>40354</v>
      </c>
      <c r="Z36" s="316">
        <v>3.6288999999999998</v>
      </c>
      <c r="AA36" s="316"/>
      <c r="AB36" s="316">
        <f t="shared" si="0"/>
        <v>6.5199999999999925E-2</v>
      </c>
      <c r="AC36" s="318">
        <v>40354</v>
      </c>
      <c r="AD36" s="316">
        <v>3.5636999999999999</v>
      </c>
      <c r="AE36" s="316"/>
      <c r="AF36" s="316">
        <f t="shared" si="1"/>
        <v>-6.6999999999999282E-3</v>
      </c>
      <c r="AG36" s="316">
        <f t="shared" si="2"/>
        <v>-7.1899999999999853E-2</v>
      </c>
      <c r="AH36" s="4">
        <v>40354</v>
      </c>
      <c r="AI36" s="5">
        <v>3.5569999999999999</v>
      </c>
      <c r="AJ36" s="5"/>
      <c r="AK36" s="106"/>
      <c r="AL36" s="95">
        <f t="shared" si="3"/>
        <v>70.502642287382045</v>
      </c>
      <c r="AM36" s="70">
        <f t="shared" si="9"/>
        <v>-7.7943055518010281E-3</v>
      </c>
      <c r="AN36" s="71"/>
      <c r="AO36" s="71"/>
      <c r="AP36" s="106"/>
      <c r="AQ36" s="4">
        <v>40354</v>
      </c>
      <c r="AR36" s="5">
        <v>3.8319000000000001</v>
      </c>
      <c r="AS36" s="330">
        <v>40354</v>
      </c>
      <c r="AT36" s="328">
        <v>4.0476000000000001</v>
      </c>
      <c r="AU36" s="330">
        <v>40354</v>
      </c>
      <c r="AV36" s="328">
        <v>4.5510999999999999</v>
      </c>
      <c r="AW36" s="330">
        <v>40354</v>
      </c>
      <c r="AX36" s="328">
        <v>5.1321000000000003</v>
      </c>
      <c r="AY36" s="330">
        <v>40354</v>
      </c>
      <c r="AZ36" s="328">
        <v>7.2423000000000002</v>
      </c>
      <c r="BA36" s="106"/>
      <c r="BC36" s="4">
        <v>40354</v>
      </c>
      <c r="BD36" s="5">
        <v>2.67</v>
      </c>
    </row>
    <row r="37" spans="1:56">
      <c r="A37" s="4">
        <v>40361</v>
      </c>
      <c r="B37" s="318">
        <v>40361</v>
      </c>
      <c r="C37" s="316">
        <v>2.6945000000000001</v>
      </c>
      <c r="D37" s="316"/>
      <c r="E37" s="316">
        <f t="shared" si="4"/>
        <v>0.11149999999999993</v>
      </c>
      <c r="F37" s="4">
        <v>40361</v>
      </c>
      <c r="G37" s="5">
        <v>2.5830000000000002</v>
      </c>
      <c r="H37" s="5"/>
      <c r="I37" s="106"/>
      <c r="J37" s="95">
        <f t="shared" si="5"/>
        <v>77.490068198111032</v>
      </c>
      <c r="K37" s="70">
        <f t="shared" si="7"/>
        <v>2.732852101013406E-3</v>
      </c>
      <c r="L37" s="71"/>
      <c r="M37" s="71"/>
      <c r="N37" s="106"/>
      <c r="O37" s="4">
        <v>40361</v>
      </c>
      <c r="P37" s="5">
        <v>1.52</v>
      </c>
      <c r="Q37" s="5"/>
      <c r="R37" s="106"/>
      <c r="S37" s="5">
        <f>(1+G37)/(1+P37)-1</f>
        <v>0.42182539682539688</v>
      </c>
      <c r="T37" s="95">
        <f t="shared" si="6"/>
        <v>95.877982290576085</v>
      </c>
      <c r="U37" s="70">
        <f t="shared" si="8"/>
        <v>5.4257730454163066E-4</v>
      </c>
      <c r="V37" s="71"/>
      <c r="W37" s="71"/>
      <c r="X37" s="106"/>
      <c r="Y37" s="318">
        <v>40361</v>
      </c>
      <c r="Z37" s="316">
        <v>3.3860000000000001</v>
      </c>
      <c r="AA37" s="316"/>
      <c r="AB37" s="316">
        <f t="shared" si="0"/>
        <v>5.4899999999999949E-2</v>
      </c>
      <c r="AC37" s="318">
        <v>40361</v>
      </c>
      <c r="AD37" s="316">
        <v>3.3311000000000002</v>
      </c>
      <c r="AE37" s="316"/>
      <c r="AF37" s="316">
        <f t="shared" si="1"/>
        <v>-2.1100000000000119E-2</v>
      </c>
      <c r="AG37" s="316">
        <f t="shared" si="2"/>
        <v>-7.6000000000000068E-2</v>
      </c>
      <c r="AH37" s="4">
        <v>40361</v>
      </c>
      <c r="AI37" s="5">
        <v>3.31</v>
      </c>
      <c r="AJ37" s="5"/>
      <c r="AK37" s="106"/>
      <c r="AL37" s="95">
        <f t="shared" si="3"/>
        <v>72.206514997876823</v>
      </c>
      <c r="AM37" s="70">
        <f t="shared" si="9"/>
        <v>2.416750146114343E-2</v>
      </c>
      <c r="AN37" s="71"/>
      <c r="AO37" s="71"/>
      <c r="AP37" s="106"/>
      <c r="AQ37" s="4">
        <v>40361</v>
      </c>
      <c r="AR37" s="5">
        <v>3.8203</v>
      </c>
      <c r="AS37" s="330">
        <v>40361</v>
      </c>
      <c r="AT37" s="328">
        <v>4.0357000000000003</v>
      </c>
      <c r="AU37" s="330">
        <v>40361</v>
      </c>
      <c r="AV37" s="328">
        <v>4.5551000000000004</v>
      </c>
      <c r="AW37" s="330">
        <v>40361</v>
      </c>
      <c r="AX37" s="328">
        <v>5.1273999999999997</v>
      </c>
      <c r="AY37" s="330">
        <v>40361</v>
      </c>
      <c r="AZ37" s="328">
        <v>7.3952</v>
      </c>
      <c r="BA37" s="106"/>
      <c r="BC37" s="4">
        <v>40361</v>
      </c>
      <c r="BD37" s="5">
        <v>2.5099999999999998</v>
      </c>
    </row>
    <row r="38" spans="1:56">
      <c r="A38" s="4">
        <v>40368</v>
      </c>
      <c r="B38" s="318">
        <v>40368</v>
      </c>
      <c r="C38" s="316">
        <v>2.7275</v>
      </c>
      <c r="D38" s="316"/>
      <c r="E38" s="316">
        <f t="shared" si="4"/>
        <v>9.3500000000000139E-2</v>
      </c>
      <c r="F38" s="4">
        <v>40368</v>
      </c>
      <c r="G38" s="5">
        <v>2.6339999999999999</v>
      </c>
      <c r="H38" s="5"/>
      <c r="I38" s="106"/>
      <c r="J38" s="95">
        <f t="shared" si="5"/>
        <v>77.105871136617623</v>
      </c>
      <c r="K38" s="70">
        <f t="shared" si="7"/>
        <v>-4.9580168197964668E-3</v>
      </c>
      <c r="L38" s="71"/>
      <c r="M38" s="71"/>
      <c r="N38" s="106"/>
      <c r="O38" s="4">
        <v>40368</v>
      </c>
      <c r="P38" s="5">
        <v>1.55</v>
      </c>
      <c r="Q38" s="5"/>
      <c r="R38" s="106"/>
      <c r="S38" s="5">
        <f>(1+G38)/(1+P38)-1</f>
        <v>0.42509803921568623</v>
      </c>
      <c r="T38" s="95">
        <f t="shared" si="6"/>
        <v>95.846742257391099</v>
      </c>
      <c r="U38" s="70">
        <f t="shared" si="8"/>
        <v>-3.2583114953657518E-4</v>
      </c>
      <c r="V38" s="71"/>
      <c r="W38" s="71"/>
      <c r="X38" s="106"/>
      <c r="Y38" s="318">
        <v>40368</v>
      </c>
      <c r="Z38" s="316">
        <v>3.3321999999999998</v>
      </c>
      <c r="AA38" s="316"/>
      <c r="AB38" s="316">
        <f t="shared" si="0"/>
        <v>7.7399999999999913E-2</v>
      </c>
      <c r="AC38" s="318">
        <v>40368</v>
      </c>
      <c r="AD38" s="316">
        <v>3.2547999999999999</v>
      </c>
      <c r="AE38" s="316"/>
      <c r="AF38" s="316">
        <f t="shared" si="1"/>
        <v>-1.0800000000000143E-2</v>
      </c>
      <c r="AG38" s="316">
        <f t="shared" si="2"/>
        <v>-8.8200000000000056E-2</v>
      </c>
      <c r="AH38" s="4">
        <v>40368</v>
      </c>
      <c r="AI38" s="5">
        <v>3.2439999999999998</v>
      </c>
      <c r="AJ38" s="5"/>
      <c r="AK38" s="106"/>
      <c r="AL38" s="95">
        <f t="shared" si="3"/>
        <v>72.669434158396754</v>
      </c>
      <c r="AM38" s="70">
        <f t="shared" si="9"/>
        <v>6.4110442185659113E-3</v>
      </c>
      <c r="AN38" s="71"/>
      <c r="AO38" s="71"/>
      <c r="AP38" s="106"/>
      <c r="AQ38" s="4">
        <v>40368</v>
      </c>
      <c r="AR38" s="5">
        <v>3.8559000000000001</v>
      </c>
      <c r="AS38" s="330">
        <v>40368</v>
      </c>
      <c r="AT38" s="328">
        <v>4.093</v>
      </c>
      <c r="AU38" s="330">
        <v>40368</v>
      </c>
      <c r="AV38" s="328">
        <v>4.5747</v>
      </c>
      <c r="AW38" s="330">
        <v>40368</v>
      </c>
      <c r="AX38" s="328">
        <v>5.1350999999999996</v>
      </c>
      <c r="AY38" s="330">
        <v>40368</v>
      </c>
      <c r="AZ38" s="328">
        <v>7.3216999999999999</v>
      </c>
      <c r="BA38" s="106"/>
      <c r="BC38" s="4">
        <v>40368</v>
      </c>
      <c r="BD38" s="5">
        <v>2.5659999999999998</v>
      </c>
    </row>
    <row r="39" spans="1:56">
      <c r="A39" s="4">
        <v>40375</v>
      </c>
      <c r="B39" s="318">
        <v>40375</v>
      </c>
      <c r="C39" s="316">
        <v>2.7137000000000002</v>
      </c>
      <c r="D39" s="316"/>
      <c r="E39" s="316">
        <f t="shared" si="4"/>
        <v>0.10770000000000035</v>
      </c>
      <c r="F39" s="4">
        <v>40375</v>
      </c>
      <c r="G39" s="5">
        <v>2.6059999999999999</v>
      </c>
      <c r="H39" s="5"/>
      <c r="I39" s="106"/>
      <c r="J39" s="95">
        <f t="shared" si="5"/>
        <v>77.316542786109281</v>
      </c>
      <c r="K39" s="70">
        <f t="shared" si="7"/>
        <v>2.7322387567398896E-3</v>
      </c>
      <c r="L39" s="71"/>
      <c r="M39" s="71"/>
      <c r="N39" s="106"/>
      <c r="O39" s="4">
        <v>40375</v>
      </c>
      <c r="P39" s="5">
        <v>1.51</v>
      </c>
      <c r="Q39" s="5"/>
      <c r="R39" s="106"/>
      <c r="S39" s="5">
        <f>(1+G39)/(1+P39)-1</f>
        <v>0.43665338645418328</v>
      </c>
      <c r="T39" s="95">
        <f t="shared" si="6"/>
        <v>95.736526602132656</v>
      </c>
      <c r="U39" s="70">
        <f t="shared" si="8"/>
        <v>-1.1499155074302392E-3</v>
      </c>
      <c r="V39" s="71"/>
      <c r="W39" s="71"/>
      <c r="X39" s="106"/>
      <c r="Y39" s="318">
        <v>40375</v>
      </c>
      <c r="Z39" s="316">
        <v>3.3452000000000002</v>
      </c>
      <c r="AA39" s="316"/>
      <c r="AB39" s="316">
        <f t="shared" si="0"/>
        <v>6.5199999999999925E-2</v>
      </c>
      <c r="AC39" s="318">
        <v>40375</v>
      </c>
      <c r="AD39" s="316">
        <v>3.2800000000000002</v>
      </c>
      <c r="AE39" s="316"/>
      <c r="AF39" s="316">
        <f t="shared" si="1"/>
        <v>-2.1000000000000352E-2</v>
      </c>
      <c r="AG39" s="316">
        <f t="shared" si="2"/>
        <v>-8.6200000000000276E-2</v>
      </c>
      <c r="AH39" s="4">
        <v>40375</v>
      </c>
      <c r="AI39" s="5">
        <v>3.2589999999999999</v>
      </c>
      <c r="AJ39" s="5"/>
      <c r="AK39" s="106"/>
      <c r="AL39" s="95">
        <f t="shared" si="3"/>
        <v>72.563939312184317</v>
      </c>
      <c r="AM39" s="70">
        <f t="shared" si="9"/>
        <v>-1.4517086507442906E-3</v>
      </c>
      <c r="AN39" s="71"/>
      <c r="AO39" s="71"/>
      <c r="AP39" s="106"/>
      <c r="AQ39" s="4">
        <v>40375</v>
      </c>
      <c r="AR39" s="5">
        <v>3.8460000000000001</v>
      </c>
      <c r="AS39" s="330">
        <v>40375</v>
      </c>
      <c r="AT39" s="328">
        <v>4.0894000000000004</v>
      </c>
      <c r="AU39" s="330">
        <v>40375</v>
      </c>
      <c r="AV39" s="328">
        <v>4.3411999999999997</v>
      </c>
      <c r="AW39" s="330">
        <v>40375</v>
      </c>
      <c r="AX39" s="328">
        <v>5.0865999999999998</v>
      </c>
      <c r="AY39" s="330">
        <v>40375</v>
      </c>
      <c r="AZ39" s="328">
        <v>7.3689999999999998</v>
      </c>
      <c r="BA39" s="106"/>
      <c r="BC39" s="4">
        <v>40375</v>
      </c>
      <c r="BD39" s="5">
        <v>2.4050000000000002</v>
      </c>
    </row>
    <row r="40" spans="1:56">
      <c r="A40" s="4">
        <v>40382</v>
      </c>
      <c r="B40" s="318">
        <v>40382</v>
      </c>
      <c r="C40" s="316">
        <v>2.7805999999999997</v>
      </c>
      <c r="D40" s="316"/>
      <c r="E40" s="316">
        <f t="shared" si="4"/>
        <v>7.4599999999999778E-2</v>
      </c>
      <c r="F40" s="4">
        <v>40382</v>
      </c>
      <c r="G40" s="5">
        <v>2.706</v>
      </c>
      <c r="H40" s="5"/>
      <c r="I40" s="106"/>
      <c r="J40" s="95">
        <f t="shared" si="5"/>
        <v>76.567037760287974</v>
      </c>
      <c r="K40" s="70">
        <f t="shared" si="7"/>
        <v>-9.6939800825647272E-3</v>
      </c>
      <c r="L40" s="71"/>
      <c r="M40" s="71"/>
      <c r="N40" s="106"/>
      <c r="O40" s="4">
        <v>40382</v>
      </c>
      <c r="P40" s="5">
        <v>1.46</v>
      </c>
      <c r="Q40" s="5"/>
      <c r="R40" s="106"/>
      <c r="S40" s="5">
        <f>(1+G40)/(1+P40)-1</f>
        <v>0.50650406504065049</v>
      </c>
      <c r="T40" s="95">
        <f t="shared" si="6"/>
        <v>95.073247532252623</v>
      </c>
      <c r="U40" s="70">
        <f t="shared" si="8"/>
        <v>-6.9281714453306486E-3</v>
      </c>
      <c r="V40" s="71"/>
      <c r="W40" s="71"/>
      <c r="X40" s="106"/>
      <c r="Y40" s="318">
        <v>40382</v>
      </c>
      <c r="Z40" s="316">
        <v>3.4363999999999999</v>
      </c>
      <c r="AA40" s="316"/>
      <c r="AB40" s="316">
        <f t="shared" si="0"/>
        <v>7.4199999999999822E-2</v>
      </c>
      <c r="AC40" s="318">
        <v>40382</v>
      </c>
      <c r="AD40" s="316">
        <v>3.3622000000000001</v>
      </c>
      <c r="AE40" s="316"/>
      <c r="AF40" s="316">
        <f t="shared" si="1"/>
        <v>-1.2000000000003119E-3</v>
      </c>
      <c r="AG40" s="316">
        <f t="shared" si="2"/>
        <v>-7.5400000000000134E-2</v>
      </c>
      <c r="AH40" s="4">
        <v>40382</v>
      </c>
      <c r="AI40" s="5">
        <v>3.3609999999999998</v>
      </c>
      <c r="AJ40" s="5"/>
      <c r="AK40" s="106"/>
      <c r="AL40" s="95">
        <f t="shared" si="3"/>
        <v>71.851026330194429</v>
      </c>
      <c r="AM40" s="70">
        <f t="shared" si="9"/>
        <v>-9.8246179679247585E-3</v>
      </c>
      <c r="AN40" s="71"/>
      <c r="AO40" s="71"/>
      <c r="AP40" s="106"/>
      <c r="AQ40" s="4">
        <v>40382</v>
      </c>
      <c r="AR40" s="5">
        <v>3.85</v>
      </c>
      <c r="AS40" s="330">
        <v>40382</v>
      </c>
      <c r="AT40" s="328">
        <v>4.0591999999999997</v>
      </c>
      <c r="AU40" s="330">
        <v>40382</v>
      </c>
      <c r="AV40" s="328">
        <v>4.3247</v>
      </c>
      <c r="AW40" s="330">
        <v>40382</v>
      </c>
      <c r="AX40" s="328">
        <v>5.1554000000000002</v>
      </c>
      <c r="AY40" s="330">
        <v>40382</v>
      </c>
      <c r="AZ40" s="328">
        <v>7.3745000000000003</v>
      </c>
      <c r="BA40" s="106"/>
      <c r="BC40" s="4">
        <v>40382</v>
      </c>
      <c r="BD40" s="5">
        <v>2.4820000000000002</v>
      </c>
    </row>
    <row r="41" spans="1:56">
      <c r="A41" s="4">
        <v>40389</v>
      </c>
      <c r="B41" s="318">
        <v>40389</v>
      </c>
      <c r="C41" s="316">
        <v>2.7481999999999998</v>
      </c>
      <c r="D41" s="316"/>
      <c r="E41" s="316">
        <f t="shared" si="4"/>
        <v>7.9199999999999715E-2</v>
      </c>
      <c r="F41" s="4">
        <v>40389</v>
      </c>
      <c r="G41" s="5">
        <v>2.669</v>
      </c>
      <c r="H41" s="5"/>
      <c r="I41" s="106"/>
      <c r="J41" s="95">
        <f t="shared" si="5"/>
        <v>76.843419054140014</v>
      </c>
      <c r="K41" s="70">
        <f t="shared" si="7"/>
        <v>3.6096641836572047E-3</v>
      </c>
      <c r="L41" s="71"/>
      <c r="M41" s="71"/>
      <c r="N41" s="106"/>
      <c r="O41" s="4">
        <v>40389</v>
      </c>
      <c r="P41" s="5">
        <v>1.6</v>
      </c>
      <c r="Q41" s="5"/>
      <c r="R41" s="106"/>
      <c r="S41" s="5">
        <f>(1+G41)/(1+P41)-1</f>
        <v>0.4111538461538462</v>
      </c>
      <c r="T41" s="95">
        <f t="shared" si="6"/>
        <v>95.97992875556487</v>
      </c>
      <c r="U41" s="70">
        <f t="shared" si="8"/>
        <v>9.5366598580180553E-3</v>
      </c>
      <c r="V41" s="71"/>
      <c r="W41" s="71"/>
      <c r="X41" s="106"/>
      <c r="Y41" s="318">
        <v>40389</v>
      </c>
      <c r="Z41" s="316">
        <v>3.3517000000000001</v>
      </c>
      <c r="AA41" s="316"/>
      <c r="AB41" s="316">
        <f t="shared" si="0"/>
        <v>4.0200000000000014E-2</v>
      </c>
      <c r="AC41" s="318">
        <v>40389</v>
      </c>
      <c r="AD41" s="316">
        <v>3.3115000000000001</v>
      </c>
      <c r="AE41" s="316"/>
      <c r="AF41" s="316">
        <f t="shared" si="1"/>
        <v>-1.0499999999999954E-2</v>
      </c>
      <c r="AG41" s="316">
        <f t="shared" si="2"/>
        <v>-5.0699999999999967E-2</v>
      </c>
      <c r="AH41" s="4">
        <v>40389</v>
      </c>
      <c r="AI41" s="5">
        <v>3.3010000000000002</v>
      </c>
      <c r="AJ41" s="5"/>
      <c r="AK41" s="106"/>
      <c r="AL41" s="95">
        <f t="shared" si="3"/>
        <v>72.26944889750645</v>
      </c>
      <c r="AM41" s="70">
        <f t="shared" si="9"/>
        <v>5.8234737718170148E-3</v>
      </c>
      <c r="AN41" s="71"/>
      <c r="AO41" s="71"/>
      <c r="AP41" s="106"/>
      <c r="AQ41" s="4">
        <v>40389</v>
      </c>
      <c r="AR41" s="5">
        <v>3.8121999999999998</v>
      </c>
      <c r="AS41" s="330">
        <v>40389</v>
      </c>
      <c r="AT41" s="328">
        <v>3.9967999999999999</v>
      </c>
      <c r="AU41" s="330">
        <v>40389</v>
      </c>
      <c r="AV41" s="328">
        <v>4.2422000000000004</v>
      </c>
      <c r="AW41" s="330">
        <v>40389</v>
      </c>
      <c r="AX41" s="328">
        <v>5.0246000000000004</v>
      </c>
      <c r="AY41" s="330">
        <v>40389</v>
      </c>
      <c r="AZ41" s="328">
        <v>7.2264999999999997</v>
      </c>
      <c r="BA41" s="106"/>
      <c r="BC41" s="4">
        <v>40389</v>
      </c>
      <c r="BD41" s="5">
        <v>2.3970000000000002</v>
      </c>
    </row>
    <row r="42" spans="1:56">
      <c r="A42" s="4">
        <v>40396</v>
      </c>
      <c r="B42" s="318">
        <v>40396</v>
      </c>
      <c r="C42" s="316">
        <v>2.6303000000000001</v>
      </c>
      <c r="D42" s="316"/>
      <c r="E42" s="316">
        <f t="shared" si="4"/>
        <v>0.11129999999999995</v>
      </c>
      <c r="F42" s="4">
        <v>40396</v>
      </c>
      <c r="G42" s="5">
        <v>2.5190000000000001</v>
      </c>
      <c r="H42" s="5"/>
      <c r="I42" s="106"/>
      <c r="J42" s="95">
        <f t="shared" si="5"/>
        <v>77.975180187582467</v>
      </c>
      <c r="K42" s="70">
        <f t="shared" si="7"/>
        <v>1.4728146500679136E-2</v>
      </c>
      <c r="L42" s="71"/>
      <c r="M42" s="71"/>
      <c r="N42" s="106"/>
      <c r="O42" s="4">
        <v>40396</v>
      </c>
      <c r="P42" s="5">
        <v>1.55</v>
      </c>
      <c r="Q42" s="5"/>
      <c r="R42" s="106"/>
      <c r="S42" s="5">
        <f>(1+G42)/(1+P42)-1</f>
        <v>0.38000000000000012</v>
      </c>
      <c r="T42" s="95">
        <f t="shared" si="6"/>
        <v>96.278227567587564</v>
      </c>
      <c r="U42" s="70">
        <f t="shared" si="8"/>
        <v>3.1079290836147685E-3</v>
      </c>
      <c r="V42" s="71"/>
      <c r="W42" s="71"/>
      <c r="X42" s="106"/>
      <c r="Y42" s="318">
        <v>40396</v>
      </c>
      <c r="Z42" s="316">
        <v>3.1621000000000001</v>
      </c>
      <c r="AA42" s="316"/>
      <c r="AB42" s="316">
        <f t="shared" si="0"/>
        <v>4.8799999999999955E-2</v>
      </c>
      <c r="AC42" s="318">
        <v>40396</v>
      </c>
      <c r="AD42" s="316">
        <v>3.1133000000000002</v>
      </c>
      <c r="AE42" s="316"/>
      <c r="AF42" s="316">
        <f t="shared" si="1"/>
        <v>-2.8300000000000214E-2</v>
      </c>
      <c r="AG42" s="316">
        <f t="shared" si="2"/>
        <v>-7.7100000000000168E-2</v>
      </c>
      <c r="AH42" s="4">
        <v>40396</v>
      </c>
      <c r="AI42" s="5">
        <v>3.085</v>
      </c>
      <c r="AJ42" s="5"/>
      <c r="AK42" s="106"/>
      <c r="AL42" s="95">
        <f t="shared" si="3"/>
        <v>73.798111337317422</v>
      </c>
      <c r="AM42" s="70">
        <f t="shared" si="9"/>
        <v>2.1152263689999114E-2</v>
      </c>
      <c r="AN42" s="71"/>
      <c r="AO42" s="71"/>
      <c r="AP42" s="106"/>
      <c r="AQ42" s="4">
        <v>40396</v>
      </c>
      <c r="AR42" s="5">
        <v>3.6313</v>
      </c>
      <c r="AS42" s="330">
        <v>40396</v>
      </c>
      <c r="AT42" s="328">
        <v>3.8166000000000002</v>
      </c>
      <c r="AU42" s="330">
        <v>40396</v>
      </c>
      <c r="AV42" s="328">
        <v>4.0331000000000001</v>
      </c>
      <c r="AW42" s="330">
        <v>40396</v>
      </c>
      <c r="AX42" s="328">
        <v>4.8220999999999998</v>
      </c>
      <c r="AY42" s="330">
        <v>40396</v>
      </c>
      <c r="AZ42" s="328">
        <v>6.9886999999999997</v>
      </c>
      <c r="BA42" s="106"/>
      <c r="BC42" s="4">
        <v>40396</v>
      </c>
      <c r="BD42" s="5">
        <v>2.286</v>
      </c>
    </row>
    <row r="43" spans="1:56">
      <c r="A43" s="4">
        <v>40403</v>
      </c>
      <c r="B43" s="318">
        <v>40403</v>
      </c>
      <c r="C43" s="316">
        <v>2.4999000000000002</v>
      </c>
      <c r="D43" s="316"/>
      <c r="E43" s="316">
        <f t="shared" si="4"/>
        <v>0.10690000000000044</v>
      </c>
      <c r="F43" s="4">
        <v>40403</v>
      </c>
      <c r="G43" s="5">
        <v>2.3929999999999998</v>
      </c>
      <c r="H43" s="5"/>
      <c r="I43" s="106"/>
      <c r="J43" s="95">
        <f t="shared" si="5"/>
        <v>78.940036841015726</v>
      </c>
      <c r="K43" s="70">
        <f t="shared" si="7"/>
        <v>1.2373894502226646E-2</v>
      </c>
      <c r="L43" s="71"/>
      <c r="M43" s="71"/>
      <c r="N43" s="106"/>
      <c r="O43" s="4">
        <v>40403</v>
      </c>
      <c r="P43" s="5">
        <v>1.51</v>
      </c>
      <c r="Q43" s="5"/>
      <c r="R43" s="106"/>
      <c r="S43" s="5">
        <f>(1+G43)/(1+P43)-1</f>
        <v>0.35179282868525896</v>
      </c>
      <c r="T43" s="95">
        <f t="shared" si="6"/>
        <v>96.549191744701233</v>
      </c>
      <c r="U43" s="70">
        <f t="shared" si="8"/>
        <v>2.8143868448705215E-3</v>
      </c>
      <c r="V43" s="71"/>
      <c r="W43" s="71"/>
      <c r="X43" s="106"/>
      <c r="Y43" s="318">
        <v>40403</v>
      </c>
      <c r="Z43" s="316">
        <v>3.0924999999999998</v>
      </c>
      <c r="AA43" s="316"/>
      <c r="AB43" s="316">
        <f t="shared" si="0"/>
        <v>2.1099999999999675E-2</v>
      </c>
      <c r="AC43" s="318">
        <v>40403</v>
      </c>
      <c r="AD43" s="316">
        <v>3.0714000000000001</v>
      </c>
      <c r="AE43" s="316"/>
      <c r="AF43" s="316">
        <f t="shared" si="1"/>
        <v>-2.1400000000000308E-2</v>
      </c>
      <c r="AG43" s="316">
        <f t="shared" si="2"/>
        <v>-4.2499999999999982E-2</v>
      </c>
      <c r="AH43" s="4">
        <v>40403</v>
      </c>
      <c r="AI43" s="5">
        <v>3.05</v>
      </c>
      <c r="AJ43" s="5"/>
      <c r="AK43" s="106"/>
      <c r="AL43" s="95">
        <f t="shared" si="3"/>
        <v>74.049143379042604</v>
      </c>
      <c r="AM43" s="70">
        <f t="shared" si="9"/>
        <v>3.4016052331984647E-3</v>
      </c>
      <c r="AN43" s="71"/>
      <c r="AO43" s="71"/>
      <c r="AP43" s="106"/>
      <c r="AQ43" s="4">
        <v>40403</v>
      </c>
      <c r="AR43" s="5">
        <v>3.4661</v>
      </c>
      <c r="AS43" s="330">
        <v>40403</v>
      </c>
      <c r="AT43" s="328">
        <v>3.6669</v>
      </c>
      <c r="AU43" s="330">
        <v>40403</v>
      </c>
      <c r="AV43" s="328">
        <v>3.87</v>
      </c>
      <c r="AW43" s="330">
        <v>40403</v>
      </c>
      <c r="AX43" s="328">
        <v>4.7172000000000001</v>
      </c>
      <c r="AY43" s="330">
        <v>40403</v>
      </c>
      <c r="AZ43" s="328">
        <v>6.97</v>
      </c>
      <c r="BA43" s="106"/>
      <c r="BC43" s="4">
        <v>40403</v>
      </c>
      <c r="BD43" s="5">
        <v>2.2090000000000001</v>
      </c>
    </row>
    <row r="44" spans="1:56">
      <c r="A44" s="4">
        <v>40410</v>
      </c>
      <c r="B44" s="318">
        <v>40410</v>
      </c>
      <c r="C44" s="316">
        <v>2.3877000000000002</v>
      </c>
      <c r="D44" s="316"/>
      <c r="E44" s="316">
        <f t="shared" si="4"/>
        <v>0.11670000000000025</v>
      </c>
      <c r="F44" s="4">
        <v>40410</v>
      </c>
      <c r="G44" s="5">
        <v>2.2709999999999999</v>
      </c>
      <c r="H44" s="5"/>
      <c r="I44" s="106"/>
      <c r="J44" s="95">
        <f t="shared" si="5"/>
        <v>79.88679082632666</v>
      </c>
      <c r="K44" s="70">
        <f t="shared" si="7"/>
        <v>1.1993330928102876E-2</v>
      </c>
      <c r="L44" s="71"/>
      <c r="M44" s="71"/>
      <c r="N44" s="106"/>
      <c r="O44" s="4">
        <v>40410</v>
      </c>
      <c r="P44" s="5">
        <v>1.38</v>
      </c>
      <c r="Q44" s="5"/>
      <c r="R44" s="106"/>
      <c r="S44" s="5">
        <f>(1+G44)/(1+P44)-1</f>
        <v>0.37436974789915967</v>
      </c>
      <c r="T44" s="95">
        <f t="shared" si="6"/>
        <v>96.332246092673046</v>
      </c>
      <c r="U44" s="70">
        <f t="shared" si="8"/>
        <v>-2.2469960453096517E-3</v>
      </c>
      <c r="V44" s="71"/>
      <c r="W44" s="71"/>
      <c r="X44" s="106"/>
      <c r="Y44" s="318">
        <v>40410</v>
      </c>
      <c r="Z44" s="316">
        <v>3.0388000000000002</v>
      </c>
      <c r="AA44" s="316"/>
      <c r="AB44" s="316">
        <f t="shared" si="0"/>
        <v>4.4999999999999929E-2</v>
      </c>
      <c r="AC44" s="318">
        <v>40410</v>
      </c>
      <c r="AD44" s="316">
        <v>2.9938000000000002</v>
      </c>
      <c r="AE44" s="316"/>
      <c r="AF44" s="316">
        <f t="shared" si="1"/>
        <v>-4.0800000000000392E-2</v>
      </c>
      <c r="AG44" s="316">
        <f t="shared" si="2"/>
        <v>-8.580000000000032E-2</v>
      </c>
      <c r="AH44" s="4">
        <v>40410</v>
      </c>
      <c r="AI44" s="5">
        <v>2.9529999999999998</v>
      </c>
      <c r="AJ44" s="5"/>
      <c r="AK44" s="106"/>
      <c r="AL44" s="95">
        <f t="shared" si="3"/>
        <v>74.749783188833959</v>
      </c>
      <c r="AM44" s="70">
        <f t="shared" si="9"/>
        <v>9.4618219444473663E-3</v>
      </c>
      <c r="AN44" s="71"/>
      <c r="AO44" s="71"/>
      <c r="AP44" s="106"/>
      <c r="AQ44" s="4">
        <v>40410</v>
      </c>
      <c r="AR44" s="5">
        <v>3.2997999999999998</v>
      </c>
      <c r="AS44" s="330">
        <v>40410</v>
      </c>
      <c r="AT44" s="328">
        <v>3.5041000000000002</v>
      </c>
      <c r="AU44" s="330">
        <v>40410</v>
      </c>
      <c r="AV44" s="328">
        <v>3.7054999999999998</v>
      </c>
      <c r="AW44" s="330">
        <v>40410</v>
      </c>
      <c r="AX44" s="328">
        <v>4.5633999999999997</v>
      </c>
      <c r="AY44" s="330">
        <v>40410</v>
      </c>
      <c r="AZ44" s="328">
        <v>6.7805</v>
      </c>
      <c r="BA44" s="106"/>
      <c r="BC44" s="4">
        <v>40410</v>
      </c>
      <c r="BD44" s="5">
        <v>2.1589999999999998</v>
      </c>
    </row>
    <row r="45" spans="1:56">
      <c r="A45" s="4">
        <v>40417</v>
      </c>
      <c r="B45" s="318">
        <v>40417</v>
      </c>
      <c r="C45" s="316">
        <v>2.2605</v>
      </c>
      <c r="D45" s="316"/>
      <c r="E45" s="316">
        <f t="shared" si="4"/>
        <v>6.0499999999999776E-2</v>
      </c>
      <c r="F45" s="4">
        <v>40417</v>
      </c>
      <c r="G45" s="5">
        <v>2.2000000000000002</v>
      </c>
      <c r="H45" s="5"/>
      <c r="I45" s="106"/>
      <c r="J45" s="95">
        <f t="shared" si="5"/>
        <v>80.443515567739539</v>
      </c>
      <c r="K45" s="70">
        <f t="shared" si="7"/>
        <v>6.968921090136096E-3</v>
      </c>
      <c r="L45" s="71"/>
      <c r="M45" s="71"/>
      <c r="N45" s="106"/>
      <c r="O45" s="4">
        <v>40417</v>
      </c>
      <c r="P45" s="5">
        <v>1.49</v>
      </c>
      <c r="Q45" s="5"/>
      <c r="R45" s="106"/>
      <c r="S45" s="5">
        <f>(1+G45)/(1+P45)-1</f>
        <v>0.28514056224899598</v>
      </c>
      <c r="T45" s="95">
        <f t="shared" si="6"/>
        <v>97.192806859043912</v>
      </c>
      <c r="U45" s="70">
        <f t="shared" si="8"/>
        <v>8.9332575671805109E-3</v>
      </c>
      <c r="V45" s="71"/>
      <c r="W45" s="71"/>
      <c r="X45" s="106"/>
      <c r="Y45" s="318">
        <v>40417</v>
      </c>
      <c r="Z45" s="316">
        <v>2.9502999999999999</v>
      </c>
      <c r="AA45" s="316"/>
      <c r="AB45" s="316">
        <f t="shared" si="0"/>
        <v>3.4899999999999931E-2</v>
      </c>
      <c r="AC45" s="318">
        <v>40417</v>
      </c>
      <c r="AD45" s="316">
        <v>2.9154</v>
      </c>
      <c r="AE45" s="316"/>
      <c r="AF45" s="316">
        <f t="shared" si="1"/>
        <v>-1.540000000000008E-2</v>
      </c>
      <c r="AG45" s="316">
        <f t="shared" si="2"/>
        <v>-5.0300000000000011E-2</v>
      </c>
      <c r="AH45" s="4">
        <v>40417</v>
      </c>
      <c r="AI45" s="5">
        <v>2.9</v>
      </c>
      <c r="AJ45" s="5"/>
      <c r="AK45" s="106"/>
      <c r="AL45" s="95">
        <f t="shared" si="3"/>
        <v>75.135685383940569</v>
      </c>
      <c r="AM45" s="70">
        <f t="shared" si="9"/>
        <v>5.162586145992399E-3</v>
      </c>
      <c r="AN45" s="71"/>
      <c r="AO45" s="71"/>
      <c r="AP45" s="106"/>
      <c r="AQ45" s="4">
        <v>40417</v>
      </c>
      <c r="AR45" s="5">
        <v>3.226</v>
      </c>
      <c r="AS45" s="330">
        <v>40417</v>
      </c>
      <c r="AT45" s="328">
        <v>3.4380000000000002</v>
      </c>
      <c r="AU45" s="330">
        <v>40417</v>
      </c>
      <c r="AV45" s="328">
        <v>3.6137000000000001</v>
      </c>
      <c r="AW45" s="330">
        <v>40417</v>
      </c>
      <c r="AX45" s="328">
        <v>4.4874000000000001</v>
      </c>
      <c r="AY45" s="330">
        <v>40417</v>
      </c>
      <c r="AZ45" s="328">
        <v>6.7545999999999999</v>
      </c>
      <c r="BA45" s="106"/>
      <c r="BC45" s="4">
        <v>40417</v>
      </c>
      <c r="BD45" s="5">
        <v>2.1930000000000001</v>
      </c>
    </row>
    <row r="46" spans="1:56">
      <c r="A46" s="4">
        <v>40424</v>
      </c>
      <c r="B46" s="318">
        <v>40424</v>
      </c>
      <c r="C46" s="316">
        <v>2.4455999999999998</v>
      </c>
      <c r="D46" s="316"/>
      <c r="E46" s="316">
        <f t="shared" si="4"/>
        <v>9.1599999999999682E-2</v>
      </c>
      <c r="F46" s="4">
        <v>40424</v>
      </c>
      <c r="G46" s="5">
        <v>2.3540000000000001</v>
      </c>
      <c r="H46" s="5"/>
      <c r="I46" s="106"/>
      <c r="J46" s="95">
        <f t="shared" si="5"/>
        <v>79.24133875322299</v>
      </c>
      <c r="K46" s="70">
        <f t="shared" si="7"/>
        <v>-1.4944359480463333E-2</v>
      </c>
      <c r="L46" s="71"/>
      <c r="M46" s="71"/>
      <c r="N46" s="106"/>
      <c r="O46" s="4">
        <v>40424</v>
      </c>
      <c r="P46" s="5">
        <v>1.55</v>
      </c>
      <c r="Q46" s="5"/>
      <c r="R46" s="106"/>
      <c r="S46" s="5">
        <f>(1+G46)/(1+P46)-1</f>
        <v>0.31529411764705895</v>
      </c>
      <c r="T46" s="95">
        <f t="shared" si="6"/>
        <v>96.901051979732074</v>
      </c>
      <c r="U46" s="70">
        <f t="shared" si="8"/>
        <v>-3.0018155534386687E-3</v>
      </c>
      <c r="V46" s="71"/>
      <c r="W46" s="71"/>
      <c r="X46" s="106"/>
      <c r="Y46" s="318">
        <v>40424</v>
      </c>
      <c r="Z46" s="316">
        <v>3.0859999999999999</v>
      </c>
      <c r="AA46" s="316"/>
      <c r="AB46" s="316">
        <f t="shared" si="0"/>
        <v>3.620000000000001E-2</v>
      </c>
      <c r="AC46" s="318">
        <v>40424</v>
      </c>
      <c r="AD46" s="316">
        <v>3.0497999999999998</v>
      </c>
      <c r="AE46" s="316"/>
      <c r="AF46" s="316">
        <f t="shared" si="1"/>
        <v>-5.8799999999999741E-2</v>
      </c>
      <c r="AG46" s="316">
        <f t="shared" si="2"/>
        <v>-9.4999999999999751E-2</v>
      </c>
      <c r="AH46" s="4">
        <v>40424</v>
      </c>
      <c r="AI46" s="5">
        <v>2.9910000000000001</v>
      </c>
      <c r="AJ46" s="5"/>
      <c r="AK46" s="106"/>
      <c r="AL46" s="95">
        <f t="shared" si="3"/>
        <v>74.474440661964167</v>
      </c>
      <c r="AM46" s="70">
        <f t="shared" si="9"/>
        <v>-8.800674654093673E-3</v>
      </c>
      <c r="AN46" s="71"/>
      <c r="AO46" s="71"/>
      <c r="AP46" s="106"/>
      <c r="AQ46" s="4">
        <v>40424</v>
      </c>
      <c r="AR46" s="5">
        <v>3.4657999999999998</v>
      </c>
      <c r="AS46" s="330">
        <v>40424</v>
      </c>
      <c r="AT46" s="328">
        <v>3.5991999999999997</v>
      </c>
      <c r="AU46" s="330">
        <v>40424</v>
      </c>
      <c r="AV46" s="328">
        <v>3.7922000000000002</v>
      </c>
      <c r="AW46" s="330">
        <v>40424</v>
      </c>
      <c r="AX46" s="328">
        <v>4.5723000000000003</v>
      </c>
      <c r="AY46" s="330">
        <v>40424</v>
      </c>
      <c r="AZ46" s="328">
        <v>6.8056000000000001</v>
      </c>
      <c r="BA46" s="106"/>
      <c r="BC46" s="4">
        <v>40424</v>
      </c>
      <c r="BD46" s="5">
        <v>2.222</v>
      </c>
    </row>
    <row r="47" spans="1:56">
      <c r="A47" s="4">
        <v>40431</v>
      </c>
      <c r="B47" s="318">
        <v>40431</v>
      </c>
      <c r="C47" s="316">
        <v>2.5085999999999999</v>
      </c>
      <c r="D47" s="316"/>
      <c r="E47" s="316">
        <f t="shared" si="4"/>
        <v>0.10860000000000003</v>
      </c>
      <c r="F47" s="4">
        <v>40431</v>
      </c>
      <c r="G47" s="5">
        <v>2.4</v>
      </c>
      <c r="H47" s="5"/>
      <c r="I47" s="106"/>
      <c r="J47" s="95">
        <f t="shared" si="5"/>
        <v>78.886090522101185</v>
      </c>
      <c r="K47" s="70">
        <f t="shared" si="7"/>
        <v>-4.4831174827590437E-3</v>
      </c>
      <c r="L47" s="71"/>
      <c r="M47" s="71"/>
      <c r="N47" s="106"/>
      <c r="O47" s="4">
        <v>40431</v>
      </c>
      <c r="P47" s="5">
        <v>1.6099999999999999</v>
      </c>
      <c r="Q47" s="5"/>
      <c r="R47" s="106"/>
      <c r="S47" s="5">
        <f>(1+G47)/(1+P47)-1</f>
        <v>0.30268199233716486</v>
      </c>
      <c r="T47" s="95">
        <f t="shared" si="6"/>
        <v>97.022964967330438</v>
      </c>
      <c r="U47" s="70">
        <f t="shared" si="8"/>
        <v>1.2581183083942519E-3</v>
      </c>
      <c r="V47" s="71"/>
      <c r="W47" s="71"/>
      <c r="X47" s="106"/>
      <c r="Y47" s="318">
        <v>40431</v>
      </c>
      <c r="Z47" s="316">
        <v>3.2393000000000001</v>
      </c>
      <c r="AA47" s="316"/>
      <c r="AB47" s="316">
        <f t="shared" si="0"/>
        <v>5.1499999999999879E-2</v>
      </c>
      <c r="AC47" s="318">
        <v>40431</v>
      </c>
      <c r="AD47" s="316">
        <v>3.1878000000000002</v>
      </c>
      <c r="AE47" s="316"/>
      <c r="AF47" s="316">
        <f t="shared" si="1"/>
        <v>-5.8800000000000185E-2</v>
      </c>
      <c r="AG47" s="316">
        <f t="shared" si="2"/>
        <v>-0.11030000000000006</v>
      </c>
      <c r="AH47" s="4">
        <v>40431</v>
      </c>
      <c r="AI47" s="5">
        <v>3.129</v>
      </c>
      <c r="AJ47" s="5"/>
      <c r="AK47" s="106"/>
      <c r="AL47" s="95">
        <f t="shared" si="3"/>
        <v>73.483855428329619</v>
      </c>
      <c r="AM47" s="70">
        <f t="shared" si="9"/>
        <v>-1.3301009377576467E-2</v>
      </c>
      <c r="AN47" s="71"/>
      <c r="AO47" s="71"/>
      <c r="AP47" s="106"/>
      <c r="AQ47" s="4">
        <v>40431</v>
      </c>
      <c r="AR47" s="5">
        <v>3.5467</v>
      </c>
      <c r="AS47" s="330">
        <v>40431</v>
      </c>
      <c r="AT47" s="328">
        <v>3.6531000000000002</v>
      </c>
      <c r="AU47" s="330">
        <v>40431</v>
      </c>
      <c r="AV47" s="328">
        <v>3.7932000000000001</v>
      </c>
      <c r="AW47" s="330">
        <v>40431</v>
      </c>
      <c r="AX47" s="328">
        <v>4.6668000000000003</v>
      </c>
      <c r="AY47" s="330">
        <v>40431</v>
      </c>
      <c r="AZ47" s="328">
        <v>6.7881</v>
      </c>
      <c r="BA47" s="106"/>
      <c r="BC47" s="4">
        <v>40431</v>
      </c>
      <c r="BD47" s="5">
        <v>2.3319999999999999</v>
      </c>
    </row>
    <row r="48" spans="1:56">
      <c r="A48" s="4">
        <v>40438</v>
      </c>
      <c r="B48" s="318">
        <v>40438</v>
      </c>
      <c r="C48" s="316">
        <v>2.5411999999999999</v>
      </c>
      <c r="D48" s="316"/>
      <c r="E48" s="316">
        <f t="shared" si="4"/>
        <v>0.11419999999999986</v>
      </c>
      <c r="F48" s="4">
        <v>40438</v>
      </c>
      <c r="G48" s="5">
        <v>2.427</v>
      </c>
      <c r="H48" s="5"/>
      <c r="I48" s="106"/>
      <c r="J48" s="95">
        <f t="shared" si="5"/>
        <v>78.678391411496904</v>
      </c>
      <c r="K48" s="70">
        <f t="shared" si="7"/>
        <v>-2.632899022243864E-3</v>
      </c>
      <c r="L48" s="71"/>
      <c r="M48" s="71"/>
      <c r="N48" s="106"/>
      <c r="O48" s="4">
        <v>40438</v>
      </c>
      <c r="P48" s="5">
        <v>1.5899999999999999</v>
      </c>
      <c r="Q48" s="5"/>
      <c r="R48" s="106"/>
      <c r="S48" s="5">
        <f>(1+G48)/(1+P48)-1</f>
        <v>0.32316602316602316</v>
      </c>
      <c r="T48" s="95">
        <f t="shared" si="6"/>
        <v>96.825044944340775</v>
      </c>
      <c r="U48" s="70">
        <f t="shared" si="8"/>
        <v>-2.0399296502256656E-3</v>
      </c>
      <c r="V48" s="71"/>
      <c r="W48" s="71"/>
      <c r="X48" s="106"/>
      <c r="Y48" s="318">
        <v>40438</v>
      </c>
      <c r="Z48" s="316">
        <v>3.3691</v>
      </c>
      <c r="AA48" s="316"/>
      <c r="AB48" s="316">
        <f t="shared" si="0"/>
        <v>3.2399999999999984E-2</v>
      </c>
      <c r="AC48" s="318">
        <v>40438</v>
      </c>
      <c r="AD48" s="316">
        <v>3.3367</v>
      </c>
      <c r="AE48" s="316"/>
      <c r="AF48" s="316">
        <f t="shared" si="1"/>
        <v>-4.9700000000000077E-2</v>
      </c>
      <c r="AG48" s="316">
        <f t="shared" si="2"/>
        <v>-8.2100000000000062E-2</v>
      </c>
      <c r="AH48" s="4">
        <v>40438</v>
      </c>
      <c r="AI48" s="5">
        <v>3.2869999999999999</v>
      </c>
      <c r="AJ48" s="5"/>
      <c r="AK48" s="106"/>
      <c r="AL48" s="95">
        <f t="shared" si="3"/>
        <v>72.367466038009212</v>
      </c>
      <c r="AM48" s="70">
        <f t="shared" si="9"/>
        <v>-1.5192308348726279E-2</v>
      </c>
      <c r="AN48" s="71"/>
      <c r="AO48" s="71"/>
      <c r="AP48" s="106"/>
      <c r="AQ48" s="4">
        <v>40438</v>
      </c>
      <c r="AR48" s="5">
        <v>3.6113</v>
      </c>
      <c r="AS48" s="330">
        <v>40438</v>
      </c>
      <c r="AT48" s="328">
        <v>3.7094</v>
      </c>
      <c r="AU48" s="330">
        <v>40438</v>
      </c>
      <c r="AV48" s="328">
        <v>3.8622999999999998</v>
      </c>
      <c r="AW48" s="330">
        <v>40438</v>
      </c>
      <c r="AX48" s="328">
        <v>4.7122999999999999</v>
      </c>
      <c r="AY48" s="330">
        <v>40438</v>
      </c>
      <c r="AZ48" s="328">
        <v>6.7361000000000004</v>
      </c>
      <c r="BA48" s="106"/>
      <c r="BC48" s="4">
        <v>40438</v>
      </c>
      <c r="BD48" s="5">
        <v>2.2359999999999998</v>
      </c>
    </row>
    <row r="49" spans="1:56">
      <c r="A49" s="4">
        <v>40445</v>
      </c>
      <c r="B49" s="318">
        <v>40445</v>
      </c>
      <c r="C49" s="316">
        <v>2.3748</v>
      </c>
      <c r="D49" s="316"/>
      <c r="E49" s="316">
        <f t="shared" si="4"/>
        <v>3.279999999999994E-2</v>
      </c>
      <c r="F49" s="4">
        <v>40445</v>
      </c>
      <c r="G49" s="5">
        <v>2.3420000000000001</v>
      </c>
      <c r="H49" s="5"/>
      <c r="I49" s="106"/>
      <c r="J49" s="95">
        <f t="shared" si="5"/>
        <v>79.334301364392601</v>
      </c>
      <c r="K49" s="70">
        <f t="shared" si="7"/>
        <v>8.3365958699538525E-3</v>
      </c>
      <c r="L49" s="71"/>
      <c r="M49" s="71"/>
      <c r="N49" s="106"/>
      <c r="O49" s="4">
        <v>40445</v>
      </c>
      <c r="P49" s="5">
        <v>1.67</v>
      </c>
      <c r="Q49" s="5"/>
      <c r="R49" s="106"/>
      <c r="S49" s="5">
        <f>(1+G49)/(1+P49)-1</f>
        <v>0.25168539325842709</v>
      </c>
      <c r="T49" s="95">
        <f t="shared" si="6"/>
        <v>97.517638212600545</v>
      </c>
      <c r="U49" s="70">
        <f t="shared" si="8"/>
        <v>7.1530384381221094E-3</v>
      </c>
      <c r="V49" s="71"/>
      <c r="W49" s="71"/>
      <c r="X49" s="106"/>
      <c r="Y49" s="318">
        <v>40445</v>
      </c>
      <c r="Z49" s="316">
        <v>3.3153999999999999</v>
      </c>
      <c r="AA49" s="316"/>
      <c r="AB49" s="316">
        <f t="shared" si="0"/>
        <v>5.8499999999999996E-2</v>
      </c>
      <c r="AC49" s="318">
        <v>40445</v>
      </c>
      <c r="AD49" s="316">
        <v>3.2568999999999999</v>
      </c>
      <c r="AE49" s="316"/>
      <c r="AF49" s="316">
        <f t="shared" si="1"/>
        <v>-1.2900000000000134E-2</v>
      </c>
      <c r="AG49" s="316">
        <f t="shared" si="2"/>
        <v>-7.140000000000013E-2</v>
      </c>
      <c r="AH49" s="4">
        <v>40445</v>
      </c>
      <c r="AI49" s="5">
        <v>3.2439999999999998</v>
      </c>
      <c r="AJ49" s="5"/>
      <c r="AK49" s="106"/>
      <c r="AL49" s="95">
        <f t="shared" si="3"/>
        <v>72.669434158396754</v>
      </c>
      <c r="AM49" s="70">
        <f t="shared" si="9"/>
        <v>4.1727054561913352E-3</v>
      </c>
      <c r="AN49" s="71"/>
      <c r="AO49" s="71"/>
      <c r="AP49" s="106"/>
      <c r="AQ49" s="4">
        <v>40445</v>
      </c>
      <c r="AR49" s="5">
        <v>3.4725999999999999</v>
      </c>
      <c r="AS49" s="330">
        <v>40445</v>
      </c>
      <c r="AT49" s="328">
        <v>3.5709999999999997</v>
      </c>
      <c r="AU49" s="330">
        <v>40445</v>
      </c>
      <c r="AV49" s="328">
        <v>3.7320000000000002</v>
      </c>
      <c r="AW49" s="330">
        <v>40445</v>
      </c>
      <c r="AX49" s="328">
        <v>4.5155000000000003</v>
      </c>
      <c r="AY49" s="330">
        <v>40445</v>
      </c>
      <c r="AZ49" s="328">
        <v>6.7266000000000004</v>
      </c>
      <c r="BA49" s="106"/>
      <c r="BC49" s="4">
        <v>40445</v>
      </c>
      <c r="BD49" s="5">
        <v>2.056</v>
      </c>
    </row>
    <row r="50" spans="1:56">
      <c r="A50" s="4">
        <v>40452</v>
      </c>
      <c r="B50" s="318">
        <v>40452</v>
      </c>
      <c r="C50" s="316">
        <v>2.3515000000000001</v>
      </c>
      <c r="D50" s="316"/>
      <c r="E50" s="316">
        <f t="shared" si="4"/>
        <v>6.5500000000000114E-2</v>
      </c>
      <c r="F50" s="4">
        <v>40452</v>
      </c>
      <c r="G50" s="5">
        <v>2.286</v>
      </c>
      <c r="H50" s="5"/>
      <c r="I50" s="106"/>
      <c r="J50" s="95">
        <f t="shared" si="5"/>
        <v>79.769716016973163</v>
      </c>
      <c r="K50" s="70">
        <f t="shared" si="7"/>
        <v>5.4883530212315925E-3</v>
      </c>
      <c r="L50" s="71"/>
      <c r="M50" s="71"/>
      <c r="N50" s="106"/>
      <c r="O50" s="4">
        <v>40452</v>
      </c>
      <c r="P50" s="5">
        <v>1.5699999999999998</v>
      </c>
      <c r="Q50" s="5"/>
      <c r="R50" s="106"/>
      <c r="S50" s="5">
        <f>(1+G50)/(1+P50)-1</f>
        <v>0.27859922178988339</v>
      </c>
      <c r="T50" s="95">
        <f t="shared" si="6"/>
        <v>97.256225963731609</v>
      </c>
      <c r="U50" s="70">
        <f t="shared" si="8"/>
        <v>-2.6806663251936536E-3</v>
      </c>
      <c r="V50" s="71"/>
      <c r="W50" s="71"/>
      <c r="X50" s="106"/>
      <c r="Y50" s="318">
        <v>40452</v>
      </c>
      <c r="Z50" s="316">
        <v>3.1713</v>
      </c>
      <c r="AA50" s="316"/>
      <c r="AB50" s="316">
        <f t="shared" si="0"/>
        <v>1.3000000000000789E-3</v>
      </c>
      <c r="AC50" s="318">
        <v>40452</v>
      </c>
      <c r="AD50" s="316">
        <v>3.17</v>
      </c>
      <c r="AE50" s="316"/>
      <c r="AF50" s="316">
        <f t="shared" si="1"/>
        <v>-6.899999999999995E-2</v>
      </c>
      <c r="AG50" s="316">
        <f t="shared" si="2"/>
        <v>-7.0300000000000029E-2</v>
      </c>
      <c r="AH50" s="4">
        <v>40452</v>
      </c>
      <c r="AI50" s="5">
        <v>3.101</v>
      </c>
      <c r="AJ50" s="5"/>
      <c r="AK50" s="106"/>
      <c r="AL50" s="95">
        <f t="shared" si="3"/>
        <v>73.683665741382498</v>
      </c>
      <c r="AM50" s="70">
        <f t="shared" si="9"/>
        <v>1.3956783821586315E-2</v>
      </c>
      <c r="AN50" s="71"/>
      <c r="AO50" s="71"/>
      <c r="AP50" s="106"/>
      <c r="AQ50" s="4">
        <v>40452</v>
      </c>
      <c r="AR50" s="5">
        <v>3.4797000000000002</v>
      </c>
      <c r="AS50" s="330">
        <v>40452</v>
      </c>
      <c r="AT50" s="328">
        <v>3.6116000000000001</v>
      </c>
      <c r="AU50" s="330">
        <v>40452</v>
      </c>
      <c r="AV50" s="328">
        <v>3.7677</v>
      </c>
      <c r="AW50" s="330">
        <v>40452</v>
      </c>
      <c r="AX50" s="328">
        <v>4.5487000000000002</v>
      </c>
      <c r="AY50" s="330">
        <v>40452</v>
      </c>
      <c r="AZ50" s="328">
        <v>6.7193000000000005</v>
      </c>
      <c r="BA50" s="106"/>
      <c r="BC50" s="4">
        <v>40452</v>
      </c>
      <c r="BD50" s="5">
        <v>1.9449999999999998</v>
      </c>
    </row>
    <row r="51" spans="1:56">
      <c r="A51" s="4">
        <v>40459</v>
      </c>
      <c r="B51" s="318">
        <v>40459</v>
      </c>
      <c r="C51" s="316">
        <v>2.3605999999999998</v>
      </c>
      <c r="D51" s="316"/>
      <c r="E51" s="316">
        <f t="shared" si="4"/>
        <v>0.10659999999999981</v>
      </c>
      <c r="F51" s="4">
        <v>40459</v>
      </c>
      <c r="G51" s="5">
        <v>2.254</v>
      </c>
      <c r="H51" s="5"/>
      <c r="I51" s="106"/>
      <c r="J51" s="95">
        <f t="shared" si="5"/>
        <v>80.019704152074539</v>
      </c>
      <c r="K51" s="70">
        <f t="shared" si="7"/>
        <v>3.1338726973552692E-3</v>
      </c>
      <c r="L51" s="71"/>
      <c r="M51" s="71"/>
      <c r="N51" s="106"/>
      <c r="O51" s="4">
        <v>40459</v>
      </c>
      <c r="P51" s="5">
        <v>1.6</v>
      </c>
      <c r="Q51" s="5"/>
      <c r="R51" s="106"/>
      <c r="S51" s="5">
        <f>(1+G51)/(1+P51)-1</f>
        <v>0.25153846153846149</v>
      </c>
      <c r="T51" s="95">
        <f t="shared" si="6"/>
        <v>97.519067470348574</v>
      </c>
      <c r="U51" s="70">
        <f t="shared" si="8"/>
        <v>2.7025674090518678E-3</v>
      </c>
      <c r="V51" s="71"/>
      <c r="W51" s="71"/>
      <c r="X51" s="106"/>
      <c r="Y51" s="318">
        <v>40459</v>
      </c>
      <c r="Z51" s="316">
        <v>3.2584</v>
      </c>
      <c r="AA51" s="316"/>
      <c r="AB51" s="316">
        <f t="shared" si="0"/>
        <v>4.2100000000000026E-2</v>
      </c>
      <c r="AC51" s="318">
        <v>40459</v>
      </c>
      <c r="AD51" s="316">
        <v>3.2162999999999999</v>
      </c>
      <c r="AE51" s="316"/>
      <c r="AF51" s="316">
        <f t="shared" si="1"/>
        <v>-7.5299999999999923E-2</v>
      </c>
      <c r="AG51" s="316">
        <f t="shared" si="2"/>
        <v>-0.11739999999999995</v>
      </c>
      <c r="AH51" s="4">
        <v>40459</v>
      </c>
      <c r="AI51" s="5">
        <v>3.141</v>
      </c>
      <c r="AJ51" s="5"/>
      <c r="AK51" s="106"/>
      <c r="AL51" s="95">
        <f t="shared" si="3"/>
        <v>73.3984049543038</v>
      </c>
      <c r="AM51" s="70">
        <f t="shared" si="9"/>
        <v>-3.8714250194869042E-3</v>
      </c>
      <c r="AN51" s="71"/>
      <c r="AO51" s="71"/>
      <c r="AP51" s="106"/>
      <c r="AQ51" s="4">
        <v>40459</v>
      </c>
      <c r="AR51" s="5">
        <v>3.4291</v>
      </c>
      <c r="AS51" s="330">
        <v>40459</v>
      </c>
      <c r="AT51" s="328">
        <v>3.6021000000000001</v>
      </c>
      <c r="AU51" s="330">
        <v>40459</v>
      </c>
      <c r="AV51" s="328">
        <v>3.7547999999999999</v>
      </c>
      <c r="AW51" s="330">
        <v>40459</v>
      </c>
      <c r="AX51" s="328">
        <v>4.5643000000000002</v>
      </c>
      <c r="AY51" s="330">
        <v>40459</v>
      </c>
      <c r="AZ51" s="328">
        <v>6.6387</v>
      </c>
      <c r="BA51" s="106"/>
      <c r="BC51" s="4">
        <v>40459</v>
      </c>
      <c r="BD51" s="5">
        <v>1.8340000000000001</v>
      </c>
    </row>
    <row r="52" spans="1:56">
      <c r="A52" s="4">
        <v>40466</v>
      </c>
      <c r="B52" s="318">
        <v>40466</v>
      </c>
      <c r="C52" s="316">
        <v>2.4058000000000002</v>
      </c>
      <c r="D52" s="316"/>
      <c r="E52" s="316">
        <f t="shared" si="4"/>
        <v>3.4800000000000164E-2</v>
      </c>
      <c r="F52" s="4">
        <v>40466</v>
      </c>
      <c r="G52" s="5">
        <v>2.371</v>
      </c>
      <c r="H52" s="5"/>
      <c r="I52" s="106"/>
      <c r="J52" s="95">
        <f t="shared" si="5"/>
        <v>79.109846774157504</v>
      </c>
      <c r="K52" s="70">
        <f t="shared" si="7"/>
        <v>-1.1370416668723047E-2</v>
      </c>
      <c r="L52" s="71"/>
      <c r="M52" s="71"/>
      <c r="N52" s="106"/>
      <c r="O52" s="4">
        <v>40466</v>
      </c>
      <c r="P52" s="5">
        <v>1.7</v>
      </c>
      <c r="Q52" s="5"/>
      <c r="R52" s="106"/>
      <c r="S52" s="5">
        <f>(1+G52)/(1+P52)-1</f>
        <v>0.24851851851851836</v>
      </c>
      <c r="T52" s="95">
        <f t="shared" si="6"/>
        <v>97.548448647999166</v>
      </c>
      <c r="U52" s="70">
        <f t="shared" si="8"/>
        <v>3.0128649107032807E-4</v>
      </c>
      <c r="V52" s="71"/>
      <c r="W52" s="71"/>
      <c r="X52" s="106"/>
      <c r="Y52" s="318">
        <v>40466</v>
      </c>
      <c r="Z52" s="316">
        <v>3.2408000000000001</v>
      </c>
      <c r="AA52" s="316"/>
      <c r="AB52" s="316">
        <f t="shared" si="0"/>
        <v>3.8000000000000256E-2</v>
      </c>
      <c r="AC52" s="318">
        <v>40466</v>
      </c>
      <c r="AD52" s="316">
        <v>3.2027999999999999</v>
      </c>
      <c r="AE52" s="316"/>
      <c r="AF52" s="316">
        <f t="shared" si="1"/>
        <v>-6.7999999999996952E-3</v>
      </c>
      <c r="AG52" s="316">
        <f t="shared" si="2"/>
        <v>-4.4799999999999951E-2</v>
      </c>
      <c r="AH52" s="4">
        <v>40466</v>
      </c>
      <c r="AI52" s="5">
        <v>3.1960000000000002</v>
      </c>
      <c r="AJ52" s="5"/>
      <c r="AK52" s="106"/>
      <c r="AL52" s="95">
        <f t="shared" si="3"/>
        <v>73.00815299720874</v>
      </c>
      <c r="AM52" s="70">
        <f t="shared" si="9"/>
        <v>-5.3168996974528576E-3</v>
      </c>
      <c r="AN52" s="71"/>
      <c r="AO52" s="71"/>
      <c r="AP52" s="106"/>
      <c r="AQ52" s="4">
        <v>40466</v>
      </c>
      <c r="AR52" s="5">
        <v>3.4828000000000001</v>
      </c>
      <c r="AS52" s="330">
        <v>40466</v>
      </c>
      <c r="AT52" s="328">
        <v>3.6488</v>
      </c>
      <c r="AU52" s="330">
        <v>40466</v>
      </c>
      <c r="AV52" s="328">
        <v>3.8026999999999997</v>
      </c>
      <c r="AW52" s="330">
        <v>40466</v>
      </c>
      <c r="AX52" s="328">
        <v>4.5587</v>
      </c>
      <c r="AY52" s="330">
        <v>40466</v>
      </c>
      <c r="AZ52" s="328">
        <v>6.5931999999999995</v>
      </c>
      <c r="BA52" s="106"/>
      <c r="BC52" s="4">
        <v>40466</v>
      </c>
      <c r="BD52" s="5">
        <v>1.9550000000000001</v>
      </c>
    </row>
    <row r="53" spans="1:56">
      <c r="A53" s="4">
        <v>40473</v>
      </c>
      <c r="B53" s="318">
        <v>40473</v>
      </c>
      <c r="C53" s="316">
        <v>2.5579000000000001</v>
      </c>
      <c r="D53" s="316"/>
      <c r="E53" s="316">
        <f t="shared" si="4"/>
        <v>8.3899999999999864E-2</v>
      </c>
      <c r="F53" s="4">
        <v>40473</v>
      </c>
      <c r="G53" s="5">
        <v>2.4740000000000002</v>
      </c>
      <c r="H53" s="5"/>
      <c r="I53" s="106"/>
      <c r="J53" s="95">
        <f t="shared" si="5"/>
        <v>78.318274550746423</v>
      </c>
      <c r="K53" s="70">
        <f t="shared" si="7"/>
        <v>-1.0005988580294658E-2</v>
      </c>
      <c r="L53" s="71"/>
      <c r="M53" s="71"/>
      <c r="N53" s="106"/>
      <c r="O53" s="4">
        <v>40473</v>
      </c>
      <c r="P53" s="5">
        <v>1.6800000000000002</v>
      </c>
      <c r="Q53" s="5"/>
      <c r="R53" s="106"/>
      <c r="S53" s="5">
        <f>(1+G53)/(1+P53)-1</f>
        <v>0.29626865671641789</v>
      </c>
      <c r="T53" s="95">
        <f t="shared" si="6"/>
        <v>97.085023100143459</v>
      </c>
      <c r="U53" s="70">
        <f t="shared" si="8"/>
        <v>-4.7507218646599351E-3</v>
      </c>
      <c r="V53" s="71"/>
      <c r="W53" s="71"/>
      <c r="X53" s="106"/>
      <c r="Y53" s="318">
        <v>40473</v>
      </c>
      <c r="Z53" s="316">
        <v>3.4201000000000001</v>
      </c>
      <c r="AA53" s="316"/>
      <c r="AB53" s="316">
        <f t="shared" si="0"/>
        <v>3.5500000000000309E-2</v>
      </c>
      <c r="AC53" s="318">
        <v>40473</v>
      </c>
      <c r="AD53" s="316">
        <v>3.3845999999999998</v>
      </c>
      <c r="AE53" s="316"/>
      <c r="AF53" s="316">
        <f t="shared" si="1"/>
        <v>-3.6599999999999966E-2</v>
      </c>
      <c r="AG53" s="316">
        <f t="shared" si="2"/>
        <v>-7.2100000000000275E-2</v>
      </c>
      <c r="AH53" s="4">
        <v>40473</v>
      </c>
      <c r="AI53" s="5">
        <v>3.3479999999999999</v>
      </c>
      <c r="AJ53" s="5"/>
      <c r="AK53" s="106"/>
      <c r="AL53" s="95">
        <f t="shared" si="3"/>
        <v>71.941457905553051</v>
      </c>
      <c r="AM53" s="70">
        <f t="shared" si="9"/>
        <v>-1.461062974290653E-2</v>
      </c>
      <c r="AN53" s="71"/>
      <c r="AO53" s="71"/>
      <c r="AP53" s="106"/>
      <c r="AQ53" s="4">
        <v>40473</v>
      </c>
      <c r="AR53" s="5">
        <v>3.6236999999999999</v>
      </c>
      <c r="AS53" s="330">
        <v>40473</v>
      </c>
      <c r="AT53" s="328">
        <v>3.7938999999999998</v>
      </c>
      <c r="AU53" s="330">
        <v>40473</v>
      </c>
      <c r="AV53" s="328">
        <v>3.9252000000000002</v>
      </c>
      <c r="AW53" s="330">
        <v>40473</v>
      </c>
      <c r="AX53" s="328">
        <v>4.6852</v>
      </c>
      <c r="AY53" s="330">
        <v>40473</v>
      </c>
      <c r="AZ53" s="328">
        <v>6.5991</v>
      </c>
      <c r="BA53" s="106"/>
      <c r="BC53" s="4">
        <v>40473</v>
      </c>
      <c r="BD53" s="5">
        <v>1.97</v>
      </c>
    </row>
    <row r="54" spans="1:56">
      <c r="A54" s="4">
        <v>40480</v>
      </c>
      <c r="B54" s="318">
        <v>40480</v>
      </c>
      <c r="C54" s="316">
        <v>2.6261000000000001</v>
      </c>
      <c r="D54" s="316"/>
      <c r="E54" s="316">
        <f t="shared" si="4"/>
        <v>0.10810000000000031</v>
      </c>
      <c r="F54" s="4">
        <v>40480</v>
      </c>
      <c r="G54" s="5">
        <v>2.5179999999999998</v>
      </c>
      <c r="H54" s="5"/>
      <c r="I54" s="106"/>
      <c r="J54" s="95">
        <f t="shared" si="5"/>
        <v>77.982786520419282</v>
      </c>
      <c r="K54" s="70">
        <f t="shared" si="7"/>
        <v>-4.2836494068796372E-3</v>
      </c>
      <c r="L54" s="71"/>
      <c r="M54" s="71"/>
      <c r="N54" s="106"/>
      <c r="O54" s="4">
        <v>40480</v>
      </c>
      <c r="P54" s="5">
        <v>1.71</v>
      </c>
      <c r="Q54" s="5"/>
      <c r="R54" s="106"/>
      <c r="S54" s="5">
        <f>(1+G54)/(1+P54)-1</f>
        <v>0.29815498154981546</v>
      </c>
      <c r="T54" s="95">
        <f t="shared" si="6"/>
        <v>97.066765696326158</v>
      </c>
      <c r="U54" s="70">
        <f t="shared" si="8"/>
        <v>-1.8805582194144409E-4</v>
      </c>
      <c r="V54" s="71"/>
      <c r="W54" s="71"/>
      <c r="X54" s="106"/>
      <c r="Y54" s="318">
        <v>40480</v>
      </c>
      <c r="Z54" s="316">
        <v>3.4581</v>
      </c>
      <c r="AA54" s="316"/>
      <c r="AB54" s="316">
        <f t="shared" si="0"/>
        <v>6.0299999999999798E-2</v>
      </c>
      <c r="AC54" s="318">
        <v>40480</v>
      </c>
      <c r="AD54" s="316">
        <v>3.3978000000000002</v>
      </c>
      <c r="AE54" s="316"/>
      <c r="AF54" s="316">
        <f t="shared" si="1"/>
        <v>-7.580000000000009E-2</v>
      </c>
      <c r="AG54" s="316">
        <f t="shared" si="2"/>
        <v>-0.13609999999999989</v>
      </c>
      <c r="AH54" s="4">
        <v>40480</v>
      </c>
      <c r="AI54" s="5">
        <v>3.3220000000000001</v>
      </c>
      <c r="AJ54" s="5"/>
      <c r="AK54" s="106"/>
      <c r="AL54" s="95">
        <f t="shared" si="3"/>
        <v>72.122696888877059</v>
      </c>
      <c r="AM54" s="70">
        <f t="shared" si="9"/>
        <v>2.519256470475531E-3</v>
      </c>
      <c r="AN54" s="71"/>
      <c r="AO54" s="71"/>
      <c r="AP54" s="106"/>
      <c r="AQ54" s="4">
        <v>40480</v>
      </c>
      <c r="AR54" s="5">
        <v>3.665</v>
      </c>
      <c r="AS54" s="330">
        <v>40480</v>
      </c>
      <c r="AT54" s="328">
        <v>3.8486000000000002</v>
      </c>
      <c r="AU54" s="330">
        <v>40480</v>
      </c>
      <c r="AV54" s="328">
        <v>3.9621</v>
      </c>
      <c r="AW54" s="330">
        <v>40480</v>
      </c>
      <c r="AX54" s="328">
        <v>4.6951000000000001</v>
      </c>
      <c r="AY54" s="330">
        <v>40480</v>
      </c>
      <c r="AZ54" s="328">
        <v>6.5987999999999998</v>
      </c>
      <c r="BA54" s="106"/>
      <c r="BC54" s="4">
        <v>40480</v>
      </c>
      <c r="BD54" s="5">
        <v>2.012</v>
      </c>
    </row>
    <row r="55" spans="1:56">
      <c r="A55" s="4">
        <v>40487</v>
      </c>
      <c r="B55" s="318">
        <v>40487</v>
      </c>
      <c r="C55" s="316">
        <v>2.4975999999999998</v>
      </c>
      <c r="D55" s="316"/>
      <c r="E55" s="316">
        <f t="shared" si="4"/>
        <v>8.0600000000000005E-2</v>
      </c>
      <c r="F55" s="4">
        <v>40487</v>
      </c>
      <c r="G55" s="5">
        <v>2.4169999999999998</v>
      </c>
      <c r="H55" s="5"/>
      <c r="I55" s="106"/>
      <c r="J55" s="95">
        <f t="shared" si="5"/>
        <v>78.755246787205934</v>
      </c>
      <c r="K55" s="70">
        <f t="shared" si="7"/>
        <v>9.9055227602618222E-3</v>
      </c>
      <c r="L55" s="71"/>
      <c r="M55" s="71"/>
      <c r="N55" s="106"/>
      <c r="O55" s="4">
        <v>40487</v>
      </c>
      <c r="P55" s="5">
        <v>1.69</v>
      </c>
      <c r="Q55" s="5"/>
      <c r="R55" s="106"/>
      <c r="S55" s="5">
        <f>(1+G55)/(1+P55)-1</f>
        <v>0.27026022304832709</v>
      </c>
      <c r="T55" s="95">
        <f t="shared" si="6"/>
        <v>97.337139599563471</v>
      </c>
      <c r="U55" s="70">
        <f t="shared" si="8"/>
        <v>2.7854425899301069E-3</v>
      </c>
      <c r="V55" s="71"/>
      <c r="W55" s="71"/>
      <c r="X55" s="106"/>
      <c r="Y55" s="318">
        <v>40487</v>
      </c>
      <c r="Z55" s="316">
        <v>3.3294999999999999</v>
      </c>
      <c r="AA55" s="316"/>
      <c r="AB55" s="316">
        <f t="shared" si="0"/>
        <v>2.389999999999981E-2</v>
      </c>
      <c r="AC55" s="318">
        <v>40487</v>
      </c>
      <c r="AD55" s="316">
        <v>3.3056000000000001</v>
      </c>
      <c r="AE55" s="316"/>
      <c r="AF55" s="316">
        <f t="shared" si="1"/>
        <v>-3.6000000000000476E-3</v>
      </c>
      <c r="AG55" s="316">
        <f t="shared" si="2"/>
        <v>-2.7499999999999858E-2</v>
      </c>
      <c r="AH55" s="4">
        <v>40487</v>
      </c>
      <c r="AI55" s="5">
        <v>3.302</v>
      </c>
      <c r="AJ55" s="5"/>
      <c r="AK55" s="106"/>
      <c r="AL55" s="95">
        <f t="shared" si="3"/>
        <v>72.262453263268313</v>
      </c>
      <c r="AM55" s="70">
        <f t="shared" si="9"/>
        <v>1.9377585755921418E-3</v>
      </c>
      <c r="AN55" s="71"/>
      <c r="AO55" s="71"/>
      <c r="AP55" s="106"/>
      <c r="AQ55" s="4">
        <v>40487</v>
      </c>
      <c r="AR55" s="5">
        <v>3.5348999999999999</v>
      </c>
      <c r="AS55" s="330">
        <v>40487</v>
      </c>
      <c r="AT55" s="328">
        <v>3.7785000000000002</v>
      </c>
      <c r="AU55" s="330">
        <v>40487</v>
      </c>
      <c r="AV55" s="328">
        <v>3.8277999999999999</v>
      </c>
      <c r="AW55" s="330">
        <v>40487</v>
      </c>
      <c r="AX55" s="328">
        <v>4.5537999999999998</v>
      </c>
      <c r="AY55" s="330">
        <v>40487</v>
      </c>
      <c r="AZ55" s="328">
        <v>6.4719999999999995</v>
      </c>
      <c r="BA55" s="106"/>
      <c r="BC55" s="4">
        <v>40487</v>
      </c>
      <c r="BD55" s="5">
        <v>1.9390000000000001</v>
      </c>
    </row>
    <row r="56" spans="1:56">
      <c r="A56" s="4">
        <v>40494</v>
      </c>
      <c r="B56" s="318">
        <v>40494</v>
      </c>
      <c r="C56" s="316">
        <v>2.5722</v>
      </c>
      <c r="D56" s="316"/>
      <c r="E56" s="316">
        <f t="shared" si="4"/>
        <v>6.0200000000000031E-2</v>
      </c>
      <c r="F56" s="4">
        <v>40494</v>
      </c>
      <c r="G56" s="5">
        <v>2.512</v>
      </c>
      <c r="H56" s="5"/>
      <c r="I56" s="106"/>
      <c r="J56" s="95">
        <f t="shared" si="5"/>
        <v>78.028441660771108</v>
      </c>
      <c r="K56" s="70">
        <f t="shared" si="7"/>
        <v>-9.2286565795245256E-3</v>
      </c>
      <c r="L56" s="71"/>
      <c r="M56" s="71"/>
      <c r="N56" s="106"/>
      <c r="O56" s="4">
        <v>40494</v>
      </c>
      <c r="P56" s="5">
        <v>1.69</v>
      </c>
      <c r="Q56" s="5"/>
      <c r="R56" s="106"/>
      <c r="S56" s="5">
        <f>(1+G56)/(1+P56)-1</f>
        <v>0.30557620817843878</v>
      </c>
      <c r="T56" s="95">
        <f t="shared" si="6"/>
        <v>96.994973607827333</v>
      </c>
      <c r="U56" s="70">
        <f t="shared" si="8"/>
        <v>-3.5152665585179437E-3</v>
      </c>
      <c r="V56" s="71"/>
      <c r="W56" s="71"/>
      <c r="X56" s="106"/>
      <c r="Y56" s="318">
        <v>40494</v>
      </c>
      <c r="Z56" s="316">
        <v>3.4104000000000001</v>
      </c>
      <c r="AA56" s="316"/>
      <c r="AB56" s="316">
        <f t="shared" si="0"/>
        <v>-6.6300000000000026E-2</v>
      </c>
      <c r="AC56" s="318">
        <v>40494</v>
      </c>
      <c r="AD56" s="316">
        <v>3.4767000000000001</v>
      </c>
      <c r="AE56" s="316"/>
      <c r="AF56" s="316">
        <f t="shared" si="1"/>
        <v>-4.269999999999996E-2</v>
      </c>
      <c r="AG56" s="316">
        <f t="shared" si="2"/>
        <v>2.3600000000000065E-2</v>
      </c>
      <c r="AH56" s="4">
        <v>40494</v>
      </c>
      <c r="AI56" s="5">
        <v>3.4340000000000002</v>
      </c>
      <c r="AJ56" s="5"/>
      <c r="AK56" s="106"/>
      <c r="AL56" s="95">
        <f t="shared" si="3"/>
        <v>71.345535095035871</v>
      </c>
      <c r="AM56" s="70">
        <f t="shared" si="9"/>
        <v>-1.2688721830296901E-2</v>
      </c>
      <c r="AN56" s="71"/>
      <c r="AO56" s="71"/>
      <c r="AP56" s="106"/>
      <c r="AQ56" s="4">
        <v>40494</v>
      </c>
      <c r="AR56" s="5">
        <v>3.6236999999999999</v>
      </c>
      <c r="AS56" s="330">
        <v>40494</v>
      </c>
      <c r="AT56" s="328">
        <v>3.8832</v>
      </c>
      <c r="AU56" s="330">
        <v>40494</v>
      </c>
      <c r="AV56" s="328">
        <v>3.8874</v>
      </c>
      <c r="AW56" s="330">
        <v>40494</v>
      </c>
      <c r="AX56" s="328">
        <v>4.673</v>
      </c>
      <c r="AY56" s="330">
        <v>40494</v>
      </c>
      <c r="AZ56" s="328">
        <v>6.4953000000000003</v>
      </c>
      <c r="BA56" s="106"/>
      <c r="BC56" s="4">
        <v>40494</v>
      </c>
      <c r="BD56" s="5">
        <v>2.1859999999999999</v>
      </c>
    </row>
    <row r="57" spans="1:56">
      <c r="A57" s="4">
        <v>40501</v>
      </c>
      <c r="B57" s="318">
        <v>40501</v>
      </c>
      <c r="C57" s="316">
        <v>2.8242000000000003</v>
      </c>
      <c r="D57" s="316"/>
      <c r="E57" s="316">
        <f t="shared" si="4"/>
        <v>0.12120000000000042</v>
      </c>
      <c r="F57" s="4">
        <v>40501</v>
      </c>
      <c r="G57" s="5">
        <v>2.7029999999999998</v>
      </c>
      <c r="H57" s="5"/>
      <c r="I57" s="106"/>
      <c r="J57" s="95">
        <f t="shared" si="5"/>
        <v>76.589406270375676</v>
      </c>
      <c r="K57" s="70">
        <f t="shared" si="7"/>
        <v>-1.8442446879198778E-2</v>
      </c>
      <c r="L57" s="71"/>
      <c r="M57" s="71"/>
      <c r="N57" s="106"/>
      <c r="O57" s="4">
        <v>40501</v>
      </c>
      <c r="P57" s="5">
        <v>1.65</v>
      </c>
      <c r="Q57" s="5"/>
      <c r="R57" s="106"/>
      <c r="S57" s="5">
        <f>(1+G57)/(1+P57)-1</f>
        <v>0.39735849056603767</v>
      </c>
      <c r="T57" s="95">
        <f t="shared" si="6"/>
        <v>96.111894007284803</v>
      </c>
      <c r="U57" s="70">
        <f t="shared" si="8"/>
        <v>-9.1043851830201108E-3</v>
      </c>
      <c r="V57" s="71"/>
      <c r="W57" s="71"/>
      <c r="X57" s="106"/>
      <c r="Y57" s="318">
        <v>40501</v>
      </c>
      <c r="Z57" s="316">
        <v>3.6818999999999997</v>
      </c>
      <c r="AA57" s="316"/>
      <c r="AB57" s="316">
        <f t="shared" si="0"/>
        <v>4.919999999999991E-2</v>
      </c>
      <c r="AC57" s="318">
        <v>40501</v>
      </c>
      <c r="AD57" s="316">
        <v>3.6326999999999998</v>
      </c>
      <c r="AE57" s="316"/>
      <c r="AF57" s="316">
        <f t="shared" si="1"/>
        <v>-4.8699999999999743E-2</v>
      </c>
      <c r="AG57" s="316">
        <f t="shared" si="2"/>
        <v>-9.7899999999999654E-2</v>
      </c>
      <c r="AH57" s="4">
        <v>40501</v>
      </c>
      <c r="AI57" s="5">
        <v>3.5840000000000001</v>
      </c>
      <c r="AJ57" s="5"/>
      <c r="AK57" s="106"/>
      <c r="AL57" s="95">
        <f t="shared" si="3"/>
        <v>70.319086904507571</v>
      </c>
      <c r="AM57" s="70">
        <f t="shared" si="9"/>
        <v>-1.438699967925138E-2</v>
      </c>
      <c r="AN57" s="71"/>
      <c r="AO57" s="71"/>
      <c r="AP57" s="106"/>
      <c r="AQ57" s="4">
        <v>40501</v>
      </c>
      <c r="AR57" s="5">
        <v>3.8395000000000001</v>
      </c>
      <c r="AS57" s="330">
        <v>40501</v>
      </c>
      <c r="AT57" s="328">
        <v>4.1153000000000004</v>
      </c>
      <c r="AU57" s="330">
        <v>40501</v>
      </c>
      <c r="AV57" s="328">
        <v>4.1158999999999999</v>
      </c>
      <c r="AW57" s="330">
        <v>40501</v>
      </c>
      <c r="AX57" s="328">
        <v>4.9048999999999996</v>
      </c>
      <c r="AY57" s="330">
        <v>40501</v>
      </c>
      <c r="AZ57" s="328">
        <v>6.72</v>
      </c>
      <c r="BA57" s="106"/>
      <c r="BC57" s="4">
        <v>40501</v>
      </c>
      <c r="BD57" s="5">
        <v>2.286</v>
      </c>
    </row>
    <row r="58" spans="1:56">
      <c r="A58" s="4">
        <v>40508</v>
      </c>
      <c r="B58" s="318">
        <v>40508</v>
      </c>
      <c r="C58" s="316">
        <v>2.7896000000000001</v>
      </c>
      <c r="D58" s="316"/>
      <c r="E58" s="316">
        <f t="shared" si="4"/>
        <v>5.5600000000000094E-2</v>
      </c>
      <c r="F58" s="4">
        <v>40508</v>
      </c>
      <c r="G58" s="5">
        <v>2.734</v>
      </c>
      <c r="H58" s="5"/>
      <c r="I58" s="106"/>
      <c r="J58" s="95">
        <f t="shared" si="5"/>
        <v>76.358611185829318</v>
      </c>
      <c r="K58" s="70">
        <f t="shared" si="7"/>
        <v>-3.0134074121374687E-3</v>
      </c>
      <c r="L58" s="71"/>
      <c r="M58" s="71"/>
      <c r="N58" s="106"/>
      <c r="O58" s="4">
        <v>40508</v>
      </c>
      <c r="P58" s="5">
        <v>1.6800000000000002</v>
      </c>
      <c r="Q58" s="5"/>
      <c r="R58" s="106"/>
      <c r="S58" s="5">
        <f>(1+G58)/(1+P58)-1</f>
        <v>0.39328358208955216</v>
      </c>
      <c r="T58" s="95">
        <f t="shared" si="6"/>
        <v>96.150912425718772</v>
      </c>
      <c r="U58" s="70">
        <f t="shared" si="8"/>
        <v>4.0596867679052709E-4</v>
      </c>
      <c r="V58" s="71"/>
      <c r="W58" s="71"/>
      <c r="X58" s="106"/>
      <c r="Y58" s="318">
        <v>40508</v>
      </c>
      <c r="Z58" s="316">
        <v>3.7134</v>
      </c>
      <c r="AA58" s="316"/>
      <c r="AB58" s="316">
        <f t="shared" si="0"/>
        <v>1.5200000000000102E-2</v>
      </c>
      <c r="AC58" s="318">
        <v>40508</v>
      </c>
      <c r="AD58" s="316">
        <v>3.6981999999999999</v>
      </c>
      <c r="AE58" s="316"/>
      <c r="AF58" s="316">
        <f t="shared" si="1"/>
        <v>-2.0199999999999996E-2</v>
      </c>
      <c r="AG58" s="316">
        <f t="shared" si="2"/>
        <v>-3.5400000000000098E-2</v>
      </c>
      <c r="AH58" s="4">
        <v>40508</v>
      </c>
      <c r="AI58" s="5">
        <v>3.6779999999999999</v>
      </c>
      <c r="AJ58" s="5"/>
      <c r="AK58" s="106"/>
      <c r="AL58" s="95">
        <f t="shared" si="3"/>
        <v>69.684131476172837</v>
      </c>
      <c r="AM58" s="70">
        <f t="shared" si="9"/>
        <v>-9.0296313033329904E-3</v>
      </c>
      <c r="AN58" s="71"/>
      <c r="AO58" s="71"/>
      <c r="AP58" s="106"/>
      <c r="AQ58" s="4">
        <v>40508</v>
      </c>
      <c r="AR58" s="5">
        <v>3.8388999999999998</v>
      </c>
      <c r="AS58" s="330">
        <v>40508</v>
      </c>
      <c r="AT58" s="328">
        <v>4.1420000000000003</v>
      </c>
      <c r="AU58" s="330">
        <v>40508</v>
      </c>
      <c r="AV58" s="328">
        <v>4.1504000000000003</v>
      </c>
      <c r="AW58" s="330">
        <v>40508</v>
      </c>
      <c r="AX58" s="328">
        <v>4.9710999999999999</v>
      </c>
      <c r="AY58" s="330">
        <v>40508</v>
      </c>
      <c r="AZ58" s="328">
        <v>6.8676000000000004</v>
      </c>
      <c r="BA58" s="106"/>
      <c r="BC58" s="4">
        <v>40508</v>
      </c>
      <c r="BD58" s="5">
        <v>2.36</v>
      </c>
    </row>
    <row r="59" spans="1:56">
      <c r="A59" s="4">
        <v>40515</v>
      </c>
      <c r="B59" s="318">
        <v>40515</v>
      </c>
      <c r="C59" s="316">
        <v>2.9</v>
      </c>
      <c r="D59" s="316"/>
      <c r="E59" s="316">
        <f t="shared" si="4"/>
        <v>4.2999999999999705E-2</v>
      </c>
      <c r="F59" s="4">
        <v>40515</v>
      </c>
      <c r="G59" s="5">
        <v>2.8570000000000002</v>
      </c>
      <c r="H59" s="5"/>
      <c r="I59" s="106"/>
      <c r="J59" s="95">
        <f t="shared" si="5"/>
        <v>75.450386305426875</v>
      </c>
      <c r="K59" s="70">
        <f t="shared" si="7"/>
        <v>-1.1894203761670722E-2</v>
      </c>
      <c r="L59" s="71"/>
      <c r="M59" s="71"/>
      <c r="N59" s="106"/>
      <c r="O59" s="4">
        <v>40515</v>
      </c>
      <c r="P59" s="5">
        <v>1.78</v>
      </c>
      <c r="Q59" s="5"/>
      <c r="R59" s="106"/>
      <c r="S59" s="5">
        <f>(1+G59)/(1+P59)-1</f>
        <v>0.38741007194244603</v>
      </c>
      <c r="T59" s="95">
        <f t="shared" si="6"/>
        <v>96.207183632706204</v>
      </c>
      <c r="U59" s="70">
        <f t="shared" si="8"/>
        <v>5.8523840874525755E-4</v>
      </c>
      <c r="V59" s="71"/>
      <c r="W59" s="71"/>
      <c r="X59" s="106"/>
      <c r="Y59" s="318">
        <v>40515</v>
      </c>
      <c r="Z59" s="316">
        <v>3.9295</v>
      </c>
      <c r="AA59" s="316"/>
      <c r="AB59" s="316">
        <f t="shared" si="0"/>
        <v>-2.7000000000000135E-2</v>
      </c>
      <c r="AC59" s="318">
        <v>40515</v>
      </c>
      <c r="AD59" s="316">
        <v>3.9565000000000001</v>
      </c>
      <c r="AE59" s="316"/>
      <c r="AF59" s="316">
        <f t="shared" si="1"/>
        <v>-4.4500000000000206E-2</v>
      </c>
      <c r="AG59" s="316">
        <f t="shared" si="2"/>
        <v>-1.7500000000000071E-2</v>
      </c>
      <c r="AH59" s="4">
        <v>40515</v>
      </c>
      <c r="AI59" s="5">
        <v>3.9119999999999999</v>
      </c>
      <c r="AJ59" s="5"/>
      <c r="AK59" s="106"/>
      <c r="AL59" s="95">
        <f t="shared" si="3"/>
        <v>68.130717414966341</v>
      </c>
      <c r="AM59" s="70">
        <f t="shared" si="9"/>
        <v>-2.2292221030804645E-2</v>
      </c>
      <c r="AN59" s="71"/>
      <c r="AO59" s="71"/>
      <c r="AP59" s="106"/>
      <c r="AQ59" s="4">
        <v>40515</v>
      </c>
      <c r="AR59" s="5">
        <v>3.9676999999999998</v>
      </c>
      <c r="AS59" s="330">
        <v>40515</v>
      </c>
      <c r="AT59" s="328">
        <v>4.2887000000000004</v>
      </c>
      <c r="AU59" s="330">
        <v>40515</v>
      </c>
      <c r="AV59" s="328">
        <v>4.3041999999999998</v>
      </c>
      <c r="AW59" s="330">
        <v>40515</v>
      </c>
      <c r="AX59" s="328">
        <v>5.2206999999999999</v>
      </c>
      <c r="AY59" s="330">
        <v>40515</v>
      </c>
      <c r="AZ59" s="328">
        <v>7.0317999999999996</v>
      </c>
      <c r="BA59" s="106"/>
      <c r="BC59" s="4">
        <v>40515</v>
      </c>
      <c r="BD59" s="5">
        <v>2.452</v>
      </c>
    </row>
    <row r="60" spans="1:56">
      <c r="A60" s="4">
        <v>40522</v>
      </c>
      <c r="B60" s="318">
        <v>40522</v>
      </c>
      <c r="C60" s="316">
        <v>3.0152000000000001</v>
      </c>
      <c r="D60" s="316"/>
      <c r="E60" s="316">
        <f t="shared" si="4"/>
        <v>6.1200000000000365E-2</v>
      </c>
      <c r="F60" s="4">
        <v>40522</v>
      </c>
      <c r="G60" s="5">
        <v>2.9539999999999997</v>
      </c>
      <c r="H60" s="5"/>
      <c r="I60" s="106"/>
      <c r="J60" s="95">
        <f t="shared" si="5"/>
        <v>74.742523003115494</v>
      </c>
      <c r="K60" s="70">
        <f t="shared" si="7"/>
        <v>-9.3818380126765091E-3</v>
      </c>
      <c r="L60" s="71"/>
      <c r="M60" s="71"/>
      <c r="N60" s="106"/>
      <c r="O60" s="4">
        <v>40522</v>
      </c>
      <c r="P60" s="5">
        <v>1.85</v>
      </c>
      <c r="Q60" s="5"/>
      <c r="R60" s="106"/>
      <c r="S60" s="5">
        <f>(1+G60)/(1+P60)-1</f>
        <v>0.38736842105263136</v>
      </c>
      <c r="T60" s="95">
        <f t="shared" si="6"/>
        <v>96.207582798691917</v>
      </c>
      <c r="U60" s="70">
        <f t="shared" si="8"/>
        <v>4.1490247468007504E-6</v>
      </c>
      <c r="V60" s="71"/>
      <c r="W60" s="71"/>
      <c r="X60" s="106"/>
      <c r="Y60" s="318">
        <v>40522</v>
      </c>
      <c r="Z60" s="316">
        <v>3.9920999999999998</v>
      </c>
      <c r="AA60" s="316"/>
      <c r="AB60" s="316">
        <f t="shared" si="0"/>
        <v>-2.2800000000000153E-2</v>
      </c>
      <c r="AC60" s="318">
        <v>40522</v>
      </c>
      <c r="AD60" s="316">
        <v>4.0148999999999999</v>
      </c>
      <c r="AE60" s="316"/>
      <c r="AF60" s="316">
        <f t="shared" si="1"/>
        <v>-4.8899999999999721E-2</v>
      </c>
      <c r="AG60" s="316">
        <f t="shared" si="2"/>
        <v>-2.6099999999999568E-2</v>
      </c>
      <c r="AH60" s="4">
        <v>40522</v>
      </c>
      <c r="AI60" s="5">
        <v>3.9660000000000002</v>
      </c>
      <c r="AJ60" s="5"/>
      <c r="AK60" s="106"/>
      <c r="AL60" s="95">
        <f t="shared" si="3"/>
        <v>67.777672037977013</v>
      </c>
      <c r="AM60" s="70">
        <f t="shared" si="9"/>
        <v>-5.1818825690476975E-3</v>
      </c>
      <c r="AN60" s="71"/>
      <c r="AO60" s="71"/>
      <c r="AP60" s="106"/>
      <c r="AQ60" s="4">
        <v>40522</v>
      </c>
      <c r="AR60" s="5">
        <v>4.0525000000000002</v>
      </c>
      <c r="AS60" s="330">
        <v>40522</v>
      </c>
      <c r="AT60" s="328">
        <v>4.3516000000000004</v>
      </c>
      <c r="AU60" s="330">
        <v>40522</v>
      </c>
      <c r="AV60" s="328">
        <v>4.3663999999999996</v>
      </c>
      <c r="AW60" s="330">
        <v>40522</v>
      </c>
      <c r="AX60" s="328">
        <v>5.2285000000000004</v>
      </c>
      <c r="AY60" s="330">
        <v>40522</v>
      </c>
      <c r="AZ60" s="328">
        <v>6.9016000000000002</v>
      </c>
      <c r="BA60" s="106"/>
      <c r="BC60" s="4">
        <v>40522</v>
      </c>
      <c r="BD60" s="5">
        <v>2.7290000000000001</v>
      </c>
    </row>
    <row r="61" spans="1:56">
      <c r="A61" s="4">
        <v>40529</v>
      </c>
      <c r="B61" s="318">
        <v>40529</v>
      </c>
      <c r="C61" s="316">
        <v>3.0714000000000001</v>
      </c>
      <c r="D61" s="316"/>
      <c r="E61" s="316">
        <f t="shared" si="4"/>
        <v>4.2400000000000215E-2</v>
      </c>
      <c r="F61" s="4">
        <v>40529</v>
      </c>
      <c r="G61" s="5">
        <v>3.0289999999999999</v>
      </c>
      <c r="H61" s="5"/>
      <c r="I61" s="106"/>
      <c r="J61" s="95">
        <f t="shared" si="5"/>
        <v>74.200213377686723</v>
      </c>
      <c r="K61" s="70">
        <f t="shared" si="7"/>
        <v>-7.255704030838861E-3</v>
      </c>
      <c r="L61" s="71"/>
      <c r="M61" s="71"/>
      <c r="N61" s="106"/>
      <c r="O61" s="4">
        <v>40529</v>
      </c>
      <c r="P61" s="5">
        <v>1.87</v>
      </c>
      <c r="Q61" s="5"/>
      <c r="R61" s="106"/>
      <c r="S61" s="5">
        <f>(1+G61)/(1+P61)-1</f>
        <v>0.40383275261324036</v>
      </c>
      <c r="T61" s="95">
        <f t="shared" si="6"/>
        <v>96.049936904420449</v>
      </c>
      <c r="U61" s="70">
        <f t="shared" si="8"/>
        <v>-1.638601549748233E-3</v>
      </c>
      <c r="V61" s="71"/>
      <c r="W61" s="71"/>
      <c r="X61" s="106"/>
      <c r="Y61" s="318">
        <v>40529</v>
      </c>
      <c r="Z61" s="316">
        <v>3.9998</v>
      </c>
      <c r="AA61" s="316"/>
      <c r="AB61" s="316">
        <f t="shared" si="0"/>
        <v>-1.0700000000000376E-2</v>
      </c>
      <c r="AC61" s="318">
        <v>40529</v>
      </c>
      <c r="AD61" s="316">
        <v>4.0105000000000004</v>
      </c>
      <c r="AE61" s="316"/>
      <c r="AF61" s="316">
        <f t="shared" si="1"/>
        <v>-2.5500000000000522E-2</v>
      </c>
      <c r="AG61" s="316">
        <f t="shared" si="2"/>
        <v>-1.4800000000000146E-2</v>
      </c>
      <c r="AH61" s="4">
        <v>40529</v>
      </c>
      <c r="AI61" s="5">
        <v>3.9849999999999999</v>
      </c>
      <c r="AJ61" s="5"/>
      <c r="AK61" s="106"/>
      <c r="AL61" s="95">
        <f t="shared" si="3"/>
        <v>67.653931360812848</v>
      </c>
      <c r="AM61" s="70">
        <f t="shared" si="9"/>
        <v>-1.8256849703369928E-3</v>
      </c>
      <c r="AN61" s="71"/>
      <c r="AO61" s="71"/>
      <c r="AP61" s="106"/>
      <c r="AQ61" s="4">
        <v>40529</v>
      </c>
      <c r="AR61" s="5">
        <v>4.1177000000000001</v>
      </c>
      <c r="AS61" s="330">
        <v>40529</v>
      </c>
      <c r="AT61" s="328">
        <v>4.3997999999999999</v>
      </c>
      <c r="AU61" s="330">
        <v>40529</v>
      </c>
      <c r="AV61" s="328">
        <v>4.4254999999999995</v>
      </c>
      <c r="AW61" s="330">
        <v>40529</v>
      </c>
      <c r="AX61" s="328">
        <v>5.2702</v>
      </c>
      <c r="AY61" s="330">
        <v>40529</v>
      </c>
      <c r="AZ61" s="328">
        <v>6.944</v>
      </c>
      <c r="BA61" s="106"/>
      <c r="BC61" s="4">
        <v>40529</v>
      </c>
      <c r="BD61" s="5">
        <v>2.7850000000000001</v>
      </c>
    </row>
    <row r="62" spans="1:56">
      <c r="A62" s="4">
        <v>40536</v>
      </c>
      <c r="B62" s="318">
        <v>40536</v>
      </c>
      <c r="C62" s="316">
        <v>2.9981</v>
      </c>
      <c r="D62" s="316"/>
      <c r="E62" s="316">
        <f t="shared" si="4"/>
        <v>1.6099999999999781E-2</v>
      </c>
      <c r="F62" s="4">
        <v>40536</v>
      </c>
      <c r="G62" s="5">
        <v>2.9820000000000002</v>
      </c>
      <c r="H62" s="5"/>
      <c r="I62" s="106"/>
      <c r="J62" s="95">
        <f t="shared" si="5"/>
        <v>74.539552392773373</v>
      </c>
      <c r="K62" s="70">
        <f t="shared" si="7"/>
        <v>4.5732889386635635E-3</v>
      </c>
      <c r="L62" s="71"/>
      <c r="M62" s="71"/>
      <c r="N62" s="106"/>
      <c r="O62" s="4">
        <v>40536</v>
      </c>
      <c r="P62" s="5">
        <v>1.8199999999999998</v>
      </c>
      <c r="Q62" s="5"/>
      <c r="R62" s="106"/>
      <c r="S62" s="5">
        <f>(1+G62)/(1+P62)-1</f>
        <v>0.41205673758865258</v>
      </c>
      <c r="T62" s="95">
        <f t="shared" si="6"/>
        <v>95.971298721288917</v>
      </c>
      <c r="U62" s="70">
        <f t="shared" si="8"/>
        <v>-8.187218614186504E-4</v>
      </c>
      <c r="V62" s="71"/>
      <c r="W62" s="71"/>
      <c r="X62" s="106"/>
      <c r="Y62" s="318">
        <v>40536</v>
      </c>
      <c r="Z62" s="316">
        <v>3.9872999999999998</v>
      </c>
      <c r="AA62" s="316"/>
      <c r="AB62" s="316">
        <f t="shared" si="0"/>
        <v>-3.1000000000000139E-2</v>
      </c>
      <c r="AC62" s="318">
        <v>40536</v>
      </c>
      <c r="AD62" s="316">
        <v>4.0183</v>
      </c>
      <c r="AE62" s="316"/>
      <c r="AF62" s="316">
        <f t="shared" si="1"/>
        <v>-2.2299999999999986E-2</v>
      </c>
      <c r="AG62" s="316">
        <f t="shared" si="2"/>
        <v>8.7000000000001521E-3</v>
      </c>
      <c r="AH62" s="4">
        <v>40536</v>
      </c>
      <c r="AI62" s="5">
        <v>3.996</v>
      </c>
      <c r="AJ62" s="5"/>
      <c r="AK62" s="106"/>
      <c r="AL62" s="95">
        <f t="shared" si="3"/>
        <v>67.582405617142157</v>
      </c>
      <c r="AM62" s="70">
        <f t="shared" si="9"/>
        <v>-1.0572296721269396E-3</v>
      </c>
      <c r="AN62" s="71"/>
      <c r="AO62" s="71"/>
      <c r="AP62" s="106"/>
      <c r="AQ62" s="4">
        <v>40536</v>
      </c>
      <c r="AR62" s="5">
        <v>4.0495000000000001</v>
      </c>
      <c r="AS62" s="330">
        <v>40536</v>
      </c>
      <c r="AT62" s="328">
        <v>4.3296999999999999</v>
      </c>
      <c r="AU62" s="330">
        <v>40536</v>
      </c>
      <c r="AV62" s="328">
        <v>4.3516000000000004</v>
      </c>
      <c r="AW62" s="330">
        <v>40536</v>
      </c>
      <c r="AX62" s="328">
        <v>5.1909000000000001</v>
      </c>
      <c r="AY62" s="330">
        <v>40536</v>
      </c>
      <c r="AZ62" s="328">
        <v>6.8390000000000004</v>
      </c>
      <c r="BA62" s="106"/>
      <c r="BC62" s="4">
        <v>40536</v>
      </c>
      <c r="BD62" s="5">
        <v>2.8380000000000001</v>
      </c>
    </row>
    <row r="63" spans="1:56">
      <c r="A63" s="4">
        <v>40543</v>
      </c>
      <c r="B63" s="318">
        <v>40543</v>
      </c>
      <c r="C63" s="316">
        <v>3.0026999999999999</v>
      </c>
      <c r="D63" s="316"/>
      <c r="E63" s="316">
        <f t="shared" si="4"/>
        <v>3.9699999999999847E-2</v>
      </c>
      <c r="F63" s="4">
        <v>40543</v>
      </c>
      <c r="G63" s="5">
        <v>2.9630000000000001</v>
      </c>
      <c r="H63" s="5"/>
      <c r="I63" s="106"/>
      <c r="J63" s="95">
        <f t="shared" si="5"/>
        <v>74.677216225710623</v>
      </c>
      <c r="K63" s="70">
        <f t="shared" si="7"/>
        <v>1.8468561792785363E-3</v>
      </c>
      <c r="L63" s="74">
        <f>STDEVPA(K12:K63)*SQRT(52)</f>
        <v>6.6320879850001541E-2</v>
      </c>
      <c r="M63" s="74"/>
      <c r="N63" s="106"/>
      <c r="O63" s="4">
        <v>40543</v>
      </c>
      <c r="P63" s="5">
        <v>1.8599999999999999</v>
      </c>
      <c r="Q63" s="5"/>
      <c r="R63" s="106"/>
      <c r="S63" s="5">
        <f>(1+G63)/(1+P63)-1</f>
        <v>0.38566433566433567</v>
      </c>
      <c r="T63" s="95">
        <f t="shared" si="6"/>
        <v>96.22391565472735</v>
      </c>
      <c r="U63" s="70">
        <f t="shared" si="8"/>
        <v>2.6322133471597493E-3</v>
      </c>
      <c r="V63" s="74">
        <f>STDEVPA(U12:U63)*SQRT(52)</f>
        <v>2.6271534450254524E-2</v>
      </c>
      <c r="W63" s="74"/>
      <c r="X63" s="106"/>
      <c r="Y63" s="318">
        <v>40543</v>
      </c>
      <c r="Z63" s="316">
        <v>3.9628999999999999</v>
      </c>
      <c r="AA63" s="316"/>
      <c r="AB63" s="316">
        <f t="shared" si="0"/>
        <v>-3.2599999999999962E-2</v>
      </c>
      <c r="AC63" s="318">
        <v>40543</v>
      </c>
      <c r="AD63" s="316">
        <v>3.9954999999999998</v>
      </c>
      <c r="AE63" s="316"/>
      <c r="AF63" s="316">
        <f t="shared" si="1"/>
        <v>-2.5500000000000078E-2</v>
      </c>
      <c r="AG63" s="316">
        <f t="shared" si="2"/>
        <v>7.0999999999998842E-3</v>
      </c>
      <c r="AH63" s="4">
        <v>40543</v>
      </c>
      <c r="AI63" s="5">
        <v>3.9699999999999998</v>
      </c>
      <c r="AJ63" s="5"/>
      <c r="AK63" s="106"/>
      <c r="AL63" s="95">
        <f t="shared" si="3"/>
        <v>67.751600694664091</v>
      </c>
      <c r="AM63" s="70">
        <f t="shared" si="9"/>
        <v>2.5035373626744344E-3</v>
      </c>
      <c r="AN63" s="74">
        <f>STDEVPA(AM12:AM63)*SQRT(52)</f>
        <v>7.8734427728922154E-2</v>
      </c>
      <c r="AO63" s="74"/>
      <c r="AP63" s="106"/>
      <c r="AQ63" s="4">
        <v>40543</v>
      </c>
      <c r="AR63" s="5">
        <v>4.0316999999999998</v>
      </c>
      <c r="AS63" s="330">
        <v>40543</v>
      </c>
      <c r="AT63" s="328">
        <v>4.2998000000000003</v>
      </c>
      <c r="AU63" s="330">
        <v>40543</v>
      </c>
      <c r="AV63" s="328">
        <v>4.3940000000000001</v>
      </c>
      <c r="AW63" s="330">
        <v>40543</v>
      </c>
      <c r="AX63" s="328">
        <v>5.1627999999999998</v>
      </c>
      <c r="AY63" s="330">
        <v>40543</v>
      </c>
      <c r="AZ63" s="328">
        <v>6.8769</v>
      </c>
      <c r="BA63" s="106"/>
      <c r="BC63" s="4">
        <v>40543</v>
      </c>
      <c r="BD63" s="5">
        <v>2.6890000000000001</v>
      </c>
    </row>
    <row r="64" spans="1:56">
      <c r="A64" s="4">
        <v>40550</v>
      </c>
      <c r="B64" s="318">
        <v>40550</v>
      </c>
      <c r="C64" s="316">
        <v>2.9420999999999999</v>
      </c>
      <c r="D64" s="316"/>
      <c r="E64" s="316">
        <f t="shared" si="4"/>
        <v>7.3100000000000165E-2</v>
      </c>
      <c r="F64" s="4">
        <v>40550</v>
      </c>
      <c r="G64" s="5">
        <v>2.8689999999999998</v>
      </c>
      <c r="H64" s="5"/>
      <c r="I64" s="106"/>
      <c r="J64" s="95">
        <f t="shared" si="5"/>
        <v>75.36241718928494</v>
      </c>
      <c r="K64" s="70">
        <f t="shared" si="7"/>
        <v>9.1755022241765006E-3</v>
      </c>
      <c r="L64" s="74">
        <f t="shared" ref="L64:L127" si="10">STDEVPA(K13:K64)*SQRT(52)</f>
        <v>6.6826751511894628E-2</v>
      </c>
      <c r="M64" s="74"/>
      <c r="N64" s="106"/>
      <c r="O64" s="4">
        <v>40550</v>
      </c>
      <c r="P64" s="5">
        <v>1.92</v>
      </c>
      <c r="Q64" s="5"/>
      <c r="R64" s="106"/>
      <c r="S64" s="5">
        <f>(1+G64)/(1+P64)-1</f>
        <v>0.32499999999999996</v>
      </c>
      <c r="T64" s="95">
        <f t="shared" si="6"/>
        <v>96.807346436242838</v>
      </c>
      <c r="U64" s="70">
        <f t="shared" si="8"/>
        <v>6.0632616906691585E-3</v>
      </c>
      <c r="V64" s="74">
        <f t="shared" ref="V64:V127" si="11">STDEVPA(U13:U64)*SQRT(52)</f>
        <v>2.6821946518014894E-2</v>
      </c>
      <c r="W64" s="74"/>
      <c r="X64" s="106"/>
      <c r="Y64" s="318">
        <v>40550</v>
      </c>
      <c r="Z64" s="316">
        <v>4.1338999999999997</v>
      </c>
      <c r="AA64" s="316"/>
      <c r="AB64" s="316">
        <f t="shared" si="0"/>
        <v>-2.7600000000000513E-2</v>
      </c>
      <c r="AC64" s="318">
        <v>40550</v>
      </c>
      <c r="AD64" s="316">
        <v>4.1615000000000002</v>
      </c>
      <c r="AE64" s="316"/>
      <c r="AF64" s="316">
        <f t="shared" si="1"/>
        <v>-3.3500000000000085E-2</v>
      </c>
      <c r="AG64" s="316">
        <f t="shared" si="2"/>
        <v>-5.8999999999995723E-3</v>
      </c>
      <c r="AH64" s="4">
        <v>40550</v>
      </c>
      <c r="AI64" s="5">
        <v>4.1280000000000001</v>
      </c>
      <c r="AJ64" s="5"/>
      <c r="AK64" s="106"/>
      <c r="AL64" s="95">
        <f t="shared" si="3"/>
        <v>66.730554060673668</v>
      </c>
      <c r="AM64" s="70">
        <f t="shared" si="9"/>
        <v>-1.5070442964026346E-2</v>
      </c>
      <c r="AN64" s="74">
        <f t="shared" ref="AN64:AN127" si="12">STDEVPA(AM13:AM64)*SQRT(52)</f>
        <v>8.0033163437320601E-2</v>
      </c>
      <c r="AO64" s="74"/>
      <c r="AP64" s="106"/>
      <c r="AQ64" s="4">
        <v>40550</v>
      </c>
      <c r="AR64" s="5">
        <v>3.9268000000000001</v>
      </c>
      <c r="AS64" s="330">
        <v>40550</v>
      </c>
      <c r="AT64" s="328">
        <v>4.2121000000000004</v>
      </c>
      <c r="AU64" s="330">
        <v>40550</v>
      </c>
      <c r="AV64" s="328">
        <v>4.2637999999999998</v>
      </c>
      <c r="AW64" s="330">
        <v>40550</v>
      </c>
      <c r="AX64" s="328">
        <v>5.0502000000000002</v>
      </c>
      <c r="AY64" s="330">
        <v>40550</v>
      </c>
      <c r="AZ64" s="328">
        <v>6.734</v>
      </c>
      <c r="BA64" s="106"/>
      <c r="BC64" s="4">
        <v>40550</v>
      </c>
      <c r="BD64" s="5">
        <v>2.8180000000000001</v>
      </c>
    </row>
    <row r="65" spans="1:56">
      <c r="A65" s="4">
        <v>40557</v>
      </c>
      <c r="B65" s="318">
        <v>40557</v>
      </c>
      <c r="C65" s="316">
        <v>3.0676999999999999</v>
      </c>
      <c r="D65" s="316"/>
      <c r="E65" s="316">
        <f t="shared" si="4"/>
        <v>3.9699999999999847E-2</v>
      </c>
      <c r="F65" s="4">
        <v>40557</v>
      </c>
      <c r="G65" s="5">
        <v>3.028</v>
      </c>
      <c r="H65" s="5"/>
      <c r="I65" s="106"/>
      <c r="J65" s="95">
        <f t="shared" si="5"/>
        <v>74.207415638658077</v>
      </c>
      <c r="K65" s="70">
        <f t="shared" si="7"/>
        <v>-1.5325962113527885E-2</v>
      </c>
      <c r="L65" s="74">
        <f t="shared" si="10"/>
        <v>6.7807524749005296E-2</v>
      </c>
      <c r="M65" s="74"/>
      <c r="N65" s="106"/>
      <c r="O65" s="4">
        <v>40557</v>
      </c>
      <c r="P65" s="5">
        <v>1.97</v>
      </c>
      <c r="Q65" s="5"/>
      <c r="R65" s="106"/>
      <c r="S65" s="5">
        <f>(1+G65)/(1+P65)-1</f>
        <v>0.35622895622895645</v>
      </c>
      <c r="T65" s="95">
        <f t="shared" si="6"/>
        <v>96.506521813177812</v>
      </c>
      <c r="U65" s="70">
        <f t="shared" si="8"/>
        <v>-3.1074565530328671E-3</v>
      </c>
      <c r="V65" s="74">
        <f t="shared" si="11"/>
        <v>2.6983760789434635E-2</v>
      </c>
      <c r="W65" s="74"/>
      <c r="X65" s="106"/>
      <c r="Y65" s="318">
        <v>40557</v>
      </c>
      <c r="Z65" s="316">
        <v>4.0862999999999996</v>
      </c>
      <c r="AA65" s="316"/>
      <c r="AB65" s="316">
        <f t="shared" si="0"/>
        <v>-1.6700000000000159E-2</v>
      </c>
      <c r="AC65" s="318">
        <v>40557</v>
      </c>
      <c r="AD65" s="316">
        <v>4.1029999999999998</v>
      </c>
      <c r="AE65" s="316"/>
      <c r="AF65" s="316">
        <f t="shared" si="1"/>
        <v>-3.3999999999999808E-2</v>
      </c>
      <c r="AG65" s="316">
        <f t="shared" si="2"/>
        <v>-1.7299999999999649E-2</v>
      </c>
      <c r="AH65" s="4">
        <v>40557</v>
      </c>
      <c r="AI65" s="5">
        <v>4.069</v>
      </c>
      <c r="AJ65" s="5"/>
      <c r="AK65" s="106"/>
      <c r="AL65" s="95">
        <f t="shared" si="3"/>
        <v>67.10983724727943</v>
      </c>
      <c r="AM65" s="70">
        <f t="shared" si="9"/>
        <v>5.6838009506245679E-3</v>
      </c>
      <c r="AN65" s="74">
        <f t="shared" si="12"/>
        <v>7.885111084263538E-2</v>
      </c>
      <c r="AO65" s="74"/>
      <c r="AP65" s="106"/>
      <c r="AQ65" s="4">
        <v>40557</v>
      </c>
      <c r="AR65" s="5">
        <v>4.0974000000000004</v>
      </c>
      <c r="AS65" s="330">
        <v>40557</v>
      </c>
      <c r="AT65" s="328">
        <v>4.3799000000000001</v>
      </c>
      <c r="AU65" s="330">
        <v>40557</v>
      </c>
      <c r="AV65" s="328">
        <v>4.4057000000000004</v>
      </c>
      <c r="AW65" s="330">
        <v>40557</v>
      </c>
      <c r="AX65" s="328">
        <v>5.1988000000000003</v>
      </c>
      <c r="AY65" s="330">
        <v>40557</v>
      </c>
      <c r="AZ65" s="328">
        <v>6.7275</v>
      </c>
      <c r="BA65" s="106"/>
      <c r="BC65" s="4">
        <v>40557</v>
      </c>
      <c r="BD65" s="5">
        <v>2.7290000000000001</v>
      </c>
    </row>
    <row r="66" spans="1:56">
      <c r="A66" s="4">
        <v>40564</v>
      </c>
      <c r="B66" s="318">
        <v>40564</v>
      </c>
      <c r="C66" s="316">
        <v>3.2065999999999999</v>
      </c>
      <c r="D66" s="316"/>
      <c r="E66" s="316">
        <f t="shared" si="4"/>
        <v>3.0599999999999739E-2</v>
      </c>
      <c r="F66" s="4">
        <v>40564</v>
      </c>
      <c r="G66" s="5">
        <v>3.1760000000000002</v>
      </c>
      <c r="H66" s="5"/>
      <c r="I66" s="106"/>
      <c r="J66" s="95">
        <f t="shared" si="5"/>
        <v>73.149798090329753</v>
      </c>
      <c r="K66" s="70">
        <f t="shared" si="7"/>
        <v>-1.4252181392197166E-2</v>
      </c>
      <c r="L66" s="74">
        <f t="shared" si="10"/>
        <v>6.9220226572149948E-2</v>
      </c>
      <c r="M66" s="74"/>
      <c r="N66" s="106"/>
      <c r="O66" s="4">
        <v>40564</v>
      </c>
      <c r="P66" s="5">
        <v>2.0099999999999998</v>
      </c>
      <c r="Q66" s="5"/>
      <c r="R66" s="106"/>
      <c r="S66" s="5">
        <f>(1+G66)/(1+P66)-1</f>
        <v>0.38737541528239228</v>
      </c>
      <c r="T66" s="95">
        <f t="shared" si="6"/>
        <v>96.207515768577196</v>
      </c>
      <c r="U66" s="70">
        <f t="shared" si="8"/>
        <v>-3.0982988401493509E-3</v>
      </c>
      <c r="V66" s="74">
        <f t="shared" si="11"/>
        <v>2.7189338457231496E-2</v>
      </c>
      <c r="W66" s="74"/>
      <c r="X66" s="106"/>
      <c r="Y66" s="318">
        <v>40564</v>
      </c>
      <c r="Z66" s="316">
        <v>4.1006999999999998</v>
      </c>
      <c r="AA66" s="316"/>
      <c r="AB66" s="316">
        <f t="shared" si="0"/>
        <v>5.7999999999998053E-3</v>
      </c>
      <c r="AC66" s="318">
        <v>40564</v>
      </c>
      <c r="AD66" s="316">
        <v>4.0949</v>
      </c>
      <c r="AE66" s="316"/>
      <c r="AF66" s="316">
        <f t="shared" si="1"/>
        <v>9.3099999999999739E-2</v>
      </c>
      <c r="AG66" s="316">
        <f t="shared" si="2"/>
        <v>8.7299999999999933E-2</v>
      </c>
      <c r="AH66" s="4">
        <v>40564</v>
      </c>
      <c r="AI66" s="5">
        <v>4.1879999999999997</v>
      </c>
      <c r="AJ66" s="5"/>
      <c r="AK66" s="106"/>
      <c r="AL66" s="95">
        <f t="shared" si="3"/>
        <v>66.347259117803731</v>
      </c>
      <c r="AM66" s="70">
        <f t="shared" si="9"/>
        <v>-1.1363134836191445E-2</v>
      </c>
      <c r="AN66" s="74">
        <f t="shared" si="12"/>
        <v>7.9475354470484497E-2</v>
      </c>
      <c r="AO66" s="74"/>
      <c r="AP66" s="106"/>
      <c r="AQ66" s="4">
        <v>40564</v>
      </c>
      <c r="AR66" s="5">
        <v>4.2183000000000002</v>
      </c>
      <c r="AS66" s="330">
        <v>40564</v>
      </c>
      <c r="AT66" s="328">
        <v>4.4614000000000003</v>
      </c>
      <c r="AU66" s="330">
        <v>40564</v>
      </c>
      <c r="AV66" s="328">
        <v>4.4896000000000003</v>
      </c>
      <c r="AW66" s="330">
        <v>40564</v>
      </c>
      <c r="AX66" s="328">
        <v>5.2420999999999998</v>
      </c>
      <c r="AY66" s="330">
        <v>40564</v>
      </c>
      <c r="AZ66" s="328">
        <v>6.7298</v>
      </c>
      <c r="BA66" s="106"/>
      <c r="BC66" s="4">
        <v>40564</v>
      </c>
      <c r="BD66" s="5">
        <v>2.7450000000000001</v>
      </c>
    </row>
    <row r="67" spans="1:56">
      <c r="A67" s="4">
        <v>40571</v>
      </c>
      <c r="B67" s="318">
        <v>40571</v>
      </c>
      <c r="C67" s="316">
        <v>3.2387999999999999</v>
      </c>
      <c r="D67" s="316"/>
      <c r="E67" s="316">
        <f t="shared" si="4"/>
        <v>9.2799999999999994E-2</v>
      </c>
      <c r="F67" s="4">
        <v>40571</v>
      </c>
      <c r="G67" s="5">
        <v>3.1459999999999999</v>
      </c>
      <c r="H67" s="5"/>
      <c r="I67" s="106"/>
      <c r="J67" s="95">
        <f t="shared" si="5"/>
        <v>73.36283285451951</v>
      </c>
      <c r="K67" s="70">
        <f t="shared" si="7"/>
        <v>2.9123083009291303E-3</v>
      </c>
      <c r="L67" s="74">
        <f t="shared" si="10"/>
        <v>6.9254962735060599E-2</v>
      </c>
      <c r="M67" s="74"/>
      <c r="N67" s="106"/>
      <c r="O67" s="4">
        <v>40571</v>
      </c>
      <c r="P67" s="5">
        <v>1.99</v>
      </c>
      <c r="Q67" s="5"/>
      <c r="R67" s="106"/>
      <c r="S67" s="5">
        <f>(1+G67)/(1+P67)-1</f>
        <v>0.38662207357859524</v>
      </c>
      <c r="T67" s="95">
        <f t="shared" si="6"/>
        <v>96.214735812437482</v>
      </c>
      <c r="U67" s="70">
        <f t="shared" si="8"/>
        <v>7.504656785498737E-5</v>
      </c>
      <c r="V67" s="74">
        <f t="shared" si="11"/>
        <v>2.7137435186332517E-2</v>
      </c>
      <c r="W67" s="74"/>
      <c r="X67" s="106"/>
      <c r="Y67" s="318">
        <v>40571</v>
      </c>
      <c r="Z67" s="316">
        <v>4.1954000000000002</v>
      </c>
      <c r="AA67" s="316"/>
      <c r="AB67" s="316">
        <f t="shared" si="0"/>
        <v>-9.7999999999993648E-3</v>
      </c>
      <c r="AC67" s="318">
        <v>40571</v>
      </c>
      <c r="AD67" s="316">
        <v>4.2051999999999996</v>
      </c>
      <c r="AE67" s="316"/>
      <c r="AF67" s="316">
        <f t="shared" si="1"/>
        <v>6.8800000000000416E-2</v>
      </c>
      <c r="AG67" s="316">
        <f t="shared" si="2"/>
        <v>7.8599999999999781E-2</v>
      </c>
      <c r="AH67" s="4">
        <v>40571</v>
      </c>
      <c r="AI67" s="5">
        <v>4.274</v>
      </c>
      <c r="AJ67" s="5"/>
      <c r="AK67" s="106"/>
      <c r="AL67" s="95">
        <f t="shared" si="3"/>
        <v>65.802086382050717</v>
      </c>
      <c r="AM67" s="70">
        <f t="shared" si="9"/>
        <v>-8.2169594193035878E-3</v>
      </c>
      <c r="AN67" s="74">
        <f t="shared" si="12"/>
        <v>7.9623101397602175E-2</v>
      </c>
      <c r="AO67" s="74"/>
      <c r="AP67" s="106"/>
      <c r="AQ67" s="4">
        <v>40571</v>
      </c>
      <c r="AR67" s="5">
        <v>4.2588999999999997</v>
      </c>
      <c r="AS67" s="330">
        <v>40571</v>
      </c>
      <c r="AT67" s="328">
        <v>4.4808000000000003</v>
      </c>
      <c r="AU67" s="330">
        <v>40571</v>
      </c>
      <c r="AV67" s="328">
        <v>4.5148999999999999</v>
      </c>
      <c r="AW67" s="330">
        <v>40571</v>
      </c>
      <c r="AX67" s="328">
        <v>5.2807000000000004</v>
      </c>
      <c r="AY67" s="330">
        <v>40571</v>
      </c>
      <c r="AZ67" s="328">
        <v>6.6871</v>
      </c>
      <c r="BA67" s="106"/>
      <c r="BC67" s="4">
        <v>40571</v>
      </c>
      <c r="BD67" s="5">
        <v>2.6749999999999998</v>
      </c>
    </row>
    <row r="68" spans="1:56">
      <c r="A68" s="4">
        <v>40578</v>
      </c>
      <c r="B68" s="318">
        <v>40578</v>
      </c>
      <c r="C68" s="316">
        <v>3.3329</v>
      </c>
      <c r="D68" s="316"/>
      <c r="E68" s="316">
        <f t="shared" si="4"/>
        <v>7.3900000000000077E-2</v>
      </c>
      <c r="F68" s="4">
        <v>40578</v>
      </c>
      <c r="G68" s="5">
        <v>3.2589999999999999</v>
      </c>
      <c r="H68" s="5"/>
      <c r="I68" s="106"/>
      <c r="J68" s="95">
        <f t="shared" si="5"/>
        <v>72.563939312184317</v>
      </c>
      <c r="K68" s="70">
        <f t="shared" si="7"/>
        <v>-1.0889622323055884E-2</v>
      </c>
      <c r="L68" s="74">
        <f t="shared" si="10"/>
        <v>6.9705227858742183E-2</v>
      </c>
      <c r="M68" s="74"/>
      <c r="N68" s="106"/>
      <c r="O68" s="4">
        <v>40578</v>
      </c>
      <c r="P68" s="5">
        <v>2.0499999999999998</v>
      </c>
      <c r="Q68" s="5"/>
      <c r="R68" s="106"/>
      <c r="S68" s="5">
        <f>(1+G68)/(1+P68)-1</f>
        <v>0.39639344262295095</v>
      </c>
      <c r="T68" s="95">
        <f t="shared" si="6"/>
        <v>96.12113304412847</v>
      </c>
      <c r="U68" s="70">
        <f t="shared" si="8"/>
        <v>-9.7285272904020046E-4</v>
      </c>
      <c r="V68" s="74">
        <f t="shared" si="11"/>
        <v>2.6849190312543857E-2</v>
      </c>
      <c r="W68" s="74"/>
      <c r="X68" s="106"/>
      <c r="Y68" s="318">
        <v>40578</v>
      </c>
      <c r="Z68" s="316">
        <v>4.0556000000000001</v>
      </c>
      <c r="AA68" s="316"/>
      <c r="AB68" s="316">
        <f t="shared" si="0"/>
        <v>-9.9999999999997868E-3</v>
      </c>
      <c r="AC68" s="318">
        <v>40578</v>
      </c>
      <c r="AD68" s="316">
        <v>4.0655999999999999</v>
      </c>
      <c r="AE68" s="316"/>
      <c r="AF68" s="316">
        <f t="shared" si="1"/>
        <v>8.0400000000000027E-2</v>
      </c>
      <c r="AG68" s="316">
        <f t="shared" si="2"/>
        <v>9.0399999999999814E-2</v>
      </c>
      <c r="AH68" s="4">
        <v>40578</v>
      </c>
      <c r="AI68" s="5">
        <v>4.1459999999999999</v>
      </c>
      <c r="AJ68" s="5"/>
      <c r="AK68" s="106"/>
      <c r="AL68" s="95">
        <f t="shared" si="3"/>
        <v>66.615310440759089</v>
      </c>
      <c r="AM68" s="70">
        <f t="shared" si="9"/>
        <v>1.2358636381022109E-2</v>
      </c>
      <c r="AN68" s="74">
        <f t="shared" si="12"/>
        <v>8.0550803822623557E-2</v>
      </c>
      <c r="AO68" s="74"/>
      <c r="AP68" s="106"/>
      <c r="AQ68" s="4">
        <v>40578</v>
      </c>
      <c r="AR68" s="5">
        <v>4.3228999999999997</v>
      </c>
      <c r="AS68" s="330">
        <v>40578</v>
      </c>
      <c r="AT68" s="328">
        <v>4.4942000000000002</v>
      </c>
      <c r="AU68" s="330">
        <v>40578</v>
      </c>
      <c r="AV68" s="328">
        <v>4.5857999999999999</v>
      </c>
      <c r="AW68" s="330">
        <v>40578</v>
      </c>
      <c r="AX68" s="328">
        <v>5.3441999999999998</v>
      </c>
      <c r="AY68" s="330">
        <v>40578</v>
      </c>
      <c r="AZ68" s="328">
        <v>6.6989000000000001</v>
      </c>
      <c r="BA68" s="106"/>
      <c r="BC68" s="4">
        <v>40578</v>
      </c>
      <c r="BD68" s="5">
        <v>2.93</v>
      </c>
    </row>
    <row r="69" spans="1:56">
      <c r="A69" s="4">
        <v>40585</v>
      </c>
      <c r="B69" s="318">
        <v>40585</v>
      </c>
      <c r="C69" s="316">
        <v>3.3367</v>
      </c>
      <c r="D69" s="316"/>
      <c r="E69" s="316">
        <f t="shared" si="4"/>
        <v>4.4700000000000184E-2</v>
      </c>
      <c r="F69" s="4">
        <v>40585</v>
      </c>
      <c r="G69" s="5">
        <v>3.2919999999999998</v>
      </c>
      <c r="H69" s="5"/>
      <c r="I69" s="106"/>
      <c r="J69" s="95">
        <f t="shared" si="5"/>
        <v>72.332443139655339</v>
      </c>
      <c r="K69" s="70">
        <f t="shared" si="7"/>
        <v>-3.1902371167176536E-3</v>
      </c>
      <c r="L69" s="74">
        <f t="shared" si="10"/>
        <v>6.9440225231468533E-2</v>
      </c>
      <c r="M69" s="74"/>
      <c r="N69" s="106"/>
      <c r="O69" s="4">
        <v>40585</v>
      </c>
      <c r="P69" s="5">
        <v>2</v>
      </c>
      <c r="Q69" s="5"/>
      <c r="R69" s="106"/>
      <c r="S69" s="5">
        <f>(1+G69)/(1+P69)-1</f>
        <v>0.43066666666666653</v>
      </c>
      <c r="T69" s="95">
        <f t="shared" si="6"/>
        <v>95.793610911827386</v>
      </c>
      <c r="U69" s="70">
        <f t="shared" si="8"/>
        <v>-3.4073894254941948E-3</v>
      </c>
      <c r="V69" s="74">
        <f t="shared" si="11"/>
        <v>2.6649077827494226E-2</v>
      </c>
      <c r="W69" s="74"/>
      <c r="X69" s="106"/>
      <c r="Y69" s="318">
        <v>40585</v>
      </c>
      <c r="Z69" s="316">
        <v>4.1856999999999998</v>
      </c>
      <c r="AA69" s="316"/>
      <c r="AB69" s="316">
        <f t="shared" si="0"/>
        <v>-1.18999999999998E-2</v>
      </c>
      <c r="AC69" s="318">
        <v>40585</v>
      </c>
      <c r="AD69" s="316">
        <v>4.1975999999999996</v>
      </c>
      <c r="AE69" s="316"/>
      <c r="AF69" s="316">
        <f t="shared" si="1"/>
        <v>7.5400000000000134E-2</v>
      </c>
      <c r="AG69" s="316">
        <f t="shared" si="2"/>
        <v>8.7299999999999933E-2</v>
      </c>
      <c r="AH69" s="4">
        <v>40585</v>
      </c>
      <c r="AI69" s="5">
        <v>4.2729999999999997</v>
      </c>
      <c r="AJ69" s="5"/>
      <c r="AK69" s="106"/>
      <c r="AL69" s="95">
        <f t="shared" si="3"/>
        <v>65.808397212870474</v>
      </c>
      <c r="AM69" s="70">
        <f t="shared" si="9"/>
        <v>-1.2113029610605827E-2</v>
      </c>
      <c r="AN69" s="74">
        <f t="shared" si="12"/>
        <v>8.1323130894046525E-2</v>
      </c>
      <c r="AO69" s="74"/>
      <c r="AP69" s="106"/>
      <c r="AQ69" s="4">
        <v>40585</v>
      </c>
      <c r="AR69" s="5">
        <v>4.3198999999999996</v>
      </c>
      <c r="AS69" s="330">
        <v>40585</v>
      </c>
      <c r="AT69" s="328">
        <v>4.4777000000000005</v>
      </c>
      <c r="AU69" s="330">
        <v>40585</v>
      </c>
      <c r="AV69" s="328">
        <v>4.5564</v>
      </c>
      <c r="AW69" s="330">
        <v>40585</v>
      </c>
      <c r="AX69" s="328">
        <v>5.2942999999999998</v>
      </c>
      <c r="AY69" s="330">
        <v>40585</v>
      </c>
      <c r="AZ69" s="328">
        <v>6.6822999999999997</v>
      </c>
      <c r="BA69" s="106"/>
      <c r="BC69" s="4">
        <v>40585</v>
      </c>
      <c r="BD69" s="5">
        <v>2.903</v>
      </c>
    </row>
    <row r="70" spans="1:56">
      <c r="A70" s="4">
        <v>40592</v>
      </c>
      <c r="B70" s="318">
        <v>40592</v>
      </c>
      <c r="C70" s="316">
        <v>3.2824999999999998</v>
      </c>
      <c r="D70" s="316"/>
      <c r="E70" s="316">
        <f t="shared" si="4"/>
        <v>3.0499999999999972E-2</v>
      </c>
      <c r="F70" s="4">
        <v>40592</v>
      </c>
      <c r="G70" s="5">
        <v>3.2519999999999998</v>
      </c>
      <c r="H70" s="5"/>
      <c r="I70" s="106"/>
      <c r="J70" s="95">
        <f t="shared" si="5"/>
        <v>72.613149261362778</v>
      </c>
      <c r="K70" s="70">
        <f t="shared" si="7"/>
        <v>3.880777553240775E-3</v>
      </c>
      <c r="L70" s="74">
        <f t="shared" si="10"/>
        <v>6.8971041691495663E-2</v>
      </c>
      <c r="M70" s="74"/>
      <c r="N70" s="106"/>
      <c r="O70" s="4">
        <v>40592</v>
      </c>
      <c r="P70" s="5">
        <v>2.09</v>
      </c>
      <c r="Q70" s="5"/>
      <c r="R70" s="106"/>
      <c r="S70" s="5">
        <f>(1+G70)/(1+P70)-1</f>
        <v>0.37605177993527517</v>
      </c>
      <c r="T70" s="95">
        <f t="shared" si="6"/>
        <v>96.316104622364165</v>
      </c>
      <c r="U70" s="70">
        <f t="shared" si="8"/>
        <v>5.4543690916683853E-3</v>
      </c>
      <c r="V70" s="74">
        <f t="shared" si="11"/>
        <v>2.6915044270256018E-2</v>
      </c>
      <c r="W70" s="74"/>
      <c r="X70" s="106"/>
      <c r="Y70" s="318">
        <v>40592</v>
      </c>
      <c r="Z70" s="316">
        <v>4.1555999999999997</v>
      </c>
      <c r="AA70" s="316"/>
      <c r="AB70" s="316">
        <f t="shared" si="0"/>
        <v>-1.4200000000000657E-2</v>
      </c>
      <c r="AC70" s="318">
        <v>40592</v>
      </c>
      <c r="AD70" s="316">
        <v>4.1698000000000004</v>
      </c>
      <c r="AE70" s="316"/>
      <c r="AF70" s="316">
        <f t="shared" si="1"/>
        <v>5.8199999999999363E-2</v>
      </c>
      <c r="AG70" s="316">
        <f t="shared" si="2"/>
        <v>7.240000000000002E-2</v>
      </c>
      <c r="AH70" s="4">
        <v>40592</v>
      </c>
      <c r="AI70" s="5">
        <v>4.2279999999999998</v>
      </c>
      <c r="AJ70" s="5"/>
      <c r="AK70" s="106"/>
      <c r="AL70" s="95">
        <f t="shared" si="3"/>
        <v>66.09307484600761</v>
      </c>
      <c r="AM70" s="70">
        <f t="shared" si="9"/>
        <v>4.3258557447659598E-3</v>
      </c>
      <c r="AN70" s="74">
        <f t="shared" si="12"/>
        <v>8.1310454833707274E-2</v>
      </c>
      <c r="AO70" s="74"/>
      <c r="AP70" s="106"/>
      <c r="AQ70" s="4">
        <v>40592</v>
      </c>
      <c r="AR70" s="5">
        <v>4.2470999999999997</v>
      </c>
      <c r="AS70" s="330">
        <v>40592</v>
      </c>
      <c r="AT70" s="328">
        <v>4.4066999999999998</v>
      </c>
      <c r="AU70" s="330">
        <v>40592</v>
      </c>
      <c r="AV70" s="328">
        <v>4.4783999999999997</v>
      </c>
      <c r="AW70" s="330">
        <v>40592</v>
      </c>
      <c r="AX70" s="328">
        <v>5.1756000000000002</v>
      </c>
      <c r="AY70" s="330">
        <v>40592</v>
      </c>
      <c r="AZ70" s="328">
        <v>6.6459000000000001</v>
      </c>
      <c r="BA70" s="106"/>
      <c r="BC70" s="4">
        <v>40592</v>
      </c>
      <c r="BD70" s="5">
        <v>2.8369999999999997</v>
      </c>
    </row>
    <row r="71" spans="1:56">
      <c r="A71" s="4">
        <v>40599</v>
      </c>
      <c r="B71" s="318">
        <v>40599</v>
      </c>
      <c r="C71" s="316">
        <v>3.2006000000000001</v>
      </c>
      <c r="D71" s="316"/>
      <c r="E71" s="316">
        <f t="shared" si="4"/>
        <v>5.06000000000002E-2</v>
      </c>
      <c r="F71" s="4">
        <v>40599</v>
      </c>
      <c r="G71" s="5">
        <v>3.15</v>
      </c>
      <c r="H71" s="5"/>
      <c r="I71" s="106"/>
      <c r="J71" s="95">
        <f t="shared" si="5"/>
        <v>73.334388828486453</v>
      </c>
      <c r="K71" s="70">
        <f t="shared" si="7"/>
        <v>9.9326303081505949E-3</v>
      </c>
      <c r="L71" s="74">
        <f t="shared" si="10"/>
        <v>6.7323687197898385E-2</v>
      </c>
      <c r="M71" s="74"/>
      <c r="N71" s="106"/>
      <c r="O71" s="4">
        <v>40599</v>
      </c>
      <c r="P71" s="5">
        <v>2.09</v>
      </c>
      <c r="Q71" s="5"/>
      <c r="R71" s="106"/>
      <c r="S71" s="5">
        <f>(1+G71)/(1+P71)-1</f>
        <v>0.34304207119741115</v>
      </c>
      <c r="T71" s="95">
        <f t="shared" si="6"/>
        <v>96.633423813473669</v>
      </c>
      <c r="U71" s="70">
        <f t="shared" si="8"/>
        <v>3.2945600567386786E-3</v>
      </c>
      <c r="V71" s="74">
        <f t="shared" si="11"/>
        <v>2.6965376094486824E-2</v>
      </c>
      <c r="W71" s="74"/>
      <c r="X71" s="106"/>
      <c r="Y71" s="318">
        <v>40599</v>
      </c>
      <c r="Z71" s="316">
        <v>4.2053000000000003</v>
      </c>
      <c r="AA71" s="316"/>
      <c r="AB71" s="316">
        <f t="shared" si="0"/>
        <v>-1.4100000000000001E-2</v>
      </c>
      <c r="AC71" s="318">
        <v>40599</v>
      </c>
      <c r="AD71" s="316">
        <v>4.2194000000000003</v>
      </c>
      <c r="AE71" s="316"/>
      <c r="AF71" s="316">
        <f t="shared" si="1"/>
        <v>5.3599999999999426E-2</v>
      </c>
      <c r="AG71" s="316">
        <f t="shared" si="2"/>
        <v>6.7699999999999427E-2</v>
      </c>
      <c r="AH71" s="4">
        <v>40599</v>
      </c>
      <c r="AI71" s="5">
        <v>4.2729999999999997</v>
      </c>
      <c r="AJ71" s="5"/>
      <c r="AK71" s="106"/>
      <c r="AL71" s="95">
        <f t="shared" si="3"/>
        <v>65.808397212870474</v>
      </c>
      <c r="AM71" s="70">
        <f t="shared" si="9"/>
        <v>-4.3072233180316624E-3</v>
      </c>
      <c r="AN71" s="74">
        <f t="shared" si="12"/>
        <v>8.0360815779271566E-2</v>
      </c>
      <c r="AO71" s="74"/>
      <c r="AP71" s="106"/>
      <c r="AQ71" s="4">
        <v>40599</v>
      </c>
      <c r="AR71" s="5">
        <v>4.1875</v>
      </c>
      <c r="AS71" s="330">
        <v>40599</v>
      </c>
      <c r="AT71" s="328">
        <v>4.3497000000000003</v>
      </c>
      <c r="AU71" s="330">
        <v>40599</v>
      </c>
      <c r="AV71" s="328">
        <v>4.4053000000000004</v>
      </c>
      <c r="AW71" s="330">
        <v>40599</v>
      </c>
      <c r="AX71" s="328">
        <v>5.2164999999999999</v>
      </c>
      <c r="AY71" s="330">
        <v>40599</v>
      </c>
      <c r="AZ71" s="328">
        <v>6.5698999999999996</v>
      </c>
      <c r="BA71" s="106"/>
      <c r="BC71" s="4">
        <v>40599</v>
      </c>
      <c r="BD71" s="5">
        <v>2.6760000000000002</v>
      </c>
    </row>
    <row r="72" spans="1:56">
      <c r="A72" s="4">
        <v>40606</v>
      </c>
      <c r="B72" s="318">
        <v>40606</v>
      </c>
      <c r="C72" s="316">
        <v>3.3670999999999998</v>
      </c>
      <c r="D72" s="316"/>
      <c r="E72" s="316">
        <f t="shared" si="4"/>
        <v>9.5099999999999518E-2</v>
      </c>
      <c r="F72" s="4">
        <v>40606</v>
      </c>
      <c r="G72" s="5">
        <v>3.2720000000000002</v>
      </c>
      <c r="H72" s="5"/>
      <c r="I72" s="106"/>
      <c r="J72" s="95">
        <f t="shared" si="5"/>
        <v>72.472646703728941</v>
      </c>
      <c r="K72" s="70">
        <f t="shared" si="7"/>
        <v>-1.1750859842480504E-2</v>
      </c>
      <c r="L72" s="74">
        <f t="shared" si="10"/>
        <v>6.812385650475139E-2</v>
      </c>
      <c r="M72" s="74"/>
      <c r="N72" s="106"/>
      <c r="O72" s="4">
        <v>40606</v>
      </c>
      <c r="P72" s="5">
        <v>2.08</v>
      </c>
      <c r="Q72" s="5"/>
      <c r="R72" s="106"/>
      <c r="S72" s="5">
        <f>(1+G72)/(1+P72)-1</f>
        <v>0.38701298701298703</v>
      </c>
      <c r="T72" s="95">
        <f t="shared" si="6"/>
        <v>96.210989214882403</v>
      </c>
      <c r="U72" s="70">
        <f t="shared" si="8"/>
        <v>-4.3715164165834507E-3</v>
      </c>
      <c r="V72" s="74">
        <f t="shared" si="11"/>
        <v>2.7107701488190215E-2</v>
      </c>
      <c r="W72" s="74"/>
      <c r="X72" s="106"/>
      <c r="Y72" s="318">
        <v>40606</v>
      </c>
      <c r="Z72" s="316">
        <v>4.2644000000000002</v>
      </c>
      <c r="AA72" s="316"/>
      <c r="AB72" s="316">
        <f t="shared" si="0"/>
        <v>1.780000000000026E-2</v>
      </c>
      <c r="AC72" s="318">
        <v>40606</v>
      </c>
      <c r="AD72" s="316">
        <v>4.2465999999999999</v>
      </c>
      <c r="AE72" s="316"/>
      <c r="AF72" s="316">
        <f t="shared" si="1"/>
        <v>2.9399999999999871E-2</v>
      </c>
      <c r="AG72" s="316">
        <f t="shared" si="2"/>
        <v>1.1599999999999611E-2</v>
      </c>
      <c r="AH72" s="4">
        <v>40606</v>
      </c>
      <c r="AI72" s="5">
        <v>4.2759999999999998</v>
      </c>
      <c r="AJ72" s="5"/>
      <c r="AK72" s="106"/>
      <c r="AL72" s="95">
        <f t="shared" si="3"/>
        <v>65.78946671744275</v>
      </c>
      <c r="AM72" s="70">
        <f t="shared" si="9"/>
        <v>-2.8766078843236748E-4</v>
      </c>
      <c r="AN72" s="74">
        <f t="shared" si="12"/>
        <v>8.0364517974440677E-2</v>
      </c>
      <c r="AO72" s="74"/>
      <c r="AP72" s="106"/>
      <c r="AQ72" s="4">
        <v>40606</v>
      </c>
      <c r="AR72" s="5">
        <v>4.3242000000000003</v>
      </c>
      <c r="AS72" s="330">
        <v>40606</v>
      </c>
      <c r="AT72" s="328">
        <v>4.4838000000000005</v>
      </c>
      <c r="AU72" s="330">
        <v>40606</v>
      </c>
      <c r="AV72" s="328">
        <v>4.5415999999999999</v>
      </c>
      <c r="AW72" s="330">
        <v>40606</v>
      </c>
      <c r="AX72" s="328">
        <v>5.3135000000000003</v>
      </c>
      <c r="AY72" s="330">
        <v>40606</v>
      </c>
      <c r="AZ72" s="328">
        <v>6.61</v>
      </c>
      <c r="BA72" s="106"/>
      <c r="BC72" s="4">
        <v>40606</v>
      </c>
      <c r="BD72" s="5">
        <v>2.6760000000000002</v>
      </c>
    </row>
    <row r="73" spans="1:56">
      <c r="A73" s="4">
        <v>40613</v>
      </c>
      <c r="B73" s="318">
        <v>40613</v>
      </c>
      <c r="C73" s="316">
        <v>3.3315000000000001</v>
      </c>
      <c r="D73" s="316"/>
      <c r="E73" s="316">
        <f t="shared" si="4"/>
        <v>0.11949999999999994</v>
      </c>
      <c r="F73" s="4">
        <v>40613</v>
      </c>
      <c r="G73" s="5">
        <v>3.2120000000000002</v>
      </c>
      <c r="H73" s="5"/>
      <c r="I73" s="106"/>
      <c r="J73" s="95">
        <f t="shared" si="5"/>
        <v>72.895054141964422</v>
      </c>
      <c r="K73" s="70">
        <f t="shared" si="7"/>
        <v>5.8285085124916139E-3</v>
      </c>
      <c r="L73" s="74">
        <f t="shared" si="10"/>
        <v>6.8375040069613022E-2</v>
      </c>
      <c r="M73" s="74"/>
      <c r="N73" s="106"/>
      <c r="O73" s="4">
        <v>40613</v>
      </c>
      <c r="P73" s="5">
        <v>2.04</v>
      </c>
      <c r="Q73" s="5"/>
      <c r="R73" s="106"/>
      <c r="S73" s="5">
        <f>(1+G73)/(1+P73)-1</f>
        <v>0.38552631578947349</v>
      </c>
      <c r="T73" s="95">
        <f t="shared" si="6"/>
        <v>96.225238643753144</v>
      </c>
      <c r="U73" s="70">
        <f t="shared" si="8"/>
        <v>1.481060426363117E-4</v>
      </c>
      <c r="V73" s="74">
        <f t="shared" si="11"/>
        <v>2.7107679050035912E-2</v>
      </c>
      <c r="W73" s="74"/>
      <c r="X73" s="106"/>
      <c r="Y73" s="318">
        <v>40613</v>
      </c>
      <c r="Z73" s="316">
        <v>4.2232000000000003</v>
      </c>
      <c r="AA73" s="316"/>
      <c r="AB73" s="316">
        <f t="shared" si="0"/>
        <v>3.3199999999999896E-2</v>
      </c>
      <c r="AC73" s="318">
        <v>40613</v>
      </c>
      <c r="AD73" s="316">
        <v>4.1900000000000004</v>
      </c>
      <c r="AE73" s="316"/>
      <c r="AF73" s="316">
        <f t="shared" si="1"/>
        <v>4.2999999999999261E-2</v>
      </c>
      <c r="AG73" s="316">
        <f t="shared" si="2"/>
        <v>9.7999999999993648E-3</v>
      </c>
      <c r="AH73" s="4">
        <v>40613</v>
      </c>
      <c r="AI73" s="5">
        <v>4.2329999999999997</v>
      </c>
      <c r="AJ73" s="5"/>
      <c r="AK73" s="106"/>
      <c r="AL73" s="95">
        <f t="shared" si="3"/>
        <v>66.061377202434159</v>
      </c>
      <c r="AM73" s="70">
        <f t="shared" si="9"/>
        <v>4.1330398095371298E-3</v>
      </c>
      <c r="AN73" s="74">
        <f t="shared" si="12"/>
        <v>8.0518874385140077E-2</v>
      </c>
      <c r="AO73" s="74"/>
      <c r="AP73" s="106"/>
      <c r="AQ73" s="4">
        <v>40613</v>
      </c>
      <c r="AR73" s="5">
        <v>4.2611999999999997</v>
      </c>
      <c r="AS73" s="330">
        <v>40613</v>
      </c>
      <c r="AT73" s="328">
        <v>4.4315999999999995</v>
      </c>
      <c r="AU73" s="330">
        <v>40613</v>
      </c>
      <c r="AV73" s="328">
        <v>4.5061</v>
      </c>
      <c r="AW73" s="330">
        <v>40613</v>
      </c>
      <c r="AX73" s="328">
        <v>5.2874999999999996</v>
      </c>
      <c r="AY73" s="330">
        <v>40613</v>
      </c>
      <c r="AZ73" s="328">
        <v>6.6281999999999996</v>
      </c>
      <c r="BA73" s="106"/>
      <c r="BC73" s="4">
        <v>40613</v>
      </c>
      <c r="BD73" s="5">
        <v>2.6579999999999999</v>
      </c>
    </row>
    <row r="74" spans="1:56">
      <c r="A74" s="4">
        <v>40620</v>
      </c>
      <c r="B74" s="318">
        <v>40620</v>
      </c>
      <c r="C74" s="316">
        <v>3.2938999999999998</v>
      </c>
      <c r="D74" s="316"/>
      <c r="E74" s="316">
        <f t="shared" si="4"/>
        <v>0.1069</v>
      </c>
      <c r="F74" s="4">
        <v>40620</v>
      </c>
      <c r="G74" s="5">
        <v>3.1869999999999998</v>
      </c>
      <c r="H74" s="5"/>
      <c r="I74" s="106"/>
      <c r="J74" s="95">
        <f t="shared" si="5"/>
        <v>73.071855918366694</v>
      </c>
      <c r="K74" s="70">
        <f t="shared" si="7"/>
        <v>2.4254289743436768E-3</v>
      </c>
      <c r="L74" s="74">
        <f t="shared" si="10"/>
        <v>6.8181944198223973E-2</v>
      </c>
      <c r="M74" s="74"/>
      <c r="N74" s="106"/>
      <c r="O74" s="4">
        <v>40620</v>
      </c>
      <c r="P74" s="5">
        <v>2.09</v>
      </c>
      <c r="Q74" s="5"/>
      <c r="R74" s="106"/>
      <c r="S74" s="5">
        <f>(1+G74)/(1+P74)-1</f>
        <v>0.35501618122977341</v>
      </c>
      <c r="T74" s="95">
        <f t="shared" si="6"/>
        <v>96.518185112777275</v>
      </c>
      <c r="U74" s="70">
        <f t="shared" si="8"/>
        <v>3.0443828786819865E-3</v>
      </c>
      <c r="V74" s="74">
        <f t="shared" si="11"/>
        <v>2.7244184262985739E-2</v>
      </c>
      <c r="W74" s="74"/>
      <c r="X74" s="106"/>
      <c r="Y74" s="318">
        <v>40620</v>
      </c>
      <c r="Z74" s="316">
        <v>4.0712999999999999</v>
      </c>
      <c r="AA74" s="316"/>
      <c r="AB74" s="316">
        <f t="shared" si="0"/>
        <v>5.8300000000000018E-2</v>
      </c>
      <c r="AC74" s="318">
        <v>40620</v>
      </c>
      <c r="AD74" s="316">
        <v>4.0129999999999999</v>
      </c>
      <c r="AE74" s="316"/>
      <c r="AF74" s="316">
        <f t="shared" si="1"/>
        <v>4.9000000000000377E-2</v>
      </c>
      <c r="AG74" s="316">
        <f t="shared" si="2"/>
        <v>-9.2999999999996419E-3</v>
      </c>
      <c r="AH74" s="4">
        <v>40620</v>
      </c>
      <c r="AI74" s="5">
        <v>4.0620000000000003</v>
      </c>
      <c r="AJ74" s="5"/>
      <c r="AK74" s="106"/>
      <c r="AL74" s="95">
        <f t="shared" si="3"/>
        <v>67.15499408524407</v>
      </c>
      <c r="AM74" s="70">
        <f t="shared" si="9"/>
        <v>1.65545577328596E-2</v>
      </c>
      <c r="AN74" s="74">
        <f t="shared" si="12"/>
        <v>8.2233806120179428E-2</v>
      </c>
      <c r="AO74" s="74"/>
      <c r="AP74" s="106"/>
      <c r="AQ74" s="4">
        <v>40620</v>
      </c>
      <c r="AR74" s="5">
        <v>4.2374000000000001</v>
      </c>
      <c r="AS74" s="330">
        <v>40620</v>
      </c>
      <c r="AT74" s="328">
        <v>4.4211</v>
      </c>
      <c r="AU74" s="330">
        <v>40620</v>
      </c>
      <c r="AV74" s="328">
        <v>4.4943999999999997</v>
      </c>
      <c r="AW74" s="330">
        <v>40620</v>
      </c>
      <c r="AX74" s="328">
        <v>5.3311000000000002</v>
      </c>
      <c r="AY74" s="330">
        <v>40620</v>
      </c>
      <c r="AZ74" s="328">
        <v>6.7651000000000003</v>
      </c>
      <c r="BA74" s="106"/>
      <c r="BC74" s="4">
        <v>40620</v>
      </c>
      <c r="BD74" s="5">
        <v>2.5129999999999999</v>
      </c>
    </row>
    <row r="75" spans="1:56">
      <c r="A75" s="4">
        <v>40627</v>
      </c>
      <c r="B75" s="318">
        <v>40627</v>
      </c>
      <c r="C75" s="316">
        <v>3.3672</v>
      </c>
      <c r="D75" s="316"/>
      <c r="E75" s="316">
        <f t="shared" si="4"/>
        <v>8.9199999999999946E-2</v>
      </c>
      <c r="F75" s="4">
        <v>40627</v>
      </c>
      <c r="G75" s="5">
        <v>3.278</v>
      </c>
      <c r="H75" s="5"/>
      <c r="I75" s="106"/>
      <c r="J75" s="95">
        <f t="shared" si="5"/>
        <v>72.430554271792715</v>
      </c>
      <c r="K75" s="70">
        <f t="shared" si="7"/>
        <v>-8.7763152928593789E-3</v>
      </c>
      <c r="L75" s="74">
        <f t="shared" si="10"/>
        <v>6.8619569919295409E-2</v>
      </c>
      <c r="M75" s="74"/>
      <c r="N75" s="106"/>
      <c r="O75" s="4">
        <v>40627</v>
      </c>
      <c r="P75" s="5">
        <v>2.19</v>
      </c>
      <c r="Q75" s="5"/>
      <c r="R75" s="106"/>
      <c r="S75" s="5">
        <f>(1+G75)/(1+P75)-1</f>
        <v>0.34106583072100327</v>
      </c>
      <c r="T75" s="95">
        <f t="shared" si="6"/>
        <v>96.652457676458241</v>
      </c>
      <c r="U75" s="70">
        <f t="shared" si="8"/>
        <v>1.3911633701366687E-3</v>
      </c>
      <c r="V75" s="74">
        <f t="shared" si="11"/>
        <v>2.7052856363280066E-2</v>
      </c>
      <c r="W75" s="74"/>
      <c r="X75" s="106"/>
      <c r="Y75" s="318">
        <v>40627</v>
      </c>
      <c r="Z75" s="316">
        <v>4.1813000000000002</v>
      </c>
      <c r="AA75" s="316"/>
      <c r="AB75" s="316">
        <f t="shared" ref="AB75:AB138" si="13">Z75-AD75</f>
        <v>4.550000000000054E-2</v>
      </c>
      <c r="AC75" s="318">
        <v>40627</v>
      </c>
      <c r="AD75" s="316">
        <v>4.1357999999999997</v>
      </c>
      <c r="AE75" s="316"/>
      <c r="AF75" s="316">
        <f t="shared" ref="AF75:AF138" si="14">AI75-AD75</f>
        <v>6.5199999999999925E-2</v>
      </c>
      <c r="AG75" s="316">
        <f t="shared" ref="AG75:AG138" si="15">AI75-Z75</f>
        <v>1.9699999999999385E-2</v>
      </c>
      <c r="AH75" s="4">
        <v>40627</v>
      </c>
      <c r="AI75" s="5">
        <v>4.2009999999999996</v>
      </c>
      <c r="AJ75" s="5"/>
      <c r="AK75" s="106"/>
      <c r="AL75" s="95">
        <f t="shared" ref="AL75:AL138" si="16">100/(1+AI75/100)^10</f>
        <v>66.264531475926162</v>
      </c>
      <c r="AM75" s="70">
        <f t="shared" si="9"/>
        <v>-1.3259812191891301E-2</v>
      </c>
      <c r="AN75" s="74">
        <f t="shared" si="12"/>
        <v>8.314655472374162E-2</v>
      </c>
      <c r="AO75" s="74"/>
      <c r="AP75" s="106"/>
      <c r="AQ75" s="4">
        <v>40627</v>
      </c>
      <c r="AR75" s="5">
        <v>4.3367000000000004</v>
      </c>
      <c r="AS75" s="330">
        <v>40627</v>
      </c>
      <c r="AT75" s="328">
        <v>4.5062999999999995</v>
      </c>
      <c r="AU75" s="330">
        <v>40627</v>
      </c>
      <c r="AV75" s="328">
        <v>4.6283000000000003</v>
      </c>
      <c r="AW75" s="330">
        <v>40627</v>
      </c>
      <c r="AX75" s="328">
        <v>5.3262999999999998</v>
      </c>
      <c r="AY75" s="330">
        <v>40627</v>
      </c>
      <c r="AZ75" s="328">
        <v>6.7336999999999998</v>
      </c>
      <c r="BA75" s="106"/>
      <c r="BC75" s="4">
        <v>40627</v>
      </c>
      <c r="BD75" s="5">
        <v>2.6550000000000002</v>
      </c>
    </row>
    <row r="76" spans="1:56">
      <c r="A76" s="4">
        <v>40634</v>
      </c>
      <c r="B76" s="318">
        <v>40634</v>
      </c>
      <c r="C76" s="316">
        <v>3.4260999999999999</v>
      </c>
      <c r="D76" s="316"/>
      <c r="E76" s="316">
        <f t="shared" ref="E76:E139" si="17">C76-G76</f>
        <v>5.5099999999999927E-2</v>
      </c>
      <c r="F76" s="4">
        <v>40634</v>
      </c>
      <c r="G76" s="5">
        <v>3.371</v>
      </c>
      <c r="H76" s="5"/>
      <c r="I76" s="106"/>
      <c r="J76" s="95">
        <f t="shared" ref="J76:J139" si="18">100/(1+G76/100)^10</f>
        <v>71.781548666404603</v>
      </c>
      <c r="K76" s="70">
        <f t="shared" si="7"/>
        <v>-8.9603843559272617E-3</v>
      </c>
      <c r="L76" s="74">
        <f t="shared" si="10"/>
        <v>6.8865463532637672E-2</v>
      </c>
      <c r="M76" s="74"/>
      <c r="N76" s="106"/>
      <c r="O76" s="4">
        <v>40634</v>
      </c>
      <c r="P76" s="5">
        <v>2.33</v>
      </c>
      <c r="Q76" s="5"/>
      <c r="R76" s="106"/>
      <c r="S76" s="5">
        <f>(1+G76)/(1+P76)-1</f>
        <v>0.31261261261261275</v>
      </c>
      <c r="T76" s="95">
        <f t="shared" ref="T76:T139" si="19">100/(1+S76/100)^10</f>
        <v>96.926958185427992</v>
      </c>
      <c r="U76" s="70">
        <f t="shared" si="8"/>
        <v>2.8400778994015362E-3</v>
      </c>
      <c r="V76" s="74">
        <f t="shared" si="11"/>
        <v>2.6567758554250927E-2</v>
      </c>
      <c r="W76" s="74"/>
      <c r="X76" s="106"/>
      <c r="Y76" s="318">
        <v>40634</v>
      </c>
      <c r="Z76" s="316">
        <v>4.2260999999999997</v>
      </c>
      <c r="AA76" s="316"/>
      <c r="AB76" s="316">
        <f t="shared" si="13"/>
        <v>-2.6500000000000412E-2</v>
      </c>
      <c r="AC76" s="318">
        <v>40634</v>
      </c>
      <c r="AD76" s="316">
        <v>4.2526000000000002</v>
      </c>
      <c r="AE76" s="316"/>
      <c r="AF76" s="316">
        <f t="shared" si="14"/>
        <v>3.339999999999943E-2</v>
      </c>
      <c r="AG76" s="316">
        <f t="shared" si="15"/>
        <v>5.9899999999999842E-2</v>
      </c>
      <c r="AH76" s="4">
        <v>40634</v>
      </c>
      <c r="AI76" s="5">
        <v>4.2859999999999996</v>
      </c>
      <c r="AJ76" s="5"/>
      <c r="AK76" s="106"/>
      <c r="AL76" s="95">
        <f t="shared" si="16"/>
        <v>65.726408315118746</v>
      </c>
      <c r="AM76" s="70">
        <f t="shared" si="9"/>
        <v>-8.1208325000066677E-3</v>
      </c>
      <c r="AN76" s="74">
        <f t="shared" si="12"/>
        <v>8.2937923763031551E-2</v>
      </c>
      <c r="AO76" s="74"/>
      <c r="AP76" s="106"/>
      <c r="AQ76" s="4">
        <v>40634</v>
      </c>
      <c r="AR76" s="5">
        <v>4.3742000000000001</v>
      </c>
      <c r="AS76" s="330">
        <v>40634</v>
      </c>
      <c r="AT76" s="328">
        <v>4.5575000000000001</v>
      </c>
      <c r="AU76" s="330">
        <v>40634</v>
      </c>
      <c r="AV76" s="328">
        <v>4.6891999999999996</v>
      </c>
      <c r="AW76" s="330">
        <v>40634</v>
      </c>
      <c r="AX76" s="328">
        <v>5.335</v>
      </c>
      <c r="AY76" s="330">
        <v>40634</v>
      </c>
      <c r="AZ76" s="328">
        <v>6.7125000000000004</v>
      </c>
      <c r="BA76" s="106"/>
      <c r="BC76" s="4">
        <v>40634</v>
      </c>
      <c r="BD76" s="5">
        <v>2.6360000000000001</v>
      </c>
    </row>
    <row r="77" spans="1:56">
      <c r="A77" s="4">
        <v>40641</v>
      </c>
      <c r="B77" s="318">
        <v>40641</v>
      </c>
      <c r="C77" s="316">
        <v>3.5259999999999998</v>
      </c>
      <c r="D77" s="316"/>
      <c r="E77" s="316">
        <f t="shared" si="17"/>
        <v>4.5999999999999819E-2</v>
      </c>
      <c r="F77" s="4">
        <v>40641</v>
      </c>
      <c r="G77" s="5">
        <v>3.48</v>
      </c>
      <c r="H77" s="5"/>
      <c r="I77" s="106"/>
      <c r="J77" s="95">
        <f t="shared" si="18"/>
        <v>71.029016218654505</v>
      </c>
      <c r="K77" s="70">
        <f t="shared" ref="K77:K140" si="20">(J77-J76)/J76</f>
        <v>-1.04836474237606E-2</v>
      </c>
      <c r="L77" s="74">
        <f t="shared" si="10"/>
        <v>6.9228438325770761E-2</v>
      </c>
      <c r="M77" s="74"/>
      <c r="N77" s="106"/>
      <c r="O77" s="4">
        <v>40641</v>
      </c>
      <c r="P77" s="5">
        <v>2.37</v>
      </c>
      <c r="Q77" s="5"/>
      <c r="R77" s="106"/>
      <c r="S77" s="5">
        <f>(1+G77)/(1+P77)-1</f>
        <v>0.32937685459940669</v>
      </c>
      <c r="T77" s="95">
        <f t="shared" si="19"/>
        <v>96.765122660631022</v>
      </c>
      <c r="U77" s="70">
        <f t="shared" ref="U77:U140" si="21">(T77-T76)/T76</f>
        <v>-1.6696647437069851E-3</v>
      </c>
      <c r="V77" s="74">
        <f t="shared" si="11"/>
        <v>2.5922742936480194E-2</v>
      </c>
      <c r="W77" s="74"/>
      <c r="X77" s="106"/>
      <c r="Y77" s="318">
        <v>40641</v>
      </c>
      <c r="Z77" s="316">
        <v>4.2287999999999997</v>
      </c>
      <c r="AA77" s="316"/>
      <c r="AB77" s="316">
        <f t="shared" si="13"/>
        <v>-2.4399999999999977E-2</v>
      </c>
      <c r="AC77" s="318">
        <v>40641</v>
      </c>
      <c r="AD77" s="316">
        <v>4.2531999999999996</v>
      </c>
      <c r="AE77" s="316"/>
      <c r="AF77" s="316">
        <f t="shared" si="14"/>
        <v>3.8800000000000168E-2</v>
      </c>
      <c r="AG77" s="316">
        <f t="shared" si="15"/>
        <v>6.3200000000000145E-2</v>
      </c>
      <c r="AH77" s="4">
        <v>40641</v>
      </c>
      <c r="AI77" s="5">
        <v>4.2919999999999998</v>
      </c>
      <c r="AJ77" s="5"/>
      <c r="AK77" s="106"/>
      <c r="AL77" s="95">
        <f t="shared" si="16"/>
        <v>65.68860518825538</v>
      </c>
      <c r="AM77" s="70">
        <f t="shared" ref="AM77:AM140" si="22">(AL77-AL76)/AL76</f>
        <v>-5.7515887194265879E-4</v>
      </c>
      <c r="AN77" s="74">
        <f t="shared" si="12"/>
        <v>8.2912381422993398E-2</v>
      </c>
      <c r="AO77" s="74"/>
      <c r="AP77" s="106"/>
      <c r="AQ77" s="4">
        <v>40641</v>
      </c>
      <c r="AR77" s="5">
        <v>4.4744999999999999</v>
      </c>
      <c r="AS77" s="330">
        <v>40641</v>
      </c>
      <c r="AT77" s="328">
        <v>4.6410999999999998</v>
      </c>
      <c r="AU77" s="330">
        <v>40641</v>
      </c>
      <c r="AV77" s="328">
        <v>4.7885999999999997</v>
      </c>
      <c r="AW77" s="330">
        <v>40641</v>
      </c>
      <c r="AX77" s="328">
        <v>5.4036</v>
      </c>
      <c r="AY77" s="330">
        <v>40641</v>
      </c>
      <c r="AZ77" s="328">
        <v>6.7363</v>
      </c>
      <c r="BA77" s="106"/>
      <c r="BC77" s="4">
        <v>40641</v>
      </c>
      <c r="BD77" s="5">
        <v>2.73</v>
      </c>
    </row>
    <row r="78" spans="1:56">
      <c r="A78" s="4">
        <v>40648</v>
      </c>
      <c r="B78" s="318">
        <v>40648</v>
      </c>
      <c r="C78" s="316">
        <v>3.4279999999999999</v>
      </c>
      <c r="D78" s="316"/>
      <c r="E78" s="316">
        <f t="shared" si="17"/>
        <v>5.1000000000000156E-2</v>
      </c>
      <c r="F78" s="4">
        <v>40648</v>
      </c>
      <c r="G78" s="5">
        <v>3.3769999999999998</v>
      </c>
      <c r="H78" s="5"/>
      <c r="I78" s="106"/>
      <c r="J78" s="95">
        <f t="shared" si="18"/>
        <v>71.739897542653736</v>
      </c>
      <c r="K78" s="70">
        <f t="shared" si="20"/>
        <v>1.0008322821350456E-2</v>
      </c>
      <c r="L78" s="74">
        <f t="shared" si="10"/>
        <v>6.9506204033241481E-2</v>
      </c>
      <c r="M78" s="74"/>
      <c r="N78" s="106"/>
      <c r="O78" s="4">
        <v>40648</v>
      </c>
      <c r="P78" s="5">
        <v>2.31</v>
      </c>
      <c r="Q78" s="5"/>
      <c r="R78" s="106"/>
      <c r="S78" s="5">
        <f>(1+G78)/(1+P78)-1</f>
        <v>0.32235649546827783</v>
      </c>
      <c r="T78" s="95">
        <f t="shared" si="19"/>
        <v>96.832858297687025</v>
      </c>
      <c r="U78" s="70">
        <f t="shared" si="21"/>
        <v>7.0000052904972644E-4</v>
      </c>
      <c r="V78" s="74">
        <f t="shared" si="11"/>
        <v>2.5875229483855795E-2</v>
      </c>
      <c r="W78" s="74"/>
      <c r="X78" s="106"/>
      <c r="Y78" s="318">
        <v>40648</v>
      </c>
      <c r="Z78" s="316">
        <v>4.2449000000000003</v>
      </c>
      <c r="AA78" s="316"/>
      <c r="AB78" s="316">
        <f t="shared" si="13"/>
        <v>-2.8499999999999304E-2</v>
      </c>
      <c r="AC78" s="318">
        <v>40648</v>
      </c>
      <c r="AD78" s="316">
        <v>4.2733999999999996</v>
      </c>
      <c r="AE78" s="316"/>
      <c r="AF78" s="316">
        <f t="shared" si="14"/>
        <v>2.7600000000000513E-2</v>
      </c>
      <c r="AG78" s="316">
        <f t="shared" si="15"/>
        <v>5.6099999999999817E-2</v>
      </c>
      <c r="AH78" s="4">
        <v>40648</v>
      </c>
      <c r="AI78" s="5">
        <v>4.3010000000000002</v>
      </c>
      <c r="AJ78" s="5"/>
      <c r="AK78" s="106"/>
      <c r="AL78" s="95">
        <f t="shared" si="16"/>
        <v>65.631945334755954</v>
      </c>
      <c r="AM78" s="70">
        <f t="shared" si="22"/>
        <v>-8.6255223926654391E-4</v>
      </c>
      <c r="AN78" s="74">
        <f t="shared" si="12"/>
        <v>8.250539630075758E-2</v>
      </c>
      <c r="AO78" s="74"/>
      <c r="AP78" s="106"/>
      <c r="AQ78" s="4">
        <v>40648</v>
      </c>
      <c r="AR78" s="5">
        <v>4.4050000000000002</v>
      </c>
      <c r="AS78" s="330">
        <v>40648</v>
      </c>
      <c r="AT78" s="328">
        <v>4.5511999999999997</v>
      </c>
      <c r="AU78" s="330">
        <v>40648</v>
      </c>
      <c r="AV78" s="328">
        <v>4.6565000000000003</v>
      </c>
      <c r="AW78" s="330">
        <v>40648</v>
      </c>
      <c r="AX78" s="328">
        <v>5.2994000000000003</v>
      </c>
      <c r="AY78" s="330">
        <v>40648</v>
      </c>
      <c r="AZ78" s="328">
        <v>6.7264999999999997</v>
      </c>
      <c r="BA78" s="106"/>
      <c r="BC78" s="4">
        <v>40648</v>
      </c>
      <c r="BD78" s="5">
        <v>2.593</v>
      </c>
    </row>
    <row r="79" spans="1:56">
      <c r="A79" s="4">
        <v>40655</v>
      </c>
      <c r="B79" s="318">
        <v>40655</v>
      </c>
      <c r="C79" s="316">
        <v>3.3075000000000001</v>
      </c>
      <c r="D79" s="316"/>
      <c r="E79" s="316">
        <f t="shared" si="17"/>
        <v>4.850000000000021E-2</v>
      </c>
      <c r="F79" s="4">
        <v>40655</v>
      </c>
      <c r="G79" s="5">
        <v>3.2589999999999999</v>
      </c>
      <c r="H79" s="5"/>
      <c r="I79" s="106"/>
      <c r="J79" s="95">
        <f t="shared" si="18"/>
        <v>72.563939312184317</v>
      </c>
      <c r="K79" s="70">
        <f t="shared" si="20"/>
        <v>1.1486520022427379E-2</v>
      </c>
      <c r="L79" s="74">
        <f t="shared" si="10"/>
        <v>7.0467398251130242E-2</v>
      </c>
      <c r="M79" s="74"/>
      <c r="N79" s="106"/>
      <c r="O79" s="4">
        <v>40655</v>
      </c>
      <c r="P79" s="5">
        <v>2.23</v>
      </c>
      <c r="Q79" s="5"/>
      <c r="R79" s="106"/>
      <c r="S79" s="5">
        <f>(1+G79)/(1+P79)-1</f>
        <v>0.31857585139318889</v>
      </c>
      <c r="T79" s="95">
        <f t="shared" si="19"/>
        <v>96.869357287027626</v>
      </c>
      <c r="U79" s="70">
        <f t="shared" si="21"/>
        <v>3.7692772868889172E-4</v>
      </c>
      <c r="V79" s="74">
        <f t="shared" si="11"/>
        <v>2.5852470031850788E-2</v>
      </c>
      <c r="W79" s="74"/>
      <c r="X79" s="106"/>
      <c r="Y79" s="318">
        <v>40655</v>
      </c>
      <c r="Z79" s="316">
        <v>4.24</v>
      </c>
      <c r="AA79" s="316"/>
      <c r="AB79" s="316">
        <f t="shared" si="13"/>
        <v>-2.1599999999999397E-2</v>
      </c>
      <c r="AC79" s="318">
        <v>40655</v>
      </c>
      <c r="AD79" s="316">
        <v>4.2615999999999996</v>
      </c>
      <c r="AE79" s="316"/>
      <c r="AF79" s="316">
        <f t="shared" si="14"/>
        <v>2.4399999999999977E-2</v>
      </c>
      <c r="AG79" s="316">
        <f t="shared" si="15"/>
        <v>4.5999999999999375E-2</v>
      </c>
      <c r="AH79" s="4">
        <v>40655</v>
      </c>
      <c r="AI79" s="5">
        <v>4.2859999999999996</v>
      </c>
      <c r="AJ79" s="5"/>
      <c r="AK79" s="106"/>
      <c r="AL79" s="95">
        <f t="shared" si="16"/>
        <v>65.726408315118746</v>
      </c>
      <c r="AM79" s="70">
        <f t="shared" si="22"/>
        <v>1.4392835665769639E-3</v>
      </c>
      <c r="AN79" s="74">
        <f t="shared" si="12"/>
        <v>8.246697496491541E-2</v>
      </c>
      <c r="AO79" s="74"/>
      <c r="AP79" s="106"/>
      <c r="AQ79" s="4">
        <v>40655</v>
      </c>
      <c r="AR79" s="5">
        <v>4.3078000000000003</v>
      </c>
      <c r="AS79" s="330">
        <v>40655</v>
      </c>
      <c r="AT79" s="328">
        <v>4.4447999999999999</v>
      </c>
      <c r="AU79" s="330">
        <v>40655</v>
      </c>
      <c r="AV79" s="328">
        <v>4.4870000000000001</v>
      </c>
      <c r="AW79" s="330">
        <v>40655</v>
      </c>
      <c r="AX79" s="328">
        <v>5.1951999999999998</v>
      </c>
      <c r="AY79" s="330">
        <v>40655</v>
      </c>
      <c r="AZ79" s="328">
        <v>6.6612999999999998</v>
      </c>
      <c r="BA79" s="106"/>
      <c r="BC79" s="4">
        <v>40655</v>
      </c>
      <c r="BD79" s="5">
        <v>2.5640000000000001</v>
      </c>
    </row>
    <row r="80" spans="1:56">
      <c r="A80" s="4">
        <v>40662</v>
      </c>
      <c r="B80" s="318">
        <v>40662</v>
      </c>
      <c r="C80" s="316">
        <v>3.2345000000000002</v>
      </c>
      <c r="D80" s="316"/>
      <c r="E80" s="316">
        <f t="shared" si="17"/>
        <v>-3.4999999999998366E-3</v>
      </c>
      <c r="F80" s="4">
        <v>40662</v>
      </c>
      <c r="G80" s="5">
        <v>3.238</v>
      </c>
      <c r="H80" s="5"/>
      <c r="I80" s="106"/>
      <c r="J80" s="95">
        <f t="shared" si="18"/>
        <v>72.711679325365125</v>
      </c>
      <c r="K80" s="70">
        <f t="shared" si="20"/>
        <v>2.035997695014898E-3</v>
      </c>
      <c r="L80" s="74">
        <f t="shared" si="10"/>
        <v>7.0355868394163648E-2</v>
      </c>
      <c r="M80" s="74"/>
      <c r="N80" s="106"/>
      <c r="O80" s="4">
        <v>40662</v>
      </c>
      <c r="P80" s="5">
        <v>2.3199999999999998</v>
      </c>
      <c r="Q80" s="5"/>
      <c r="R80" s="106"/>
      <c r="S80" s="5">
        <f>(1+G80)/(1+P80)-1</f>
        <v>0.27650602409638547</v>
      </c>
      <c r="T80" s="95">
        <f t="shared" si="19"/>
        <v>97.276529386715737</v>
      </c>
      <c r="U80" s="70">
        <f t="shared" si="21"/>
        <v>4.2033116672968588E-3</v>
      </c>
      <c r="V80" s="74">
        <f t="shared" si="11"/>
        <v>2.6100779552659461E-2</v>
      </c>
      <c r="W80" s="74"/>
      <c r="X80" s="106"/>
      <c r="Y80" s="318">
        <v>40662</v>
      </c>
      <c r="Z80" s="316">
        <v>4.1821999999999999</v>
      </c>
      <c r="AA80" s="316"/>
      <c r="AB80" s="316">
        <f t="shared" si="13"/>
        <v>-2.48999999999997E-2</v>
      </c>
      <c r="AC80" s="318">
        <v>40662</v>
      </c>
      <c r="AD80" s="316">
        <v>4.2070999999999996</v>
      </c>
      <c r="AE80" s="316"/>
      <c r="AF80" s="316">
        <f t="shared" si="14"/>
        <v>1.4900000000000801E-2</v>
      </c>
      <c r="AG80" s="316">
        <f t="shared" si="15"/>
        <v>3.9800000000000502E-2</v>
      </c>
      <c r="AH80" s="4">
        <v>40662</v>
      </c>
      <c r="AI80" s="5">
        <v>4.2220000000000004</v>
      </c>
      <c r="AJ80" s="5"/>
      <c r="AK80" s="106"/>
      <c r="AL80" s="95">
        <f t="shared" si="16"/>
        <v>66.131134103959738</v>
      </c>
      <c r="AM80" s="70">
        <f t="shared" si="22"/>
        <v>6.1577347555730414E-3</v>
      </c>
      <c r="AN80" s="74">
        <f t="shared" si="12"/>
        <v>8.2426758592849536E-2</v>
      </c>
      <c r="AO80" s="74"/>
      <c r="AP80" s="106"/>
      <c r="AQ80" s="4">
        <v>40662</v>
      </c>
      <c r="AR80" s="5">
        <v>4.2728999999999999</v>
      </c>
      <c r="AS80" s="330">
        <v>40662</v>
      </c>
      <c r="AT80" s="328">
        <v>4.3853999999999997</v>
      </c>
      <c r="AU80" s="330">
        <v>40662</v>
      </c>
      <c r="AV80" s="328">
        <v>4.4367999999999999</v>
      </c>
      <c r="AW80" s="330">
        <v>40662</v>
      </c>
      <c r="AX80" s="328">
        <v>5.1074999999999999</v>
      </c>
      <c r="AY80" s="330">
        <v>40662</v>
      </c>
      <c r="AZ80" s="328">
        <v>6.6155999999999997</v>
      </c>
      <c r="BA80" s="106"/>
      <c r="BC80" s="4">
        <v>40662</v>
      </c>
      <c r="BD80" s="5">
        <v>2.444</v>
      </c>
    </row>
    <row r="81" spans="1:56">
      <c r="A81" s="4">
        <v>40669</v>
      </c>
      <c r="B81" s="318">
        <v>40669</v>
      </c>
      <c r="C81" s="316">
        <v>3.1979000000000002</v>
      </c>
      <c r="D81" s="316"/>
      <c r="E81" s="316">
        <f t="shared" si="17"/>
        <v>2.8900000000000148E-2</v>
      </c>
      <c r="F81" s="4">
        <v>40669</v>
      </c>
      <c r="G81" s="5">
        <v>3.169</v>
      </c>
      <c r="H81" s="5"/>
      <c r="I81" s="106"/>
      <c r="J81" s="95">
        <f t="shared" si="18"/>
        <v>73.199445266883373</v>
      </c>
      <c r="K81" s="70">
        <f t="shared" si="20"/>
        <v>6.7082200004709965E-3</v>
      </c>
      <c r="L81" s="74">
        <f t="shared" si="10"/>
        <v>6.7177990157381545E-2</v>
      </c>
      <c r="M81" s="74"/>
      <c r="N81" s="106"/>
      <c r="O81" s="4">
        <v>40669</v>
      </c>
      <c r="P81" s="5">
        <v>2.27</v>
      </c>
      <c r="Q81" s="5"/>
      <c r="R81" s="106"/>
      <c r="S81" s="5">
        <f>(1+G81)/(1+P81)-1</f>
        <v>0.27492354740061176</v>
      </c>
      <c r="T81" s="95">
        <f t="shared" si="19"/>
        <v>97.291882055947127</v>
      </c>
      <c r="U81" s="70">
        <f t="shared" si="21"/>
        <v>1.5782501008395274E-4</v>
      </c>
      <c r="V81" s="74">
        <f t="shared" si="11"/>
        <v>2.6090185039320958E-2</v>
      </c>
      <c r="W81" s="74"/>
      <c r="X81" s="106"/>
      <c r="Y81" s="318">
        <v>40669</v>
      </c>
      <c r="Z81" s="316">
        <v>4.1436999999999999</v>
      </c>
      <c r="AA81" s="316"/>
      <c r="AB81" s="316">
        <f t="shared" si="13"/>
        <v>-2.1000000000004349E-3</v>
      </c>
      <c r="AC81" s="318">
        <v>40669</v>
      </c>
      <c r="AD81" s="316">
        <v>4.1458000000000004</v>
      </c>
      <c r="AE81" s="316"/>
      <c r="AF81" s="316">
        <f t="shared" si="14"/>
        <v>3.7199999999999456E-2</v>
      </c>
      <c r="AG81" s="316">
        <f t="shared" si="15"/>
        <v>3.9299999999999891E-2</v>
      </c>
      <c r="AH81" s="4">
        <v>40669</v>
      </c>
      <c r="AI81" s="5">
        <v>4.1829999999999998</v>
      </c>
      <c r="AJ81" s="5"/>
      <c r="AK81" s="106"/>
      <c r="AL81" s="95">
        <f t="shared" si="16"/>
        <v>66.379107687010219</v>
      </c>
      <c r="AM81" s="70">
        <f t="shared" si="22"/>
        <v>3.7497252453082132E-3</v>
      </c>
      <c r="AN81" s="74">
        <f t="shared" si="12"/>
        <v>8.2551360436963039E-2</v>
      </c>
      <c r="AO81" s="74"/>
      <c r="AP81" s="106"/>
      <c r="AQ81" s="4">
        <v>40669</v>
      </c>
      <c r="AR81" s="5">
        <v>4.1947000000000001</v>
      </c>
      <c r="AS81" s="330">
        <v>40669</v>
      </c>
      <c r="AT81" s="328">
        <v>4.3004999999999995</v>
      </c>
      <c r="AU81" s="330">
        <v>40669</v>
      </c>
      <c r="AV81" s="328">
        <v>4.3639999999999999</v>
      </c>
      <c r="AW81" s="330">
        <v>40669</v>
      </c>
      <c r="AX81" s="328">
        <v>5.0465</v>
      </c>
      <c r="AY81" s="330">
        <v>40669</v>
      </c>
      <c r="AZ81" s="328">
        <v>6.5293000000000001</v>
      </c>
      <c r="BA81" s="106"/>
      <c r="BC81" s="4">
        <v>40669</v>
      </c>
      <c r="BD81" s="5">
        <v>2.4169999999999998</v>
      </c>
    </row>
    <row r="82" spans="1:56">
      <c r="A82" s="4">
        <v>40676</v>
      </c>
      <c r="B82" s="318">
        <v>40676</v>
      </c>
      <c r="C82" s="316">
        <v>3.1366000000000001</v>
      </c>
      <c r="D82" s="316"/>
      <c r="E82" s="316">
        <f t="shared" si="17"/>
        <v>6.0599999999999987E-2</v>
      </c>
      <c r="F82" s="4">
        <v>40676</v>
      </c>
      <c r="G82" s="5">
        <v>3.0760000000000001</v>
      </c>
      <c r="H82" s="5"/>
      <c r="I82" s="106"/>
      <c r="J82" s="95">
        <f t="shared" si="18"/>
        <v>73.862572902530204</v>
      </c>
      <c r="K82" s="70">
        <f t="shared" si="20"/>
        <v>9.0591893590051611E-3</v>
      </c>
      <c r="L82" s="74">
        <f t="shared" si="10"/>
        <v>6.7623719224763915E-2</v>
      </c>
      <c r="M82" s="74"/>
      <c r="N82" s="106"/>
      <c r="O82" s="4">
        <v>40676</v>
      </c>
      <c r="P82" s="5">
        <v>2.16</v>
      </c>
      <c r="Q82" s="5"/>
      <c r="R82" s="106"/>
      <c r="S82" s="5">
        <f>(1+G82)/(1+P82)-1</f>
        <v>0.2898734177215192</v>
      </c>
      <c r="T82" s="95">
        <f t="shared" si="19"/>
        <v>97.146949603708435</v>
      </c>
      <c r="U82" s="70">
        <f t="shared" si="21"/>
        <v>-1.4896664467375512E-3</v>
      </c>
      <c r="V82" s="74">
        <f t="shared" si="11"/>
        <v>2.5975468252996702E-2</v>
      </c>
      <c r="W82" s="74"/>
      <c r="X82" s="106"/>
      <c r="Y82" s="318">
        <v>40676</v>
      </c>
      <c r="Z82" s="316">
        <v>4.1219999999999999</v>
      </c>
      <c r="AA82" s="316"/>
      <c r="AB82" s="316">
        <f t="shared" si="13"/>
        <v>-2.2000000000002018E-3</v>
      </c>
      <c r="AC82" s="318">
        <v>40676</v>
      </c>
      <c r="AD82" s="316">
        <v>4.1242000000000001</v>
      </c>
      <c r="AE82" s="316"/>
      <c r="AF82" s="316">
        <f t="shared" si="14"/>
        <v>4.0799999999999947E-2</v>
      </c>
      <c r="AG82" s="316">
        <f t="shared" si="15"/>
        <v>4.3000000000000149E-2</v>
      </c>
      <c r="AH82" s="4">
        <v>40676</v>
      </c>
      <c r="AI82" s="5">
        <v>4.165</v>
      </c>
      <c r="AJ82" s="5"/>
      <c r="AK82" s="106"/>
      <c r="AL82" s="95">
        <f t="shared" si="16"/>
        <v>66.493901857470263</v>
      </c>
      <c r="AM82" s="70">
        <f t="shared" si="22"/>
        <v>1.7293720036328285E-3</v>
      </c>
      <c r="AN82" s="74">
        <f t="shared" si="12"/>
        <v>7.961031247863902E-2</v>
      </c>
      <c r="AO82" s="74"/>
      <c r="AP82" s="106"/>
      <c r="AQ82" s="4">
        <v>40676</v>
      </c>
      <c r="AR82" s="5">
        <v>4.1063000000000001</v>
      </c>
      <c r="AS82" s="330">
        <v>40676</v>
      </c>
      <c r="AT82" s="328">
        <v>4.2050000000000001</v>
      </c>
      <c r="AU82" s="330">
        <v>40676</v>
      </c>
      <c r="AV82" s="328">
        <v>4.2412999999999998</v>
      </c>
      <c r="AW82" s="330">
        <v>40676</v>
      </c>
      <c r="AX82" s="328">
        <v>4.9338999999999995</v>
      </c>
      <c r="AY82" s="330">
        <v>40676</v>
      </c>
      <c r="AZ82" s="328">
        <v>6.4561999999999999</v>
      </c>
      <c r="BA82" s="106"/>
      <c r="BC82" s="4">
        <v>40676</v>
      </c>
      <c r="BD82" s="5">
        <v>2.4609999999999999</v>
      </c>
    </row>
    <row r="83" spans="1:56">
      <c r="A83" s="4">
        <v>40683</v>
      </c>
      <c r="B83" s="318">
        <v>40683</v>
      </c>
      <c r="C83" s="316">
        <v>3.1593</v>
      </c>
      <c r="D83" s="316"/>
      <c r="E83" s="316">
        <f t="shared" si="17"/>
        <v>0.10429999999999984</v>
      </c>
      <c r="F83" s="4">
        <v>40683</v>
      </c>
      <c r="G83" s="5">
        <v>3.0550000000000002</v>
      </c>
      <c r="H83" s="5"/>
      <c r="I83" s="106"/>
      <c r="J83" s="95">
        <f t="shared" si="18"/>
        <v>74.013224220185691</v>
      </c>
      <c r="K83" s="70">
        <f t="shared" si="20"/>
        <v>2.0396164354346087E-3</v>
      </c>
      <c r="L83" s="74">
        <f t="shared" si="10"/>
        <v>6.4777553950632713E-2</v>
      </c>
      <c r="M83" s="74"/>
      <c r="N83" s="106"/>
      <c r="O83" s="4">
        <v>40683</v>
      </c>
      <c r="P83" s="5">
        <v>2.1800000000000002</v>
      </c>
      <c r="Q83" s="5"/>
      <c r="R83" s="106"/>
      <c r="S83" s="5">
        <f>(1+G83)/(1+P83)-1</f>
        <v>0.27515723270440229</v>
      </c>
      <c r="T83" s="95">
        <f t="shared" si="19"/>
        <v>97.289614750144452</v>
      </c>
      <c r="U83" s="70">
        <f t="shared" si="21"/>
        <v>1.4685499340740002E-3</v>
      </c>
      <c r="V83" s="74">
        <f t="shared" si="11"/>
        <v>2.5929861047759427E-2</v>
      </c>
      <c r="W83" s="74"/>
      <c r="X83" s="106"/>
      <c r="Y83" s="318">
        <v>40683</v>
      </c>
      <c r="Z83" s="316">
        <v>4.2159000000000004</v>
      </c>
      <c r="AA83" s="316"/>
      <c r="AB83" s="316">
        <f t="shared" si="13"/>
        <v>4.0800000000000836E-2</v>
      </c>
      <c r="AC83" s="318">
        <v>40683</v>
      </c>
      <c r="AD83" s="316">
        <v>4.1750999999999996</v>
      </c>
      <c r="AE83" s="316"/>
      <c r="AF83" s="316">
        <f t="shared" si="14"/>
        <v>4.0900000000000603E-2</v>
      </c>
      <c r="AG83" s="316">
        <f t="shared" si="15"/>
        <v>9.9999999999766942E-5</v>
      </c>
      <c r="AH83" s="4">
        <v>40683</v>
      </c>
      <c r="AI83" s="5">
        <v>4.2160000000000002</v>
      </c>
      <c r="AJ83" s="5"/>
      <c r="AK83" s="106"/>
      <c r="AL83" s="95">
        <f t="shared" si="16"/>
        <v>66.169217471087762</v>
      </c>
      <c r="AM83" s="70">
        <f t="shared" si="22"/>
        <v>-4.882919746211644E-3</v>
      </c>
      <c r="AN83" s="74">
        <f t="shared" si="12"/>
        <v>7.7008292623809566E-2</v>
      </c>
      <c r="AO83" s="74"/>
      <c r="AP83" s="106"/>
      <c r="AQ83" s="4">
        <v>40683</v>
      </c>
      <c r="AR83" s="5">
        <v>4.1054000000000004</v>
      </c>
      <c r="AS83" s="330">
        <v>40683</v>
      </c>
      <c r="AT83" s="328">
        <v>4.2047999999999996</v>
      </c>
      <c r="AU83" s="330">
        <v>40683</v>
      </c>
      <c r="AV83" s="328">
        <v>4.2492999999999999</v>
      </c>
      <c r="AW83" s="330">
        <v>40683</v>
      </c>
      <c r="AX83" s="328">
        <v>4.9275000000000002</v>
      </c>
      <c r="AY83" s="330">
        <v>40683</v>
      </c>
      <c r="AZ83" s="328">
        <v>6.444</v>
      </c>
      <c r="BA83" s="106"/>
      <c r="BC83" s="4">
        <v>40683</v>
      </c>
      <c r="BD83" s="5">
        <v>2.4289999999999998</v>
      </c>
    </row>
    <row r="84" spans="1:56">
      <c r="A84" s="4">
        <v>40690</v>
      </c>
      <c r="B84" s="318">
        <v>40690</v>
      </c>
      <c r="C84" s="316">
        <v>3.1042000000000001</v>
      </c>
      <c r="D84" s="316"/>
      <c r="E84" s="316">
        <f t="shared" si="17"/>
        <v>0.12020000000000008</v>
      </c>
      <c r="F84" s="4">
        <v>40690</v>
      </c>
      <c r="G84" s="5">
        <v>2.984</v>
      </c>
      <c r="H84" s="5"/>
      <c r="I84" s="106"/>
      <c r="J84" s="95">
        <f t="shared" si="18"/>
        <v>74.525077709608283</v>
      </c>
      <c r="K84" s="70">
        <f t="shared" si="20"/>
        <v>6.9157031708259702E-3</v>
      </c>
      <c r="L84" s="74">
        <f t="shared" si="10"/>
        <v>6.5205735455798136E-2</v>
      </c>
      <c r="M84" s="74"/>
      <c r="N84" s="106"/>
      <c r="O84" s="4">
        <v>40690</v>
      </c>
      <c r="P84" s="5">
        <v>2.09</v>
      </c>
      <c r="Q84" s="5"/>
      <c r="R84" s="106"/>
      <c r="S84" s="5">
        <f>(1+G84)/(1+P84)-1</f>
        <v>0.28932038834951457</v>
      </c>
      <c r="T84" s="95">
        <f t="shared" si="19"/>
        <v>97.152306749365053</v>
      </c>
      <c r="U84" s="70">
        <f t="shared" si="21"/>
        <v>-1.4113325572521591E-3</v>
      </c>
      <c r="V84" s="74">
        <f t="shared" si="11"/>
        <v>2.5977368705312111E-2</v>
      </c>
      <c r="W84" s="74"/>
      <c r="X84" s="106"/>
      <c r="Y84" s="318">
        <v>40690</v>
      </c>
      <c r="Z84" s="316">
        <v>4.1600999999999999</v>
      </c>
      <c r="AA84" s="316"/>
      <c r="AB84" s="316">
        <f t="shared" si="13"/>
        <v>5.6400000000000006E-2</v>
      </c>
      <c r="AC84" s="318">
        <v>40690</v>
      </c>
      <c r="AD84" s="316">
        <v>4.1036999999999999</v>
      </c>
      <c r="AE84" s="316"/>
      <c r="AF84" s="316">
        <f t="shared" si="14"/>
        <v>4.0300000000000225E-2</v>
      </c>
      <c r="AG84" s="316">
        <f t="shared" si="15"/>
        <v>-1.6099999999999781E-2</v>
      </c>
      <c r="AH84" s="4">
        <v>40690</v>
      </c>
      <c r="AI84" s="5">
        <v>4.1440000000000001</v>
      </c>
      <c r="AJ84" s="5"/>
      <c r="AK84" s="106"/>
      <c r="AL84" s="95">
        <f t="shared" si="16"/>
        <v>66.628104469709683</v>
      </c>
      <c r="AM84" s="70">
        <f t="shared" si="22"/>
        <v>6.9350525238178725E-3</v>
      </c>
      <c r="AN84" s="74">
        <f t="shared" si="12"/>
        <v>7.7444504560413727E-2</v>
      </c>
      <c r="AO84" s="74"/>
      <c r="AP84" s="106"/>
      <c r="AQ84" s="4">
        <v>40690</v>
      </c>
      <c r="AR84" s="5">
        <v>4.0650000000000004</v>
      </c>
      <c r="AS84" s="330">
        <v>40690</v>
      </c>
      <c r="AT84" s="328">
        <v>4.2213000000000003</v>
      </c>
      <c r="AU84" s="330">
        <v>40690</v>
      </c>
      <c r="AV84" s="328">
        <v>4.3319000000000001</v>
      </c>
      <c r="AW84" s="330">
        <v>40690</v>
      </c>
      <c r="AX84" s="328">
        <v>4.8886000000000003</v>
      </c>
      <c r="AY84" s="330">
        <v>40690</v>
      </c>
      <c r="AZ84" s="328">
        <v>6.4404000000000003</v>
      </c>
      <c r="BA84" s="106"/>
      <c r="BC84" s="4">
        <v>40690</v>
      </c>
      <c r="BD84" s="5">
        <v>2.3559999999999999</v>
      </c>
    </row>
    <row r="85" spans="1:56">
      <c r="A85" s="4">
        <v>40697</v>
      </c>
      <c r="B85" s="318">
        <v>40697</v>
      </c>
      <c r="C85" s="316">
        <v>3.1814</v>
      </c>
      <c r="D85" s="316"/>
      <c r="E85" s="316">
        <f t="shared" si="17"/>
        <v>0.12440000000000007</v>
      </c>
      <c r="F85" s="4">
        <v>40697</v>
      </c>
      <c r="G85" s="5">
        <v>3.0569999999999999</v>
      </c>
      <c r="H85" s="5"/>
      <c r="I85" s="106"/>
      <c r="J85" s="95">
        <f t="shared" si="18"/>
        <v>73.998861923406992</v>
      </c>
      <c r="K85" s="70">
        <f t="shared" si="20"/>
        <v>-7.0609223414932172E-3</v>
      </c>
      <c r="L85" s="74">
        <f t="shared" si="10"/>
        <v>6.4705610744272654E-2</v>
      </c>
      <c r="M85" s="74"/>
      <c r="N85" s="106"/>
      <c r="O85" s="4">
        <v>40697</v>
      </c>
      <c r="P85" s="5">
        <v>2.15</v>
      </c>
      <c r="Q85" s="5"/>
      <c r="R85" s="106"/>
      <c r="S85" s="5">
        <f>(1+G85)/(1+P85)-1</f>
        <v>0.28793650793650816</v>
      </c>
      <c r="T85" s="95">
        <f t="shared" si="19"/>
        <v>97.165713698195248</v>
      </c>
      <c r="U85" s="70">
        <f t="shared" si="21"/>
        <v>1.379992846158775E-4</v>
      </c>
      <c r="V85" s="74">
        <f t="shared" si="11"/>
        <v>2.5959942033873612E-2</v>
      </c>
      <c r="W85" s="74"/>
      <c r="X85" s="106"/>
      <c r="Y85" s="318">
        <v>40697</v>
      </c>
      <c r="Z85" s="316">
        <v>4.0536000000000003</v>
      </c>
      <c r="AA85" s="316"/>
      <c r="AB85" s="316">
        <f t="shared" si="13"/>
        <v>3.8600000000000634E-2</v>
      </c>
      <c r="AC85" s="318">
        <v>40697</v>
      </c>
      <c r="AD85" s="316">
        <v>4.0149999999999997</v>
      </c>
      <c r="AE85" s="316"/>
      <c r="AF85" s="316">
        <f t="shared" si="14"/>
        <v>2.8999999999999915E-2</v>
      </c>
      <c r="AG85" s="316">
        <f t="shared" si="15"/>
        <v>-9.6000000000007191E-3</v>
      </c>
      <c r="AH85" s="4">
        <v>40697</v>
      </c>
      <c r="AI85" s="5">
        <v>4.0439999999999996</v>
      </c>
      <c r="AJ85" s="5"/>
      <c r="AK85" s="106"/>
      <c r="AL85" s="95">
        <f t="shared" si="16"/>
        <v>67.271265219671477</v>
      </c>
      <c r="AM85" s="70">
        <f t="shared" si="22"/>
        <v>9.6529948597620131E-3</v>
      </c>
      <c r="AN85" s="74">
        <f t="shared" si="12"/>
        <v>7.1928757054860057E-2</v>
      </c>
      <c r="AO85" s="74"/>
      <c r="AP85" s="106"/>
      <c r="AQ85" s="4">
        <v>40697</v>
      </c>
      <c r="AR85" s="5">
        <v>4.1250999999999998</v>
      </c>
      <c r="AS85" s="330">
        <v>40697</v>
      </c>
      <c r="AT85" s="328">
        <v>4.2841000000000005</v>
      </c>
      <c r="AU85" s="330">
        <v>40697</v>
      </c>
      <c r="AV85" s="328">
        <v>4.4252000000000002</v>
      </c>
      <c r="AW85" s="330">
        <v>40697</v>
      </c>
      <c r="AX85" s="328">
        <v>4.9696999999999996</v>
      </c>
      <c r="AY85" s="330">
        <v>40697</v>
      </c>
      <c r="AZ85" s="328">
        <v>6.4813999999999998</v>
      </c>
      <c r="BA85" s="106"/>
      <c r="BC85" s="4">
        <v>40697</v>
      </c>
      <c r="BD85" s="5">
        <v>2.2549999999999999</v>
      </c>
    </row>
    <row r="86" spans="1:56">
      <c r="A86" s="4">
        <v>40704</v>
      </c>
      <c r="B86" s="318">
        <v>40704</v>
      </c>
      <c r="C86" s="316">
        <v>3.0888</v>
      </c>
      <c r="D86" s="316"/>
      <c r="E86" s="316">
        <f t="shared" si="17"/>
        <v>0.12880000000000003</v>
      </c>
      <c r="F86" s="4">
        <v>40704</v>
      </c>
      <c r="G86" s="5">
        <v>2.96</v>
      </c>
      <c r="H86" s="5"/>
      <c r="I86" s="106"/>
      <c r="J86" s="95">
        <f t="shared" si="18"/>
        <v>74.698978174597428</v>
      </c>
      <c r="K86" s="70">
        <f t="shared" si="20"/>
        <v>9.4611759288284296E-3</v>
      </c>
      <c r="L86" s="74">
        <f t="shared" si="10"/>
        <v>6.5460738947619113E-2</v>
      </c>
      <c r="M86" s="74"/>
      <c r="N86" s="106"/>
      <c r="O86" s="4">
        <v>40704</v>
      </c>
      <c r="P86" s="5">
        <v>2.0099999999999998</v>
      </c>
      <c r="Q86" s="5"/>
      <c r="R86" s="106"/>
      <c r="S86" s="5">
        <f>(1+G86)/(1+P86)-1</f>
        <v>0.31561461794019952</v>
      </c>
      <c r="T86" s="95">
        <f t="shared" si="19"/>
        <v>96.897956113831299</v>
      </c>
      <c r="U86" s="70">
        <f t="shared" si="21"/>
        <v>-2.7556796957785546E-3</v>
      </c>
      <c r="V86" s="74">
        <f t="shared" si="11"/>
        <v>2.6100565098747273E-2</v>
      </c>
      <c r="W86" s="74"/>
      <c r="X86" s="106"/>
      <c r="Y86" s="318">
        <v>40704</v>
      </c>
      <c r="Z86" s="316">
        <v>4.1449999999999996</v>
      </c>
      <c r="AA86" s="316"/>
      <c r="AB86" s="316">
        <f t="shared" si="13"/>
        <v>5.5499999999999439E-2</v>
      </c>
      <c r="AC86" s="318">
        <v>40704</v>
      </c>
      <c r="AD86" s="316">
        <v>4.0895000000000001</v>
      </c>
      <c r="AE86" s="316"/>
      <c r="AF86" s="316">
        <f t="shared" si="14"/>
        <v>2.5500000000000078E-2</v>
      </c>
      <c r="AG86" s="316">
        <f t="shared" si="15"/>
        <v>-2.9999999999999361E-2</v>
      </c>
      <c r="AH86" s="4">
        <v>40704</v>
      </c>
      <c r="AI86" s="5">
        <v>4.1150000000000002</v>
      </c>
      <c r="AJ86" s="5"/>
      <c r="AK86" s="106"/>
      <c r="AL86" s="95">
        <f t="shared" si="16"/>
        <v>66.813921951305574</v>
      </c>
      <c r="AM86" s="70">
        <f t="shared" si="22"/>
        <v>-6.7984936342800808E-3</v>
      </c>
      <c r="AN86" s="74">
        <f t="shared" si="12"/>
        <v>7.0474247445601212E-2</v>
      </c>
      <c r="AO86" s="74"/>
      <c r="AP86" s="106"/>
      <c r="AQ86" s="4">
        <v>40704</v>
      </c>
      <c r="AR86" s="5">
        <v>4.0343999999999998</v>
      </c>
      <c r="AS86" s="330">
        <v>40704</v>
      </c>
      <c r="AT86" s="328">
        <v>4.1783999999999999</v>
      </c>
      <c r="AU86" s="330">
        <v>40704</v>
      </c>
      <c r="AV86" s="328">
        <v>4.3518999999999997</v>
      </c>
      <c r="AW86" s="330">
        <v>40704</v>
      </c>
      <c r="AX86" s="328">
        <v>4.9070999999999998</v>
      </c>
      <c r="AY86" s="330">
        <v>40704</v>
      </c>
      <c r="AZ86" s="328">
        <v>6.4678000000000004</v>
      </c>
      <c r="BA86" s="106"/>
      <c r="BC86" s="4">
        <v>40704</v>
      </c>
      <c r="BD86" s="5">
        <v>2.282</v>
      </c>
    </row>
    <row r="87" spans="1:56">
      <c r="A87" s="4">
        <v>40711</v>
      </c>
      <c r="B87" s="318">
        <v>40711</v>
      </c>
      <c r="C87" s="316">
        <v>3.0497000000000001</v>
      </c>
      <c r="D87" s="316"/>
      <c r="E87" s="316">
        <f t="shared" si="17"/>
        <v>9.1699999999999893E-2</v>
      </c>
      <c r="F87" s="4">
        <v>40711</v>
      </c>
      <c r="G87" s="5">
        <v>2.9580000000000002</v>
      </c>
      <c r="H87" s="5"/>
      <c r="I87" s="106"/>
      <c r="J87" s="95">
        <f t="shared" si="18"/>
        <v>74.713490015983467</v>
      </c>
      <c r="K87" s="70">
        <f t="shared" si="20"/>
        <v>1.942709490900876E-4</v>
      </c>
      <c r="L87" s="74">
        <f t="shared" si="10"/>
        <v>6.3673020917440856E-2</v>
      </c>
      <c r="M87" s="74"/>
      <c r="N87" s="106"/>
      <c r="O87" s="4">
        <v>40711</v>
      </c>
      <c r="P87" s="5">
        <v>1.95</v>
      </c>
      <c r="Q87" s="5"/>
      <c r="R87" s="106"/>
      <c r="S87" s="5">
        <f>(1+G87)/(1+P87)-1</f>
        <v>0.34169491525423723</v>
      </c>
      <c r="T87" s="95">
        <f t="shared" si="19"/>
        <v>96.646398295966605</v>
      </c>
      <c r="U87" s="70">
        <f t="shared" si="21"/>
        <v>-2.5961106709946977E-3</v>
      </c>
      <c r="V87" s="74">
        <f t="shared" si="11"/>
        <v>2.5458885590174098E-2</v>
      </c>
      <c r="W87" s="74"/>
      <c r="X87" s="106"/>
      <c r="Y87" s="318">
        <v>40711</v>
      </c>
      <c r="Z87" s="316">
        <v>4.1271000000000004</v>
      </c>
      <c r="AA87" s="316"/>
      <c r="AB87" s="316">
        <f t="shared" si="13"/>
        <v>4.3400000000000105E-2</v>
      </c>
      <c r="AC87" s="318">
        <v>40711</v>
      </c>
      <c r="AD87" s="316">
        <v>4.0837000000000003</v>
      </c>
      <c r="AE87" s="316"/>
      <c r="AF87" s="316">
        <f t="shared" si="14"/>
        <v>2.7299999999999436E-2</v>
      </c>
      <c r="AG87" s="316">
        <f t="shared" si="15"/>
        <v>-1.6100000000000669E-2</v>
      </c>
      <c r="AH87" s="4">
        <v>40711</v>
      </c>
      <c r="AI87" s="5">
        <v>4.1109999999999998</v>
      </c>
      <c r="AJ87" s="5"/>
      <c r="AK87" s="106"/>
      <c r="AL87" s="95">
        <f t="shared" si="16"/>
        <v>66.839596654172297</v>
      </c>
      <c r="AM87" s="70">
        <f t="shared" si="22"/>
        <v>3.8427175230688237E-4</v>
      </c>
      <c r="AN87" s="74">
        <f t="shared" si="12"/>
        <v>6.9792341136658956E-2</v>
      </c>
      <c r="AO87" s="74"/>
      <c r="AP87" s="106"/>
      <c r="AQ87" s="4">
        <v>40711</v>
      </c>
      <c r="AR87" s="5">
        <v>4.0754000000000001</v>
      </c>
      <c r="AS87" s="330">
        <v>40711</v>
      </c>
      <c r="AT87" s="328">
        <v>4.2373000000000003</v>
      </c>
      <c r="AU87" s="330">
        <v>40711</v>
      </c>
      <c r="AV87" s="328">
        <v>4.4405999999999999</v>
      </c>
      <c r="AW87" s="330">
        <v>40711</v>
      </c>
      <c r="AX87" s="328">
        <v>5.0030999999999999</v>
      </c>
      <c r="AY87" s="330">
        <v>40711</v>
      </c>
      <c r="AZ87" s="328">
        <v>6.6105999999999998</v>
      </c>
      <c r="BA87" s="106"/>
      <c r="BC87" s="4">
        <v>40711</v>
      </c>
      <c r="BD87" s="5">
        <v>2.2930000000000001</v>
      </c>
    </row>
    <row r="88" spans="1:56">
      <c r="A88" s="4">
        <v>40718</v>
      </c>
      <c r="B88" s="318">
        <v>40718</v>
      </c>
      <c r="C88" s="316">
        <v>2.9424999999999999</v>
      </c>
      <c r="D88" s="316"/>
      <c r="E88" s="316">
        <f t="shared" si="17"/>
        <v>0.10949999999999971</v>
      </c>
      <c r="F88" s="4">
        <v>40718</v>
      </c>
      <c r="G88" s="5">
        <v>2.8330000000000002</v>
      </c>
      <c r="H88" s="5"/>
      <c r="I88" s="106"/>
      <c r="J88" s="95">
        <f t="shared" si="18"/>
        <v>75.62666359497014</v>
      </c>
      <c r="K88" s="70">
        <f t="shared" si="20"/>
        <v>1.2222338680622696E-2</v>
      </c>
      <c r="L88" s="74">
        <f t="shared" si="10"/>
        <v>6.3800674083793238E-2</v>
      </c>
      <c r="M88" s="74"/>
      <c r="N88" s="106"/>
      <c r="O88" s="4">
        <v>40718</v>
      </c>
      <c r="P88" s="5">
        <v>1.85</v>
      </c>
      <c r="Q88" s="5"/>
      <c r="R88" s="106"/>
      <c r="S88" s="5">
        <f>(1+G88)/(1+P88)-1</f>
        <v>0.34491228070175439</v>
      </c>
      <c r="T88" s="95">
        <f t="shared" si="19"/>
        <v>96.615414969090196</v>
      </c>
      <c r="U88" s="70">
        <f t="shared" si="21"/>
        <v>-3.2058439241085018E-4</v>
      </c>
      <c r="V88" s="74">
        <f t="shared" si="11"/>
        <v>2.5458388849865531E-2</v>
      </c>
      <c r="W88" s="74"/>
      <c r="X88" s="106"/>
      <c r="Y88" s="318">
        <v>40718</v>
      </c>
      <c r="Z88" s="316">
        <v>4.1302000000000003</v>
      </c>
      <c r="AA88" s="316"/>
      <c r="AB88" s="316">
        <f t="shared" si="13"/>
        <v>2.4900000000000588E-2</v>
      </c>
      <c r="AC88" s="318">
        <v>40718</v>
      </c>
      <c r="AD88" s="316">
        <v>4.1052999999999997</v>
      </c>
      <c r="AE88" s="316"/>
      <c r="AF88" s="316">
        <f t="shared" si="14"/>
        <v>2.6699999999999946E-2</v>
      </c>
      <c r="AG88" s="316">
        <f t="shared" si="15"/>
        <v>1.7999999999993577E-3</v>
      </c>
      <c r="AH88" s="4">
        <v>40718</v>
      </c>
      <c r="AI88" s="5">
        <v>4.1319999999999997</v>
      </c>
      <c r="AJ88" s="5"/>
      <c r="AK88" s="106"/>
      <c r="AL88" s="95">
        <f t="shared" si="16"/>
        <v>66.704925427644923</v>
      </c>
      <c r="AM88" s="70">
        <f t="shared" si="22"/>
        <v>-2.0148419988852105E-3</v>
      </c>
      <c r="AN88" s="74">
        <f t="shared" si="12"/>
        <v>6.9474364223256743E-2</v>
      </c>
      <c r="AO88" s="74"/>
      <c r="AP88" s="106"/>
      <c r="AQ88" s="4">
        <v>40718</v>
      </c>
      <c r="AR88" s="5">
        <v>3.9961000000000002</v>
      </c>
      <c r="AS88" s="330">
        <v>40718</v>
      </c>
      <c r="AT88" s="328">
        <v>4.1658999999999997</v>
      </c>
      <c r="AU88" s="330">
        <v>40718</v>
      </c>
      <c r="AV88" s="328">
        <v>4.3426999999999998</v>
      </c>
      <c r="AW88" s="330">
        <v>40718</v>
      </c>
      <c r="AX88" s="328">
        <v>4.9402999999999997</v>
      </c>
      <c r="AY88" s="330">
        <v>40718</v>
      </c>
      <c r="AZ88" s="328">
        <v>6.5914999999999999</v>
      </c>
      <c r="BA88" s="106"/>
      <c r="BC88" s="4">
        <v>40718</v>
      </c>
      <c r="BD88" s="5">
        <v>2.2589999999999999</v>
      </c>
    </row>
    <row r="89" spans="1:56">
      <c r="A89" s="4">
        <v>40725</v>
      </c>
      <c r="B89" s="318">
        <v>40725</v>
      </c>
      <c r="C89" s="316">
        <v>3.1027</v>
      </c>
      <c r="D89" s="316"/>
      <c r="E89" s="316">
        <f t="shared" si="17"/>
        <v>7.0699999999999985E-2</v>
      </c>
      <c r="F89" s="4">
        <v>40725</v>
      </c>
      <c r="G89" s="5">
        <v>3.032</v>
      </c>
      <c r="H89" s="5"/>
      <c r="I89" s="106"/>
      <c r="J89" s="95">
        <f t="shared" si="18"/>
        <v>74.178611207909597</v>
      </c>
      <c r="K89" s="70">
        <f t="shared" si="20"/>
        <v>-1.9147378956392982E-2</v>
      </c>
      <c r="L89" s="74">
        <f t="shared" si="10"/>
        <v>6.6362677642195902E-2</v>
      </c>
      <c r="M89" s="74"/>
      <c r="N89" s="106"/>
      <c r="O89" s="4">
        <v>40725</v>
      </c>
      <c r="P89" s="5">
        <v>2.0699999999999998</v>
      </c>
      <c r="Q89" s="5"/>
      <c r="R89" s="106"/>
      <c r="S89" s="5">
        <f>(1+G89)/(1+P89)-1</f>
        <v>0.31335504885993504</v>
      </c>
      <c r="T89" s="95">
        <f t="shared" si="19"/>
        <v>96.919784694879766</v>
      </c>
      <c r="U89" s="70">
        <f t="shared" si="21"/>
        <v>3.1503226052172519E-3</v>
      </c>
      <c r="V89" s="74">
        <f t="shared" si="11"/>
        <v>2.5627592755248906E-2</v>
      </c>
      <c r="W89" s="74"/>
      <c r="X89" s="106"/>
      <c r="Y89" s="318">
        <v>40725</v>
      </c>
      <c r="Z89" s="316">
        <v>4.0888</v>
      </c>
      <c r="AA89" s="316"/>
      <c r="AB89" s="316">
        <f t="shared" si="13"/>
        <v>2.2499999999999964E-2</v>
      </c>
      <c r="AC89" s="318">
        <v>40725</v>
      </c>
      <c r="AD89" s="316">
        <v>4.0663</v>
      </c>
      <c r="AE89" s="316"/>
      <c r="AF89" s="316">
        <f t="shared" si="14"/>
        <v>9.6999999999995978E-3</v>
      </c>
      <c r="AG89" s="316">
        <f t="shared" si="15"/>
        <v>-1.2800000000000367E-2</v>
      </c>
      <c r="AH89" s="4">
        <v>40725</v>
      </c>
      <c r="AI89" s="5">
        <v>4.0759999999999996</v>
      </c>
      <c r="AJ89" s="5"/>
      <c r="AK89" s="106"/>
      <c r="AL89" s="95">
        <f t="shared" si="16"/>
        <v>67.064713808218443</v>
      </c>
      <c r="AM89" s="70">
        <f t="shared" si="22"/>
        <v>5.393730347000884E-3</v>
      </c>
      <c r="AN89" s="74">
        <f t="shared" si="12"/>
        <v>6.5013186484449065E-2</v>
      </c>
      <c r="AO89" s="74"/>
      <c r="AP89" s="106"/>
      <c r="AQ89" s="4">
        <v>40725</v>
      </c>
      <c r="AR89" s="5">
        <v>4.1901999999999999</v>
      </c>
      <c r="AS89" s="330">
        <v>40725</v>
      </c>
      <c r="AT89" s="328">
        <v>4.3829000000000002</v>
      </c>
      <c r="AU89" s="330">
        <v>40725</v>
      </c>
      <c r="AV89" s="328">
        <v>4.5484999999999998</v>
      </c>
      <c r="AW89" s="330">
        <v>40725</v>
      </c>
      <c r="AX89" s="328">
        <v>5.1420000000000003</v>
      </c>
      <c r="AY89" s="330">
        <v>40725</v>
      </c>
      <c r="AZ89" s="328">
        <v>6.7352999999999996</v>
      </c>
      <c r="BA89" s="106"/>
      <c r="BC89" s="4">
        <v>40725</v>
      </c>
      <c r="BD89" s="5">
        <v>2.4390000000000001</v>
      </c>
    </row>
    <row r="90" spans="1:56">
      <c r="A90" s="4">
        <v>40732</v>
      </c>
      <c r="B90" s="318">
        <v>40732</v>
      </c>
      <c r="C90" s="316">
        <v>2.9516</v>
      </c>
      <c r="D90" s="316"/>
      <c r="E90" s="316">
        <f t="shared" si="17"/>
        <v>0.12360000000000015</v>
      </c>
      <c r="F90" s="4">
        <v>40732</v>
      </c>
      <c r="G90" s="5">
        <v>2.8279999999999998</v>
      </c>
      <c r="H90" s="5"/>
      <c r="I90" s="106"/>
      <c r="J90" s="95">
        <f t="shared" si="18"/>
        <v>75.663445023064668</v>
      </c>
      <c r="K90" s="70">
        <f t="shared" si="20"/>
        <v>2.0017007476634235E-2</v>
      </c>
      <c r="L90" s="74">
        <f t="shared" si="10"/>
        <v>6.9339190970048911E-2</v>
      </c>
      <c r="M90" s="74"/>
      <c r="N90" s="106"/>
      <c r="O90" s="4">
        <v>40732</v>
      </c>
      <c r="P90" s="5">
        <v>2</v>
      </c>
      <c r="Q90" s="5"/>
      <c r="R90" s="106"/>
      <c r="S90" s="5">
        <f>(1+G90)/(1+P90)-1</f>
        <v>0.27600000000000002</v>
      </c>
      <c r="T90" s="95">
        <f t="shared" si="19"/>
        <v>97.281438376474227</v>
      </c>
      <c r="U90" s="70">
        <f t="shared" si="21"/>
        <v>3.7314742571190147E-3</v>
      </c>
      <c r="V90" s="74">
        <f t="shared" si="11"/>
        <v>2.585607888321001E-2</v>
      </c>
      <c r="W90" s="74"/>
      <c r="X90" s="106"/>
      <c r="Y90" s="318">
        <v>40732</v>
      </c>
      <c r="Z90" s="316">
        <v>4.1155999999999997</v>
      </c>
      <c r="AA90" s="316"/>
      <c r="AB90" s="316">
        <f t="shared" si="13"/>
        <v>2.3699999999999832E-2</v>
      </c>
      <c r="AC90" s="318">
        <v>40732</v>
      </c>
      <c r="AD90" s="316">
        <v>4.0918999999999999</v>
      </c>
      <c r="AE90" s="316"/>
      <c r="AF90" s="316">
        <f t="shared" si="14"/>
        <v>5.1000000000005485E-3</v>
      </c>
      <c r="AG90" s="316">
        <f t="shared" si="15"/>
        <v>-1.8599999999999284E-2</v>
      </c>
      <c r="AH90" s="4">
        <v>40732</v>
      </c>
      <c r="AI90" s="5">
        <v>4.0970000000000004</v>
      </c>
      <c r="AJ90" s="5"/>
      <c r="AK90" s="106"/>
      <c r="AL90" s="95">
        <f t="shared" si="16"/>
        <v>66.929543615112763</v>
      </c>
      <c r="AM90" s="70">
        <f t="shared" si="22"/>
        <v>-2.0155188239857221E-3</v>
      </c>
      <c r="AN90" s="74">
        <f t="shared" si="12"/>
        <v>6.4537358345263085E-2</v>
      </c>
      <c r="AO90" s="74"/>
      <c r="AP90" s="106"/>
      <c r="AQ90" s="4">
        <v>40732</v>
      </c>
      <c r="AR90" s="5">
        <v>4.0041000000000002</v>
      </c>
      <c r="AS90" s="330">
        <v>40732</v>
      </c>
      <c r="AT90" s="328">
        <v>4.1894</v>
      </c>
      <c r="AU90" s="330">
        <v>40732</v>
      </c>
      <c r="AV90" s="328">
        <v>4.3543000000000003</v>
      </c>
      <c r="AW90" s="330">
        <v>40732</v>
      </c>
      <c r="AX90" s="328">
        <v>4.9551999999999996</v>
      </c>
      <c r="AY90" s="330">
        <v>40732</v>
      </c>
      <c r="AZ90" s="328">
        <v>6.5746000000000002</v>
      </c>
      <c r="BA90" s="106"/>
      <c r="BC90" s="4">
        <v>40732</v>
      </c>
      <c r="BD90" s="5">
        <v>2.3740000000000001</v>
      </c>
    </row>
    <row r="91" spans="1:56">
      <c r="A91" s="4">
        <v>40739</v>
      </c>
      <c r="B91" s="318">
        <v>40739</v>
      </c>
      <c r="C91" s="316">
        <v>2.7888000000000002</v>
      </c>
      <c r="D91" s="316"/>
      <c r="E91" s="316">
        <f t="shared" si="17"/>
        <v>9.4800000000000217E-2</v>
      </c>
      <c r="F91" s="4">
        <v>40739</v>
      </c>
      <c r="G91" s="5">
        <v>2.694</v>
      </c>
      <c r="H91" s="5"/>
      <c r="I91" s="106"/>
      <c r="J91" s="95">
        <f t="shared" si="18"/>
        <v>76.656554941657205</v>
      </c>
      <c r="K91" s="70">
        <f t="shared" si="20"/>
        <v>1.312535952189073E-2</v>
      </c>
      <c r="L91" s="74">
        <f t="shared" si="10"/>
        <v>7.0549566407061046E-2</v>
      </c>
      <c r="M91" s="74"/>
      <c r="N91" s="106"/>
      <c r="O91" s="4">
        <v>40739</v>
      </c>
      <c r="P91" s="5">
        <v>2.0299999999999998</v>
      </c>
      <c r="Q91" s="5"/>
      <c r="R91" s="106"/>
      <c r="S91" s="5">
        <f>(1+G91)/(1+P91)-1</f>
        <v>0.21914191419141926</v>
      </c>
      <c r="T91" s="95">
        <f t="shared" si="19"/>
        <v>97.834763719571939</v>
      </c>
      <c r="U91" s="70">
        <f t="shared" si="21"/>
        <v>5.6878820084502683E-3</v>
      </c>
      <c r="V91" s="74">
        <f t="shared" si="11"/>
        <v>2.6356621697472674E-2</v>
      </c>
      <c r="W91" s="74"/>
      <c r="X91" s="106"/>
      <c r="Y91" s="318">
        <v>40739</v>
      </c>
      <c r="Z91" s="316">
        <v>4.2964000000000002</v>
      </c>
      <c r="AA91" s="316"/>
      <c r="AB91" s="316">
        <f t="shared" si="13"/>
        <v>1.2599999999999945E-2</v>
      </c>
      <c r="AC91" s="318">
        <v>40739</v>
      </c>
      <c r="AD91" s="316">
        <v>4.2838000000000003</v>
      </c>
      <c r="AE91" s="316"/>
      <c r="AF91" s="316">
        <f t="shared" si="14"/>
        <v>2.4199999999999555E-2</v>
      </c>
      <c r="AG91" s="316">
        <f t="shared" si="15"/>
        <v>1.1599999999999611E-2</v>
      </c>
      <c r="AH91" s="4">
        <v>40739</v>
      </c>
      <c r="AI91" s="5">
        <v>4.3079999999999998</v>
      </c>
      <c r="AJ91" s="5"/>
      <c r="AK91" s="106"/>
      <c r="AL91" s="95">
        <f t="shared" si="16"/>
        <v>65.587913726373912</v>
      </c>
      <c r="AM91" s="70">
        <f t="shared" si="22"/>
        <v>-2.0045406202888097E-2</v>
      </c>
      <c r="AN91" s="74">
        <f t="shared" si="12"/>
        <v>6.7088212747106524E-2</v>
      </c>
      <c r="AO91" s="74"/>
      <c r="AP91" s="106"/>
      <c r="AQ91" s="4">
        <v>40739</v>
      </c>
      <c r="AR91" s="5">
        <v>3.8487999999999998</v>
      </c>
      <c r="AS91" s="330">
        <v>40739</v>
      </c>
      <c r="AT91" s="328">
        <v>4.0919999999999996</v>
      </c>
      <c r="AU91" s="330">
        <v>40739</v>
      </c>
      <c r="AV91" s="328">
        <v>4.2896000000000001</v>
      </c>
      <c r="AW91" s="330">
        <v>40739</v>
      </c>
      <c r="AX91" s="328">
        <v>4.8213999999999997</v>
      </c>
      <c r="AY91" s="330">
        <v>40739</v>
      </c>
      <c r="AZ91" s="328">
        <v>6.6054000000000004</v>
      </c>
      <c r="BA91" s="106"/>
      <c r="BC91" s="4">
        <v>40739</v>
      </c>
      <c r="BD91" s="5">
        <v>2.302</v>
      </c>
    </row>
    <row r="92" spans="1:56">
      <c r="A92" s="4">
        <v>40746</v>
      </c>
      <c r="B92" s="318">
        <v>40746</v>
      </c>
      <c r="C92" s="316">
        <v>2.9358</v>
      </c>
      <c r="D92" s="316"/>
      <c r="E92" s="316">
        <f t="shared" si="17"/>
        <v>0.1097999999999999</v>
      </c>
      <c r="F92" s="4">
        <v>40746</v>
      </c>
      <c r="G92" s="5">
        <v>2.8260000000000001</v>
      </c>
      <c r="H92" s="5"/>
      <c r="I92" s="106"/>
      <c r="J92" s="95">
        <f t="shared" si="18"/>
        <v>75.678163103690835</v>
      </c>
      <c r="K92" s="70">
        <f t="shared" si="20"/>
        <v>-1.2763316049240902E-2</v>
      </c>
      <c r="L92" s="74">
        <f t="shared" si="10"/>
        <v>7.1030073096236504E-2</v>
      </c>
      <c r="M92" s="74"/>
      <c r="N92" s="106"/>
      <c r="O92" s="4">
        <v>40746</v>
      </c>
      <c r="P92" s="5">
        <v>2.1800000000000002</v>
      </c>
      <c r="Q92" s="5"/>
      <c r="R92" s="106"/>
      <c r="S92" s="5">
        <f>(1+G92)/(1+P92)-1</f>
        <v>0.20314465408805038</v>
      </c>
      <c r="T92" s="95">
        <f t="shared" si="19"/>
        <v>97.991067499555569</v>
      </c>
      <c r="U92" s="70">
        <f t="shared" si="21"/>
        <v>1.5976302700709865E-3</v>
      </c>
      <c r="V92" s="74">
        <f t="shared" si="11"/>
        <v>2.5310116287879214E-2</v>
      </c>
      <c r="W92" s="74"/>
      <c r="X92" s="106"/>
      <c r="Y92" s="318">
        <v>40746</v>
      </c>
      <c r="Z92" s="316">
        <v>4.3045</v>
      </c>
      <c r="AA92" s="316"/>
      <c r="AB92" s="316">
        <f t="shared" si="13"/>
        <v>4.7200000000000131E-2</v>
      </c>
      <c r="AC92" s="318">
        <v>40746</v>
      </c>
      <c r="AD92" s="316">
        <v>4.2572999999999999</v>
      </c>
      <c r="AE92" s="316"/>
      <c r="AF92" s="316">
        <f t="shared" si="14"/>
        <v>-6.2999999999995282E-3</v>
      </c>
      <c r="AG92" s="316">
        <f t="shared" si="15"/>
        <v>-5.3499999999999659E-2</v>
      </c>
      <c r="AH92" s="4">
        <v>40746</v>
      </c>
      <c r="AI92" s="5">
        <v>4.2510000000000003</v>
      </c>
      <c r="AJ92" s="5"/>
      <c r="AK92" s="106"/>
      <c r="AL92" s="95">
        <f t="shared" si="16"/>
        <v>65.947404068842275</v>
      </c>
      <c r="AM92" s="70">
        <f t="shared" si="22"/>
        <v>5.4810455470213496E-3</v>
      </c>
      <c r="AN92" s="74">
        <f t="shared" si="12"/>
        <v>6.6992229350300719E-2</v>
      </c>
      <c r="AO92" s="74"/>
      <c r="AP92" s="106"/>
      <c r="AQ92" s="4">
        <v>40746</v>
      </c>
      <c r="AR92" s="5">
        <v>3.9912000000000001</v>
      </c>
      <c r="AS92" s="330">
        <v>40746</v>
      </c>
      <c r="AT92" s="328">
        <v>4.2362000000000002</v>
      </c>
      <c r="AU92" s="330">
        <v>40746</v>
      </c>
      <c r="AV92" s="328">
        <v>4.4386000000000001</v>
      </c>
      <c r="AW92" s="330">
        <v>40746</v>
      </c>
      <c r="AX92" s="328">
        <v>4.9763000000000002</v>
      </c>
      <c r="AY92" s="330">
        <v>40746</v>
      </c>
      <c r="AZ92" s="328">
        <v>6.6779999999999999</v>
      </c>
      <c r="BA92" s="106"/>
      <c r="BC92" s="4">
        <v>40746</v>
      </c>
      <c r="BD92" s="5">
        <v>2.3029999999999999</v>
      </c>
    </row>
    <row r="93" spans="1:56">
      <c r="A93" s="4">
        <v>40753</v>
      </c>
      <c r="B93" s="318">
        <v>40753</v>
      </c>
      <c r="C93" s="316">
        <v>2.6867000000000001</v>
      </c>
      <c r="D93" s="316"/>
      <c r="E93" s="316">
        <f t="shared" si="17"/>
        <v>0.14970000000000017</v>
      </c>
      <c r="F93" s="4">
        <v>40753</v>
      </c>
      <c r="G93" s="5">
        <v>2.5369999999999999</v>
      </c>
      <c r="H93" s="5"/>
      <c r="I93" s="106"/>
      <c r="J93" s="95">
        <f t="shared" si="18"/>
        <v>77.838405656136558</v>
      </c>
      <c r="K93" s="70">
        <f t="shared" si="20"/>
        <v>2.8545124033809533E-2</v>
      </c>
      <c r="L93" s="74">
        <f t="shared" si="10"/>
        <v>7.6445300754878057E-2</v>
      </c>
      <c r="M93" s="74"/>
      <c r="N93" s="106"/>
      <c r="O93" s="4">
        <v>40753</v>
      </c>
      <c r="P93" s="5">
        <v>2.0099999999999998</v>
      </c>
      <c r="Q93" s="5"/>
      <c r="R93" s="106"/>
      <c r="S93" s="5">
        <f>(1+G93)/(1+P93)-1</f>
        <v>0.17508305647840539</v>
      </c>
      <c r="T93" s="95">
        <f t="shared" si="19"/>
        <v>98.26591177176104</v>
      </c>
      <c r="U93" s="70">
        <f t="shared" si="21"/>
        <v>2.8047890406614562E-3</v>
      </c>
      <c r="V93" s="74">
        <f t="shared" si="11"/>
        <v>2.3760499115425882E-2</v>
      </c>
      <c r="W93" s="74"/>
      <c r="X93" s="106"/>
      <c r="Y93" s="318">
        <v>40753</v>
      </c>
      <c r="Z93" s="316">
        <v>4.4400000000000004</v>
      </c>
      <c r="AA93" s="316"/>
      <c r="AB93" s="316">
        <f t="shared" si="13"/>
        <v>5.1900000000000723E-2</v>
      </c>
      <c r="AC93" s="318">
        <v>40753</v>
      </c>
      <c r="AD93" s="316">
        <v>4.3880999999999997</v>
      </c>
      <c r="AE93" s="316"/>
      <c r="AF93" s="316">
        <f t="shared" si="14"/>
        <v>-2.7099999999999902E-2</v>
      </c>
      <c r="AG93" s="316">
        <f t="shared" si="15"/>
        <v>-7.9000000000000625E-2</v>
      </c>
      <c r="AH93" s="4">
        <v>40753</v>
      </c>
      <c r="AI93" s="5">
        <v>4.3609999999999998</v>
      </c>
      <c r="AJ93" s="5"/>
      <c r="AK93" s="106"/>
      <c r="AL93" s="95">
        <f t="shared" si="16"/>
        <v>65.255584026331235</v>
      </c>
      <c r="AM93" s="70">
        <f t="shared" si="22"/>
        <v>-1.0490481805604529E-2</v>
      </c>
      <c r="AN93" s="74">
        <f t="shared" si="12"/>
        <v>6.7131484990086004E-2</v>
      </c>
      <c r="AO93" s="74"/>
      <c r="AP93" s="106"/>
      <c r="AQ93" s="4">
        <v>40753</v>
      </c>
      <c r="AR93" s="5">
        <v>3.7922000000000002</v>
      </c>
      <c r="AS93" s="330">
        <v>40753</v>
      </c>
      <c r="AT93" s="328">
        <v>4.0353000000000003</v>
      </c>
      <c r="AU93" s="330">
        <v>40753</v>
      </c>
      <c r="AV93" s="328">
        <v>4.2634999999999996</v>
      </c>
      <c r="AW93" s="330">
        <v>40753</v>
      </c>
      <c r="AX93" s="328">
        <v>4.8002000000000002</v>
      </c>
      <c r="AY93" s="330">
        <v>40753</v>
      </c>
      <c r="AZ93" s="328">
        <v>6.5910000000000002</v>
      </c>
      <c r="BA93" s="106"/>
      <c r="BC93" s="4">
        <v>40753</v>
      </c>
      <c r="BD93" s="5">
        <v>2.1859999999999999</v>
      </c>
    </row>
    <row r="94" spans="1:56">
      <c r="A94" s="4">
        <v>40760</v>
      </c>
      <c r="B94" s="318">
        <v>40760</v>
      </c>
      <c r="C94" s="316">
        <v>2.5026999999999999</v>
      </c>
      <c r="D94" s="316"/>
      <c r="E94" s="316">
        <f t="shared" si="17"/>
        <v>0.15770000000000017</v>
      </c>
      <c r="F94" s="4">
        <v>40760</v>
      </c>
      <c r="G94" s="5">
        <v>2.3449999999999998</v>
      </c>
      <c r="H94" s="5"/>
      <c r="I94" s="106"/>
      <c r="J94" s="95">
        <f t="shared" si="18"/>
        <v>79.311049470079382</v>
      </c>
      <c r="K94" s="70">
        <f t="shared" si="20"/>
        <v>1.8919244318138535E-2</v>
      </c>
      <c r="L94" s="74">
        <f t="shared" si="10"/>
        <v>7.734352717586665E-2</v>
      </c>
      <c r="M94" s="74"/>
      <c r="N94" s="106"/>
      <c r="O94" s="4">
        <v>40760</v>
      </c>
      <c r="P94" s="5">
        <v>1.8599999999999999</v>
      </c>
      <c r="Q94" s="5"/>
      <c r="R94" s="106"/>
      <c r="S94" s="5">
        <f>(1+G94)/(1+P94)-1</f>
        <v>0.16958041958041958</v>
      </c>
      <c r="T94" s="95">
        <f t="shared" si="19"/>
        <v>98.319905740323293</v>
      </c>
      <c r="U94" s="70">
        <f t="shared" si="21"/>
        <v>5.4946794456721469E-4</v>
      </c>
      <c r="V94" s="74">
        <f t="shared" si="11"/>
        <v>2.3609799283344543E-2</v>
      </c>
      <c r="W94" s="74"/>
      <c r="X94" s="106"/>
      <c r="Y94" s="318">
        <v>40760</v>
      </c>
      <c r="Z94" s="316">
        <v>4.4912000000000001</v>
      </c>
      <c r="AA94" s="316"/>
      <c r="AB94" s="316">
        <f t="shared" si="13"/>
        <v>9.700000000000486E-3</v>
      </c>
      <c r="AC94" s="318">
        <v>40760</v>
      </c>
      <c r="AD94" s="316">
        <v>4.4814999999999996</v>
      </c>
      <c r="AE94" s="316"/>
      <c r="AF94" s="316">
        <f t="shared" si="14"/>
        <v>-3.9499999999999424E-2</v>
      </c>
      <c r="AG94" s="316">
        <f t="shared" si="15"/>
        <v>-4.919999999999991E-2</v>
      </c>
      <c r="AH94" s="4">
        <v>40760</v>
      </c>
      <c r="AI94" s="5">
        <v>4.4420000000000002</v>
      </c>
      <c r="AJ94" s="5"/>
      <c r="AK94" s="106"/>
      <c r="AL94" s="95">
        <f t="shared" si="16"/>
        <v>64.751256894073833</v>
      </c>
      <c r="AM94" s="70">
        <f t="shared" si="22"/>
        <v>-7.7284900561751272E-3</v>
      </c>
      <c r="AN94" s="74">
        <f t="shared" si="12"/>
        <v>6.3183262780665758E-2</v>
      </c>
      <c r="AO94" s="74"/>
      <c r="AP94" s="106"/>
      <c r="AQ94" s="4">
        <v>40760</v>
      </c>
      <c r="AR94" s="5">
        <v>3.7507000000000001</v>
      </c>
      <c r="AS94" s="330">
        <v>40760</v>
      </c>
      <c r="AT94" s="328">
        <v>4.0940000000000003</v>
      </c>
      <c r="AU94" s="330">
        <v>40760</v>
      </c>
      <c r="AV94" s="328">
        <v>4.2998000000000003</v>
      </c>
      <c r="AW94" s="330">
        <v>40760</v>
      </c>
      <c r="AX94" s="328">
        <v>4.9165999999999999</v>
      </c>
      <c r="AY94" s="330">
        <v>40760</v>
      </c>
      <c r="AZ94" s="328">
        <v>6.7559000000000005</v>
      </c>
      <c r="BA94" s="106"/>
      <c r="BC94" s="4">
        <v>40760</v>
      </c>
      <c r="BD94" s="5">
        <v>2.0209999999999999</v>
      </c>
    </row>
    <row r="95" spans="1:56">
      <c r="A95" s="4">
        <v>40767</v>
      </c>
      <c r="B95" s="318">
        <v>40767</v>
      </c>
      <c r="C95" s="316">
        <v>2.4733000000000001</v>
      </c>
      <c r="D95" s="316"/>
      <c r="E95" s="316">
        <f t="shared" si="17"/>
        <v>0.1413000000000002</v>
      </c>
      <c r="F95" s="4">
        <v>40767</v>
      </c>
      <c r="G95" s="5">
        <v>2.3319999999999999</v>
      </c>
      <c r="H95" s="5"/>
      <c r="I95" s="106"/>
      <c r="J95" s="95">
        <f t="shared" si="18"/>
        <v>79.411861851171707</v>
      </c>
      <c r="K95" s="70">
        <f t="shared" si="20"/>
        <v>1.271101337908248E-3</v>
      </c>
      <c r="L95" s="74">
        <f t="shared" si="10"/>
        <v>7.6398190634360291E-2</v>
      </c>
      <c r="M95" s="74"/>
      <c r="N95" s="106"/>
      <c r="O95" s="4">
        <v>40767</v>
      </c>
      <c r="P95" s="5">
        <v>1.99</v>
      </c>
      <c r="Q95" s="5"/>
      <c r="R95" s="106"/>
      <c r="S95" s="5">
        <f>(1+G95)/(1+P95)-1</f>
        <v>0.11438127090300987</v>
      </c>
      <c r="T95" s="95">
        <f t="shared" si="19"/>
        <v>98.863350182193869</v>
      </c>
      <c r="U95" s="70">
        <f t="shared" si="21"/>
        <v>5.5273084100170913E-3</v>
      </c>
      <c r="V95" s="74">
        <f t="shared" si="11"/>
        <v>2.4035231923631495E-2</v>
      </c>
      <c r="W95" s="74"/>
      <c r="X95" s="106"/>
      <c r="Y95" s="318">
        <v>40767</v>
      </c>
      <c r="Z95" s="316">
        <v>4.1170999999999998</v>
      </c>
      <c r="AA95" s="316"/>
      <c r="AB95" s="316">
        <f t="shared" si="13"/>
        <v>3.5599999999999632E-2</v>
      </c>
      <c r="AC95" s="318">
        <v>40767</v>
      </c>
      <c r="AD95" s="316">
        <v>4.0815000000000001</v>
      </c>
      <c r="AE95" s="316"/>
      <c r="AF95" s="316">
        <f t="shared" si="14"/>
        <v>-2.1500000000000519E-2</v>
      </c>
      <c r="AG95" s="316">
        <f t="shared" si="15"/>
        <v>-5.7100000000000151E-2</v>
      </c>
      <c r="AH95" s="4">
        <v>40767</v>
      </c>
      <c r="AI95" s="5">
        <v>4.0599999999999996</v>
      </c>
      <c r="AJ95" s="5"/>
      <c r="AK95" s="106"/>
      <c r="AL95" s="95">
        <f t="shared" si="16"/>
        <v>67.167902177214557</v>
      </c>
      <c r="AM95" s="70">
        <f t="shared" si="22"/>
        <v>3.7321982600184871E-2</v>
      </c>
      <c r="AN95" s="74">
        <f t="shared" si="12"/>
        <v>7.4290981390820993E-2</v>
      </c>
      <c r="AO95" s="74"/>
      <c r="AP95" s="106"/>
      <c r="AQ95" s="4">
        <v>40767</v>
      </c>
      <c r="AR95" s="5">
        <v>3.7983000000000002</v>
      </c>
      <c r="AS95" s="330">
        <v>40767</v>
      </c>
      <c r="AT95" s="328">
        <v>4.2614999999999998</v>
      </c>
      <c r="AU95" s="330">
        <v>40767</v>
      </c>
      <c r="AV95" s="328">
        <v>4.5940000000000003</v>
      </c>
      <c r="AW95" s="330">
        <v>40767</v>
      </c>
      <c r="AX95" s="328">
        <v>4.9539</v>
      </c>
      <c r="AY95" s="330">
        <v>40767</v>
      </c>
      <c r="AZ95" s="328">
        <v>6.9523000000000001</v>
      </c>
      <c r="BA95" s="106"/>
      <c r="BC95" s="4">
        <v>40767</v>
      </c>
      <c r="BD95" s="5">
        <v>1.6949999999999998</v>
      </c>
    </row>
    <row r="96" spans="1:56">
      <c r="A96" s="4">
        <v>40774</v>
      </c>
      <c r="B96" s="318">
        <v>40774</v>
      </c>
      <c r="C96" s="316">
        <v>2.2627999999999999</v>
      </c>
      <c r="D96" s="316"/>
      <c r="E96" s="316">
        <f t="shared" si="17"/>
        <v>0.15979999999999972</v>
      </c>
      <c r="F96" s="4">
        <v>40774</v>
      </c>
      <c r="G96" s="5">
        <v>2.1030000000000002</v>
      </c>
      <c r="H96" s="5"/>
      <c r="I96" s="106"/>
      <c r="J96" s="95">
        <f t="shared" si="18"/>
        <v>81.21102135262403</v>
      </c>
      <c r="K96" s="70">
        <f t="shared" si="20"/>
        <v>2.2656054895478773E-2</v>
      </c>
      <c r="L96" s="74">
        <f t="shared" si="10"/>
        <v>7.874207805655449E-2</v>
      </c>
      <c r="M96" s="74"/>
      <c r="N96" s="106"/>
      <c r="O96" s="4">
        <v>40774</v>
      </c>
      <c r="P96" s="5">
        <v>1.71</v>
      </c>
      <c r="Q96" s="5"/>
      <c r="R96" s="106"/>
      <c r="S96" s="5">
        <f>(1+G96)/(1+P96)-1</f>
        <v>0.14501845018450199</v>
      </c>
      <c r="T96" s="95">
        <f t="shared" si="19"/>
        <v>98.561315410738572</v>
      </c>
      <c r="U96" s="70">
        <f t="shared" si="21"/>
        <v>-3.055073198497535E-3</v>
      </c>
      <c r="V96" s="74">
        <f t="shared" si="11"/>
        <v>2.4139378485752677E-2</v>
      </c>
      <c r="W96" s="74"/>
      <c r="X96" s="106"/>
      <c r="Y96" s="318">
        <v>40774</v>
      </c>
      <c r="Z96" s="316">
        <v>3.9386999999999999</v>
      </c>
      <c r="AA96" s="316"/>
      <c r="AB96" s="316">
        <f t="shared" si="13"/>
        <v>2.7800000000000047E-2</v>
      </c>
      <c r="AC96" s="318">
        <v>40774</v>
      </c>
      <c r="AD96" s="316">
        <v>3.9108999999999998</v>
      </c>
      <c r="AE96" s="316"/>
      <c r="AF96" s="316">
        <f t="shared" si="14"/>
        <v>-2.389999999999981E-2</v>
      </c>
      <c r="AG96" s="316">
        <f t="shared" si="15"/>
        <v>-5.1699999999999857E-2</v>
      </c>
      <c r="AH96" s="4">
        <v>40774</v>
      </c>
      <c r="AI96" s="5">
        <v>3.887</v>
      </c>
      <c r="AJ96" s="5"/>
      <c r="AK96" s="106"/>
      <c r="AL96" s="95">
        <f t="shared" si="16"/>
        <v>68.294848981086503</v>
      </c>
      <c r="AM96" s="70">
        <f t="shared" si="22"/>
        <v>1.6778055698369581E-2</v>
      </c>
      <c r="AN96" s="74">
        <f t="shared" si="12"/>
        <v>7.5741293600749868E-2</v>
      </c>
      <c r="AO96" s="74"/>
      <c r="AP96" s="106"/>
      <c r="AQ96" s="4">
        <v>40774</v>
      </c>
      <c r="AR96" s="5">
        <v>3.577</v>
      </c>
      <c r="AS96" s="330">
        <v>40774</v>
      </c>
      <c r="AT96" s="328">
        <v>4.0933999999999999</v>
      </c>
      <c r="AU96" s="330">
        <v>40774</v>
      </c>
      <c r="AV96" s="328">
        <v>4.4474</v>
      </c>
      <c r="AW96" s="330">
        <v>40774</v>
      </c>
      <c r="AX96" s="328">
        <v>4.8992000000000004</v>
      </c>
      <c r="AY96" s="330">
        <v>40774</v>
      </c>
      <c r="AZ96" s="328">
        <v>6.9602000000000004</v>
      </c>
      <c r="BA96" s="106"/>
      <c r="BC96" s="4">
        <v>40774</v>
      </c>
      <c r="BD96" s="5">
        <v>1.571</v>
      </c>
    </row>
    <row r="97" spans="1:56">
      <c r="A97" s="4">
        <v>40781</v>
      </c>
      <c r="B97" s="318">
        <v>40781</v>
      </c>
      <c r="C97" s="316">
        <v>2.2585000000000002</v>
      </c>
      <c r="D97" s="316"/>
      <c r="E97" s="316">
        <f t="shared" si="17"/>
        <v>0.10450000000000026</v>
      </c>
      <c r="F97" s="4">
        <v>40781</v>
      </c>
      <c r="G97" s="5">
        <v>2.1539999999999999</v>
      </c>
      <c r="H97" s="5"/>
      <c r="I97" s="106"/>
      <c r="J97" s="95">
        <f t="shared" si="18"/>
        <v>80.806488045077131</v>
      </c>
      <c r="K97" s="70">
        <f t="shared" si="20"/>
        <v>-4.9812611737806677E-3</v>
      </c>
      <c r="L97" s="74">
        <f t="shared" si="10"/>
        <v>7.863075093763093E-2</v>
      </c>
      <c r="M97" s="74"/>
      <c r="N97" s="106"/>
      <c r="O97" s="4">
        <v>40781</v>
      </c>
      <c r="P97" s="5">
        <v>1.65</v>
      </c>
      <c r="Q97" s="5"/>
      <c r="R97" s="106"/>
      <c r="S97" s="5">
        <f>(1+G97)/(1+P97)-1</f>
        <v>0.19018867924528293</v>
      </c>
      <c r="T97" s="95">
        <f t="shared" si="19"/>
        <v>98.117857243639449</v>
      </c>
      <c r="U97" s="70">
        <f t="shared" si="21"/>
        <v>-4.4993125878148273E-3</v>
      </c>
      <c r="V97" s="74">
        <f t="shared" si="11"/>
        <v>2.3057578480775571E-2</v>
      </c>
      <c r="W97" s="74"/>
      <c r="X97" s="106"/>
      <c r="Y97" s="318">
        <v>40781</v>
      </c>
      <c r="Z97" s="316">
        <v>3.9493</v>
      </c>
      <c r="AA97" s="316"/>
      <c r="AB97" s="316">
        <f t="shared" si="13"/>
        <v>1.9299999999999873E-2</v>
      </c>
      <c r="AC97" s="318">
        <v>40781</v>
      </c>
      <c r="AD97" s="316">
        <v>3.93</v>
      </c>
      <c r="AE97" s="316"/>
      <c r="AF97" s="316">
        <f t="shared" si="14"/>
        <v>-2.0000000000002238E-3</v>
      </c>
      <c r="AG97" s="316">
        <f t="shared" si="15"/>
        <v>-2.1300000000000097E-2</v>
      </c>
      <c r="AH97" s="4">
        <v>40781</v>
      </c>
      <c r="AI97" s="5">
        <v>3.9279999999999999</v>
      </c>
      <c r="AJ97" s="5"/>
      <c r="AK97" s="106"/>
      <c r="AL97" s="95">
        <f t="shared" si="16"/>
        <v>68.025900947118529</v>
      </c>
      <c r="AM97" s="70">
        <f t="shared" si="22"/>
        <v>-3.9380427364654608E-3</v>
      </c>
      <c r="AN97" s="74">
        <f t="shared" si="12"/>
        <v>7.5454773402948275E-2</v>
      </c>
      <c r="AO97" s="74"/>
      <c r="AP97" s="106"/>
      <c r="AQ97" s="4">
        <v>40781</v>
      </c>
      <c r="AR97" s="5">
        <v>3.6903999999999999</v>
      </c>
      <c r="AS97" s="330">
        <v>40781</v>
      </c>
      <c r="AT97" s="328">
        <v>4.1562000000000001</v>
      </c>
      <c r="AU97" s="330">
        <v>40781</v>
      </c>
      <c r="AV97" s="328">
        <v>4.5323000000000002</v>
      </c>
      <c r="AW97" s="330">
        <v>40781</v>
      </c>
      <c r="AX97" s="328">
        <v>4.8964999999999996</v>
      </c>
      <c r="AY97" s="330">
        <v>40781</v>
      </c>
      <c r="AZ97" s="328">
        <v>7.3849</v>
      </c>
      <c r="BA97" s="106"/>
      <c r="BC97" s="4">
        <v>40781</v>
      </c>
      <c r="BD97" s="5">
        <v>1.647</v>
      </c>
    </row>
    <row r="98" spans="1:56">
      <c r="A98" s="4">
        <v>40788</v>
      </c>
      <c r="B98" s="318">
        <v>40788</v>
      </c>
      <c r="C98" s="316">
        <v>2.1383000000000001</v>
      </c>
      <c r="D98" s="316"/>
      <c r="E98" s="316">
        <f t="shared" si="17"/>
        <v>0.13230000000000031</v>
      </c>
      <c r="F98" s="4">
        <v>40788</v>
      </c>
      <c r="G98" s="5">
        <v>2.0059999999999998</v>
      </c>
      <c r="H98" s="5"/>
      <c r="I98" s="106"/>
      <c r="J98" s="95">
        <f t="shared" si="18"/>
        <v>81.98658981366205</v>
      </c>
      <c r="K98" s="70">
        <f t="shared" si="20"/>
        <v>1.460404723846692E-2</v>
      </c>
      <c r="L98" s="74">
        <f t="shared" si="10"/>
        <v>7.8404893440570986E-2</v>
      </c>
      <c r="M98" s="74"/>
      <c r="N98" s="106"/>
      <c r="O98" s="4">
        <v>40788</v>
      </c>
      <c r="P98" s="5">
        <v>1.63</v>
      </c>
      <c r="Q98" s="5"/>
      <c r="R98" s="106"/>
      <c r="S98" s="5">
        <f>(1+G98)/(1+P98)-1</f>
        <v>0.14296577946768063</v>
      </c>
      <c r="T98" s="95">
        <f t="shared" si="19"/>
        <v>98.581519784205611</v>
      </c>
      <c r="U98" s="70">
        <f t="shared" si="21"/>
        <v>4.725567328838289E-3</v>
      </c>
      <c r="V98" s="74">
        <f t="shared" si="11"/>
        <v>2.3257882275203805E-2</v>
      </c>
      <c r="W98" s="74"/>
      <c r="X98" s="106"/>
      <c r="Y98" s="318">
        <v>40788</v>
      </c>
      <c r="Z98" s="316">
        <v>4.0522999999999998</v>
      </c>
      <c r="AA98" s="316"/>
      <c r="AB98" s="316">
        <f t="shared" si="13"/>
        <v>7.799999999999585E-3</v>
      </c>
      <c r="AC98" s="318">
        <v>40788</v>
      </c>
      <c r="AD98" s="316">
        <v>4.0445000000000002</v>
      </c>
      <c r="AE98" s="316"/>
      <c r="AF98" s="316">
        <f t="shared" si="14"/>
        <v>-2.9500000000000526E-2</v>
      </c>
      <c r="AG98" s="316">
        <f t="shared" si="15"/>
        <v>-3.7300000000000111E-2</v>
      </c>
      <c r="AH98" s="4">
        <v>40788</v>
      </c>
      <c r="AI98" s="5">
        <v>4.0149999999999997</v>
      </c>
      <c r="AJ98" s="5"/>
      <c r="AK98" s="106"/>
      <c r="AL98" s="95">
        <f t="shared" si="16"/>
        <v>67.459056992158594</v>
      </c>
      <c r="AM98" s="70">
        <f t="shared" si="22"/>
        <v>-8.3327665943091957E-3</v>
      </c>
      <c r="AN98" s="74">
        <f t="shared" si="12"/>
        <v>7.5413115510672826E-2</v>
      </c>
      <c r="AO98" s="74"/>
      <c r="AP98" s="106"/>
      <c r="AQ98" s="4">
        <v>40788</v>
      </c>
      <c r="AR98" s="5">
        <v>3.5567000000000002</v>
      </c>
      <c r="AS98" s="330">
        <v>40788</v>
      </c>
      <c r="AT98" s="328">
        <v>4.2088999999999999</v>
      </c>
      <c r="AU98" s="330">
        <v>40788</v>
      </c>
      <c r="AV98" s="328">
        <v>4.4229000000000003</v>
      </c>
      <c r="AW98" s="330">
        <v>40788</v>
      </c>
      <c r="AX98" s="328">
        <v>4.7895000000000003</v>
      </c>
      <c r="AY98" s="330">
        <v>40788</v>
      </c>
      <c r="AZ98" s="328">
        <v>7.6893000000000002</v>
      </c>
      <c r="BA98" s="106"/>
      <c r="BC98" s="4">
        <v>40788</v>
      </c>
      <c r="BD98" s="5">
        <v>1.54</v>
      </c>
    </row>
    <row r="99" spans="1:56">
      <c r="A99" s="4">
        <v>40795</v>
      </c>
      <c r="B99" s="318">
        <v>40795</v>
      </c>
      <c r="C99" s="316">
        <v>1.9298</v>
      </c>
      <c r="D99" s="316"/>
      <c r="E99" s="316">
        <f t="shared" si="17"/>
        <v>0.15979999999999994</v>
      </c>
      <c r="F99" s="4">
        <v>40795</v>
      </c>
      <c r="G99" s="5">
        <v>1.77</v>
      </c>
      <c r="H99" s="5"/>
      <c r="I99" s="106"/>
      <c r="J99" s="95">
        <f t="shared" si="18"/>
        <v>83.907784633114318</v>
      </c>
      <c r="K99" s="70">
        <f t="shared" si="20"/>
        <v>2.3433037327430399E-2</v>
      </c>
      <c r="L99" s="74">
        <f t="shared" si="10"/>
        <v>8.137246570672263E-2</v>
      </c>
      <c r="M99" s="74"/>
      <c r="N99" s="106"/>
      <c r="O99" s="4">
        <v>40795</v>
      </c>
      <c r="P99" s="5">
        <v>1.43</v>
      </c>
      <c r="Q99" s="5"/>
      <c r="R99" s="106"/>
      <c r="S99" s="5">
        <f>(1+G99)/(1+P99)-1</f>
        <v>0.13991769547325128</v>
      </c>
      <c r="T99" s="95">
        <f t="shared" si="19"/>
        <v>98.611530385461762</v>
      </c>
      <c r="U99" s="70">
        <f t="shared" si="21"/>
        <v>3.0442420974889048E-4</v>
      </c>
      <c r="V99" s="74">
        <f t="shared" si="11"/>
        <v>2.323923620820554E-2</v>
      </c>
      <c r="W99" s="74"/>
      <c r="X99" s="106"/>
      <c r="Y99" s="318">
        <v>40795</v>
      </c>
      <c r="Z99" s="316">
        <v>3.9325999999999999</v>
      </c>
      <c r="AA99" s="316"/>
      <c r="AB99" s="316">
        <f t="shared" si="13"/>
        <v>2.9599999999999849E-2</v>
      </c>
      <c r="AC99" s="318">
        <v>40795</v>
      </c>
      <c r="AD99" s="316">
        <v>3.903</v>
      </c>
      <c r="AE99" s="316"/>
      <c r="AF99" s="316">
        <f t="shared" si="14"/>
        <v>-1.8000000000000238E-2</v>
      </c>
      <c r="AG99" s="316">
        <f t="shared" si="15"/>
        <v>-4.7600000000000087E-2</v>
      </c>
      <c r="AH99" s="4">
        <v>40795</v>
      </c>
      <c r="AI99" s="5">
        <v>3.8849999999999998</v>
      </c>
      <c r="AJ99" s="5"/>
      <c r="AK99" s="106"/>
      <c r="AL99" s="95">
        <f t="shared" si="16"/>
        <v>68.307998283865217</v>
      </c>
      <c r="AM99" s="70">
        <f t="shared" si="22"/>
        <v>1.2584541343430041E-2</v>
      </c>
      <c r="AN99" s="74">
        <f t="shared" si="12"/>
        <v>7.5837277288685265E-2</v>
      </c>
      <c r="AO99" s="74"/>
      <c r="AP99" s="106"/>
      <c r="AQ99" s="4">
        <v>40795</v>
      </c>
      <c r="AR99" s="5">
        <v>3.3542000000000001</v>
      </c>
      <c r="AS99" s="330">
        <v>40795</v>
      </c>
      <c r="AT99" s="328">
        <v>4.0308999999999999</v>
      </c>
      <c r="AU99" s="330">
        <v>40795</v>
      </c>
      <c r="AV99" s="328">
        <v>4.2621000000000002</v>
      </c>
      <c r="AW99" s="330">
        <v>40795</v>
      </c>
      <c r="AX99" s="328">
        <v>4.5983000000000001</v>
      </c>
      <c r="AY99" s="330">
        <v>40795</v>
      </c>
      <c r="AZ99" s="328">
        <v>7.7234999999999996</v>
      </c>
      <c r="BA99" s="106"/>
      <c r="BC99" s="4">
        <v>40795</v>
      </c>
      <c r="BD99" s="5">
        <v>1.5070000000000001</v>
      </c>
    </row>
    <row r="100" spans="1:56">
      <c r="A100" s="4">
        <v>40802</v>
      </c>
      <c r="B100" s="318">
        <v>40802</v>
      </c>
      <c r="C100" s="316">
        <v>1.9733000000000001</v>
      </c>
      <c r="D100" s="316"/>
      <c r="E100" s="316">
        <f t="shared" si="17"/>
        <v>0.11230000000000007</v>
      </c>
      <c r="F100" s="4">
        <v>40802</v>
      </c>
      <c r="G100" s="5">
        <v>1.861</v>
      </c>
      <c r="H100" s="5"/>
      <c r="I100" s="106"/>
      <c r="J100" s="95">
        <f t="shared" si="18"/>
        <v>83.161180450627711</v>
      </c>
      <c r="K100" s="70">
        <f t="shared" si="20"/>
        <v>-8.8979131763652648E-3</v>
      </c>
      <c r="L100" s="74">
        <f t="shared" si="10"/>
        <v>8.1906280639597026E-2</v>
      </c>
      <c r="M100" s="74"/>
      <c r="N100" s="106"/>
      <c r="O100" s="4">
        <v>40802</v>
      </c>
      <c r="P100" s="5">
        <v>1.41</v>
      </c>
      <c r="Q100" s="5"/>
      <c r="R100" s="106"/>
      <c r="S100" s="5">
        <f>(1+G100)/(1+P100)-1</f>
        <v>0.18713692946058069</v>
      </c>
      <c r="T100" s="95">
        <f t="shared" si="19"/>
        <v>98.14774852568668</v>
      </c>
      <c r="U100" s="70">
        <f t="shared" si="21"/>
        <v>-4.7031199897436876E-3</v>
      </c>
      <c r="V100" s="74">
        <f t="shared" si="11"/>
        <v>2.3655341219418504E-2</v>
      </c>
      <c r="W100" s="74"/>
      <c r="X100" s="106"/>
      <c r="Y100" s="318">
        <v>40802</v>
      </c>
      <c r="Z100" s="316">
        <v>3.7523999999999997</v>
      </c>
      <c r="AA100" s="316"/>
      <c r="AB100" s="316">
        <f t="shared" si="13"/>
        <v>5.2699999999999747E-2</v>
      </c>
      <c r="AC100" s="318">
        <v>40802</v>
      </c>
      <c r="AD100" s="316">
        <v>3.6997</v>
      </c>
      <c r="AE100" s="316"/>
      <c r="AF100" s="316">
        <f t="shared" si="14"/>
        <v>3.00000000000189E-4</v>
      </c>
      <c r="AG100" s="316">
        <f t="shared" si="15"/>
        <v>-5.2399999999999558E-2</v>
      </c>
      <c r="AH100" s="4">
        <v>40802</v>
      </c>
      <c r="AI100" s="5">
        <v>3.7</v>
      </c>
      <c r="AJ100" s="5"/>
      <c r="AK100" s="106"/>
      <c r="AL100" s="95">
        <f t="shared" si="16"/>
        <v>69.536437343887002</v>
      </c>
      <c r="AM100" s="70">
        <f t="shared" si="22"/>
        <v>1.7983824601575975E-2</v>
      </c>
      <c r="AN100" s="74">
        <f t="shared" si="12"/>
        <v>7.6890936117773284E-2</v>
      </c>
      <c r="AO100" s="74"/>
      <c r="AP100" s="106"/>
      <c r="AQ100" s="4">
        <v>40802</v>
      </c>
      <c r="AR100" s="5">
        <v>3.4872999999999998</v>
      </c>
      <c r="AS100" s="330">
        <v>40802</v>
      </c>
      <c r="AT100" s="328">
        <v>4.2861000000000002</v>
      </c>
      <c r="AU100" s="330">
        <v>40802</v>
      </c>
      <c r="AV100" s="328">
        <v>4.4091000000000005</v>
      </c>
      <c r="AW100" s="330">
        <v>40802</v>
      </c>
      <c r="AX100" s="328">
        <v>4.7141000000000002</v>
      </c>
      <c r="AY100" s="330">
        <v>40802</v>
      </c>
      <c r="AZ100" s="328">
        <v>7.8258000000000001</v>
      </c>
      <c r="BA100" s="106"/>
      <c r="BC100" s="4">
        <v>40802</v>
      </c>
      <c r="BD100" s="5">
        <v>1.5979999999999999</v>
      </c>
    </row>
    <row r="101" spans="1:56">
      <c r="A101" s="4">
        <v>40809</v>
      </c>
      <c r="B101" s="318">
        <v>40809</v>
      </c>
      <c r="C101" s="316">
        <v>1.8433000000000002</v>
      </c>
      <c r="D101" s="316"/>
      <c r="E101" s="316">
        <f t="shared" si="17"/>
        <v>9.8300000000000054E-2</v>
      </c>
      <c r="F101" s="4">
        <v>40809</v>
      </c>
      <c r="G101" s="5">
        <v>1.7450000000000001</v>
      </c>
      <c r="H101" s="5"/>
      <c r="I101" s="106"/>
      <c r="J101" s="95">
        <f t="shared" si="18"/>
        <v>84.114184512086197</v>
      </c>
      <c r="K101" s="70">
        <f t="shared" si="20"/>
        <v>1.1459722628928758E-2</v>
      </c>
      <c r="L101" s="74">
        <f t="shared" si="10"/>
        <v>8.2238776107413064E-2</v>
      </c>
      <c r="M101" s="74"/>
      <c r="N101" s="106"/>
      <c r="O101" s="4">
        <v>40809</v>
      </c>
      <c r="P101" s="5">
        <v>1.3599999999999999</v>
      </c>
      <c r="Q101" s="5"/>
      <c r="R101" s="106"/>
      <c r="S101" s="5">
        <f>(1+G101)/(1+P101)-1</f>
        <v>0.1631355932203391</v>
      </c>
      <c r="T101" s="95">
        <f t="shared" si="19"/>
        <v>98.383186329475805</v>
      </c>
      <c r="U101" s="70">
        <f t="shared" si="21"/>
        <v>2.3988100320763619E-3</v>
      </c>
      <c r="V101" s="74">
        <f t="shared" si="11"/>
        <v>2.2721385297017005E-2</v>
      </c>
      <c r="W101" s="74"/>
      <c r="X101" s="106"/>
      <c r="Y101" s="318">
        <v>40809</v>
      </c>
      <c r="Z101" s="316">
        <v>3.7499000000000002</v>
      </c>
      <c r="AA101" s="316"/>
      <c r="AB101" s="316">
        <f t="shared" si="13"/>
        <v>1.2199999999999989E-2</v>
      </c>
      <c r="AC101" s="318">
        <v>40809</v>
      </c>
      <c r="AD101" s="316">
        <v>3.7377000000000002</v>
      </c>
      <c r="AE101" s="316"/>
      <c r="AF101" s="316">
        <f t="shared" si="14"/>
        <v>6.2999999999995282E-3</v>
      </c>
      <c r="AG101" s="316">
        <f t="shared" si="15"/>
        <v>-5.9000000000004604E-3</v>
      </c>
      <c r="AH101" s="4">
        <v>40809</v>
      </c>
      <c r="AI101" s="5">
        <v>3.7439999999999998</v>
      </c>
      <c r="AJ101" s="5"/>
      <c r="AK101" s="106"/>
      <c r="AL101" s="95">
        <f t="shared" si="16"/>
        <v>69.242080999927722</v>
      </c>
      <c r="AM101" s="70">
        <f t="shared" si="22"/>
        <v>-4.2331237435067762E-3</v>
      </c>
      <c r="AN101" s="74">
        <f t="shared" si="12"/>
        <v>7.6807681468178207E-2</v>
      </c>
      <c r="AO101" s="74"/>
      <c r="AP101" s="106"/>
      <c r="AQ101" s="4">
        <v>40809</v>
      </c>
      <c r="AR101" s="5">
        <v>3.3555999999999999</v>
      </c>
      <c r="AS101" s="330">
        <v>40809</v>
      </c>
      <c r="AT101" s="328">
        <v>4.1798999999999999</v>
      </c>
      <c r="AU101" s="330">
        <v>40809</v>
      </c>
      <c r="AV101" s="328">
        <v>4.3205999999999998</v>
      </c>
      <c r="AW101" s="330">
        <v>40809</v>
      </c>
      <c r="AX101" s="328">
        <v>4.6896000000000004</v>
      </c>
      <c r="AY101" s="330">
        <v>40809</v>
      </c>
      <c r="AZ101" s="328">
        <v>7.7812999999999999</v>
      </c>
      <c r="BA101" s="106"/>
      <c r="BC101" s="4">
        <v>40809</v>
      </c>
      <c r="BD101" s="5">
        <v>1.4910000000000001</v>
      </c>
    </row>
    <row r="102" spans="1:56">
      <c r="A102" s="4">
        <v>40816</v>
      </c>
      <c r="B102" s="318">
        <v>40816</v>
      </c>
      <c r="C102" s="316">
        <v>2.0228000000000002</v>
      </c>
      <c r="D102" s="316"/>
      <c r="E102" s="316">
        <f t="shared" si="17"/>
        <v>0.13780000000000014</v>
      </c>
      <c r="F102" s="4">
        <v>40816</v>
      </c>
      <c r="G102" s="5">
        <v>1.885</v>
      </c>
      <c r="H102" s="5"/>
      <c r="I102" s="106"/>
      <c r="J102" s="95">
        <f t="shared" si="18"/>
        <v>82.965493744872504</v>
      </c>
      <c r="K102" s="70">
        <f t="shared" si="20"/>
        <v>-1.3656326502798593E-2</v>
      </c>
      <c r="L102" s="74">
        <f t="shared" si="10"/>
        <v>8.3415386046946413E-2</v>
      </c>
      <c r="M102" s="74"/>
      <c r="N102" s="106"/>
      <c r="O102" s="4">
        <v>40816</v>
      </c>
      <c r="P102" s="5">
        <v>1.53</v>
      </c>
      <c r="Q102" s="5"/>
      <c r="R102" s="106"/>
      <c r="S102" s="5">
        <f>(1+G102)/(1+P102)-1</f>
        <v>0.14031620553359669</v>
      </c>
      <c r="T102" s="95">
        <f t="shared" si="19"/>
        <v>98.607606193419741</v>
      </c>
      <c r="U102" s="70">
        <f t="shared" si="21"/>
        <v>2.2810794437209585E-3</v>
      </c>
      <c r="V102" s="74">
        <f t="shared" si="11"/>
        <v>2.2628952258431593E-2</v>
      </c>
      <c r="W102" s="74"/>
      <c r="X102" s="106"/>
      <c r="Y102" s="318">
        <v>40816</v>
      </c>
      <c r="Z102" s="316">
        <v>3.6776</v>
      </c>
      <c r="AA102" s="316"/>
      <c r="AB102" s="316">
        <f t="shared" si="13"/>
        <v>3.0100000000000016E-2</v>
      </c>
      <c r="AC102" s="318">
        <v>40816</v>
      </c>
      <c r="AD102" s="316">
        <v>3.6475</v>
      </c>
      <c r="AE102" s="316"/>
      <c r="AF102" s="316">
        <f t="shared" si="14"/>
        <v>-7.4999999999998401E-3</v>
      </c>
      <c r="AG102" s="316">
        <f t="shared" si="15"/>
        <v>-3.7599999999999856E-2</v>
      </c>
      <c r="AH102" s="4">
        <v>40816</v>
      </c>
      <c r="AI102" s="5">
        <v>3.64</v>
      </c>
      <c r="AJ102" s="5"/>
      <c r="AK102" s="106"/>
      <c r="AL102" s="95">
        <f t="shared" si="16"/>
        <v>69.940052965210185</v>
      </c>
      <c r="AM102" s="70">
        <f t="shared" si="22"/>
        <v>1.0080170254894438E-2</v>
      </c>
      <c r="AN102" s="74">
        <f t="shared" si="12"/>
        <v>7.6152391529597407E-2</v>
      </c>
      <c r="AO102" s="74"/>
      <c r="AP102" s="106"/>
      <c r="AQ102" s="4">
        <v>40816</v>
      </c>
      <c r="AR102" s="5">
        <v>3.4868000000000001</v>
      </c>
      <c r="AS102" s="330">
        <v>40816</v>
      </c>
      <c r="AT102" s="328">
        <v>4.3331</v>
      </c>
      <c r="AU102" s="330">
        <v>40816</v>
      </c>
      <c r="AV102" s="328">
        <v>4.4953000000000003</v>
      </c>
      <c r="AW102" s="330">
        <v>40816</v>
      </c>
      <c r="AX102" s="328">
        <v>4.9905999999999997</v>
      </c>
      <c r="AY102" s="330">
        <v>40816</v>
      </c>
      <c r="AZ102" s="328">
        <v>7.9107000000000003</v>
      </c>
      <c r="BA102" s="106"/>
      <c r="BC102" s="4">
        <v>40816</v>
      </c>
      <c r="BD102" s="5">
        <v>1.556</v>
      </c>
    </row>
    <row r="103" spans="1:56">
      <c r="A103" s="4">
        <v>40823</v>
      </c>
      <c r="B103" s="318">
        <v>40823</v>
      </c>
      <c r="C103" s="316">
        <v>2.177</v>
      </c>
      <c r="D103" s="316"/>
      <c r="E103" s="316">
        <f t="shared" si="17"/>
        <v>0.17700000000000005</v>
      </c>
      <c r="F103" s="4">
        <v>40823</v>
      </c>
      <c r="G103" s="5">
        <v>2</v>
      </c>
      <c r="H103" s="5"/>
      <c r="I103" s="106"/>
      <c r="J103" s="95">
        <f t="shared" si="18"/>
        <v>82.034829987515536</v>
      </c>
      <c r="K103" s="70">
        <f t="shared" si="20"/>
        <v>-1.121747988650384E-2</v>
      </c>
      <c r="L103" s="74">
        <f t="shared" si="10"/>
        <v>8.4224588191397456E-2</v>
      </c>
      <c r="M103" s="74"/>
      <c r="N103" s="106"/>
      <c r="O103" s="4">
        <v>40823</v>
      </c>
      <c r="P103" s="5">
        <v>1.48</v>
      </c>
      <c r="Q103" s="5"/>
      <c r="R103" s="106"/>
      <c r="S103" s="5">
        <f>(1+G103)/(1+P103)-1</f>
        <v>0.20967741935483875</v>
      </c>
      <c r="T103" s="95">
        <f t="shared" si="19"/>
        <v>97.927204916959639</v>
      </c>
      <c r="U103" s="70">
        <f t="shared" si="21"/>
        <v>-6.9000891789776251E-3</v>
      </c>
      <c r="V103" s="74">
        <f t="shared" si="11"/>
        <v>2.3575313565804876E-2</v>
      </c>
      <c r="W103" s="74"/>
      <c r="X103" s="106"/>
      <c r="Y103" s="318">
        <v>40823</v>
      </c>
      <c r="Z103" s="316">
        <v>3.9943</v>
      </c>
      <c r="AA103" s="316"/>
      <c r="AB103" s="316">
        <f t="shared" si="13"/>
        <v>2.4399999999999977E-2</v>
      </c>
      <c r="AC103" s="318">
        <v>40823</v>
      </c>
      <c r="AD103" s="316">
        <v>3.9699</v>
      </c>
      <c r="AE103" s="316"/>
      <c r="AF103" s="316">
        <f t="shared" si="14"/>
        <v>-9.9000000000000199E-3</v>
      </c>
      <c r="AG103" s="316">
        <f t="shared" si="15"/>
        <v>-3.4299999999999997E-2</v>
      </c>
      <c r="AH103" s="4">
        <v>40823</v>
      </c>
      <c r="AI103" s="5">
        <v>3.96</v>
      </c>
      <c r="AJ103" s="5"/>
      <c r="AK103" s="106"/>
      <c r="AL103" s="95">
        <f t="shared" si="16"/>
        <v>67.81679974727524</v>
      </c>
      <c r="AM103" s="70">
        <f t="shared" si="22"/>
        <v>-3.0358187160525893E-2</v>
      </c>
      <c r="AN103" s="74">
        <f t="shared" si="12"/>
        <v>8.1499542074631379E-2</v>
      </c>
      <c r="AO103" s="74"/>
      <c r="AP103" s="106"/>
      <c r="AQ103" s="4">
        <v>40823</v>
      </c>
      <c r="AR103" s="5">
        <v>3.6103000000000001</v>
      </c>
      <c r="AS103" s="330">
        <v>40823</v>
      </c>
      <c r="AT103" s="328">
        <v>4.4326999999999996</v>
      </c>
      <c r="AU103" s="330">
        <v>40823</v>
      </c>
      <c r="AV103" s="328">
        <v>4.5903999999999998</v>
      </c>
      <c r="AW103" s="330">
        <v>40823</v>
      </c>
      <c r="AX103" s="328">
        <v>5.1978</v>
      </c>
      <c r="AY103" s="330">
        <v>40823</v>
      </c>
      <c r="AZ103" s="328">
        <v>8.0394000000000005</v>
      </c>
      <c r="BA103" s="106"/>
      <c r="BC103" s="4">
        <v>40823</v>
      </c>
      <c r="BD103" s="5">
        <v>1.669</v>
      </c>
    </row>
    <row r="104" spans="1:56">
      <c r="A104" s="4">
        <v>40830</v>
      </c>
      <c r="B104" s="318">
        <v>40830</v>
      </c>
      <c r="C104" s="316">
        <v>2.3895</v>
      </c>
      <c r="D104" s="316"/>
      <c r="E104" s="316">
        <f t="shared" si="17"/>
        <v>0.19249999999999989</v>
      </c>
      <c r="F104" s="4">
        <v>40830</v>
      </c>
      <c r="G104" s="5">
        <v>2.1970000000000001</v>
      </c>
      <c r="H104" s="5"/>
      <c r="I104" s="106"/>
      <c r="J104" s="95">
        <f t="shared" si="18"/>
        <v>80.467132936980846</v>
      </c>
      <c r="K104" s="70">
        <f t="shared" si="20"/>
        <v>-1.9110139568440258E-2</v>
      </c>
      <c r="L104" s="74">
        <f t="shared" si="10"/>
        <v>8.5656279893242399E-2</v>
      </c>
      <c r="M104" s="74"/>
      <c r="N104" s="106"/>
      <c r="O104" s="4">
        <v>40830</v>
      </c>
      <c r="P104" s="5">
        <v>1.73</v>
      </c>
      <c r="Q104" s="5"/>
      <c r="R104" s="106"/>
      <c r="S104" s="5">
        <f>(1+G104)/(1+P104)-1</f>
        <v>0.17106227106227112</v>
      </c>
      <c r="T104" s="95">
        <f t="shared" si="19"/>
        <v>98.305362039155611</v>
      </c>
      <c r="U104" s="70">
        <f t="shared" si="21"/>
        <v>3.8616145790808815E-3</v>
      </c>
      <c r="V104" s="74">
        <f t="shared" si="11"/>
        <v>2.3869707225200487E-2</v>
      </c>
      <c r="W104" s="74"/>
      <c r="X104" s="106"/>
      <c r="Y104" s="318">
        <v>40830</v>
      </c>
      <c r="Z104" s="316">
        <v>4.4225000000000003</v>
      </c>
      <c r="AA104" s="316"/>
      <c r="AB104" s="316">
        <f t="shared" si="13"/>
        <v>3.0100000000000016E-2</v>
      </c>
      <c r="AC104" s="318">
        <v>40830</v>
      </c>
      <c r="AD104" s="316">
        <v>4.3924000000000003</v>
      </c>
      <c r="AE104" s="316"/>
      <c r="AF104" s="316">
        <f t="shared" si="14"/>
        <v>-1.1400000000000077E-2</v>
      </c>
      <c r="AG104" s="316">
        <f t="shared" si="15"/>
        <v>-4.1500000000000092E-2</v>
      </c>
      <c r="AH104" s="4">
        <v>40830</v>
      </c>
      <c r="AI104" s="5">
        <v>4.3810000000000002</v>
      </c>
      <c r="AJ104" s="5"/>
      <c r="AK104" s="106"/>
      <c r="AL104" s="95">
        <f t="shared" si="16"/>
        <v>65.130658325846227</v>
      </c>
      <c r="AM104" s="70">
        <f t="shared" si="22"/>
        <v>-3.9608790615881843E-2</v>
      </c>
      <c r="AN104" s="74">
        <f t="shared" si="12"/>
        <v>8.9779083674782559E-2</v>
      </c>
      <c r="AO104" s="74"/>
      <c r="AP104" s="106"/>
      <c r="AQ104" s="4">
        <v>40830</v>
      </c>
      <c r="AR104" s="5">
        <v>3.7265000000000001</v>
      </c>
      <c r="AS104" s="330">
        <v>40830</v>
      </c>
      <c r="AT104" s="328">
        <v>4.5010000000000003</v>
      </c>
      <c r="AU104" s="330">
        <v>40830</v>
      </c>
      <c r="AV104" s="328">
        <v>4.5998000000000001</v>
      </c>
      <c r="AW104" s="330">
        <v>40830</v>
      </c>
      <c r="AX104" s="328">
        <v>5.2361000000000004</v>
      </c>
      <c r="AY104" s="330">
        <v>40830</v>
      </c>
      <c r="AZ104" s="328">
        <v>8.1091999999999995</v>
      </c>
      <c r="BA104" s="106"/>
      <c r="BC104" s="4">
        <v>40830</v>
      </c>
      <c r="BD104" s="5">
        <v>1.7330000000000001</v>
      </c>
    </row>
    <row r="105" spans="1:56">
      <c r="A105" s="4">
        <v>40837</v>
      </c>
      <c r="B105" s="318">
        <v>40837</v>
      </c>
      <c r="C105" s="316">
        <v>2.2824</v>
      </c>
      <c r="D105" s="316"/>
      <c r="E105" s="316">
        <f t="shared" si="17"/>
        <v>0.17839999999999989</v>
      </c>
      <c r="F105" s="4">
        <v>40837</v>
      </c>
      <c r="G105" s="5">
        <v>2.1040000000000001</v>
      </c>
      <c r="H105" s="5"/>
      <c r="I105" s="106"/>
      <c r="J105" s="95">
        <f t="shared" si="18"/>
        <v>81.203067948031219</v>
      </c>
      <c r="K105" s="70">
        <f t="shared" si="20"/>
        <v>9.1457839267957038E-3</v>
      </c>
      <c r="L105" s="74">
        <f t="shared" si="10"/>
        <v>8.5429750584425881E-2</v>
      </c>
      <c r="M105" s="74"/>
      <c r="N105" s="106"/>
      <c r="O105" s="4">
        <v>40837</v>
      </c>
      <c r="P105" s="5">
        <v>1.71</v>
      </c>
      <c r="Q105" s="5"/>
      <c r="R105" s="106"/>
      <c r="S105" s="5">
        <f>(1+G105)/(1+P105)-1</f>
        <v>0.14538745387453877</v>
      </c>
      <c r="T105" s="95">
        <f t="shared" si="19"/>
        <v>98.5576838020379</v>
      </c>
      <c r="U105" s="70">
        <f t="shared" si="21"/>
        <v>2.5667141410026838E-3</v>
      </c>
      <c r="V105" s="74">
        <f t="shared" si="11"/>
        <v>2.3462653706357278E-2</v>
      </c>
      <c r="W105" s="74"/>
      <c r="X105" s="106"/>
      <c r="Y105" s="318">
        <v>40837</v>
      </c>
      <c r="Z105" s="316">
        <v>4.4279000000000002</v>
      </c>
      <c r="AA105" s="316"/>
      <c r="AB105" s="316">
        <f t="shared" si="13"/>
        <v>2.0599999999999952E-2</v>
      </c>
      <c r="AC105" s="318">
        <v>40837</v>
      </c>
      <c r="AD105" s="316">
        <v>4.4073000000000002</v>
      </c>
      <c r="AE105" s="316"/>
      <c r="AF105" s="316">
        <f t="shared" si="14"/>
        <v>-1.330000000000009E-2</v>
      </c>
      <c r="AG105" s="316">
        <f t="shared" si="15"/>
        <v>-3.3900000000000041E-2</v>
      </c>
      <c r="AH105" s="4">
        <v>40837</v>
      </c>
      <c r="AI105" s="5">
        <v>4.3940000000000001</v>
      </c>
      <c r="AJ105" s="5"/>
      <c r="AK105" s="106"/>
      <c r="AL105" s="95">
        <f t="shared" si="16"/>
        <v>65.049597704992877</v>
      </c>
      <c r="AM105" s="70">
        <f t="shared" si="22"/>
        <v>-1.2445847000011384E-3</v>
      </c>
      <c r="AN105" s="74">
        <f t="shared" si="12"/>
        <v>8.88902685949753E-2</v>
      </c>
      <c r="AO105" s="74"/>
      <c r="AP105" s="106"/>
      <c r="AQ105" s="4">
        <v>40837</v>
      </c>
      <c r="AR105" s="5">
        <v>3.6086</v>
      </c>
      <c r="AS105" s="330">
        <v>40837</v>
      </c>
      <c r="AT105" s="328">
        <v>4.3116000000000003</v>
      </c>
      <c r="AU105" s="330">
        <v>40837</v>
      </c>
      <c r="AV105" s="328">
        <v>4.4695999999999998</v>
      </c>
      <c r="AW105" s="330">
        <v>40837</v>
      </c>
      <c r="AX105" s="328">
        <v>5.1058000000000003</v>
      </c>
      <c r="AY105" s="330">
        <v>40837</v>
      </c>
      <c r="AZ105" s="328">
        <v>7.9139999999999997</v>
      </c>
      <c r="BA105" s="106"/>
      <c r="BC105" s="4">
        <v>40837</v>
      </c>
      <c r="BD105" s="5">
        <v>1.7389999999999999</v>
      </c>
    </row>
    <row r="106" spans="1:56">
      <c r="A106" s="4">
        <v>40844</v>
      </c>
      <c r="B106" s="318">
        <v>40844</v>
      </c>
      <c r="C106" s="316">
        <v>2.3834</v>
      </c>
      <c r="D106" s="316"/>
      <c r="E106" s="316">
        <f t="shared" si="17"/>
        <v>0.20739999999999981</v>
      </c>
      <c r="F106" s="4">
        <v>40844</v>
      </c>
      <c r="G106" s="5">
        <v>2.1760000000000002</v>
      </c>
      <c r="H106" s="5"/>
      <c r="I106" s="106"/>
      <c r="J106" s="95">
        <f t="shared" si="18"/>
        <v>80.63266823988144</v>
      </c>
      <c r="K106" s="70">
        <f t="shared" si="20"/>
        <v>-7.0243615489358905E-3</v>
      </c>
      <c r="L106" s="74">
        <f t="shared" si="10"/>
        <v>8.5634618284516822E-2</v>
      </c>
      <c r="M106" s="74"/>
      <c r="N106" s="106"/>
      <c r="O106" s="4">
        <v>40844</v>
      </c>
      <c r="P106" s="5">
        <v>1.76</v>
      </c>
      <c r="Q106" s="5"/>
      <c r="R106" s="106"/>
      <c r="S106" s="5">
        <f>(1+G106)/(1+P106)-1</f>
        <v>0.15072463768115951</v>
      </c>
      <c r="T106" s="95">
        <f t="shared" si="19"/>
        <v>98.50517351337956</v>
      </c>
      <c r="U106" s="70">
        <f t="shared" si="21"/>
        <v>-5.3278736505021202E-4</v>
      </c>
      <c r="V106" s="74">
        <f t="shared" si="11"/>
        <v>2.3472230893364286E-2</v>
      </c>
      <c r="W106" s="74"/>
      <c r="X106" s="106"/>
      <c r="Y106" s="318">
        <v>40844</v>
      </c>
      <c r="Z106" s="316">
        <v>4.3239000000000001</v>
      </c>
      <c r="AA106" s="316"/>
      <c r="AB106" s="316">
        <f t="shared" si="13"/>
        <v>2.6000000000001577E-3</v>
      </c>
      <c r="AC106" s="318">
        <v>40844</v>
      </c>
      <c r="AD106" s="316">
        <v>4.3212999999999999</v>
      </c>
      <c r="AE106" s="316"/>
      <c r="AF106" s="316">
        <f t="shared" si="14"/>
        <v>-3.8299999999999557E-2</v>
      </c>
      <c r="AG106" s="316">
        <f t="shared" si="15"/>
        <v>-4.0899999999999714E-2</v>
      </c>
      <c r="AH106" s="4">
        <v>40844</v>
      </c>
      <c r="AI106" s="5">
        <v>4.2830000000000004</v>
      </c>
      <c r="AJ106" s="5"/>
      <c r="AK106" s="106"/>
      <c r="AL106" s="95">
        <f t="shared" si="16"/>
        <v>65.74531885210213</v>
      </c>
      <c r="AM106" s="70">
        <f t="shared" si="22"/>
        <v>1.0695241348984599E-2</v>
      </c>
      <c r="AN106" s="74">
        <f t="shared" si="12"/>
        <v>8.9658386082403757E-2</v>
      </c>
      <c r="AO106" s="74"/>
      <c r="AP106" s="106"/>
      <c r="AQ106" s="4">
        <v>40844</v>
      </c>
      <c r="AR106" s="5">
        <v>3.6471</v>
      </c>
      <c r="AS106" s="330">
        <v>40844</v>
      </c>
      <c r="AT106" s="328">
        <v>4.3554000000000004</v>
      </c>
      <c r="AU106" s="330">
        <v>40844</v>
      </c>
      <c r="AV106" s="328">
        <v>4.3936000000000002</v>
      </c>
      <c r="AW106" s="330">
        <v>40844</v>
      </c>
      <c r="AX106" s="328">
        <v>5.1334</v>
      </c>
      <c r="AY106" s="330">
        <v>40844</v>
      </c>
      <c r="AZ106" s="328">
        <v>7.6585999999999999</v>
      </c>
      <c r="BA106" s="106"/>
      <c r="BC106" s="4">
        <v>40844</v>
      </c>
      <c r="BD106" s="5">
        <v>1.764</v>
      </c>
    </row>
    <row r="107" spans="1:56">
      <c r="A107" s="4">
        <v>40851</v>
      </c>
      <c r="B107" s="318">
        <v>40851</v>
      </c>
      <c r="C107" s="316">
        <v>2.0371000000000001</v>
      </c>
      <c r="D107" s="316"/>
      <c r="E107" s="316">
        <f t="shared" si="17"/>
        <v>0.21510000000000007</v>
      </c>
      <c r="F107" s="4">
        <v>40851</v>
      </c>
      <c r="G107" s="5">
        <v>1.8220000000000001</v>
      </c>
      <c r="H107" s="5"/>
      <c r="I107" s="106"/>
      <c r="J107" s="95">
        <f t="shared" si="18"/>
        <v>83.480255097186614</v>
      </c>
      <c r="K107" s="70">
        <f t="shared" si="20"/>
        <v>3.5315547897207492E-2</v>
      </c>
      <c r="L107" s="74">
        <f t="shared" si="10"/>
        <v>9.1835162460479847E-2</v>
      </c>
      <c r="M107" s="74"/>
      <c r="N107" s="106"/>
      <c r="O107" s="4">
        <v>40851</v>
      </c>
      <c r="P107" s="5">
        <v>1.6099999999999999</v>
      </c>
      <c r="Q107" s="5"/>
      <c r="R107" s="106"/>
      <c r="S107" s="5">
        <f>(1+G107)/(1+P107)-1</f>
        <v>8.1226053639846807E-2</v>
      </c>
      <c r="T107" s="95">
        <f t="shared" si="19"/>
        <v>99.191356424276236</v>
      </c>
      <c r="U107" s="70">
        <f t="shared" si="21"/>
        <v>6.9659580956270735E-3</v>
      </c>
      <c r="V107" s="74">
        <f t="shared" si="11"/>
        <v>2.4268612345737087E-2</v>
      </c>
      <c r="W107" s="74"/>
      <c r="X107" s="106"/>
      <c r="Y107" s="318">
        <v>40851</v>
      </c>
      <c r="Z107" s="316">
        <v>4.3997999999999999</v>
      </c>
      <c r="AA107" s="316"/>
      <c r="AB107" s="316">
        <f t="shared" si="13"/>
        <v>2.2499999999999964E-2</v>
      </c>
      <c r="AC107" s="318">
        <v>40851</v>
      </c>
      <c r="AD107" s="316">
        <v>4.3773</v>
      </c>
      <c r="AE107" s="316"/>
      <c r="AF107" s="316">
        <f t="shared" si="14"/>
        <v>-2.430000000000021E-2</v>
      </c>
      <c r="AG107" s="316">
        <f t="shared" si="15"/>
        <v>-4.6800000000000175E-2</v>
      </c>
      <c r="AH107" s="4">
        <v>40851</v>
      </c>
      <c r="AI107" s="5">
        <v>4.3529999999999998</v>
      </c>
      <c r="AJ107" s="5"/>
      <c r="AK107" s="106"/>
      <c r="AL107" s="95">
        <f t="shared" si="16"/>
        <v>65.305628088841601</v>
      </c>
      <c r="AM107" s="70">
        <f t="shared" si="22"/>
        <v>-6.6877881336257381E-3</v>
      </c>
      <c r="AN107" s="74">
        <f t="shared" si="12"/>
        <v>8.9715205337513912E-2</v>
      </c>
      <c r="AO107" s="74"/>
      <c r="AP107" s="106"/>
      <c r="AQ107" s="4">
        <v>40851</v>
      </c>
      <c r="AR107" s="5">
        <v>3.3622000000000001</v>
      </c>
      <c r="AS107" s="330">
        <v>40851</v>
      </c>
      <c r="AT107" s="328">
        <v>4.1224999999999996</v>
      </c>
      <c r="AU107" s="330">
        <v>40851</v>
      </c>
      <c r="AV107" s="328">
        <v>4.1837999999999997</v>
      </c>
      <c r="AW107" s="330">
        <v>40851</v>
      </c>
      <c r="AX107" s="328">
        <v>4.9001999999999999</v>
      </c>
      <c r="AY107" s="330">
        <v>40851</v>
      </c>
      <c r="AZ107" s="328">
        <v>7.4420000000000002</v>
      </c>
      <c r="BA107" s="106"/>
      <c r="BC107" s="4">
        <v>40851</v>
      </c>
      <c r="BD107" s="5">
        <v>1.6019999999999999</v>
      </c>
    </row>
    <row r="108" spans="1:56">
      <c r="A108" s="4">
        <v>40858</v>
      </c>
      <c r="B108" s="318">
        <v>40858</v>
      </c>
      <c r="C108" s="316">
        <v>2.0619000000000001</v>
      </c>
      <c r="D108" s="316"/>
      <c r="E108" s="316">
        <f t="shared" si="17"/>
        <v>0.17589999999999995</v>
      </c>
      <c r="F108" s="4">
        <v>40858</v>
      </c>
      <c r="G108" s="5">
        <v>1.8860000000000001</v>
      </c>
      <c r="H108" s="5"/>
      <c r="I108" s="106"/>
      <c r="J108" s="95">
        <f t="shared" si="18"/>
        <v>82.957351131608277</v>
      </c>
      <c r="K108" s="70">
        <f t="shared" si="20"/>
        <v>-6.2638041171481666E-3</v>
      </c>
      <c r="L108" s="74">
        <f t="shared" si="10"/>
        <v>9.1544900349080693E-2</v>
      </c>
      <c r="M108" s="74"/>
      <c r="N108" s="106"/>
      <c r="O108" s="4">
        <v>40858</v>
      </c>
      <c r="P108" s="5">
        <v>1.54</v>
      </c>
      <c r="Q108" s="5"/>
      <c r="R108" s="106"/>
      <c r="S108" s="5">
        <f>(1+G108)/(1+P108)-1</f>
        <v>0.13622047244094482</v>
      </c>
      <c r="T108" s="95">
        <f t="shared" si="19"/>
        <v>98.647945720652032</v>
      </c>
      <c r="U108" s="70">
        <f t="shared" si="21"/>
        <v>-5.4784078292048526E-3</v>
      </c>
      <c r="V108" s="74">
        <f t="shared" si="11"/>
        <v>2.4657546394598946E-2</v>
      </c>
      <c r="W108" s="74"/>
      <c r="X108" s="106"/>
      <c r="Y108" s="318">
        <v>40858</v>
      </c>
      <c r="Z108" s="316">
        <v>4.4968000000000004</v>
      </c>
      <c r="AA108" s="316"/>
      <c r="AB108" s="316">
        <f t="shared" si="13"/>
        <v>2.2000000000002018E-3</v>
      </c>
      <c r="AC108" s="318">
        <v>40858</v>
      </c>
      <c r="AD108" s="316">
        <v>4.4946000000000002</v>
      </c>
      <c r="AE108" s="316"/>
      <c r="AF108" s="316">
        <f t="shared" si="14"/>
        <v>-5.3600000000000314E-2</v>
      </c>
      <c r="AG108" s="316">
        <f t="shared" si="15"/>
        <v>-5.5800000000000516E-2</v>
      </c>
      <c r="AH108" s="4">
        <v>40858</v>
      </c>
      <c r="AI108" s="5">
        <v>4.4409999999999998</v>
      </c>
      <c r="AJ108" s="5"/>
      <c r="AK108" s="106"/>
      <c r="AL108" s="95">
        <f t="shared" si="16"/>
        <v>64.757456954095389</v>
      </c>
      <c r="AM108" s="70">
        <f t="shared" si="22"/>
        <v>-8.3939340419554934E-3</v>
      </c>
      <c r="AN108" s="74">
        <f t="shared" si="12"/>
        <v>8.9297009500497584E-2</v>
      </c>
      <c r="AO108" s="74"/>
      <c r="AP108" s="106"/>
      <c r="AQ108" s="4">
        <v>40858</v>
      </c>
      <c r="AR108" s="5">
        <v>3.3546</v>
      </c>
      <c r="AS108" s="330">
        <v>40858</v>
      </c>
      <c r="AT108" s="328">
        <v>4.1261999999999999</v>
      </c>
      <c r="AU108" s="330">
        <v>40858</v>
      </c>
      <c r="AV108" s="328">
        <v>4.1890000000000001</v>
      </c>
      <c r="AW108" s="330">
        <v>40858</v>
      </c>
      <c r="AX108" s="328">
        <v>4.8972999999999995</v>
      </c>
      <c r="AY108" s="330">
        <v>40858</v>
      </c>
      <c r="AZ108" s="328">
        <v>7.5306999999999995</v>
      </c>
      <c r="BA108" s="106"/>
      <c r="BC108" s="4">
        <v>40858</v>
      </c>
      <c r="BD108" s="5">
        <v>1.619</v>
      </c>
    </row>
    <row r="109" spans="1:56">
      <c r="A109" s="4">
        <v>40865</v>
      </c>
      <c r="B109" s="318">
        <v>40865</v>
      </c>
      <c r="C109" s="316">
        <v>2.1762000000000001</v>
      </c>
      <c r="D109" s="316"/>
      <c r="E109" s="316">
        <f t="shared" si="17"/>
        <v>0.21220000000000017</v>
      </c>
      <c r="F109" s="4">
        <v>40865</v>
      </c>
      <c r="G109" s="5">
        <v>1.964</v>
      </c>
      <c r="H109" s="5"/>
      <c r="I109" s="106"/>
      <c r="J109" s="95">
        <f t="shared" si="18"/>
        <v>82.32492751390096</v>
      </c>
      <c r="K109" s="70">
        <f t="shared" si="20"/>
        <v>-7.6234789211628096E-3</v>
      </c>
      <c r="L109" s="74">
        <f t="shared" si="10"/>
        <v>8.982746237002899E-2</v>
      </c>
      <c r="M109" s="74"/>
      <c r="N109" s="106"/>
      <c r="O109" s="4">
        <v>40865</v>
      </c>
      <c r="P109" s="5">
        <v>1.42</v>
      </c>
      <c r="Q109" s="5"/>
      <c r="R109" s="106"/>
      <c r="S109" s="5">
        <f>(1+G109)/(1+P109)-1</f>
        <v>0.22479338842975216</v>
      </c>
      <c r="T109" s="95">
        <f t="shared" si="19"/>
        <v>97.779610663092427</v>
      </c>
      <c r="U109" s="70">
        <f t="shared" si="21"/>
        <v>-8.8023633053497894E-3</v>
      </c>
      <c r="V109" s="74">
        <f t="shared" si="11"/>
        <v>2.4543527688578919E-2</v>
      </c>
      <c r="W109" s="74"/>
      <c r="X109" s="106"/>
      <c r="Y109" s="318">
        <v>40865</v>
      </c>
      <c r="Z109" s="316">
        <v>4.8472</v>
      </c>
      <c r="AA109" s="316"/>
      <c r="AB109" s="316">
        <f t="shared" si="13"/>
        <v>5.7800000000000296E-2</v>
      </c>
      <c r="AC109" s="318">
        <v>40865</v>
      </c>
      <c r="AD109" s="316">
        <v>4.7893999999999997</v>
      </c>
      <c r="AE109" s="316"/>
      <c r="AF109" s="316">
        <f t="shared" si="14"/>
        <v>-2.8399999999999537E-2</v>
      </c>
      <c r="AG109" s="316">
        <f t="shared" si="15"/>
        <v>-8.6199999999999832E-2</v>
      </c>
      <c r="AH109" s="4">
        <v>40865</v>
      </c>
      <c r="AI109" s="5">
        <v>4.7610000000000001</v>
      </c>
      <c r="AJ109" s="5"/>
      <c r="AK109" s="106"/>
      <c r="AL109" s="95">
        <f t="shared" si="16"/>
        <v>62.806363229302995</v>
      </c>
      <c r="AM109" s="70">
        <f t="shared" si="22"/>
        <v>-3.0129251773667778E-2</v>
      </c>
      <c r="AN109" s="74">
        <f t="shared" si="12"/>
        <v>9.2810506295944367E-2</v>
      </c>
      <c r="AO109" s="74"/>
      <c r="AP109" s="106"/>
      <c r="AQ109" s="4">
        <v>40865</v>
      </c>
      <c r="AR109" s="5">
        <v>3.4929999999999999</v>
      </c>
      <c r="AS109" s="330">
        <v>40865</v>
      </c>
      <c r="AT109" s="328">
        <v>4.2317999999999998</v>
      </c>
      <c r="AU109" s="330">
        <v>40865</v>
      </c>
      <c r="AV109" s="328">
        <v>4.3751999999999995</v>
      </c>
      <c r="AW109" s="330">
        <v>40865</v>
      </c>
      <c r="AX109" s="328">
        <v>5.0476999999999999</v>
      </c>
      <c r="AY109" s="330">
        <v>40865</v>
      </c>
      <c r="AZ109" s="328">
        <v>7.7363</v>
      </c>
      <c r="BA109" s="106"/>
      <c r="BC109" s="4">
        <v>40865</v>
      </c>
      <c r="BD109" s="5">
        <v>1.611</v>
      </c>
    </row>
    <row r="110" spans="1:56">
      <c r="A110" s="4">
        <v>40872</v>
      </c>
      <c r="B110" s="318">
        <v>40872</v>
      </c>
      <c r="C110" s="316">
        <v>2.4011</v>
      </c>
      <c r="D110" s="316"/>
      <c r="E110" s="316">
        <f t="shared" si="17"/>
        <v>0.14110000000000023</v>
      </c>
      <c r="F110" s="4">
        <v>40872</v>
      </c>
      <c r="G110" s="5">
        <v>2.2599999999999998</v>
      </c>
      <c r="H110" s="5"/>
      <c r="I110" s="106"/>
      <c r="J110" s="95">
        <f t="shared" si="18"/>
        <v>79.972765810811296</v>
      </c>
      <c r="K110" s="70">
        <f t="shared" si="20"/>
        <v>-2.8571682649735582E-2</v>
      </c>
      <c r="L110" s="74">
        <f t="shared" si="10"/>
        <v>9.4544452070450993E-2</v>
      </c>
      <c r="M110" s="74"/>
      <c r="N110" s="106"/>
      <c r="O110" s="4">
        <v>40872</v>
      </c>
      <c r="P110" s="5">
        <v>1.35</v>
      </c>
      <c r="Q110" s="5"/>
      <c r="R110" s="106"/>
      <c r="S110" s="5">
        <f>(1+G110)/(1+P110)-1</f>
        <v>0.38723404255319127</v>
      </c>
      <c r="T110" s="95">
        <f t="shared" si="19"/>
        <v>96.208870642570773</v>
      </c>
      <c r="U110" s="70">
        <f t="shared" si="21"/>
        <v>-1.6064085445520605E-2</v>
      </c>
      <c r="V110" s="74">
        <f t="shared" si="11"/>
        <v>2.9430398291845392E-2</v>
      </c>
      <c r="W110" s="74"/>
      <c r="X110" s="106"/>
      <c r="Y110" s="318">
        <v>40872</v>
      </c>
      <c r="Z110" s="316">
        <v>5.8441000000000001</v>
      </c>
      <c r="AA110" s="316"/>
      <c r="AB110" s="316">
        <f t="shared" si="13"/>
        <v>-1.2500000000000178E-2</v>
      </c>
      <c r="AC110" s="318">
        <v>40872</v>
      </c>
      <c r="AD110" s="316">
        <v>5.8566000000000003</v>
      </c>
      <c r="AE110" s="316"/>
      <c r="AF110" s="316">
        <f t="shared" si="14"/>
        <v>-4.2600000000000193E-2</v>
      </c>
      <c r="AG110" s="316">
        <f t="shared" si="15"/>
        <v>-3.0100000000000016E-2</v>
      </c>
      <c r="AH110" s="4">
        <v>40872</v>
      </c>
      <c r="AI110" s="5">
        <v>5.8140000000000001</v>
      </c>
      <c r="AJ110" s="5"/>
      <c r="AK110" s="106"/>
      <c r="AL110" s="95">
        <f t="shared" si="16"/>
        <v>56.82882547482798</v>
      </c>
      <c r="AM110" s="70">
        <f t="shared" si="22"/>
        <v>-9.5174078662241826E-2</v>
      </c>
      <c r="AN110" s="74">
        <f t="shared" si="12"/>
        <v>0.13072120501482484</v>
      </c>
      <c r="AO110" s="74"/>
      <c r="AP110" s="106"/>
      <c r="AQ110" s="4">
        <v>40872</v>
      </c>
      <c r="AR110" s="5">
        <v>3.6916000000000002</v>
      </c>
      <c r="AS110" s="330">
        <v>40872</v>
      </c>
      <c r="AT110" s="328">
        <v>4.5048000000000004</v>
      </c>
      <c r="AU110" s="330">
        <v>40872</v>
      </c>
      <c r="AV110" s="328">
        <v>4.7378999999999998</v>
      </c>
      <c r="AW110" s="330">
        <v>40872</v>
      </c>
      <c r="AX110" s="328">
        <v>5.3998999999999997</v>
      </c>
      <c r="AY110" s="330">
        <v>40872</v>
      </c>
      <c r="AZ110" s="328">
        <v>8.0822000000000003</v>
      </c>
      <c r="BA110" s="106"/>
      <c r="BC110" s="4">
        <v>40872</v>
      </c>
      <c r="BD110" s="5">
        <v>1.6600000000000001</v>
      </c>
    </row>
    <row r="111" spans="1:56">
      <c r="A111" s="4">
        <v>40879</v>
      </c>
      <c r="B111" s="318">
        <v>40879</v>
      </c>
      <c r="C111" s="316">
        <v>2.3212999999999999</v>
      </c>
      <c r="D111" s="316"/>
      <c r="E111" s="316">
        <f t="shared" si="17"/>
        <v>0.19029999999999969</v>
      </c>
      <c r="F111" s="4">
        <v>40879</v>
      </c>
      <c r="G111" s="5">
        <v>2.1310000000000002</v>
      </c>
      <c r="H111" s="5"/>
      <c r="I111" s="106"/>
      <c r="J111" s="95">
        <f t="shared" si="18"/>
        <v>80.988649564933354</v>
      </c>
      <c r="K111" s="70">
        <f t="shared" si="20"/>
        <v>1.2702871331539259E-2</v>
      </c>
      <c r="L111" s="74">
        <f t="shared" si="10"/>
        <v>9.4334121333735824E-2</v>
      </c>
      <c r="M111" s="74"/>
      <c r="N111" s="106"/>
      <c r="O111" s="4">
        <v>40879</v>
      </c>
      <c r="P111" s="5">
        <v>1.63</v>
      </c>
      <c r="Q111" s="5"/>
      <c r="R111" s="106"/>
      <c r="S111" s="5">
        <f>(1+G111)/(1+P111)-1</f>
        <v>0.19049429657794681</v>
      </c>
      <c r="T111" s="95">
        <f t="shared" si="19"/>
        <v>98.114864334340311</v>
      </c>
      <c r="U111" s="70">
        <f t="shared" si="21"/>
        <v>1.9810997458337989E-2</v>
      </c>
      <c r="V111" s="74">
        <f t="shared" si="11"/>
        <v>3.5361084554753383E-2</v>
      </c>
      <c r="W111" s="74"/>
      <c r="X111" s="106"/>
      <c r="Y111" s="318">
        <v>40879</v>
      </c>
      <c r="Z111" s="316">
        <v>4.6371000000000002</v>
      </c>
      <c r="AA111" s="316"/>
      <c r="AB111" s="316">
        <f t="shared" si="13"/>
        <v>-7.499999999999396E-3</v>
      </c>
      <c r="AC111" s="318">
        <v>40879</v>
      </c>
      <c r="AD111" s="316">
        <v>4.6445999999999996</v>
      </c>
      <c r="AE111" s="316"/>
      <c r="AF111" s="316">
        <f t="shared" si="14"/>
        <v>-3.6599999999999966E-2</v>
      </c>
      <c r="AG111" s="316">
        <f t="shared" si="15"/>
        <v>-2.910000000000057E-2</v>
      </c>
      <c r="AH111" s="4">
        <v>40879</v>
      </c>
      <c r="AI111" s="5">
        <v>4.6079999999999997</v>
      </c>
      <c r="AJ111" s="5"/>
      <c r="AK111" s="106"/>
      <c r="AL111" s="95">
        <f t="shared" si="16"/>
        <v>63.731040791082265</v>
      </c>
      <c r="AM111" s="70">
        <f t="shared" si="22"/>
        <v>0.12145623736868509</v>
      </c>
      <c r="AN111" s="74">
        <f t="shared" si="12"/>
        <v>0.17894607388124673</v>
      </c>
      <c r="AO111" s="74"/>
      <c r="AP111" s="106"/>
      <c r="AQ111" s="4">
        <v>40879</v>
      </c>
      <c r="AR111" s="5">
        <v>3.7603999999999997</v>
      </c>
      <c r="AS111" s="330">
        <v>40879</v>
      </c>
      <c r="AT111" s="328">
        <v>4.5502000000000002</v>
      </c>
      <c r="AU111" s="330">
        <v>40879</v>
      </c>
      <c r="AV111" s="328">
        <v>4.8228999999999997</v>
      </c>
      <c r="AW111" s="330">
        <v>40879</v>
      </c>
      <c r="AX111" s="328">
        <v>5.6814999999999998</v>
      </c>
      <c r="AY111" s="330">
        <v>40879</v>
      </c>
      <c r="AZ111" s="328">
        <v>8.1203000000000003</v>
      </c>
      <c r="BA111" s="106"/>
      <c r="BC111" s="4">
        <v>40879</v>
      </c>
      <c r="BD111" s="5">
        <v>1.679</v>
      </c>
    </row>
    <row r="112" spans="1:56">
      <c r="A112" s="4">
        <v>40886</v>
      </c>
      <c r="B112" s="318">
        <v>40886</v>
      </c>
      <c r="C112" s="316">
        <v>2.2913999999999999</v>
      </c>
      <c r="D112" s="316"/>
      <c r="E112" s="316">
        <f t="shared" si="17"/>
        <v>0.14539999999999997</v>
      </c>
      <c r="F112" s="4">
        <v>40886</v>
      </c>
      <c r="G112" s="5">
        <v>2.1459999999999999</v>
      </c>
      <c r="H112" s="5"/>
      <c r="I112" s="106"/>
      <c r="J112" s="95">
        <f t="shared" si="18"/>
        <v>80.869797404751523</v>
      </c>
      <c r="K112" s="70">
        <f t="shared" si="20"/>
        <v>-1.4675162608624572E-3</v>
      </c>
      <c r="L112" s="74">
        <f t="shared" si="10"/>
        <v>9.3749295624428963E-2</v>
      </c>
      <c r="M112" s="74"/>
      <c r="N112" s="106"/>
      <c r="O112" s="4">
        <v>40886</v>
      </c>
      <c r="P112" s="5">
        <v>1.56</v>
      </c>
      <c r="Q112" s="5"/>
      <c r="R112" s="106"/>
      <c r="S112" s="5">
        <f>(1+G112)/(1+P112)-1</f>
        <v>0.22890624999999987</v>
      </c>
      <c r="T112" s="95">
        <f t="shared" si="19"/>
        <v>97.739494516360281</v>
      </c>
      <c r="U112" s="70">
        <f t="shared" si="21"/>
        <v>-3.825820078606068E-3</v>
      </c>
      <c r="V112" s="74">
        <f t="shared" si="11"/>
        <v>3.5605420172856873E-2</v>
      </c>
      <c r="W112" s="74"/>
      <c r="X112" s="106"/>
      <c r="Y112" s="318">
        <v>40886</v>
      </c>
      <c r="Z112" s="316">
        <v>4.5134999999999996</v>
      </c>
      <c r="AA112" s="316"/>
      <c r="AB112" s="316">
        <f t="shared" si="13"/>
        <v>-1.5900000000000247E-2</v>
      </c>
      <c r="AC112" s="318">
        <v>40886</v>
      </c>
      <c r="AD112" s="316">
        <v>4.5293999999999999</v>
      </c>
      <c r="AE112" s="316"/>
      <c r="AF112" s="316">
        <f t="shared" si="14"/>
        <v>-2.6399999999999757E-2</v>
      </c>
      <c r="AG112" s="316">
        <f t="shared" si="15"/>
        <v>-1.049999999999951E-2</v>
      </c>
      <c r="AH112" s="4">
        <v>40886</v>
      </c>
      <c r="AI112" s="5">
        <v>4.5030000000000001</v>
      </c>
      <c r="AJ112" s="5"/>
      <c r="AK112" s="106"/>
      <c r="AL112" s="95">
        <f t="shared" si="16"/>
        <v>64.374285159341724</v>
      </c>
      <c r="AM112" s="70">
        <f t="shared" si="22"/>
        <v>1.0093109421641003E-2</v>
      </c>
      <c r="AN112" s="74">
        <f t="shared" si="12"/>
        <v>0.17922654362149476</v>
      </c>
      <c r="AO112" s="74"/>
      <c r="AP112" s="106"/>
      <c r="AQ112" s="4">
        <v>40886</v>
      </c>
      <c r="AR112" s="5">
        <v>3.7457000000000003</v>
      </c>
      <c r="AS112" s="330">
        <v>40886</v>
      </c>
      <c r="AT112" s="328">
        <v>4.5488999999999997</v>
      </c>
      <c r="AU112" s="330">
        <v>40886</v>
      </c>
      <c r="AV112" s="328">
        <v>4.7316000000000003</v>
      </c>
      <c r="AW112" s="330">
        <v>40886</v>
      </c>
      <c r="AX112" s="328">
        <v>5.7009999999999996</v>
      </c>
      <c r="AY112" s="330">
        <v>40886</v>
      </c>
      <c r="AZ112" s="328">
        <v>7.9879999999999995</v>
      </c>
      <c r="BA112" s="106"/>
      <c r="BC112" s="4">
        <v>40886</v>
      </c>
      <c r="BD112" s="5">
        <v>1.7109999999999999</v>
      </c>
    </row>
    <row r="113" spans="1:56">
      <c r="A113" s="4">
        <v>40893</v>
      </c>
      <c r="B113" s="318">
        <v>40893</v>
      </c>
      <c r="C113" s="316">
        <v>2.0068999999999999</v>
      </c>
      <c r="D113" s="316"/>
      <c r="E113" s="316">
        <f t="shared" si="17"/>
        <v>0.15789999999999993</v>
      </c>
      <c r="F113" s="4">
        <v>40893</v>
      </c>
      <c r="G113" s="5">
        <v>1.849</v>
      </c>
      <c r="H113" s="5"/>
      <c r="I113" s="106"/>
      <c r="J113" s="95">
        <f t="shared" si="18"/>
        <v>83.259214150815893</v>
      </c>
      <c r="K113" s="70">
        <f t="shared" si="20"/>
        <v>2.9546466329146256E-2</v>
      </c>
      <c r="L113" s="74">
        <f t="shared" si="10"/>
        <v>9.7290399315485068E-2</v>
      </c>
      <c r="M113" s="74"/>
      <c r="N113" s="106"/>
      <c r="O113" s="4">
        <v>40893</v>
      </c>
      <c r="P113" s="5">
        <v>1.49</v>
      </c>
      <c r="Q113" s="5"/>
      <c r="R113" s="106"/>
      <c r="S113" s="5">
        <f>(1+G113)/(1+P113)-1</f>
        <v>0.14417670682730921</v>
      </c>
      <c r="T113" s="95">
        <f t="shared" si="19"/>
        <v>98.569600113186596</v>
      </c>
      <c r="U113" s="70">
        <f t="shared" si="21"/>
        <v>8.4930416402692333E-3</v>
      </c>
      <c r="V113" s="74">
        <f t="shared" si="11"/>
        <v>3.6452916145790507E-2</v>
      </c>
      <c r="W113" s="74"/>
      <c r="X113" s="106"/>
      <c r="Y113" s="318">
        <v>40893</v>
      </c>
      <c r="Z113" s="316">
        <v>4.2587000000000002</v>
      </c>
      <c r="AA113" s="316"/>
      <c r="AB113" s="316">
        <f t="shared" si="13"/>
        <v>-5.5200000000000138E-2</v>
      </c>
      <c r="AC113" s="318">
        <v>40893</v>
      </c>
      <c r="AD113" s="316">
        <v>4.3139000000000003</v>
      </c>
      <c r="AE113" s="316"/>
      <c r="AF113" s="316">
        <f t="shared" si="14"/>
        <v>-5.8900000000000396E-2</v>
      </c>
      <c r="AG113" s="316">
        <f t="shared" si="15"/>
        <v>-3.7000000000002586E-3</v>
      </c>
      <c r="AH113" s="4">
        <v>40893</v>
      </c>
      <c r="AI113" s="5">
        <v>4.2549999999999999</v>
      </c>
      <c r="AJ113" s="5"/>
      <c r="AK113" s="106"/>
      <c r="AL113" s="95">
        <f t="shared" si="16"/>
        <v>65.922106090163936</v>
      </c>
      <c r="AM113" s="70">
        <f t="shared" si="22"/>
        <v>2.4044087277877893E-2</v>
      </c>
      <c r="AN113" s="74">
        <f t="shared" si="12"/>
        <v>0.18088546335360473</v>
      </c>
      <c r="AO113" s="74"/>
      <c r="AP113" s="106"/>
      <c r="AQ113" s="4">
        <v>40893</v>
      </c>
      <c r="AR113" s="5">
        <v>3.4935</v>
      </c>
      <c r="AS113" s="330">
        <v>40893</v>
      </c>
      <c r="AT113" s="328">
        <v>4.3246000000000002</v>
      </c>
      <c r="AU113" s="330">
        <v>40893</v>
      </c>
      <c r="AV113" s="328">
        <v>4.4532999999999996</v>
      </c>
      <c r="AW113" s="330">
        <v>40893</v>
      </c>
      <c r="AX113" s="328">
        <v>5.5446999999999997</v>
      </c>
      <c r="AY113" s="330">
        <v>40893</v>
      </c>
      <c r="AZ113" s="328">
        <v>7.9017999999999997</v>
      </c>
      <c r="BA113" s="106"/>
      <c r="BC113" s="4">
        <v>40893</v>
      </c>
      <c r="BD113" s="5">
        <v>1.5510000000000002</v>
      </c>
    </row>
    <row r="114" spans="1:56">
      <c r="A114" s="4">
        <v>40900</v>
      </c>
      <c r="B114" s="318">
        <v>40900</v>
      </c>
      <c r="C114" s="316">
        <v>2.0943000000000001</v>
      </c>
      <c r="D114" s="316"/>
      <c r="E114" s="316">
        <f t="shared" si="17"/>
        <v>0.1373000000000002</v>
      </c>
      <c r="F114" s="4">
        <v>40900</v>
      </c>
      <c r="G114" s="5">
        <v>1.9569999999999999</v>
      </c>
      <c r="H114" s="5"/>
      <c r="I114" s="106"/>
      <c r="J114" s="95">
        <f t="shared" si="18"/>
        <v>82.381466306468141</v>
      </c>
      <c r="K114" s="70">
        <f t="shared" si="20"/>
        <v>-1.0542350817265678E-2</v>
      </c>
      <c r="L114" s="74">
        <f t="shared" si="10"/>
        <v>9.8086889565179552E-2</v>
      </c>
      <c r="M114" s="74"/>
      <c r="N114" s="106"/>
      <c r="O114" s="4">
        <v>40900</v>
      </c>
      <c r="P114" s="5">
        <v>1.5899999999999999</v>
      </c>
      <c r="Q114" s="5"/>
      <c r="R114" s="106"/>
      <c r="S114" s="5">
        <f>(1+G114)/(1+P114)-1</f>
        <v>0.14169884169884162</v>
      </c>
      <c r="T114" s="95">
        <f t="shared" si="19"/>
        <v>98.593992486682993</v>
      </c>
      <c r="U114" s="70">
        <f t="shared" si="21"/>
        <v>2.4746345189985116E-4</v>
      </c>
      <c r="V114" s="74">
        <f t="shared" si="11"/>
        <v>3.6429312812579717E-2</v>
      </c>
      <c r="W114" s="74"/>
      <c r="X114" s="106"/>
      <c r="Y114" s="318">
        <v>40900</v>
      </c>
      <c r="Z114" s="316">
        <v>4.0650000000000004</v>
      </c>
      <c r="AA114" s="316"/>
      <c r="AB114" s="316">
        <f t="shared" si="13"/>
        <v>-2.3799999999999599E-2</v>
      </c>
      <c r="AC114" s="318">
        <v>40900</v>
      </c>
      <c r="AD114" s="316">
        <v>4.0888</v>
      </c>
      <c r="AE114" s="316"/>
      <c r="AF114" s="316">
        <f t="shared" si="14"/>
        <v>-3.6800000000000388E-2</v>
      </c>
      <c r="AG114" s="316">
        <f t="shared" si="15"/>
        <v>-1.3000000000000789E-2</v>
      </c>
      <c r="AH114" s="4">
        <v>40900</v>
      </c>
      <c r="AI114" s="5">
        <v>4.0519999999999996</v>
      </c>
      <c r="AJ114" s="5"/>
      <c r="AK114" s="106"/>
      <c r="AL114" s="95">
        <f t="shared" si="16"/>
        <v>67.219561844112405</v>
      </c>
      <c r="AM114" s="70">
        <f t="shared" si="22"/>
        <v>1.9681649008208176E-2</v>
      </c>
      <c r="AN114" s="74">
        <f t="shared" si="12"/>
        <v>0.18194872605521928</v>
      </c>
      <c r="AO114" s="74"/>
      <c r="AP114" s="106"/>
      <c r="AQ114" s="4">
        <v>40900</v>
      </c>
      <c r="AR114" s="5">
        <v>3.5695000000000001</v>
      </c>
      <c r="AS114" s="330">
        <v>40900</v>
      </c>
      <c r="AT114" s="328">
        <v>4.4043000000000001</v>
      </c>
      <c r="AU114" s="330">
        <v>40900</v>
      </c>
      <c r="AV114" s="328">
        <v>4.5306999999999995</v>
      </c>
      <c r="AW114" s="330">
        <v>40900</v>
      </c>
      <c r="AX114" s="328">
        <v>5.7103999999999999</v>
      </c>
      <c r="AY114" s="330">
        <v>40900</v>
      </c>
      <c r="AZ114" s="328">
        <v>7.9161999999999999</v>
      </c>
      <c r="BA114" s="106"/>
      <c r="BC114" s="4">
        <v>40900</v>
      </c>
      <c r="BD114" s="5">
        <v>1.6850000000000001</v>
      </c>
    </row>
    <row r="115" spans="1:56">
      <c r="A115" s="4">
        <v>40907</v>
      </c>
      <c r="B115" s="318">
        <v>40907</v>
      </c>
      <c r="C115" s="316">
        <v>1.9616</v>
      </c>
      <c r="D115" s="316"/>
      <c r="E115" s="316">
        <f t="shared" si="17"/>
        <v>0.13660000000000005</v>
      </c>
      <c r="F115" s="4">
        <v>40907</v>
      </c>
      <c r="G115" s="5">
        <v>1.825</v>
      </c>
      <c r="H115" s="5"/>
      <c r="I115" s="106"/>
      <c r="J115" s="95">
        <f t="shared" si="18"/>
        <v>83.455663143897851</v>
      </c>
      <c r="K115" s="70">
        <f t="shared" si="20"/>
        <v>1.3039302231324452E-2</v>
      </c>
      <c r="L115" s="74">
        <f t="shared" si="10"/>
        <v>9.8691826338570196E-2</v>
      </c>
      <c r="M115" s="74"/>
      <c r="N115" s="106"/>
      <c r="O115" s="4">
        <v>40907</v>
      </c>
      <c r="P115" s="5">
        <v>1.6600000000000001</v>
      </c>
      <c r="Q115" s="5"/>
      <c r="R115" s="106"/>
      <c r="S115" s="5">
        <f>(1+G115)/(1+P115)-1</f>
        <v>6.203007518796988E-2</v>
      </c>
      <c r="T115" s="95">
        <f t="shared" si="19"/>
        <v>99.381810259462981</v>
      </c>
      <c r="U115" s="70">
        <f t="shared" si="21"/>
        <v>7.9905251112170738E-3</v>
      </c>
      <c r="V115" s="74">
        <f t="shared" si="11"/>
        <v>3.7118300678714841E-2</v>
      </c>
      <c r="W115" s="74"/>
      <c r="X115" s="106"/>
      <c r="Y115" s="318">
        <v>40907</v>
      </c>
      <c r="Z115" s="316">
        <v>4.0180999999999996</v>
      </c>
      <c r="AA115" s="316"/>
      <c r="AB115" s="316">
        <f t="shared" si="13"/>
        <v>-8.1900000000000084E-2</v>
      </c>
      <c r="AC115" s="318">
        <v>40907</v>
      </c>
      <c r="AD115" s="316">
        <v>4.0999999999999996</v>
      </c>
      <c r="AE115" s="316"/>
      <c r="AF115" s="316">
        <f t="shared" si="14"/>
        <v>-4.1999999999999815E-2</v>
      </c>
      <c r="AG115" s="316">
        <f t="shared" si="15"/>
        <v>3.9900000000000269E-2</v>
      </c>
      <c r="AH115" s="4">
        <v>40907</v>
      </c>
      <c r="AI115" s="5">
        <v>4.0579999999999998</v>
      </c>
      <c r="AJ115" s="5"/>
      <c r="AK115" s="106"/>
      <c r="AL115" s="95">
        <f t="shared" si="16"/>
        <v>67.180812998456886</v>
      </c>
      <c r="AM115" s="70">
        <f t="shared" si="22"/>
        <v>-5.7645192251298296E-4</v>
      </c>
      <c r="AN115" s="74">
        <f t="shared" si="12"/>
        <v>0.18193547756585288</v>
      </c>
      <c r="AO115" s="74"/>
      <c r="AP115" s="106"/>
      <c r="AQ115" s="4">
        <v>40907</v>
      </c>
      <c r="AR115" s="5">
        <v>3.4678</v>
      </c>
      <c r="AS115" s="330">
        <v>40907</v>
      </c>
      <c r="AT115" s="328">
        <v>4.2984</v>
      </c>
      <c r="AU115" s="330">
        <v>40907</v>
      </c>
      <c r="AV115" s="328">
        <v>4.4234999999999998</v>
      </c>
      <c r="AW115" s="330">
        <v>40907</v>
      </c>
      <c r="AX115" s="328">
        <v>5.6635999999999997</v>
      </c>
      <c r="AY115" s="330">
        <v>40907</v>
      </c>
      <c r="AZ115" s="328">
        <v>7.8819999999999997</v>
      </c>
      <c r="BA115" s="106"/>
      <c r="BC115" s="4">
        <v>40907</v>
      </c>
      <c r="BD115" s="5">
        <v>1.5760000000000001</v>
      </c>
    </row>
    <row r="116" spans="1:56">
      <c r="A116" s="4">
        <v>40914</v>
      </c>
      <c r="B116" s="318">
        <v>40914</v>
      </c>
      <c r="C116" s="316">
        <v>2.0217000000000001</v>
      </c>
      <c r="D116" s="316"/>
      <c r="E116" s="316">
        <f t="shared" si="17"/>
        <v>0.17070000000000007</v>
      </c>
      <c r="F116" s="4">
        <v>40914</v>
      </c>
      <c r="G116" s="5">
        <v>1.851</v>
      </c>
      <c r="H116" s="5"/>
      <c r="I116" s="106"/>
      <c r="J116" s="95">
        <f t="shared" si="18"/>
        <v>83.242866376638219</v>
      </c>
      <c r="K116" s="70">
        <f t="shared" si="20"/>
        <v>-2.5498181818137296E-3</v>
      </c>
      <c r="L116" s="74">
        <f t="shared" si="10"/>
        <v>9.8550022852223154E-2</v>
      </c>
      <c r="M116" s="74"/>
      <c r="N116" s="106"/>
      <c r="O116" s="4">
        <v>40914</v>
      </c>
      <c r="P116" s="5">
        <v>1.6800000000000002</v>
      </c>
      <c r="Q116" s="5"/>
      <c r="R116" s="106"/>
      <c r="S116" s="5">
        <f>(1+G116)/(1+P116)-1</f>
        <v>6.380597014925371E-2</v>
      </c>
      <c r="T116" s="95">
        <f t="shared" si="19"/>
        <v>99.36417375646829</v>
      </c>
      <c r="U116" s="70">
        <f t="shared" si="21"/>
        <v>-1.7746208233323515E-4</v>
      </c>
      <c r="V116" s="74">
        <f t="shared" si="11"/>
        <v>3.6717923552809888E-2</v>
      </c>
      <c r="W116" s="74"/>
      <c r="X116" s="106"/>
      <c r="Y116" s="318">
        <v>40914</v>
      </c>
      <c r="Z116" s="316">
        <v>4.5697999999999999</v>
      </c>
      <c r="AA116" s="316"/>
      <c r="AB116" s="316">
        <f t="shared" si="13"/>
        <v>-4.5700000000000074E-2</v>
      </c>
      <c r="AC116" s="318">
        <v>40914</v>
      </c>
      <c r="AD116" s="316">
        <v>4.6154999999999999</v>
      </c>
      <c r="AE116" s="316"/>
      <c r="AF116" s="316">
        <f t="shared" si="14"/>
        <v>-1.9499999999999851E-2</v>
      </c>
      <c r="AG116" s="316">
        <f t="shared" si="15"/>
        <v>2.6200000000000223E-2</v>
      </c>
      <c r="AH116" s="4">
        <v>40914</v>
      </c>
      <c r="AI116" s="5">
        <v>4.5960000000000001</v>
      </c>
      <c r="AJ116" s="5"/>
      <c r="AK116" s="106"/>
      <c r="AL116" s="95">
        <f t="shared" si="16"/>
        <v>63.80419535158503</v>
      </c>
      <c r="AM116" s="70">
        <f t="shared" si="22"/>
        <v>-5.0261637157463637E-2</v>
      </c>
      <c r="AN116" s="74">
        <f t="shared" si="12"/>
        <v>0.18811290651087462</v>
      </c>
      <c r="AO116" s="74"/>
      <c r="AP116" s="106"/>
      <c r="AQ116" s="4">
        <v>40914</v>
      </c>
      <c r="AR116" s="5">
        <v>3.4691999999999998</v>
      </c>
      <c r="AS116" s="330">
        <v>40914</v>
      </c>
      <c r="AT116" s="328">
        <v>4.2835000000000001</v>
      </c>
      <c r="AU116" s="330">
        <v>40914</v>
      </c>
      <c r="AV116" s="328">
        <v>4.4032999999999998</v>
      </c>
      <c r="AW116" s="330">
        <v>40914</v>
      </c>
      <c r="AX116" s="328">
        <v>5.6571999999999996</v>
      </c>
      <c r="AY116" s="330">
        <v>40914</v>
      </c>
      <c r="AZ116" s="328">
        <v>7.7130999999999998</v>
      </c>
      <c r="BA116" s="106"/>
      <c r="BC116" s="4">
        <v>40914</v>
      </c>
      <c r="BD116" s="5">
        <v>1.6890000000000001</v>
      </c>
    </row>
    <row r="117" spans="1:56">
      <c r="A117" s="4">
        <v>40921</v>
      </c>
      <c r="B117" s="318">
        <v>40921</v>
      </c>
      <c r="C117" s="316">
        <v>1.9414</v>
      </c>
      <c r="D117" s="316"/>
      <c r="E117" s="316">
        <f t="shared" si="17"/>
        <v>0.1794</v>
      </c>
      <c r="F117" s="4">
        <v>40921</v>
      </c>
      <c r="G117" s="5">
        <v>1.762</v>
      </c>
      <c r="H117" s="5"/>
      <c r="I117" s="106"/>
      <c r="J117" s="95">
        <f t="shared" si="18"/>
        <v>83.973771916879414</v>
      </c>
      <c r="K117" s="70">
        <f t="shared" si="20"/>
        <v>8.7803985140800182E-3</v>
      </c>
      <c r="L117" s="74">
        <f t="shared" si="10"/>
        <v>9.7192385638688678E-2</v>
      </c>
      <c r="M117" s="74"/>
      <c r="N117" s="106"/>
      <c r="O117" s="4">
        <v>40921</v>
      </c>
      <c r="P117" s="5">
        <v>1.55</v>
      </c>
      <c r="Q117" s="5"/>
      <c r="R117" s="106"/>
      <c r="S117" s="5">
        <f>(1+G117)/(1+P117)-1</f>
        <v>8.3137254901960889E-2</v>
      </c>
      <c r="T117" s="95">
        <f t="shared" si="19"/>
        <v>99.172416334969199</v>
      </c>
      <c r="U117" s="70">
        <f t="shared" si="21"/>
        <v>-1.9298446738868786E-3</v>
      </c>
      <c r="V117" s="74">
        <f t="shared" si="11"/>
        <v>3.6620154975269451E-2</v>
      </c>
      <c r="W117" s="74"/>
      <c r="X117" s="106"/>
      <c r="Y117" s="318">
        <v>40921</v>
      </c>
      <c r="Z117" s="316">
        <v>4.1302000000000003</v>
      </c>
      <c r="AA117" s="316"/>
      <c r="AB117" s="316">
        <f t="shared" si="13"/>
        <v>-4.9299999999999677E-2</v>
      </c>
      <c r="AC117" s="318">
        <v>40921</v>
      </c>
      <c r="AD117" s="316">
        <v>4.1795</v>
      </c>
      <c r="AE117" s="316"/>
      <c r="AF117" s="316">
        <f t="shared" si="14"/>
        <v>-6.1499999999999666E-2</v>
      </c>
      <c r="AG117" s="316">
        <f t="shared" si="15"/>
        <v>-1.2199999999999989E-2</v>
      </c>
      <c r="AH117" s="4">
        <v>40921</v>
      </c>
      <c r="AI117" s="5">
        <v>4.1180000000000003</v>
      </c>
      <c r="AJ117" s="5"/>
      <c r="AK117" s="106"/>
      <c r="AL117" s="95">
        <f t="shared" si="16"/>
        <v>66.794673043484082</v>
      </c>
      <c r="AM117" s="70">
        <f t="shared" si="22"/>
        <v>4.6869609050320268E-2</v>
      </c>
      <c r="AN117" s="74">
        <f t="shared" si="12"/>
        <v>0.19380810467535112</v>
      </c>
      <c r="AO117" s="74"/>
      <c r="AP117" s="106"/>
      <c r="AQ117" s="4">
        <v>40921</v>
      </c>
      <c r="AR117" s="5">
        <v>3.4018000000000002</v>
      </c>
      <c r="AS117" s="330">
        <v>40921</v>
      </c>
      <c r="AT117" s="328">
        <v>4.2298</v>
      </c>
      <c r="AU117" s="330">
        <v>40921</v>
      </c>
      <c r="AV117" s="328">
        <v>4.3751999999999995</v>
      </c>
      <c r="AW117" s="330">
        <v>40921</v>
      </c>
      <c r="AX117" s="328">
        <v>5.5358000000000001</v>
      </c>
      <c r="AY117" s="330">
        <v>40921</v>
      </c>
      <c r="AZ117" s="328">
        <v>7.5103</v>
      </c>
      <c r="BA117" s="106"/>
      <c r="BC117" s="4">
        <v>40921</v>
      </c>
      <c r="BD117" s="5">
        <v>1.6</v>
      </c>
    </row>
    <row r="118" spans="1:56">
      <c r="A118" s="4">
        <v>40928</v>
      </c>
      <c r="B118" s="318">
        <v>40928</v>
      </c>
      <c r="C118" s="316">
        <v>2.1133999999999999</v>
      </c>
      <c r="D118" s="316"/>
      <c r="E118" s="316">
        <f t="shared" si="17"/>
        <v>0.1863999999999999</v>
      </c>
      <c r="F118" s="4">
        <v>40928</v>
      </c>
      <c r="G118" s="5">
        <v>1.927</v>
      </c>
      <c r="H118" s="5"/>
      <c r="I118" s="106"/>
      <c r="J118" s="95">
        <f t="shared" si="18"/>
        <v>82.624259671447547</v>
      </c>
      <c r="K118" s="70">
        <f t="shared" si="20"/>
        <v>-1.6070639851305815E-2</v>
      </c>
      <c r="L118" s="74">
        <f t="shared" si="10"/>
        <v>9.7521401662112317E-2</v>
      </c>
      <c r="M118" s="74"/>
      <c r="N118" s="106"/>
      <c r="O118" s="4">
        <v>40928</v>
      </c>
      <c r="P118" s="5">
        <v>1.8399999999999999</v>
      </c>
      <c r="Q118" s="5"/>
      <c r="R118" s="106"/>
      <c r="S118" s="5">
        <f>(1+G118)/(1+P118)-1</f>
        <v>3.0633802816901534E-2</v>
      </c>
      <c r="T118" s="95">
        <f t="shared" si="19"/>
        <v>99.694177476442547</v>
      </c>
      <c r="U118" s="70">
        <f t="shared" si="21"/>
        <v>5.261151848020164E-3</v>
      </c>
      <c r="V118" s="74">
        <f t="shared" si="11"/>
        <v>3.672592394022306E-2</v>
      </c>
      <c r="W118" s="74"/>
      <c r="X118" s="106"/>
      <c r="Y118" s="318">
        <v>40928</v>
      </c>
      <c r="Z118" s="316">
        <v>4.0704000000000002</v>
      </c>
      <c r="AA118" s="316"/>
      <c r="AB118" s="316">
        <f t="shared" si="13"/>
        <v>-8.799999999999919E-3</v>
      </c>
      <c r="AC118" s="318">
        <v>40928</v>
      </c>
      <c r="AD118" s="316">
        <v>4.0792000000000002</v>
      </c>
      <c r="AE118" s="316"/>
      <c r="AF118" s="316">
        <f t="shared" si="14"/>
        <v>-1.1999999999998678E-3</v>
      </c>
      <c r="AG118" s="316">
        <f t="shared" si="15"/>
        <v>7.6000000000000512E-3</v>
      </c>
      <c r="AH118" s="4">
        <v>40928</v>
      </c>
      <c r="AI118" s="5">
        <v>4.0780000000000003</v>
      </c>
      <c r="AJ118" s="5"/>
      <c r="AK118" s="106"/>
      <c r="AL118" s="95">
        <f t="shared" si="16"/>
        <v>67.051827527779167</v>
      </c>
      <c r="AM118" s="70">
        <f t="shared" si="22"/>
        <v>3.8499250400952671E-3</v>
      </c>
      <c r="AN118" s="74">
        <f t="shared" si="12"/>
        <v>0.19348054302058651</v>
      </c>
      <c r="AO118" s="74"/>
      <c r="AP118" s="106"/>
      <c r="AQ118" s="4">
        <v>40928</v>
      </c>
      <c r="AR118" s="5">
        <v>3.5552999999999999</v>
      </c>
      <c r="AS118" s="330">
        <v>40928</v>
      </c>
      <c r="AT118" s="328">
        <v>4.3646000000000003</v>
      </c>
      <c r="AU118" s="330">
        <v>40928</v>
      </c>
      <c r="AV118" s="328">
        <v>4.5087999999999999</v>
      </c>
      <c r="AW118" s="330">
        <v>40928</v>
      </c>
      <c r="AX118" s="328">
        <v>5.6109999999999998</v>
      </c>
      <c r="AY118" s="330">
        <v>40928</v>
      </c>
      <c r="AZ118" s="328">
        <v>7.5190999999999999</v>
      </c>
      <c r="BA118" s="106"/>
      <c r="BC118" s="4">
        <v>40928</v>
      </c>
      <c r="BD118" s="5">
        <v>1.7050000000000001</v>
      </c>
    </row>
    <row r="119" spans="1:56">
      <c r="A119" s="4">
        <v>40935</v>
      </c>
      <c r="B119" s="318">
        <v>40935</v>
      </c>
      <c r="C119" s="316">
        <v>2.0729000000000002</v>
      </c>
      <c r="D119" s="316"/>
      <c r="E119" s="316">
        <f t="shared" si="17"/>
        <v>0.21690000000000031</v>
      </c>
      <c r="F119" s="4">
        <v>40935</v>
      </c>
      <c r="G119" s="5">
        <v>1.8559999999999999</v>
      </c>
      <c r="H119" s="5"/>
      <c r="I119" s="106"/>
      <c r="J119" s="95">
        <f t="shared" si="18"/>
        <v>83.202012386482366</v>
      </c>
      <c r="K119" s="70">
        <f t="shared" si="20"/>
        <v>6.9925312170085697E-3</v>
      </c>
      <c r="L119" s="74">
        <f t="shared" si="10"/>
        <v>9.7624989801315801E-2</v>
      </c>
      <c r="M119" s="74"/>
      <c r="N119" s="106"/>
      <c r="O119" s="4">
        <v>40935</v>
      </c>
      <c r="P119" s="5">
        <v>1.7</v>
      </c>
      <c r="Q119" s="5"/>
      <c r="R119" s="106"/>
      <c r="S119" s="5">
        <f>(1+G119)/(1+P119)-1</f>
        <v>5.7777777777777706E-2</v>
      </c>
      <c r="T119" s="95">
        <f t="shared" si="19"/>
        <v>99.424054036245877</v>
      </c>
      <c r="U119" s="70">
        <f t="shared" si="21"/>
        <v>-2.7095207266291908E-3</v>
      </c>
      <c r="V119" s="74">
        <f t="shared" si="11"/>
        <v>3.6876365960830576E-2</v>
      </c>
      <c r="W119" s="74"/>
      <c r="X119" s="106"/>
      <c r="Y119" s="318">
        <v>40935</v>
      </c>
      <c r="Z119" s="316">
        <v>3.7518000000000002</v>
      </c>
      <c r="AA119" s="316"/>
      <c r="AB119" s="316">
        <f t="shared" si="13"/>
        <v>-2.1099999999999675E-2</v>
      </c>
      <c r="AC119" s="318">
        <v>40935</v>
      </c>
      <c r="AD119" s="316">
        <v>3.7728999999999999</v>
      </c>
      <c r="AE119" s="316"/>
      <c r="AF119" s="316">
        <f t="shared" si="14"/>
        <v>-0.10289999999999999</v>
      </c>
      <c r="AG119" s="316">
        <f t="shared" si="15"/>
        <v>-8.1800000000000317E-2</v>
      </c>
      <c r="AH119" s="4">
        <v>40935</v>
      </c>
      <c r="AI119" s="5">
        <v>3.67</v>
      </c>
      <c r="AJ119" s="5"/>
      <c r="AK119" s="106"/>
      <c r="AL119" s="95">
        <f t="shared" si="16"/>
        <v>69.737923959760678</v>
      </c>
      <c r="AM119" s="70">
        <f t="shared" si="22"/>
        <v>4.0060003299219216E-2</v>
      </c>
      <c r="AN119" s="74">
        <f t="shared" si="12"/>
        <v>0.19716287053410633</v>
      </c>
      <c r="AO119" s="74"/>
      <c r="AP119" s="106"/>
      <c r="AQ119" s="4">
        <v>40935</v>
      </c>
      <c r="AR119" s="5">
        <v>3.4523999999999999</v>
      </c>
      <c r="AS119" s="330">
        <v>40935</v>
      </c>
      <c r="AT119" s="328">
        <v>4.2338000000000005</v>
      </c>
      <c r="AU119" s="330">
        <v>40935</v>
      </c>
      <c r="AV119" s="328">
        <v>4.3342999999999998</v>
      </c>
      <c r="AW119" s="330">
        <v>40935</v>
      </c>
      <c r="AX119" s="328">
        <v>5.3225999999999996</v>
      </c>
      <c r="AY119" s="330">
        <v>40935</v>
      </c>
      <c r="AZ119" s="328">
        <v>7.3315000000000001</v>
      </c>
      <c r="BA119" s="106"/>
      <c r="BC119" s="4">
        <v>40935</v>
      </c>
      <c r="BD119" s="5">
        <v>1.5840000000000001</v>
      </c>
    </row>
    <row r="120" spans="1:56">
      <c r="A120" s="4">
        <v>40942</v>
      </c>
      <c r="B120" s="318">
        <v>40942</v>
      </c>
      <c r="C120" s="316">
        <v>2.1657000000000002</v>
      </c>
      <c r="D120" s="316"/>
      <c r="E120" s="316">
        <f t="shared" si="17"/>
        <v>0.23470000000000013</v>
      </c>
      <c r="F120" s="4">
        <v>40942</v>
      </c>
      <c r="G120" s="5">
        <v>1.931</v>
      </c>
      <c r="H120" s="5"/>
      <c r="I120" s="106"/>
      <c r="J120" s="95">
        <f t="shared" si="18"/>
        <v>82.591841792460201</v>
      </c>
      <c r="K120" s="70">
        <f t="shared" si="20"/>
        <v>-7.3336037978006634E-3</v>
      </c>
      <c r="L120" s="74">
        <f t="shared" si="10"/>
        <v>9.7199332645392766E-2</v>
      </c>
      <c r="M120" s="74"/>
      <c r="N120" s="106"/>
      <c r="O120" s="4">
        <v>40942</v>
      </c>
      <c r="P120" s="5">
        <v>1.69</v>
      </c>
      <c r="Q120" s="5"/>
      <c r="R120" s="106"/>
      <c r="S120" s="5">
        <f>(1+G120)/(1+P120)-1</f>
        <v>8.9591078066914465E-2</v>
      </c>
      <c r="T120" s="95">
        <f t="shared" si="19"/>
        <v>99.108488053595849</v>
      </c>
      <c r="U120" s="70">
        <f t="shared" si="21"/>
        <v>-3.1739400058559881E-3</v>
      </c>
      <c r="V120" s="74">
        <f t="shared" si="11"/>
        <v>3.7036964444801632E-2</v>
      </c>
      <c r="W120" s="74"/>
      <c r="X120" s="106"/>
      <c r="Y120" s="318">
        <v>40942</v>
      </c>
      <c r="Z120" s="316">
        <v>3.6048999999999998</v>
      </c>
      <c r="AA120" s="316"/>
      <c r="AB120" s="316">
        <f t="shared" si="13"/>
        <v>2.9999999999974492E-4</v>
      </c>
      <c r="AC120" s="318">
        <v>40942</v>
      </c>
      <c r="AD120" s="316">
        <v>3.6046</v>
      </c>
      <c r="AE120" s="316"/>
      <c r="AF120" s="316">
        <f t="shared" si="14"/>
        <v>-8.2599999999999785E-2</v>
      </c>
      <c r="AG120" s="316">
        <f t="shared" si="15"/>
        <v>-8.289999999999953E-2</v>
      </c>
      <c r="AH120" s="4">
        <v>40942</v>
      </c>
      <c r="AI120" s="5">
        <v>3.5220000000000002</v>
      </c>
      <c r="AJ120" s="5"/>
      <c r="AK120" s="106"/>
      <c r="AL120" s="95">
        <f t="shared" si="16"/>
        <v>70.741369330989883</v>
      </c>
      <c r="AM120" s="70">
        <f t="shared" si="22"/>
        <v>1.4388804745724874E-2</v>
      </c>
      <c r="AN120" s="74">
        <f t="shared" si="12"/>
        <v>0.19728502250520896</v>
      </c>
      <c r="AO120" s="74"/>
      <c r="AP120" s="106"/>
      <c r="AQ120" s="4">
        <v>40942</v>
      </c>
      <c r="AR120" s="5">
        <v>3.3794</v>
      </c>
      <c r="AS120" s="330">
        <v>40942</v>
      </c>
      <c r="AT120" s="328">
        <v>4.1223999999999998</v>
      </c>
      <c r="AU120" s="330">
        <v>40942</v>
      </c>
      <c r="AV120" s="328">
        <v>4.1774000000000004</v>
      </c>
      <c r="AW120" s="330">
        <v>40942</v>
      </c>
      <c r="AX120" s="328">
        <v>5.0339</v>
      </c>
      <c r="AY120" s="330">
        <v>40942</v>
      </c>
      <c r="AZ120" s="328">
        <v>7.1582999999999997</v>
      </c>
      <c r="BA120" s="106"/>
      <c r="BC120" s="4">
        <v>40942</v>
      </c>
      <c r="BD120" s="5">
        <v>1.621</v>
      </c>
    </row>
    <row r="121" spans="1:56">
      <c r="A121" s="4">
        <v>40949</v>
      </c>
      <c r="B121" s="318">
        <v>40949</v>
      </c>
      <c r="C121" s="316">
        <v>2.19</v>
      </c>
      <c r="D121" s="316"/>
      <c r="E121" s="316">
        <f t="shared" si="17"/>
        <v>0.28499999999999992</v>
      </c>
      <c r="F121" s="4">
        <v>40949</v>
      </c>
      <c r="G121" s="5">
        <v>1.905</v>
      </c>
      <c r="H121" s="5"/>
      <c r="I121" s="106"/>
      <c r="J121" s="95">
        <f t="shared" si="18"/>
        <v>82.802808383039036</v>
      </c>
      <c r="K121" s="70">
        <f t="shared" si="20"/>
        <v>2.5543272313621394E-3</v>
      </c>
      <c r="L121" s="74">
        <f t="shared" si="10"/>
        <v>9.7024470022758297E-2</v>
      </c>
      <c r="M121" s="74"/>
      <c r="N121" s="106"/>
      <c r="O121" s="4">
        <v>40949</v>
      </c>
      <c r="P121" s="5">
        <v>1.73</v>
      </c>
      <c r="Q121" s="5"/>
      <c r="R121" s="106"/>
      <c r="S121" s="5">
        <f>(1+G121)/(1+P121)-1</f>
        <v>6.4102564102564097E-2</v>
      </c>
      <c r="T121" s="95">
        <f t="shared" si="19"/>
        <v>99.361228602384799</v>
      </c>
      <c r="U121" s="70">
        <f t="shared" si="21"/>
        <v>2.5501402932539205E-3</v>
      </c>
      <c r="V121" s="74">
        <f t="shared" si="11"/>
        <v>3.6861568339330492E-2</v>
      </c>
      <c r="W121" s="74"/>
      <c r="X121" s="106"/>
      <c r="Y121" s="318">
        <v>40949</v>
      </c>
      <c r="Z121" s="316">
        <v>3.6339000000000001</v>
      </c>
      <c r="AA121" s="316"/>
      <c r="AB121" s="316">
        <f t="shared" si="13"/>
        <v>-1.5599999999999614E-2</v>
      </c>
      <c r="AC121" s="318">
        <v>40949</v>
      </c>
      <c r="AD121" s="316">
        <v>3.6494999999999997</v>
      </c>
      <c r="AE121" s="316"/>
      <c r="AF121" s="316">
        <f t="shared" si="14"/>
        <v>-8.9499999999999691E-2</v>
      </c>
      <c r="AG121" s="316">
        <f t="shared" si="15"/>
        <v>-7.3900000000000077E-2</v>
      </c>
      <c r="AH121" s="4">
        <v>40949</v>
      </c>
      <c r="AI121" s="5">
        <v>3.56</v>
      </c>
      <c r="AJ121" s="5"/>
      <c r="AK121" s="106"/>
      <c r="AL121" s="95">
        <f t="shared" si="16"/>
        <v>70.482221240936994</v>
      </c>
      <c r="AM121" s="70">
        <f t="shared" si="22"/>
        <v>-3.6633174124799353E-3</v>
      </c>
      <c r="AN121" s="74">
        <f t="shared" si="12"/>
        <v>0.19687788838597833</v>
      </c>
      <c r="AO121" s="74"/>
      <c r="AP121" s="106"/>
      <c r="AQ121" s="4">
        <v>40949</v>
      </c>
      <c r="AR121" s="5">
        <v>3.4458000000000002</v>
      </c>
      <c r="AS121" s="330">
        <v>40949</v>
      </c>
      <c r="AT121" s="328">
        <v>4.1475999999999997</v>
      </c>
      <c r="AU121" s="330">
        <v>40949</v>
      </c>
      <c r="AV121" s="328">
        <v>4.1784999999999997</v>
      </c>
      <c r="AW121" s="330">
        <v>40949</v>
      </c>
      <c r="AX121" s="328">
        <v>5.0599999999999996</v>
      </c>
      <c r="AY121" s="330">
        <v>40949</v>
      </c>
      <c r="AZ121" s="328">
        <v>7.0461</v>
      </c>
      <c r="BA121" s="106"/>
      <c r="BC121" s="4">
        <v>40949</v>
      </c>
      <c r="BD121" s="5">
        <v>1.6139999999999999</v>
      </c>
    </row>
    <row r="122" spans="1:56">
      <c r="A122" s="4">
        <v>40956</v>
      </c>
      <c r="B122" s="318">
        <v>40956</v>
      </c>
      <c r="C122" s="316">
        <v>2.1516999999999999</v>
      </c>
      <c r="D122" s="316"/>
      <c r="E122" s="316">
        <f t="shared" si="17"/>
        <v>0.2286999999999999</v>
      </c>
      <c r="F122" s="4">
        <v>40956</v>
      </c>
      <c r="G122" s="5">
        <v>1.923</v>
      </c>
      <c r="H122" s="5"/>
      <c r="I122" s="106"/>
      <c r="J122" s="95">
        <f t="shared" si="18"/>
        <v>82.656691547654191</v>
      </c>
      <c r="K122" s="70">
        <f t="shared" si="20"/>
        <v>-1.7646362271786778E-3</v>
      </c>
      <c r="L122" s="74">
        <f t="shared" si="10"/>
        <v>9.7116416605951689E-2</v>
      </c>
      <c r="M122" s="74"/>
      <c r="N122" s="106"/>
      <c r="O122" s="4">
        <v>40956</v>
      </c>
      <c r="P122" s="5">
        <v>1.6099999999999999</v>
      </c>
      <c r="Q122" s="5"/>
      <c r="R122" s="106"/>
      <c r="S122" s="5">
        <f>(1+G122)/(1+P122)-1</f>
        <v>0.11992337164750966</v>
      </c>
      <c r="T122" s="95">
        <f t="shared" si="19"/>
        <v>98.808638375982042</v>
      </c>
      <c r="U122" s="70">
        <f t="shared" si="21"/>
        <v>-5.5614270694464172E-3</v>
      </c>
      <c r="V122" s="74">
        <f t="shared" si="11"/>
        <v>3.7059496196985474E-2</v>
      </c>
      <c r="W122" s="74"/>
      <c r="X122" s="106"/>
      <c r="Y122" s="318">
        <v>40956</v>
      </c>
      <c r="Z122" s="316">
        <v>3.6650999999999998</v>
      </c>
      <c r="AA122" s="316"/>
      <c r="AB122" s="316">
        <f t="shared" si="13"/>
        <v>-1.2000000000003119E-3</v>
      </c>
      <c r="AC122" s="318">
        <v>40956</v>
      </c>
      <c r="AD122" s="316">
        <v>3.6663000000000001</v>
      </c>
      <c r="AE122" s="316"/>
      <c r="AF122" s="316">
        <f t="shared" si="14"/>
        <v>-7.5299999999999923E-2</v>
      </c>
      <c r="AG122" s="316">
        <f t="shared" si="15"/>
        <v>-7.4099999999999611E-2</v>
      </c>
      <c r="AH122" s="4">
        <v>40956</v>
      </c>
      <c r="AI122" s="5">
        <v>3.5910000000000002</v>
      </c>
      <c r="AJ122" s="5"/>
      <c r="AK122" s="106"/>
      <c r="AL122" s="95">
        <f t="shared" si="16"/>
        <v>70.271584326419401</v>
      </c>
      <c r="AM122" s="70">
        <f t="shared" si="22"/>
        <v>-2.9885112984386563E-3</v>
      </c>
      <c r="AN122" s="74">
        <f t="shared" si="12"/>
        <v>0.1969131825852749</v>
      </c>
      <c r="AO122" s="74"/>
      <c r="AP122" s="106"/>
      <c r="AQ122" s="4">
        <v>40956</v>
      </c>
      <c r="AR122" s="5">
        <v>3.3832</v>
      </c>
      <c r="AS122" s="330">
        <v>40956</v>
      </c>
      <c r="AT122" s="328">
        <v>4.0639000000000003</v>
      </c>
      <c r="AU122" s="330">
        <v>40956</v>
      </c>
      <c r="AV122" s="328">
        <v>4.0780000000000003</v>
      </c>
      <c r="AW122" s="330">
        <v>40956</v>
      </c>
      <c r="AX122" s="328">
        <v>4.9635999999999996</v>
      </c>
      <c r="AY122" s="330">
        <v>40956</v>
      </c>
      <c r="AZ122" s="328">
        <v>6.9028</v>
      </c>
      <c r="BA122" s="106"/>
      <c r="BC122" s="4">
        <v>40956</v>
      </c>
      <c r="BD122" s="5">
        <v>1.63</v>
      </c>
    </row>
    <row r="123" spans="1:56">
      <c r="A123" s="4">
        <v>40963</v>
      </c>
      <c r="B123" s="318">
        <v>40963</v>
      </c>
      <c r="C123" s="316">
        <v>2.1246999999999998</v>
      </c>
      <c r="D123" s="316"/>
      <c r="E123" s="316">
        <f t="shared" si="17"/>
        <v>0.24269999999999969</v>
      </c>
      <c r="F123" s="4">
        <v>40963</v>
      </c>
      <c r="G123" s="5">
        <v>1.8820000000000001</v>
      </c>
      <c r="H123" s="5"/>
      <c r="I123" s="106"/>
      <c r="J123" s="95">
        <f t="shared" si="18"/>
        <v>82.989926860060606</v>
      </c>
      <c r="K123" s="70">
        <f t="shared" si="20"/>
        <v>4.0315588026444893E-3</v>
      </c>
      <c r="L123" s="74">
        <f t="shared" si="10"/>
        <v>9.6845396632055714E-2</v>
      </c>
      <c r="M123" s="74"/>
      <c r="N123" s="106"/>
      <c r="O123" s="4">
        <v>40963</v>
      </c>
      <c r="P123" s="5">
        <v>1.6800000000000002</v>
      </c>
      <c r="Q123" s="5"/>
      <c r="R123" s="106"/>
      <c r="S123" s="5">
        <f>(1+G123)/(1+P123)-1</f>
        <v>7.5373134328358127E-2</v>
      </c>
      <c r="T123" s="95">
        <f t="shared" si="19"/>
        <v>99.249383869436244</v>
      </c>
      <c r="U123" s="70">
        <f t="shared" si="21"/>
        <v>4.4605967726940778E-3</v>
      </c>
      <c r="V123" s="74">
        <f t="shared" si="11"/>
        <v>3.716511863961576E-2</v>
      </c>
      <c r="W123" s="74"/>
      <c r="X123" s="106"/>
      <c r="Y123" s="318">
        <v>40963</v>
      </c>
      <c r="Z123" s="316">
        <v>3.7309000000000001</v>
      </c>
      <c r="AA123" s="316"/>
      <c r="AB123" s="316">
        <f t="shared" si="13"/>
        <v>-1.1000000000001009E-3</v>
      </c>
      <c r="AC123" s="318">
        <v>40963</v>
      </c>
      <c r="AD123" s="316">
        <v>3.7320000000000002</v>
      </c>
      <c r="AE123" s="316"/>
      <c r="AF123" s="316">
        <f t="shared" si="14"/>
        <v>-7.0000000000000284E-2</v>
      </c>
      <c r="AG123" s="316">
        <f t="shared" si="15"/>
        <v>-6.8900000000000183E-2</v>
      </c>
      <c r="AH123" s="4">
        <v>40963</v>
      </c>
      <c r="AI123" s="5">
        <v>3.6619999999999999</v>
      </c>
      <c r="AJ123" s="5"/>
      <c r="AK123" s="106"/>
      <c r="AL123" s="95">
        <f t="shared" si="16"/>
        <v>69.791762124338661</v>
      </c>
      <c r="AM123" s="70">
        <f t="shared" si="22"/>
        <v>-6.8281113437248277E-3</v>
      </c>
      <c r="AN123" s="74">
        <f t="shared" si="12"/>
        <v>0.19700395178631033</v>
      </c>
      <c r="AO123" s="74"/>
      <c r="AP123" s="106"/>
      <c r="AQ123" s="4">
        <v>40963</v>
      </c>
      <c r="AR123" s="5">
        <v>3.3073000000000001</v>
      </c>
      <c r="AS123" s="330">
        <v>40963</v>
      </c>
      <c r="AT123" s="328">
        <v>3.9346999999999999</v>
      </c>
      <c r="AU123" s="330">
        <v>40963</v>
      </c>
      <c r="AV123" s="328">
        <v>3.9727999999999999</v>
      </c>
      <c r="AW123" s="330">
        <v>40963</v>
      </c>
      <c r="AX123" s="328">
        <v>4.8970000000000002</v>
      </c>
      <c r="AY123" s="330">
        <v>40963</v>
      </c>
      <c r="AZ123" s="328">
        <v>6.6070000000000002</v>
      </c>
      <c r="BA123" s="106"/>
      <c r="BC123" s="4">
        <v>40963</v>
      </c>
      <c r="BD123" s="5">
        <v>1.569</v>
      </c>
    </row>
    <row r="124" spans="1:56">
      <c r="A124" s="4">
        <v>40970</v>
      </c>
      <c r="B124" s="318">
        <v>40970</v>
      </c>
      <c r="C124" s="316">
        <v>2.0619000000000001</v>
      </c>
      <c r="D124" s="316"/>
      <c r="E124" s="316">
        <f t="shared" si="17"/>
        <v>0.26290000000000013</v>
      </c>
      <c r="F124" s="4">
        <v>40970</v>
      </c>
      <c r="G124" s="5">
        <v>1.7989999999999999</v>
      </c>
      <c r="H124" s="5"/>
      <c r="I124" s="106"/>
      <c r="J124" s="95">
        <f t="shared" si="18"/>
        <v>83.669058442261175</v>
      </c>
      <c r="K124" s="70">
        <f t="shared" si="20"/>
        <v>8.1833013703667291E-3</v>
      </c>
      <c r="L124" s="74">
        <f t="shared" si="10"/>
        <v>9.5925735528315278E-2</v>
      </c>
      <c r="M124" s="74"/>
      <c r="N124" s="106"/>
      <c r="O124" s="4">
        <v>40970</v>
      </c>
      <c r="P124" s="5">
        <v>1.6</v>
      </c>
      <c r="Q124" s="5"/>
      <c r="R124" s="106"/>
      <c r="S124" s="5">
        <f>(1+G124)/(1+P124)-1</f>
        <v>7.6538461538461444E-2</v>
      </c>
      <c r="T124" s="95">
        <f t="shared" si="19"/>
        <v>99.237827519752301</v>
      </c>
      <c r="U124" s="70">
        <f t="shared" si="21"/>
        <v>-1.1643749546239329E-4</v>
      </c>
      <c r="V124" s="74">
        <f t="shared" si="11"/>
        <v>3.6841767517287141E-2</v>
      </c>
      <c r="W124" s="74"/>
      <c r="X124" s="106"/>
      <c r="Y124" s="318">
        <v>40970</v>
      </c>
      <c r="Z124" s="316">
        <v>3.5377999999999998</v>
      </c>
      <c r="AA124" s="316"/>
      <c r="AB124" s="316">
        <f t="shared" si="13"/>
        <v>7.9999999999991189E-4</v>
      </c>
      <c r="AC124" s="318">
        <v>40970</v>
      </c>
      <c r="AD124" s="316">
        <v>3.5369999999999999</v>
      </c>
      <c r="AE124" s="316"/>
      <c r="AF124" s="316">
        <f t="shared" si="14"/>
        <v>-0.10099999999999998</v>
      </c>
      <c r="AG124" s="316">
        <f t="shared" si="15"/>
        <v>-0.10179999999999989</v>
      </c>
      <c r="AH124" s="4">
        <v>40970</v>
      </c>
      <c r="AI124" s="5">
        <v>3.4359999999999999</v>
      </c>
      <c r="AJ124" s="5"/>
      <c r="AK124" s="106"/>
      <c r="AL124" s="95">
        <f t="shared" si="16"/>
        <v>71.331741188153046</v>
      </c>
      <c r="AM124" s="70">
        <f t="shared" si="22"/>
        <v>2.206534148071531E-2</v>
      </c>
      <c r="AN124" s="74">
        <f t="shared" si="12"/>
        <v>0.19804213716860367</v>
      </c>
      <c r="AO124" s="74"/>
      <c r="AP124" s="106"/>
      <c r="AQ124" s="4">
        <v>40970</v>
      </c>
      <c r="AR124" s="5">
        <v>3.2280000000000002</v>
      </c>
      <c r="AS124" s="330">
        <v>40970</v>
      </c>
      <c r="AT124" s="328">
        <v>3.8007999999999997</v>
      </c>
      <c r="AU124" s="330">
        <v>40970</v>
      </c>
      <c r="AV124" s="328">
        <v>3.8544999999999998</v>
      </c>
      <c r="AW124" s="330">
        <v>40970</v>
      </c>
      <c r="AX124" s="328">
        <v>4.7397</v>
      </c>
      <c r="AY124" s="330">
        <v>40970</v>
      </c>
      <c r="AZ124" s="328">
        <v>6.3231999999999999</v>
      </c>
      <c r="BA124" s="106"/>
      <c r="BC124" s="4">
        <v>40970</v>
      </c>
      <c r="BD124" s="5">
        <v>1.6139999999999999</v>
      </c>
    </row>
    <row r="125" spans="1:56">
      <c r="A125" s="4">
        <v>40977</v>
      </c>
      <c r="B125" s="318">
        <v>40977</v>
      </c>
      <c r="C125" s="316">
        <v>2.0663</v>
      </c>
      <c r="D125" s="316"/>
      <c r="E125" s="316">
        <f t="shared" si="17"/>
        <v>0.27329999999999988</v>
      </c>
      <c r="F125" s="4">
        <v>40977</v>
      </c>
      <c r="G125" s="5">
        <v>1.7930000000000001</v>
      </c>
      <c r="H125" s="5"/>
      <c r="I125" s="106"/>
      <c r="J125" s="95">
        <f t="shared" si="18"/>
        <v>83.718388703474233</v>
      </c>
      <c r="K125" s="70">
        <f t="shared" si="20"/>
        <v>5.8958786116972779E-4</v>
      </c>
      <c r="L125" s="74">
        <f t="shared" si="10"/>
        <v>9.5903625869932424E-2</v>
      </c>
      <c r="M125" s="74"/>
      <c r="N125" s="106"/>
      <c r="O125" s="4">
        <v>40977</v>
      </c>
      <c r="P125" s="5">
        <v>1.6</v>
      </c>
      <c r="Q125" s="5"/>
      <c r="R125" s="106"/>
      <c r="S125" s="5">
        <f>(1+G125)/(1+P125)-1</f>
        <v>7.4230769230769322E-2</v>
      </c>
      <c r="T125" s="95">
        <f t="shared" si="19"/>
        <v>99.260713944669746</v>
      </c>
      <c r="U125" s="70">
        <f t="shared" si="21"/>
        <v>2.3062198648886843E-4</v>
      </c>
      <c r="V125" s="74">
        <f t="shared" si="11"/>
        <v>3.684082608683243E-2</v>
      </c>
      <c r="W125" s="74"/>
      <c r="X125" s="106"/>
      <c r="Y125" s="318">
        <v>40977</v>
      </c>
      <c r="Z125" s="316">
        <v>3.5026999999999999</v>
      </c>
      <c r="AA125" s="316"/>
      <c r="AB125" s="316">
        <f t="shared" si="13"/>
        <v>7.6000000000000512E-3</v>
      </c>
      <c r="AC125" s="318">
        <v>40977</v>
      </c>
      <c r="AD125" s="316">
        <v>3.4950999999999999</v>
      </c>
      <c r="AE125" s="316"/>
      <c r="AF125" s="316">
        <f t="shared" si="14"/>
        <v>-0.10609999999999964</v>
      </c>
      <c r="AG125" s="316">
        <f t="shared" si="15"/>
        <v>-0.11369999999999969</v>
      </c>
      <c r="AH125" s="4">
        <v>40977</v>
      </c>
      <c r="AI125" s="5">
        <v>3.3890000000000002</v>
      </c>
      <c r="AJ125" s="5"/>
      <c r="AK125" s="106"/>
      <c r="AL125" s="95">
        <f t="shared" si="16"/>
        <v>71.656675026400563</v>
      </c>
      <c r="AM125" s="70">
        <f t="shared" si="22"/>
        <v>4.555248937362027E-3</v>
      </c>
      <c r="AN125" s="74">
        <f t="shared" si="12"/>
        <v>0.19804727559658944</v>
      </c>
      <c r="AO125" s="74"/>
      <c r="AP125" s="106"/>
      <c r="AQ125" s="4">
        <v>40977</v>
      </c>
      <c r="AR125" s="5">
        <v>3.2124999999999999</v>
      </c>
      <c r="AS125" s="330">
        <v>40977</v>
      </c>
      <c r="AT125" s="328">
        <v>3.7707000000000002</v>
      </c>
      <c r="AU125" s="330">
        <v>40977</v>
      </c>
      <c r="AV125" s="328">
        <v>3.8601999999999999</v>
      </c>
      <c r="AW125" s="330">
        <v>40977</v>
      </c>
      <c r="AX125" s="328">
        <v>4.7133000000000003</v>
      </c>
      <c r="AY125" s="330">
        <v>40977</v>
      </c>
      <c r="AZ125" s="328">
        <v>6.3720999999999997</v>
      </c>
      <c r="BA125" s="106"/>
      <c r="BC125" s="4">
        <v>40977</v>
      </c>
      <c r="BD125" s="5">
        <v>1.6659999999999999</v>
      </c>
    </row>
    <row r="126" spans="1:56">
      <c r="A126" s="4">
        <v>40984</v>
      </c>
      <c r="B126" s="318">
        <v>40984</v>
      </c>
      <c r="C126" s="316">
        <v>2.3227000000000002</v>
      </c>
      <c r="D126" s="316"/>
      <c r="E126" s="316">
        <f t="shared" si="17"/>
        <v>0.27370000000000028</v>
      </c>
      <c r="F126" s="4">
        <v>40984</v>
      </c>
      <c r="G126" s="5">
        <v>2.0489999999999999</v>
      </c>
      <c r="H126" s="5"/>
      <c r="I126" s="106"/>
      <c r="J126" s="95">
        <f t="shared" si="18"/>
        <v>81.641780345319489</v>
      </c>
      <c r="K126" s="70">
        <f t="shared" si="20"/>
        <v>-2.4804686166500074E-2</v>
      </c>
      <c r="L126" s="74">
        <f t="shared" si="10"/>
        <v>9.9712654019798813E-2</v>
      </c>
      <c r="M126" s="74"/>
      <c r="N126" s="106"/>
      <c r="O126" s="4">
        <v>40984</v>
      </c>
      <c r="P126" s="5">
        <v>1.74</v>
      </c>
      <c r="Q126" s="5"/>
      <c r="R126" s="106"/>
      <c r="S126" s="5">
        <f>(1+G126)/(1+P126)-1</f>
        <v>0.11277372262773722</v>
      </c>
      <c r="T126" s="95">
        <f t="shared" si="19"/>
        <v>98.879226187470323</v>
      </c>
      <c r="U126" s="70">
        <f t="shared" si="21"/>
        <v>-3.8432904825979118E-3</v>
      </c>
      <c r="V126" s="74">
        <f t="shared" si="11"/>
        <v>3.7016839152752445E-2</v>
      </c>
      <c r="W126" s="74"/>
      <c r="X126" s="106"/>
      <c r="Y126" s="318">
        <v>40984</v>
      </c>
      <c r="Z126" s="316">
        <v>3.4272</v>
      </c>
      <c r="AA126" s="316"/>
      <c r="AB126" s="316">
        <f t="shared" si="13"/>
        <v>3.2900000000000151E-2</v>
      </c>
      <c r="AC126" s="318">
        <v>40984</v>
      </c>
      <c r="AD126" s="316">
        <v>3.3942999999999999</v>
      </c>
      <c r="AE126" s="316"/>
      <c r="AF126" s="316">
        <f t="shared" si="14"/>
        <v>-9.529999999999994E-2</v>
      </c>
      <c r="AG126" s="316">
        <f t="shared" si="15"/>
        <v>-0.12820000000000009</v>
      </c>
      <c r="AH126" s="4">
        <v>40984</v>
      </c>
      <c r="AI126" s="5">
        <v>3.2989999999999999</v>
      </c>
      <c r="AJ126" s="5"/>
      <c r="AK126" s="106"/>
      <c r="AL126" s="95">
        <f t="shared" si="16"/>
        <v>72.283442400976995</v>
      </c>
      <c r="AM126" s="70">
        <f t="shared" si="22"/>
        <v>8.746810738085609E-3</v>
      </c>
      <c r="AN126" s="74">
        <f t="shared" si="12"/>
        <v>0.19762152246904266</v>
      </c>
      <c r="AO126" s="74"/>
      <c r="AP126" s="106"/>
      <c r="AQ126" s="4">
        <v>40984</v>
      </c>
      <c r="AR126" s="5">
        <v>3.4016999999999999</v>
      </c>
      <c r="AS126" s="330">
        <v>40984</v>
      </c>
      <c r="AT126" s="328">
        <v>3.9234</v>
      </c>
      <c r="AU126" s="330">
        <v>40984</v>
      </c>
      <c r="AV126" s="328">
        <v>4.0121000000000002</v>
      </c>
      <c r="AW126" s="330">
        <v>40984</v>
      </c>
      <c r="AX126" s="328">
        <v>4.8536000000000001</v>
      </c>
      <c r="AY126" s="330">
        <v>40984</v>
      </c>
      <c r="AZ126" s="328">
        <v>6.3350999999999997</v>
      </c>
      <c r="BA126" s="106"/>
      <c r="BC126" s="4">
        <v>40984</v>
      </c>
      <c r="BD126" s="5">
        <v>1.8740000000000001</v>
      </c>
    </row>
    <row r="127" spans="1:56">
      <c r="A127" s="4">
        <v>40991</v>
      </c>
      <c r="B127" s="318">
        <v>40991</v>
      </c>
      <c r="C127" s="316">
        <v>2.1440999999999999</v>
      </c>
      <c r="D127" s="316"/>
      <c r="E127" s="316">
        <f t="shared" si="17"/>
        <v>0.28010000000000002</v>
      </c>
      <c r="F127" s="4">
        <v>40991</v>
      </c>
      <c r="G127" s="5">
        <v>1.8639999999999999</v>
      </c>
      <c r="H127" s="5"/>
      <c r="I127" s="106"/>
      <c r="J127" s="95">
        <f t="shared" si="18"/>
        <v>83.136691869776499</v>
      </c>
      <c r="K127" s="70">
        <f t="shared" si="20"/>
        <v>1.8310618878397751E-2</v>
      </c>
      <c r="L127" s="74">
        <f t="shared" si="10"/>
        <v>0.100329150665181</v>
      </c>
      <c r="M127" s="74"/>
      <c r="N127" s="106"/>
      <c r="O127" s="4">
        <v>40991</v>
      </c>
      <c r="P127" s="5">
        <v>1.74</v>
      </c>
      <c r="Q127" s="5"/>
      <c r="R127" s="106"/>
      <c r="S127" s="5">
        <f>(1+G127)/(1+P127)-1</f>
        <v>4.5255474452554623E-2</v>
      </c>
      <c r="T127" s="95">
        <f t="shared" si="19"/>
        <v>99.548569651263747</v>
      </c>
      <c r="U127" s="70">
        <f t="shared" si="21"/>
        <v>6.7693032156661611E-3</v>
      </c>
      <c r="V127" s="74">
        <f t="shared" si="11"/>
        <v>3.7529141723027133E-2</v>
      </c>
      <c r="W127" s="74"/>
      <c r="X127" s="106"/>
      <c r="Y127" s="318">
        <v>40991</v>
      </c>
      <c r="Z127" s="316">
        <v>3.4752000000000001</v>
      </c>
      <c r="AA127" s="316"/>
      <c r="AB127" s="316">
        <f t="shared" si="13"/>
        <v>2.4799999999999933E-2</v>
      </c>
      <c r="AC127" s="318">
        <v>40991</v>
      </c>
      <c r="AD127" s="316">
        <v>3.4504000000000001</v>
      </c>
      <c r="AE127" s="316"/>
      <c r="AF127" s="316">
        <f t="shared" si="14"/>
        <v>-9.2400000000000038E-2</v>
      </c>
      <c r="AG127" s="316">
        <f t="shared" si="15"/>
        <v>-0.11719999999999997</v>
      </c>
      <c r="AH127" s="4">
        <v>40991</v>
      </c>
      <c r="AI127" s="5">
        <v>3.3580000000000001</v>
      </c>
      <c r="AJ127" s="5"/>
      <c r="AK127" s="106"/>
      <c r="AL127" s="95">
        <f t="shared" si="16"/>
        <v>71.871884051456064</v>
      </c>
      <c r="AM127" s="70">
        <f t="shared" si="22"/>
        <v>-5.6936739016647617E-3</v>
      </c>
      <c r="AN127" s="74">
        <f t="shared" si="12"/>
        <v>0.19718698565341519</v>
      </c>
      <c r="AO127" s="74"/>
      <c r="AP127" s="106"/>
      <c r="AQ127" s="4">
        <v>40991</v>
      </c>
      <c r="AR127" s="5">
        <v>3.2930999999999999</v>
      </c>
      <c r="AS127" s="330">
        <v>40991</v>
      </c>
      <c r="AT127" s="328">
        <v>3.8044000000000002</v>
      </c>
      <c r="AU127" s="330">
        <v>40991</v>
      </c>
      <c r="AV127" s="328">
        <v>3.9218999999999999</v>
      </c>
      <c r="AW127" s="330">
        <v>40991</v>
      </c>
      <c r="AX127" s="328">
        <v>4.8192000000000004</v>
      </c>
      <c r="AY127" s="330">
        <v>40991</v>
      </c>
      <c r="AZ127" s="328">
        <v>6.4146999999999998</v>
      </c>
      <c r="BA127" s="106"/>
      <c r="BC127" s="4">
        <v>40991</v>
      </c>
      <c r="BD127" s="5">
        <v>1.804</v>
      </c>
    </row>
    <row r="128" spans="1:56">
      <c r="A128" s="4">
        <v>40998</v>
      </c>
      <c r="B128" s="318">
        <v>40998</v>
      </c>
      <c r="C128" s="316">
        <v>2.0756999999999999</v>
      </c>
      <c r="D128" s="316"/>
      <c r="E128" s="316">
        <f t="shared" si="17"/>
        <v>0.28369999999999984</v>
      </c>
      <c r="F128" s="4">
        <v>40998</v>
      </c>
      <c r="G128" s="5">
        <v>1.792</v>
      </c>
      <c r="H128" s="5"/>
      <c r="I128" s="106"/>
      <c r="J128" s="95">
        <f t="shared" si="18"/>
        <v>83.726613523676804</v>
      </c>
      <c r="K128" s="70">
        <f t="shared" si="20"/>
        <v>7.0958037977304333E-3</v>
      </c>
      <c r="L128" s="74">
        <f t="shared" ref="L128:L167" si="23">STDEVPA(K77:K128)*SQRT(52)</f>
        <v>9.9713074523968853E-2</v>
      </c>
      <c r="M128" s="74"/>
      <c r="N128" s="106"/>
      <c r="O128" s="4">
        <v>40998</v>
      </c>
      <c r="P128" s="5">
        <v>1.76</v>
      </c>
      <c r="Q128" s="5"/>
      <c r="R128" s="106"/>
      <c r="S128" s="5">
        <f>(1+G128)/(1+P128)-1</f>
        <v>1.1594202898550732E-2</v>
      </c>
      <c r="T128" s="95">
        <f t="shared" si="19"/>
        <v>99.88413187078649</v>
      </c>
      <c r="U128" s="70">
        <f t="shared" si="21"/>
        <v>3.3708391863215754E-3</v>
      </c>
      <c r="V128" s="74">
        <f t="shared" ref="V128:V191" si="24">STDEVPA(U77:U128)*SQRT(52)</f>
        <v>3.7564748766243029E-2</v>
      </c>
      <c r="W128" s="74"/>
      <c r="X128" s="106"/>
      <c r="Y128" s="318">
        <v>40998</v>
      </c>
      <c r="Z128" s="316">
        <v>3.4944999999999999</v>
      </c>
      <c r="AA128" s="316"/>
      <c r="AB128" s="316">
        <f t="shared" si="13"/>
        <v>2.2100000000000009E-2</v>
      </c>
      <c r="AC128" s="318">
        <v>40998</v>
      </c>
      <c r="AD128" s="316">
        <v>3.4723999999999999</v>
      </c>
      <c r="AE128" s="316"/>
      <c r="AF128" s="316">
        <f t="shared" si="14"/>
        <v>-8.539999999999992E-2</v>
      </c>
      <c r="AG128" s="316">
        <f t="shared" si="15"/>
        <v>-0.10749999999999993</v>
      </c>
      <c r="AH128" s="4">
        <v>40998</v>
      </c>
      <c r="AI128" s="5">
        <v>3.387</v>
      </c>
      <c r="AJ128" s="5"/>
      <c r="AK128" s="106"/>
      <c r="AL128" s="95">
        <f t="shared" si="16"/>
        <v>71.670538067822307</v>
      </c>
      <c r="AM128" s="70">
        <f t="shared" si="22"/>
        <v>-2.801456874145744E-3</v>
      </c>
      <c r="AN128" s="74">
        <f t="shared" ref="AN128:AN191" si="25">STDEVPA(AM77:AM128)*SQRT(52)</f>
        <v>0.19698602906367654</v>
      </c>
      <c r="AO128" s="74"/>
      <c r="AP128" s="106"/>
      <c r="AQ128" s="4">
        <v>40998</v>
      </c>
      <c r="AR128" s="5">
        <v>3.2277</v>
      </c>
      <c r="AS128" s="330">
        <v>40998</v>
      </c>
      <c r="AT128" s="328">
        <v>3.7433999999999998</v>
      </c>
      <c r="AU128" s="330">
        <v>40998</v>
      </c>
      <c r="AV128" s="328">
        <v>3.8632999999999997</v>
      </c>
      <c r="AW128" s="330">
        <v>40998</v>
      </c>
      <c r="AX128" s="328">
        <v>4.7740999999999998</v>
      </c>
      <c r="AY128" s="330">
        <v>40998</v>
      </c>
      <c r="AZ128" s="328">
        <v>6.4172000000000002</v>
      </c>
      <c r="BA128" s="106"/>
      <c r="BC128" s="4">
        <v>40998</v>
      </c>
      <c r="BD128" s="5">
        <v>1.798</v>
      </c>
    </row>
    <row r="129" spans="1:56">
      <c r="A129" s="4">
        <v>41005</v>
      </c>
      <c r="B129" s="318">
        <v>41005</v>
      </c>
      <c r="C129" s="316">
        <v>1.9594</v>
      </c>
      <c r="D129" s="316"/>
      <c r="E129" s="316">
        <f t="shared" si="17"/>
        <v>0.22540000000000004</v>
      </c>
      <c r="F129" s="4">
        <v>41005</v>
      </c>
      <c r="G129" s="5">
        <v>1.734</v>
      </c>
      <c r="H129" s="5"/>
      <c r="I129" s="106"/>
      <c r="J129" s="95">
        <f t="shared" si="18"/>
        <v>84.205177332068899</v>
      </c>
      <c r="K129" s="70">
        <f t="shared" si="20"/>
        <v>5.715790813117792E-3</v>
      </c>
      <c r="L129" s="74">
        <f t="shared" si="23"/>
        <v>9.8799172539059787E-2</v>
      </c>
      <c r="M129" s="74"/>
      <c r="N129" s="106"/>
      <c r="O129" s="4">
        <v>41005</v>
      </c>
      <c r="P129" s="5">
        <v>1.8</v>
      </c>
      <c r="Q129" s="5"/>
      <c r="R129" s="106"/>
      <c r="S129" s="5">
        <f>(1+G129)/(1+P129)-1</f>
        <v>-2.3571428571428465E-2</v>
      </c>
      <c r="T129" s="95">
        <f t="shared" si="19"/>
        <v>100.23602016079454</v>
      </c>
      <c r="U129" s="70">
        <f t="shared" si="21"/>
        <v>3.5229648935955421E-3</v>
      </c>
      <c r="V129" s="74">
        <f t="shared" si="24"/>
        <v>3.760413251476985E-2</v>
      </c>
      <c r="W129" s="74"/>
      <c r="X129" s="106"/>
      <c r="Y129" s="318">
        <v>41005</v>
      </c>
      <c r="Z129" s="316">
        <v>3.5137999999999998</v>
      </c>
      <c r="AA129" s="316"/>
      <c r="AB129" s="316">
        <f t="shared" si="13"/>
        <v>9.9000000000000199E-3</v>
      </c>
      <c r="AC129" s="318">
        <v>41005</v>
      </c>
      <c r="AD129" s="316">
        <v>3.5038999999999998</v>
      </c>
      <c r="AE129" s="316"/>
      <c r="AF129" s="316">
        <f t="shared" si="14"/>
        <v>-8.2899999999999974E-2</v>
      </c>
      <c r="AG129" s="316">
        <f t="shared" si="15"/>
        <v>-9.2799999999999994E-2</v>
      </c>
      <c r="AH129" s="4">
        <v>41005</v>
      </c>
      <c r="AI129" s="5">
        <v>3.4209999999999998</v>
      </c>
      <c r="AJ129" s="5"/>
      <c r="AK129" s="106"/>
      <c r="AL129" s="95">
        <f t="shared" si="16"/>
        <v>71.435267041851418</v>
      </c>
      <c r="AM129" s="70">
        <f t="shared" si="22"/>
        <v>-3.282674196588981E-3</v>
      </c>
      <c r="AN129" s="74">
        <f t="shared" si="25"/>
        <v>0.19704015467747829</v>
      </c>
      <c r="AO129" s="74"/>
      <c r="AP129" s="106"/>
      <c r="AQ129" s="4">
        <v>41005</v>
      </c>
      <c r="AR129" s="5">
        <v>3.1707999999999998</v>
      </c>
      <c r="AS129" s="330">
        <v>41005</v>
      </c>
      <c r="AT129" s="328">
        <v>3.7151999999999998</v>
      </c>
      <c r="AU129" s="330">
        <v>41005</v>
      </c>
      <c r="AV129" s="328">
        <v>3.8565</v>
      </c>
      <c r="AW129" s="330">
        <v>41005</v>
      </c>
      <c r="AX129" s="328">
        <v>4.7778</v>
      </c>
      <c r="AY129" s="330">
        <v>41005</v>
      </c>
      <c r="AZ129" s="328">
        <v>6.5189000000000004</v>
      </c>
      <c r="BA129" s="106"/>
      <c r="BC129" s="4">
        <v>41005</v>
      </c>
      <c r="BD129" s="5">
        <v>1.7029999999999998</v>
      </c>
    </row>
    <row r="130" spans="1:56">
      <c r="A130" s="4">
        <v>41012</v>
      </c>
      <c r="B130" s="318">
        <v>41012</v>
      </c>
      <c r="C130" s="316">
        <v>1.9377</v>
      </c>
      <c r="D130" s="316"/>
      <c r="E130" s="316">
        <f t="shared" si="17"/>
        <v>0.20469999999999988</v>
      </c>
      <c r="F130" s="4">
        <v>41012</v>
      </c>
      <c r="G130" s="5">
        <v>1.7330000000000001</v>
      </c>
      <c r="H130" s="5"/>
      <c r="I130" s="106"/>
      <c r="J130" s="95">
        <f t="shared" si="18"/>
        <v>84.213454774207804</v>
      </c>
      <c r="K130" s="70">
        <f t="shared" si="20"/>
        <v>9.8300869390275473E-5</v>
      </c>
      <c r="L130" s="74">
        <f t="shared" si="23"/>
        <v>9.8620753387933288E-2</v>
      </c>
      <c r="M130" s="74"/>
      <c r="N130" s="106"/>
      <c r="O130" s="4">
        <v>41012</v>
      </c>
      <c r="P130" s="5">
        <v>1.78</v>
      </c>
      <c r="Q130" s="5"/>
      <c r="R130" s="106"/>
      <c r="S130" s="5">
        <f>(1+G130)/(1+P130)-1</f>
        <v>-1.6906474820143957E-2</v>
      </c>
      <c r="T130" s="95">
        <f t="shared" si="19"/>
        <v>100.16922206046176</v>
      </c>
      <c r="U130" s="70">
        <f t="shared" si="21"/>
        <v>-6.664081457506049E-4</v>
      </c>
      <c r="V130" s="74">
        <f t="shared" si="24"/>
        <v>3.7628164571131134E-2</v>
      </c>
      <c r="W130" s="74"/>
      <c r="X130" s="106"/>
      <c r="Y130" s="318">
        <v>41012</v>
      </c>
      <c r="Z130" s="316">
        <v>3.4872000000000001</v>
      </c>
      <c r="AA130" s="316"/>
      <c r="AB130" s="316">
        <f t="shared" si="13"/>
        <v>3.5000000000000142E-2</v>
      </c>
      <c r="AC130" s="318">
        <v>41012</v>
      </c>
      <c r="AD130" s="316">
        <v>3.4521999999999999</v>
      </c>
      <c r="AE130" s="316"/>
      <c r="AF130" s="316">
        <f t="shared" si="14"/>
        <v>-8.1199999999999939E-2</v>
      </c>
      <c r="AG130" s="316">
        <f t="shared" si="15"/>
        <v>-0.11620000000000008</v>
      </c>
      <c r="AH130" s="4">
        <v>41012</v>
      </c>
      <c r="AI130" s="5">
        <v>3.371</v>
      </c>
      <c r="AJ130" s="5"/>
      <c r="AK130" s="106"/>
      <c r="AL130" s="95">
        <f t="shared" si="16"/>
        <v>71.781548666404603</v>
      </c>
      <c r="AM130" s="70">
        <f t="shared" si="22"/>
        <v>4.8474883470416815E-3</v>
      </c>
      <c r="AN130" s="74">
        <f t="shared" si="25"/>
        <v>0.19703882305818851</v>
      </c>
      <c r="AO130" s="74"/>
      <c r="AP130" s="106"/>
      <c r="AQ130" s="4">
        <v>41012</v>
      </c>
      <c r="AR130" s="5">
        <v>3.1604000000000001</v>
      </c>
      <c r="AS130" s="330">
        <v>41012</v>
      </c>
      <c r="AT130" s="328">
        <v>3.7008999999999999</v>
      </c>
      <c r="AU130" s="330">
        <v>41012</v>
      </c>
      <c r="AV130" s="328">
        <v>3.8569</v>
      </c>
      <c r="AW130" s="330">
        <v>41012</v>
      </c>
      <c r="AX130" s="328">
        <v>4.8608000000000002</v>
      </c>
      <c r="AY130" s="330">
        <v>41012</v>
      </c>
      <c r="AZ130" s="328">
        <v>6.6292</v>
      </c>
      <c r="BA130" s="106"/>
      <c r="BC130" s="4">
        <v>41012</v>
      </c>
      <c r="BD130" s="5">
        <v>1.6800000000000002</v>
      </c>
    </row>
    <row r="131" spans="1:56">
      <c r="A131" s="4">
        <v>41019</v>
      </c>
      <c r="B131" s="318">
        <v>41019</v>
      </c>
      <c r="C131" s="316">
        <v>1.9205999999999999</v>
      </c>
      <c r="D131" s="316"/>
      <c r="E131" s="316">
        <f t="shared" si="17"/>
        <v>0.21360000000000001</v>
      </c>
      <c r="F131" s="4">
        <v>41019</v>
      </c>
      <c r="G131" s="5">
        <v>1.7069999999999999</v>
      </c>
      <c r="H131" s="5"/>
      <c r="I131" s="106"/>
      <c r="J131" s="95">
        <f t="shared" si="18"/>
        <v>84.428982743737947</v>
      </c>
      <c r="K131" s="70">
        <f t="shared" si="20"/>
        <v>2.5593056371813068E-3</v>
      </c>
      <c r="L131" s="74">
        <f t="shared" si="23"/>
        <v>9.8264554656685044E-2</v>
      </c>
      <c r="M131" s="74"/>
      <c r="N131" s="106"/>
      <c r="O131" s="4">
        <v>41019</v>
      </c>
      <c r="P131" s="5">
        <v>1.67</v>
      </c>
      <c r="Q131" s="5"/>
      <c r="R131" s="106"/>
      <c r="S131" s="5">
        <f>(1+G131)/(1+P131)-1</f>
        <v>1.3857677902621601E-2</v>
      </c>
      <c r="T131" s="95">
        <f t="shared" si="19"/>
        <v>99.861528781834792</v>
      </c>
      <c r="U131" s="70">
        <f t="shared" si="21"/>
        <v>-3.0717347334618243E-3</v>
      </c>
      <c r="V131" s="74">
        <f t="shared" si="24"/>
        <v>3.7809151222292746E-2</v>
      </c>
      <c r="W131" s="74"/>
      <c r="X131" s="106"/>
      <c r="Y131" s="318">
        <v>41019</v>
      </c>
      <c r="Z131" s="316">
        <v>3.5808999999999997</v>
      </c>
      <c r="AA131" s="316"/>
      <c r="AB131" s="316">
        <f t="shared" si="13"/>
        <v>5.1699999999999857E-2</v>
      </c>
      <c r="AC131" s="318">
        <v>41019</v>
      </c>
      <c r="AD131" s="316">
        <v>3.5291999999999999</v>
      </c>
      <c r="AE131" s="316"/>
      <c r="AF131" s="316">
        <f t="shared" si="14"/>
        <v>-7.1199999999999708E-2</v>
      </c>
      <c r="AG131" s="316">
        <f t="shared" si="15"/>
        <v>-0.12289999999999957</v>
      </c>
      <c r="AH131" s="4">
        <v>41019</v>
      </c>
      <c r="AI131" s="5">
        <v>3.4580000000000002</v>
      </c>
      <c r="AJ131" s="5"/>
      <c r="AK131" s="106"/>
      <c r="AL131" s="95">
        <f t="shared" si="16"/>
        <v>71.180201676463327</v>
      </c>
      <c r="AM131" s="70">
        <f t="shared" si="22"/>
        <v>-8.3774591258257564E-3</v>
      </c>
      <c r="AN131" s="74">
        <f t="shared" si="25"/>
        <v>0.19731105916227676</v>
      </c>
      <c r="AO131" s="74"/>
      <c r="AP131" s="106"/>
      <c r="AQ131" s="4">
        <v>41019</v>
      </c>
      <c r="AR131" s="5">
        <v>3.1493000000000002</v>
      </c>
      <c r="AS131" s="330">
        <v>41019</v>
      </c>
      <c r="AT131" s="328">
        <v>3.6931000000000003</v>
      </c>
      <c r="AU131" s="330">
        <v>41019</v>
      </c>
      <c r="AV131" s="328">
        <v>3.8188</v>
      </c>
      <c r="AW131" s="330">
        <v>41019</v>
      </c>
      <c r="AX131" s="328">
        <v>4.8658999999999999</v>
      </c>
      <c r="AY131" s="330">
        <v>41019</v>
      </c>
      <c r="AZ131" s="328">
        <v>6.6411999999999995</v>
      </c>
      <c r="BA131" s="106"/>
      <c r="BC131" s="4">
        <v>41019</v>
      </c>
      <c r="BD131" s="5">
        <v>1.649</v>
      </c>
    </row>
    <row r="132" spans="1:56">
      <c r="A132" s="4">
        <v>41026</v>
      </c>
      <c r="B132" s="318">
        <v>41026</v>
      </c>
      <c r="C132" s="316">
        <v>1.9266999999999999</v>
      </c>
      <c r="D132" s="316"/>
      <c r="E132" s="316">
        <f t="shared" si="17"/>
        <v>0.22969999999999979</v>
      </c>
      <c r="F132" s="4">
        <v>41026</v>
      </c>
      <c r="G132" s="5">
        <v>1.6970000000000001</v>
      </c>
      <c r="H132" s="5"/>
      <c r="I132" s="106"/>
      <c r="J132" s="95">
        <f t="shared" si="18"/>
        <v>84.512039620145842</v>
      </c>
      <c r="K132" s="70">
        <f t="shared" si="20"/>
        <v>9.8374839668496417E-4</v>
      </c>
      <c r="L132" s="74">
        <f t="shared" si="23"/>
        <v>9.8280500098826856E-2</v>
      </c>
      <c r="M132" s="74"/>
      <c r="N132" s="106"/>
      <c r="O132" s="4">
        <v>41026</v>
      </c>
      <c r="P132" s="5">
        <v>1.67</v>
      </c>
      <c r="Q132" s="5"/>
      <c r="R132" s="106"/>
      <c r="S132" s="5">
        <f>(1+G132)/(1+P132)-1</f>
        <v>1.0112359550561889E-2</v>
      </c>
      <c r="T132" s="95">
        <f t="shared" si="19"/>
        <v>99.898932624650627</v>
      </c>
      <c r="U132" s="70">
        <f t="shared" si="21"/>
        <v>3.7455708191239123E-4</v>
      </c>
      <c r="V132" s="74">
        <f t="shared" si="24"/>
        <v>3.7633877159712718E-2</v>
      </c>
      <c r="W132" s="74"/>
      <c r="X132" s="106"/>
      <c r="Y132" s="318">
        <v>41026</v>
      </c>
      <c r="Z132" s="316">
        <v>3.4750000000000001</v>
      </c>
      <c r="AA132" s="316"/>
      <c r="AB132" s="316">
        <f t="shared" si="13"/>
        <v>4.6000000000000263E-2</v>
      </c>
      <c r="AC132" s="318">
        <v>41026</v>
      </c>
      <c r="AD132" s="316">
        <v>3.4289999999999998</v>
      </c>
      <c r="AE132" s="316"/>
      <c r="AF132" s="316">
        <f t="shared" si="14"/>
        <v>-8.9999999999999858E-2</v>
      </c>
      <c r="AG132" s="316">
        <f t="shared" si="15"/>
        <v>-0.13600000000000012</v>
      </c>
      <c r="AH132" s="4">
        <v>41026</v>
      </c>
      <c r="AI132" s="5">
        <v>3.339</v>
      </c>
      <c r="AJ132" s="5"/>
      <c r="AK132" s="106"/>
      <c r="AL132" s="95">
        <f t="shared" si="16"/>
        <v>72.004137719937518</v>
      </c>
      <c r="AM132" s="70">
        <f t="shared" si="22"/>
        <v>1.1575354158439206E-2</v>
      </c>
      <c r="AN132" s="74">
        <f t="shared" si="25"/>
        <v>0.19750069523252356</v>
      </c>
      <c r="AO132" s="74"/>
      <c r="AP132" s="106"/>
      <c r="AQ132" s="4">
        <v>41026</v>
      </c>
      <c r="AR132" s="5">
        <v>3.1435</v>
      </c>
      <c r="AS132" s="330">
        <v>41026</v>
      </c>
      <c r="AT132" s="328">
        <v>3.6974</v>
      </c>
      <c r="AU132" s="330">
        <v>41026</v>
      </c>
      <c r="AV132" s="328">
        <v>3.8872</v>
      </c>
      <c r="AW132" s="330">
        <v>41026</v>
      </c>
      <c r="AX132" s="328">
        <v>4.8461999999999996</v>
      </c>
      <c r="AY132" s="330">
        <v>41026</v>
      </c>
      <c r="AZ132" s="328">
        <v>6.6929999999999996</v>
      </c>
      <c r="BA132" s="106"/>
      <c r="BC132" s="4">
        <v>41026</v>
      </c>
      <c r="BD132" s="5">
        <v>1.621</v>
      </c>
    </row>
    <row r="133" spans="1:56">
      <c r="A133" s="4">
        <v>41033</v>
      </c>
      <c r="B133" s="318">
        <v>41033</v>
      </c>
      <c r="C133" s="316">
        <v>1.8010999999999999</v>
      </c>
      <c r="D133" s="316"/>
      <c r="E133" s="316">
        <f t="shared" si="17"/>
        <v>0.21809999999999996</v>
      </c>
      <c r="F133" s="4">
        <v>41033</v>
      </c>
      <c r="G133" s="5">
        <v>1.583</v>
      </c>
      <c r="H133" s="5"/>
      <c r="I133" s="106"/>
      <c r="J133" s="95">
        <f t="shared" si="18"/>
        <v>85.465267280555466</v>
      </c>
      <c r="K133" s="70">
        <f t="shared" si="20"/>
        <v>1.1279193647367554E-2</v>
      </c>
      <c r="L133" s="74">
        <f t="shared" si="23"/>
        <v>9.8557344280092718E-2</v>
      </c>
      <c r="M133" s="74"/>
      <c r="N133" s="106"/>
      <c r="O133" s="4">
        <v>41033</v>
      </c>
      <c r="P133" s="5">
        <v>1.65</v>
      </c>
      <c r="Q133" s="5"/>
      <c r="R133" s="106"/>
      <c r="S133" s="5">
        <f>(1+G133)/(1+P133)-1</f>
        <v>-2.5283018867924389E-2</v>
      </c>
      <c r="T133" s="95">
        <f t="shared" si="19"/>
        <v>100.25318212160256</v>
      </c>
      <c r="U133" s="70">
        <f t="shared" si="21"/>
        <v>3.5460788983897882E-3</v>
      </c>
      <c r="V133" s="74">
        <f t="shared" si="24"/>
        <v>3.7750206163865867E-2</v>
      </c>
      <c r="W133" s="74"/>
      <c r="X133" s="106"/>
      <c r="Y133" s="318">
        <v>41033</v>
      </c>
      <c r="Z133" s="316">
        <v>3.3426</v>
      </c>
      <c r="AA133" s="316"/>
      <c r="AB133" s="316">
        <f t="shared" si="13"/>
        <v>4.8799999999999955E-2</v>
      </c>
      <c r="AC133" s="318">
        <v>41033</v>
      </c>
      <c r="AD133" s="316">
        <v>3.2938000000000001</v>
      </c>
      <c r="AE133" s="316"/>
      <c r="AF133" s="316">
        <f t="shared" si="14"/>
        <v>-0.1137999999999999</v>
      </c>
      <c r="AG133" s="316">
        <f t="shared" si="15"/>
        <v>-0.16259999999999986</v>
      </c>
      <c r="AH133" s="4">
        <v>41033</v>
      </c>
      <c r="AI133" s="5">
        <v>3.18</v>
      </c>
      <c r="AJ133" s="5"/>
      <c r="AK133" s="106"/>
      <c r="AL133" s="95">
        <f t="shared" si="16"/>
        <v>73.121444906282235</v>
      </c>
      <c r="AM133" s="70">
        <f t="shared" si="22"/>
        <v>1.5517263614634496E-2</v>
      </c>
      <c r="AN133" s="74">
        <f t="shared" si="25"/>
        <v>0.19794774860688572</v>
      </c>
      <c r="AO133" s="74"/>
      <c r="AP133" s="106"/>
      <c r="AQ133" s="4">
        <v>41033</v>
      </c>
      <c r="AR133" s="5">
        <v>3.0529000000000002</v>
      </c>
      <c r="AS133" s="330">
        <v>41033</v>
      </c>
      <c r="AT133" s="328">
        <v>3.5665</v>
      </c>
      <c r="AU133" s="330">
        <v>41033</v>
      </c>
      <c r="AV133" s="328">
        <v>3.7547000000000001</v>
      </c>
      <c r="AW133" s="330">
        <v>41033</v>
      </c>
      <c r="AX133" s="328">
        <v>4.6980000000000004</v>
      </c>
      <c r="AY133" s="330">
        <v>41033</v>
      </c>
      <c r="AZ133" s="328">
        <v>6.5140000000000002</v>
      </c>
      <c r="BA133" s="106"/>
      <c r="BC133" s="4">
        <v>41033</v>
      </c>
      <c r="BD133" s="5">
        <v>1.587</v>
      </c>
    </row>
    <row r="134" spans="1:56">
      <c r="A134" s="4">
        <v>41040</v>
      </c>
      <c r="B134" s="318">
        <v>41040</v>
      </c>
      <c r="C134" s="316">
        <v>1.7099</v>
      </c>
      <c r="D134" s="316"/>
      <c r="E134" s="316">
        <f t="shared" si="17"/>
        <v>0.19489999999999985</v>
      </c>
      <c r="F134" s="4">
        <v>41040</v>
      </c>
      <c r="G134" s="5">
        <v>1.5150000000000001</v>
      </c>
      <c r="H134" s="5"/>
      <c r="I134" s="106"/>
      <c r="J134" s="95">
        <f t="shared" si="18"/>
        <v>86.0394866290236</v>
      </c>
      <c r="K134" s="70">
        <f t="shared" si="20"/>
        <v>6.7187451316703083E-3</v>
      </c>
      <c r="L134" s="74">
        <f t="shared" si="23"/>
        <v>9.8442469391671797E-2</v>
      </c>
      <c r="M134" s="74"/>
      <c r="N134" s="106"/>
      <c r="O134" s="4">
        <v>41040</v>
      </c>
      <c r="P134" s="5">
        <v>1.53</v>
      </c>
      <c r="Q134" s="5"/>
      <c r="R134" s="106"/>
      <c r="S134" s="5">
        <f>(1+G134)/(1+P134)-1</f>
        <v>-5.9288537549407883E-3</v>
      </c>
      <c r="T134" s="95">
        <f t="shared" si="19"/>
        <v>100.05930787535408</v>
      </c>
      <c r="U134" s="70">
        <f t="shared" si="21"/>
        <v>-1.9338463093702429E-3</v>
      </c>
      <c r="V134" s="74">
        <f t="shared" si="24"/>
        <v>3.7777234656182608E-2</v>
      </c>
      <c r="W134" s="74"/>
      <c r="X134" s="106"/>
      <c r="Y134" s="318">
        <v>41040</v>
      </c>
      <c r="Z134" s="316">
        <v>3.2923999999999998</v>
      </c>
      <c r="AA134" s="316"/>
      <c r="AB134" s="316">
        <f t="shared" si="13"/>
        <v>5.0399999999999778E-2</v>
      </c>
      <c r="AC134" s="318">
        <v>41040</v>
      </c>
      <c r="AD134" s="316">
        <v>3.242</v>
      </c>
      <c r="AE134" s="316"/>
      <c r="AF134" s="316">
        <f t="shared" si="14"/>
        <v>-9.1000000000000192E-2</v>
      </c>
      <c r="AG134" s="316">
        <f t="shared" si="15"/>
        <v>-0.14139999999999997</v>
      </c>
      <c r="AH134" s="4">
        <v>41040</v>
      </c>
      <c r="AI134" s="5">
        <v>3.1509999999999998</v>
      </c>
      <c r="AJ134" s="5"/>
      <c r="AK134" s="106"/>
      <c r="AL134" s="95">
        <f t="shared" si="16"/>
        <v>73.327279717603247</v>
      </c>
      <c r="AM134" s="70">
        <f t="shared" si="22"/>
        <v>2.8149718811605056E-3</v>
      </c>
      <c r="AN134" s="74">
        <f t="shared" si="25"/>
        <v>0.19794789509174771</v>
      </c>
      <c r="AO134" s="74"/>
      <c r="AP134" s="106"/>
      <c r="AQ134" s="4">
        <v>41040</v>
      </c>
      <c r="AR134" s="5">
        <v>2.9699</v>
      </c>
      <c r="AS134" s="330">
        <v>41040</v>
      </c>
      <c r="AT134" s="328">
        <v>3.5215000000000001</v>
      </c>
      <c r="AU134" s="330">
        <v>41040</v>
      </c>
      <c r="AV134" s="328">
        <v>3.6676000000000002</v>
      </c>
      <c r="AW134" s="330">
        <v>41040</v>
      </c>
      <c r="AX134" s="328">
        <v>4.6286000000000005</v>
      </c>
      <c r="AY134" s="330">
        <v>41040</v>
      </c>
      <c r="AZ134" s="328">
        <v>6.4202000000000004</v>
      </c>
      <c r="BA134" s="106"/>
      <c r="BC134" s="4">
        <v>41040</v>
      </c>
      <c r="BD134" s="5">
        <v>1.5620000000000001</v>
      </c>
    </row>
    <row r="135" spans="1:56">
      <c r="A135" s="4">
        <v>41047</v>
      </c>
      <c r="B135" s="318">
        <v>41047</v>
      </c>
      <c r="C135" s="316">
        <v>1.6417000000000002</v>
      </c>
      <c r="D135" s="316"/>
      <c r="E135" s="316">
        <f t="shared" si="17"/>
        <v>0.21770000000000023</v>
      </c>
      <c r="F135" s="4">
        <v>41047</v>
      </c>
      <c r="G135" s="5">
        <v>1.4239999999999999</v>
      </c>
      <c r="H135" s="5"/>
      <c r="I135" s="106"/>
      <c r="J135" s="95">
        <f t="shared" si="18"/>
        <v>86.814577442454635</v>
      </c>
      <c r="K135" s="70">
        <f t="shared" si="20"/>
        <v>9.0085476308452844E-3</v>
      </c>
      <c r="L135" s="74">
        <f t="shared" si="23"/>
        <v>9.8614006850438793E-2</v>
      </c>
      <c r="M135" s="74"/>
      <c r="N135" s="106"/>
      <c r="O135" s="4">
        <v>41047</v>
      </c>
      <c r="P135" s="5">
        <v>1.52</v>
      </c>
      <c r="Q135" s="5"/>
      <c r="R135" s="106"/>
      <c r="S135" s="5">
        <f>(1+G135)/(1+P135)-1</f>
        <v>-3.8095238095238182E-2</v>
      </c>
      <c r="T135" s="95">
        <f t="shared" si="19"/>
        <v>100.38175178468423</v>
      </c>
      <c r="U135" s="70">
        <f t="shared" si="21"/>
        <v>3.2225278804828626E-3</v>
      </c>
      <c r="V135" s="74">
        <f t="shared" si="24"/>
        <v>3.7858249257067433E-2</v>
      </c>
      <c r="W135" s="74"/>
      <c r="X135" s="106"/>
      <c r="Y135" s="318">
        <v>41047</v>
      </c>
      <c r="Z135" s="316">
        <v>3.4746000000000001</v>
      </c>
      <c r="AA135" s="316"/>
      <c r="AB135" s="316">
        <f t="shared" si="13"/>
        <v>6.3700000000000312E-2</v>
      </c>
      <c r="AC135" s="318">
        <v>41047</v>
      </c>
      <c r="AD135" s="316">
        <v>3.4108999999999998</v>
      </c>
      <c r="AE135" s="316"/>
      <c r="AF135" s="316">
        <f t="shared" si="14"/>
        <v>-9.8899999999999988E-2</v>
      </c>
      <c r="AG135" s="316">
        <f t="shared" si="15"/>
        <v>-0.1626000000000003</v>
      </c>
      <c r="AH135" s="4">
        <v>41047</v>
      </c>
      <c r="AI135" s="5">
        <v>3.3119999999999998</v>
      </c>
      <c r="AJ135" s="5"/>
      <c r="AK135" s="106"/>
      <c r="AL135" s="95">
        <f t="shared" si="16"/>
        <v>72.192537875166948</v>
      </c>
      <c r="AM135" s="70">
        <f t="shared" si="22"/>
        <v>-1.5475029849823923E-2</v>
      </c>
      <c r="AN135" s="74">
        <f t="shared" si="25"/>
        <v>0.19860673390456596</v>
      </c>
      <c r="AO135" s="74"/>
      <c r="AP135" s="106"/>
      <c r="AQ135" s="4">
        <v>41047</v>
      </c>
      <c r="AR135" s="5">
        <v>2.8942000000000001</v>
      </c>
      <c r="AS135" s="330">
        <v>41047</v>
      </c>
      <c r="AT135" s="328">
        <v>3.5284</v>
      </c>
      <c r="AU135" s="330">
        <v>41047</v>
      </c>
      <c r="AV135" s="328">
        <v>3.6581000000000001</v>
      </c>
      <c r="AW135" s="330">
        <v>41047</v>
      </c>
      <c r="AX135" s="328">
        <v>4.6471999999999998</v>
      </c>
      <c r="AY135" s="330">
        <v>41047</v>
      </c>
      <c r="AZ135" s="328">
        <v>6.4473000000000003</v>
      </c>
      <c r="BA135" s="106"/>
      <c r="BC135" s="4">
        <v>41047</v>
      </c>
      <c r="BD135" s="5">
        <v>1.474</v>
      </c>
    </row>
    <row r="136" spans="1:56">
      <c r="A136" s="4">
        <v>41054</v>
      </c>
      <c r="B136" s="318">
        <v>41054</v>
      </c>
      <c r="C136" s="316">
        <v>1.5507</v>
      </c>
      <c r="D136" s="316"/>
      <c r="E136" s="316">
        <f t="shared" si="17"/>
        <v>0.18270000000000008</v>
      </c>
      <c r="F136" s="4">
        <v>41054</v>
      </c>
      <c r="G136" s="5">
        <v>1.3679999999999999</v>
      </c>
      <c r="H136" s="5"/>
      <c r="I136" s="106"/>
      <c r="J136" s="95">
        <f t="shared" si="18"/>
        <v>87.295372180075049</v>
      </c>
      <c r="K136" s="70">
        <f t="shared" si="20"/>
        <v>5.5381797825268531E-3</v>
      </c>
      <c r="L136" s="74">
        <f t="shared" si="23"/>
        <v>9.8571052680243146E-2</v>
      </c>
      <c r="M136" s="74"/>
      <c r="N136" s="106"/>
      <c r="O136" s="4">
        <v>41054</v>
      </c>
      <c r="P136" s="5">
        <v>1.4</v>
      </c>
      <c r="Q136" s="5"/>
      <c r="R136" s="106"/>
      <c r="S136" s="5">
        <f>(1+G136)/(1+P136)-1</f>
        <v>-1.3333333333333308E-2</v>
      </c>
      <c r="T136" s="95">
        <f t="shared" si="19"/>
        <v>100.13343116328184</v>
      </c>
      <c r="U136" s="70">
        <f t="shared" si="21"/>
        <v>-2.4737625812211897E-3</v>
      </c>
      <c r="V136" s="74">
        <f t="shared" si="24"/>
        <v>3.7929686475597767E-2</v>
      </c>
      <c r="W136" s="74"/>
      <c r="X136" s="106"/>
      <c r="Y136" s="318">
        <v>41054</v>
      </c>
      <c r="Z136" s="316">
        <v>3.2057000000000002</v>
      </c>
      <c r="AA136" s="316"/>
      <c r="AB136" s="316">
        <f t="shared" si="13"/>
        <v>4.9800000000000288E-2</v>
      </c>
      <c r="AC136" s="318">
        <v>41054</v>
      </c>
      <c r="AD136" s="316">
        <v>3.1558999999999999</v>
      </c>
      <c r="AE136" s="316"/>
      <c r="AF136" s="316">
        <f t="shared" si="14"/>
        <v>-0.10590000000000011</v>
      </c>
      <c r="AG136" s="316">
        <f t="shared" si="15"/>
        <v>-0.15570000000000039</v>
      </c>
      <c r="AH136" s="4">
        <v>41054</v>
      </c>
      <c r="AI136" s="5">
        <v>3.05</v>
      </c>
      <c r="AJ136" s="5"/>
      <c r="AK136" s="106"/>
      <c r="AL136" s="95">
        <f t="shared" si="16"/>
        <v>74.049143379042604</v>
      </c>
      <c r="AM136" s="70">
        <f t="shared" si="22"/>
        <v>2.5717415657086878E-2</v>
      </c>
      <c r="AN136" s="74">
        <f t="shared" si="25"/>
        <v>0.19993511581087006</v>
      </c>
      <c r="AO136" s="74"/>
      <c r="AP136" s="106"/>
      <c r="AQ136" s="4">
        <v>41054</v>
      </c>
      <c r="AR136" s="5">
        <v>2.8121999999999998</v>
      </c>
      <c r="AS136" s="330">
        <v>41054</v>
      </c>
      <c r="AT136" s="328">
        <v>3.5935999999999999</v>
      </c>
      <c r="AU136" s="330">
        <v>41054</v>
      </c>
      <c r="AV136" s="328">
        <v>3.6328</v>
      </c>
      <c r="AW136" s="330">
        <v>41054</v>
      </c>
      <c r="AX136" s="328">
        <v>4.6576000000000004</v>
      </c>
      <c r="AY136" s="330">
        <v>41054</v>
      </c>
      <c r="AZ136" s="328">
        <v>6.4513999999999996</v>
      </c>
      <c r="BA136" s="106"/>
      <c r="BC136" s="4">
        <v>41054</v>
      </c>
      <c r="BD136" s="5">
        <v>1.522</v>
      </c>
    </row>
    <row r="137" spans="1:56">
      <c r="A137" s="4">
        <v>41061</v>
      </c>
      <c r="B137" s="318">
        <v>41061</v>
      </c>
      <c r="C137" s="316">
        <v>1.3658999999999999</v>
      </c>
      <c r="D137" s="316"/>
      <c r="E137" s="316">
        <f t="shared" si="17"/>
        <v>0.19389999999999996</v>
      </c>
      <c r="F137" s="4">
        <v>41061</v>
      </c>
      <c r="G137" s="5">
        <v>1.1719999999999999</v>
      </c>
      <c r="H137" s="5"/>
      <c r="I137" s="106"/>
      <c r="J137" s="95">
        <f t="shared" si="18"/>
        <v>89.001360718183321</v>
      </c>
      <c r="K137" s="70">
        <f t="shared" si="20"/>
        <v>1.9542714527742856E-2</v>
      </c>
      <c r="L137" s="74">
        <f t="shared" si="23"/>
        <v>9.9336124821207572E-2</v>
      </c>
      <c r="M137" s="74"/>
      <c r="N137" s="106"/>
      <c r="O137" s="4">
        <v>41061</v>
      </c>
      <c r="P137" s="5">
        <v>1.42</v>
      </c>
      <c r="Q137" s="5"/>
      <c r="R137" s="106"/>
      <c r="S137" s="5">
        <f>(1+G137)/(1+P137)-1</f>
        <v>-0.10247933884297533</v>
      </c>
      <c r="T137" s="95">
        <f t="shared" si="19"/>
        <v>101.0305932529749</v>
      </c>
      <c r="U137" s="70">
        <f t="shared" si="21"/>
        <v>8.959665910480025E-3</v>
      </c>
      <c r="V137" s="74">
        <f t="shared" si="24"/>
        <v>3.8819063409690019E-2</v>
      </c>
      <c r="W137" s="74"/>
      <c r="X137" s="106"/>
      <c r="Y137" s="318">
        <v>41061</v>
      </c>
      <c r="Z137" s="316">
        <v>2.9472</v>
      </c>
      <c r="AA137" s="316"/>
      <c r="AB137" s="316">
        <f t="shared" si="13"/>
        <v>3.8100000000000023E-2</v>
      </c>
      <c r="AC137" s="318">
        <v>41061</v>
      </c>
      <c r="AD137" s="316">
        <v>2.9091</v>
      </c>
      <c r="AE137" s="316"/>
      <c r="AF137" s="316">
        <f t="shared" si="14"/>
        <v>-0.10110000000000019</v>
      </c>
      <c r="AG137" s="316">
        <f t="shared" si="15"/>
        <v>-0.13920000000000021</v>
      </c>
      <c r="AH137" s="4">
        <v>41061</v>
      </c>
      <c r="AI137" s="5">
        <v>2.8079999999999998</v>
      </c>
      <c r="AJ137" s="5"/>
      <c r="AK137" s="106"/>
      <c r="AL137" s="95">
        <f t="shared" si="16"/>
        <v>75.810767637175204</v>
      </c>
      <c r="AM137" s="70">
        <f t="shared" si="22"/>
        <v>2.3789934329357471E-2</v>
      </c>
      <c r="AN137" s="74">
        <f t="shared" si="25"/>
        <v>0.2009346947223441</v>
      </c>
      <c r="AO137" s="74"/>
      <c r="AP137" s="106"/>
      <c r="AQ137" s="4">
        <v>41061</v>
      </c>
      <c r="AR137" s="5">
        <v>2.6402999999999999</v>
      </c>
      <c r="AS137" s="330">
        <v>41061</v>
      </c>
      <c r="AT137" s="328">
        <v>3.4742999999999999</v>
      </c>
      <c r="AU137" s="330">
        <v>41061</v>
      </c>
      <c r="AV137" s="328">
        <v>3.5042</v>
      </c>
      <c r="AW137" s="330">
        <v>41061</v>
      </c>
      <c r="AX137" s="328">
        <v>4.5365000000000002</v>
      </c>
      <c r="AY137" s="330">
        <v>41061</v>
      </c>
      <c r="AZ137" s="328">
        <v>6.3421000000000003</v>
      </c>
      <c r="BA137" s="106"/>
      <c r="BC137" s="4">
        <v>41061</v>
      </c>
      <c r="BD137" s="5">
        <v>1.278</v>
      </c>
    </row>
    <row r="138" spans="1:56">
      <c r="A138" s="4">
        <v>41068</v>
      </c>
      <c r="B138" s="318">
        <v>41068</v>
      </c>
      <c r="C138" s="316">
        <v>1.5369999999999999</v>
      </c>
      <c r="D138" s="316"/>
      <c r="E138" s="316">
        <f t="shared" si="17"/>
        <v>0.20899999999999985</v>
      </c>
      <c r="F138" s="4">
        <v>41068</v>
      </c>
      <c r="G138" s="5">
        <v>1.3280000000000001</v>
      </c>
      <c r="H138" s="5"/>
      <c r="I138" s="106"/>
      <c r="J138" s="95">
        <f t="shared" si="18"/>
        <v>87.640590117249872</v>
      </c>
      <c r="K138" s="70">
        <f t="shared" si="20"/>
        <v>-1.5289323555875013E-2</v>
      </c>
      <c r="L138" s="74">
        <f t="shared" si="23"/>
        <v>0.10090025600076358</v>
      </c>
      <c r="M138" s="74"/>
      <c r="N138" s="106"/>
      <c r="O138" s="4">
        <v>41068</v>
      </c>
      <c r="P138" s="5">
        <v>1.62</v>
      </c>
      <c r="Q138" s="5"/>
      <c r="R138" s="106"/>
      <c r="S138" s="5">
        <f>(1+G138)/(1+P138)-1</f>
        <v>-0.11145038167938925</v>
      </c>
      <c r="T138" s="95">
        <f t="shared" si="19"/>
        <v>101.12136603623472</v>
      </c>
      <c r="U138" s="70">
        <f t="shared" si="21"/>
        <v>8.9846827913335828E-4</v>
      </c>
      <c r="V138" s="74">
        <f t="shared" si="24"/>
        <v>3.8656003342792095E-2</v>
      </c>
      <c r="W138" s="74"/>
      <c r="X138" s="106"/>
      <c r="Y138" s="318">
        <v>41068</v>
      </c>
      <c r="Z138" s="316">
        <v>3.1408999999999998</v>
      </c>
      <c r="AA138" s="316"/>
      <c r="AB138" s="316">
        <f t="shared" si="13"/>
        <v>5.6099999999999817E-2</v>
      </c>
      <c r="AC138" s="318">
        <v>41068</v>
      </c>
      <c r="AD138" s="316">
        <v>3.0848</v>
      </c>
      <c r="AE138" s="316"/>
      <c r="AF138" s="316">
        <f t="shared" si="14"/>
        <v>-0.11680000000000001</v>
      </c>
      <c r="AG138" s="316">
        <f t="shared" si="15"/>
        <v>-0.17289999999999983</v>
      </c>
      <c r="AH138" s="4">
        <v>41068</v>
      </c>
      <c r="AI138" s="5">
        <v>2.968</v>
      </c>
      <c r="AJ138" s="5"/>
      <c r="AK138" s="106"/>
      <c r="AL138" s="95">
        <f t="shared" si="16"/>
        <v>74.640961806723851</v>
      </c>
      <c r="AM138" s="70">
        <f t="shared" si="22"/>
        <v>-1.5430602629562565E-2</v>
      </c>
      <c r="AN138" s="74">
        <f t="shared" si="25"/>
        <v>0.20152310451863817</v>
      </c>
      <c r="AO138" s="74"/>
      <c r="AP138" s="106"/>
      <c r="AQ138" s="4">
        <v>41068</v>
      </c>
      <c r="AR138" s="5">
        <v>2.7884000000000002</v>
      </c>
      <c r="AS138" s="330">
        <v>41068</v>
      </c>
      <c r="AT138" s="328">
        <v>3.6299000000000001</v>
      </c>
      <c r="AU138" s="330">
        <v>41068</v>
      </c>
      <c r="AV138" s="328">
        <v>3.6431</v>
      </c>
      <c r="AW138" s="330">
        <v>41068</v>
      </c>
      <c r="AX138" s="328">
        <v>4.7226999999999997</v>
      </c>
      <c r="AY138" s="330">
        <v>41068</v>
      </c>
      <c r="AZ138" s="328">
        <v>6.3926999999999996</v>
      </c>
      <c r="BA138" s="106"/>
      <c r="BC138" s="4">
        <v>41068</v>
      </c>
      <c r="BD138" s="5">
        <v>1.413</v>
      </c>
    </row>
    <row r="139" spans="1:56">
      <c r="A139" s="4">
        <v>41075</v>
      </c>
      <c r="B139" s="318">
        <v>41075</v>
      </c>
      <c r="C139" s="316">
        <v>1.6419000000000001</v>
      </c>
      <c r="D139" s="316"/>
      <c r="E139" s="316">
        <f t="shared" si="17"/>
        <v>0.20590000000000019</v>
      </c>
      <c r="F139" s="4">
        <v>41075</v>
      </c>
      <c r="G139" s="5">
        <v>1.4359999999999999</v>
      </c>
      <c r="H139" s="5"/>
      <c r="I139" s="106"/>
      <c r="J139" s="95">
        <f t="shared" si="18"/>
        <v>86.711929417123898</v>
      </c>
      <c r="K139" s="70">
        <f t="shared" si="20"/>
        <v>-1.0596239697651125E-2</v>
      </c>
      <c r="L139" s="74">
        <f t="shared" si="23"/>
        <v>0.10178106361803212</v>
      </c>
      <c r="M139" s="74"/>
      <c r="N139" s="106"/>
      <c r="O139" s="4">
        <v>41075</v>
      </c>
      <c r="P139" s="5">
        <v>1.75</v>
      </c>
      <c r="Q139" s="5"/>
      <c r="R139" s="106"/>
      <c r="S139" s="5">
        <f>(1+G139)/(1+P139)-1</f>
        <v>-0.11418181818181816</v>
      </c>
      <c r="T139" s="95">
        <f t="shared" si="19"/>
        <v>101.14902167209139</v>
      </c>
      <c r="U139" s="70">
        <f t="shared" si="21"/>
        <v>2.7348953975528037E-4</v>
      </c>
      <c r="V139" s="74">
        <f t="shared" si="24"/>
        <v>3.8505457878194559E-2</v>
      </c>
      <c r="W139" s="74"/>
      <c r="X139" s="106"/>
      <c r="Y139" s="318">
        <v>41075</v>
      </c>
      <c r="Z139" s="316">
        <v>3.2759999999999998</v>
      </c>
      <c r="AA139" s="316"/>
      <c r="AB139" s="316">
        <f t="shared" ref="AB139:AB202" si="26">Z139-AD139</f>
        <v>5.1499999999999879E-2</v>
      </c>
      <c r="AC139" s="318">
        <v>41075</v>
      </c>
      <c r="AD139" s="316">
        <v>3.2244999999999999</v>
      </c>
      <c r="AE139" s="316"/>
      <c r="AF139" s="316">
        <f t="shared" ref="AF139:AF202" si="27">AI139-AD139</f>
        <v>-0.14449999999999985</v>
      </c>
      <c r="AG139" s="316">
        <f t="shared" ref="AG139:AG202" si="28">AI139-Z139</f>
        <v>-0.19599999999999973</v>
      </c>
      <c r="AH139" s="4">
        <v>41075</v>
      </c>
      <c r="AI139" s="5">
        <v>3.08</v>
      </c>
      <c r="AJ139" s="5"/>
      <c r="AK139" s="106"/>
      <c r="AL139" s="95">
        <f t="shared" ref="AL139:AL202" si="29">100/(1+AI139/100)^10</f>
        <v>73.833915674655628</v>
      </c>
      <c r="AM139" s="70">
        <f t="shared" si="22"/>
        <v>-1.0812375839394957E-2</v>
      </c>
      <c r="AN139" s="74">
        <f t="shared" si="25"/>
        <v>0.20194634261656361</v>
      </c>
      <c r="AO139" s="74"/>
      <c r="AP139" s="106"/>
      <c r="AQ139" s="4">
        <v>41075</v>
      </c>
      <c r="AR139" s="5">
        <v>2.8788999999999998</v>
      </c>
      <c r="AS139" s="330">
        <v>41075</v>
      </c>
      <c r="AT139" s="328">
        <v>3.7418</v>
      </c>
      <c r="AU139" s="330">
        <v>41075</v>
      </c>
      <c r="AV139" s="328">
        <v>3.7904</v>
      </c>
      <c r="AW139" s="330">
        <v>41075</v>
      </c>
      <c r="AX139" s="328">
        <v>4.8638000000000003</v>
      </c>
      <c r="AY139" s="330">
        <v>41075</v>
      </c>
      <c r="AZ139" s="328">
        <v>6.4614000000000003</v>
      </c>
      <c r="BA139" s="106"/>
      <c r="BC139" s="4">
        <v>41075</v>
      </c>
      <c r="BD139" s="5">
        <v>1.341</v>
      </c>
    </row>
    <row r="140" spans="1:56">
      <c r="A140" s="4">
        <v>41082</v>
      </c>
      <c r="B140" s="318">
        <v>41082</v>
      </c>
      <c r="C140" s="316">
        <v>1.7619</v>
      </c>
      <c r="D140" s="316"/>
      <c r="E140" s="316">
        <f t="shared" ref="E140:E203" si="30">C140-G140</f>
        <v>0.18189999999999995</v>
      </c>
      <c r="F140" s="4">
        <v>41082</v>
      </c>
      <c r="G140" s="5">
        <v>1.58</v>
      </c>
      <c r="H140" s="5"/>
      <c r="I140" s="106"/>
      <c r="J140" s="95">
        <f t="shared" ref="J140:J167" si="31">100/(1+G140/100)^10</f>
        <v>85.49051141124778</v>
      </c>
      <c r="K140" s="70">
        <f t="shared" si="20"/>
        <v>-1.4085928131071101E-2</v>
      </c>
      <c r="L140" s="74">
        <f t="shared" si="23"/>
        <v>0.10271923817692519</v>
      </c>
      <c r="M140" s="74"/>
      <c r="N140" s="106"/>
      <c r="O140" s="4">
        <v>41082</v>
      </c>
      <c r="P140" s="5">
        <v>1.63</v>
      </c>
      <c r="Q140" s="5"/>
      <c r="R140" s="106"/>
      <c r="S140" s="5">
        <f>(1+G140)/(1+P140)-1</f>
        <v>-1.9011406844106404E-2</v>
      </c>
      <c r="T140" s="95">
        <f t="shared" ref="T140:T203" si="32">100/(1+S140/100)^10</f>
        <v>100.19031300817906</v>
      </c>
      <c r="U140" s="70">
        <f t="shared" si="21"/>
        <v>-9.4781802934318996E-3</v>
      </c>
      <c r="V140" s="74">
        <f t="shared" si="24"/>
        <v>3.983838479679977E-2</v>
      </c>
      <c r="W140" s="74"/>
      <c r="X140" s="106"/>
      <c r="Y140" s="318">
        <v>41082</v>
      </c>
      <c r="Z140" s="316">
        <v>3.3264</v>
      </c>
      <c r="AA140" s="316"/>
      <c r="AB140" s="316">
        <f t="shared" si="26"/>
        <v>4.8900000000000166E-2</v>
      </c>
      <c r="AC140" s="318">
        <v>41082</v>
      </c>
      <c r="AD140" s="316">
        <v>3.2774999999999999</v>
      </c>
      <c r="AE140" s="316"/>
      <c r="AF140" s="316">
        <f t="shared" si="27"/>
        <v>-0.12449999999999983</v>
      </c>
      <c r="AG140" s="316">
        <f t="shared" si="28"/>
        <v>-0.1734</v>
      </c>
      <c r="AH140" s="4">
        <v>41082</v>
      </c>
      <c r="AI140" s="5">
        <v>3.153</v>
      </c>
      <c r="AJ140" s="5"/>
      <c r="AK140" s="106"/>
      <c r="AL140" s="95">
        <f t="shared" si="29"/>
        <v>73.313063769969332</v>
      </c>
      <c r="AM140" s="70">
        <f t="shared" si="22"/>
        <v>-7.0543719634401656E-3</v>
      </c>
      <c r="AN140" s="74">
        <f t="shared" si="25"/>
        <v>0.20211571708560813</v>
      </c>
      <c r="AO140" s="74"/>
      <c r="AP140" s="106"/>
      <c r="AQ140" s="4">
        <v>41082</v>
      </c>
      <c r="AR140" s="5">
        <v>2.9710999999999999</v>
      </c>
      <c r="AS140" s="330">
        <v>41082</v>
      </c>
      <c r="AT140" s="328">
        <v>3.8348</v>
      </c>
      <c r="AU140" s="330">
        <v>41082</v>
      </c>
      <c r="AV140" s="328">
        <v>3.8504</v>
      </c>
      <c r="AW140" s="330">
        <v>41082</v>
      </c>
      <c r="AX140" s="328">
        <v>4.9263000000000003</v>
      </c>
      <c r="AY140" s="330">
        <v>41082</v>
      </c>
      <c r="AZ140" s="328">
        <v>6.3003999999999998</v>
      </c>
      <c r="BA140" s="106"/>
      <c r="BC140" s="4">
        <v>41082</v>
      </c>
      <c r="BD140" s="5">
        <v>1.4510000000000001</v>
      </c>
    </row>
    <row r="141" spans="1:56">
      <c r="A141" s="4">
        <v>41089</v>
      </c>
      <c r="B141" s="318">
        <v>41089</v>
      </c>
      <c r="C141" s="316">
        <v>1.8042</v>
      </c>
      <c r="D141" s="316"/>
      <c r="E141" s="316">
        <f t="shared" si="30"/>
        <v>0.22320000000000007</v>
      </c>
      <c r="F141" s="4">
        <v>41089</v>
      </c>
      <c r="G141" s="5">
        <v>1.581</v>
      </c>
      <c r="H141" s="5"/>
      <c r="I141" s="106"/>
      <c r="J141" s="95">
        <f t="shared" si="31"/>
        <v>85.482095789791614</v>
      </c>
      <c r="K141" s="70">
        <f t="shared" ref="K141:K167" si="33">(J141-J140)/J140</f>
        <v>-9.8439245680529398E-5</v>
      </c>
      <c r="L141" s="74">
        <f t="shared" si="23"/>
        <v>0.10041847884525019</v>
      </c>
      <c r="M141" s="74"/>
      <c r="N141" s="106"/>
      <c r="O141" s="4">
        <v>41089</v>
      </c>
      <c r="P141" s="5">
        <v>1.6</v>
      </c>
      <c r="Q141" s="5"/>
      <c r="R141" s="106"/>
      <c r="S141" s="5">
        <f>(1+G141)/(1+P141)-1</f>
        <v>-7.3076923076923483E-3</v>
      </c>
      <c r="T141" s="95">
        <f t="shared" si="32"/>
        <v>100.07310630296615</v>
      </c>
      <c r="U141" s="70">
        <f t="shared" ref="U141:U204" si="34">(T141-T140)/T140</f>
        <v>-1.1698406931151097E-3</v>
      </c>
      <c r="V141" s="74">
        <f t="shared" si="24"/>
        <v>3.980393104606425E-2</v>
      </c>
      <c r="W141" s="74"/>
      <c r="X141" s="106"/>
      <c r="Y141" s="318">
        <v>41089</v>
      </c>
      <c r="Z141" s="316">
        <v>3.2631999999999999</v>
      </c>
      <c r="AA141" s="316"/>
      <c r="AB141" s="316">
        <f t="shared" si="26"/>
        <v>5.6699999999999751E-2</v>
      </c>
      <c r="AC141" s="318">
        <v>41089</v>
      </c>
      <c r="AD141" s="316">
        <v>3.2065000000000001</v>
      </c>
      <c r="AE141" s="316"/>
      <c r="AF141" s="316">
        <f t="shared" si="27"/>
        <v>-3.3500000000000085E-2</v>
      </c>
      <c r="AG141" s="316">
        <f t="shared" si="28"/>
        <v>-9.0199999999999836E-2</v>
      </c>
      <c r="AH141" s="4">
        <v>41089</v>
      </c>
      <c r="AI141" s="5">
        <v>3.173</v>
      </c>
      <c r="AJ141" s="5"/>
      <c r="AK141" s="106"/>
      <c r="AL141" s="95">
        <f t="shared" si="29"/>
        <v>73.171070914717291</v>
      </c>
      <c r="AM141" s="70">
        <f t="shared" ref="AM141:AM204" si="35">(AL141-AL140)/AL140</f>
        <v>-1.9368015460050271E-3</v>
      </c>
      <c r="AN141" s="74">
        <f t="shared" si="25"/>
        <v>0.20213051729763307</v>
      </c>
      <c r="AO141" s="74"/>
      <c r="AP141" s="106"/>
      <c r="AQ141" s="4">
        <v>41089</v>
      </c>
      <c r="AR141" s="5">
        <v>2.9765000000000001</v>
      </c>
      <c r="AS141" s="330">
        <v>41089</v>
      </c>
      <c r="AT141" s="328">
        <v>3.7885999999999997</v>
      </c>
      <c r="AU141" s="330">
        <v>41089</v>
      </c>
      <c r="AV141" s="328">
        <v>3.851</v>
      </c>
      <c r="AW141" s="330">
        <v>41089</v>
      </c>
      <c r="AX141" s="328">
        <v>4.8765999999999998</v>
      </c>
      <c r="AY141" s="330">
        <v>41089</v>
      </c>
      <c r="AZ141" s="328">
        <v>6.2135999999999996</v>
      </c>
      <c r="BA141" s="106"/>
      <c r="BC141" s="4">
        <v>41089</v>
      </c>
      <c r="BD141" s="5">
        <v>1.425</v>
      </c>
    </row>
    <row r="142" spans="1:56">
      <c r="A142" s="4">
        <v>41096</v>
      </c>
      <c r="B142" s="318">
        <v>41096</v>
      </c>
      <c r="C142" s="316">
        <v>1.5425</v>
      </c>
      <c r="D142" s="316"/>
      <c r="E142" s="316">
        <f t="shared" si="30"/>
        <v>0.21649999999999991</v>
      </c>
      <c r="F142" s="4">
        <v>41096</v>
      </c>
      <c r="G142" s="5">
        <v>1.3260000000000001</v>
      </c>
      <c r="H142" s="5"/>
      <c r="I142" s="106"/>
      <c r="J142" s="95">
        <f t="shared" si="31"/>
        <v>87.657890390616743</v>
      </c>
      <c r="K142" s="70">
        <f t="shared" si="33"/>
        <v>2.5453220124312444E-2</v>
      </c>
      <c r="L142" s="74">
        <f t="shared" si="23"/>
        <v>0.10148764634648662</v>
      </c>
      <c r="M142" s="74"/>
      <c r="N142" s="106"/>
      <c r="O142" s="4">
        <v>41096</v>
      </c>
      <c r="P142" s="5">
        <v>1.47</v>
      </c>
      <c r="Q142" s="5"/>
      <c r="R142" s="106"/>
      <c r="S142" s="5">
        <f>(1+G142)/(1+P142)-1</f>
        <v>-5.8299595141700244E-2</v>
      </c>
      <c r="T142" s="95">
        <f t="shared" si="32"/>
        <v>100.58486968255227</v>
      </c>
      <c r="U142" s="70">
        <f t="shared" si="34"/>
        <v>5.1138952161310621E-3</v>
      </c>
      <c r="V142" s="74">
        <f t="shared" si="24"/>
        <v>3.9934937632368384E-2</v>
      </c>
      <c r="W142" s="74"/>
      <c r="X142" s="106"/>
      <c r="Y142" s="318">
        <v>41096</v>
      </c>
      <c r="Z142" s="316">
        <v>2.8555999999999999</v>
      </c>
      <c r="AA142" s="316"/>
      <c r="AB142" s="316">
        <f t="shared" si="26"/>
        <v>4.0599999999999969E-2</v>
      </c>
      <c r="AC142" s="318">
        <v>41096</v>
      </c>
      <c r="AD142" s="316">
        <v>2.8149999999999999</v>
      </c>
      <c r="AE142" s="316"/>
      <c r="AF142" s="316">
        <f t="shared" si="27"/>
        <v>-4.0000000000000036E-2</v>
      </c>
      <c r="AG142" s="316">
        <f t="shared" si="28"/>
        <v>-8.0600000000000005E-2</v>
      </c>
      <c r="AH142" s="4">
        <v>41096</v>
      </c>
      <c r="AI142" s="5">
        <v>2.7749999999999999</v>
      </c>
      <c r="AJ142" s="5"/>
      <c r="AK142" s="106"/>
      <c r="AL142" s="95">
        <f t="shared" si="29"/>
        <v>76.054540269135842</v>
      </c>
      <c r="AM142" s="70">
        <f t="shared" si="35"/>
        <v>3.9407231824983222E-2</v>
      </c>
      <c r="AN142" s="74">
        <f t="shared" si="25"/>
        <v>0.20542992168827776</v>
      </c>
      <c r="AO142" s="74"/>
      <c r="AP142" s="106"/>
      <c r="AQ142" s="4">
        <v>41096</v>
      </c>
      <c r="AR142" s="5">
        <v>2.7650000000000001</v>
      </c>
      <c r="AS142" s="330">
        <v>41096</v>
      </c>
      <c r="AT142" s="328">
        <v>3.4893000000000001</v>
      </c>
      <c r="AU142" s="330">
        <v>41096</v>
      </c>
      <c r="AV142" s="328">
        <v>3.5998999999999999</v>
      </c>
      <c r="AW142" s="330">
        <v>41096</v>
      </c>
      <c r="AX142" s="328">
        <v>4.5677000000000003</v>
      </c>
      <c r="AY142" s="330">
        <v>41096</v>
      </c>
      <c r="AZ142" s="328">
        <v>6.0808</v>
      </c>
      <c r="BA142" s="106"/>
      <c r="BC142" s="4">
        <v>41096</v>
      </c>
      <c r="BD142" s="5">
        <v>1.3879999999999999</v>
      </c>
    </row>
    <row r="143" spans="1:56">
      <c r="A143" s="4">
        <v>41103</v>
      </c>
      <c r="B143" s="318">
        <v>41103</v>
      </c>
      <c r="C143" s="316">
        <v>1.4786000000000001</v>
      </c>
      <c r="D143" s="316"/>
      <c r="E143" s="316">
        <f t="shared" si="30"/>
        <v>0.22060000000000013</v>
      </c>
      <c r="F143" s="4">
        <v>41103</v>
      </c>
      <c r="G143" s="5">
        <v>1.258</v>
      </c>
      <c r="H143" s="5"/>
      <c r="I143" s="106"/>
      <c r="J143" s="95">
        <f t="shared" si="31"/>
        <v>88.248340734283275</v>
      </c>
      <c r="K143" s="70">
        <f t="shared" si="33"/>
        <v>6.7358493460816446E-3</v>
      </c>
      <c r="L143" s="74">
        <f t="shared" si="23"/>
        <v>0.10104220648850976</v>
      </c>
      <c r="M143" s="74"/>
      <c r="N143" s="106"/>
      <c r="O143" s="4">
        <v>41103</v>
      </c>
      <c r="P143" s="5">
        <v>1.6400000000000001</v>
      </c>
      <c r="Q143" s="5"/>
      <c r="R143" s="106"/>
      <c r="S143" s="5">
        <f>(1+G143)/(1+P143)-1</f>
        <v>-0.14469696969696977</v>
      </c>
      <c r="T143" s="95">
        <f t="shared" si="32"/>
        <v>101.45855212897634</v>
      </c>
      <c r="U143" s="70">
        <f t="shared" si="34"/>
        <v>8.6860225517160581E-3</v>
      </c>
      <c r="V143" s="74">
        <f t="shared" si="24"/>
        <v>4.0420014408717918E-2</v>
      </c>
      <c r="W143" s="74"/>
      <c r="X143" s="106"/>
      <c r="Y143" s="318">
        <v>41103</v>
      </c>
      <c r="Z143" s="316">
        <v>2.7353000000000001</v>
      </c>
      <c r="AA143" s="316"/>
      <c r="AB143" s="316">
        <f t="shared" si="26"/>
        <v>4.0399999999999991E-2</v>
      </c>
      <c r="AC143" s="318">
        <v>41103</v>
      </c>
      <c r="AD143" s="316">
        <v>2.6949000000000001</v>
      </c>
      <c r="AE143" s="316"/>
      <c r="AF143" s="316">
        <f t="shared" si="27"/>
        <v>-5.9900000000000286E-2</v>
      </c>
      <c r="AG143" s="316">
        <f t="shared" si="28"/>
        <v>-0.10030000000000028</v>
      </c>
      <c r="AH143" s="4">
        <v>41103</v>
      </c>
      <c r="AI143" s="5">
        <v>2.6349999999999998</v>
      </c>
      <c r="AJ143" s="5"/>
      <c r="AK143" s="106"/>
      <c r="AL143" s="95">
        <f t="shared" si="29"/>
        <v>77.098358836667103</v>
      </c>
      <c r="AM143" s="70">
        <f t="shared" si="35"/>
        <v>1.3724605576964607E-2</v>
      </c>
      <c r="AN143" s="74">
        <f t="shared" si="25"/>
        <v>0.20438376780507961</v>
      </c>
      <c r="AO143" s="74"/>
      <c r="AP143" s="106"/>
      <c r="AQ143" s="4">
        <v>41103</v>
      </c>
      <c r="AR143" s="5">
        <v>2.6924000000000001</v>
      </c>
      <c r="AS143" s="330">
        <v>41103</v>
      </c>
      <c r="AT143" s="328">
        <v>3.3786</v>
      </c>
      <c r="AU143" s="330">
        <v>41103</v>
      </c>
      <c r="AV143" s="328">
        <v>3.5101</v>
      </c>
      <c r="AW143" s="330">
        <v>41103</v>
      </c>
      <c r="AX143" s="328">
        <v>4.3848000000000003</v>
      </c>
      <c r="AY143" s="330">
        <v>41103</v>
      </c>
      <c r="AZ143" s="328">
        <v>6.0655999999999999</v>
      </c>
      <c r="BA143" s="106"/>
      <c r="BC143" s="4">
        <v>41103</v>
      </c>
      <c r="BD143" s="5">
        <v>1.3360000000000001</v>
      </c>
    </row>
    <row r="144" spans="1:56">
      <c r="A144" s="4">
        <v>41110</v>
      </c>
      <c r="B144" s="318">
        <v>41110</v>
      </c>
      <c r="C144" s="316">
        <v>1.3793</v>
      </c>
      <c r="D144" s="316"/>
      <c r="E144" s="316">
        <f t="shared" si="30"/>
        <v>0.21330000000000005</v>
      </c>
      <c r="F144" s="4">
        <v>41110</v>
      </c>
      <c r="G144" s="5">
        <v>1.1659999999999999</v>
      </c>
      <c r="H144" s="5"/>
      <c r="I144" s="106"/>
      <c r="J144" s="95">
        <f t="shared" si="31"/>
        <v>89.054160147563522</v>
      </c>
      <c r="K144" s="70">
        <f t="shared" si="33"/>
        <v>9.1312698525015685E-3</v>
      </c>
      <c r="L144" s="74">
        <f t="shared" si="23"/>
        <v>9.9988791181825784E-2</v>
      </c>
      <c r="M144" s="74"/>
      <c r="N144" s="106"/>
      <c r="O144" s="4">
        <v>41110</v>
      </c>
      <c r="P144" s="5">
        <v>1.6400000000000001</v>
      </c>
      <c r="Q144" s="5"/>
      <c r="R144" s="106"/>
      <c r="S144" s="5">
        <f>(1+G144)/(1+P144)-1</f>
        <v>-0.17954545454545456</v>
      </c>
      <c r="T144" s="95">
        <f t="shared" si="32"/>
        <v>101.81331274032115</v>
      </c>
      <c r="U144" s="70">
        <f t="shared" si="34"/>
        <v>3.4966062879927158E-3</v>
      </c>
      <c r="V144" s="74">
        <f t="shared" si="24"/>
        <v>4.0505124725856892E-2</v>
      </c>
      <c r="W144" s="74"/>
      <c r="X144" s="106"/>
      <c r="Y144" s="318">
        <v>41110</v>
      </c>
      <c r="Z144" s="316">
        <v>2.5545999999999998</v>
      </c>
      <c r="AA144" s="316"/>
      <c r="AB144" s="316">
        <f t="shared" si="26"/>
        <v>4.4899999999999718E-2</v>
      </c>
      <c r="AC144" s="318">
        <v>41110</v>
      </c>
      <c r="AD144" s="316">
        <v>2.5097</v>
      </c>
      <c r="AE144" s="316"/>
      <c r="AF144" s="316">
        <f t="shared" si="27"/>
        <v>-5.9699999999999864E-2</v>
      </c>
      <c r="AG144" s="316">
        <f t="shared" si="28"/>
        <v>-0.10459999999999958</v>
      </c>
      <c r="AH144" s="4">
        <v>41110</v>
      </c>
      <c r="AI144" s="5">
        <v>2.4500000000000002</v>
      </c>
      <c r="AJ144" s="5"/>
      <c r="AK144" s="106"/>
      <c r="AL144" s="95">
        <f t="shared" si="29"/>
        <v>78.501936951073375</v>
      </c>
      <c r="AM144" s="70">
        <f t="shared" si="35"/>
        <v>1.8205032319556284E-2</v>
      </c>
      <c r="AN144" s="74">
        <f t="shared" si="25"/>
        <v>0.20489416098345287</v>
      </c>
      <c r="AO144" s="74"/>
      <c r="AP144" s="106"/>
      <c r="AQ144" s="4">
        <v>41110</v>
      </c>
      <c r="AR144" s="5">
        <v>2.6212</v>
      </c>
      <c r="AS144" s="330">
        <v>41110</v>
      </c>
      <c r="AT144" s="328">
        <v>3.1753999999999998</v>
      </c>
      <c r="AU144" s="330">
        <v>41110</v>
      </c>
      <c r="AV144" s="328">
        <v>3.3441999999999998</v>
      </c>
      <c r="AW144" s="330">
        <v>41110</v>
      </c>
      <c r="AX144" s="328">
        <v>4.2298</v>
      </c>
      <c r="AY144" s="330">
        <v>41110</v>
      </c>
      <c r="AZ144" s="328">
        <v>5.8710000000000004</v>
      </c>
      <c r="BA144" s="106"/>
      <c r="BC144" s="4">
        <v>41110</v>
      </c>
      <c r="BD144" s="5">
        <v>1.304</v>
      </c>
    </row>
    <row r="145" spans="1:56">
      <c r="A145" s="4">
        <v>41117</v>
      </c>
      <c r="B145" s="318">
        <v>41117</v>
      </c>
      <c r="C145" s="316">
        <v>1.6089</v>
      </c>
      <c r="D145" s="316"/>
      <c r="E145" s="316">
        <f t="shared" si="30"/>
        <v>0.21189999999999998</v>
      </c>
      <c r="F145" s="4">
        <v>41117</v>
      </c>
      <c r="G145" s="5">
        <v>1.397</v>
      </c>
      <c r="H145" s="5"/>
      <c r="I145" s="106"/>
      <c r="J145" s="95">
        <f t="shared" si="31"/>
        <v>87.046024556349579</v>
      </c>
      <c r="K145" s="70">
        <f t="shared" si="33"/>
        <v>-2.2549598894497962E-2</v>
      </c>
      <c r="L145" s="74">
        <f t="shared" si="23"/>
        <v>9.9856635245868033E-2</v>
      </c>
      <c r="M145" s="74"/>
      <c r="N145" s="106"/>
      <c r="O145" s="4">
        <v>41117</v>
      </c>
      <c r="P145" s="5">
        <v>1.6800000000000002</v>
      </c>
      <c r="Q145" s="5"/>
      <c r="R145" s="106"/>
      <c r="S145" s="5">
        <f>(1+G145)/(1+P145)-1</f>
        <v>-0.1055970149253731</v>
      </c>
      <c r="T145" s="95">
        <f t="shared" si="32"/>
        <v>101.0621290443208</v>
      </c>
      <c r="U145" s="70">
        <f t="shared" si="34"/>
        <v>-7.3780498422271849E-3</v>
      </c>
      <c r="V145" s="74">
        <f t="shared" si="24"/>
        <v>4.1237755509008329E-2</v>
      </c>
      <c r="W145" s="74"/>
      <c r="X145" s="106"/>
      <c r="Y145" s="318">
        <v>41117</v>
      </c>
      <c r="Z145" s="316">
        <v>2.8003</v>
      </c>
      <c r="AA145" s="316"/>
      <c r="AB145" s="316">
        <f t="shared" si="26"/>
        <v>4.3200000000000127E-2</v>
      </c>
      <c r="AC145" s="318">
        <v>41117</v>
      </c>
      <c r="AD145" s="316">
        <v>2.7570999999999999</v>
      </c>
      <c r="AE145" s="316"/>
      <c r="AF145" s="316">
        <f t="shared" si="27"/>
        <v>-3.7100000000000133E-2</v>
      </c>
      <c r="AG145" s="316">
        <f t="shared" si="28"/>
        <v>-8.030000000000026E-2</v>
      </c>
      <c r="AH145" s="4">
        <v>41117</v>
      </c>
      <c r="AI145" s="5">
        <v>2.7199999999999998</v>
      </c>
      <c r="AJ145" s="5"/>
      <c r="AK145" s="106"/>
      <c r="AL145" s="95">
        <f t="shared" si="29"/>
        <v>76.462746353687862</v>
      </c>
      <c r="AM145" s="70">
        <f t="shared" si="35"/>
        <v>-2.5976309331786886E-2</v>
      </c>
      <c r="AN145" s="74">
        <f t="shared" si="25"/>
        <v>0.2065383190204112</v>
      </c>
      <c r="AO145" s="74"/>
      <c r="AP145" s="106"/>
      <c r="AQ145" s="4">
        <v>41117</v>
      </c>
      <c r="AR145" s="5">
        <v>2.7071000000000001</v>
      </c>
      <c r="AS145" s="330">
        <v>41117</v>
      </c>
      <c r="AT145" s="328">
        <v>3.2261000000000002</v>
      </c>
      <c r="AU145" s="330">
        <v>41117</v>
      </c>
      <c r="AV145" s="328">
        <v>3.4529999999999998</v>
      </c>
      <c r="AW145" s="330">
        <v>41117</v>
      </c>
      <c r="AX145" s="328">
        <v>4.2690999999999999</v>
      </c>
      <c r="AY145" s="330">
        <v>41117</v>
      </c>
      <c r="AZ145" s="328">
        <v>5.9985999999999997</v>
      </c>
      <c r="BA145" s="106"/>
      <c r="BC145" s="4">
        <v>41117</v>
      </c>
      <c r="BD145" s="5">
        <v>1.3660000000000001</v>
      </c>
    </row>
    <row r="146" spans="1:56">
      <c r="A146" s="4">
        <v>41124</v>
      </c>
      <c r="B146" s="318">
        <v>41124</v>
      </c>
      <c r="C146" s="316">
        <v>1.6284999999999998</v>
      </c>
      <c r="D146" s="316"/>
      <c r="E146" s="316">
        <f t="shared" si="30"/>
        <v>0.20649999999999991</v>
      </c>
      <c r="F146" s="4">
        <v>41124</v>
      </c>
      <c r="G146" s="5">
        <v>1.4219999999999999</v>
      </c>
      <c r="H146" s="5"/>
      <c r="I146" s="106"/>
      <c r="J146" s="95">
        <f t="shared" si="31"/>
        <v>86.83169843821743</v>
      </c>
      <c r="K146" s="70">
        <f t="shared" si="33"/>
        <v>-2.4622160428866497E-3</v>
      </c>
      <c r="L146" s="74">
        <f t="shared" si="23"/>
        <v>9.8523156959594793E-2</v>
      </c>
      <c r="M146" s="74"/>
      <c r="N146" s="106"/>
      <c r="O146" s="4">
        <v>41124</v>
      </c>
      <c r="P146" s="5">
        <v>1.85</v>
      </c>
      <c r="Q146" s="5"/>
      <c r="R146" s="106"/>
      <c r="S146" s="5">
        <f>(1+G146)/(1+P146)-1</f>
        <v>-0.15017543859649141</v>
      </c>
      <c r="T146" s="95">
        <f t="shared" si="32"/>
        <v>101.51423322629283</v>
      </c>
      <c r="U146" s="70">
        <f t="shared" si="34"/>
        <v>4.473527188149402E-3</v>
      </c>
      <c r="V146" s="74">
        <f t="shared" si="24"/>
        <v>4.1419836654700642E-2</v>
      </c>
      <c r="W146" s="74"/>
      <c r="X146" s="106"/>
      <c r="Y146" s="318">
        <v>41124</v>
      </c>
      <c r="Z146" s="316">
        <v>2.6465000000000001</v>
      </c>
      <c r="AA146" s="316"/>
      <c r="AB146" s="316">
        <f t="shared" si="26"/>
        <v>7.0899999999999963E-2</v>
      </c>
      <c r="AC146" s="318">
        <v>41124</v>
      </c>
      <c r="AD146" s="316">
        <v>2.5756000000000001</v>
      </c>
      <c r="AE146" s="316"/>
      <c r="AF146" s="316">
        <f t="shared" si="27"/>
        <v>-3.7599999999999856E-2</v>
      </c>
      <c r="AG146" s="316">
        <f t="shared" si="28"/>
        <v>-0.10849999999999982</v>
      </c>
      <c r="AH146" s="4">
        <v>41124</v>
      </c>
      <c r="AI146" s="5">
        <v>2.5380000000000003</v>
      </c>
      <c r="AJ146" s="5"/>
      <c r="AK146" s="106"/>
      <c r="AL146" s="95">
        <f t="shared" si="29"/>
        <v>77.830814812769574</v>
      </c>
      <c r="AM146" s="70">
        <f t="shared" si="35"/>
        <v>1.7891960782490637E-2</v>
      </c>
      <c r="AN146" s="74">
        <f t="shared" si="25"/>
        <v>0.20670898935700802</v>
      </c>
      <c r="AO146" s="74"/>
      <c r="AP146" s="106"/>
      <c r="AQ146" s="4">
        <v>41124</v>
      </c>
      <c r="AR146" s="5">
        <v>2.6627000000000001</v>
      </c>
      <c r="AS146" s="330">
        <v>41124</v>
      </c>
      <c r="AT146" s="328">
        <v>3.0131999999999999</v>
      </c>
      <c r="AU146" s="330">
        <v>41124</v>
      </c>
      <c r="AV146" s="328">
        <v>3.3420000000000001</v>
      </c>
      <c r="AW146" s="330">
        <v>41124</v>
      </c>
      <c r="AX146" s="328">
        <v>4.0524000000000004</v>
      </c>
      <c r="AY146" s="330">
        <v>41124</v>
      </c>
      <c r="AZ146" s="328">
        <v>5.9123000000000001</v>
      </c>
      <c r="BA146" s="106"/>
      <c r="BC146" s="4">
        <v>41124</v>
      </c>
      <c r="BD146" s="5">
        <v>1.379</v>
      </c>
    </row>
    <row r="147" spans="1:56">
      <c r="A147" s="4">
        <v>41131</v>
      </c>
      <c r="B147" s="318">
        <v>41131</v>
      </c>
      <c r="C147" s="316">
        <v>1.5956999999999999</v>
      </c>
      <c r="D147" s="316"/>
      <c r="E147" s="316">
        <f t="shared" si="30"/>
        <v>0.2117</v>
      </c>
      <c r="F147" s="4">
        <v>41131</v>
      </c>
      <c r="G147" s="5">
        <v>1.3839999999999999</v>
      </c>
      <c r="H147" s="5"/>
      <c r="I147" s="106"/>
      <c r="J147" s="95">
        <f t="shared" si="31"/>
        <v>87.15770406108021</v>
      </c>
      <c r="K147" s="70">
        <f t="shared" si="33"/>
        <v>3.7544540614363334E-3</v>
      </c>
      <c r="L147" s="74">
        <f t="shared" si="23"/>
        <v>9.8539591345344832E-2</v>
      </c>
      <c r="M147" s="74"/>
      <c r="N147" s="106"/>
      <c r="O147" s="4">
        <v>41131</v>
      </c>
      <c r="P147" s="5">
        <v>1.8399999999999999</v>
      </c>
      <c r="Q147" s="5"/>
      <c r="R147" s="106"/>
      <c r="S147" s="5">
        <f>(1+G147)/(1+P147)-1</f>
        <v>-0.16056338028169015</v>
      </c>
      <c r="T147" s="95">
        <f t="shared" si="32"/>
        <v>101.6199046769201</v>
      </c>
      <c r="U147" s="70">
        <f t="shared" si="34"/>
        <v>1.0409520642461023E-3</v>
      </c>
      <c r="V147" s="74">
        <f t="shared" si="24"/>
        <v>4.1126812590619191E-2</v>
      </c>
      <c r="W147" s="74"/>
      <c r="X147" s="106"/>
      <c r="Y147" s="318">
        <v>41131</v>
      </c>
      <c r="Z147" s="316">
        <v>2.6095000000000002</v>
      </c>
      <c r="AA147" s="316"/>
      <c r="AB147" s="316">
        <f t="shared" si="26"/>
        <v>6.7000000000000171E-2</v>
      </c>
      <c r="AC147" s="318">
        <v>41131</v>
      </c>
      <c r="AD147" s="316">
        <v>2.5425</v>
      </c>
      <c r="AE147" s="316"/>
      <c r="AF147" s="316">
        <f t="shared" si="27"/>
        <v>-4.3499999999999872E-2</v>
      </c>
      <c r="AG147" s="316">
        <f t="shared" si="28"/>
        <v>-0.11050000000000004</v>
      </c>
      <c r="AH147" s="4">
        <v>41131</v>
      </c>
      <c r="AI147" s="5">
        <v>2.4990000000000001</v>
      </c>
      <c r="AJ147" s="5"/>
      <c r="AK147" s="106"/>
      <c r="AL147" s="95">
        <f t="shared" si="29"/>
        <v>78.127462029366029</v>
      </c>
      <c r="AM147" s="70">
        <f t="shared" si="35"/>
        <v>3.811436605283801E-3</v>
      </c>
      <c r="AN147" s="74">
        <f t="shared" si="25"/>
        <v>0.20394472906151273</v>
      </c>
      <c r="AO147" s="74"/>
      <c r="AP147" s="106"/>
      <c r="AQ147" s="4">
        <v>41131</v>
      </c>
      <c r="AR147" s="5">
        <v>2.57</v>
      </c>
      <c r="AS147" s="330">
        <v>41131</v>
      </c>
      <c r="AT147" s="328">
        <v>2.9001000000000001</v>
      </c>
      <c r="AU147" s="330">
        <v>41131</v>
      </c>
      <c r="AV147" s="328">
        <v>3.1718999999999999</v>
      </c>
      <c r="AW147" s="330">
        <v>41131</v>
      </c>
      <c r="AX147" s="328">
        <v>3.9401999999999999</v>
      </c>
      <c r="AY147" s="330">
        <v>41131</v>
      </c>
      <c r="AZ147" s="328">
        <v>5.8126999999999995</v>
      </c>
      <c r="BA147" s="106"/>
      <c r="BC147" s="4">
        <v>41131</v>
      </c>
      <c r="BD147" s="5">
        <v>1.448</v>
      </c>
    </row>
    <row r="148" spans="1:56">
      <c r="A148" s="4">
        <v>41138</v>
      </c>
      <c r="B148" s="318">
        <v>41138</v>
      </c>
      <c r="C148" s="316">
        <v>1.7130999999999998</v>
      </c>
      <c r="D148" s="316"/>
      <c r="E148" s="316">
        <f t="shared" si="30"/>
        <v>0.21909999999999985</v>
      </c>
      <c r="F148" s="4">
        <v>41138</v>
      </c>
      <c r="G148" s="5">
        <v>1.494</v>
      </c>
      <c r="H148" s="5"/>
      <c r="I148" s="106"/>
      <c r="J148" s="95">
        <f t="shared" si="31"/>
        <v>86.217675730599268</v>
      </c>
      <c r="K148" s="70">
        <f t="shared" si="33"/>
        <v>-1.0785372797591928E-2</v>
      </c>
      <c r="L148" s="74">
        <f t="shared" si="23"/>
        <v>9.7044418382009154E-2</v>
      </c>
      <c r="M148" s="74"/>
      <c r="N148" s="106"/>
      <c r="O148" s="4">
        <v>41138</v>
      </c>
      <c r="P148" s="5">
        <v>1.92</v>
      </c>
      <c r="Q148" s="5"/>
      <c r="R148" s="106"/>
      <c r="S148" s="5">
        <f>(1+G148)/(1+P148)-1</f>
        <v>-0.1458904109589042</v>
      </c>
      <c r="T148" s="95">
        <f t="shared" si="32"/>
        <v>101.47067895435563</v>
      </c>
      <c r="U148" s="70">
        <f t="shared" si="34"/>
        <v>-1.4684694208176969E-3</v>
      </c>
      <c r="V148" s="74">
        <f t="shared" si="24"/>
        <v>4.1017789494003733E-2</v>
      </c>
      <c r="W148" s="74"/>
      <c r="X148" s="106"/>
      <c r="Y148" s="318">
        <v>41138</v>
      </c>
      <c r="Z148" s="316">
        <v>2.6855000000000002</v>
      </c>
      <c r="AA148" s="316"/>
      <c r="AB148" s="316">
        <f t="shared" si="26"/>
        <v>5.950000000000033E-2</v>
      </c>
      <c r="AC148" s="318">
        <v>41138</v>
      </c>
      <c r="AD148" s="316">
        <v>2.6259999999999999</v>
      </c>
      <c r="AE148" s="316"/>
      <c r="AF148" s="316">
        <f t="shared" si="27"/>
        <v>-4.4999999999999929E-2</v>
      </c>
      <c r="AG148" s="316">
        <f t="shared" si="28"/>
        <v>-0.10450000000000026</v>
      </c>
      <c r="AH148" s="4">
        <v>41138</v>
      </c>
      <c r="AI148" s="5">
        <v>2.581</v>
      </c>
      <c r="AJ148" s="5"/>
      <c r="AK148" s="106"/>
      <c r="AL148" s="95">
        <f t="shared" si="29"/>
        <v>77.50517759793857</v>
      </c>
      <c r="AM148" s="70">
        <f t="shared" si="35"/>
        <v>-7.9649897137777179E-3</v>
      </c>
      <c r="AN148" s="74">
        <f t="shared" si="25"/>
        <v>0.20378243038748822</v>
      </c>
      <c r="AO148" s="74"/>
      <c r="AP148" s="106"/>
      <c r="AQ148" s="4">
        <v>41138</v>
      </c>
      <c r="AR148" s="5">
        <v>2.6391999999999998</v>
      </c>
      <c r="AS148" s="330">
        <v>41138</v>
      </c>
      <c r="AT148" s="328">
        <v>3.0146999999999999</v>
      </c>
      <c r="AU148" s="330">
        <v>41138</v>
      </c>
      <c r="AV148" s="328">
        <v>3.2252999999999998</v>
      </c>
      <c r="AW148" s="330">
        <v>41138</v>
      </c>
      <c r="AX148" s="328">
        <v>4.0179</v>
      </c>
      <c r="AY148" s="330">
        <v>41138</v>
      </c>
      <c r="AZ148" s="328">
        <v>5.7824</v>
      </c>
      <c r="BA148" s="106"/>
      <c r="BC148" s="4">
        <v>41138</v>
      </c>
      <c r="BD148" s="5">
        <v>1.5659999999999998</v>
      </c>
    </row>
    <row r="149" spans="1:56">
      <c r="A149" s="4">
        <v>41145</v>
      </c>
      <c r="B149" s="318">
        <v>41145</v>
      </c>
      <c r="C149" s="316">
        <v>1.5552999999999999</v>
      </c>
      <c r="D149" s="316"/>
      <c r="E149" s="316">
        <f t="shared" si="30"/>
        <v>0.20229999999999992</v>
      </c>
      <c r="F149" s="4">
        <v>41145</v>
      </c>
      <c r="G149" s="5">
        <v>1.353</v>
      </c>
      <c r="H149" s="5"/>
      <c r="I149" s="106"/>
      <c r="J149" s="95">
        <f t="shared" si="31"/>
        <v>87.424653305798188</v>
      </c>
      <c r="K149" s="70">
        <f t="shared" si="33"/>
        <v>1.3999189435009959E-2</v>
      </c>
      <c r="L149" s="74">
        <f t="shared" si="23"/>
        <v>9.7645928868277609E-2</v>
      </c>
      <c r="M149" s="74"/>
      <c r="N149" s="106"/>
      <c r="O149" s="4">
        <v>41145</v>
      </c>
      <c r="P149" s="5">
        <v>1.77</v>
      </c>
      <c r="Q149" s="5"/>
      <c r="R149" s="106"/>
      <c r="S149" s="5">
        <f>(1+G149)/(1+P149)-1</f>
        <v>-0.15054151624548751</v>
      </c>
      <c r="T149" s="95">
        <f t="shared" si="32"/>
        <v>101.51795509975331</v>
      </c>
      <c r="U149" s="70">
        <f t="shared" si="34"/>
        <v>4.6590942215869654E-4</v>
      </c>
      <c r="V149" s="74">
        <f t="shared" si="24"/>
        <v>4.069693696141561E-2</v>
      </c>
      <c r="W149" s="74"/>
      <c r="X149" s="106"/>
      <c r="Y149" s="318">
        <v>41145</v>
      </c>
      <c r="Z149" s="316">
        <v>2.5724999999999998</v>
      </c>
      <c r="AA149" s="316"/>
      <c r="AB149" s="316">
        <f t="shared" si="26"/>
        <v>5.2399999999999558E-2</v>
      </c>
      <c r="AC149" s="318">
        <v>41145</v>
      </c>
      <c r="AD149" s="316">
        <v>2.5201000000000002</v>
      </c>
      <c r="AE149" s="316"/>
      <c r="AF149" s="316">
        <f t="shared" si="27"/>
        <v>-3.5100000000000353E-2</v>
      </c>
      <c r="AG149" s="316">
        <f t="shared" si="28"/>
        <v>-8.7499999999999911E-2</v>
      </c>
      <c r="AH149" s="4">
        <v>41145</v>
      </c>
      <c r="AI149" s="5">
        <v>2.4849999999999999</v>
      </c>
      <c r="AJ149" s="5"/>
      <c r="AK149" s="106"/>
      <c r="AL149" s="95">
        <f t="shared" si="29"/>
        <v>78.234253958827196</v>
      </c>
      <c r="AM149" s="70">
        <f t="shared" si="35"/>
        <v>9.4068084673096485E-3</v>
      </c>
      <c r="AN149" s="74">
        <f t="shared" si="25"/>
        <v>0.20376767352279951</v>
      </c>
      <c r="AO149" s="74"/>
      <c r="AP149" s="106"/>
      <c r="AQ149" s="4">
        <v>41145</v>
      </c>
      <c r="AR149" s="5">
        <v>2.5179999999999998</v>
      </c>
      <c r="AS149" s="330">
        <v>41145</v>
      </c>
      <c r="AT149" s="328">
        <v>2.8731</v>
      </c>
      <c r="AU149" s="330">
        <v>41145</v>
      </c>
      <c r="AV149" s="328">
        <v>3.0632999999999999</v>
      </c>
      <c r="AW149" s="330">
        <v>41145</v>
      </c>
      <c r="AX149" s="328">
        <v>3.8809</v>
      </c>
      <c r="AY149" s="330">
        <v>41145</v>
      </c>
      <c r="AZ149" s="328">
        <v>5.7507999999999999</v>
      </c>
      <c r="BA149" s="106"/>
      <c r="BC149" s="4">
        <v>41145</v>
      </c>
      <c r="BD149" s="5">
        <v>1.4450000000000001</v>
      </c>
    </row>
    <row r="150" spans="1:56">
      <c r="A150" s="4">
        <v>41152</v>
      </c>
      <c r="B150" s="318">
        <v>41152</v>
      </c>
      <c r="C150" s="316">
        <v>1.556</v>
      </c>
      <c r="D150" s="316"/>
      <c r="E150" s="316">
        <f t="shared" si="30"/>
        <v>0.22300000000000009</v>
      </c>
      <c r="F150" s="4">
        <v>41152</v>
      </c>
      <c r="G150" s="5">
        <v>1.333</v>
      </c>
      <c r="H150" s="5"/>
      <c r="I150" s="106"/>
      <c r="J150" s="95">
        <f t="shared" si="31"/>
        <v>87.59735586338239</v>
      </c>
      <c r="K150" s="70">
        <f t="shared" si="33"/>
        <v>1.9754445806049086E-3</v>
      </c>
      <c r="L150" s="74">
        <f t="shared" si="23"/>
        <v>9.6761874146767929E-2</v>
      </c>
      <c r="M150" s="74"/>
      <c r="N150" s="106"/>
      <c r="O150" s="4">
        <v>41152</v>
      </c>
      <c r="P150" s="5">
        <v>1.81</v>
      </c>
      <c r="Q150" s="5"/>
      <c r="R150" s="106"/>
      <c r="S150" s="5">
        <f>(1+G150)/(1+P150)-1</f>
        <v>-0.1697508896797153</v>
      </c>
      <c r="T150" s="95">
        <f t="shared" si="32"/>
        <v>101.71346555535736</v>
      </c>
      <c r="U150" s="70">
        <f t="shared" si="34"/>
        <v>1.925870703482345E-3</v>
      </c>
      <c r="V150" s="74">
        <f t="shared" si="24"/>
        <v>4.0512053580905705E-2</v>
      </c>
      <c r="W150" s="74"/>
      <c r="X150" s="106"/>
      <c r="Y150" s="318">
        <v>41152</v>
      </c>
      <c r="Z150" s="316">
        <v>2.6334</v>
      </c>
      <c r="AA150" s="316"/>
      <c r="AB150" s="316">
        <f t="shared" si="26"/>
        <v>3.6399999999999988E-2</v>
      </c>
      <c r="AC150" s="318">
        <v>41152</v>
      </c>
      <c r="AD150" s="316">
        <v>2.597</v>
      </c>
      <c r="AE150" s="316"/>
      <c r="AF150" s="316">
        <f t="shared" si="27"/>
        <v>-4.5999999999999819E-2</v>
      </c>
      <c r="AG150" s="316">
        <f t="shared" si="28"/>
        <v>-8.2399999999999807E-2</v>
      </c>
      <c r="AH150" s="4">
        <v>41152</v>
      </c>
      <c r="AI150" s="5">
        <v>2.5510000000000002</v>
      </c>
      <c r="AJ150" s="5"/>
      <c r="AK150" s="106"/>
      <c r="AL150" s="95">
        <f t="shared" si="29"/>
        <v>77.732207913944947</v>
      </c>
      <c r="AM150" s="70">
        <f t="shared" si="35"/>
        <v>-6.4172152155558835E-3</v>
      </c>
      <c r="AN150" s="74">
        <f t="shared" si="25"/>
        <v>0.20366911715018954</v>
      </c>
      <c r="AO150" s="74"/>
      <c r="AP150" s="106"/>
      <c r="AQ150" s="4">
        <v>41152</v>
      </c>
      <c r="AR150" s="5">
        <v>2.5095000000000001</v>
      </c>
      <c r="AS150" s="330">
        <v>41152</v>
      </c>
      <c r="AT150" s="328">
        <v>2.8401999999999998</v>
      </c>
      <c r="AU150" s="330">
        <v>41152</v>
      </c>
      <c r="AV150" s="328">
        <v>3.1150000000000002</v>
      </c>
      <c r="AW150" s="330">
        <v>41152</v>
      </c>
      <c r="AX150" s="328">
        <v>3.8241000000000001</v>
      </c>
      <c r="AY150" s="330">
        <v>41152</v>
      </c>
      <c r="AZ150" s="328">
        <v>5.7472000000000003</v>
      </c>
      <c r="BA150" s="106"/>
      <c r="BC150" s="4">
        <v>41152</v>
      </c>
      <c r="BD150" s="5">
        <v>1.3260000000000001</v>
      </c>
    </row>
    <row r="151" spans="1:56">
      <c r="A151" s="4">
        <v>41159</v>
      </c>
      <c r="B151" s="318">
        <v>41159</v>
      </c>
      <c r="C151" s="316">
        <v>1.7343999999999999</v>
      </c>
      <c r="D151" s="316"/>
      <c r="E151" s="316">
        <f t="shared" si="30"/>
        <v>0.21639999999999993</v>
      </c>
      <c r="F151" s="4">
        <v>41159</v>
      </c>
      <c r="G151" s="5">
        <v>1.518</v>
      </c>
      <c r="H151" s="5"/>
      <c r="I151" s="106"/>
      <c r="J151" s="95">
        <f t="shared" si="31"/>
        <v>86.014064128811611</v>
      </c>
      <c r="K151" s="70">
        <f t="shared" si="33"/>
        <v>-1.8074652128085855E-2</v>
      </c>
      <c r="L151" s="74">
        <f t="shared" si="23"/>
        <v>9.602352153179039E-2</v>
      </c>
      <c r="M151" s="74"/>
      <c r="N151" s="106"/>
      <c r="O151" s="4">
        <v>41159</v>
      </c>
      <c r="P151" s="5">
        <v>1.85</v>
      </c>
      <c r="Q151" s="5"/>
      <c r="R151" s="106"/>
      <c r="S151" s="5">
        <f>(1+G151)/(1+P151)-1</f>
        <v>-0.11649122807017553</v>
      </c>
      <c r="T151" s="95">
        <f t="shared" si="32"/>
        <v>101.17241080403926</v>
      </c>
      <c r="U151" s="70">
        <f t="shared" si="34"/>
        <v>-5.3194014023996861E-3</v>
      </c>
      <c r="V151" s="74">
        <f t="shared" si="24"/>
        <v>4.0936120369652551E-2</v>
      </c>
      <c r="W151" s="74"/>
      <c r="X151" s="106"/>
      <c r="Y151" s="318">
        <v>41159</v>
      </c>
      <c r="Z151" s="316">
        <v>2.6848999999999998</v>
      </c>
      <c r="AA151" s="316"/>
      <c r="AB151" s="316">
        <f t="shared" si="26"/>
        <v>3.8499999999999979E-2</v>
      </c>
      <c r="AC151" s="318">
        <v>41159</v>
      </c>
      <c r="AD151" s="316">
        <v>2.6463999999999999</v>
      </c>
      <c r="AE151" s="316"/>
      <c r="AF151" s="316">
        <f t="shared" si="27"/>
        <v>-3.0399999999999761E-2</v>
      </c>
      <c r="AG151" s="316">
        <f t="shared" si="28"/>
        <v>-6.8899999999999739E-2</v>
      </c>
      <c r="AH151" s="4">
        <v>41159</v>
      </c>
      <c r="AI151" s="5">
        <v>2.6160000000000001</v>
      </c>
      <c r="AJ151" s="5"/>
      <c r="AK151" s="106"/>
      <c r="AL151" s="95">
        <f t="shared" si="29"/>
        <v>77.241230314254409</v>
      </c>
      <c r="AM151" s="70">
        <f t="shared" si="35"/>
        <v>-6.3162698303139038E-3</v>
      </c>
      <c r="AN151" s="74">
        <f t="shared" si="25"/>
        <v>0.20365139112866798</v>
      </c>
      <c r="AO151" s="74"/>
      <c r="AP151" s="106"/>
      <c r="AQ151" s="4">
        <v>41159</v>
      </c>
      <c r="AR151" s="5">
        <v>2.6865999999999999</v>
      </c>
      <c r="AS151" s="330">
        <v>41159</v>
      </c>
      <c r="AT151" s="328">
        <v>2.9580000000000002</v>
      </c>
      <c r="AU151" s="330">
        <v>41159</v>
      </c>
      <c r="AV151" s="328">
        <v>3.3626</v>
      </c>
      <c r="AW151" s="330">
        <v>41159</v>
      </c>
      <c r="AX151" s="328">
        <v>3.9882999999999997</v>
      </c>
      <c r="AY151" s="330">
        <v>41159</v>
      </c>
      <c r="AZ151" s="328">
        <v>5.8064</v>
      </c>
      <c r="BA151" s="106"/>
      <c r="BC151" s="4">
        <v>41159</v>
      </c>
      <c r="BD151" s="5">
        <v>1.409</v>
      </c>
    </row>
    <row r="152" spans="1:56">
      <c r="A152" s="4">
        <v>41166</v>
      </c>
      <c r="B152" s="318">
        <v>41166</v>
      </c>
      <c r="C152" s="316">
        <v>1.9053</v>
      </c>
      <c r="D152" s="316"/>
      <c r="E152" s="316">
        <f t="shared" si="30"/>
        <v>0.20029999999999992</v>
      </c>
      <c r="F152" s="4">
        <v>41166</v>
      </c>
      <c r="G152" s="5">
        <v>1.7050000000000001</v>
      </c>
      <c r="H152" s="5"/>
      <c r="I152" s="106"/>
      <c r="J152" s="95">
        <f t="shared" si="31"/>
        <v>84.44558693317974</v>
      </c>
      <c r="K152" s="70">
        <f t="shared" si="33"/>
        <v>-1.8235124819622237E-2</v>
      </c>
      <c r="L152" s="74">
        <f t="shared" si="23"/>
        <v>9.7379391013199798E-2</v>
      </c>
      <c r="M152" s="74"/>
      <c r="N152" s="106"/>
      <c r="O152" s="4">
        <v>41166</v>
      </c>
      <c r="P152" s="5">
        <v>1.9300000000000002</v>
      </c>
      <c r="Q152" s="5"/>
      <c r="R152" s="106"/>
      <c r="S152" s="5">
        <f>(1+G152)/(1+P152)-1</f>
        <v>-7.6791808873720169E-2</v>
      </c>
      <c r="T152" s="95">
        <f t="shared" si="32"/>
        <v>100.77117141618298</v>
      </c>
      <c r="U152" s="70">
        <f t="shared" si="34"/>
        <v>-3.9658972704865077E-3</v>
      </c>
      <c r="V152" s="74">
        <f t="shared" si="24"/>
        <v>4.0848667521472787E-2</v>
      </c>
      <c r="W152" s="74"/>
      <c r="X152" s="106"/>
      <c r="Y152" s="318">
        <v>41166</v>
      </c>
      <c r="Z152" s="316">
        <v>2.7016</v>
      </c>
      <c r="AA152" s="316"/>
      <c r="AB152" s="316">
        <f t="shared" si="26"/>
        <v>4.9900000000000055E-2</v>
      </c>
      <c r="AC152" s="318">
        <v>41166</v>
      </c>
      <c r="AD152" s="316">
        <v>2.6516999999999999</v>
      </c>
      <c r="AE152" s="316"/>
      <c r="AF152" s="316">
        <f t="shared" si="27"/>
        <v>-3.9699999999999847E-2</v>
      </c>
      <c r="AG152" s="316">
        <f t="shared" si="28"/>
        <v>-8.9599999999999902E-2</v>
      </c>
      <c r="AH152" s="4">
        <v>41166</v>
      </c>
      <c r="AI152" s="5">
        <v>2.6120000000000001</v>
      </c>
      <c r="AJ152" s="5"/>
      <c r="AK152" s="106"/>
      <c r="AL152" s="95">
        <f t="shared" si="29"/>
        <v>77.271345615089118</v>
      </c>
      <c r="AM152" s="70">
        <f t="shared" si="35"/>
        <v>3.8988634324162223E-4</v>
      </c>
      <c r="AN152" s="74">
        <f t="shared" si="25"/>
        <v>0.20308086566089012</v>
      </c>
      <c r="AO152" s="74"/>
      <c r="AP152" s="106"/>
      <c r="AQ152" s="4">
        <v>41166</v>
      </c>
      <c r="AR152" s="5">
        <v>2.8029000000000002</v>
      </c>
      <c r="AS152" s="330">
        <v>41166</v>
      </c>
      <c r="AT152" s="328">
        <v>3.0467</v>
      </c>
      <c r="AU152" s="330">
        <v>41166</v>
      </c>
      <c r="AV152" s="328">
        <v>3.4723000000000002</v>
      </c>
      <c r="AW152" s="330">
        <v>41166</v>
      </c>
      <c r="AX152" s="328">
        <v>4.0965999999999996</v>
      </c>
      <c r="AY152" s="330">
        <v>41166</v>
      </c>
      <c r="AZ152" s="328">
        <v>5.8414999999999999</v>
      </c>
      <c r="BA152" s="106"/>
      <c r="BC152" s="4">
        <v>41166</v>
      </c>
      <c r="BD152" s="5">
        <v>1.5609999999999999</v>
      </c>
    </row>
    <row r="153" spans="1:56">
      <c r="A153" s="4">
        <v>41173</v>
      </c>
      <c r="B153" s="318">
        <v>41173</v>
      </c>
      <c r="C153" s="316">
        <v>1.7970999999999999</v>
      </c>
      <c r="D153" s="316"/>
      <c r="E153" s="316">
        <f t="shared" si="30"/>
        <v>0.20109999999999983</v>
      </c>
      <c r="F153" s="4">
        <v>41173</v>
      </c>
      <c r="G153" s="5">
        <v>1.5960000000000001</v>
      </c>
      <c r="H153" s="5"/>
      <c r="I153" s="106"/>
      <c r="J153" s="95">
        <f t="shared" si="31"/>
        <v>85.355970759039508</v>
      </c>
      <c r="K153" s="70">
        <f t="shared" si="33"/>
        <v>1.078071523832427E-2</v>
      </c>
      <c r="L153" s="74">
        <f t="shared" si="23"/>
        <v>9.7304468037865258E-2</v>
      </c>
      <c r="M153" s="74"/>
      <c r="N153" s="106"/>
      <c r="O153" s="4">
        <v>41173</v>
      </c>
      <c r="P153" s="5">
        <v>1.87</v>
      </c>
      <c r="Q153" s="5"/>
      <c r="R153" s="106"/>
      <c r="S153" s="5">
        <f>(1+G153)/(1+P153)-1</f>
        <v>-9.5470383275261361E-2</v>
      </c>
      <c r="T153" s="95">
        <f t="shared" si="32"/>
        <v>100.9597360628799</v>
      </c>
      <c r="U153" s="70">
        <f t="shared" si="34"/>
        <v>1.8712161826337159E-3</v>
      </c>
      <c r="V153" s="74">
        <f t="shared" si="24"/>
        <v>4.0827781741705982E-2</v>
      </c>
      <c r="W153" s="74"/>
      <c r="X153" s="106"/>
      <c r="Y153" s="318">
        <v>41173</v>
      </c>
      <c r="Z153" s="316">
        <v>2.6960999999999999</v>
      </c>
      <c r="AA153" s="316"/>
      <c r="AB153" s="316">
        <f t="shared" si="26"/>
        <v>3.6700000000000177E-2</v>
      </c>
      <c r="AC153" s="318">
        <v>41173</v>
      </c>
      <c r="AD153" s="316">
        <v>2.6593999999999998</v>
      </c>
      <c r="AE153" s="316"/>
      <c r="AF153" s="316">
        <f t="shared" si="27"/>
        <v>-3.139999999999965E-2</v>
      </c>
      <c r="AG153" s="316">
        <f t="shared" si="28"/>
        <v>-6.8099999999999827E-2</v>
      </c>
      <c r="AH153" s="4">
        <v>41173</v>
      </c>
      <c r="AI153" s="5">
        <v>2.6280000000000001</v>
      </c>
      <c r="AJ153" s="5"/>
      <c r="AK153" s="106"/>
      <c r="AL153" s="95">
        <f t="shared" si="29"/>
        <v>77.150961848576586</v>
      </c>
      <c r="AM153" s="70">
        <f t="shared" si="35"/>
        <v>-1.5579354229470562E-3</v>
      </c>
      <c r="AN153" s="74">
        <f t="shared" si="25"/>
        <v>0.20301045284168354</v>
      </c>
      <c r="AO153" s="74"/>
      <c r="AP153" s="106"/>
      <c r="AQ153" s="4">
        <v>41173</v>
      </c>
      <c r="AR153" s="5">
        <v>2.7309999999999999</v>
      </c>
      <c r="AS153" s="330">
        <v>41173</v>
      </c>
      <c r="AT153" s="328">
        <v>2.9675000000000002</v>
      </c>
      <c r="AU153" s="330">
        <v>41173</v>
      </c>
      <c r="AV153" s="328">
        <v>3.3942999999999999</v>
      </c>
      <c r="AW153" s="330">
        <v>41173</v>
      </c>
      <c r="AX153" s="328">
        <v>4.0487000000000002</v>
      </c>
      <c r="AY153" s="330">
        <v>41173</v>
      </c>
      <c r="AZ153" s="328">
        <v>5.8333000000000004</v>
      </c>
      <c r="BA153" s="106"/>
      <c r="BC153" s="4">
        <v>41173</v>
      </c>
      <c r="BD153" s="5">
        <v>1.462</v>
      </c>
    </row>
    <row r="154" spans="1:56">
      <c r="A154" s="4">
        <v>41180</v>
      </c>
      <c r="B154" s="318">
        <v>41180</v>
      </c>
      <c r="C154" s="316">
        <v>1.6278999999999999</v>
      </c>
      <c r="D154" s="316"/>
      <c r="E154" s="316">
        <f t="shared" si="30"/>
        <v>0.18689999999999984</v>
      </c>
      <c r="F154" s="4">
        <v>41180</v>
      </c>
      <c r="G154" s="5">
        <v>1.4410000000000001</v>
      </c>
      <c r="H154" s="5"/>
      <c r="I154" s="106"/>
      <c r="J154" s="95">
        <f t="shared" si="31"/>
        <v>86.669198815636847</v>
      </c>
      <c r="K154" s="70">
        <f t="shared" si="33"/>
        <v>1.5385309837370261E-2</v>
      </c>
      <c r="L154" s="74">
        <f t="shared" si="23"/>
        <v>9.7367855533918135E-2</v>
      </c>
      <c r="M154" s="74"/>
      <c r="N154" s="106"/>
      <c r="O154" s="4">
        <v>41180</v>
      </c>
      <c r="P154" s="5">
        <v>1.87</v>
      </c>
      <c r="Q154" s="5"/>
      <c r="R154" s="106"/>
      <c r="S154" s="5">
        <f>(1+G154)/(1+P154)-1</f>
        <v>-0.14947735191637634</v>
      </c>
      <c r="T154" s="95">
        <f t="shared" si="32"/>
        <v>101.507136267487</v>
      </c>
      <c r="U154" s="70">
        <f t="shared" si="34"/>
        <v>5.4219654879660946E-3</v>
      </c>
      <c r="V154" s="74">
        <f t="shared" si="24"/>
        <v>4.1081481286519325E-2</v>
      </c>
      <c r="W154" s="74"/>
      <c r="X154" s="106"/>
      <c r="Y154" s="318">
        <v>41180</v>
      </c>
      <c r="Z154" s="316">
        <v>2.6135999999999999</v>
      </c>
      <c r="AA154" s="316"/>
      <c r="AB154" s="316">
        <f t="shared" si="26"/>
        <v>6.3399999999999679E-2</v>
      </c>
      <c r="AC154" s="318">
        <v>41180</v>
      </c>
      <c r="AD154" s="316">
        <v>2.5502000000000002</v>
      </c>
      <c r="AE154" s="316"/>
      <c r="AF154" s="316">
        <f t="shared" si="27"/>
        <v>-2.4200000000000443E-2</v>
      </c>
      <c r="AG154" s="316">
        <f t="shared" si="28"/>
        <v>-8.7600000000000122E-2</v>
      </c>
      <c r="AH154" s="4">
        <v>41180</v>
      </c>
      <c r="AI154" s="5">
        <v>2.5259999999999998</v>
      </c>
      <c r="AJ154" s="5"/>
      <c r="AK154" s="106"/>
      <c r="AL154" s="95">
        <f t="shared" si="29"/>
        <v>77.921958703017452</v>
      </c>
      <c r="AM154" s="70">
        <f t="shared" si="35"/>
        <v>9.993353756938177E-3</v>
      </c>
      <c r="AN154" s="74">
        <f t="shared" si="25"/>
        <v>0.20300721849044223</v>
      </c>
      <c r="AO154" s="74"/>
      <c r="AP154" s="106"/>
      <c r="AQ154" s="4">
        <v>41180</v>
      </c>
      <c r="AR154" s="5">
        <v>2.6414</v>
      </c>
      <c r="AS154" s="330">
        <v>41180</v>
      </c>
      <c r="AT154" s="328">
        <v>2.8666999999999998</v>
      </c>
      <c r="AU154" s="330">
        <v>41180</v>
      </c>
      <c r="AV154" s="328">
        <v>3.3132999999999999</v>
      </c>
      <c r="AW154" s="330">
        <v>41180</v>
      </c>
      <c r="AX154" s="328">
        <v>3.9802999999999997</v>
      </c>
      <c r="AY154" s="330">
        <v>41180</v>
      </c>
      <c r="AZ154" s="328">
        <v>5.9417999999999997</v>
      </c>
      <c r="BA154" s="106"/>
      <c r="BC154" s="4">
        <v>41180</v>
      </c>
      <c r="BD154" s="5">
        <v>1.371</v>
      </c>
    </row>
    <row r="155" spans="1:56">
      <c r="A155" s="4">
        <v>41187</v>
      </c>
      <c r="B155" s="318">
        <v>41187</v>
      </c>
      <c r="C155" s="316">
        <v>1.7138</v>
      </c>
      <c r="D155" s="316"/>
      <c r="E155" s="316">
        <f t="shared" si="30"/>
        <v>0.19379999999999997</v>
      </c>
      <c r="F155" s="4">
        <v>41187</v>
      </c>
      <c r="G155" s="5">
        <v>1.52</v>
      </c>
      <c r="H155" s="5"/>
      <c r="I155" s="106"/>
      <c r="J155" s="95">
        <f t="shared" si="31"/>
        <v>85.99712038587036</v>
      </c>
      <c r="K155" s="70">
        <f t="shared" si="33"/>
        <v>-7.7545245479439008E-3</v>
      </c>
      <c r="L155" s="74">
        <f t="shared" si="23"/>
        <v>9.699546098659334E-2</v>
      </c>
      <c r="M155" s="74"/>
      <c r="N155" s="106"/>
      <c r="O155" s="4">
        <v>41187</v>
      </c>
      <c r="P155" s="5">
        <v>1.9100000000000001</v>
      </c>
      <c r="Q155" s="5"/>
      <c r="R155" s="106"/>
      <c r="S155" s="5">
        <f>(1+G155)/(1+P155)-1</f>
        <v>-0.13402061855670111</v>
      </c>
      <c r="T155" s="95">
        <f t="shared" si="32"/>
        <v>101.35013821524203</v>
      </c>
      <c r="U155" s="70">
        <f t="shared" si="34"/>
        <v>-1.5466700964871908E-3</v>
      </c>
      <c r="V155" s="74">
        <f t="shared" si="24"/>
        <v>4.0444722445719471E-2</v>
      </c>
      <c r="W155" s="74"/>
      <c r="X155" s="106"/>
      <c r="Y155" s="318">
        <v>41187</v>
      </c>
      <c r="Z155" s="316">
        <v>2.5590999999999999</v>
      </c>
      <c r="AA155" s="316"/>
      <c r="AB155" s="316">
        <f t="shared" si="26"/>
        <v>6.2899999999999956E-2</v>
      </c>
      <c r="AC155" s="318">
        <v>41187</v>
      </c>
      <c r="AD155" s="316">
        <v>2.4962</v>
      </c>
      <c r="AE155" s="316"/>
      <c r="AF155" s="316">
        <f t="shared" si="27"/>
        <v>-3.2200000000000006E-2</v>
      </c>
      <c r="AG155" s="316">
        <f t="shared" si="28"/>
        <v>-9.5099999999999962E-2</v>
      </c>
      <c r="AH155" s="4">
        <v>41187</v>
      </c>
      <c r="AI155" s="5">
        <v>2.464</v>
      </c>
      <c r="AJ155" s="5"/>
      <c r="AK155" s="106"/>
      <c r="AL155" s="95">
        <f t="shared" si="29"/>
        <v>78.394743046234666</v>
      </c>
      <c r="AM155" s="70">
        <f t="shared" si="35"/>
        <v>6.0674083542885263E-3</v>
      </c>
      <c r="AN155" s="74">
        <f t="shared" si="25"/>
        <v>0.2003034209403515</v>
      </c>
      <c r="AO155" s="74"/>
      <c r="AP155" s="106"/>
      <c r="AQ155" s="4">
        <v>41187</v>
      </c>
      <c r="AR155" s="5">
        <v>2.6997999999999998</v>
      </c>
      <c r="AS155" s="330">
        <v>41187</v>
      </c>
      <c r="AT155" s="328">
        <v>2.9088000000000003</v>
      </c>
      <c r="AU155" s="330">
        <v>41187</v>
      </c>
      <c r="AV155" s="328">
        <v>3.38</v>
      </c>
      <c r="AW155" s="330">
        <v>41187</v>
      </c>
      <c r="AX155" s="328">
        <v>4.0418000000000003</v>
      </c>
      <c r="AY155" s="330">
        <v>41187</v>
      </c>
      <c r="AZ155" s="328">
        <v>5.8982000000000001</v>
      </c>
      <c r="BA155" s="106"/>
      <c r="BC155" s="4">
        <v>41187</v>
      </c>
      <c r="BD155" s="5">
        <v>1.4470000000000001</v>
      </c>
    </row>
    <row r="156" spans="1:56">
      <c r="A156" s="4">
        <v>41194</v>
      </c>
      <c r="B156" s="318">
        <v>41194</v>
      </c>
      <c r="C156" s="316">
        <v>1.6598000000000002</v>
      </c>
      <c r="D156" s="316"/>
      <c r="E156" s="316">
        <f t="shared" si="30"/>
        <v>0.21580000000000021</v>
      </c>
      <c r="F156" s="4">
        <v>41194</v>
      </c>
      <c r="G156" s="5">
        <v>1.444</v>
      </c>
      <c r="H156" s="5"/>
      <c r="I156" s="106"/>
      <c r="J156" s="95">
        <f t="shared" si="31"/>
        <v>86.643571573237665</v>
      </c>
      <c r="K156" s="70">
        <f t="shared" si="33"/>
        <v>7.5171259742962153E-3</v>
      </c>
      <c r="L156" s="74">
        <f t="shared" si="23"/>
        <v>9.5040268056792748E-2</v>
      </c>
      <c r="M156" s="74"/>
      <c r="N156" s="106"/>
      <c r="O156" s="4">
        <v>41194</v>
      </c>
      <c r="P156" s="5">
        <v>1.81</v>
      </c>
      <c r="Q156" s="5"/>
      <c r="R156" s="106"/>
      <c r="S156" s="5">
        <f>(1+G156)/(1+P156)-1</f>
        <v>-0.13024911032028474</v>
      </c>
      <c r="T156" s="95">
        <f t="shared" si="32"/>
        <v>101.31187057903365</v>
      </c>
      <c r="U156" s="70">
        <f t="shared" si="34"/>
        <v>-3.7757853005689529E-4</v>
      </c>
      <c r="V156" s="74">
        <f t="shared" si="24"/>
        <v>4.0328615850198736E-2</v>
      </c>
      <c r="W156" s="74"/>
      <c r="X156" s="106"/>
      <c r="Y156" s="318">
        <v>41194</v>
      </c>
      <c r="Z156" s="316">
        <v>2.4809999999999999</v>
      </c>
      <c r="AA156" s="316"/>
      <c r="AB156" s="316">
        <f t="shared" si="26"/>
        <v>8.1399999999999917E-2</v>
      </c>
      <c r="AC156" s="318">
        <v>41194</v>
      </c>
      <c r="AD156" s="316">
        <v>2.3996</v>
      </c>
      <c r="AE156" s="316"/>
      <c r="AF156" s="316">
        <f t="shared" si="27"/>
        <v>-3.860000000000019E-2</v>
      </c>
      <c r="AG156" s="316">
        <f t="shared" si="28"/>
        <v>-0.12000000000000011</v>
      </c>
      <c r="AH156" s="4">
        <v>41194</v>
      </c>
      <c r="AI156" s="5">
        <v>2.3609999999999998</v>
      </c>
      <c r="AJ156" s="5"/>
      <c r="AK156" s="106"/>
      <c r="AL156" s="95">
        <f t="shared" si="29"/>
        <v>79.187165903661011</v>
      </c>
      <c r="AM156" s="70">
        <f t="shared" si="35"/>
        <v>1.0108112185009651E-2</v>
      </c>
      <c r="AN156" s="74">
        <f t="shared" si="25"/>
        <v>0.19568267381009649</v>
      </c>
      <c r="AO156" s="74"/>
      <c r="AP156" s="106"/>
      <c r="AQ156" s="4">
        <v>41194</v>
      </c>
      <c r="AR156" s="5">
        <v>2.6480000000000001</v>
      </c>
      <c r="AS156" s="330">
        <v>41194</v>
      </c>
      <c r="AT156" s="328">
        <v>2.8628999999999998</v>
      </c>
      <c r="AU156" s="330">
        <v>41194</v>
      </c>
      <c r="AV156" s="328">
        <v>3.3210999999999999</v>
      </c>
      <c r="AW156" s="330">
        <v>41194</v>
      </c>
      <c r="AX156" s="328">
        <v>3.9592999999999998</v>
      </c>
      <c r="AY156" s="330">
        <v>41194</v>
      </c>
      <c r="AZ156" s="328">
        <v>5.8452999999999999</v>
      </c>
      <c r="BA156" s="106"/>
      <c r="BC156" s="4">
        <v>41194</v>
      </c>
      <c r="BD156" s="5">
        <v>1.391</v>
      </c>
    </row>
    <row r="157" spans="1:56">
      <c r="A157" s="4">
        <v>41201</v>
      </c>
      <c r="B157" s="318">
        <v>41201</v>
      </c>
      <c r="C157" s="316">
        <v>1.7972000000000001</v>
      </c>
      <c r="D157" s="316"/>
      <c r="E157" s="316">
        <f t="shared" si="30"/>
        <v>0.20420000000000016</v>
      </c>
      <c r="F157" s="4">
        <v>41201</v>
      </c>
      <c r="G157" s="5">
        <v>1.593</v>
      </c>
      <c r="H157" s="5"/>
      <c r="I157" s="106"/>
      <c r="J157" s="95">
        <f t="shared" si="31"/>
        <v>85.38117937991619</v>
      </c>
      <c r="K157" s="70">
        <f t="shared" si="33"/>
        <v>-1.4569946395323809E-2</v>
      </c>
      <c r="L157" s="74">
        <f t="shared" si="23"/>
        <v>9.6031731262339493E-2</v>
      </c>
      <c r="M157" s="74"/>
      <c r="N157" s="106"/>
      <c r="O157" s="4">
        <v>41201</v>
      </c>
      <c r="P157" s="5">
        <v>1.78</v>
      </c>
      <c r="Q157" s="5"/>
      <c r="R157" s="106"/>
      <c r="S157" s="5">
        <f>(1+G157)/(1+P157)-1</f>
        <v>-6.7266187050359805E-2</v>
      </c>
      <c r="T157" s="95">
        <f t="shared" si="32"/>
        <v>100.67515718808983</v>
      </c>
      <c r="U157" s="70">
        <f t="shared" si="34"/>
        <v>-6.2846869503522139E-3</v>
      </c>
      <c r="V157" s="74">
        <f t="shared" si="24"/>
        <v>4.0845256802175302E-2</v>
      </c>
      <c r="W157" s="74"/>
      <c r="X157" s="106"/>
      <c r="Y157" s="318">
        <v>41201</v>
      </c>
      <c r="Z157" s="316">
        <v>2.5087000000000002</v>
      </c>
      <c r="AA157" s="316"/>
      <c r="AB157" s="316">
        <f t="shared" si="26"/>
        <v>7.3900000000000077E-2</v>
      </c>
      <c r="AC157" s="318">
        <v>41201</v>
      </c>
      <c r="AD157" s="316">
        <v>2.4348000000000001</v>
      </c>
      <c r="AE157" s="316"/>
      <c r="AF157" s="316">
        <f t="shared" si="27"/>
        <v>-4.0799999999999947E-2</v>
      </c>
      <c r="AG157" s="316">
        <f t="shared" si="28"/>
        <v>-0.11470000000000002</v>
      </c>
      <c r="AH157" s="4">
        <v>41201</v>
      </c>
      <c r="AI157" s="5">
        <v>2.3940000000000001</v>
      </c>
      <c r="AJ157" s="5"/>
      <c r="AK157" s="106"/>
      <c r="AL157" s="95">
        <f t="shared" si="29"/>
        <v>78.93232774012273</v>
      </c>
      <c r="AM157" s="70">
        <f t="shared" si="35"/>
        <v>-3.2181750745861617E-3</v>
      </c>
      <c r="AN157" s="74">
        <f t="shared" si="25"/>
        <v>0.19574662481265681</v>
      </c>
      <c r="AO157" s="74"/>
      <c r="AP157" s="106"/>
      <c r="AQ157" s="4">
        <v>41201</v>
      </c>
      <c r="AR157" s="5">
        <v>2.7294</v>
      </c>
      <c r="AS157" s="330">
        <v>41201</v>
      </c>
      <c r="AT157" s="328">
        <v>2.9272</v>
      </c>
      <c r="AU157" s="330">
        <v>41201</v>
      </c>
      <c r="AV157" s="328">
        <v>3.3852000000000002</v>
      </c>
      <c r="AW157" s="330">
        <v>41201</v>
      </c>
      <c r="AX157" s="328">
        <v>3.9493999999999998</v>
      </c>
      <c r="AY157" s="330">
        <v>41201</v>
      </c>
      <c r="AZ157" s="328">
        <v>5.7586000000000004</v>
      </c>
      <c r="BA157" s="106"/>
      <c r="BC157" s="4">
        <v>41201</v>
      </c>
      <c r="BD157" s="5">
        <v>1.468</v>
      </c>
    </row>
    <row r="158" spans="1:56">
      <c r="A158" s="4">
        <v>41208</v>
      </c>
      <c r="B158" s="318">
        <v>41208</v>
      </c>
      <c r="C158" s="316">
        <v>1.7151999999999998</v>
      </c>
      <c r="D158" s="316"/>
      <c r="E158" s="316">
        <f t="shared" si="30"/>
        <v>0.1791999999999998</v>
      </c>
      <c r="F158" s="4">
        <v>41208</v>
      </c>
      <c r="G158" s="5">
        <v>1.536</v>
      </c>
      <c r="H158" s="5"/>
      <c r="I158" s="106"/>
      <c r="J158" s="95">
        <f t="shared" si="31"/>
        <v>85.861702540378332</v>
      </c>
      <c r="K158" s="70">
        <f t="shared" si="33"/>
        <v>5.6279752042775405E-3</v>
      </c>
      <c r="L158" s="74">
        <f t="shared" si="23"/>
        <v>9.5784546850119279E-2</v>
      </c>
      <c r="M158" s="74"/>
      <c r="N158" s="106"/>
      <c r="O158" s="4">
        <v>41208</v>
      </c>
      <c r="P158" s="5">
        <v>1.75</v>
      </c>
      <c r="Q158" s="5"/>
      <c r="R158" s="106"/>
      <c r="S158" s="5">
        <f>(1+G158)/(1+P158)-1</f>
        <v>-7.7818181818181786E-2</v>
      </c>
      <c r="T158" s="95">
        <f t="shared" si="32"/>
        <v>100.78152282994677</v>
      </c>
      <c r="U158" s="70">
        <f t="shared" si="34"/>
        <v>1.0565232260647793E-3</v>
      </c>
      <c r="V158" s="74">
        <f t="shared" si="24"/>
        <v>4.0838318190906782E-2</v>
      </c>
      <c r="W158" s="74"/>
      <c r="X158" s="106"/>
      <c r="Y158" s="318">
        <v>41208</v>
      </c>
      <c r="Z158" s="316">
        <v>2.5760999999999998</v>
      </c>
      <c r="AA158" s="316"/>
      <c r="AB158" s="316">
        <f t="shared" si="26"/>
        <v>7.9599999999999671E-2</v>
      </c>
      <c r="AC158" s="318">
        <v>41208</v>
      </c>
      <c r="AD158" s="316">
        <v>2.4965000000000002</v>
      </c>
      <c r="AE158" s="316"/>
      <c r="AF158" s="316">
        <f t="shared" si="27"/>
        <v>-4.750000000000032E-2</v>
      </c>
      <c r="AG158" s="316">
        <f t="shared" si="28"/>
        <v>-0.12709999999999999</v>
      </c>
      <c r="AH158" s="4">
        <v>41208</v>
      </c>
      <c r="AI158" s="5">
        <v>2.4489999999999998</v>
      </c>
      <c r="AJ158" s="5"/>
      <c r="AK158" s="106"/>
      <c r="AL158" s="95">
        <f t="shared" si="29"/>
        <v>78.509599825789877</v>
      </c>
      <c r="AM158" s="70">
        <f t="shared" si="35"/>
        <v>-5.3555739002737251E-3</v>
      </c>
      <c r="AN158" s="74">
        <f t="shared" si="25"/>
        <v>0.1958505124912053</v>
      </c>
      <c r="AO158" s="74"/>
      <c r="AP158" s="106"/>
      <c r="AQ158" s="4">
        <v>41208</v>
      </c>
      <c r="AR158" s="5">
        <v>2.6733000000000002</v>
      </c>
      <c r="AS158" s="330">
        <v>41208</v>
      </c>
      <c r="AT158" s="328">
        <v>2.8601999999999999</v>
      </c>
      <c r="AU158" s="330">
        <v>41208</v>
      </c>
      <c r="AV158" s="328">
        <v>3.3264</v>
      </c>
      <c r="AW158" s="330">
        <v>41208</v>
      </c>
      <c r="AX158" s="328">
        <v>3.8258999999999999</v>
      </c>
      <c r="AY158" s="330">
        <v>41208</v>
      </c>
      <c r="AZ158" s="328">
        <v>5.8254999999999999</v>
      </c>
      <c r="BA158" s="106"/>
      <c r="BC158" s="4">
        <v>41208</v>
      </c>
      <c r="BD158" s="5">
        <v>1.448</v>
      </c>
    </row>
    <row r="159" spans="1:56">
      <c r="A159" s="4">
        <v>41215</v>
      </c>
      <c r="B159" s="318">
        <v>41215</v>
      </c>
      <c r="C159" s="316">
        <v>1.6265000000000001</v>
      </c>
      <c r="D159" s="316"/>
      <c r="E159" s="316">
        <f t="shared" si="30"/>
        <v>0.17749999999999999</v>
      </c>
      <c r="F159" s="4">
        <v>41215</v>
      </c>
      <c r="G159" s="5">
        <v>1.4490000000000001</v>
      </c>
      <c r="H159" s="5"/>
      <c r="I159" s="106"/>
      <c r="J159" s="95">
        <f t="shared" si="31"/>
        <v>86.600878023897664</v>
      </c>
      <c r="K159" s="70">
        <f t="shared" si="33"/>
        <v>8.6089078325894963E-3</v>
      </c>
      <c r="L159" s="74">
        <f t="shared" si="23"/>
        <v>8.9761771632633686E-2</v>
      </c>
      <c r="M159" s="74"/>
      <c r="N159" s="106"/>
      <c r="O159" s="4">
        <v>41215</v>
      </c>
      <c r="P159" s="5">
        <v>1.75</v>
      </c>
      <c r="Q159" s="5"/>
      <c r="R159" s="106"/>
      <c r="S159" s="5">
        <f>(1+G159)/(1+P159)-1</f>
        <v>-0.10945454545454547</v>
      </c>
      <c r="T159" s="95">
        <f t="shared" si="32"/>
        <v>101.10116356967579</v>
      </c>
      <c r="U159" s="70">
        <f t="shared" si="34"/>
        <v>3.1716204593213847E-3</v>
      </c>
      <c r="V159" s="74">
        <f t="shared" si="24"/>
        <v>4.0403988483017003E-2</v>
      </c>
      <c r="W159" s="74"/>
      <c r="X159" s="106"/>
      <c r="Y159" s="318">
        <v>41215</v>
      </c>
      <c r="Z159" s="316">
        <v>2.5097</v>
      </c>
      <c r="AA159" s="316"/>
      <c r="AB159" s="316">
        <f t="shared" si="26"/>
        <v>5.2300000000000235E-2</v>
      </c>
      <c r="AC159" s="318">
        <v>41215</v>
      </c>
      <c r="AD159" s="316">
        <v>2.4573999999999998</v>
      </c>
      <c r="AE159" s="316"/>
      <c r="AF159" s="316">
        <f t="shared" si="27"/>
        <v>-4.1399999999999881E-2</v>
      </c>
      <c r="AG159" s="316">
        <f t="shared" si="28"/>
        <v>-9.3700000000000117E-2</v>
      </c>
      <c r="AH159" s="4">
        <v>41215</v>
      </c>
      <c r="AI159" s="5">
        <v>2.4159999999999999</v>
      </c>
      <c r="AJ159" s="5"/>
      <c r="AK159" s="106"/>
      <c r="AL159" s="95">
        <f t="shared" si="29"/>
        <v>78.762936865637144</v>
      </c>
      <c r="AM159" s="70">
        <f t="shared" si="35"/>
        <v>3.2268288261488175E-3</v>
      </c>
      <c r="AN159" s="74">
        <f t="shared" si="25"/>
        <v>0.19556637989812481</v>
      </c>
      <c r="AO159" s="74"/>
      <c r="AP159" s="106"/>
      <c r="AQ159" s="4">
        <v>41215</v>
      </c>
      <c r="AR159" s="5">
        <v>2.5939000000000001</v>
      </c>
      <c r="AS159" s="330">
        <v>41215</v>
      </c>
      <c r="AT159" s="328">
        <v>2.7664999999999997</v>
      </c>
      <c r="AU159" s="330">
        <v>41215</v>
      </c>
      <c r="AV159" s="328">
        <v>3.2330000000000001</v>
      </c>
      <c r="AW159" s="330">
        <v>41215</v>
      </c>
      <c r="AX159" s="328">
        <v>3.6745000000000001</v>
      </c>
      <c r="AY159" s="330">
        <v>41215</v>
      </c>
      <c r="AZ159" s="328">
        <v>5.7610999999999999</v>
      </c>
      <c r="BA159" s="106"/>
      <c r="BC159" s="4">
        <v>41215</v>
      </c>
      <c r="BD159" s="5">
        <v>1.4510000000000001</v>
      </c>
    </row>
    <row r="160" spans="1:56">
      <c r="A160" s="4">
        <v>41222</v>
      </c>
      <c r="B160" s="318">
        <v>41222</v>
      </c>
      <c r="C160" s="316">
        <v>1.5234999999999999</v>
      </c>
      <c r="D160" s="316"/>
      <c r="E160" s="316">
        <f t="shared" si="30"/>
        <v>0.17649999999999988</v>
      </c>
      <c r="F160" s="4">
        <v>41222</v>
      </c>
      <c r="G160" s="5">
        <v>1.347</v>
      </c>
      <c r="H160" s="5"/>
      <c r="I160" s="106"/>
      <c r="J160" s="95">
        <f t="shared" si="31"/>
        <v>87.47642471368043</v>
      </c>
      <c r="K160" s="70">
        <f t="shared" si="33"/>
        <v>1.011013640694448E-2</v>
      </c>
      <c r="L160" s="74">
        <f t="shared" si="23"/>
        <v>8.9940748036883178E-2</v>
      </c>
      <c r="M160" s="74"/>
      <c r="N160" s="106"/>
      <c r="O160" s="4">
        <v>41222</v>
      </c>
      <c r="P160" s="5">
        <v>1.69</v>
      </c>
      <c r="Q160" s="5"/>
      <c r="R160" s="106"/>
      <c r="S160" s="5">
        <f>(1+G160)/(1+P160)-1</f>
        <v>-0.1275092936802974</v>
      </c>
      <c r="T160" s="95">
        <f t="shared" si="32"/>
        <v>101.2840809762244</v>
      </c>
      <c r="U160" s="70">
        <f t="shared" si="34"/>
        <v>1.8092512498389835E-3</v>
      </c>
      <c r="V160" s="74">
        <f t="shared" si="24"/>
        <v>3.9989329597871277E-2</v>
      </c>
      <c r="W160" s="74"/>
      <c r="X160" s="106"/>
      <c r="Y160" s="318">
        <v>41222</v>
      </c>
      <c r="Z160" s="316">
        <v>2.4001999999999999</v>
      </c>
      <c r="AA160" s="316"/>
      <c r="AB160" s="316">
        <f t="shared" si="26"/>
        <v>4.8999999999999932E-2</v>
      </c>
      <c r="AC160" s="318">
        <v>41222</v>
      </c>
      <c r="AD160" s="316">
        <v>2.3512</v>
      </c>
      <c r="AE160" s="316"/>
      <c r="AF160" s="316">
        <f t="shared" si="27"/>
        <v>-5.01999999999998E-2</v>
      </c>
      <c r="AG160" s="316">
        <f t="shared" si="28"/>
        <v>-9.9199999999999733E-2</v>
      </c>
      <c r="AH160" s="4">
        <v>41222</v>
      </c>
      <c r="AI160" s="5">
        <v>2.3010000000000002</v>
      </c>
      <c r="AJ160" s="5"/>
      <c r="AK160" s="106"/>
      <c r="AL160" s="95">
        <f t="shared" si="29"/>
        <v>79.652829911564837</v>
      </c>
      <c r="AM160" s="70">
        <f t="shared" si="35"/>
        <v>1.1298373084357865E-2</v>
      </c>
      <c r="AN160" s="74">
        <f t="shared" si="25"/>
        <v>0.19529325021423624</v>
      </c>
      <c r="AO160" s="74"/>
      <c r="AP160" s="106"/>
      <c r="AQ160" s="4">
        <v>41222</v>
      </c>
      <c r="AR160" s="5">
        <v>2.5044</v>
      </c>
      <c r="AS160" s="330">
        <v>41222</v>
      </c>
      <c r="AT160" s="328">
        <v>2.6569000000000003</v>
      </c>
      <c r="AU160" s="330">
        <v>41222</v>
      </c>
      <c r="AV160" s="328">
        <v>3.1402000000000001</v>
      </c>
      <c r="AW160" s="330">
        <v>41222</v>
      </c>
      <c r="AX160" s="328">
        <v>3.5366</v>
      </c>
      <c r="AY160" s="330">
        <v>41222</v>
      </c>
      <c r="AZ160" s="328">
        <v>5.7248999999999999</v>
      </c>
      <c r="BA160" s="106"/>
      <c r="BC160" s="4">
        <v>41222</v>
      </c>
      <c r="BD160" s="5">
        <v>1.339</v>
      </c>
    </row>
    <row r="161" spans="1:56">
      <c r="A161" s="4">
        <v>41229</v>
      </c>
      <c r="B161" s="318">
        <v>41229</v>
      </c>
      <c r="C161" s="316">
        <v>1.448</v>
      </c>
      <c r="D161" s="316"/>
      <c r="E161" s="316">
        <f t="shared" si="30"/>
        <v>0.11799999999999988</v>
      </c>
      <c r="F161" s="4">
        <v>41229</v>
      </c>
      <c r="G161" s="5">
        <v>1.33</v>
      </c>
      <c r="H161" s="5"/>
      <c r="I161" s="106"/>
      <c r="J161" s="95">
        <f t="shared" si="31"/>
        <v>87.623293599653252</v>
      </c>
      <c r="K161" s="70">
        <f t="shared" si="33"/>
        <v>1.6789539176245386E-3</v>
      </c>
      <c r="L161" s="74">
        <f t="shared" si="23"/>
        <v>8.9509431602324233E-2</v>
      </c>
      <c r="M161" s="74"/>
      <c r="N161" s="106"/>
      <c r="O161" s="4">
        <v>41229</v>
      </c>
      <c r="P161" s="5">
        <v>1.62</v>
      </c>
      <c r="Q161" s="5"/>
      <c r="R161" s="106"/>
      <c r="S161" s="5">
        <f>(1+G161)/(1+P161)-1</f>
        <v>-0.11068702290076338</v>
      </c>
      <c r="T161" s="95">
        <f t="shared" si="32"/>
        <v>101.11363856012584</v>
      </c>
      <c r="U161" s="70">
        <f t="shared" si="34"/>
        <v>-1.6828154479535302E-3</v>
      </c>
      <c r="V161" s="74">
        <f t="shared" si="24"/>
        <v>3.8936873477239856E-2</v>
      </c>
      <c r="W161" s="74"/>
      <c r="X161" s="106"/>
      <c r="Y161" s="318">
        <v>41229</v>
      </c>
      <c r="Z161" s="316">
        <v>2.3403</v>
      </c>
      <c r="AA161" s="316"/>
      <c r="AB161" s="316">
        <f t="shared" si="26"/>
        <v>2.7000000000000135E-2</v>
      </c>
      <c r="AC161" s="318">
        <v>41229</v>
      </c>
      <c r="AD161" s="316">
        <v>2.3132999999999999</v>
      </c>
      <c r="AE161" s="316"/>
      <c r="AF161" s="316">
        <f t="shared" si="27"/>
        <v>-5.8300000000000018E-2</v>
      </c>
      <c r="AG161" s="316">
        <f t="shared" si="28"/>
        <v>-8.5300000000000153E-2</v>
      </c>
      <c r="AH161" s="4">
        <v>41229</v>
      </c>
      <c r="AI161" s="5">
        <v>2.2549999999999999</v>
      </c>
      <c r="AJ161" s="5"/>
      <c r="AK161" s="106"/>
      <c r="AL161" s="95">
        <f t="shared" si="29"/>
        <v>80.011878991176076</v>
      </c>
      <c r="AM161" s="70">
        <f t="shared" si="35"/>
        <v>4.5076751197650616E-3</v>
      </c>
      <c r="AN161" s="74">
        <f t="shared" si="25"/>
        <v>0.1921651345402155</v>
      </c>
      <c r="AO161" s="74"/>
      <c r="AP161" s="106"/>
      <c r="AQ161" s="4">
        <v>41229</v>
      </c>
      <c r="AR161" s="5">
        <v>2.4420000000000002</v>
      </c>
      <c r="AS161" s="330">
        <v>41229</v>
      </c>
      <c r="AT161" s="328">
        <v>2.5884999999999998</v>
      </c>
      <c r="AU161" s="330">
        <v>41229</v>
      </c>
      <c r="AV161" s="328">
        <v>3.0895999999999999</v>
      </c>
      <c r="AW161" s="330">
        <v>41229</v>
      </c>
      <c r="AX161" s="328">
        <v>3.4634</v>
      </c>
      <c r="AY161" s="330">
        <v>41229</v>
      </c>
      <c r="AZ161" s="328">
        <v>5.5652999999999997</v>
      </c>
      <c r="BA161" s="106"/>
      <c r="BC161" s="4">
        <v>41229</v>
      </c>
      <c r="BD161" s="5">
        <v>1.3280000000000001</v>
      </c>
    </row>
    <row r="162" spans="1:56">
      <c r="A162" s="4">
        <v>41236</v>
      </c>
      <c r="B162" s="318">
        <v>41236</v>
      </c>
      <c r="C162" s="316">
        <v>1.5651999999999999</v>
      </c>
      <c r="D162" s="316"/>
      <c r="E162" s="316">
        <f t="shared" si="30"/>
        <v>0.13019999999999987</v>
      </c>
      <c r="F162" s="4">
        <v>41236</v>
      </c>
      <c r="G162" s="5">
        <v>1.4350000000000001</v>
      </c>
      <c r="H162" s="5"/>
      <c r="I162" s="106"/>
      <c r="J162" s="95">
        <f t="shared" si="31"/>
        <v>86.720478318031027</v>
      </c>
      <c r="K162" s="70">
        <f t="shared" si="33"/>
        <v>-1.0303370765166003E-2</v>
      </c>
      <c r="L162" s="74">
        <f t="shared" si="23"/>
        <v>8.5139108731351443E-2</v>
      </c>
      <c r="M162" s="74"/>
      <c r="N162" s="106"/>
      <c r="O162" s="4">
        <v>41236</v>
      </c>
      <c r="P162" s="5">
        <v>1.75</v>
      </c>
      <c r="Q162" s="5"/>
      <c r="R162" s="106"/>
      <c r="S162" s="5">
        <f>(1+G162)/(1+P162)-1</f>
        <v>-0.11454545454545451</v>
      </c>
      <c r="T162" s="95">
        <f t="shared" si="32"/>
        <v>101.15270409664143</v>
      </c>
      <c r="U162" s="70">
        <f t="shared" si="34"/>
        <v>3.8635279149176153E-4</v>
      </c>
      <c r="V162" s="74">
        <f t="shared" si="24"/>
        <v>3.5089465425927627E-2</v>
      </c>
      <c r="W162" s="74"/>
      <c r="X162" s="106"/>
      <c r="Y162" s="318">
        <v>41236</v>
      </c>
      <c r="Z162" s="316">
        <v>2.3658000000000001</v>
      </c>
      <c r="AA162" s="316"/>
      <c r="AB162" s="316">
        <f t="shared" si="26"/>
        <v>1.130000000000031E-2</v>
      </c>
      <c r="AC162" s="318">
        <v>41236</v>
      </c>
      <c r="AD162" s="316">
        <v>2.3544999999999998</v>
      </c>
      <c r="AE162" s="316"/>
      <c r="AF162" s="316">
        <f t="shared" si="27"/>
        <v>-6.549999999999967E-2</v>
      </c>
      <c r="AG162" s="316">
        <f t="shared" si="28"/>
        <v>-7.6799999999999979E-2</v>
      </c>
      <c r="AH162" s="4">
        <v>41236</v>
      </c>
      <c r="AI162" s="5">
        <v>2.2890000000000001</v>
      </c>
      <c r="AJ162" s="5"/>
      <c r="AK162" s="106"/>
      <c r="AL162" s="95">
        <f t="shared" si="29"/>
        <v>79.746323710201267</v>
      </c>
      <c r="AM162" s="70">
        <f t="shared" si="35"/>
        <v>-3.318948190231789E-3</v>
      </c>
      <c r="AN162" s="74">
        <f t="shared" si="25"/>
        <v>0.16369541306211599</v>
      </c>
      <c r="AO162" s="74"/>
      <c r="AP162" s="106"/>
      <c r="AQ162" s="4">
        <v>41236</v>
      </c>
      <c r="AR162" s="5">
        <v>2.5488</v>
      </c>
      <c r="AS162" s="330">
        <v>41236</v>
      </c>
      <c r="AT162" s="328">
        <v>2.6871999999999998</v>
      </c>
      <c r="AU162" s="330">
        <v>41236</v>
      </c>
      <c r="AV162" s="328">
        <v>3.2143999999999999</v>
      </c>
      <c r="AW162" s="330">
        <v>41236</v>
      </c>
      <c r="AX162" s="328">
        <v>3.5270000000000001</v>
      </c>
      <c r="AY162" s="330">
        <v>41236</v>
      </c>
      <c r="AZ162" s="328">
        <v>5.5697999999999999</v>
      </c>
      <c r="BA162" s="106"/>
      <c r="BC162" s="4">
        <v>41236</v>
      </c>
      <c r="BD162" s="5">
        <v>1.399</v>
      </c>
    </row>
    <row r="163" spans="1:56">
      <c r="A163" s="4">
        <v>41243</v>
      </c>
      <c r="B163" s="318">
        <v>41243</v>
      </c>
      <c r="C163" s="316">
        <v>1.5032999999999999</v>
      </c>
      <c r="D163" s="316"/>
      <c r="E163" s="316">
        <f t="shared" si="30"/>
        <v>0.11829999999999985</v>
      </c>
      <c r="F163" s="4">
        <v>41243</v>
      </c>
      <c r="G163" s="5">
        <v>1.385</v>
      </c>
      <c r="H163" s="5"/>
      <c r="I163" s="106"/>
      <c r="J163" s="95">
        <f t="shared" si="31"/>
        <v>87.149107736609764</v>
      </c>
      <c r="K163" s="70">
        <f t="shared" si="33"/>
        <v>4.9426551478051039E-3</v>
      </c>
      <c r="L163" s="74">
        <f t="shared" si="23"/>
        <v>8.4473987750042265E-2</v>
      </c>
      <c r="M163" s="74"/>
      <c r="N163" s="106"/>
      <c r="O163" s="4">
        <v>41243</v>
      </c>
      <c r="P163" s="5">
        <v>1.67</v>
      </c>
      <c r="Q163" s="5"/>
      <c r="R163" s="106"/>
      <c r="S163" s="5">
        <f>(1+G163)/(1+P163)-1</f>
        <v>-0.1067415730337079</v>
      </c>
      <c r="T163" s="95">
        <f t="shared" si="32"/>
        <v>101.07370914945358</v>
      </c>
      <c r="U163" s="70">
        <f t="shared" si="34"/>
        <v>-7.8094745853140625E-4</v>
      </c>
      <c r="V163" s="74">
        <f t="shared" si="24"/>
        <v>2.952019680984878E-2</v>
      </c>
      <c r="W163" s="74"/>
      <c r="X163" s="106"/>
      <c r="Y163" s="318">
        <v>41243</v>
      </c>
      <c r="Z163" s="316">
        <v>2.2063000000000001</v>
      </c>
      <c r="AA163" s="316"/>
      <c r="AB163" s="316">
        <f t="shared" si="26"/>
        <v>1.5000000000000568E-3</v>
      </c>
      <c r="AC163" s="318">
        <v>41243</v>
      </c>
      <c r="AD163" s="316">
        <v>2.2048000000000001</v>
      </c>
      <c r="AE163" s="316"/>
      <c r="AF163" s="316">
        <f t="shared" si="27"/>
        <v>-4.2800000000000171E-2</v>
      </c>
      <c r="AG163" s="316">
        <f t="shared" si="28"/>
        <v>-4.4300000000000228E-2</v>
      </c>
      <c r="AH163" s="4">
        <v>41243</v>
      </c>
      <c r="AI163" s="5">
        <v>2.1619999999999999</v>
      </c>
      <c r="AJ163" s="5"/>
      <c r="AK163" s="106"/>
      <c r="AL163" s="95">
        <f t="shared" si="29"/>
        <v>80.74323319941783</v>
      </c>
      <c r="AM163" s="70">
        <f t="shared" si="35"/>
        <v>1.2501008734137254E-2</v>
      </c>
      <c r="AN163" s="74">
        <f t="shared" si="25"/>
        <v>0.1159784828744282</v>
      </c>
      <c r="AO163" s="74"/>
      <c r="AP163" s="106"/>
      <c r="AQ163" s="4">
        <v>41243</v>
      </c>
      <c r="AR163" s="5">
        <v>2.4979</v>
      </c>
      <c r="AS163" s="330">
        <v>41243</v>
      </c>
      <c r="AT163" s="328">
        <v>2.6234000000000002</v>
      </c>
      <c r="AU163" s="330">
        <v>41243</v>
      </c>
      <c r="AV163" s="328">
        <v>3.1697000000000002</v>
      </c>
      <c r="AW163" s="330">
        <v>41243</v>
      </c>
      <c r="AX163" s="328">
        <v>3.4506999999999999</v>
      </c>
      <c r="AY163" s="330">
        <v>41243</v>
      </c>
      <c r="AZ163" s="328">
        <v>5.5335999999999999</v>
      </c>
      <c r="BA163" s="106"/>
      <c r="BC163" s="4">
        <v>41243</v>
      </c>
      <c r="BD163" s="5">
        <v>1.333</v>
      </c>
    </row>
    <row r="164" spans="1:56">
      <c r="A164" s="4">
        <v>41250</v>
      </c>
      <c r="B164" s="318">
        <v>41250</v>
      </c>
      <c r="C164" s="316">
        <v>1.4006000000000001</v>
      </c>
      <c r="D164" s="316"/>
      <c r="E164" s="316">
        <f t="shared" si="30"/>
        <v>0.10660000000000003</v>
      </c>
      <c r="F164" s="4">
        <v>41250</v>
      </c>
      <c r="G164" s="5">
        <v>1.294</v>
      </c>
      <c r="H164" s="5"/>
      <c r="I164" s="106"/>
      <c r="J164" s="95">
        <f t="shared" si="31"/>
        <v>87.935206275938441</v>
      </c>
      <c r="K164" s="70">
        <f t="shared" si="33"/>
        <v>9.0201559114580707E-3</v>
      </c>
      <c r="L164" s="74">
        <f t="shared" si="23"/>
        <v>8.4746191229309056E-2</v>
      </c>
      <c r="M164" s="74"/>
      <c r="N164" s="106"/>
      <c r="O164" s="4">
        <v>41250</v>
      </c>
      <c r="P164" s="5">
        <v>1.6099999999999999</v>
      </c>
      <c r="Q164" s="5"/>
      <c r="R164" s="106"/>
      <c r="S164" s="5">
        <f>(1+G164)/(1+P164)-1</f>
        <v>-0.12107279693486583</v>
      </c>
      <c r="T164" s="95">
        <f t="shared" si="32"/>
        <v>101.21882941042198</v>
      </c>
      <c r="U164" s="70">
        <f t="shared" si="34"/>
        <v>1.4357864393183992E-3</v>
      </c>
      <c r="V164" s="74">
        <f t="shared" si="24"/>
        <v>2.9193008297015075E-2</v>
      </c>
      <c r="W164" s="74"/>
      <c r="X164" s="106"/>
      <c r="Y164" s="318">
        <v>41250</v>
      </c>
      <c r="Z164" s="316">
        <v>2.1663000000000001</v>
      </c>
      <c r="AA164" s="316"/>
      <c r="AB164" s="316">
        <f t="shared" si="26"/>
        <v>1.0299999999999976E-2</v>
      </c>
      <c r="AC164" s="318">
        <v>41250</v>
      </c>
      <c r="AD164" s="316">
        <v>2.1560000000000001</v>
      </c>
      <c r="AE164" s="316"/>
      <c r="AF164" s="316">
        <f t="shared" si="27"/>
        <v>-6.7000000000000171E-2</v>
      </c>
      <c r="AG164" s="316">
        <f t="shared" si="28"/>
        <v>-7.7300000000000146E-2</v>
      </c>
      <c r="AH164" s="4">
        <v>41250</v>
      </c>
      <c r="AI164" s="5">
        <v>2.089</v>
      </c>
      <c r="AJ164" s="5"/>
      <c r="AK164" s="106"/>
      <c r="AL164" s="95">
        <f t="shared" si="29"/>
        <v>81.322459037375225</v>
      </c>
      <c r="AM164" s="70">
        <f t="shared" si="35"/>
        <v>7.1736765423653041E-3</v>
      </c>
      <c r="AN164" s="74">
        <f t="shared" si="25"/>
        <v>0.11587845418384483</v>
      </c>
      <c r="AO164" s="74"/>
      <c r="AP164" s="106"/>
      <c r="AQ164" s="4">
        <v>41250</v>
      </c>
      <c r="AR164" s="5">
        <v>2.4050000000000002</v>
      </c>
      <c r="AS164" s="330">
        <v>41250</v>
      </c>
      <c r="AT164" s="328">
        <v>2.5201000000000002</v>
      </c>
      <c r="AU164" s="330">
        <v>41250</v>
      </c>
      <c r="AV164" s="328">
        <v>3.0722</v>
      </c>
      <c r="AW164" s="330">
        <v>41250</v>
      </c>
      <c r="AX164" s="328">
        <v>3.3597000000000001</v>
      </c>
      <c r="AY164" s="330">
        <v>41250</v>
      </c>
      <c r="AZ164" s="328">
        <v>5.3727999999999998</v>
      </c>
      <c r="BA164" s="106"/>
      <c r="BC164" s="4">
        <v>41250</v>
      </c>
      <c r="BD164" s="5">
        <v>1.345</v>
      </c>
    </row>
    <row r="165" spans="1:56">
      <c r="A165" s="4">
        <v>41257</v>
      </c>
      <c r="B165" s="318">
        <v>41257</v>
      </c>
      <c r="C165" s="316">
        <v>1.4639</v>
      </c>
      <c r="D165" s="316"/>
      <c r="E165" s="316">
        <f t="shared" si="30"/>
        <v>0.1169</v>
      </c>
      <c r="F165" s="4">
        <v>41257</v>
      </c>
      <c r="G165" s="5">
        <v>1.347</v>
      </c>
      <c r="H165" s="5"/>
      <c r="I165" s="106"/>
      <c r="J165" s="95">
        <f t="shared" si="31"/>
        <v>87.47642471368043</v>
      </c>
      <c r="K165" s="70">
        <f t="shared" si="33"/>
        <v>-5.2172682783999625E-3</v>
      </c>
      <c r="L165" s="74">
        <f t="shared" si="23"/>
        <v>8.0185958133287355E-2</v>
      </c>
      <c r="M165" s="74"/>
      <c r="N165" s="106"/>
      <c r="O165" s="4">
        <v>41257</v>
      </c>
      <c r="P165" s="5">
        <v>1.69</v>
      </c>
      <c r="Q165" s="5"/>
      <c r="R165" s="106"/>
      <c r="S165" s="5">
        <f>(1+G165)/(1+P165)-1</f>
        <v>-0.1275092936802974</v>
      </c>
      <c r="T165" s="95">
        <f t="shared" si="32"/>
        <v>101.2840809762244</v>
      </c>
      <c r="U165" s="70">
        <f t="shared" si="34"/>
        <v>6.4465837218730441E-4</v>
      </c>
      <c r="V165" s="74">
        <f t="shared" si="24"/>
        <v>2.8107328677947692E-2</v>
      </c>
      <c r="W165" s="74"/>
      <c r="X165" s="106"/>
      <c r="Y165" s="318">
        <v>41257</v>
      </c>
      <c r="Z165" s="316">
        <v>2.1943000000000001</v>
      </c>
      <c r="AA165" s="316"/>
      <c r="AB165" s="316">
        <f t="shared" si="26"/>
        <v>2.6400000000000201E-2</v>
      </c>
      <c r="AC165" s="318">
        <v>41257</v>
      </c>
      <c r="AD165" s="316">
        <v>2.1678999999999999</v>
      </c>
      <c r="AE165" s="316"/>
      <c r="AF165" s="316">
        <f t="shared" si="27"/>
        <v>-5.6899999999999729E-2</v>
      </c>
      <c r="AG165" s="316">
        <f t="shared" si="28"/>
        <v>-8.329999999999993E-2</v>
      </c>
      <c r="AH165" s="4">
        <v>41257</v>
      </c>
      <c r="AI165" s="5">
        <v>2.1110000000000002</v>
      </c>
      <c r="AJ165" s="5"/>
      <c r="AK165" s="106"/>
      <c r="AL165" s="95">
        <f t="shared" si="29"/>
        <v>81.147418100650953</v>
      </c>
      <c r="AM165" s="70">
        <f t="shared" si="35"/>
        <v>-2.1524304453684178E-3</v>
      </c>
      <c r="AN165" s="74">
        <f t="shared" si="25"/>
        <v>0.1143848073670397</v>
      </c>
      <c r="AO165" s="74"/>
      <c r="AP165" s="106"/>
      <c r="AQ165" s="4">
        <v>41257</v>
      </c>
      <c r="AR165" s="5">
        <v>2.4662999999999999</v>
      </c>
      <c r="AS165" s="330">
        <v>41257</v>
      </c>
      <c r="AT165" s="328">
        <v>2.5794999999999999</v>
      </c>
      <c r="AU165" s="330">
        <v>41257</v>
      </c>
      <c r="AV165" s="328">
        <v>3.1318000000000001</v>
      </c>
      <c r="AW165" s="330">
        <v>41257</v>
      </c>
      <c r="AX165" s="328">
        <v>3.4037000000000002</v>
      </c>
      <c r="AY165" s="330">
        <v>41257</v>
      </c>
      <c r="AZ165" s="328">
        <v>5.3178999999999998</v>
      </c>
      <c r="BA165" s="106"/>
      <c r="BC165" s="4">
        <v>41257</v>
      </c>
      <c r="BD165" s="5">
        <v>1.383</v>
      </c>
    </row>
    <row r="166" spans="1:56">
      <c r="A166" s="4">
        <v>41264</v>
      </c>
      <c r="B166" s="318">
        <v>41264</v>
      </c>
      <c r="C166" s="316">
        <v>1.4941</v>
      </c>
      <c r="D166" s="316"/>
      <c r="E166" s="316">
        <f t="shared" si="30"/>
        <v>0.11909999999999998</v>
      </c>
      <c r="F166" s="4">
        <v>41264</v>
      </c>
      <c r="G166" s="5">
        <v>1.375</v>
      </c>
      <c r="H166" s="5"/>
      <c r="I166" s="106"/>
      <c r="J166" s="95">
        <f t="shared" si="31"/>
        <v>87.235112967772977</v>
      </c>
      <c r="K166" s="70">
        <f t="shared" si="33"/>
        <v>-2.7585917771249975E-3</v>
      </c>
      <c r="L166" s="74">
        <f t="shared" si="23"/>
        <v>7.9431276173652185E-2</v>
      </c>
      <c r="M166" s="74"/>
      <c r="N166" s="106"/>
      <c r="O166" s="4">
        <v>41264</v>
      </c>
      <c r="P166" s="5">
        <v>1.6800000000000002</v>
      </c>
      <c r="Q166" s="5"/>
      <c r="R166" s="106"/>
      <c r="S166" s="5">
        <f>(1+G166)/(1+P166)-1</f>
        <v>-0.11380597014925375</v>
      </c>
      <c r="T166" s="95">
        <f t="shared" si="32"/>
        <v>101.14521573900402</v>
      </c>
      <c r="U166" s="70">
        <f t="shared" si="34"/>
        <v>-1.3710470182672035E-3</v>
      </c>
      <c r="V166" s="74">
        <f t="shared" si="24"/>
        <v>2.8169242464013092E-2</v>
      </c>
      <c r="W166" s="74"/>
      <c r="X166" s="106"/>
      <c r="Y166" s="318">
        <v>41264</v>
      </c>
      <c r="Z166" s="316">
        <v>2.1294</v>
      </c>
      <c r="AA166" s="316"/>
      <c r="AB166" s="316">
        <f t="shared" si="26"/>
        <v>1.6700000000000159E-2</v>
      </c>
      <c r="AC166" s="318">
        <v>41264</v>
      </c>
      <c r="AD166" s="316">
        <v>2.1126999999999998</v>
      </c>
      <c r="AE166" s="316"/>
      <c r="AF166" s="316">
        <f t="shared" si="27"/>
        <v>-6.7699999999999871E-2</v>
      </c>
      <c r="AG166" s="316">
        <f t="shared" si="28"/>
        <v>-8.4400000000000031E-2</v>
      </c>
      <c r="AH166" s="4">
        <v>41264</v>
      </c>
      <c r="AI166" s="5">
        <v>2.0449999999999999</v>
      </c>
      <c r="AJ166" s="5"/>
      <c r="AK166" s="106"/>
      <c r="AL166" s="95">
        <f t="shared" si="29"/>
        <v>81.673788256680169</v>
      </c>
      <c r="AM166" s="70">
        <f t="shared" si="35"/>
        <v>6.4865915435083172E-3</v>
      </c>
      <c r="AN166" s="74">
        <f t="shared" si="25"/>
        <v>0.11333235141735472</v>
      </c>
      <c r="AO166" s="74"/>
      <c r="AP166" s="106"/>
      <c r="AQ166" s="4">
        <v>41264</v>
      </c>
      <c r="AR166" s="5">
        <v>2.4588999999999999</v>
      </c>
      <c r="AS166" s="330">
        <v>41264</v>
      </c>
      <c r="AT166" s="328">
        <v>2.5859999999999999</v>
      </c>
      <c r="AU166" s="330">
        <v>41264</v>
      </c>
      <c r="AV166" s="328">
        <v>3.1374</v>
      </c>
      <c r="AW166" s="330">
        <v>41264</v>
      </c>
      <c r="AX166" s="328">
        <v>3.4203999999999999</v>
      </c>
      <c r="AY166" s="330">
        <v>41264</v>
      </c>
      <c r="AZ166" s="328">
        <v>5.1696</v>
      </c>
      <c r="BA166" s="106"/>
      <c r="BC166" s="4">
        <v>41264</v>
      </c>
      <c r="BD166" s="5">
        <v>1.4359999999999999</v>
      </c>
    </row>
    <row r="167" spans="1:56">
      <c r="A167" s="4">
        <v>41271</v>
      </c>
      <c r="B167" s="318">
        <v>41271</v>
      </c>
      <c r="C167" s="316">
        <v>1.417</v>
      </c>
      <c r="D167" s="316">
        <f>AVERAGE(C11:C167)</f>
        <v>2.4657878980891721</v>
      </c>
      <c r="E167" s="316">
        <f t="shared" si="30"/>
        <v>0.10899999999999999</v>
      </c>
      <c r="F167" s="4">
        <v>41271</v>
      </c>
      <c r="G167" s="5">
        <v>1.3080000000000001</v>
      </c>
      <c r="H167" s="5">
        <f>AVERAGE(G11:G167)</f>
        <v>2.3319299363057309</v>
      </c>
      <c r="I167" s="106"/>
      <c r="J167" s="95">
        <f t="shared" si="31"/>
        <v>87.813762007458379</v>
      </c>
      <c r="K167" s="70">
        <f t="shared" si="33"/>
        <v>6.6332124760263766E-3</v>
      </c>
      <c r="L167" s="74">
        <f t="shared" si="23"/>
        <v>7.8723605603903749E-2</v>
      </c>
      <c r="M167" s="74">
        <f>AVERAGE(L11:L167)</f>
        <v>8.5816585724293973E-2</v>
      </c>
      <c r="N167" s="106"/>
      <c r="O167" s="4">
        <v>41271</v>
      </c>
      <c r="P167" s="5">
        <v>1.67</v>
      </c>
      <c r="Q167" s="5">
        <f>AVERAGE(P11:P167)</f>
        <v>1.767070063694268</v>
      </c>
      <c r="R167" s="106"/>
      <c r="S167" s="5">
        <f>(1+G167)/(1+P167)-1</f>
        <v>-0.13558052434456935</v>
      </c>
      <c r="T167" s="95">
        <f t="shared" si="32"/>
        <v>101.36597045872568</v>
      </c>
      <c r="U167" s="70">
        <f t="shared" si="34"/>
        <v>2.1825522651640365E-3</v>
      </c>
      <c r="V167" s="74">
        <f t="shared" si="24"/>
        <v>2.7195023931338411E-2</v>
      </c>
      <c r="W167" s="74">
        <f>AVERAGE(V11:V167)</f>
        <v>3.2106329082049745E-2</v>
      </c>
      <c r="X167" s="106"/>
      <c r="Y167" s="318">
        <v>41271</v>
      </c>
      <c r="Z167" s="316">
        <v>2.1349</v>
      </c>
      <c r="AA167" s="316">
        <f>AVERAGE(Z11:Z167)</f>
        <v>3.5778993630573246</v>
      </c>
      <c r="AB167" s="316">
        <f t="shared" si="26"/>
        <v>5.2000000000000046E-2</v>
      </c>
      <c r="AC167" s="318">
        <v>41271</v>
      </c>
      <c r="AD167" s="316">
        <v>2.0829</v>
      </c>
      <c r="AE167" s="316">
        <f>AVERAGE(AD11:AD167)</f>
        <v>3.5593821656050948</v>
      </c>
      <c r="AF167" s="316">
        <f t="shared" si="27"/>
        <v>-3.9899999999999824E-2</v>
      </c>
      <c r="AG167" s="316">
        <f t="shared" si="28"/>
        <v>-9.1899999999999871E-2</v>
      </c>
      <c r="AH167" s="4">
        <v>41271</v>
      </c>
      <c r="AI167" s="5">
        <v>2.0430000000000001</v>
      </c>
      <c r="AJ167" s="5">
        <f>AVERAGE(AI11:AI167)</f>
        <v>3.5366942675159248</v>
      </c>
      <c r="AK167" s="106"/>
      <c r="AL167" s="95">
        <f t="shared" si="29"/>
        <v>81.689797388537841</v>
      </c>
      <c r="AM167" s="70">
        <f t="shared" si="35"/>
        <v>1.9601309305452023E-4</v>
      </c>
      <c r="AN167" s="74">
        <f t="shared" si="25"/>
        <v>0.11330458419225044</v>
      </c>
      <c r="AO167" s="74">
        <f>AVERAGE(AN11:AN167)</f>
        <v>0.13921395767730788</v>
      </c>
      <c r="AP167" s="106"/>
      <c r="AQ167" s="4">
        <v>41271</v>
      </c>
      <c r="AR167" s="5">
        <v>2.3965999999999998</v>
      </c>
      <c r="AS167" s="330">
        <v>41271</v>
      </c>
      <c r="AT167" s="328">
        <v>2.5041000000000002</v>
      </c>
      <c r="AU167" s="330">
        <v>41271</v>
      </c>
      <c r="AV167" s="328">
        <v>3.0714999999999999</v>
      </c>
      <c r="AW167" s="330">
        <v>41271</v>
      </c>
      <c r="AX167" s="328">
        <v>3.3765999999999998</v>
      </c>
      <c r="AY167" s="330">
        <v>41271</v>
      </c>
      <c r="AZ167" s="328">
        <v>5.1203000000000003</v>
      </c>
      <c r="BA167" s="106"/>
      <c r="BC167" s="4">
        <v>41271</v>
      </c>
      <c r="BD167" s="5">
        <v>1.377</v>
      </c>
    </row>
    <row r="168" spans="1:56">
      <c r="A168" s="4">
        <v>41278</v>
      </c>
      <c r="B168" s="318">
        <v>41278</v>
      </c>
      <c r="C168" s="316">
        <v>1.6514</v>
      </c>
      <c r="D168" s="316">
        <f t="shared" ref="D168:D231" si="36">AVERAGE(C12:C168)</f>
        <v>2.4542700636942678</v>
      </c>
      <c r="E168" s="316">
        <f t="shared" si="30"/>
        <v>0.11639999999999984</v>
      </c>
      <c r="F168" s="4">
        <v>41278</v>
      </c>
      <c r="G168" s="5">
        <v>1.5350000000000001</v>
      </c>
      <c r="H168" s="5">
        <f t="shared" ref="H168:H231" si="37">AVERAGE(G12:G168)</f>
        <v>2.3201464968152852</v>
      </c>
      <c r="I168" s="106"/>
      <c r="J168" s="95">
        <f t="shared" ref="J168:J231" si="38">100/(1+G168/100)^10</f>
        <v>85.870159280222296</v>
      </c>
      <c r="K168" s="70">
        <f t="shared" ref="K168:K231" si="39">(J168-J167)/J167</f>
        <v>-2.2133236098813364E-2</v>
      </c>
      <c r="L168" s="74">
        <f t="shared" ref="L168:L231" si="40">STDEVPA(K117:K168)*SQRT(52)</f>
        <v>8.1939659169744689E-2</v>
      </c>
      <c r="M168" s="74">
        <f t="shared" ref="M168:M231" si="41">AVERAGE(L12:L168)</f>
        <v>8.5780010945477478E-2</v>
      </c>
      <c r="N168" s="106"/>
      <c r="O168" s="4">
        <v>41278</v>
      </c>
      <c r="P168" s="5">
        <v>1.74</v>
      </c>
      <c r="Q168" s="5">
        <f t="shared" ref="Q168:Q231" si="42">AVERAGE(P12:P168)</f>
        <v>1.7654140127388536</v>
      </c>
      <c r="R168" s="106"/>
      <c r="S168" s="5">
        <f>(1+G168)/(1+P168)-1</f>
        <v>-7.4817518248175174E-2</v>
      </c>
      <c r="T168" s="95">
        <f t="shared" si="32"/>
        <v>100.75126313217099</v>
      </c>
      <c r="U168" s="70">
        <f t="shared" si="34"/>
        <v>-6.0642375717696196E-3</v>
      </c>
      <c r="V168" s="74">
        <f t="shared" si="24"/>
        <v>2.7932182030269096E-2</v>
      </c>
      <c r="W168" s="74">
        <f t="shared" ref="W168:W231" si="43">AVERAGE(V12:V168)</f>
        <v>3.2066950336278231E-2</v>
      </c>
      <c r="X168" s="106"/>
      <c r="Y168" s="318">
        <v>41278</v>
      </c>
      <c r="Z168" s="316">
        <v>2.3323999999999998</v>
      </c>
      <c r="AA168" s="316">
        <f t="shared" ref="AA168:AA231" si="44">AVERAGE(Z12:Z168)</f>
        <v>3.5686751592356685</v>
      </c>
      <c r="AB168" s="316">
        <f t="shared" si="26"/>
        <v>4.1999999999999815E-2</v>
      </c>
      <c r="AC168" s="318">
        <v>41278</v>
      </c>
      <c r="AD168" s="316">
        <v>2.2904</v>
      </c>
      <c r="AE168" s="316">
        <f t="shared" ref="AE168:AE231" si="45">AVERAGE(AD12:AD168)</f>
        <v>3.5498624203821647</v>
      </c>
      <c r="AF168" s="316">
        <f t="shared" si="27"/>
        <v>-4.5399999999999885E-2</v>
      </c>
      <c r="AG168" s="316">
        <f t="shared" si="28"/>
        <v>-8.73999999999997E-2</v>
      </c>
      <c r="AH168" s="4">
        <v>41278</v>
      </c>
      <c r="AI168" s="5">
        <v>2.2450000000000001</v>
      </c>
      <c r="AJ168" s="5">
        <f t="shared" ref="AJ168:AJ231" si="46">AVERAGE(AI12:AI168)</f>
        <v>3.5273694267515934</v>
      </c>
      <c r="AK168" s="106"/>
      <c r="AL168" s="95">
        <f t="shared" si="29"/>
        <v>80.090168494771376</v>
      </c>
      <c r="AM168" s="70">
        <f t="shared" si="35"/>
        <v>-1.9581746373518533E-2</v>
      </c>
      <c r="AN168" s="74">
        <f t="shared" si="25"/>
        <v>0.10216807250821158</v>
      </c>
      <c r="AO168" s="74">
        <f t="shared" ref="AO168:AO231" si="47">AVERAGE(AN12:AN168)</f>
        <v>0.13886446819458056</v>
      </c>
      <c r="AP168" s="106"/>
      <c r="AQ168" s="4">
        <v>41278</v>
      </c>
      <c r="AR168" s="5">
        <v>2.5834000000000001</v>
      </c>
      <c r="AS168" s="330">
        <v>41278</v>
      </c>
      <c r="AT168" s="328">
        <v>2.7038000000000002</v>
      </c>
      <c r="AU168" s="330">
        <v>41278</v>
      </c>
      <c r="AV168" s="328">
        <v>3.2658</v>
      </c>
      <c r="AW168" s="330">
        <v>41278</v>
      </c>
      <c r="AX168" s="328">
        <v>3.5068000000000001</v>
      </c>
      <c r="AY168" s="330">
        <v>41278</v>
      </c>
      <c r="AZ168" s="328">
        <v>5.1060999999999996</v>
      </c>
      <c r="BA168" s="106"/>
      <c r="BC168" s="4">
        <v>41278</v>
      </c>
      <c r="BD168" s="5">
        <v>1.5609999999999999</v>
      </c>
    </row>
    <row r="169" spans="1:56">
      <c r="A169" s="4">
        <v>41285</v>
      </c>
      <c r="B169" s="318">
        <v>41285</v>
      </c>
      <c r="C169" s="316">
        <v>1.7036</v>
      </c>
      <c r="D169" s="316">
        <f t="shared" si="36"/>
        <v>2.4428898089171973</v>
      </c>
      <c r="E169" s="316">
        <f t="shared" si="30"/>
        <v>0.12160000000000015</v>
      </c>
      <c r="F169" s="4">
        <v>41285</v>
      </c>
      <c r="G169" s="5">
        <v>1.5819999999999999</v>
      </c>
      <c r="H169" s="5">
        <f t="shared" si="37"/>
        <v>2.3086624203821642</v>
      </c>
      <c r="I169" s="106"/>
      <c r="J169" s="95">
        <f t="shared" si="38"/>
        <v>85.473681079596872</v>
      </c>
      <c r="K169" s="70">
        <f t="shared" si="39"/>
        <v>-4.617182545703525E-3</v>
      </c>
      <c r="L169" s="74">
        <f t="shared" si="40"/>
        <v>8.1686171403268615E-2</v>
      </c>
      <c r="M169" s="74">
        <f t="shared" si="41"/>
        <v>8.5741750762840005E-2</v>
      </c>
      <c r="N169" s="106"/>
      <c r="O169" s="4">
        <v>41285</v>
      </c>
      <c r="P169" s="5">
        <v>1.74</v>
      </c>
      <c r="Q169" s="5">
        <f t="shared" si="42"/>
        <v>1.7640127388535034</v>
      </c>
      <c r="R169" s="106"/>
      <c r="S169" s="5">
        <f>(1+G169)/(1+P169)-1</f>
        <v>-5.766423357664241E-2</v>
      </c>
      <c r="T169" s="95">
        <f t="shared" si="32"/>
        <v>100.57847540213993</v>
      </c>
      <c r="U169" s="70">
        <f t="shared" si="34"/>
        <v>-1.7149931887641807E-3</v>
      </c>
      <c r="V169" s="74">
        <f t="shared" si="24"/>
        <v>2.7916034985253437E-2</v>
      </c>
      <c r="W169" s="74">
        <f t="shared" si="43"/>
        <v>3.2028156734866781E-2</v>
      </c>
      <c r="X169" s="106"/>
      <c r="Y169" s="318">
        <v>41285</v>
      </c>
      <c r="Z169" s="316">
        <v>2.2986</v>
      </c>
      <c r="AA169" s="316">
        <f t="shared" si="44"/>
        <v>3.5591286624203806</v>
      </c>
      <c r="AB169" s="316">
        <f t="shared" si="26"/>
        <v>3.5000000000000142E-2</v>
      </c>
      <c r="AC169" s="318">
        <v>41285</v>
      </c>
      <c r="AD169" s="316">
        <v>2.2635999999999998</v>
      </c>
      <c r="AE169" s="316">
        <f t="shared" si="45"/>
        <v>3.5402585987261141</v>
      </c>
      <c r="AF169" s="316">
        <f t="shared" si="27"/>
        <v>-7.3599999999999888E-2</v>
      </c>
      <c r="AG169" s="316">
        <f t="shared" si="28"/>
        <v>-0.10860000000000003</v>
      </c>
      <c r="AH169" s="4">
        <v>41285</v>
      </c>
      <c r="AI169" s="5">
        <v>2.19</v>
      </c>
      <c r="AJ169" s="5">
        <f t="shared" si="46"/>
        <v>3.5177834394904468</v>
      </c>
      <c r="AK169" s="106"/>
      <c r="AL169" s="95">
        <f t="shared" si="29"/>
        <v>80.522269798695589</v>
      </c>
      <c r="AM169" s="70">
        <f t="shared" si="35"/>
        <v>5.395185352274825E-3</v>
      </c>
      <c r="AN169" s="74">
        <f t="shared" si="25"/>
        <v>9.2786003436702874E-2</v>
      </c>
      <c r="AO169" s="74">
        <f t="shared" si="47"/>
        <v>0.1384338283370303</v>
      </c>
      <c r="AP169" s="106"/>
      <c r="AQ169" s="4">
        <v>41285</v>
      </c>
      <c r="AR169" s="5">
        <v>2.6278000000000001</v>
      </c>
      <c r="AS169" s="330">
        <v>41285</v>
      </c>
      <c r="AT169" s="328">
        <v>2.7435</v>
      </c>
      <c r="AU169" s="330">
        <v>41285</v>
      </c>
      <c r="AV169" s="328">
        <v>3.3037999999999998</v>
      </c>
      <c r="AW169" s="330">
        <v>41285</v>
      </c>
      <c r="AX169" s="328">
        <v>3.4986000000000002</v>
      </c>
      <c r="AY169" s="330">
        <v>41285</v>
      </c>
      <c r="AZ169" s="328">
        <v>5.0063000000000004</v>
      </c>
      <c r="BA169" s="106"/>
      <c r="BC169" s="4">
        <v>41285</v>
      </c>
      <c r="BD169" s="5">
        <v>1.5030000000000001</v>
      </c>
    </row>
    <row r="170" spans="1:56">
      <c r="A170" s="4">
        <v>41292</v>
      </c>
      <c r="B170" s="318">
        <v>41292</v>
      </c>
      <c r="C170" s="316">
        <v>1.6316000000000002</v>
      </c>
      <c r="D170" s="316">
        <f t="shared" si="36"/>
        <v>2.4317885350318469</v>
      </c>
      <c r="E170" s="316">
        <f t="shared" si="30"/>
        <v>7.7600000000000113E-2</v>
      </c>
      <c r="F170" s="4">
        <v>41292</v>
      </c>
      <c r="G170" s="5">
        <v>1.554</v>
      </c>
      <c r="H170" s="5">
        <f t="shared" si="37"/>
        <v>2.2977834394904444</v>
      </c>
      <c r="I170" s="106"/>
      <c r="J170" s="95">
        <f t="shared" si="38"/>
        <v>85.709637774752082</v>
      </c>
      <c r="K170" s="70">
        <f t="shared" si="39"/>
        <v>2.7605771996116134E-3</v>
      </c>
      <c r="L170" s="74">
        <f t="shared" si="40"/>
        <v>7.9999492083124554E-2</v>
      </c>
      <c r="M170" s="74">
        <f t="shared" si="41"/>
        <v>8.5688581700990793E-2</v>
      </c>
      <c r="N170" s="106"/>
      <c r="O170" s="4">
        <v>41292</v>
      </c>
      <c r="P170" s="5">
        <v>1.6600000000000001</v>
      </c>
      <c r="Q170" s="5">
        <f t="shared" si="42"/>
        <v>1.7628025477707012</v>
      </c>
      <c r="R170" s="106"/>
      <c r="S170" s="5">
        <f>(1+G170)/(1+P170)-1</f>
        <v>-3.9849624060150357E-2</v>
      </c>
      <c r="T170" s="95">
        <f t="shared" si="32"/>
        <v>100.39937103048224</v>
      </c>
      <c r="U170" s="70">
        <f t="shared" si="34"/>
        <v>-1.7807425588982023E-3</v>
      </c>
      <c r="V170" s="74">
        <f t="shared" si="24"/>
        <v>2.7527473200509946E-2</v>
      </c>
      <c r="W170" s="74">
        <f t="shared" si="43"/>
        <v>3.1986483739178291E-2</v>
      </c>
      <c r="X170" s="106"/>
      <c r="Y170" s="318">
        <v>41292</v>
      </c>
      <c r="Z170" s="316">
        <v>2.3224999999999998</v>
      </c>
      <c r="AA170" s="316">
        <f t="shared" si="44"/>
        <v>3.5498254777070053</v>
      </c>
      <c r="AB170" s="316">
        <f t="shared" si="26"/>
        <v>1.2999999999996348E-3</v>
      </c>
      <c r="AC170" s="318">
        <v>41292</v>
      </c>
      <c r="AD170" s="316">
        <v>2.3212000000000002</v>
      </c>
      <c r="AE170" s="316">
        <f t="shared" si="45"/>
        <v>3.5310585987261143</v>
      </c>
      <c r="AF170" s="316">
        <f t="shared" si="27"/>
        <v>-8.5200000000000387E-2</v>
      </c>
      <c r="AG170" s="316">
        <f t="shared" si="28"/>
        <v>-8.6500000000000021E-2</v>
      </c>
      <c r="AH170" s="4">
        <v>41292</v>
      </c>
      <c r="AI170" s="5">
        <v>2.2359999999999998</v>
      </c>
      <c r="AJ170" s="5">
        <f t="shared" si="46"/>
        <v>3.5074522292993642</v>
      </c>
      <c r="AK170" s="106"/>
      <c r="AL170" s="95">
        <f t="shared" si="29"/>
        <v>80.160701098492027</v>
      </c>
      <c r="AM170" s="70">
        <f t="shared" si="35"/>
        <v>-4.4902944378925093E-3</v>
      </c>
      <c r="AN170" s="74">
        <f t="shared" si="25"/>
        <v>9.3137959824584823E-2</v>
      </c>
      <c r="AO170" s="74">
        <f t="shared" si="47"/>
        <v>0.13801442214710025</v>
      </c>
      <c r="AP170" s="106"/>
      <c r="AQ170" s="4">
        <v>41292</v>
      </c>
      <c r="AR170" s="5">
        <v>2.5647000000000002</v>
      </c>
      <c r="AS170" s="330">
        <v>41292</v>
      </c>
      <c r="AT170" s="328">
        <v>2.6772999999999998</v>
      </c>
      <c r="AU170" s="330">
        <v>41292</v>
      </c>
      <c r="AV170" s="328">
        <v>3.2202000000000002</v>
      </c>
      <c r="AW170" s="330">
        <v>41292</v>
      </c>
      <c r="AX170" s="328">
        <v>3.4485999999999999</v>
      </c>
      <c r="AY170" s="330">
        <v>41292</v>
      </c>
      <c r="AZ170" s="328">
        <v>4.9669999999999996</v>
      </c>
      <c r="BA170" s="106"/>
      <c r="BC170" s="4">
        <v>41292</v>
      </c>
      <c r="BD170" s="5">
        <v>1.492</v>
      </c>
    </row>
    <row r="171" spans="1:56">
      <c r="A171" s="4">
        <v>41299</v>
      </c>
      <c r="B171" s="318">
        <v>41299</v>
      </c>
      <c r="C171" s="316">
        <v>1.7039</v>
      </c>
      <c r="D171" s="316">
        <f t="shared" si="36"/>
        <v>2.4214426751592351</v>
      </c>
      <c r="E171" s="316">
        <f t="shared" si="30"/>
        <v>6.7899999999999849E-2</v>
      </c>
      <c r="F171" s="4">
        <v>41299</v>
      </c>
      <c r="G171" s="5">
        <v>1.6360000000000001</v>
      </c>
      <c r="H171" s="5">
        <f t="shared" si="37"/>
        <v>2.2877261146496801</v>
      </c>
      <c r="I171" s="106"/>
      <c r="J171" s="95">
        <f t="shared" si="38"/>
        <v>85.020636973156172</v>
      </c>
      <c r="K171" s="70">
        <f t="shared" si="39"/>
        <v>-8.0387785957820503E-3</v>
      </c>
      <c r="L171" s="74">
        <f t="shared" si="40"/>
        <v>8.0214449555124342E-2</v>
      </c>
      <c r="M171" s="74">
        <f t="shared" si="41"/>
        <v>8.5638360305157146E-2</v>
      </c>
      <c r="N171" s="106"/>
      <c r="O171" s="4">
        <v>41299</v>
      </c>
      <c r="P171" s="5">
        <v>1.75</v>
      </c>
      <c r="Q171" s="5">
        <f t="shared" si="42"/>
        <v>1.7623566878980899</v>
      </c>
      <c r="R171" s="106"/>
      <c r="S171" s="5">
        <f>(1+G171)/(1+P171)-1</f>
        <v>-4.1454545454545411E-2</v>
      </c>
      <c r="T171" s="95">
        <f t="shared" si="32"/>
        <v>100.41549218754892</v>
      </c>
      <c r="U171" s="70">
        <f t="shared" si="34"/>
        <v>1.6057029940738768E-4</v>
      </c>
      <c r="V171" s="74">
        <f t="shared" si="24"/>
        <v>2.73764073958295E-2</v>
      </c>
      <c r="W171" s="74">
        <f t="shared" si="43"/>
        <v>3.1944189460798945E-2</v>
      </c>
      <c r="X171" s="106"/>
      <c r="Y171" s="318">
        <v>41299</v>
      </c>
      <c r="Z171" s="316">
        <v>2.4201000000000001</v>
      </c>
      <c r="AA171" s="316">
        <f t="shared" si="44"/>
        <v>3.5415159235668785</v>
      </c>
      <c r="AB171" s="316">
        <f t="shared" si="26"/>
        <v>3.2700000000000173E-2</v>
      </c>
      <c r="AC171" s="318">
        <v>41299</v>
      </c>
      <c r="AD171" s="316">
        <v>2.3874</v>
      </c>
      <c r="AE171" s="316">
        <f t="shared" si="45"/>
        <v>3.5223394904458591</v>
      </c>
      <c r="AF171" s="316">
        <f t="shared" si="27"/>
        <v>3.0600000000000183E-2</v>
      </c>
      <c r="AG171" s="316">
        <f t="shared" si="28"/>
        <v>-2.0999999999999908E-3</v>
      </c>
      <c r="AH171" s="4">
        <v>41299</v>
      </c>
      <c r="AI171" s="5">
        <v>2.4180000000000001</v>
      </c>
      <c r="AJ171" s="5">
        <f t="shared" si="46"/>
        <v>3.4985414012738865</v>
      </c>
      <c r="AK171" s="106"/>
      <c r="AL171" s="95">
        <f t="shared" si="29"/>
        <v>78.747557534675863</v>
      </c>
      <c r="AM171" s="70">
        <f t="shared" si="35"/>
        <v>-1.7628882288340506E-2</v>
      </c>
      <c r="AN171" s="74">
        <f t="shared" si="25"/>
        <v>8.7881076230016508E-2</v>
      </c>
      <c r="AO171" s="74">
        <f t="shared" si="47"/>
        <v>0.13755448319373251</v>
      </c>
      <c r="AP171" s="106"/>
      <c r="AQ171" s="4">
        <v>41299</v>
      </c>
      <c r="AR171" s="5">
        <v>2.6234000000000002</v>
      </c>
      <c r="AS171" s="330">
        <v>41299</v>
      </c>
      <c r="AT171" s="328">
        <v>2.766</v>
      </c>
      <c r="AU171" s="330">
        <v>41299</v>
      </c>
      <c r="AV171" s="328">
        <v>3.3153999999999999</v>
      </c>
      <c r="AW171" s="330">
        <v>41299</v>
      </c>
      <c r="AX171" s="328">
        <v>3.5512999999999999</v>
      </c>
      <c r="AY171" s="330">
        <v>41299</v>
      </c>
      <c r="AZ171" s="328">
        <v>5.0171000000000001</v>
      </c>
      <c r="BA171" s="106"/>
      <c r="BC171" s="4">
        <v>41299</v>
      </c>
      <c r="BD171" s="5">
        <v>1.5659999999999998</v>
      </c>
    </row>
    <row r="172" spans="1:56">
      <c r="A172" s="4">
        <v>41306</v>
      </c>
      <c r="B172" s="318">
        <v>41306</v>
      </c>
      <c r="C172" s="316">
        <v>1.7410000000000001</v>
      </c>
      <c r="D172" s="316">
        <f t="shared" si="36"/>
        <v>2.4114305732484071</v>
      </c>
      <c r="E172" s="316">
        <f t="shared" si="30"/>
        <v>6.899999999999995E-2</v>
      </c>
      <c r="F172" s="4">
        <v>41306</v>
      </c>
      <c r="G172" s="5">
        <v>1.6720000000000002</v>
      </c>
      <c r="H172" s="5">
        <f t="shared" si="37"/>
        <v>2.2780191082802532</v>
      </c>
      <c r="I172" s="106"/>
      <c r="J172" s="95">
        <f t="shared" si="38"/>
        <v>84.720075297319241</v>
      </c>
      <c r="K172" s="70">
        <f t="shared" si="39"/>
        <v>-3.5351614212420996E-3</v>
      </c>
      <c r="L172" s="74">
        <f t="shared" si="40"/>
        <v>7.9932254596960933E-2</v>
      </c>
      <c r="M172" s="74">
        <f t="shared" si="41"/>
        <v>8.5586486616900825E-2</v>
      </c>
      <c r="N172" s="106"/>
      <c r="O172" s="4">
        <v>41306</v>
      </c>
      <c r="P172" s="5">
        <v>1.88</v>
      </c>
      <c r="Q172" s="5">
        <f t="shared" si="42"/>
        <v>1.7629936305732492</v>
      </c>
      <c r="R172" s="106"/>
      <c r="S172" s="5">
        <f>(1+G172)/(1+P172)-1</f>
        <v>-7.2222222222222188E-2</v>
      </c>
      <c r="T172" s="95">
        <f t="shared" si="32"/>
        <v>100.72509935659814</v>
      </c>
      <c r="U172" s="70">
        <f t="shared" si="34"/>
        <v>3.0832609819902391E-3</v>
      </c>
      <c r="V172" s="74">
        <f t="shared" si="24"/>
        <v>2.7306940271637763E-2</v>
      </c>
      <c r="W172" s="74">
        <f t="shared" si="43"/>
        <v>3.1902032649988386E-2</v>
      </c>
      <c r="X172" s="106"/>
      <c r="Y172" s="318">
        <v>41306</v>
      </c>
      <c r="Z172" s="316">
        <v>2.4319999999999999</v>
      </c>
      <c r="AA172" s="316">
        <f t="shared" si="44"/>
        <v>3.5335484076433117</v>
      </c>
      <c r="AB172" s="316">
        <f t="shared" si="26"/>
        <v>1.5699999999999825E-2</v>
      </c>
      <c r="AC172" s="318">
        <v>41306</v>
      </c>
      <c r="AD172" s="316">
        <v>2.4163000000000001</v>
      </c>
      <c r="AE172" s="316">
        <f t="shared" si="45"/>
        <v>3.5140484076433114</v>
      </c>
      <c r="AF172" s="316">
        <f t="shared" si="27"/>
        <v>5.3699999999999637E-2</v>
      </c>
      <c r="AG172" s="316">
        <f t="shared" si="28"/>
        <v>3.7999999999999812E-2</v>
      </c>
      <c r="AH172" s="4">
        <v>41306</v>
      </c>
      <c r="AI172" s="5">
        <v>2.4699999999999998</v>
      </c>
      <c r="AJ172" s="5">
        <f t="shared" si="46"/>
        <v>3.4902866242038231</v>
      </c>
      <c r="AK172" s="106"/>
      <c r="AL172" s="95">
        <f t="shared" si="29"/>
        <v>78.348852098697193</v>
      </c>
      <c r="AM172" s="70">
        <f t="shared" si="35"/>
        <v>-5.0630832048740426E-3</v>
      </c>
      <c r="AN172" s="74">
        <f t="shared" si="25"/>
        <v>8.7340065259627536E-2</v>
      </c>
      <c r="AO172" s="74">
        <f t="shared" si="47"/>
        <v>0.13709798848524066</v>
      </c>
      <c r="AP172" s="106"/>
      <c r="AQ172" s="4">
        <v>41306</v>
      </c>
      <c r="AR172" s="5">
        <v>2.6627999999999998</v>
      </c>
      <c r="AS172" s="330">
        <v>41306</v>
      </c>
      <c r="AT172" s="328">
        <v>2.7972999999999999</v>
      </c>
      <c r="AU172" s="330">
        <v>41306</v>
      </c>
      <c r="AV172" s="328">
        <v>3.3603999999999998</v>
      </c>
      <c r="AW172" s="330">
        <v>41306</v>
      </c>
      <c r="AX172" s="328">
        <v>3.6257000000000001</v>
      </c>
      <c r="AY172" s="330">
        <v>41306</v>
      </c>
      <c r="AZ172" s="328">
        <v>5.3418000000000001</v>
      </c>
      <c r="BA172" s="106"/>
      <c r="BC172" s="4">
        <v>41306</v>
      </c>
      <c r="BD172" s="5">
        <v>1.5939999999999999</v>
      </c>
    </row>
    <row r="173" spans="1:56">
      <c r="A173" s="4">
        <v>41313</v>
      </c>
      <c r="B173" s="318">
        <v>41313</v>
      </c>
      <c r="C173" s="316">
        <v>1.6916</v>
      </c>
      <c r="D173" s="316">
        <f t="shared" si="36"/>
        <v>2.4015936305732479</v>
      </c>
      <c r="E173" s="316">
        <f t="shared" si="30"/>
        <v>8.2600000000000007E-2</v>
      </c>
      <c r="F173" s="4">
        <v>41313</v>
      </c>
      <c r="G173" s="5">
        <v>1.609</v>
      </c>
      <c r="H173" s="5">
        <f t="shared" si="37"/>
        <v>2.2683949044585971</v>
      </c>
      <c r="I173" s="106"/>
      <c r="J173" s="95">
        <f t="shared" si="38"/>
        <v>85.246827968069368</v>
      </c>
      <c r="K173" s="70">
        <f t="shared" si="39"/>
        <v>6.2175661305956765E-3</v>
      </c>
      <c r="L173" s="74">
        <f t="shared" si="40"/>
        <v>8.0106205191982194E-2</v>
      </c>
      <c r="M173" s="74">
        <f t="shared" si="41"/>
        <v>8.5537114712171819E-2</v>
      </c>
      <c r="N173" s="106"/>
      <c r="O173" s="4">
        <v>41313</v>
      </c>
      <c r="P173" s="5">
        <v>1.92</v>
      </c>
      <c r="Q173" s="5">
        <f t="shared" si="42"/>
        <v>1.7636942675159242</v>
      </c>
      <c r="R173" s="106"/>
      <c r="S173" s="5">
        <f>(1+G173)/(1+P173)-1</f>
        <v>-0.10650684931506849</v>
      </c>
      <c r="T173" s="95">
        <f t="shared" si="32"/>
        <v>101.07133420537427</v>
      </c>
      <c r="U173" s="70">
        <f t="shared" si="34"/>
        <v>3.4374237502646262E-3</v>
      </c>
      <c r="V173" s="74">
        <f t="shared" si="24"/>
        <v>2.7393458009503175E-2</v>
      </c>
      <c r="W173" s="74">
        <f t="shared" si="43"/>
        <v>3.1861414860434471E-2</v>
      </c>
      <c r="X173" s="106"/>
      <c r="Y173" s="318">
        <v>41313</v>
      </c>
      <c r="Z173" s="316">
        <v>2.4163999999999999</v>
      </c>
      <c r="AA173" s="316">
        <f t="shared" si="44"/>
        <v>3.5256165605095533</v>
      </c>
      <c r="AB173" s="316">
        <f t="shared" si="26"/>
        <v>-3.1000000000003247E-3</v>
      </c>
      <c r="AC173" s="318">
        <v>41313</v>
      </c>
      <c r="AD173" s="316">
        <v>2.4195000000000002</v>
      </c>
      <c r="AE173" s="316">
        <f t="shared" si="45"/>
        <v>3.5061210191082797</v>
      </c>
      <c r="AF173" s="316">
        <f t="shared" si="27"/>
        <v>4.5499999999999652E-2</v>
      </c>
      <c r="AG173" s="316">
        <f t="shared" si="28"/>
        <v>4.8599999999999977E-2</v>
      </c>
      <c r="AH173" s="4">
        <v>41313</v>
      </c>
      <c r="AI173" s="5">
        <v>2.4649999999999999</v>
      </c>
      <c r="AJ173" s="5">
        <f t="shared" si="46"/>
        <v>3.4822738853503199</v>
      </c>
      <c r="AK173" s="106"/>
      <c r="AL173" s="95">
        <f t="shared" si="29"/>
        <v>78.387092502122997</v>
      </c>
      <c r="AM173" s="70">
        <f t="shared" si="35"/>
        <v>4.8807866869103638E-4</v>
      </c>
      <c r="AN173" s="74">
        <f t="shared" si="25"/>
        <v>8.7165609190703749E-2</v>
      </c>
      <c r="AO173" s="74">
        <f t="shared" si="47"/>
        <v>0.13664814723033492</v>
      </c>
      <c r="AP173" s="106"/>
      <c r="AQ173" s="4">
        <v>41313</v>
      </c>
      <c r="AR173" s="5">
        <v>2.6278000000000001</v>
      </c>
      <c r="AS173" s="330">
        <v>41313</v>
      </c>
      <c r="AT173" s="328">
        <v>2.7605</v>
      </c>
      <c r="AU173" s="330">
        <v>41313</v>
      </c>
      <c r="AV173" s="328">
        <v>3.3191999999999999</v>
      </c>
      <c r="AW173" s="330">
        <v>41313</v>
      </c>
      <c r="AX173" s="328">
        <v>3.5798999999999999</v>
      </c>
      <c r="AY173" s="330">
        <v>41313</v>
      </c>
      <c r="AZ173" s="328">
        <v>5.3723999999999998</v>
      </c>
      <c r="BA173" s="106"/>
      <c r="BC173" s="4">
        <v>41313</v>
      </c>
      <c r="BD173" s="5">
        <v>1.585</v>
      </c>
    </row>
    <row r="174" spans="1:56">
      <c r="A174" s="4">
        <v>41320</v>
      </c>
      <c r="B174" s="318">
        <v>41320</v>
      </c>
      <c r="C174" s="316">
        <v>1.7454000000000001</v>
      </c>
      <c r="D174" s="316">
        <f t="shared" si="36"/>
        <v>2.3917292993630572</v>
      </c>
      <c r="E174" s="316">
        <f t="shared" si="30"/>
        <v>9.3399999999999928E-2</v>
      </c>
      <c r="F174" s="4">
        <v>41320</v>
      </c>
      <c r="G174" s="5">
        <v>1.6520000000000001</v>
      </c>
      <c r="H174" s="5">
        <f t="shared" si="37"/>
        <v>2.2585859872611449</v>
      </c>
      <c r="I174" s="106"/>
      <c r="J174" s="95">
        <f t="shared" si="38"/>
        <v>84.886909444381473</v>
      </c>
      <c r="K174" s="70">
        <f t="shared" si="39"/>
        <v>-4.2220752638761965E-3</v>
      </c>
      <c r="L174" s="74">
        <f t="shared" si="40"/>
        <v>8.021629608347064E-2</v>
      </c>
      <c r="M174" s="74">
        <f t="shared" si="41"/>
        <v>8.5489607402986986E-2</v>
      </c>
      <c r="N174" s="106"/>
      <c r="O174" s="4">
        <v>41320</v>
      </c>
      <c r="P174" s="5">
        <v>1.9</v>
      </c>
      <c r="Q174" s="5">
        <f t="shared" si="42"/>
        <v>1.7645222929936311</v>
      </c>
      <c r="R174" s="106"/>
      <c r="S174" s="5">
        <f>(1+G174)/(1+P174)-1</f>
        <v>-8.5517241379310271E-2</v>
      </c>
      <c r="T174" s="95">
        <f t="shared" si="32"/>
        <v>100.85920847024079</v>
      </c>
      <c r="U174" s="70">
        <f t="shared" si="34"/>
        <v>-2.0987724838226578E-3</v>
      </c>
      <c r="V174" s="74">
        <f t="shared" si="24"/>
        <v>2.6857463578045575E-2</v>
      </c>
      <c r="W174" s="74">
        <f t="shared" si="43"/>
        <v>3.1816736723984565E-2</v>
      </c>
      <c r="X174" s="106"/>
      <c r="Y174" s="318">
        <v>41320</v>
      </c>
      <c r="Z174" s="316">
        <v>2.4742000000000002</v>
      </c>
      <c r="AA174" s="316">
        <f t="shared" si="44"/>
        <v>3.5181917197452228</v>
      </c>
      <c r="AB174" s="316">
        <f t="shared" si="26"/>
        <v>2.7000000000003688E-3</v>
      </c>
      <c r="AC174" s="318">
        <v>41320</v>
      </c>
      <c r="AD174" s="316">
        <v>2.4714999999999998</v>
      </c>
      <c r="AE174" s="316">
        <f t="shared" si="45"/>
        <v>3.4986025477706995</v>
      </c>
      <c r="AF174" s="316">
        <f t="shared" si="27"/>
        <v>3.2500000000000195E-2</v>
      </c>
      <c r="AG174" s="316">
        <f t="shared" si="28"/>
        <v>2.9799999999999827E-2</v>
      </c>
      <c r="AH174" s="4">
        <v>41320</v>
      </c>
      <c r="AI174" s="5">
        <v>2.504</v>
      </c>
      <c r="AJ174" s="5">
        <f t="shared" si="46"/>
        <v>3.4745477707006391</v>
      </c>
      <c r="AK174" s="106"/>
      <c r="AL174" s="95">
        <f t="shared" si="29"/>
        <v>78.089360923556356</v>
      </c>
      <c r="AM174" s="70">
        <f t="shared" si="35"/>
        <v>-3.7982219911853084E-3</v>
      </c>
      <c r="AN174" s="74">
        <f t="shared" si="25"/>
        <v>8.7216727781217945E-2</v>
      </c>
      <c r="AO174" s="74">
        <f t="shared" si="47"/>
        <v>0.13620679527096782</v>
      </c>
      <c r="AP174" s="106"/>
      <c r="AQ174" s="4">
        <v>41320</v>
      </c>
      <c r="AR174" s="5">
        <v>2.6736</v>
      </c>
      <c r="AS174" s="330">
        <v>41320</v>
      </c>
      <c r="AT174" s="328">
        <v>2.8008999999999999</v>
      </c>
      <c r="AU174" s="330">
        <v>41320</v>
      </c>
      <c r="AV174" s="328">
        <v>3.3519999999999999</v>
      </c>
      <c r="AW174" s="330">
        <v>41320</v>
      </c>
      <c r="AX174" s="328">
        <v>3.6053999999999999</v>
      </c>
      <c r="AY174" s="330">
        <v>41320</v>
      </c>
      <c r="AZ174" s="328">
        <v>5.2880000000000003</v>
      </c>
      <c r="BA174" s="106"/>
      <c r="BC174" s="4">
        <v>41320</v>
      </c>
      <c r="BD174" s="5">
        <v>1.6040000000000001</v>
      </c>
    </row>
    <row r="175" spans="1:56">
      <c r="A175" s="4">
        <v>41327</v>
      </c>
      <c r="B175" s="318">
        <v>41327</v>
      </c>
      <c r="C175" s="316">
        <v>1.6703000000000001</v>
      </c>
      <c r="D175" s="316">
        <f t="shared" si="36"/>
        <v>2.3808031847133755</v>
      </c>
      <c r="E175" s="316">
        <f t="shared" si="30"/>
        <v>0.10330000000000017</v>
      </c>
      <c r="F175" s="4">
        <v>41327</v>
      </c>
      <c r="G175" s="5">
        <v>1.5669999999999999</v>
      </c>
      <c r="H175" s="5">
        <f t="shared" si="37"/>
        <v>2.2476433121019093</v>
      </c>
      <c r="I175" s="106"/>
      <c r="J175" s="95">
        <f t="shared" si="38"/>
        <v>85.599997463948796</v>
      </c>
      <c r="K175" s="70">
        <f t="shared" si="39"/>
        <v>8.4004474215726207E-3</v>
      </c>
      <c r="L175" s="74">
        <f t="shared" si="40"/>
        <v>8.0520706971285938E-2</v>
      </c>
      <c r="M175" s="74">
        <f t="shared" si="41"/>
        <v>8.5445634832794951E-2</v>
      </c>
      <c r="N175" s="106"/>
      <c r="O175" s="4">
        <v>41327</v>
      </c>
      <c r="P175" s="5">
        <v>1.83</v>
      </c>
      <c r="Q175" s="5">
        <f t="shared" si="42"/>
        <v>1.7649044585987266</v>
      </c>
      <c r="R175" s="106"/>
      <c r="S175" s="5">
        <f>(1+G175)/(1+P175)-1</f>
        <v>-9.2932862190812648E-2</v>
      </c>
      <c r="T175" s="95">
        <f t="shared" si="32"/>
        <v>100.93409641721698</v>
      </c>
      <c r="U175" s="70">
        <f t="shared" si="34"/>
        <v>7.4249984817485943E-4</v>
      </c>
      <c r="V175" s="74">
        <f t="shared" si="24"/>
        <v>2.6546212776680348E-2</v>
      </c>
      <c r="W175" s="74">
        <f t="shared" si="43"/>
        <v>3.1770094919141165E-2</v>
      </c>
      <c r="X175" s="106"/>
      <c r="Y175" s="318">
        <v>41327</v>
      </c>
      <c r="Z175" s="316">
        <v>2.4043000000000001</v>
      </c>
      <c r="AA175" s="316">
        <f t="shared" si="44"/>
        <v>3.5100114649681533</v>
      </c>
      <c r="AB175" s="316">
        <f t="shared" si="26"/>
        <v>-6.6999999999999282E-3</v>
      </c>
      <c r="AC175" s="318">
        <v>41327</v>
      </c>
      <c r="AD175" s="316">
        <v>2.411</v>
      </c>
      <c r="AE175" s="316">
        <f t="shared" si="45"/>
        <v>3.4902184713375788</v>
      </c>
      <c r="AF175" s="316">
        <f t="shared" si="27"/>
        <v>1.6999999999999904E-2</v>
      </c>
      <c r="AG175" s="316">
        <f t="shared" si="28"/>
        <v>2.3699999999999832E-2</v>
      </c>
      <c r="AH175" s="4">
        <v>41327</v>
      </c>
      <c r="AI175" s="5">
        <v>2.4279999999999999</v>
      </c>
      <c r="AJ175" s="5">
        <f t="shared" si="46"/>
        <v>3.4659235668789821</v>
      </c>
      <c r="AK175" s="106"/>
      <c r="AL175" s="95">
        <f t="shared" si="29"/>
        <v>78.670710412658622</v>
      </c>
      <c r="AM175" s="70">
        <f t="shared" si="35"/>
        <v>7.4446695712027068E-3</v>
      </c>
      <c r="AN175" s="74">
        <f t="shared" si="25"/>
        <v>8.6899928144451563E-2</v>
      </c>
      <c r="AO175" s="74">
        <f t="shared" si="47"/>
        <v>0.13577045131409599</v>
      </c>
      <c r="AP175" s="106"/>
      <c r="AQ175" s="4">
        <v>41327</v>
      </c>
      <c r="AR175" s="5">
        <v>2.5834000000000001</v>
      </c>
      <c r="AS175" s="330">
        <v>41327</v>
      </c>
      <c r="AT175" s="328">
        <v>2.7292999999999998</v>
      </c>
      <c r="AU175" s="330">
        <v>41327</v>
      </c>
      <c r="AV175" s="328">
        <v>3.2484999999999999</v>
      </c>
      <c r="AW175" s="330">
        <v>41327</v>
      </c>
      <c r="AX175" s="328">
        <v>3.5125999999999999</v>
      </c>
      <c r="AY175" s="330">
        <v>41327</v>
      </c>
      <c r="AZ175" s="328">
        <v>5.1921999999999997</v>
      </c>
      <c r="BA175" s="106"/>
      <c r="BC175" s="4">
        <v>41327</v>
      </c>
      <c r="BD175" s="5">
        <v>1.597</v>
      </c>
    </row>
    <row r="176" spans="1:56">
      <c r="A176" s="4">
        <v>41334</v>
      </c>
      <c r="B176" s="318">
        <v>41334</v>
      </c>
      <c r="C176" s="316">
        <v>1.5255000000000001</v>
      </c>
      <c r="D176" s="316">
        <f t="shared" si="36"/>
        <v>2.3700509554140128</v>
      </c>
      <c r="E176" s="316">
        <f t="shared" si="30"/>
        <v>0.11550000000000016</v>
      </c>
      <c r="F176" s="4">
        <v>41334</v>
      </c>
      <c r="G176" s="5">
        <v>1.41</v>
      </c>
      <c r="H176" s="5">
        <f t="shared" si="37"/>
        <v>2.2368726114649666</v>
      </c>
      <c r="I176" s="106"/>
      <c r="J176" s="95">
        <f t="shared" si="38"/>
        <v>86.934502442009105</v>
      </c>
      <c r="K176" s="70">
        <f t="shared" si="39"/>
        <v>1.5590011887819831E-2</v>
      </c>
      <c r="L176" s="74">
        <f t="shared" si="40"/>
        <v>8.1540550869216355E-2</v>
      </c>
      <c r="M176" s="74">
        <f t="shared" si="41"/>
        <v>8.541137971030742E-2</v>
      </c>
      <c r="N176" s="106"/>
      <c r="O176" s="4">
        <v>41334</v>
      </c>
      <c r="P176" s="5">
        <v>1.78</v>
      </c>
      <c r="Q176" s="5">
        <f t="shared" si="42"/>
        <v>1.765414012738854</v>
      </c>
      <c r="R176" s="106"/>
      <c r="S176" s="5">
        <f>(1+G176)/(1+P176)-1</f>
        <v>-0.13309352517985618</v>
      </c>
      <c r="T176" s="95">
        <f t="shared" si="32"/>
        <v>101.34072998181514</v>
      </c>
      <c r="U176" s="70">
        <f t="shared" si="34"/>
        <v>4.0287036693460168E-3</v>
      </c>
      <c r="V176" s="74">
        <f t="shared" si="24"/>
        <v>2.6792681023140034E-2</v>
      </c>
      <c r="W176" s="74">
        <f t="shared" si="43"/>
        <v>3.1726433393737652E-2</v>
      </c>
      <c r="X176" s="106"/>
      <c r="Y176" s="318">
        <v>41334</v>
      </c>
      <c r="Z176" s="316">
        <v>2.2728999999999999</v>
      </c>
      <c r="AA176" s="316">
        <f t="shared" si="44"/>
        <v>3.5016560509554147</v>
      </c>
      <c r="AB176" s="316">
        <f t="shared" si="26"/>
        <v>-1.5099999999999891E-2</v>
      </c>
      <c r="AC176" s="318">
        <v>41334</v>
      </c>
      <c r="AD176" s="316">
        <v>2.2879999999999998</v>
      </c>
      <c r="AE176" s="316">
        <f t="shared" si="45"/>
        <v>3.4816936305732478</v>
      </c>
      <c r="AF176" s="316">
        <f t="shared" si="27"/>
        <v>8.0000000000000071E-3</v>
      </c>
      <c r="AG176" s="316">
        <f t="shared" si="28"/>
        <v>2.3099999999999898E-2</v>
      </c>
      <c r="AH176" s="4">
        <v>41334</v>
      </c>
      <c r="AI176" s="5">
        <v>2.2959999999999998</v>
      </c>
      <c r="AJ176" s="5">
        <f t="shared" si="46"/>
        <v>3.4572420382165614</v>
      </c>
      <c r="AK176" s="106"/>
      <c r="AL176" s="95">
        <f t="shared" si="29"/>
        <v>79.691771000087897</v>
      </c>
      <c r="AM176" s="70">
        <f t="shared" si="35"/>
        <v>1.2978916576110899E-2</v>
      </c>
      <c r="AN176" s="74">
        <f t="shared" si="25"/>
        <v>8.5292411245343328E-2</v>
      </c>
      <c r="AO176" s="74">
        <f t="shared" si="47"/>
        <v>0.13532766148893147</v>
      </c>
      <c r="AP176" s="106"/>
      <c r="AQ176" s="4">
        <v>41334</v>
      </c>
      <c r="AR176" s="5">
        <v>2.4773000000000001</v>
      </c>
      <c r="AS176" s="330">
        <v>41334</v>
      </c>
      <c r="AT176" s="328">
        <v>2.6006999999999998</v>
      </c>
      <c r="AU176" s="330">
        <v>41334</v>
      </c>
      <c r="AV176" s="328">
        <v>3.1187</v>
      </c>
      <c r="AW176" s="330">
        <v>41334</v>
      </c>
      <c r="AX176" s="328">
        <v>3.3810000000000002</v>
      </c>
      <c r="AY176" s="330">
        <v>41334</v>
      </c>
      <c r="AZ176" s="328">
        <v>5.1199000000000003</v>
      </c>
      <c r="BA176" s="106"/>
      <c r="BC176" s="4">
        <v>41334</v>
      </c>
      <c r="BD176" s="5">
        <v>1.528</v>
      </c>
    </row>
    <row r="177" spans="1:56">
      <c r="A177" s="4">
        <v>41341</v>
      </c>
      <c r="B177" s="318">
        <v>41341</v>
      </c>
      <c r="C177" s="316">
        <v>1.6223000000000001</v>
      </c>
      <c r="D177" s="316">
        <f t="shared" si="36"/>
        <v>2.359629936305732</v>
      </c>
      <c r="E177" s="316">
        <f t="shared" si="30"/>
        <v>9.8300000000000054E-2</v>
      </c>
      <c r="F177" s="4">
        <v>41341</v>
      </c>
      <c r="G177" s="5">
        <v>1.524</v>
      </c>
      <c r="H177" s="5">
        <f t="shared" si="37"/>
        <v>2.2264777070063682</v>
      </c>
      <c r="I177" s="106"/>
      <c r="J177" s="95">
        <f t="shared" si="38"/>
        <v>85.963243913362717</v>
      </c>
      <c r="K177" s="70">
        <f t="shared" si="39"/>
        <v>-1.117230215120032E-2</v>
      </c>
      <c r="L177" s="74">
        <f t="shared" si="40"/>
        <v>8.239846620291702E-2</v>
      </c>
      <c r="M177" s="74">
        <f t="shared" si="41"/>
        <v>8.5385180462417068E-2</v>
      </c>
      <c r="N177" s="106"/>
      <c r="O177" s="4">
        <v>41341</v>
      </c>
      <c r="P177" s="5">
        <v>1.8199999999999998</v>
      </c>
      <c r="Q177" s="5">
        <f t="shared" si="42"/>
        <v>1.7654777070063694</v>
      </c>
      <c r="R177" s="106"/>
      <c r="S177" s="5">
        <f>(1+G177)/(1+P177)-1</f>
        <v>-0.10496453900709213</v>
      </c>
      <c r="T177" s="95">
        <f t="shared" si="32"/>
        <v>101.05573057402049</v>
      </c>
      <c r="U177" s="70">
        <f t="shared" si="34"/>
        <v>-2.8122888777868354E-3</v>
      </c>
      <c r="V177" s="74">
        <f t="shared" si="24"/>
        <v>2.6981884719114405E-2</v>
      </c>
      <c r="W177" s="74">
        <f t="shared" si="43"/>
        <v>3.1685176448740929E-2</v>
      </c>
      <c r="X177" s="106"/>
      <c r="Y177" s="318">
        <v>41341</v>
      </c>
      <c r="Z177" s="316">
        <v>2.2803</v>
      </c>
      <c r="AA177" s="316">
        <f t="shared" si="44"/>
        <v>3.4932044585987265</v>
      </c>
      <c r="AB177" s="316">
        <f t="shared" si="26"/>
        <v>-7.6000000000000512E-3</v>
      </c>
      <c r="AC177" s="318">
        <v>41341</v>
      </c>
      <c r="AD177" s="316">
        <v>2.2879</v>
      </c>
      <c r="AE177" s="316">
        <f t="shared" si="45"/>
        <v>3.4730910828025472</v>
      </c>
      <c r="AF177" s="316">
        <f t="shared" si="27"/>
        <v>2.0099999999999785E-2</v>
      </c>
      <c r="AG177" s="316">
        <f t="shared" si="28"/>
        <v>2.7699999999999836E-2</v>
      </c>
      <c r="AH177" s="4">
        <v>41341</v>
      </c>
      <c r="AI177" s="5">
        <v>2.3079999999999998</v>
      </c>
      <c r="AJ177" s="5">
        <f t="shared" si="46"/>
        <v>3.4485605095541416</v>
      </c>
      <c r="AK177" s="106"/>
      <c r="AL177" s="95">
        <f t="shared" si="29"/>
        <v>79.59834754768265</v>
      </c>
      <c r="AM177" s="70">
        <f t="shared" si="35"/>
        <v>-1.1723099039315369E-3</v>
      </c>
      <c r="AN177" s="74">
        <f t="shared" si="25"/>
        <v>8.5323066612665963E-2</v>
      </c>
      <c r="AO177" s="74">
        <f t="shared" si="47"/>
        <v>0.13489283892479004</v>
      </c>
      <c r="AP177" s="106"/>
      <c r="AQ177" s="4">
        <v>41341</v>
      </c>
      <c r="AR177" s="5">
        <v>2.5390000000000001</v>
      </c>
      <c r="AS177" s="330">
        <v>41341</v>
      </c>
      <c r="AT177" s="328">
        <v>2.6642999999999999</v>
      </c>
      <c r="AU177" s="330">
        <v>41341</v>
      </c>
      <c r="AV177" s="328">
        <v>3.1724000000000001</v>
      </c>
      <c r="AW177" s="330">
        <v>41341</v>
      </c>
      <c r="AX177" s="328">
        <v>3.4342000000000001</v>
      </c>
      <c r="AY177" s="330">
        <v>41341</v>
      </c>
      <c r="AZ177" s="328">
        <v>5.0667999999999997</v>
      </c>
      <c r="BA177" s="106"/>
      <c r="BC177" s="4">
        <v>41341</v>
      </c>
      <c r="BD177" s="5">
        <v>1.7010000000000001</v>
      </c>
    </row>
    <row r="178" spans="1:56">
      <c r="A178" s="4">
        <v>41348</v>
      </c>
      <c r="B178" s="318">
        <v>41348</v>
      </c>
      <c r="C178" s="316">
        <v>1.55</v>
      </c>
      <c r="D178" s="316">
        <f t="shared" si="36"/>
        <v>2.3486248407643311</v>
      </c>
      <c r="E178" s="316">
        <f t="shared" si="30"/>
        <v>9.6000000000000085E-2</v>
      </c>
      <c r="F178" s="4">
        <v>41348</v>
      </c>
      <c r="G178" s="5">
        <v>1.454</v>
      </c>
      <c r="H178" s="5">
        <f t="shared" si="37"/>
        <v>2.2155668789808907</v>
      </c>
      <c r="I178" s="106"/>
      <c r="J178" s="95">
        <f t="shared" si="38"/>
        <v>86.558207614350096</v>
      </c>
      <c r="K178" s="70">
        <f t="shared" si="39"/>
        <v>6.9211406399112517E-3</v>
      </c>
      <c r="L178" s="74">
        <f t="shared" si="40"/>
        <v>7.8525998430818242E-2</v>
      </c>
      <c r="M178" s="74">
        <f t="shared" si="41"/>
        <v>8.5326049582834324E-2</v>
      </c>
      <c r="N178" s="106"/>
      <c r="O178" s="4">
        <v>41348</v>
      </c>
      <c r="P178" s="5">
        <v>1.79</v>
      </c>
      <c r="Q178" s="5">
        <f t="shared" si="42"/>
        <v>1.7652866242038219</v>
      </c>
      <c r="R178" s="106"/>
      <c r="S178" s="5">
        <f>(1+G178)/(1+P178)-1</f>
        <v>-0.12043010752688188</v>
      </c>
      <c r="T178" s="95">
        <f t="shared" si="32"/>
        <v>101.21231652835749</v>
      </c>
      <c r="U178" s="70">
        <f t="shared" si="34"/>
        <v>1.5495009876981595E-3</v>
      </c>
      <c r="V178" s="74">
        <f t="shared" si="24"/>
        <v>2.6670196927505368E-2</v>
      </c>
      <c r="W178" s="74">
        <f t="shared" si="43"/>
        <v>3.1641943866661311E-2</v>
      </c>
      <c r="X178" s="106"/>
      <c r="Y178" s="318">
        <v>41348</v>
      </c>
      <c r="Z178" s="316">
        <v>2.2111000000000001</v>
      </c>
      <c r="AA178" s="316">
        <f t="shared" si="44"/>
        <v>3.4842796178343947</v>
      </c>
      <c r="AB178" s="316">
        <f t="shared" si="26"/>
        <v>-6.2999999999999723E-3</v>
      </c>
      <c r="AC178" s="318">
        <v>41348</v>
      </c>
      <c r="AD178" s="316">
        <v>2.2174</v>
      </c>
      <c r="AE178" s="316">
        <f t="shared" si="45"/>
        <v>3.46401974522293</v>
      </c>
      <c r="AF178" s="316">
        <f t="shared" si="27"/>
        <v>1.7599999999999838E-2</v>
      </c>
      <c r="AG178" s="316">
        <f t="shared" si="28"/>
        <v>2.389999999999981E-2</v>
      </c>
      <c r="AH178" s="4">
        <v>41348</v>
      </c>
      <c r="AI178" s="5">
        <v>2.2349999999999999</v>
      </c>
      <c r="AJ178" s="5">
        <f t="shared" si="46"/>
        <v>3.4394331210191096</v>
      </c>
      <c r="AK178" s="106"/>
      <c r="AL178" s="95">
        <f t="shared" si="29"/>
        <v>80.168542271237413</v>
      </c>
      <c r="AM178" s="70">
        <f t="shared" si="35"/>
        <v>7.1633990041463317E-3</v>
      </c>
      <c r="AN178" s="74">
        <f t="shared" si="25"/>
        <v>8.52139260018593E-2</v>
      </c>
      <c r="AO178" s="74">
        <f t="shared" si="47"/>
        <v>0.13446457243407511</v>
      </c>
      <c r="AP178" s="106"/>
      <c r="AQ178" s="4">
        <v>41348</v>
      </c>
      <c r="AR178" s="5">
        <v>2.4723000000000002</v>
      </c>
      <c r="AS178" s="330">
        <v>41348</v>
      </c>
      <c r="AT178" s="328">
        <v>2.6650999999999998</v>
      </c>
      <c r="AU178" s="330">
        <v>41348</v>
      </c>
      <c r="AV178" s="328">
        <v>3.0802</v>
      </c>
      <c r="AW178" s="330">
        <v>41348</v>
      </c>
      <c r="AX178" s="328">
        <v>3.3578999999999999</v>
      </c>
      <c r="AY178" s="330">
        <v>41348</v>
      </c>
      <c r="AZ178" s="328">
        <v>5.0063000000000004</v>
      </c>
      <c r="BA178" s="106"/>
      <c r="BC178" s="4">
        <v>41348</v>
      </c>
      <c r="BD178" s="5">
        <v>1.653</v>
      </c>
    </row>
    <row r="179" spans="1:56">
      <c r="A179" s="4">
        <v>41355</v>
      </c>
      <c r="B179" s="318">
        <v>41355</v>
      </c>
      <c r="C179" s="316">
        <v>1.4696</v>
      </c>
      <c r="D179" s="316">
        <f t="shared" si="36"/>
        <v>2.3375235668789811</v>
      </c>
      <c r="E179" s="316">
        <f t="shared" si="30"/>
        <v>9.1599999999999904E-2</v>
      </c>
      <c r="F179" s="4">
        <v>41355</v>
      </c>
      <c r="G179" s="5">
        <v>1.3780000000000001</v>
      </c>
      <c r="H179" s="5">
        <f t="shared" si="37"/>
        <v>2.2045414012738842</v>
      </c>
      <c r="I179" s="106"/>
      <c r="J179" s="95">
        <f t="shared" si="38"/>
        <v>87.209301599264535</v>
      </c>
      <c r="K179" s="70">
        <f t="shared" si="39"/>
        <v>7.5220363598020867E-3</v>
      </c>
      <c r="L179" s="74">
        <f t="shared" si="40"/>
        <v>7.6882737430422191E-2</v>
      </c>
      <c r="M179" s="74">
        <f t="shared" si="41"/>
        <v>8.5253884521702586E-2</v>
      </c>
      <c r="N179" s="106"/>
      <c r="O179" s="4">
        <v>41355</v>
      </c>
      <c r="P179" s="5">
        <v>1.78</v>
      </c>
      <c r="Q179" s="5">
        <f t="shared" si="42"/>
        <v>1.7651592356687897</v>
      </c>
      <c r="R179" s="106"/>
      <c r="S179" s="5">
        <f>(1+G179)/(1+P179)-1</f>
        <v>-0.14460431654676265</v>
      </c>
      <c r="T179" s="95">
        <f t="shared" si="32"/>
        <v>101.4576107261453</v>
      </c>
      <c r="U179" s="70">
        <f t="shared" si="34"/>
        <v>2.4235607503271393E-3</v>
      </c>
      <c r="V179" s="74">
        <f t="shared" si="24"/>
        <v>2.5979698568706144E-2</v>
      </c>
      <c r="W179" s="74">
        <f t="shared" si="43"/>
        <v>3.1593548607704428E-2</v>
      </c>
      <c r="X179" s="106"/>
      <c r="Y179" s="318">
        <v>41355</v>
      </c>
      <c r="Z179" s="316">
        <v>2.1823000000000001</v>
      </c>
      <c r="AA179" s="316">
        <f t="shared" si="44"/>
        <v>3.4754598726114652</v>
      </c>
      <c r="AB179" s="316">
        <f t="shared" si="26"/>
        <v>-1.4899999999999913E-2</v>
      </c>
      <c r="AC179" s="318">
        <v>41355</v>
      </c>
      <c r="AD179" s="316">
        <v>2.1972</v>
      </c>
      <c r="AE179" s="316">
        <f t="shared" si="45"/>
        <v>3.4550898089171964</v>
      </c>
      <c r="AF179" s="316">
        <f t="shared" si="27"/>
        <v>1.6799999999999926E-2</v>
      </c>
      <c r="AG179" s="316">
        <f t="shared" si="28"/>
        <v>3.1699999999999839E-2</v>
      </c>
      <c r="AH179" s="4">
        <v>41355</v>
      </c>
      <c r="AI179" s="5">
        <v>2.214</v>
      </c>
      <c r="AJ179" s="5">
        <f t="shared" si="46"/>
        <v>3.4304394904458619</v>
      </c>
      <c r="AK179" s="106"/>
      <c r="AL179" s="95">
        <f t="shared" si="29"/>
        <v>80.33340195043165</v>
      </c>
      <c r="AM179" s="70">
        <f t="shared" si="35"/>
        <v>2.0564135822310503E-3</v>
      </c>
      <c r="AN179" s="74">
        <f t="shared" si="25"/>
        <v>8.4853399241144697E-2</v>
      </c>
      <c r="AO179" s="74">
        <f t="shared" si="47"/>
        <v>0.13404054531276802</v>
      </c>
      <c r="AP179" s="106"/>
      <c r="AQ179" s="4">
        <v>41355</v>
      </c>
      <c r="AR179" s="5">
        <v>2.399</v>
      </c>
      <c r="AS179" s="330">
        <v>41355</v>
      </c>
      <c r="AT179" s="328">
        <v>2.6040999999999999</v>
      </c>
      <c r="AU179" s="330">
        <v>41355</v>
      </c>
      <c r="AV179" s="328">
        <v>3.0076000000000001</v>
      </c>
      <c r="AW179" s="330">
        <v>41355</v>
      </c>
      <c r="AX179" s="328">
        <v>3.3006000000000002</v>
      </c>
      <c r="AY179" s="330">
        <v>41355</v>
      </c>
      <c r="AZ179" s="328">
        <v>5.0305999999999997</v>
      </c>
      <c r="BA179" s="106"/>
      <c r="BC179" s="4">
        <v>41355</v>
      </c>
      <c r="BD179" s="5">
        <v>1.6179999999999999</v>
      </c>
    </row>
    <row r="180" spans="1:56">
      <c r="A180" s="4">
        <v>41362</v>
      </c>
      <c r="B180" s="318">
        <v>41362</v>
      </c>
      <c r="C180" s="316">
        <v>1.3980999999999999</v>
      </c>
      <c r="D180" s="316">
        <f t="shared" si="36"/>
        <v>2.3255859872611468</v>
      </c>
      <c r="E180" s="316">
        <f t="shared" si="30"/>
        <v>0.11009999999999986</v>
      </c>
      <c r="F180" s="4">
        <v>41362</v>
      </c>
      <c r="G180" s="5">
        <v>1.288</v>
      </c>
      <c r="H180" s="5">
        <f t="shared" si="37"/>
        <v>2.1926815286624191</v>
      </c>
      <c r="I180" s="106"/>
      <c r="J180" s="95">
        <f t="shared" si="38"/>
        <v>87.987310365605509</v>
      </c>
      <c r="K180" s="70">
        <f t="shared" si="39"/>
        <v>8.9211672616758535E-3</v>
      </c>
      <c r="L180" s="74">
        <f t="shared" si="40"/>
        <v>7.7049081999915878E-2</v>
      </c>
      <c r="M180" s="74">
        <f t="shared" si="41"/>
        <v>8.5184352296941671E-2</v>
      </c>
      <c r="N180" s="106"/>
      <c r="O180" s="4">
        <v>41362</v>
      </c>
      <c r="P180" s="5">
        <v>1.8199999999999998</v>
      </c>
      <c r="Q180" s="5">
        <f t="shared" si="42"/>
        <v>1.7646496815286621</v>
      </c>
      <c r="R180" s="106"/>
      <c r="S180" s="5">
        <f>(1+G180)/(1+P180)-1</f>
        <v>-0.18865248226950337</v>
      </c>
      <c r="T180" s="95">
        <f t="shared" si="32"/>
        <v>101.90624781074979</v>
      </c>
      <c r="U180" s="70">
        <f t="shared" si="34"/>
        <v>4.4219165165977296E-3</v>
      </c>
      <c r="V180" s="74">
        <f t="shared" si="24"/>
        <v>2.6121496602808141E-2</v>
      </c>
      <c r="W180" s="74">
        <f t="shared" si="43"/>
        <v>3.1547175285629031E-2</v>
      </c>
      <c r="X180" s="106"/>
      <c r="Y180" s="318">
        <v>41362</v>
      </c>
      <c r="Z180" s="316">
        <v>2.1838000000000002</v>
      </c>
      <c r="AA180" s="316">
        <f t="shared" si="44"/>
        <v>3.466614649681528</v>
      </c>
      <c r="AB180" s="316">
        <f t="shared" si="26"/>
        <v>-2.7699999999999836E-2</v>
      </c>
      <c r="AC180" s="318">
        <v>41362</v>
      </c>
      <c r="AD180" s="316">
        <v>2.2115</v>
      </c>
      <c r="AE180" s="316">
        <f t="shared" si="45"/>
        <v>3.4462464968152857</v>
      </c>
      <c r="AF180" s="316">
        <f t="shared" si="27"/>
        <v>1.8499999999999961E-2</v>
      </c>
      <c r="AG180" s="316">
        <f t="shared" si="28"/>
        <v>4.6199999999999797E-2</v>
      </c>
      <c r="AH180" s="4">
        <v>41362</v>
      </c>
      <c r="AI180" s="5">
        <v>2.23</v>
      </c>
      <c r="AJ180" s="5">
        <f t="shared" si="46"/>
        <v>3.4215923566879001</v>
      </c>
      <c r="AK180" s="106"/>
      <c r="AL180" s="95">
        <f t="shared" si="29"/>
        <v>80.207760792720137</v>
      </c>
      <c r="AM180" s="70">
        <f t="shared" si="35"/>
        <v>-1.5639964779412404E-3</v>
      </c>
      <c r="AN180" s="74">
        <f t="shared" si="25"/>
        <v>8.4789117015192483E-2</v>
      </c>
      <c r="AO180" s="74">
        <f t="shared" si="47"/>
        <v>0.13362316032719534</v>
      </c>
      <c r="AP180" s="106"/>
      <c r="AQ180" s="4">
        <v>41362</v>
      </c>
      <c r="AR180" s="5">
        <v>2.3599000000000001</v>
      </c>
      <c r="AS180" s="330">
        <v>41362</v>
      </c>
      <c r="AT180" s="328">
        <v>2.5423</v>
      </c>
      <c r="AU180" s="330">
        <v>41362</v>
      </c>
      <c r="AV180" s="328">
        <v>2.9735</v>
      </c>
      <c r="AW180" s="330">
        <v>41362</v>
      </c>
      <c r="AX180" s="328">
        <v>3.2938999999999998</v>
      </c>
      <c r="AY180" s="330">
        <v>41362</v>
      </c>
      <c r="AZ180" s="328">
        <v>5.0392000000000001</v>
      </c>
      <c r="BA180" s="106"/>
      <c r="BC180" s="4">
        <v>41362</v>
      </c>
      <c r="BD180" s="5">
        <v>1.5739999999999998</v>
      </c>
    </row>
    <row r="181" spans="1:56">
      <c r="A181" s="4">
        <v>41369</v>
      </c>
      <c r="B181" s="318">
        <v>41369</v>
      </c>
      <c r="C181" s="316">
        <v>1.3176000000000001</v>
      </c>
      <c r="D181" s="316">
        <f t="shared" si="36"/>
        <v>2.3135745222929942</v>
      </c>
      <c r="E181" s="316">
        <f t="shared" si="30"/>
        <v>0.10660000000000003</v>
      </c>
      <c r="F181" s="4">
        <v>41369</v>
      </c>
      <c r="G181" s="5">
        <v>1.2110000000000001</v>
      </c>
      <c r="H181" s="5">
        <f t="shared" si="37"/>
        <v>2.1807261146496808</v>
      </c>
      <c r="I181" s="106"/>
      <c r="J181" s="95">
        <f t="shared" si="38"/>
        <v>88.659002630804764</v>
      </c>
      <c r="K181" s="70">
        <f t="shared" si="39"/>
        <v>7.6339674710845708E-3</v>
      </c>
      <c r="L181" s="74">
        <f t="shared" si="40"/>
        <v>7.7189471053261238E-2</v>
      </c>
      <c r="M181" s="74">
        <f t="shared" si="41"/>
        <v>8.5117168420944356E-2</v>
      </c>
      <c r="N181" s="106"/>
      <c r="O181" s="4">
        <v>41369</v>
      </c>
      <c r="P181" s="5">
        <v>1.8199999999999998</v>
      </c>
      <c r="Q181" s="5">
        <f t="shared" si="42"/>
        <v>1.7636305732484077</v>
      </c>
      <c r="R181" s="106"/>
      <c r="S181" s="5">
        <f>(1+G181)/(1+P181)-1</f>
        <v>-0.21595744680851048</v>
      </c>
      <c r="T181" s="95">
        <f t="shared" si="32"/>
        <v>102.18544830137479</v>
      </c>
      <c r="U181" s="70">
        <f t="shared" si="34"/>
        <v>2.7397779490763411E-3</v>
      </c>
      <c r="V181" s="74">
        <f t="shared" si="24"/>
        <v>2.6039009493108604E-2</v>
      </c>
      <c r="W181" s="74">
        <f t="shared" si="43"/>
        <v>3.1500888178128857E-2</v>
      </c>
      <c r="X181" s="106"/>
      <c r="Y181" s="318">
        <v>41369</v>
      </c>
      <c r="Z181" s="316">
        <v>1.9140000000000001</v>
      </c>
      <c r="AA181" s="316">
        <f t="shared" si="44"/>
        <v>3.4564929936305724</v>
      </c>
      <c r="AB181" s="316">
        <f t="shared" si="26"/>
        <v>-2.829999999999977E-2</v>
      </c>
      <c r="AC181" s="318">
        <v>41369</v>
      </c>
      <c r="AD181" s="316">
        <v>1.9422999999999999</v>
      </c>
      <c r="AE181" s="316">
        <f t="shared" si="45"/>
        <v>3.4361630573248405</v>
      </c>
      <c r="AF181" s="316">
        <f t="shared" si="27"/>
        <v>1.7700000000000049E-2</v>
      </c>
      <c r="AG181" s="316">
        <f t="shared" si="28"/>
        <v>4.5999999999999819E-2</v>
      </c>
      <c r="AH181" s="4">
        <v>41369</v>
      </c>
      <c r="AI181" s="5">
        <v>1.96</v>
      </c>
      <c r="AJ181" s="5">
        <f t="shared" si="46"/>
        <v>3.4115477707006381</v>
      </c>
      <c r="AK181" s="106"/>
      <c r="AL181" s="95">
        <f t="shared" si="29"/>
        <v>82.35723016696582</v>
      </c>
      <c r="AM181" s="70">
        <f t="shared" si="35"/>
        <v>2.6798770505519143E-2</v>
      </c>
      <c r="AN181" s="74">
        <f t="shared" si="25"/>
        <v>8.8004001163257156E-2</v>
      </c>
      <c r="AO181" s="74">
        <f t="shared" si="47"/>
        <v>0.1332398060485068</v>
      </c>
      <c r="AP181" s="106"/>
      <c r="AQ181" s="4">
        <v>41369</v>
      </c>
      <c r="AR181" s="5">
        <v>2.3063000000000002</v>
      </c>
      <c r="AS181" s="330">
        <v>41369</v>
      </c>
      <c r="AT181" s="328">
        <v>2.4883000000000002</v>
      </c>
      <c r="AU181" s="330">
        <v>41369</v>
      </c>
      <c r="AV181" s="328">
        <v>2.9146000000000001</v>
      </c>
      <c r="AW181" s="330">
        <v>41369</v>
      </c>
      <c r="AX181" s="328">
        <v>3.2389000000000001</v>
      </c>
      <c r="AY181" s="330">
        <v>41369</v>
      </c>
      <c r="AZ181" s="328">
        <v>4.9503000000000004</v>
      </c>
      <c r="BA181" s="106"/>
      <c r="BC181" s="4">
        <v>41369</v>
      </c>
      <c r="BD181" s="5">
        <v>1.4319999999999999</v>
      </c>
    </row>
    <row r="182" spans="1:56">
      <c r="A182" s="4">
        <v>41376</v>
      </c>
      <c r="B182" s="318">
        <v>41376</v>
      </c>
      <c r="C182" s="316">
        <v>1.3584000000000001</v>
      </c>
      <c r="D182" s="316">
        <f t="shared" si="36"/>
        <v>2.3014592356687906</v>
      </c>
      <c r="E182" s="316">
        <f t="shared" si="30"/>
        <v>9.8400000000000043E-2</v>
      </c>
      <c r="F182" s="4">
        <v>41376</v>
      </c>
      <c r="G182" s="5">
        <v>1.26</v>
      </c>
      <c r="H182" s="5">
        <f t="shared" si="37"/>
        <v>2.1685859872611455</v>
      </c>
      <c r="I182" s="106"/>
      <c r="J182" s="95">
        <f t="shared" si="38"/>
        <v>88.230912233863691</v>
      </c>
      <c r="K182" s="70">
        <f t="shared" si="39"/>
        <v>-4.828504542553156E-3</v>
      </c>
      <c r="L182" s="74">
        <f t="shared" si="40"/>
        <v>7.7404065939489564E-2</v>
      </c>
      <c r="M182" s="74">
        <f t="shared" si="41"/>
        <v>8.5052892566932242E-2</v>
      </c>
      <c r="N182" s="106"/>
      <c r="O182" s="4">
        <v>41376</v>
      </c>
      <c r="P182" s="5">
        <v>1.78</v>
      </c>
      <c r="Q182" s="5">
        <f t="shared" si="42"/>
        <v>1.7628025477707001</v>
      </c>
      <c r="R182" s="106"/>
      <c r="S182" s="5">
        <f>(1+G182)/(1+P182)-1</f>
        <v>-0.18705035971223039</v>
      </c>
      <c r="T182" s="95">
        <f t="shared" si="32"/>
        <v>101.88989176610711</v>
      </c>
      <c r="U182" s="70">
        <f t="shared" si="34"/>
        <v>-2.8923544416617503E-3</v>
      </c>
      <c r="V182" s="74">
        <f t="shared" si="24"/>
        <v>2.6220883608106819E-2</v>
      </c>
      <c r="W182" s="74">
        <f t="shared" si="43"/>
        <v>3.1456888140045346E-2</v>
      </c>
      <c r="X182" s="106"/>
      <c r="Y182" s="318">
        <v>41376</v>
      </c>
      <c r="Z182" s="316">
        <v>2.0125999999999999</v>
      </c>
      <c r="AA182" s="316">
        <f t="shared" si="44"/>
        <v>3.4467732484076437</v>
      </c>
      <c r="AB182" s="316">
        <f t="shared" si="26"/>
        <v>-2.9399999999999871E-2</v>
      </c>
      <c r="AC182" s="318">
        <v>41376</v>
      </c>
      <c r="AD182" s="316">
        <v>2.0419999999999998</v>
      </c>
      <c r="AE182" s="316">
        <f t="shared" si="45"/>
        <v>3.4264949044585986</v>
      </c>
      <c r="AF182" s="316">
        <f t="shared" si="27"/>
        <v>1.3000000000000345E-2</v>
      </c>
      <c r="AG182" s="316">
        <f t="shared" si="28"/>
        <v>4.2400000000000215E-2</v>
      </c>
      <c r="AH182" s="4">
        <v>41376</v>
      </c>
      <c r="AI182" s="5">
        <v>2.0550000000000002</v>
      </c>
      <c r="AJ182" s="5">
        <f t="shared" si="46"/>
        <v>3.4018789808917207</v>
      </c>
      <c r="AK182" s="106"/>
      <c r="AL182" s="95">
        <f t="shared" si="29"/>
        <v>81.593794346993803</v>
      </c>
      <c r="AM182" s="70">
        <f t="shared" si="35"/>
        <v>-9.2698093224392753E-3</v>
      </c>
      <c r="AN182" s="74">
        <f t="shared" si="25"/>
        <v>8.8784858231523808E-2</v>
      </c>
      <c r="AO182" s="74">
        <f t="shared" si="47"/>
        <v>0.13286934815003193</v>
      </c>
      <c r="AP182" s="106"/>
      <c r="AQ182" s="4">
        <v>41376</v>
      </c>
      <c r="AR182" s="5">
        <v>2.3163</v>
      </c>
      <c r="AS182" s="330">
        <v>41376</v>
      </c>
      <c r="AT182" s="328">
        <v>2.4847000000000001</v>
      </c>
      <c r="AU182" s="330">
        <v>41376</v>
      </c>
      <c r="AV182" s="328">
        <v>2.9108000000000001</v>
      </c>
      <c r="AW182" s="330">
        <v>41376</v>
      </c>
      <c r="AX182" s="328">
        <v>3.2</v>
      </c>
      <c r="AY182" s="330">
        <v>41376</v>
      </c>
      <c r="AZ182" s="328">
        <v>4.8665000000000003</v>
      </c>
      <c r="BA182" s="106"/>
      <c r="BC182" s="4">
        <v>41376</v>
      </c>
      <c r="BD182" s="5">
        <v>1.413</v>
      </c>
    </row>
    <row r="183" spans="1:56">
      <c r="A183" s="4">
        <v>41383</v>
      </c>
      <c r="B183" s="318">
        <v>41383</v>
      </c>
      <c r="C183" s="316">
        <v>1.3597000000000001</v>
      </c>
      <c r="D183" s="316">
        <f t="shared" si="36"/>
        <v>2.2899375796178347</v>
      </c>
      <c r="E183" s="316">
        <f t="shared" si="30"/>
        <v>0.10970000000000013</v>
      </c>
      <c r="F183" s="4">
        <v>41383</v>
      </c>
      <c r="G183" s="5">
        <v>1.25</v>
      </c>
      <c r="H183" s="5">
        <f t="shared" si="37"/>
        <v>2.1569044585987256</v>
      </c>
      <c r="I183" s="106"/>
      <c r="J183" s="95">
        <f t="shared" si="38"/>
        <v>88.318092615396765</v>
      </c>
      <c r="K183" s="70">
        <f t="shared" si="39"/>
        <v>9.88093394092928E-4</v>
      </c>
      <c r="L183" s="74">
        <f t="shared" si="40"/>
        <v>7.7387124750356875E-2</v>
      </c>
      <c r="M183" s="74">
        <f t="shared" si="41"/>
        <v>8.4989539113902696E-2</v>
      </c>
      <c r="N183" s="106"/>
      <c r="O183" s="4">
        <v>41383</v>
      </c>
      <c r="P183" s="5">
        <v>1.73</v>
      </c>
      <c r="Q183" s="5">
        <f t="shared" si="42"/>
        <v>1.7617834394904457</v>
      </c>
      <c r="R183" s="106"/>
      <c r="S183" s="5">
        <f>(1+G183)/(1+P183)-1</f>
        <v>-0.17582417582417587</v>
      </c>
      <c r="T183" s="95">
        <f t="shared" si="32"/>
        <v>101.77536480235035</v>
      </c>
      <c r="U183" s="70">
        <f t="shared" si="34"/>
        <v>-1.1240267485970177E-3</v>
      </c>
      <c r="V183" s="74">
        <f t="shared" si="24"/>
        <v>2.6038199211932487E-2</v>
      </c>
      <c r="W183" s="74">
        <f t="shared" si="43"/>
        <v>3.1412105586920445E-2</v>
      </c>
      <c r="X183" s="106"/>
      <c r="Y183" s="318">
        <v>41383</v>
      </c>
      <c r="Z183" s="316">
        <v>1.9838</v>
      </c>
      <c r="AA183" s="316">
        <f t="shared" si="44"/>
        <v>3.4368668789808923</v>
      </c>
      <c r="AB183" s="316">
        <f t="shared" si="26"/>
        <v>-3.0600000000000183E-2</v>
      </c>
      <c r="AC183" s="318">
        <v>41383</v>
      </c>
      <c r="AD183" s="316">
        <v>2.0144000000000002</v>
      </c>
      <c r="AE183" s="316">
        <f t="shared" si="45"/>
        <v>3.4167375796178345</v>
      </c>
      <c r="AF183" s="316">
        <f t="shared" si="27"/>
        <v>1.1599999999999611E-2</v>
      </c>
      <c r="AG183" s="316">
        <f t="shared" si="28"/>
        <v>4.2199999999999793E-2</v>
      </c>
      <c r="AH183" s="4">
        <v>41383</v>
      </c>
      <c r="AI183" s="5">
        <v>2.0259999999999998</v>
      </c>
      <c r="AJ183" s="5">
        <f t="shared" si="46"/>
        <v>3.3924777070063703</v>
      </c>
      <c r="AK183" s="106"/>
      <c r="AL183" s="95">
        <f t="shared" si="29"/>
        <v>81.826014460451375</v>
      </c>
      <c r="AM183" s="70">
        <f t="shared" si="35"/>
        <v>2.846051164994362E-3</v>
      </c>
      <c r="AN183" s="74">
        <f t="shared" si="25"/>
        <v>8.8097548366865383E-2</v>
      </c>
      <c r="AO183" s="74">
        <f t="shared" si="47"/>
        <v>0.13249933327579089</v>
      </c>
      <c r="AP183" s="106"/>
      <c r="AQ183" s="4">
        <v>41383</v>
      </c>
      <c r="AR183" s="5">
        <v>2.2888999999999999</v>
      </c>
      <c r="AS183" s="330">
        <v>41383</v>
      </c>
      <c r="AT183" s="328">
        <v>2.4557000000000002</v>
      </c>
      <c r="AU183" s="330">
        <v>41383</v>
      </c>
      <c r="AV183" s="328">
        <v>2.8750999999999998</v>
      </c>
      <c r="AW183" s="330">
        <v>41383</v>
      </c>
      <c r="AX183" s="328">
        <v>3.1690999999999998</v>
      </c>
      <c r="AY183" s="330">
        <v>41383</v>
      </c>
      <c r="AZ183" s="328">
        <v>4.8045</v>
      </c>
      <c r="BA183" s="106"/>
      <c r="BC183" s="4">
        <v>41383</v>
      </c>
      <c r="BD183" s="5">
        <v>1.4219999999999999</v>
      </c>
    </row>
    <row r="184" spans="1:56">
      <c r="A184" s="4">
        <v>41390</v>
      </c>
      <c r="B184" s="318">
        <v>41390</v>
      </c>
      <c r="C184" s="316">
        <v>1.3108</v>
      </c>
      <c r="D184" s="316">
        <f t="shared" si="36"/>
        <v>2.2783197452229298</v>
      </c>
      <c r="E184" s="316">
        <f t="shared" si="30"/>
        <v>0.10579999999999989</v>
      </c>
      <c r="F184" s="4">
        <v>41390</v>
      </c>
      <c r="G184" s="5">
        <v>1.2050000000000001</v>
      </c>
      <c r="H184" s="5">
        <f t="shared" si="37"/>
        <v>2.1450828025477704</v>
      </c>
      <c r="I184" s="106"/>
      <c r="J184" s="95">
        <f t="shared" si="38"/>
        <v>88.711578684923026</v>
      </c>
      <c r="K184" s="70">
        <f t="shared" si="39"/>
        <v>4.4553279840382756E-3</v>
      </c>
      <c r="L184" s="74">
        <f t="shared" si="40"/>
        <v>7.7466130451294496E-2</v>
      </c>
      <c r="M184" s="74">
        <f t="shared" si="41"/>
        <v>8.4927871829782967E-2</v>
      </c>
      <c r="N184" s="106"/>
      <c r="O184" s="4">
        <v>41390</v>
      </c>
      <c r="P184" s="5">
        <v>1.76</v>
      </c>
      <c r="Q184" s="5">
        <f t="shared" si="42"/>
        <v>1.7608917197452221</v>
      </c>
      <c r="R184" s="106"/>
      <c r="S184" s="5">
        <f>(1+G184)/(1+P184)-1</f>
        <v>-0.20108695652173902</v>
      </c>
      <c r="T184" s="95">
        <f t="shared" si="32"/>
        <v>102.03328940634071</v>
      </c>
      <c r="U184" s="70">
        <f t="shared" si="34"/>
        <v>2.5342537901117354E-3</v>
      </c>
      <c r="V184" s="74">
        <f t="shared" si="24"/>
        <v>2.6126135225973571E-2</v>
      </c>
      <c r="W184" s="74">
        <f t="shared" si="43"/>
        <v>3.1368777961011042E-2</v>
      </c>
      <c r="X184" s="106"/>
      <c r="Y184" s="318">
        <v>41390</v>
      </c>
      <c r="Z184" s="316">
        <v>1.9527000000000001</v>
      </c>
      <c r="AA184" s="316">
        <f t="shared" si="44"/>
        <v>3.4267726114649686</v>
      </c>
      <c r="AB184" s="316">
        <f t="shared" si="26"/>
        <v>-3.0100000000000016E-2</v>
      </c>
      <c r="AC184" s="318">
        <v>41390</v>
      </c>
      <c r="AD184" s="316">
        <v>1.9828000000000001</v>
      </c>
      <c r="AE184" s="316">
        <f t="shared" si="45"/>
        <v>3.406761783439491</v>
      </c>
      <c r="AF184" s="316">
        <f t="shared" si="27"/>
        <v>3.1999999999998696E-3</v>
      </c>
      <c r="AG184" s="316">
        <f t="shared" si="28"/>
        <v>3.3299999999999885E-2</v>
      </c>
      <c r="AH184" s="4">
        <v>41390</v>
      </c>
      <c r="AI184" s="5">
        <v>1.986</v>
      </c>
      <c r="AJ184" s="5">
        <f t="shared" si="46"/>
        <v>3.3824840764331214</v>
      </c>
      <c r="AK184" s="106"/>
      <c r="AL184" s="95">
        <f t="shared" si="29"/>
        <v>82.147511859240154</v>
      </c>
      <c r="AM184" s="70">
        <f t="shared" si="35"/>
        <v>3.9290365161823541E-3</v>
      </c>
      <c r="AN184" s="74">
        <f t="shared" si="25"/>
        <v>8.7656617102591386E-2</v>
      </c>
      <c r="AO184" s="74">
        <f t="shared" si="47"/>
        <v>0.13213177002846957</v>
      </c>
      <c r="AP184" s="106"/>
      <c r="AQ184" s="4">
        <v>41390</v>
      </c>
      <c r="AR184" s="5">
        <v>2.1762999999999999</v>
      </c>
      <c r="AS184" s="330">
        <v>41390</v>
      </c>
      <c r="AT184" s="328">
        <v>2.3765999999999998</v>
      </c>
      <c r="AU184" s="330">
        <v>41390</v>
      </c>
      <c r="AV184" s="328">
        <v>2.7621000000000002</v>
      </c>
      <c r="AW184" s="330">
        <v>41390</v>
      </c>
      <c r="AX184" s="328">
        <v>3.0615999999999999</v>
      </c>
      <c r="AY184" s="330">
        <v>41390</v>
      </c>
      <c r="AZ184" s="328">
        <v>4.6952999999999996</v>
      </c>
      <c r="BA184" s="106"/>
      <c r="BC184" s="4">
        <v>41390</v>
      </c>
      <c r="BD184" s="5">
        <v>1.395</v>
      </c>
    </row>
    <row r="185" spans="1:56">
      <c r="A185" s="4">
        <v>41397</v>
      </c>
      <c r="B185" s="318">
        <v>41397</v>
      </c>
      <c r="C185" s="316">
        <v>1.3441000000000001</v>
      </c>
      <c r="D185" s="316">
        <f t="shared" si="36"/>
        <v>2.2673197452229301</v>
      </c>
      <c r="E185" s="316">
        <f t="shared" si="30"/>
        <v>0.10510000000000019</v>
      </c>
      <c r="F185" s="4">
        <v>41397</v>
      </c>
      <c r="G185" s="5">
        <v>1.2389999999999999</v>
      </c>
      <c r="H185" s="5">
        <f t="shared" si="37"/>
        <v>2.1337579617834392</v>
      </c>
      <c r="I185" s="106"/>
      <c r="J185" s="95">
        <f t="shared" si="38"/>
        <v>88.414100494090519</v>
      </c>
      <c r="K185" s="70">
        <f t="shared" si="39"/>
        <v>-3.353318645010935E-3</v>
      </c>
      <c r="L185" s="74">
        <f t="shared" si="40"/>
        <v>7.6875911625968033E-2</v>
      </c>
      <c r="M185" s="74">
        <f t="shared" si="41"/>
        <v>8.486240873869505E-2</v>
      </c>
      <c r="N185" s="106"/>
      <c r="O185" s="4">
        <v>41397</v>
      </c>
      <c r="P185" s="5">
        <v>1.72</v>
      </c>
      <c r="Q185" s="5">
        <f t="shared" si="42"/>
        <v>1.7596815286624199</v>
      </c>
      <c r="R185" s="106"/>
      <c r="S185" s="5">
        <f>(1+G185)/(1+P185)-1</f>
        <v>-0.17683823529411757</v>
      </c>
      <c r="T185" s="95">
        <f t="shared" si="32"/>
        <v>101.78570418538625</v>
      </c>
      <c r="U185" s="70">
        <f t="shared" si="34"/>
        <v>-2.4265141543018494E-3</v>
      </c>
      <c r="V185" s="74">
        <f t="shared" si="24"/>
        <v>2.6079452693522E-2</v>
      </c>
      <c r="W185" s="74">
        <f t="shared" si="43"/>
        <v>3.132577531655991E-2</v>
      </c>
      <c r="X185" s="106"/>
      <c r="Y185" s="318">
        <v>41397</v>
      </c>
      <c r="Z185" s="316">
        <v>1.9180999999999999</v>
      </c>
      <c r="AA185" s="316">
        <f t="shared" si="44"/>
        <v>3.4168726114649686</v>
      </c>
      <c r="AB185" s="316">
        <f t="shared" si="26"/>
        <v>-2.6100000000000012E-2</v>
      </c>
      <c r="AC185" s="318">
        <v>41397</v>
      </c>
      <c r="AD185" s="316">
        <v>1.9441999999999999</v>
      </c>
      <c r="AE185" s="316">
        <f t="shared" si="45"/>
        <v>3.3970611464968163</v>
      </c>
      <c r="AF185" s="316">
        <f t="shared" si="27"/>
        <v>5.8000000000000274E-3</v>
      </c>
      <c r="AG185" s="316">
        <f t="shared" si="28"/>
        <v>3.1900000000000039E-2</v>
      </c>
      <c r="AH185" s="4">
        <v>41397</v>
      </c>
      <c r="AI185" s="5">
        <v>1.95</v>
      </c>
      <c r="AJ185" s="5">
        <f t="shared" si="46"/>
        <v>3.3726942675159246</v>
      </c>
      <c r="AK185" s="106"/>
      <c r="AL185" s="95">
        <f t="shared" si="29"/>
        <v>82.438047814409373</v>
      </c>
      <c r="AM185" s="70">
        <f t="shared" si="35"/>
        <v>3.5367590398483677E-3</v>
      </c>
      <c r="AN185" s="74">
        <f t="shared" si="25"/>
        <v>8.6690320663438222E-2</v>
      </c>
      <c r="AO185" s="74">
        <f t="shared" si="47"/>
        <v>0.13176232735070512</v>
      </c>
      <c r="AP185" s="106"/>
      <c r="AQ185" s="4">
        <v>41397</v>
      </c>
      <c r="AR185" s="5">
        <v>2.1537999999999999</v>
      </c>
      <c r="AS185" s="330">
        <v>41397</v>
      </c>
      <c r="AT185" s="328">
        <v>2.33</v>
      </c>
      <c r="AU185" s="330">
        <v>41397</v>
      </c>
      <c r="AV185" s="328">
        <v>2.7185999999999999</v>
      </c>
      <c r="AW185" s="330">
        <v>41397</v>
      </c>
      <c r="AX185" s="328">
        <v>3.0209000000000001</v>
      </c>
      <c r="AY185" s="330">
        <v>41397</v>
      </c>
      <c r="AZ185" s="328">
        <v>4.6037999999999997</v>
      </c>
      <c r="BA185" s="106"/>
      <c r="BC185" s="4">
        <v>41397</v>
      </c>
      <c r="BD185" s="5">
        <v>1.4490000000000001</v>
      </c>
    </row>
    <row r="186" spans="1:56">
      <c r="A186" s="4">
        <v>41404</v>
      </c>
      <c r="B186" s="318">
        <v>41404</v>
      </c>
      <c r="C186" s="316">
        <v>1.4782999999999999</v>
      </c>
      <c r="D186" s="316">
        <f t="shared" si="36"/>
        <v>2.258743949044586</v>
      </c>
      <c r="E186" s="316">
        <f t="shared" si="30"/>
        <v>9.9299999999999944E-2</v>
      </c>
      <c r="F186" s="4">
        <v>41404</v>
      </c>
      <c r="G186" s="5">
        <v>1.379</v>
      </c>
      <c r="H186" s="5">
        <f t="shared" si="37"/>
        <v>2.1247261146496812</v>
      </c>
      <c r="I186" s="106"/>
      <c r="J186" s="95">
        <f t="shared" si="38"/>
        <v>87.200699676710116</v>
      </c>
      <c r="K186" s="70">
        <f t="shared" si="39"/>
        <v>-1.3724064494231952E-2</v>
      </c>
      <c r="L186" s="74">
        <f t="shared" si="40"/>
        <v>7.7936411424704297E-2</v>
      </c>
      <c r="M186" s="74">
        <f t="shared" si="41"/>
        <v>8.4806553921646724E-2</v>
      </c>
      <c r="N186" s="106"/>
      <c r="O186" s="4">
        <v>41404</v>
      </c>
      <c r="P186" s="5">
        <v>1.67</v>
      </c>
      <c r="Q186" s="5">
        <f t="shared" si="42"/>
        <v>1.7592356687898087</v>
      </c>
      <c r="R186" s="106"/>
      <c r="S186" s="5">
        <f>(1+G186)/(1+P186)-1</f>
        <v>-0.10898876404494384</v>
      </c>
      <c r="T186" s="95">
        <f t="shared" si="32"/>
        <v>101.0964494263514</v>
      </c>
      <c r="U186" s="70">
        <f t="shared" si="34"/>
        <v>-6.7716263747557943E-3</v>
      </c>
      <c r="V186" s="74">
        <f t="shared" si="24"/>
        <v>2.6920056730968867E-2</v>
      </c>
      <c r="W186" s="74">
        <f t="shared" si="43"/>
        <v>3.129024532796644E-2</v>
      </c>
      <c r="X186" s="106"/>
      <c r="Y186" s="318">
        <v>41404</v>
      </c>
      <c r="Z186" s="316">
        <v>2.0268999999999999</v>
      </c>
      <c r="AA186" s="316">
        <f t="shared" si="44"/>
        <v>3.4075496815286628</v>
      </c>
      <c r="AB186" s="316">
        <f t="shared" si="26"/>
        <v>-3.7399999999999878E-2</v>
      </c>
      <c r="AC186" s="318">
        <v>41404</v>
      </c>
      <c r="AD186" s="316">
        <v>2.0642999999999998</v>
      </c>
      <c r="AE186" s="316">
        <f t="shared" si="45"/>
        <v>3.3879337579617843</v>
      </c>
      <c r="AF186" s="316">
        <f t="shared" si="27"/>
        <v>1.1700000000000266E-2</v>
      </c>
      <c r="AG186" s="316">
        <f t="shared" si="28"/>
        <v>4.9100000000000144E-2</v>
      </c>
      <c r="AH186" s="4">
        <v>41404</v>
      </c>
      <c r="AI186" s="5">
        <v>2.0760000000000001</v>
      </c>
      <c r="AJ186" s="5">
        <f t="shared" si="46"/>
        <v>3.3634904458598731</v>
      </c>
      <c r="AK186" s="106"/>
      <c r="AL186" s="95">
        <f t="shared" si="29"/>
        <v>81.426087515425422</v>
      </c>
      <c r="AM186" s="70">
        <f t="shared" si="35"/>
        <v>-1.227540347949712E-2</v>
      </c>
      <c r="AN186" s="74">
        <f t="shared" si="25"/>
        <v>8.789452473394728E-2</v>
      </c>
      <c r="AO186" s="74">
        <f t="shared" si="47"/>
        <v>0.13140855474895707</v>
      </c>
      <c r="AP186" s="106"/>
      <c r="AQ186" s="4">
        <v>41404</v>
      </c>
      <c r="AR186" s="5">
        <v>2.2713999999999999</v>
      </c>
      <c r="AS186" s="330">
        <v>41404</v>
      </c>
      <c r="AT186" s="328">
        <v>2.3995000000000002</v>
      </c>
      <c r="AU186" s="330">
        <v>41404</v>
      </c>
      <c r="AV186" s="328">
        <v>2.8096000000000001</v>
      </c>
      <c r="AW186" s="330">
        <v>41404</v>
      </c>
      <c r="AX186" s="328">
        <v>3.1093999999999999</v>
      </c>
      <c r="AY186" s="330">
        <v>41404</v>
      </c>
      <c r="AZ186" s="328">
        <v>4.6321000000000003</v>
      </c>
      <c r="BA186" s="106"/>
      <c r="BC186" s="4">
        <v>41404</v>
      </c>
      <c r="BD186" s="5">
        <v>1.5840000000000001</v>
      </c>
    </row>
    <row r="187" spans="1:56">
      <c r="A187" s="4">
        <v>41411</v>
      </c>
      <c r="B187" s="318">
        <v>41411</v>
      </c>
      <c r="C187" s="316">
        <v>1.4211</v>
      </c>
      <c r="D187" s="316">
        <f t="shared" si="36"/>
        <v>2.2490878980891722</v>
      </c>
      <c r="E187" s="316">
        <f t="shared" si="30"/>
        <v>9.6100000000000074E-2</v>
      </c>
      <c r="F187" s="4">
        <v>41411</v>
      </c>
      <c r="G187" s="5">
        <v>1.325</v>
      </c>
      <c r="H187" s="5">
        <f t="shared" si="37"/>
        <v>2.1149490445859866</v>
      </c>
      <c r="I187" s="106"/>
      <c r="J187" s="95">
        <f t="shared" si="38"/>
        <v>87.666541935992143</v>
      </c>
      <c r="K187" s="70">
        <f t="shared" si="39"/>
        <v>5.3421848793541978E-3</v>
      </c>
      <c r="L187" s="74">
        <f t="shared" si="40"/>
        <v>7.7611405654174445E-2</v>
      </c>
      <c r="M187" s="74">
        <f t="shared" si="41"/>
        <v>8.4748992735506942E-2</v>
      </c>
      <c r="N187" s="106"/>
      <c r="O187" s="4">
        <v>41411</v>
      </c>
      <c r="P187" s="5">
        <v>1.63</v>
      </c>
      <c r="Q187" s="5">
        <f t="shared" si="42"/>
        <v>1.7578343949044588</v>
      </c>
      <c r="R187" s="106"/>
      <c r="S187" s="5">
        <f>(1+G187)/(1+P187)-1</f>
        <v>-0.11596958174904937</v>
      </c>
      <c r="T187" s="95">
        <f t="shared" si="32"/>
        <v>101.16712717908152</v>
      </c>
      <c r="U187" s="70">
        <f t="shared" si="34"/>
        <v>6.9911211651017E-4</v>
      </c>
      <c r="V187" s="74">
        <f t="shared" si="24"/>
        <v>2.6752703966714773E-2</v>
      </c>
      <c r="W187" s="74">
        <f t="shared" si="43"/>
        <v>3.1253944997076427E-2</v>
      </c>
      <c r="X187" s="106"/>
      <c r="Y187" s="318">
        <v>41411</v>
      </c>
      <c r="Z187" s="316">
        <v>1.9471000000000001</v>
      </c>
      <c r="AA187" s="316">
        <f t="shared" si="44"/>
        <v>3.3987898089171966</v>
      </c>
      <c r="AB187" s="316">
        <f t="shared" si="26"/>
        <v>-3.6899999999999933E-2</v>
      </c>
      <c r="AC187" s="318">
        <v>41411</v>
      </c>
      <c r="AD187" s="316">
        <v>1.984</v>
      </c>
      <c r="AE187" s="316">
        <f t="shared" si="45"/>
        <v>3.3796471337579623</v>
      </c>
      <c r="AF187" s="316">
        <f t="shared" si="27"/>
        <v>8.0000000000000071E-3</v>
      </c>
      <c r="AG187" s="316">
        <f t="shared" si="28"/>
        <v>4.489999999999994E-2</v>
      </c>
      <c r="AH187" s="4">
        <v>41411</v>
      </c>
      <c r="AI187" s="5">
        <v>1.992</v>
      </c>
      <c r="AJ187" s="5">
        <f t="shared" si="46"/>
        <v>3.3551019108280262</v>
      </c>
      <c r="AK187" s="106"/>
      <c r="AL187" s="95">
        <f t="shared" si="29"/>
        <v>82.099198794312485</v>
      </c>
      <c r="AM187" s="70">
        <f t="shared" si="35"/>
        <v>8.2665310274124184E-3</v>
      </c>
      <c r="AN187" s="74">
        <f t="shared" si="25"/>
        <v>8.627977647478037E-2</v>
      </c>
      <c r="AO187" s="74">
        <f t="shared" si="47"/>
        <v>0.13104752452276364</v>
      </c>
      <c r="AP187" s="106"/>
      <c r="AQ187" s="4">
        <v>41411</v>
      </c>
      <c r="AR187" s="5">
        <v>2.2134999999999998</v>
      </c>
      <c r="AS187" s="330">
        <v>41411</v>
      </c>
      <c r="AT187" s="328">
        <v>2.3069999999999999</v>
      </c>
      <c r="AU187" s="330">
        <v>41411</v>
      </c>
      <c r="AV187" s="328">
        <v>2.7484999999999999</v>
      </c>
      <c r="AW187" s="330">
        <v>41411</v>
      </c>
      <c r="AX187" s="328">
        <v>3.0171000000000001</v>
      </c>
      <c r="AY187" s="330">
        <v>41411</v>
      </c>
      <c r="AZ187" s="328">
        <v>4.6304999999999996</v>
      </c>
      <c r="BA187" s="106"/>
      <c r="BC187" s="4">
        <v>41411</v>
      </c>
      <c r="BD187" s="5">
        <v>1.633</v>
      </c>
    </row>
    <row r="188" spans="1:56">
      <c r="A188" s="4">
        <v>41418</v>
      </c>
      <c r="B188" s="318">
        <v>41418</v>
      </c>
      <c r="C188" s="316">
        <v>1.5093000000000001</v>
      </c>
      <c r="D188" s="316">
        <f t="shared" si="36"/>
        <v>2.2411261146496821</v>
      </c>
      <c r="E188" s="316">
        <f t="shared" si="30"/>
        <v>7.9300000000000148E-2</v>
      </c>
      <c r="F188" s="4">
        <v>41418</v>
      </c>
      <c r="G188" s="5">
        <v>1.43</v>
      </c>
      <c r="H188" s="5">
        <f t="shared" si="37"/>
        <v>2.1070764331210188</v>
      </c>
      <c r="I188" s="106"/>
      <c r="J188" s="95">
        <f t="shared" si="38"/>
        <v>86.763236731649016</v>
      </c>
      <c r="K188" s="70">
        <f t="shared" si="39"/>
        <v>-1.0303876306683295E-2</v>
      </c>
      <c r="L188" s="74">
        <f t="shared" si="40"/>
        <v>7.8115241958159554E-2</v>
      </c>
      <c r="M188" s="74">
        <f t="shared" si="41"/>
        <v>8.4696343919813705E-2</v>
      </c>
      <c r="N188" s="106"/>
      <c r="O188" s="4">
        <v>41418</v>
      </c>
      <c r="P188" s="5">
        <v>1.71</v>
      </c>
      <c r="Q188" s="5">
        <f t="shared" si="42"/>
        <v>1.7580891719745222</v>
      </c>
      <c r="R188" s="106"/>
      <c r="S188" s="5">
        <f>(1+G188)/(1+P188)-1</f>
        <v>-0.10332103321033215</v>
      </c>
      <c r="T188" s="95">
        <f t="shared" si="32"/>
        <v>101.03910605904942</v>
      </c>
      <c r="U188" s="70">
        <f t="shared" si="34"/>
        <v>-1.2654418841555591E-3</v>
      </c>
      <c r="V188" s="74">
        <f t="shared" si="24"/>
        <v>2.6660496585674511E-2</v>
      </c>
      <c r="W188" s="74">
        <f t="shared" si="43"/>
        <v>3.1217489057303392E-2</v>
      </c>
      <c r="X188" s="106"/>
      <c r="Y188" s="318">
        <v>41418</v>
      </c>
      <c r="Z188" s="316">
        <v>2.0689000000000002</v>
      </c>
      <c r="AA188" s="316">
        <f t="shared" si="44"/>
        <v>3.3917636942675156</v>
      </c>
      <c r="AB188" s="316">
        <f t="shared" si="26"/>
        <v>-3.9899999999999824E-2</v>
      </c>
      <c r="AC188" s="318">
        <v>41418</v>
      </c>
      <c r="AD188" s="316">
        <v>2.1088</v>
      </c>
      <c r="AE188" s="316">
        <f t="shared" si="45"/>
        <v>3.3731585987261155</v>
      </c>
      <c r="AF188" s="316">
        <f t="shared" si="27"/>
        <v>-7.8000000000000291E-3</v>
      </c>
      <c r="AG188" s="316">
        <f t="shared" si="28"/>
        <v>3.2099999999999795E-2</v>
      </c>
      <c r="AH188" s="4">
        <v>41418</v>
      </c>
      <c r="AI188" s="5">
        <v>2.101</v>
      </c>
      <c r="AJ188" s="5">
        <f t="shared" si="46"/>
        <v>3.3486242038216565</v>
      </c>
      <c r="AK188" s="106"/>
      <c r="AL188" s="95">
        <f t="shared" si="29"/>
        <v>81.226930732613909</v>
      </c>
      <c r="AM188" s="70">
        <f t="shared" si="35"/>
        <v>-1.0624562413622534E-2</v>
      </c>
      <c r="AN188" s="74">
        <f t="shared" si="25"/>
        <v>8.399662646344018E-2</v>
      </c>
      <c r="AO188" s="74">
        <f t="shared" si="47"/>
        <v>0.13067410469689597</v>
      </c>
      <c r="AP188" s="106"/>
      <c r="AQ188" s="4">
        <v>41418</v>
      </c>
      <c r="AR188" s="5">
        <v>2.2810999999999999</v>
      </c>
      <c r="AS188" s="330">
        <v>41418</v>
      </c>
      <c r="AT188" s="328">
        <v>2.3696000000000002</v>
      </c>
      <c r="AU188" s="330">
        <v>41418</v>
      </c>
      <c r="AV188" s="328">
        <v>2.8197000000000001</v>
      </c>
      <c r="AW188" s="330">
        <v>41418</v>
      </c>
      <c r="AX188" s="328">
        <v>3.0466000000000002</v>
      </c>
      <c r="AY188" s="330">
        <v>41418</v>
      </c>
      <c r="AZ188" s="328">
        <v>4.6670999999999996</v>
      </c>
      <c r="BA188" s="106"/>
      <c r="BC188" s="4">
        <v>41418</v>
      </c>
      <c r="BD188" s="5">
        <v>1.671</v>
      </c>
    </row>
    <row r="189" spans="1:56">
      <c r="A189" s="4">
        <v>41425</v>
      </c>
      <c r="B189" s="318">
        <v>41425</v>
      </c>
      <c r="C189" s="316">
        <v>1.6049</v>
      </c>
      <c r="D189" s="316">
        <f t="shared" si="36"/>
        <v>2.2337560509554142</v>
      </c>
      <c r="E189" s="316">
        <f t="shared" si="30"/>
        <v>0.10089999999999999</v>
      </c>
      <c r="F189" s="4">
        <v>41425</v>
      </c>
      <c r="G189" s="5">
        <v>1.504</v>
      </c>
      <c r="H189" s="5">
        <f t="shared" si="37"/>
        <v>2.0995732484076433</v>
      </c>
      <c r="I189" s="106"/>
      <c r="J189" s="95">
        <f t="shared" si="38"/>
        <v>86.132773201938662</v>
      </c>
      <c r="K189" s="70">
        <f t="shared" si="39"/>
        <v>-7.2664823658011076E-3</v>
      </c>
      <c r="L189" s="74">
        <f t="shared" si="40"/>
        <v>7.586764007903353E-2</v>
      </c>
      <c r="M189" s="74">
        <f t="shared" si="41"/>
        <v>8.4626826566736701E-2</v>
      </c>
      <c r="N189" s="106"/>
      <c r="O189" s="4">
        <v>41425</v>
      </c>
      <c r="P189" s="5">
        <v>1.72</v>
      </c>
      <c r="Q189" s="5">
        <f t="shared" si="42"/>
        <v>1.758343949044586</v>
      </c>
      <c r="R189" s="106"/>
      <c r="S189" s="5">
        <f>(1+G189)/(1+P189)-1</f>
        <v>-7.9411764705882293E-2</v>
      </c>
      <c r="T189" s="95">
        <f t="shared" si="32"/>
        <v>100.79759711851412</v>
      </c>
      <c r="U189" s="70">
        <f t="shared" si="34"/>
        <v>-2.3902521504312823E-3</v>
      </c>
      <c r="V189" s="74">
        <f t="shared" si="24"/>
        <v>2.5255268075433882E-2</v>
      </c>
      <c r="W189" s="74">
        <f t="shared" si="43"/>
        <v>3.1170542435398907E-2</v>
      </c>
      <c r="X189" s="106"/>
      <c r="Y189" s="318">
        <v>41425</v>
      </c>
      <c r="Z189" s="316">
        <v>2.1949999999999998</v>
      </c>
      <c r="AA189" s="316">
        <f t="shared" si="44"/>
        <v>3.3854999999999995</v>
      </c>
      <c r="AB189" s="316">
        <f t="shared" si="26"/>
        <v>-4.7400000000000109E-2</v>
      </c>
      <c r="AC189" s="318">
        <v>41425</v>
      </c>
      <c r="AD189" s="316">
        <v>2.2423999999999999</v>
      </c>
      <c r="AE189" s="316">
        <f t="shared" si="45"/>
        <v>3.3673031847133759</v>
      </c>
      <c r="AF189" s="316">
        <f t="shared" si="27"/>
        <v>-4.3999999999999595E-3</v>
      </c>
      <c r="AG189" s="316">
        <f t="shared" si="28"/>
        <v>4.3000000000000149E-2</v>
      </c>
      <c r="AH189" s="4">
        <v>41425</v>
      </c>
      <c r="AI189" s="5">
        <v>2.238</v>
      </c>
      <c r="AJ189" s="5">
        <f t="shared" si="46"/>
        <v>3.342687898089173</v>
      </c>
      <c r="AK189" s="106"/>
      <c r="AL189" s="95">
        <f t="shared" si="29"/>
        <v>80.145021283759945</v>
      </c>
      <c r="AM189" s="70">
        <f t="shared" si="35"/>
        <v>-1.3319590425193296E-2</v>
      </c>
      <c r="AN189" s="74">
        <f t="shared" si="25"/>
        <v>8.2326039262040254E-2</v>
      </c>
      <c r="AO189" s="74">
        <f t="shared" si="47"/>
        <v>0.13029341126827507</v>
      </c>
      <c r="AP189" s="106"/>
      <c r="AQ189" s="4">
        <v>41425</v>
      </c>
      <c r="AR189" s="5">
        <v>2.3338000000000001</v>
      </c>
      <c r="AS189" s="330">
        <v>41425</v>
      </c>
      <c r="AT189" s="328">
        <v>2.4249000000000001</v>
      </c>
      <c r="AU189" s="330">
        <v>41425</v>
      </c>
      <c r="AV189" s="328">
        <v>2.8668</v>
      </c>
      <c r="AW189" s="330">
        <v>41425</v>
      </c>
      <c r="AX189" s="328">
        <v>3.1114000000000002</v>
      </c>
      <c r="AY189" s="330">
        <v>41425</v>
      </c>
      <c r="AZ189" s="328">
        <v>4.7277000000000005</v>
      </c>
      <c r="BA189" s="106"/>
      <c r="BC189" s="4">
        <v>41425</v>
      </c>
      <c r="BD189" s="5">
        <v>1.762</v>
      </c>
    </row>
    <row r="190" spans="1:56">
      <c r="A190" s="4">
        <v>41432</v>
      </c>
      <c r="B190" s="318">
        <v>41432</v>
      </c>
      <c r="C190" s="316">
        <v>1.6167</v>
      </c>
      <c r="D190" s="316">
        <f t="shared" si="36"/>
        <v>2.2269210191082802</v>
      </c>
      <c r="E190" s="316">
        <f t="shared" si="30"/>
        <v>7.1700000000000097E-2</v>
      </c>
      <c r="F190" s="4">
        <v>41432</v>
      </c>
      <c r="G190" s="5">
        <v>1.5449999999999999</v>
      </c>
      <c r="H190" s="5">
        <f t="shared" si="37"/>
        <v>2.0929554140127391</v>
      </c>
      <c r="I190" s="106"/>
      <c r="J190" s="95">
        <f t="shared" si="38"/>
        <v>85.78563309416802</v>
      </c>
      <c r="K190" s="70">
        <f t="shared" si="39"/>
        <v>-4.0302906183778651E-3</v>
      </c>
      <c r="L190" s="74">
        <f t="shared" si="40"/>
        <v>7.4490771740846368E-2</v>
      </c>
      <c r="M190" s="74">
        <f t="shared" si="41"/>
        <v>8.4547638638409431E-2</v>
      </c>
      <c r="N190" s="106"/>
      <c r="O190" s="4">
        <v>41432</v>
      </c>
      <c r="P190" s="5">
        <v>1.63</v>
      </c>
      <c r="Q190" s="5">
        <f t="shared" si="42"/>
        <v>1.758343949044586</v>
      </c>
      <c r="R190" s="106"/>
      <c r="S190" s="5">
        <f>(1+G190)/(1+P190)-1</f>
        <v>-3.2319391634980987E-2</v>
      </c>
      <c r="T190" s="95">
        <f t="shared" si="32"/>
        <v>100.32376915852021</v>
      </c>
      <c r="U190" s="70">
        <f t="shared" si="34"/>
        <v>-4.7007862641487612E-3</v>
      </c>
      <c r="V190" s="74">
        <f t="shared" si="24"/>
        <v>2.5653212784518976E-2</v>
      </c>
      <c r="W190" s="74">
        <f t="shared" si="43"/>
        <v>3.1127438297501409E-2</v>
      </c>
      <c r="X190" s="106"/>
      <c r="Y190" s="318">
        <v>41432</v>
      </c>
      <c r="Z190" s="316">
        <v>2.2826</v>
      </c>
      <c r="AA190" s="316">
        <f t="shared" si="44"/>
        <v>3.3777547770700629</v>
      </c>
      <c r="AB190" s="316">
        <f t="shared" si="26"/>
        <v>-4.5599999999999863E-2</v>
      </c>
      <c r="AC190" s="318">
        <v>41432</v>
      </c>
      <c r="AD190" s="316">
        <v>2.3281999999999998</v>
      </c>
      <c r="AE190" s="316">
        <f t="shared" si="45"/>
        <v>3.3598592356687895</v>
      </c>
      <c r="AF190" s="316">
        <f t="shared" si="27"/>
        <v>1.8000000000002458E-3</v>
      </c>
      <c r="AG190" s="316">
        <f t="shared" si="28"/>
        <v>4.7400000000000109E-2</v>
      </c>
      <c r="AH190" s="4">
        <v>41432</v>
      </c>
      <c r="AI190" s="5">
        <v>2.33</v>
      </c>
      <c r="AJ190" s="5">
        <f t="shared" si="46"/>
        <v>3.3351910828025484</v>
      </c>
      <c r="AK190" s="106"/>
      <c r="AL190" s="95">
        <f t="shared" si="29"/>
        <v>79.427383955451546</v>
      </c>
      <c r="AM190" s="70">
        <f t="shared" si="35"/>
        <v>-8.9542346712660516E-3</v>
      </c>
      <c r="AN190" s="74">
        <f t="shared" si="25"/>
        <v>8.1265912944323004E-2</v>
      </c>
      <c r="AO190" s="74">
        <f t="shared" si="47"/>
        <v>0.12991038393761919</v>
      </c>
      <c r="AP190" s="106"/>
      <c r="AQ190" s="4">
        <v>41432</v>
      </c>
      <c r="AR190" s="5">
        <v>2.4007999999999998</v>
      </c>
      <c r="AS190" s="330">
        <v>41432</v>
      </c>
      <c r="AT190" s="328">
        <v>2.5070000000000001</v>
      </c>
      <c r="AU190" s="330">
        <v>41432</v>
      </c>
      <c r="AV190" s="328">
        <v>2.9674</v>
      </c>
      <c r="AW190" s="330">
        <v>41432</v>
      </c>
      <c r="AX190" s="328">
        <v>3.2399</v>
      </c>
      <c r="AY190" s="330">
        <v>41432</v>
      </c>
      <c r="AZ190" s="328">
        <v>4.9580000000000002</v>
      </c>
      <c r="BA190" s="106"/>
      <c r="BC190" s="4">
        <v>41432</v>
      </c>
      <c r="BD190" s="5">
        <v>1.768</v>
      </c>
    </row>
    <row r="191" spans="1:56">
      <c r="A191" s="4">
        <v>41439</v>
      </c>
      <c r="B191" s="318">
        <v>41439</v>
      </c>
      <c r="C191" s="316">
        <v>1.6095000000000002</v>
      </c>
      <c r="D191" s="316">
        <f t="shared" si="36"/>
        <v>2.219996815286625</v>
      </c>
      <c r="E191" s="316">
        <f t="shared" si="30"/>
        <v>9.6500000000000252E-2</v>
      </c>
      <c r="F191" s="4">
        <v>41439</v>
      </c>
      <c r="G191" s="5">
        <v>1.5129999999999999</v>
      </c>
      <c r="H191" s="5">
        <f t="shared" si="37"/>
        <v>2.0862484076433123</v>
      </c>
      <c r="I191" s="106"/>
      <c r="J191" s="95">
        <f t="shared" si="38"/>
        <v>86.056439554298052</v>
      </c>
      <c r="K191" s="70">
        <f t="shared" si="39"/>
        <v>3.1567810408622194E-3</v>
      </c>
      <c r="L191" s="74">
        <f t="shared" si="40"/>
        <v>7.3842848867221797E-2</v>
      </c>
      <c r="M191" s="74">
        <f t="shared" si="41"/>
        <v>8.4464655771966116E-2</v>
      </c>
      <c r="N191" s="106"/>
      <c r="O191" s="4">
        <v>41439</v>
      </c>
      <c r="P191" s="5">
        <v>1.5699999999999998</v>
      </c>
      <c r="Q191" s="5">
        <f t="shared" si="42"/>
        <v>1.7581528662420385</v>
      </c>
      <c r="R191" s="106"/>
      <c r="S191" s="5">
        <f>(1+G191)/(1+P191)-1</f>
        <v>-2.2178988326848281E-2</v>
      </c>
      <c r="T191" s="95">
        <f t="shared" si="32"/>
        <v>100.2220606725996</v>
      </c>
      <c r="U191" s="70">
        <f t="shared" si="34"/>
        <v>-1.0138024794493375E-3</v>
      </c>
      <c r="V191" s="74">
        <f t="shared" si="24"/>
        <v>2.5663840798597837E-2</v>
      </c>
      <c r="W191" s="74">
        <f t="shared" si="43"/>
        <v>3.1085084828517663E-2</v>
      </c>
      <c r="X191" s="106"/>
      <c r="Y191" s="318">
        <v>41439</v>
      </c>
      <c r="Z191" s="316">
        <v>2.2974999999999999</v>
      </c>
      <c r="AA191" s="316">
        <f t="shared" si="44"/>
        <v>3.3705866242038209</v>
      </c>
      <c r="AB191" s="316">
        <f t="shared" si="26"/>
        <v>-2.8300000000000214E-2</v>
      </c>
      <c r="AC191" s="318">
        <v>41439</v>
      </c>
      <c r="AD191" s="316">
        <v>2.3258000000000001</v>
      </c>
      <c r="AE191" s="316">
        <f t="shared" si="45"/>
        <v>3.3529216560509552</v>
      </c>
      <c r="AF191" s="316">
        <f t="shared" si="27"/>
        <v>-1.2799999999999923E-2</v>
      </c>
      <c r="AG191" s="316">
        <f t="shared" si="28"/>
        <v>1.5500000000000291E-2</v>
      </c>
      <c r="AH191" s="4">
        <v>41439</v>
      </c>
      <c r="AI191" s="5">
        <v>2.3130000000000002</v>
      </c>
      <c r="AJ191" s="5">
        <f t="shared" si="46"/>
        <v>3.3285222929936311</v>
      </c>
      <c r="AK191" s="106"/>
      <c r="AL191" s="95">
        <f t="shared" si="29"/>
        <v>79.559456671114972</v>
      </c>
      <c r="AM191" s="70">
        <f t="shared" si="35"/>
        <v>1.6628108479249666E-3</v>
      </c>
      <c r="AN191" s="74">
        <f t="shared" si="25"/>
        <v>8.0346727942081989E-2</v>
      </c>
      <c r="AO191" s="74">
        <f t="shared" si="47"/>
        <v>0.12952616955005689</v>
      </c>
      <c r="AP191" s="106"/>
      <c r="AQ191" s="4">
        <v>41439</v>
      </c>
      <c r="AR191" s="5">
        <v>2.4081999999999999</v>
      </c>
      <c r="AS191" s="330">
        <v>41439</v>
      </c>
      <c r="AT191" s="328">
        <v>2.5461999999999998</v>
      </c>
      <c r="AU191" s="330">
        <v>41439</v>
      </c>
      <c r="AV191" s="328">
        <v>3.0236000000000001</v>
      </c>
      <c r="AW191" s="330">
        <v>41439</v>
      </c>
      <c r="AX191" s="328">
        <v>3.2785000000000002</v>
      </c>
      <c r="AY191" s="330">
        <v>41439</v>
      </c>
      <c r="AZ191" s="328">
        <v>5.1256000000000004</v>
      </c>
      <c r="BA191" s="106"/>
      <c r="BC191" s="4">
        <v>41439</v>
      </c>
      <c r="BD191" s="5">
        <v>1.7109999999999999</v>
      </c>
    </row>
    <row r="192" spans="1:56">
      <c r="A192" s="4">
        <v>41446</v>
      </c>
      <c r="B192" s="318">
        <v>41446</v>
      </c>
      <c r="C192" s="316">
        <v>1.8109999999999999</v>
      </c>
      <c r="D192" s="316">
        <f t="shared" si="36"/>
        <v>2.2134305732484076</v>
      </c>
      <c r="E192" s="316">
        <f t="shared" si="30"/>
        <v>8.6999999999999966E-2</v>
      </c>
      <c r="F192" s="4">
        <v>41446</v>
      </c>
      <c r="G192" s="5">
        <v>1.724</v>
      </c>
      <c r="H192" s="5">
        <f t="shared" si="37"/>
        <v>2.0798471337579616</v>
      </c>
      <c r="I192" s="106"/>
      <c r="J192" s="95">
        <f t="shared" si="38"/>
        <v>84.287992043676908</v>
      </c>
      <c r="K192" s="70">
        <f t="shared" si="39"/>
        <v>-2.0549856812346116E-2</v>
      </c>
      <c r="L192" s="74">
        <f t="shared" si="40"/>
        <v>7.5330197766063672E-2</v>
      </c>
      <c r="M192" s="74">
        <f t="shared" si="41"/>
        <v>8.4394390710382253E-2</v>
      </c>
      <c r="N192" s="106"/>
      <c r="O192" s="4">
        <v>41446</v>
      </c>
      <c r="P192" s="5">
        <v>1.54</v>
      </c>
      <c r="Q192" s="5">
        <f t="shared" si="42"/>
        <v>1.7577707006369427</v>
      </c>
      <c r="R192" s="106"/>
      <c r="S192" s="5">
        <f>(1+G192)/(1+P192)-1</f>
        <v>7.2440944881889902E-2</v>
      </c>
      <c r="T192" s="95">
        <f t="shared" si="32"/>
        <v>99.278468437355187</v>
      </c>
      <c r="U192" s="70">
        <f t="shared" si="34"/>
        <v>-9.4150153061299483E-3</v>
      </c>
      <c r="V192" s="74">
        <f t="shared" ref="V192:V255" si="48">STDEVPA(U141:U192)*SQRT(52)</f>
        <v>2.5640998873415727E-2</v>
      </c>
      <c r="W192" s="74">
        <f t="shared" si="43"/>
        <v>3.104320724424765E-2</v>
      </c>
      <c r="X192" s="106"/>
      <c r="Y192" s="318">
        <v>41446</v>
      </c>
      <c r="Z192" s="316">
        <v>2.6036000000000001</v>
      </c>
      <c r="AA192" s="316">
        <f t="shared" si="44"/>
        <v>3.3645764331210186</v>
      </c>
      <c r="AB192" s="316">
        <f t="shared" si="26"/>
        <v>-2.9999999999999805E-2</v>
      </c>
      <c r="AC192" s="318">
        <v>41446</v>
      </c>
      <c r="AD192" s="316">
        <v>2.6335999999999999</v>
      </c>
      <c r="AE192" s="316">
        <f t="shared" si="45"/>
        <v>3.3474375796178339</v>
      </c>
      <c r="AF192" s="316">
        <f t="shared" si="27"/>
        <v>-1.0599999999999721E-2</v>
      </c>
      <c r="AG192" s="316">
        <f t="shared" si="28"/>
        <v>1.9400000000000084E-2</v>
      </c>
      <c r="AH192" s="4">
        <v>41446</v>
      </c>
      <c r="AI192" s="5">
        <v>2.6230000000000002</v>
      </c>
      <c r="AJ192" s="5">
        <f t="shared" si="46"/>
        <v>3.3230891719745239</v>
      </c>
      <c r="AK192" s="106"/>
      <c r="AL192" s="95">
        <f t="shared" si="29"/>
        <v>77.188559599239397</v>
      </c>
      <c r="AM192" s="70">
        <f t="shared" si="35"/>
        <v>-2.9800317537064806E-2</v>
      </c>
      <c r="AN192" s="74">
        <f t="shared" ref="AN192:AN255" si="49">STDEVPA(AM141:AM192)*SQRT(52)</f>
        <v>8.574460481466975E-2</v>
      </c>
      <c r="AO192" s="74">
        <f t="shared" si="47"/>
        <v>0.12918938828286161</v>
      </c>
      <c r="AP192" s="106"/>
      <c r="AQ192" s="4">
        <v>41446</v>
      </c>
      <c r="AR192" s="5">
        <v>2.6034000000000002</v>
      </c>
      <c r="AS192" s="330">
        <v>41446</v>
      </c>
      <c r="AT192" s="328">
        <v>2.7262</v>
      </c>
      <c r="AU192" s="330">
        <v>41446</v>
      </c>
      <c r="AV192" s="328">
        <v>3.2250999999999999</v>
      </c>
      <c r="AW192" s="330">
        <v>41446</v>
      </c>
      <c r="AX192" s="328">
        <v>3.5381</v>
      </c>
      <c r="AY192" s="330">
        <v>41446</v>
      </c>
      <c r="AZ192" s="328">
        <v>5.2963000000000005</v>
      </c>
      <c r="BA192" s="106"/>
      <c r="BC192" s="4">
        <v>41446</v>
      </c>
      <c r="BD192" s="5">
        <v>2.0259999999999998</v>
      </c>
    </row>
    <row r="193" spans="1:56">
      <c r="A193" s="4">
        <v>41453</v>
      </c>
      <c r="B193" s="318">
        <v>41453</v>
      </c>
      <c r="C193" s="316">
        <v>1.8231000000000002</v>
      </c>
      <c r="D193" s="316">
        <f t="shared" si="36"/>
        <v>2.2077770700636945</v>
      </c>
      <c r="E193" s="316">
        <f t="shared" si="30"/>
        <v>9.5100000000000184E-2</v>
      </c>
      <c r="F193" s="4">
        <v>41453</v>
      </c>
      <c r="G193" s="5">
        <v>1.728</v>
      </c>
      <c r="H193" s="5">
        <f t="shared" si="37"/>
        <v>2.074222929936306</v>
      </c>
      <c r="I193" s="106"/>
      <c r="J193" s="95">
        <f t="shared" si="38"/>
        <v>84.254855412863421</v>
      </c>
      <c r="K193" s="70">
        <f t="shared" si="39"/>
        <v>-3.9313584307853176E-4</v>
      </c>
      <c r="L193" s="74">
        <f t="shared" si="40"/>
        <v>7.5330296564096524E-2</v>
      </c>
      <c r="M193" s="74">
        <f t="shared" si="41"/>
        <v>8.4325199152013655E-2</v>
      </c>
      <c r="N193" s="106"/>
      <c r="O193" s="4">
        <v>41453</v>
      </c>
      <c r="P193" s="5">
        <v>1.5699999999999998</v>
      </c>
      <c r="Q193" s="5">
        <f t="shared" si="42"/>
        <v>1.7580254777070066</v>
      </c>
      <c r="R193" s="106"/>
      <c r="S193" s="5">
        <f>(1+G193)/(1+P193)-1</f>
        <v>6.1478599221789887E-2</v>
      </c>
      <c r="T193" s="95">
        <f t="shared" si="32"/>
        <v>99.387287695924087</v>
      </c>
      <c r="U193" s="70">
        <f t="shared" si="34"/>
        <v>1.0961013025454268E-3</v>
      </c>
      <c r="V193" s="74">
        <f t="shared" si="48"/>
        <v>2.5650790595856291E-2</v>
      </c>
      <c r="W193" s="74">
        <f t="shared" si="43"/>
        <v>3.1002043758382065E-2</v>
      </c>
      <c r="X193" s="106"/>
      <c r="Y193" s="318">
        <v>41453</v>
      </c>
      <c r="Z193" s="316">
        <v>2.6141999999999999</v>
      </c>
      <c r="AA193" s="316">
        <f t="shared" si="44"/>
        <v>3.3581133757961781</v>
      </c>
      <c r="AB193" s="316">
        <f t="shared" si="26"/>
        <v>-6.1800000000000299E-2</v>
      </c>
      <c r="AC193" s="318">
        <v>41453</v>
      </c>
      <c r="AD193" s="316">
        <v>2.6760000000000002</v>
      </c>
      <c r="AE193" s="316">
        <f t="shared" si="45"/>
        <v>3.3417834394904458</v>
      </c>
      <c r="AF193" s="316">
        <f t="shared" si="27"/>
        <v>-4.9000000000000377E-2</v>
      </c>
      <c r="AG193" s="316">
        <f t="shared" si="28"/>
        <v>1.2799999999999923E-2</v>
      </c>
      <c r="AH193" s="4">
        <v>41453</v>
      </c>
      <c r="AI193" s="5">
        <v>2.6269999999999998</v>
      </c>
      <c r="AJ193" s="5">
        <f t="shared" si="46"/>
        <v>3.3171656050955418</v>
      </c>
      <c r="AK193" s="106"/>
      <c r="AL193" s="95">
        <f t="shared" si="29"/>
        <v>77.158479786824884</v>
      </c>
      <c r="AM193" s="70">
        <f t="shared" si="35"/>
        <v>-3.8969262505592328E-4</v>
      </c>
      <c r="AN193" s="74">
        <f t="shared" si="49"/>
        <v>8.570418265912344E-2</v>
      </c>
      <c r="AO193" s="74">
        <f t="shared" si="47"/>
        <v>0.12885744014832928</v>
      </c>
      <c r="AP193" s="106"/>
      <c r="AQ193" s="4">
        <v>41453</v>
      </c>
      <c r="AR193" s="5">
        <v>2.6574999999999998</v>
      </c>
      <c r="AS193" s="330">
        <v>41453</v>
      </c>
      <c r="AT193" s="328">
        <v>2.7598000000000003</v>
      </c>
      <c r="AU193" s="330">
        <v>41453</v>
      </c>
      <c r="AV193" s="328">
        <v>3.3113999999999999</v>
      </c>
      <c r="AW193" s="330">
        <v>41453</v>
      </c>
      <c r="AX193" s="328">
        <v>3.6678999999999999</v>
      </c>
      <c r="AY193" s="330">
        <v>41453</v>
      </c>
      <c r="AZ193" s="328">
        <v>5.4490999999999996</v>
      </c>
      <c r="BA193" s="106"/>
      <c r="BC193" s="4">
        <v>41453</v>
      </c>
      <c r="BD193" s="5">
        <v>2.0329999999999999</v>
      </c>
    </row>
    <row r="194" spans="1:56">
      <c r="A194" s="4">
        <v>41460</v>
      </c>
      <c r="B194" s="318">
        <v>41460</v>
      </c>
      <c r="C194" s="316">
        <v>1.8142</v>
      </c>
      <c r="D194" s="316">
        <f t="shared" si="36"/>
        <v>2.2021700636942683</v>
      </c>
      <c r="E194" s="316">
        <f t="shared" si="30"/>
        <v>9.6200000000000063E-2</v>
      </c>
      <c r="F194" s="4">
        <v>41460</v>
      </c>
      <c r="G194" s="5">
        <v>1.718</v>
      </c>
      <c r="H194" s="5">
        <f t="shared" si="37"/>
        <v>2.068713375796178</v>
      </c>
      <c r="I194" s="106"/>
      <c r="J194" s="95">
        <f t="shared" si="38"/>
        <v>84.337723872230157</v>
      </c>
      <c r="K194" s="70">
        <f t="shared" si="39"/>
        <v>9.8354520888637581E-4</v>
      </c>
      <c r="L194" s="74">
        <f t="shared" si="40"/>
        <v>7.0748204266779108E-2</v>
      </c>
      <c r="M194" s="74">
        <f t="shared" si="41"/>
        <v>8.4222343130155822E-2</v>
      </c>
      <c r="N194" s="106"/>
      <c r="O194" s="4">
        <v>41460</v>
      </c>
      <c r="P194" s="5">
        <v>1.69</v>
      </c>
      <c r="Q194" s="5">
        <f t="shared" si="42"/>
        <v>1.7591082802547771</v>
      </c>
      <c r="R194" s="106"/>
      <c r="S194" s="5">
        <f>(1+G194)/(1+P194)-1</f>
        <v>1.0408921933085402E-2</v>
      </c>
      <c r="T194" s="95">
        <f t="shared" si="32"/>
        <v>99.895970345977361</v>
      </c>
      <c r="U194" s="70">
        <f t="shared" si="34"/>
        <v>5.1181862574778266E-3</v>
      </c>
      <c r="V194" s="74">
        <f t="shared" si="48"/>
        <v>2.5651667482730209E-2</v>
      </c>
      <c r="W194" s="74">
        <f t="shared" si="43"/>
        <v>3.0961510604778641E-2</v>
      </c>
      <c r="X194" s="106"/>
      <c r="Y194" s="318">
        <v>41460</v>
      </c>
      <c r="Z194" s="316">
        <v>2.5901000000000001</v>
      </c>
      <c r="AA194" s="316">
        <f t="shared" si="44"/>
        <v>3.3530439490445856</v>
      </c>
      <c r="AB194" s="316">
        <f t="shared" si="26"/>
        <v>-5.0599999999999756E-2</v>
      </c>
      <c r="AC194" s="318">
        <v>41460</v>
      </c>
      <c r="AD194" s="316">
        <v>2.6406999999999998</v>
      </c>
      <c r="AE194" s="316">
        <f t="shared" si="45"/>
        <v>3.337385987261146</v>
      </c>
      <c r="AF194" s="316">
        <f t="shared" si="27"/>
        <v>-3.7700000000000067E-2</v>
      </c>
      <c r="AG194" s="316">
        <f t="shared" si="28"/>
        <v>1.2899999999999689E-2</v>
      </c>
      <c r="AH194" s="4">
        <v>41460</v>
      </c>
      <c r="AI194" s="5">
        <v>2.6029999999999998</v>
      </c>
      <c r="AJ194" s="5">
        <f t="shared" si="46"/>
        <v>3.3126624203821655</v>
      </c>
      <c r="AK194" s="106"/>
      <c r="AL194" s="95">
        <f t="shared" si="29"/>
        <v>77.339152276039755</v>
      </c>
      <c r="AM194" s="70">
        <f t="shared" si="35"/>
        <v>2.3415765799693908E-3</v>
      </c>
      <c r="AN194" s="74">
        <f t="shared" si="49"/>
        <v>7.6499975303424173E-2</v>
      </c>
      <c r="AO194" s="74">
        <f t="shared" si="47"/>
        <v>0.12846079268738303</v>
      </c>
      <c r="AP194" s="106"/>
      <c r="AQ194" s="4">
        <v>41460</v>
      </c>
      <c r="AR194" s="5">
        <v>2.5685000000000002</v>
      </c>
      <c r="AS194" s="330">
        <v>41460</v>
      </c>
      <c r="AT194" s="328">
        <v>2.7227000000000001</v>
      </c>
      <c r="AU194" s="330">
        <v>41460</v>
      </c>
      <c r="AV194" s="328">
        <v>3.2528999999999999</v>
      </c>
      <c r="AW194" s="330">
        <v>41460</v>
      </c>
      <c r="AX194" s="328">
        <v>3.5935999999999999</v>
      </c>
      <c r="AY194" s="330">
        <v>41460</v>
      </c>
      <c r="AZ194" s="328">
        <v>5.3661000000000003</v>
      </c>
      <c r="BA194" s="106"/>
      <c r="BC194" s="4">
        <v>41460</v>
      </c>
      <c r="BD194" s="5">
        <v>2.286</v>
      </c>
    </row>
    <row r="195" spans="1:56">
      <c r="A195" s="4">
        <v>41467</v>
      </c>
      <c r="B195" s="318">
        <v>41467</v>
      </c>
      <c r="C195" s="316">
        <v>1.651</v>
      </c>
      <c r="D195" s="316">
        <f t="shared" si="36"/>
        <v>2.1953133757961796</v>
      </c>
      <c r="E195" s="316">
        <f t="shared" si="30"/>
        <v>9.199999999999986E-2</v>
      </c>
      <c r="F195" s="4">
        <v>41467</v>
      </c>
      <c r="G195" s="5">
        <v>1.5590000000000002</v>
      </c>
      <c r="H195" s="5">
        <f t="shared" si="37"/>
        <v>2.0618662420382163</v>
      </c>
      <c r="I195" s="106"/>
      <c r="J195" s="95">
        <f t="shared" si="38"/>
        <v>85.667450153944657</v>
      </c>
      <c r="K195" s="70">
        <f t="shared" si="39"/>
        <v>1.576668447596483E-2</v>
      </c>
      <c r="L195" s="74">
        <f t="shared" si="40"/>
        <v>7.224604043828671E-2</v>
      </c>
      <c r="M195" s="74">
        <f t="shared" si="41"/>
        <v>8.4132295741495153E-2</v>
      </c>
      <c r="N195" s="106"/>
      <c r="O195" s="4">
        <v>41467</v>
      </c>
      <c r="P195" s="5">
        <v>1.56</v>
      </c>
      <c r="Q195" s="5">
        <f t="shared" si="42"/>
        <v>1.7591719745222929</v>
      </c>
      <c r="R195" s="106"/>
      <c r="S195" s="5">
        <f>(1+G195)/(1+P195)-1</f>
        <v>-3.906249999999778E-4</v>
      </c>
      <c r="T195" s="95">
        <f t="shared" si="32"/>
        <v>100.00390633392466</v>
      </c>
      <c r="U195" s="70">
        <f t="shared" si="34"/>
        <v>1.0804839031392092E-3</v>
      </c>
      <c r="V195" s="74">
        <f t="shared" si="48"/>
        <v>2.4097763962494145E-2</v>
      </c>
      <c r="W195" s="74">
        <f t="shared" si="43"/>
        <v>3.0909903487167482E-2</v>
      </c>
      <c r="X195" s="106"/>
      <c r="Y195" s="318">
        <v>41467</v>
      </c>
      <c r="Z195" s="316">
        <v>2.5051000000000001</v>
      </c>
      <c r="AA195" s="316">
        <f t="shared" si="44"/>
        <v>3.3477757961783428</v>
      </c>
      <c r="AB195" s="316">
        <f t="shared" si="26"/>
        <v>-4.9099999999999699E-2</v>
      </c>
      <c r="AC195" s="318">
        <v>41467</v>
      </c>
      <c r="AD195" s="316">
        <v>2.5541999999999998</v>
      </c>
      <c r="AE195" s="316">
        <f t="shared" si="45"/>
        <v>3.3329235668789803</v>
      </c>
      <c r="AF195" s="316">
        <f t="shared" si="27"/>
        <v>-3.5199999999999676E-2</v>
      </c>
      <c r="AG195" s="316">
        <f t="shared" si="28"/>
        <v>1.3900000000000023E-2</v>
      </c>
      <c r="AH195" s="4">
        <v>41467</v>
      </c>
      <c r="AI195" s="5">
        <v>2.5190000000000001</v>
      </c>
      <c r="AJ195" s="5">
        <f t="shared" si="46"/>
        <v>3.3080445859872607</v>
      </c>
      <c r="AK195" s="106"/>
      <c r="AL195" s="95">
        <f t="shared" si="29"/>
        <v>77.975180187582467</v>
      </c>
      <c r="AM195" s="70">
        <f t="shared" si="35"/>
        <v>8.2238800507224864E-3</v>
      </c>
      <c r="AN195" s="74">
        <f t="shared" si="49"/>
        <v>7.5730422184929175E-2</v>
      </c>
      <c r="AO195" s="74">
        <f t="shared" si="47"/>
        <v>0.12806432373623675</v>
      </c>
      <c r="AP195" s="106"/>
      <c r="AQ195" s="4">
        <v>41467</v>
      </c>
      <c r="AR195" s="5">
        <v>2.4942000000000002</v>
      </c>
      <c r="AS195" s="330">
        <v>41467</v>
      </c>
      <c r="AT195" s="328">
        <v>2.6520999999999999</v>
      </c>
      <c r="AU195" s="330">
        <v>41467</v>
      </c>
      <c r="AV195" s="328">
        <v>3.1953999999999998</v>
      </c>
      <c r="AW195" s="330">
        <v>41467</v>
      </c>
      <c r="AX195" s="328">
        <v>3.5453000000000001</v>
      </c>
      <c r="AY195" s="330">
        <v>41467</v>
      </c>
      <c r="AZ195" s="328">
        <v>5.2140000000000004</v>
      </c>
      <c r="BA195" s="106"/>
      <c r="BC195" s="4">
        <v>41467</v>
      </c>
      <c r="BD195" s="5">
        <v>2.141</v>
      </c>
    </row>
    <row r="196" spans="1:56">
      <c r="A196" s="4">
        <v>41474</v>
      </c>
      <c r="B196" s="318">
        <v>41474</v>
      </c>
      <c r="C196" s="316">
        <v>1.6247</v>
      </c>
      <c r="D196" s="316">
        <f t="shared" si="36"/>
        <v>2.1883770700636953</v>
      </c>
      <c r="E196" s="316">
        <f t="shared" si="30"/>
        <v>0.10670000000000002</v>
      </c>
      <c r="F196" s="4">
        <v>41474</v>
      </c>
      <c r="G196" s="5">
        <v>1.518</v>
      </c>
      <c r="H196" s="5">
        <f t="shared" si="37"/>
        <v>2.0549363057324839</v>
      </c>
      <c r="I196" s="106"/>
      <c r="J196" s="95">
        <f t="shared" si="38"/>
        <v>86.014064128811611</v>
      </c>
      <c r="K196" s="70">
        <f t="shared" si="39"/>
        <v>4.0460405234904089E-3</v>
      </c>
      <c r="L196" s="74">
        <f t="shared" si="40"/>
        <v>7.1740449249215688E-2</v>
      </c>
      <c r="M196" s="74">
        <f t="shared" si="41"/>
        <v>8.4039819275134861E-2</v>
      </c>
      <c r="N196" s="106"/>
      <c r="O196" s="4">
        <v>41474</v>
      </c>
      <c r="P196" s="5">
        <v>1.58</v>
      </c>
      <c r="Q196" s="5">
        <f t="shared" si="42"/>
        <v>1.7596178343949047</v>
      </c>
      <c r="R196" s="106"/>
      <c r="S196" s="5">
        <f>(1+G196)/(1+P196)-1</f>
        <v>-2.4031007751938116E-2</v>
      </c>
      <c r="T196" s="95">
        <f t="shared" si="32"/>
        <v>100.24062800219977</v>
      </c>
      <c r="U196" s="70">
        <f t="shared" si="34"/>
        <v>2.3671242149748439E-3</v>
      </c>
      <c r="V196" s="74">
        <f t="shared" si="48"/>
        <v>2.3946609203414928E-2</v>
      </c>
      <c r="W196" s="74">
        <f t="shared" si="43"/>
        <v>3.0857938604452916E-2</v>
      </c>
      <c r="X196" s="106"/>
      <c r="Y196" s="318">
        <v>41474</v>
      </c>
      <c r="Z196" s="316">
        <v>2.5044</v>
      </c>
      <c r="AA196" s="316">
        <f t="shared" si="44"/>
        <v>3.3424203821656042</v>
      </c>
      <c r="AB196" s="316">
        <f t="shared" si="26"/>
        <v>-4.7400000000000109E-2</v>
      </c>
      <c r="AC196" s="318">
        <v>41474</v>
      </c>
      <c r="AD196" s="316">
        <v>2.5518000000000001</v>
      </c>
      <c r="AE196" s="316">
        <f t="shared" si="45"/>
        <v>3.3282853503184704</v>
      </c>
      <c r="AF196" s="316">
        <f t="shared" si="27"/>
        <v>-4.2800000000000171E-2</v>
      </c>
      <c r="AG196" s="316">
        <f t="shared" si="28"/>
        <v>4.5999999999999375E-3</v>
      </c>
      <c r="AH196" s="4">
        <v>41474</v>
      </c>
      <c r="AI196" s="5">
        <v>2.5089999999999999</v>
      </c>
      <c r="AJ196" s="5">
        <f t="shared" si="46"/>
        <v>3.3032675159235674</v>
      </c>
      <c r="AK196" s="106"/>
      <c r="AL196" s="95">
        <f t="shared" si="29"/>
        <v>78.05128025596089</v>
      </c>
      <c r="AM196" s="70">
        <f t="shared" si="35"/>
        <v>9.7595245301583956E-4</v>
      </c>
      <c r="AN196" s="74">
        <f t="shared" si="49"/>
        <v>7.3541269089312647E-2</v>
      </c>
      <c r="AO196" s="74">
        <f t="shared" si="47"/>
        <v>0.12765743526872239</v>
      </c>
      <c r="AP196" s="106"/>
      <c r="AQ196" s="4">
        <v>41474</v>
      </c>
      <c r="AR196" s="5">
        <v>2.4268999999999998</v>
      </c>
      <c r="AS196" s="330">
        <v>41474</v>
      </c>
      <c r="AT196" s="328">
        <v>2.5901000000000001</v>
      </c>
      <c r="AU196" s="330">
        <v>41474</v>
      </c>
      <c r="AV196" s="328">
        <v>3.1360999999999999</v>
      </c>
      <c r="AW196" s="330">
        <v>41474</v>
      </c>
      <c r="AX196" s="328">
        <v>3.5207999999999999</v>
      </c>
      <c r="AY196" s="330">
        <v>41474</v>
      </c>
      <c r="AZ196" s="328">
        <v>5.0787000000000004</v>
      </c>
      <c r="BA196" s="106"/>
      <c r="BC196" s="4">
        <v>41474</v>
      </c>
      <c r="BD196" s="5">
        <v>2.0630000000000002</v>
      </c>
    </row>
    <row r="197" spans="1:56">
      <c r="A197" s="4">
        <v>41481</v>
      </c>
      <c r="B197" s="318">
        <v>41481</v>
      </c>
      <c r="C197" s="316">
        <v>1.7763</v>
      </c>
      <c r="D197" s="316">
        <f t="shared" si="36"/>
        <v>2.1819802547770708</v>
      </c>
      <c r="E197" s="316">
        <f t="shared" si="30"/>
        <v>0.11129999999999995</v>
      </c>
      <c r="F197" s="4">
        <v>41481</v>
      </c>
      <c r="G197" s="5">
        <v>1.665</v>
      </c>
      <c r="H197" s="5">
        <f t="shared" si="37"/>
        <v>2.0483057324840761</v>
      </c>
      <c r="I197" s="106"/>
      <c r="J197" s="95">
        <f t="shared" si="38"/>
        <v>84.778426185941555</v>
      </c>
      <c r="K197" s="70">
        <f t="shared" si="39"/>
        <v>-1.4365533769217191E-2</v>
      </c>
      <c r="L197" s="74">
        <f t="shared" si="40"/>
        <v>6.9666380990972346E-2</v>
      </c>
      <c r="M197" s="74">
        <f t="shared" si="41"/>
        <v>8.3933349361918846E-2</v>
      </c>
      <c r="N197" s="106"/>
      <c r="O197" s="4">
        <v>41481</v>
      </c>
      <c r="P197" s="5">
        <v>1.6099999999999999</v>
      </c>
      <c r="Q197" s="5">
        <f t="shared" si="42"/>
        <v>1.7605732484076435</v>
      </c>
      <c r="R197" s="106"/>
      <c r="S197" s="5">
        <f>(1+G197)/(1+P197)-1</f>
        <v>2.1072796934865856E-2</v>
      </c>
      <c r="T197" s="95">
        <f t="shared" si="32"/>
        <v>99.789516059447919</v>
      </c>
      <c r="U197" s="70">
        <f t="shared" si="34"/>
        <v>-4.5002904684710403E-3</v>
      </c>
      <c r="V197" s="74">
        <f t="shared" si="48"/>
        <v>2.3254866506085731E-2</v>
      </c>
      <c r="W197" s="74">
        <f t="shared" si="43"/>
        <v>3.0801619551872422E-2</v>
      </c>
      <c r="X197" s="106"/>
      <c r="Y197" s="318">
        <v>41481</v>
      </c>
      <c r="Z197" s="316">
        <v>2.5512999999999999</v>
      </c>
      <c r="AA197" s="316">
        <f t="shared" si="44"/>
        <v>3.3367828025477695</v>
      </c>
      <c r="AB197" s="316">
        <f t="shared" si="26"/>
        <v>-6.5799999999999859E-2</v>
      </c>
      <c r="AC197" s="318">
        <v>41481</v>
      </c>
      <c r="AD197" s="316">
        <v>2.6170999999999998</v>
      </c>
      <c r="AE197" s="316">
        <f t="shared" si="45"/>
        <v>3.3235394904458593</v>
      </c>
      <c r="AF197" s="316">
        <f t="shared" si="27"/>
        <v>-5.5099999999999483E-2</v>
      </c>
      <c r="AG197" s="316">
        <f t="shared" si="28"/>
        <v>1.0700000000000376E-2</v>
      </c>
      <c r="AH197" s="4">
        <v>41481</v>
      </c>
      <c r="AI197" s="5">
        <v>2.5620000000000003</v>
      </c>
      <c r="AJ197" s="5">
        <f t="shared" si="46"/>
        <v>3.2981783439490444</v>
      </c>
      <c r="AK197" s="106"/>
      <c r="AL197" s="95">
        <f t="shared" si="29"/>
        <v>77.648878637407378</v>
      </c>
      <c r="AM197" s="70">
        <f t="shared" si="35"/>
        <v>-5.1556056125393246E-3</v>
      </c>
      <c r="AN197" s="74">
        <f t="shared" si="49"/>
        <v>6.8950924548498452E-2</v>
      </c>
      <c r="AO197" s="74">
        <f t="shared" si="47"/>
        <v>0.12722257222635036</v>
      </c>
      <c r="AP197" s="106"/>
      <c r="AQ197" s="4">
        <v>41481</v>
      </c>
      <c r="AR197" s="5">
        <v>2.5770999999999997</v>
      </c>
      <c r="AS197" s="330">
        <v>41481</v>
      </c>
      <c r="AT197" s="328">
        <v>2.7412999999999998</v>
      </c>
      <c r="AU197" s="330">
        <v>41481</v>
      </c>
      <c r="AV197" s="328">
        <v>3.2437</v>
      </c>
      <c r="AW197" s="330">
        <v>41481</v>
      </c>
      <c r="AX197" s="328">
        <v>3.7195</v>
      </c>
      <c r="AY197" s="330">
        <v>41481</v>
      </c>
      <c r="AZ197" s="328">
        <v>5.0970000000000004</v>
      </c>
      <c r="BA197" s="106"/>
      <c r="BC197" s="4">
        <v>41481</v>
      </c>
      <c r="BD197" s="5">
        <v>2.101</v>
      </c>
    </row>
    <row r="198" spans="1:56">
      <c r="A198" s="4">
        <v>41488</v>
      </c>
      <c r="B198" s="318">
        <v>41488</v>
      </c>
      <c r="C198" s="316">
        <v>1.7557</v>
      </c>
      <c r="D198" s="316">
        <f t="shared" si="36"/>
        <v>2.1756585987261152</v>
      </c>
      <c r="E198" s="316">
        <f t="shared" si="30"/>
        <v>0.10570000000000013</v>
      </c>
      <c r="F198" s="4">
        <v>41488</v>
      </c>
      <c r="G198" s="5">
        <v>1.65</v>
      </c>
      <c r="H198" s="5">
        <f t="shared" si="37"/>
        <v>2.0418152866242036</v>
      </c>
      <c r="I198" s="106"/>
      <c r="J198" s="95">
        <f t="shared" si="38"/>
        <v>84.903612725375112</v>
      </c>
      <c r="K198" s="70">
        <f t="shared" si="39"/>
        <v>1.4766320285185463E-3</v>
      </c>
      <c r="L198" s="74">
        <f t="shared" si="40"/>
        <v>6.9662423658166606E-2</v>
      </c>
      <c r="M198" s="74">
        <f t="shared" si="41"/>
        <v>8.3828416084685373E-2</v>
      </c>
      <c r="N198" s="106"/>
      <c r="O198" s="4">
        <v>41488</v>
      </c>
      <c r="P198" s="5">
        <v>1.63</v>
      </c>
      <c r="Q198" s="5">
        <f t="shared" si="42"/>
        <v>1.760764331210191</v>
      </c>
      <c r="R198" s="106"/>
      <c r="S198" s="5">
        <f>(1+G198)/(1+P198)-1</f>
        <v>7.6045627376426506E-3</v>
      </c>
      <c r="T198" s="95">
        <f t="shared" si="32"/>
        <v>99.923986169106925</v>
      </c>
      <c r="U198" s="70">
        <f t="shared" si="34"/>
        <v>1.3475374465078821E-3</v>
      </c>
      <c r="V198" s="74">
        <f t="shared" si="48"/>
        <v>2.2823528478640703E-2</v>
      </c>
      <c r="W198" s="74">
        <f t="shared" si="43"/>
        <v>3.0742957117510426E-2</v>
      </c>
      <c r="X198" s="106"/>
      <c r="Y198" s="318">
        <v>41488</v>
      </c>
      <c r="Z198" s="316">
        <v>2.4796</v>
      </c>
      <c r="AA198" s="316">
        <f t="shared" si="44"/>
        <v>3.331228025477706</v>
      </c>
      <c r="AB198" s="316">
        <f t="shared" si="26"/>
        <v>-7.0399999999999796E-2</v>
      </c>
      <c r="AC198" s="318">
        <v>41488</v>
      </c>
      <c r="AD198" s="316">
        <v>2.5499999999999998</v>
      </c>
      <c r="AE198" s="316">
        <f t="shared" si="45"/>
        <v>3.3186891719745204</v>
      </c>
      <c r="AF198" s="316">
        <f t="shared" si="27"/>
        <v>-5.3999999999999826E-2</v>
      </c>
      <c r="AG198" s="316">
        <f t="shared" si="28"/>
        <v>1.639999999999997E-2</v>
      </c>
      <c r="AH198" s="4">
        <v>41488</v>
      </c>
      <c r="AI198" s="5">
        <v>2.496</v>
      </c>
      <c r="AJ198" s="5">
        <f t="shared" si="46"/>
        <v>3.2930509554140128</v>
      </c>
      <c r="AK198" s="106"/>
      <c r="AL198" s="95">
        <f t="shared" si="29"/>
        <v>78.150332508172809</v>
      </c>
      <c r="AM198" s="70">
        <f t="shared" si="35"/>
        <v>6.4579666772400166E-3</v>
      </c>
      <c r="AN198" s="74">
        <f t="shared" si="49"/>
        <v>6.6941146313001548E-2</v>
      </c>
      <c r="AO198" s="74">
        <f t="shared" si="47"/>
        <v>0.12677932644757575</v>
      </c>
      <c r="AP198" s="106"/>
      <c r="AQ198" s="4">
        <v>41488</v>
      </c>
      <c r="AR198" s="5">
        <v>2.5390999999999999</v>
      </c>
      <c r="AS198" s="330">
        <v>41488</v>
      </c>
      <c r="AT198" s="328">
        <v>2.7082000000000002</v>
      </c>
      <c r="AU198" s="330">
        <v>41488</v>
      </c>
      <c r="AV198" s="328">
        <v>3.1959</v>
      </c>
      <c r="AW198" s="330">
        <v>41488</v>
      </c>
      <c r="AX198" s="328">
        <v>3.6489000000000003</v>
      </c>
      <c r="AY198" s="330">
        <v>41488</v>
      </c>
      <c r="AZ198" s="328">
        <v>5.0284000000000004</v>
      </c>
      <c r="BA198" s="106"/>
      <c r="BC198" s="4">
        <v>41488</v>
      </c>
      <c r="BD198" s="5">
        <v>2.1230000000000002</v>
      </c>
    </row>
    <row r="199" spans="1:56">
      <c r="A199" s="4">
        <v>41495</v>
      </c>
      <c r="B199" s="318">
        <v>41495</v>
      </c>
      <c r="C199" s="316">
        <v>1.7865</v>
      </c>
      <c r="D199" s="316">
        <f t="shared" si="36"/>
        <v>2.1702840764331217</v>
      </c>
      <c r="E199" s="316">
        <f t="shared" si="30"/>
        <v>0.10749999999999993</v>
      </c>
      <c r="F199" s="4">
        <v>41495</v>
      </c>
      <c r="G199" s="5">
        <v>1.679</v>
      </c>
      <c r="H199" s="5">
        <f t="shared" si="37"/>
        <v>2.0364649681528659</v>
      </c>
      <c r="I199" s="106"/>
      <c r="J199" s="95">
        <f t="shared" si="38"/>
        <v>84.661768583273073</v>
      </c>
      <c r="K199" s="70">
        <f t="shared" si="39"/>
        <v>-2.8484552581324856E-3</v>
      </c>
      <c r="L199" s="74">
        <f t="shared" si="40"/>
        <v>6.9576931040796403E-2</v>
      </c>
      <c r="M199" s="74">
        <f t="shared" si="41"/>
        <v>8.3724390646408811E-2</v>
      </c>
      <c r="N199" s="106"/>
      <c r="O199" s="4">
        <v>41495</v>
      </c>
      <c r="P199" s="5">
        <v>1.6400000000000001</v>
      </c>
      <c r="Q199" s="5">
        <f t="shared" si="42"/>
        <v>1.7613375796178343</v>
      </c>
      <c r="R199" s="106"/>
      <c r="S199" s="5">
        <f>(1+G199)/(1+P199)-1</f>
        <v>1.4772727272727382E-2</v>
      </c>
      <c r="T199" s="95">
        <f t="shared" si="32"/>
        <v>99.85239268478999</v>
      </c>
      <c r="U199" s="70">
        <f t="shared" si="34"/>
        <v>-7.1647946665952039E-4</v>
      </c>
      <c r="V199" s="74">
        <f t="shared" si="48"/>
        <v>2.2786714600636488E-2</v>
      </c>
      <c r="W199" s="74">
        <f t="shared" si="43"/>
        <v>3.0684882354613533E-2</v>
      </c>
      <c r="X199" s="106"/>
      <c r="Y199" s="318">
        <v>41495</v>
      </c>
      <c r="Z199" s="316">
        <v>2.5246</v>
      </c>
      <c r="AA199" s="316">
        <f t="shared" si="44"/>
        <v>3.3271675159235659</v>
      </c>
      <c r="AB199" s="316">
        <f t="shared" si="26"/>
        <v>-6.2300000000000022E-2</v>
      </c>
      <c r="AC199" s="318">
        <v>41495</v>
      </c>
      <c r="AD199" s="316">
        <v>2.5869</v>
      </c>
      <c r="AE199" s="316">
        <f t="shared" si="45"/>
        <v>3.3153363057324832</v>
      </c>
      <c r="AF199" s="316">
        <f t="shared" si="27"/>
        <v>-5.9899999999999842E-2</v>
      </c>
      <c r="AG199" s="316">
        <f t="shared" si="28"/>
        <v>2.4000000000001798E-3</v>
      </c>
      <c r="AH199" s="4">
        <v>41495</v>
      </c>
      <c r="AI199" s="5">
        <v>2.5270000000000001</v>
      </c>
      <c r="AJ199" s="5">
        <f t="shared" si="46"/>
        <v>3.2894968152866251</v>
      </c>
      <c r="AK199" s="106"/>
      <c r="AL199" s="95">
        <f t="shared" si="29"/>
        <v>77.91435889626139</v>
      </c>
      <c r="AM199" s="70">
        <f t="shared" si="35"/>
        <v>-3.0194831466230959E-3</v>
      </c>
      <c r="AN199" s="74">
        <f t="shared" si="49"/>
        <v>6.6906477090483418E-2</v>
      </c>
      <c r="AO199" s="74">
        <f t="shared" si="47"/>
        <v>0.12634229835007874</v>
      </c>
      <c r="AP199" s="106"/>
      <c r="AQ199" s="4">
        <v>41495</v>
      </c>
      <c r="AR199" s="5">
        <v>2.5489000000000002</v>
      </c>
      <c r="AS199" s="330">
        <v>41495</v>
      </c>
      <c r="AT199" s="328">
        <v>2.7119</v>
      </c>
      <c r="AU199" s="330">
        <v>41495</v>
      </c>
      <c r="AV199" s="328">
        <v>3.2137000000000002</v>
      </c>
      <c r="AW199" s="330">
        <v>41495</v>
      </c>
      <c r="AX199" s="328">
        <v>3.6356999999999999</v>
      </c>
      <c r="AY199" s="330">
        <v>41495</v>
      </c>
      <c r="AZ199" s="328">
        <v>5.0132000000000003</v>
      </c>
      <c r="BA199" s="106"/>
      <c r="BC199" s="4">
        <v>41495</v>
      </c>
      <c r="BD199" s="5">
        <v>2.0630000000000002</v>
      </c>
    </row>
    <row r="200" spans="1:56">
      <c r="A200" s="4">
        <v>41502</v>
      </c>
      <c r="B200" s="318">
        <v>41502</v>
      </c>
      <c r="C200" s="316">
        <v>1.9784000000000002</v>
      </c>
      <c r="D200" s="316">
        <f t="shared" si="36"/>
        <v>2.1669624203821662</v>
      </c>
      <c r="E200" s="316">
        <f t="shared" si="30"/>
        <v>9.8400000000000265E-2</v>
      </c>
      <c r="F200" s="4">
        <v>41502</v>
      </c>
      <c r="G200" s="5">
        <v>1.88</v>
      </c>
      <c r="H200" s="5">
        <f t="shared" si="37"/>
        <v>2.0331974522292988</v>
      </c>
      <c r="I200" s="106"/>
      <c r="J200" s="95">
        <f t="shared" si="38"/>
        <v>83.006220000718201</v>
      </c>
      <c r="K200" s="70">
        <f t="shared" si="39"/>
        <v>-1.9554854691305894E-2</v>
      </c>
      <c r="L200" s="74">
        <f t="shared" si="40"/>
        <v>7.1390196704980841E-2</v>
      </c>
      <c r="M200" s="74">
        <f t="shared" si="41"/>
        <v>8.3635012429441935E-2</v>
      </c>
      <c r="N200" s="106"/>
      <c r="O200" s="4">
        <v>41502</v>
      </c>
      <c r="P200" s="5">
        <v>1.67</v>
      </c>
      <c r="Q200" s="5">
        <f t="shared" si="42"/>
        <v>1.7623566878980887</v>
      </c>
      <c r="R200" s="106"/>
      <c r="S200" s="5">
        <f>(1+G200)/(1+P200)-1</f>
        <v>7.8651685393258397E-2</v>
      </c>
      <c r="T200" s="95">
        <f t="shared" si="32"/>
        <v>99.216874817540344</v>
      </c>
      <c r="U200" s="70">
        <f t="shared" si="34"/>
        <v>-6.3645732481926957E-3</v>
      </c>
      <c r="V200" s="74">
        <f t="shared" si="48"/>
        <v>2.3534444675663162E-2</v>
      </c>
      <c r="W200" s="74">
        <f t="shared" si="43"/>
        <v>3.0633067588824038E-2</v>
      </c>
      <c r="X200" s="106"/>
      <c r="Y200" s="318">
        <v>41502</v>
      </c>
      <c r="Z200" s="316">
        <v>2.6795</v>
      </c>
      <c r="AA200" s="316">
        <f t="shared" si="44"/>
        <v>3.3245369426751572</v>
      </c>
      <c r="AB200" s="316">
        <f t="shared" si="26"/>
        <v>-5.9899999999999842E-2</v>
      </c>
      <c r="AC200" s="318">
        <v>41502</v>
      </c>
      <c r="AD200" s="316">
        <v>2.7393999999999998</v>
      </c>
      <c r="AE200" s="316">
        <f t="shared" si="45"/>
        <v>3.3132216560509544</v>
      </c>
      <c r="AF200" s="316">
        <f t="shared" si="27"/>
        <v>-5.9399999999999675E-2</v>
      </c>
      <c r="AG200" s="316">
        <f t="shared" si="28"/>
        <v>5.0000000000016698E-4</v>
      </c>
      <c r="AH200" s="4">
        <v>41502</v>
      </c>
      <c r="AI200" s="5">
        <v>2.68</v>
      </c>
      <c r="AJ200" s="5">
        <f t="shared" si="46"/>
        <v>3.2871401273885352</v>
      </c>
      <c r="AK200" s="106"/>
      <c r="AL200" s="95">
        <f t="shared" si="29"/>
        <v>76.7611371848039</v>
      </c>
      <c r="AM200" s="70">
        <f t="shared" si="35"/>
        <v>-1.4801144844083755E-2</v>
      </c>
      <c r="AN200" s="74">
        <f t="shared" si="49"/>
        <v>6.8052059012968652E-2</v>
      </c>
      <c r="AO200" s="74">
        <f t="shared" si="47"/>
        <v>0.12591990531140401</v>
      </c>
      <c r="AP200" s="106"/>
      <c r="AQ200" s="4">
        <v>41502</v>
      </c>
      <c r="AR200" s="5">
        <v>2.7132000000000001</v>
      </c>
      <c r="AS200" s="330">
        <v>41502</v>
      </c>
      <c r="AT200" s="328">
        <v>2.8833000000000002</v>
      </c>
      <c r="AU200" s="330">
        <v>41502</v>
      </c>
      <c r="AV200" s="328">
        <v>3.3664000000000001</v>
      </c>
      <c r="AW200" s="330">
        <v>41502</v>
      </c>
      <c r="AX200" s="328">
        <v>3.7822</v>
      </c>
      <c r="AY200" s="330">
        <v>41502</v>
      </c>
      <c r="AZ200" s="328">
        <v>5.1243999999999996</v>
      </c>
      <c r="BA200" s="106"/>
      <c r="BC200" s="4">
        <v>41502</v>
      </c>
      <c r="BD200" s="5">
        <v>2.2650000000000001</v>
      </c>
    </row>
    <row r="201" spans="1:56">
      <c r="A201" s="4">
        <v>41509</v>
      </c>
      <c r="B201" s="318">
        <v>41509</v>
      </c>
      <c r="C201" s="316">
        <v>2.0331000000000001</v>
      </c>
      <c r="D201" s="316">
        <f t="shared" si="36"/>
        <v>2.1647038216560515</v>
      </c>
      <c r="E201" s="316">
        <f t="shared" si="30"/>
        <v>9.9099999999999966E-2</v>
      </c>
      <c r="F201" s="4">
        <v>41509</v>
      </c>
      <c r="G201" s="5">
        <v>1.9340000000000002</v>
      </c>
      <c r="H201" s="5">
        <f t="shared" si="37"/>
        <v>2.0310509554140119</v>
      </c>
      <c r="I201" s="106"/>
      <c r="J201" s="95">
        <f t="shared" si="38"/>
        <v>82.56753756493066</v>
      </c>
      <c r="K201" s="70">
        <f t="shared" si="39"/>
        <v>-5.2849344998934485E-3</v>
      </c>
      <c r="L201" s="74">
        <f t="shared" si="40"/>
        <v>6.9965093450134505E-2</v>
      </c>
      <c r="M201" s="74">
        <f t="shared" si="41"/>
        <v>8.3536667688583616E-2</v>
      </c>
      <c r="N201" s="106"/>
      <c r="O201" s="4">
        <v>41509</v>
      </c>
      <c r="P201" s="5">
        <v>1.67</v>
      </c>
      <c r="Q201" s="5">
        <f t="shared" si="42"/>
        <v>1.7642038216560507</v>
      </c>
      <c r="R201" s="106"/>
      <c r="S201" s="5">
        <f>(1+G201)/(1+P201)-1</f>
        <v>9.8876404494382175E-2</v>
      </c>
      <c r="T201" s="95">
        <f t="shared" si="32"/>
        <v>99.016591855330887</v>
      </c>
      <c r="U201" s="70">
        <f t="shared" si="34"/>
        <v>-2.01863808528314E-3</v>
      </c>
      <c r="V201" s="74">
        <f t="shared" si="48"/>
        <v>2.3568829814499065E-2</v>
      </c>
      <c r="W201" s="74">
        <f t="shared" si="43"/>
        <v>3.0582245734332492E-2</v>
      </c>
      <c r="X201" s="106"/>
      <c r="Y201" s="318">
        <v>41509</v>
      </c>
      <c r="Z201" s="316">
        <v>2.7810999999999999</v>
      </c>
      <c r="AA201" s="316">
        <f t="shared" si="44"/>
        <v>3.3228955414012726</v>
      </c>
      <c r="AB201" s="316">
        <f t="shared" si="26"/>
        <v>-6.4100000000000268E-2</v>
      </c>
      <c r="AC201" s="318">
        <v>41509</v>
      </c>
      <c r="AD201" s="316">
        <v>2.8452000000000002</v>
      </c>
      <c r="AE201" s="316">
        <f t="shared" si="45"/>
        <v>3.3122751592356674</v>
      </c>
      <c r="AF201" s="316">
        <f t="shared" si="27"/>
        <v>-6.2200000000000255E-2</v>
      </c>
      <c r="AG201" s="316">
        <f t="shared" si="28"/>
        <v>1.9000000000000128E-3</v>
      </c>
      <c r="AH201" s="4">
        <v>41509</v>
      </c>
      <c r="AI201" s="5">
        <v>2.7829999999999999</v>
      </c>
      <c r="AJ201" s="5">
        <f t="shared" si="46"/>
        <v>3.2860573248407645</v>
      </c>
      <c r="AK201" s="106"/>
      <c r="AL201" s="95">
        <f t="shared" si="29"/>
        <v>75.995364796533124</v>
      </c>
      <c r="AM201" s="70">
        <f t="shared" si="35"/>
        <v>-9.9760427783549387E-3</v>
      </c>
      <c r="AN201" s="74">
        <f t="shared" si="49"/>
        <v>6.8039928122521964E-2</v>
      </c>
      <c r="AO201" s="74">
        <f t="shared" si="47"/>
        <v>0.12550350259781495</v>
      </c>
      <c r="AP201" s="106"/>
      <c r="AQ201" s="4">
        <v>41509</v>
      </c>
      <c r="AR201" s="5">
        <v>2.7819000000000003</v>
      </c>
      <c r="AS201" s="330">
        <v>41509</v>
      </c>
      <c r="AT201" s="328">
        <v>2.9586999999999999</v>
      </c>
      <c r="AU201" s="330">
        <v>41509</v>
      </c>
      <c r="AV201" s="328">
        <v>3.4539</v>
      </c>
      <c r="AW201" s="330">
        <v>41509</v>
      </c>
      <c r="AX201" s="328">
        <v>3.8754999999999997</v>
      </c>
      <c r="AY201" s="330">
        <v>41509</v>
      </c>
      <c r="AZ201" s="328">
        <v>5.2686999999999999</v>
      </c>
      <c r="BA201" s="106"/>
      <c r="BC201" s="4">
        <v>41509</v>
      </c>
      <c r="BD201" s="5">
        <v>2.2359999999999998</v>
      </c>
    </row>
    <row r="202" spans="1:56">
      <c r="A202" s="4">
        <v>41516</v>
      </c>
      <c r="B202" s="318">
        <v>41516</v>
      </c>
      <c r="C202" s="316">
        <v>1.9699</v>
      </c>
      <c r="D202" s="316">
        <f t="shared" si="36"/>
        <v>2.1628528662420394</v>
      </c>
      <c r="E202" s="316">
        <f t="shared" si="30"/>
        <v>0.1149</v>
      </c>
      <c r="F202" s="4">
        <v>41516</v>
      </c>
      <c r="G202" s="5">
        <v>1.855</v>
      </c>
      <c r="H202" s="5">
        <f t="shared" si="37"/>
        <v>2.0288535031847132</v>
      </c>
      <c r="I202" s="106"/>
      <c r="J202" s="95">
        <f t="shared" si="38"/>
        <v>83.210181419753653</v>
      </c>
      <c r="K202" s="70">
        <f t="shared" si="39"/>
        <v>7.7832508244250458E-3</v>
      </c>
      <c r="L202" s="74">
        <f t="shared" si="40"/>
        <v>7.0451081513583702E-2</v>
      </c>
      <c r="M202" s="74">
        <f t="shared" si="41"/>
        <v>8.344319921590504E-2</v>
      </c>
      <c r="N202" s="106"/>
      <c r="O202" s="4">
        <v>41516</v>
      </c>
      <c r="P202" s="5">
        <v>1.62</v>
      </c>
      <c r="Q202" s="5">
        <f t="shared" si="42"/>
        <v>1.7650318471337576</v>
      </c>
      <c r="R202" s="106"/>
      <c r="S202" s="5">
        <f>(1+G202)/(1+P202)-1</f>
        <v>8.9694656488549462E-2</v>
      </c>
      <c r="T202" s="95">
        <f t="shared" si="32"/>
        <v>99.107462428231031</v>
      </c>
      <c r="U202" s="70">
        <f t="shared" si="34"/>
        <v>9.17730768121279E-4</v>
      </c>
      <c r="V202" s="74">
        <f t="shared" si="48"/>
        <v>2.3487168960445365E-2</v>
      </c>
      <c r="W202" s="74">
        <f t="shared" si="43"/>
        <v>3.0531566614519008E-2</v>
      </c>
      <c r="X202" s="106"/>
      <c r="Y202" s="318">
        <v>41516</v>
      </c>
      <c r="Z202" s="316">
        <v>2.7747000000000002</v>
      </c>
      <c r="AA202" s="316">
        <f t="shared" si="44"/>
        <v>3.3217770700636935</v>
      </c>
      <c r="AB202" s="316">
        <f t="shared" si="26"/>
        <v>-2.0499999999999741E-2</v>
      </c>
      <c r="AC202" s="318">
        <v>41516</v>
      </c>
      <c r="AD202" s="316">
        <v>2.7951999999999999</v>
      </c>
      <c r="AE202" s="316">
        <f t="shared" si="45"/>
        <v>3.3115095541401263</v>
      </c>
      <c r="AF202" s="316">
        <f t="shared" si="27"/>
        <v>-5.6200000000000028E-2</v>
      </c>
      <c r="AG202" s="316">
        <f t="shared" si="28"/>
        <v>-3.5700000000000287E-2</v>
      </c>
      <c r="AH202" s="4">
        <v>41516</v>
      </c>
      <c r="AI202" s="5">
        <v>2.7389999999999999</v>
      </c>
      <c r="AJ202" s="5">
        <f t="shared" si="46"/>
        <v>3.2850318471337578</v>
      </c>
      <c r="AK202" s="106"/>
      <c r="AL202" s="95">
        <f t="shared" si="29"/>
        <v>76.321457869804235</v>
      </c>
      <c r="AM202" s="70">
        <f t="shared" si="35"/>
        <v>4.2909600361045507E-3</v>
      </c>
      <c r="AN202" s="74">
        <f t="shared" si="49"/>
        <v>6.7937157513602534E-2</v>
      </c>
      <c r="AO202" s="74">
        <f t="shared" si="47"/>
        <v>0.12509231441864199</v>
      </c>
      <c r="AP202" s="106"/>
      <c r="AQ202" s="4">
        <v>41516</v>
      </c>
      <c r="AR202" s="5">
        <v>2.6637</v>
      </c>
      <c r="AS202" s="330">
        <v>41516</v>
      </c>
      <c r="AT202" s="328">
        <v>2.8769</v>
      </c>
      <c r="AU202" s="330">
        <v>41516</v>
      </c>
      <c r="AV202" s="328">
        <v>3.3763000000000001</v>
      </c>
      <c r="AW202" s="330">
        <v>41516</v>
      </c>
      <c r="AX202" s="328">
        <v>3.7968999999999999</v>
      </c>
      <c r="AY202" s="330">
        <v>41516</v>
      </c>
      <c r="AZ202" s="328">
        <v>5.2481</v>
      </c>
      <c r="BA202" s="106"/>
      <c r="BC202" s="4">
        <v>41516</v>
      </c>
      <c r="BD202" s="5">
        <v>2.2519999999999998</v>
      </c>
    </row>
    <row r="203" spans="1:56">
      <c r="A203" s="4">
        <v>41523</v>
      </c>
      <c r="B203" s="318">
        <v>41523</v>
      </c>
      <c r="C203" s="316">
        <v>2.0655999999999999</v>
      </c>
      <c r="D203" s="316">
        <f t="shared" si="36"/>
        <v>2.1604324840764337</v>
      </c>
      <c r="E203" s="316">
        <f t="shared" si="30"/>
        <v>0.11660000000000004</v>
      </c>
      <c r="F203" s="4">
        <v>41523</v>
      </c>
      <c r="G203" s="5">
        <v>1.9489999999999998</v>
      </c>
      <c r="H203" s="5">
        <f t="shared" si="37"/>
        <v>2.0262738853503186</v>
      </c>
      <c r="I203" s="106"/>
      <c r="J203" s="95">
        <f t="shared" si="38"/>
        <v>82.446134375994291</v>
      </c>
      <c r="K203" s="70">
        <f t="shared" si="39"/>
        <v>-9.1821340937249946E-3</v>
      </c>
      <c r="L203" s="74">
        <f t="shared" si="40"/>
        <v>6.8819804492993075E-2</v>
      </c>
      <c r="M203" s="74">
        <f t="shared" si="41"/>
        <v>8.3339487196593606E-2</v>
      </c>
      <c r="N203" s="106"/>
      <c r="O203" s="4">
        <v>41523</v>
      </c>
      <c r="P203" s="5">
        <v>1.62</v>
      </c>
      <c r="Q203" s="5">
        <f t="shared" si="42"/>
        <v>1.7654777070063692</v>
      </c>
      <c r="R203" s="106"/>
      <c r="S203" s="5">
        <f>(1+G203)/(1+P203)-1</f>
        <v>0.12557251908396938</v>
      </c>
      <c r="T203" s="95">
        <f t="shared" si="32"/>
        <v>98.752904076101331</v>
      </c>
      <c r="U203" s="70">
        <f t="shared" si="34"/>
        <v>-3.5775141794842638E-3</v>
      </c>
      <c r="V203" s="74">
        <f t="shared" si="48"/>
        <v>2.3190758060012341E-2</v>
      </c>
      <c r="W203" s="74">
        <f t="shared" si="43"/>
        <v>3.0479504142501234E-2</v>
      </c>
      <c r="X203" s="106"/>
      <c r="Y203" s="318">
        <v>41523</v>
      </c>
      <c r="Z203" s="316">
        <v>2.8544999999999998</v>
      </c>
      <c r="AA203" s="316">
        <f t="shared" si="44"/>
        <v>3.3203025477707002</v>
      </c>
      <c r="AB203" s="316">
        <f t="shared" ref="AB203:AB266" si="50">Z203-AD203</f>
        <v>-1.9400000000000084E-2</v>
      </c>
      <c r="AC203" s="318">
        <v>41523</v>
      </c>
      <c r="AD203" s="316">
        <v>2.8738999999999999</v>
      </c>
      <c r="AE203" s="316">
        <f t="shared" si="45"/>
        <v>3.3103891719745215</v>
      </c>
      <c r="AF203" s="316">
        <f t="shared" ref="AF203:AF266" si="51">AI203-AD203</f>
        <v>-5.7900000000000063E-2</v>
      </c>
      <c r="AG203" s="316">
        <f t="shared" ref="AG203:AG266" si="52">AI203-Z203</f>
        <v>-3.8499999999999979E-2</v>
      </c>
      <c r="AH203" s="4">
        <v>41523</v>
      </c>
      <c r="AI203" s="5">
        <v>2.8159999999999998</v>
      </c>
      <c r="AJ203" s="5">
        <f t="shared" si="46"/>
        <v>3.2839171974522294</v>
      </c>
      <c r="AK203" s="106"/>
      <c r="AL203" s="95">
        <f t="shared" ref="AL203:AL266" si="53">100/(1+AI203/100)^10</f>
        <v>75.751800761391252</v>
      </c>
      <c r="AM203" s="70">
        <f t="shared" si="35"/>
        <v>-7.4639180685562041E-3</v>
      </c>
      <c r="AN203" s="74">
        <f t="shared" si="49"/>
        <v>6.8048076384278677E-2</v>
      </c>
      <c r="AO203" s="74">
        <f t="shared" si="47"/>
        <v>0.1246877453545685</v>
      </c>
      <c r="AP203" s="106"/>
      <c r="AQ203" s="4">
        <v>41523</v>
      </c>
      <c r="AR203" s="5">
        <v>2.8052000000000001</v>
      </c>
      <c r="AS203" s="330">
        <v>41523</v>
      </c>
      <c r="AT203" s="328">
        <v>3.0150999999999999</v>
      </c>
      <c r="AU203" s="330">
        <v>41523</v>
      </c>
      <c r="AV203" s="328">
        <v>3.5185</v>
      </c>
      <c r="AW203" s="330">
        <v>41523</v>
      </c>
      <c r="AX203" s="328">
        <v>3.9398999999999997</v>
      </c>
      <c r="AY203" s="330">
        <v>41523</v>
      </c>
      <c r="AZ203" s="328">
        <v>5.3575999999999997</v>
      </c>
      <c r="BA203" s="106"/>
      <c r="BC203" s="4">
        <v>41523</v>
      </c>
      <c r="BD203" s="5">
        <v>2.387</v>
      </c>
    </row>
    <row r="204" spans="1:56">
      <c r="A204" s="4">
        <v>41530</v>
      </c>
      <c r="B204" s="318">
        <v>41530</v>
      </c>
      <c r="C204" s="316">
        <v>2.0554999999999999</v>
      </c>
      <c r="D204" s="316">
        <f t="shared" si="36"/>
        <v>2.1575464968152875</v>
      </c>
      <c r="E204" s="316">
        <f t="shared" ref="E204:E267" si="54">C204-G204</f>
        <v>8.0499999999999794E-2</v>
      </c>
      <c r="F204" s="4">
        <v>41530</v>
      </c>
      <c r="G204" s="5">
        <v>1.9750000000000001</v>
      </c>
      <c r="H204" s="5">
        <f t="shared" si="37"/>
        <v>2.0235668789808918</v>
      </c>
      <c r="I204" s="106"/>
      <c r="J204" s="95">
        <f t="shared" si="38"/>
        <v>82.236167057759758</v>
      </c>
      <c r="K204" s="70">
        <f t="shared" si="39"/>
        <v>-2.5467211995286536E-3</v>
      </c>
      <c r="L204" s="74">
        <f t="shared" si="40"/>
        <v>6.6554621646852566E-2</v>
      </c>
      <c r="M204" s="74">
        <f t="shared" si="41"/>
        <v>8.3221283918074304E-2</v>
      </c>
      <c r="N204" s="106"/>
      <c r="O204" s="4">
        <v>41530</v>
      </c>
      <c r="P204" s="5">
        <v>1.65</v>
      </c>
      <c r="Q204" s="5">
        <f t="shared" si="42"/>
        <v>1.765732484076433</v>
      </c>
      <c r="R204" s="106"/>
      <c r="S204" s="5">
        <f>(1+G204)/(1+P204)-1</f>
        <v>0.12264150943396235</v>
      </c>
      <c r="T204" s="95">
        <f t="shared" ref="T204:T267" si="55">100/(1+S204/100)^10</f>
        <v>98.781817001612609</v>
      </c>
      <c r="U204" s="70">
        <f t="shared" si="34"/>
        <v>2.9278050890531126E-4</v>
      </c>
      <c r="V204" s="74">
        <f t="shared" si="48"/>
        <v>2.2929010819555649E-2</v>
      </c>
      <c r="W204" s="74">
        <f t="shared" si="43"/>
        <v>3.0426331654311474E-2</v>
      </c>
      <c r="X204" s="106"/>
      <c r="Y204" s="318">
        <v>41530</v>
      </c>
      <c r="Z204" s="316">
        <v>2.8765999999999998</v>
      </c>
      <c r="AA204" s="316">
        <f t="shared" si="44"/>
        <v>3.3179923566878982</v>
      </c>
      <c r="AB204" s="316">
        <f t="shared" si="50"/>
        <v>-8.2000000000004292E-3</v>
      </c>
      <c r="AC204" s="318">
        <v>41530</v>
      </c>
      <c r="AD204" s="316">
        <v>2.8848000000000003</v>
      </c>
      <c r="AE204" s="316">
        <f t="shared" si="45"/>
        <v>3.308459235668789</v>
      </c>
      <c r="AF204" s="316">
        <f t="shared" si="51"/>
        <v>-7.0800000000000196E-2</v>
      </c>
      <c r="AG204" s="316">
        <f t="shared" si="52"/>
        <v>-6.2599999999999767E-2</v>
      </c>
      <c r="AH204" s="4">
        <v>41530</v>
      </c>
      <c r="AI204" s="5">
        <v>2.8140000000000001</v>
      </c>
      <c r="AJ204" s="5">
        <f t="shared" si="46"/>
        <v>3.281910828025477</v>
      </c>
      <c r="AK204" s="106"/>
      <c r="AL204" s="95">
        <f t="shared" si="53"/>
        <v>75.766537748993883</v>
      </c>
      <c r="AM204" s="70">
        <f t="shared" si="35"/>
        <v>1.9454306636288997E-4</v>
      </c>
      <c r="AN204" s="74">
        <f t="shared" si="49"/>
        <v>6.8046285597861883E-2</v>
      </c>
      <c r="AO204" s="74">
        <f t="shared" si="47"/>
        <v>0.12428886183515508</v>
      </c>
      <c r="AP204" s="106"/>
      <c r="AQ204" s="4">
        <v>41530</v>
      </c>
      <c r="AR204" s="5">
        <v>2.7618</v>
      </c>
      <c r="AS204" s="330">
        <v>41530</v>
      </c>
      <c r="AT204" s="328">
        <v>2.9676999999999998</v>
      </c>
      <c r="AU204" s="330">
        <v>41530</v>
      </c>
      <c r="AV204" s="328">
        <v>3.4973999999999998</v>
      </c>
      <c r="AW204" s="330">
        <v>41530</v>
      </c>
      <c r="AX204" s="328">
        <v>3.8940999999999999</v>
      </c>
      <c r="AY204" s="330">
        <v>41530</v>
      </c>
      <c r="AZ204" s="328">
        <v>5.3170000000000002</v>
      </c>
      <c r="BA204" s="106"/>
      <c r="BC204" s="4">
        <v>41530</v>
      </c>
      <c r="BD204" s="5">
        <v>2.3279999999999998</v>
      </c>
    </row>
    <row r="205" spans="1:56">
      <c r="A205" s="4">
        <v>41537</v>
      </c>
      <c r="B205" s="318">
        <v>41537</v>
      </c>
      <c r="C205" s="316">
        <v>2.0415000000000001</v>
      </c>
      <c r="D205" s="316">
        <f t="shared" si="36"/>
        <v>2.1543636942675168</v>
      </c>
      <c r="E205" s="316">
        <f t="shared" si="54"/>
        <v>9.9500000000000144E-2</v>
      </c>
      <c r="F205" s="4">
        <v>41537</v>
      </c>
      <c r="G205" s="5">
        <v>1.9419999999999999</v>
      </c>
      <c r="H205" s="5">
        <f t="shared" si="37"/>
        <v>2.02047770700637</v>
      </c>
      <c r="I205" s="106"/>
      <c r="J205" s="95">
        <f t="shared" si="38"/>
        <v>82.50276474461937</v>
      </c>
      <c r="K205" s="70">
        <f t="shared" si="39"/>
        <v>3.2418544832271074E-3</v>
      </c>
      <c r="L205" s="74">
        <f t="shared" si="40"/>
        <v>6.5693753104076921E-2</v>
      </c>
      <c r="M205" s="74">
        <f t="shared" si="41"/>
        <v>8.3098713772521871E-2</v>
      </c>
      <c r="N205" s="106"/>
      <c r="O205" s="4">
        <v>41537</v>
      </c>
      <c r="P205" s="5">
        <v>1.67</v>
      </c>
      <c r="Q205" s="5">
        <f t="shared" si="42"/>
        <v>1.7662420382165602</v>
      </c>
      <c r="R205" s="106"/>
      <c r="S205" s="5">
        <f>(1+G205)/(1+P205)-1</f>
        <v>0.10187265917602994</v>
      </c>
      <c r="T205" s="95">
        <f t="shared" si="55"/>
        <v>98.986958147062111</v>
      </c>
      <c r="U205" s="70">
        <f t="shared" ref="U205:U268" si="56">(T205-T204)/T204</f>
        <v>2.0767095774939385E-3</v>
      </c>
      <c r="V205" s="74">
        <f t="shared" si="48"/>
        <v>2.2950064801911363E-2</v>
      </c>
      <c r="W205" s="74">
        <f t="shared" si="43"/>
        <v>3.0374050067931053E-2</v>
      </c>
      <c r="X205" s="106"/>
      <c r="Y205" s="318">
        <v>41537</v>
      </c>
      <c r="Z205" s="316">
        <v>2.7781000000000002</v>
      </c>
      <c r="AA205" s="316">
        <f t="shared" si="44"/>
        <v>3.3142280254777061</v>
      </c>
      <c r="AB205" s="316">
        <f t="shared" si="50"/>
        <v>-2.6999999999999691E-2</v>
      </c>
      <c r="AC205" s="318">
        <v>41537</v>
      </c>
      <c r="AD205" s="316">
        <v>2.8050999999999999</v>
      </c>
      <c r="AE205" s="316">
        <f t="shared" si="45"/>
        <v>3.305073248407643</v>
      </c>
      <c r="AF205" s="316">
        <f t="shared" si="51"/>
        <v>-7.9099999999999948E-2</v>
      </c>
      <c r="AG205" s="316">
        <f t="shared" si="52"/>
        <v>-5.2100000000000257E-2</v>
      </c>
      <c r="AH205" s="4">
        <v>41537</v>
      </c>
      <c r="AI205" s="5">
        <v>2.726</v>
      </c>
      <c r="AJ205" s="5">
        <f t="shared" si="46"/>
        <v>3.2783375796178347</v>
      </c>
      <c r="AK205" s="106"/>
      <c r="AL205" s="95">
        <f t="shared" si="53"/>
        <v>76.418097879656514</v>
      </c>
      <c r="AM205" s="70">
        <f t="shared" ref="AM205:AM268" si="57">(AL205-AL204)/AL204</f>
        <v>8.5995764095909612E-3</v>
      </c>
      <c r="AN205" s="74">
        <f t="shared" si="49"/>
        <v>6.8604759420061681E-2</v>
      </c>
      <c r="AO205" s="74">
        <f t="shared" si="47"/>
        <v>0.12389946251756702</v>
      </c>
      <c r="AP205" s="106"/>
      <c r="AQ205" s="4">
        <v>41537</v>
      </c>
      <c r="AR205" s="5">
        <v>2.7387999999999999</v>
      </c>
      <c r="AS205" s="330">
        <v>41537</v>
      </c>
      <c r="AT205" s="328">
        <v>2.9337999999999997</v>
      </c>
      <c r="AU205" s="330">
        <v>41537</v>
      </c>
      <c r="AV205" s="328">
        <v>3.4893000000000001</v>
      </c>
      <c r="AW205" s="330">
        <v>41537</v>
      </c>
      <c r="AX205" s="328">
        <v>3.8567</v>
      </c>
      <c r="AY205" s="330">
        <v>41537</v>
      </c>
      <c r="AZ205" s="328">
        <v>5.2752999999999997</v>
      </c>
      <c r="BA205" s="106"/>
      <c r="BC205" s="4">
        <v>41537</v>
      </c>
      <c r="BD205" s="5">
        <v>2.1800000000000002</v>
      </c>
    </row>
    <row r="206" spans="1:56">
      <c r="A206" s="4">
        <v>41544</v>
      </c>
      <c r="B206" s="318">
        <v>41544</v>
      </c>
      <c r="C206" s="316">
        <v>1.879</v>
      </c>
      <c r="D206" s="316">
        <f t="shared" si="36"/>
        <v>2.1512057324840774</v>
      </c>
      <c r="E206" s="316">
        <f t="shared" si="54"/>
        <v>0.10199999999999987</v>
      </c>
      <c r="F206" s="4">
        <v>41544</v>
      </c>
      <c r="G206" s="5">
        <v>1.7770000000000001</v>
      </c>
      <c r="H206" s="5">
        <f t="shared" si="37"/>
        <v>2.0168789808917205</v>
      </c>
      <c r="I206" s="106"/>
      <c r="J206" s="95">
        <f t="shared" si="38"/>
        <v>83.850092547530451</v>
      </c>
      <c r="K206" s="70">
        <f t="shared" si="39"/>
        <v>1.6330698820598628E-2</v>
      </c>
      <c r="L206" s="74">
        <f t="shared" si="40"/>
        <v>6.5930213779476762E-2</v>
      </c>
      <c r="M206" s="74">
        <f t="shared" si="41"/>
        <v>8.2979488078125732E-2</v>
      </c>
      <c r="N206" s="106"/>
      <c r="O206" s="4">
        <v>41544</v>
      </c>
      <c r="P206" s="5">
        <v>1.6</v>
      </c>
      <c r="Q206" s="5">
        <f t="shared" si="42"/>
        <v>1.7657961783439489</v>
      </c>
      <c r="R206" s="106"/>
      <c r="S206" s="5">
        <f>(1+G206)/(1+P206)-1</f>
        <v>6.8076923076923146E-2</v>
      </c>
      <c r="T206" s="95">
        <f t="shared" si="55"/>
        <v>99.321772800652724</v>
      </c>
      <c r="U206" s="70">
        <f t="shared" si="56"/>
        <v>3.3824117829056618E-3</v>
      </c>
      <c r="V206" s="74">
        <f t="shared" si="48"/>
        <v>2.2519801695307491E-2</v>
      </c>
      <c r="W206" s="74">
        <f t="shared" si="43"/>
        <v>3.03195066764545E-2</v>
      </c>
      <c r="X206" s="106"/>
      <c r="Y206" s="318">
        <v>41544</v>
      </c>
      <c r="Z206" s="316">
        <v>2.6381999999999999</v>
      </c>
      <c r="AA206" s="316">
        <f t="shared" si="44"/>
        <v>3.3099146496815273</v>
      </c>
      <c r="AB206" s="316">
        <f t="shared" si="50"/>
        <v>-2.2100000000000009E-2</v>
      </c>
      <c r="AC206" s="318">
        <v>41544</v>
      </c>
      <c r="AD206" s="316">
        <v>2.6602999999999999</v>
      </c>
      <c r="AE206" s="316">
        <f t="shared" si="45"/>
        <v>3.3012732484076417</v>
      </c>
      <c r="AF206" s="316">
        <f t="shared" si="51"/>
        <v>-7.6299999999999812E-2</v>
      </c>
      <c r="AG206" s="316">
        <f t="shared" si="52"/>
        <v>-5.4199999999999804E-2</v>
      </c>
      <c r="AH206" s="4">
        <v>41544</v>
      </c>
      <c r="AI206" s="5">
        <v>2.5840000000000001</v>
      </c>
      <c r="AJ206" s="5">
        <f t="shared" si="46"/>
        <v>3.2741337579617835</v>
      </c>
      <c r="AK206" s="106"/>
      <c r="AL206" s="95">
        <f t="shared" si="53"/>
        <v>77.48251471325284</v>
      </c>
      <c r="AM206" s="70">
        <f t="shared" si="57"/>
        <v>1.3928857994772038E-2</v>
      </c>
      <c r="AN206" s="74">
        <f t="shared" si="49"/>
        <v>6.9293206322597417E-2</v>
      </c>
      <c r="AO206" s="74">
        <f t="shared" si="47"/>
        <v>0.12352025240510195</v>
      </c>
      <c r="AP206" s="106"/>
      <c r="AQ206" s="4">
        <v>41544</v>
      </c>
      <c r="AR206" s="5">
        <v>2.6082999999999998</v>
      </c>
      <c r="AS206" s="330">
        <v>41544</v>
      </c>
      <c r="AT206" s="328">
        <v>2.8043</v>
      </c>
      <c r="AU206" s="330">
        <v>41544</v>
      </c>
      <c r="AV206" s="328">
        <v>3.3647999999999998</v>
      </c>
      <c r="AW206" s="330">
        <v>41544</v>
      </c>
      <c r="AX206" s="328">
        <v>3.7599</v>
      </c>
      <c r="AY206" s="330">
        <v>41544</v>
      </c>
      <c r="AZ206" s="328">
        <v>5.2107999999999999</v>
      </c>
      <c r="BA206" s="106"/>
      <c r="BC206" s="4">
        <v>41544</v>
      </c>
      <c r="BD206" s="5">
        <v>2.09</v>
      </c>
    </row>
    <row r="207" spans="1:56">
      <c r="A207" s="4">
        <v>41551</v>
      </c>
      <c r="B207" s="318">
        <v>41551</v>
      </c>
      <c r="C207" s="316">
        <v>1.9418</v>
      </c>
      <c r="D207" s="316">
        <f t="shared" si="36"/>
        <v>2.1485961783439502</v>
      </c>
      <c r="E207" s="316">
        <f t="shared" si="54"/>
        <v>0.10180000000000011</v>
      </c>
      <c r="F207" s="4">
        <v>41551</v>
      </c>
      <c r="G207" s="5">
        <v>1.8399999999999999</v>
      </c>
      <c r="H207" s="5">
        <f t="shared" si="37"/>
        <v>2.0140382165605102</v>
      </c>
      <c r="I207" s="106"/>
      <c r="J207" s="95">
        <f t="shared" si="38"/>
        <v>83.332822850176683</v>
      </c>
      <c r="K207" s="70">
        <f t="shared" si="39"/>
        <v>-6.16898182981198E-3</v>
      </c>
      <c r="L207" s="74">
        <f t="shared" si="40"/>
        <v>6.5776526302005436E-2</v>
      </c>
      <c r="M207" s="74">
        <f t="shared" si="41"/>
        <v>8.2860846962428347E-2</v>
      </c>
      <c r="N207" s="106"/>
      <c r="O207" s="4">
        <v>41551</v>
      </c>
      <c r="P207" s="5">
        <v>1.67</v>
      </c>
      <c r="Q207" s="5">
        <f t="shared" si="42"/>
        <v>1.7664331210191082</v>
      </c>
      <c r="R207" s="106"/>
      <c r="S207" s="5">
        <f>(1+G207)/(1+P207)-1</f>
        <v>6.367041198501866E-2</v>
      </c>
      <c r="T207" s="95">
        <f t="shared" si="55"/>
        <v>99.365519870101991</v>
      </c>
      <c r="U207" s="70">
        <f t="shared" si="56"/>
        <v>4.4045800045345072E-4</v>
      </c>
      <c r="V207" s="74">
        <f t="shared" si="48"/>
        <v>2.2505798923465759E-2</v>
      </c>
      <c r="W207" s="74">
        <f t="shared" si="43"/>
        <v>3.0265619036778716E-2</v>
      </c>
      <c r="X207" s="106"/>
      <c r="Y207" s="318">
        <v>41551</v>
      </c>
      <c r="Z207" s="316">
        <v>2.6922999999999999</v>
      </c>
      <c r="AA207" s="316">
        <f t="shared" si="44"/>
        <v>3.3068636942675149</v>
      </c>
      <c r="AB207" s="316">
        <f t="shared" si="50"/>
        <v>2.1999999999997577E-3</v>
      </c>
      <c r="AC207" s="318">
        <v>41551</v>
      </c>
      <c r="AD207" s="316">
        <v>2.6901000000000002</v>
      </c>
      <c r="AE207" s="316">
        <f t="shared" si="45"/>
        <v>3.298216560509553</v>
      </c>
      <c r="AF207" s="316">
        <f t="shared" si="51"/>
        <v>-8.5100000000000176E-2</v>
      </c>
      <c r="AG207" s="316">
        <f t="shared" si="52"/>
        <v>-8.7299999999999933E-2</v>
      </c>
      <c r="AH207" s="4">
        <v>41551</v>
      </c>
      <c r="AI207" s="5">
        <v>2.605</v>
      </c>
      <c r="AJ207" s="5">
        <f t="shared" si="46"/>
        <v>3.2709745222929936</v>
      </c>
      <c r="AK207" s="106"/>
      <c r="AL207" s="95">
        <f t="shared" si="53"/>
        <v>77.324078474797517</v>
      </c>
      <c r="AM207" s="70">
        <f t="shared" si="57"/>
        <v>-2.0447999015218289E-3</v>
      </c>
      <c r="AN207" s="74">
        <f t="shared" si="49"/>
        <v>6.9040838019663098E-2</v>
      </c>
      <c r="AO207" s="74">
        <f t="shared" si="47"/>
        <v>0.12314453230589203</v>
      </c>
      <c r="AP207" s="106"/>
      <c r="AQ207" s="4">
        <v>41551</v>
      </c>
      <c r="AR207" s="5">
        <v>2.6551999999999998</v>
      </c>
      <c r="AS207" s="330">
        <v>41551</v>
      </c>
      <c r="AT207" s="328">
        <v>2.8592</v>
      </c>
      <c r="AU207" s="330">
        <v>41551</v>
      </c>
      <c r="AV207" s="328">
        <v>3.4653</v>
      </c>
      <c r="AW207" s="330">
        <v>41551</v>
      </c>
      <c r="AX207" s="328">
        <v>3.8024</v>
      </c>
      <c r="AY207" s="330">
        <v>41551</v>
      </c>
      <c r="AZ207" s="328">
        <v>5.2370999999999999</v>
      </c>
      <c r="BA207" s="106"/>
      <c r="BC207" s="4">
        <v>41551</v>
      </c>
      <c r="BD207" s="5">
        <v>2.113</v>
      </c>
    </row>
    <row r="208" spans="1:56">
      <c r="A208" s="4">
        <v>41558</v>
      </c>
      <c r="B208" s="318">
        <v>41558</v>
      </c>
      <c r="C208" s="316">
        <v>1.9736</v>
      </c>
      <c r="D208" s="316">
        <f t="shared" si="36"/>
        <v>2.1461312101910837</v>
      </c>
      <c r="E208" s="316">
        <f t="shared" si="54"/>
        <v>0.11060000000000003</v>
      </c>
      <c r="F208" s="4">
        <v>41558</v>
      </c>
      <c r="G208" s="5">
        <v>1.863</v>
      </c>
      <c r="H208" s="5">
        <f t="shared" si="37"/>
        <v>2.0115477707006373</v>
      </c>
      <c r="I208" s="106"/>
      <c r="J208" s="95">
        <f t="shared" si="38"/>
        <v>83.144853848580823</v>
      </c>
      <c r="K208" s="70">
        <f t="shared" si="39"/>
        <v>-2.2556418367563032E-3</v>
      </c>
      <c r="L208" s="74">
        <f t="shared" si="40"/>
        <v>6.5286180416546283E-2</v>
      </c>
      <c r="M208" s="74">
        <f t="shared" si="41"/>
        <v>8.2740472534031898E-2</v>
      </c>
      <c r="N208" s="106"/>
      <c r="O208" s="4">
        <v>41558</v>
      </c>
      <c r="P208" s="5">
        <v>1.6600000000000001</v>
      </c>
      <c r="Q208" s="5">
        <f t="shared" si="42"/>
        <v>1.7668152866242037</v>
      </c>
      <c r="R208" s="106"/>
      <c r="S208" s="5">
        <f>(1+G208)/(1+P208)-1</f>
        <v>7.6315789473684115E-2</v>
      </c>
      <c r="T208" s="95">
        <f t="shared" si="55"/>
        <v>99.240035605955029</v>
      </c>
      <c r="U208" s="70">
        <f t="shared" si="56"/>
        <v>-1.2628552068263178E-3</v>
      </c>
      <c r="V208" s="74">
        <f t="shared" si="48"/>
        <v>2.2522956321598241E-2</v>
      </c>
      <c r="W208" s="74">
        <f t="shared" si="43"/>
        <v>3.0212587100373372E-2</v>
      </c>
      <c r="X208" s="106"/>
      <c r="Y208" s="318">
        <v>41558</v>
      </c>
      <c r="Z208" s="316">
        <v>2.7004999999999999</v>
      </c>
      <c r="AA208" s="316">
        <f t="shared" si="44"/>
        <v>3.3033101910828022</v>
      </c>
      <c r="AB208" s="316">
        <f t="shared" si="50"/>
        <v>-4.8000000000003595E-3</v>
      </c>
      <c r="AC208" s="318">
        <v>41558</v>
      </c>
      <c r="AD208" s="316">
        <v>2.7053000000000003</v>
      </c>
      <c r="AE208" s="316">
        <f t="shared" si="45"/>
        <v>3.2949617834394886</v>
      </c>
      <c r="AF208" s="316">
        <f t="shared" si="51"/>
        <v>-9.4300000000000495E-2</v>
      </c>
      <c r="AG208" s="316">
        <f t="shared" si="52"/>
        <v>-8.9500000000000135E-2</v>
      </c>
      <c r="AH208" s="4">
        <v>41558</v>
      </c>
      <c r="AI208" s="5">
        <v>2.6109999999999998</v>
      </c>
      <c r="AJ208" s="5">
        <f t="shared" si="46"/>
        <v>3.2675987261146497</v>
      </c>
      <c r="AK208" s="106"/>
      <c r="AL208" s="95">
        <f t="shared" si="53"/>
        <v>77.278876458218235</v>
      </c>
      <c r="AM208" s="70">
        <f t="shared" si="57"/>
        <v>-5.8457879448268535E-4</v>
      </c>
      <c r="AN208" s="74">
        <f t="shared" si="49"/>
        <v>6.8249062160905274E-2</v>
      </c>
      <c r="AO208" s="74">
        <f t="shared" si="47"/>
        <v>0.12276853593503596</v>
      </c>
      <c r="AP208" s="106"/>
      <c r="AQ208" s="4">
        <v>41558</v>
      </c>
      <c r="AR208" s="5">
        <v>2.6852</v>
      </c>
      <c r="AS208" s="330">
        <v>41558</v>
      </c>
      <c r="AT208" s="328">
        <v>2.8919000000000001</v>
      </c>
      <c r="AU208" s="330">
        <v>41558</v>
      </c>
      <c r="AV208" s="328">
        <v>3.4853000000000001</v>
      </c>
      <c r="AW208" s="330">
        <v>41558</v>
      </c>
      <c r="AX208" s="328">
        <v>3.7972000000000001</v>
      </c>
      <c r="AY208" s="330">
        <v>41558</v>
      </c>
      <c r="AZ208" s="328">
        <v>5.1611000000000002</v>
      </c>
      <c r="BA208" s="106"/>
      <c r="BC208" s="4">
        <v>41558</v>
      </c>
      <c r="BD208" s="5">
        <v>2.1669999999999998</v>
      </c>
    </row>
    <row r="209" spans="1:56">
      <c r="A209" s="4">
        <v>41565</v>
      </c>
      <c r="B209" s="318">
        <v>41565</v>
      </c>
      <c r="C209" s="316">
        <v>1.9537</v>
      </c>
      <c r="D209" s="316">
        <f t="shared" si="36"/>
        <v>2.1432515923566888</v>
      </c>
      <c r="E209" s="316">
        <f t="shared" si="54"/>
        <v>0.12270000000000003</v>
      </c>
      <c r="F209" s="4">
        <v>41565</v>
      </c>
      <c r="G209" s="5">
        <v>1.831</v>
      </c>
      <c r="H209" s="5">
        <f t="shared" si="37"/>
        <v>2.0081082802547772</v>
      </c>
      <c r="I209" s="106"/>
      <c r="J209" s="95">
        <f t="shared" si="38"/>
        <v>83.406503140311983</v>
      </c>
      <c r="K209" s="70">
        <f t="shared" si="39"/>
        <v>3.1469090342940856E-3</v>
      </c>
      <c r="L209" s="74">
        <f t="shared" si="40"/>
        <v>6.3878698575033213E-2</v>
      </c>
      <c r="M209" s="74">
        <f t="shared" si="41"/>
        <v>8.2612161146555715E-2</v>
      </c>
      <c r="N209" s="106"/>
      <c r="O209" s="4">
        <v>41565</v>
      </c>
      <c r="P209" s="5">
        <v>1.6099999999999999</v>
      </c>
      <c r="Q209" s="5">
        <f t="shared" si="42"/>
        <v>1.7662420382165607</v>
      </c>
      <c r="R209" s="106"/>
      <c r="S209" s="5">
        <f>(1+G209)/(1+P209)-1</f>
        <v>8.4674329501915668E-2</v>
      </c>
      <c r="T209" s="95">
        <f t="shared" si="55"/>
        <v>99.157186743742457</v>
      </c>
      <c r="U209" s="70">
        <f t="shared" si="56"/>
        <v>-8.3483305610180939E-4</v>
      </c>
      <c r="V209" s="74">
        <f t="shared" si="48"/>
        <v>2.1729907802988283E-2</v>
      </c>
      <c r="W209" s="74">
        <f t="shared" si="43"/>
        <v>3.0154881799030614E-2</v>
      </c>
      <c r="X209" s="106"/>
      <c r="Y209" s="318">
        <v>41565</v>
      </c>
      <c r="Z209" s="316">
        <v>2.6703000000000001</v>
      </c>
      <c r="AA209" s="316">
        <f t="shared" si="44"/>
        <v>3.299676433121018</v>
      </c>
      <c r="AB209" s="316">
        <f t="shared" si="50"/>
        <v>-1.2099999999999778E-2</v>
      </c>
      <c r="AC209" s="318">
        <v>41565</v>
      </c>
      <c r="AD209" s="316">
        <v>2.6823999999999999</v>
      </c>
      <c r="AE209" s="316">
        <f t="shared" si="45"/>
        <v>3.29164713375796</v>
      </c>
      <c r="AF209" s="316">
        <f t="shared" si="51"/>
        <v>-9.4399999999999817E-2</v>
      </c>
      <c r="AG209" s="316">
        <f t="shared" si="52"/>
        <v>-8.230000000000004E-2</v>
      </c>
      <c r="AH209" s="4">
        <v>41565</v>
      </c>
      <c r="AI209" s="5">
        <v>2.5880000000000001</v>
      </c>
      <c r="AJ209" s="5">
        <f t="shared" si="46"/>
        <v>3.2637261146496814</v>
      </c>
      <c r="AK209" s="106"/>
      <c r="AL209" s="95">
        <f t="shared" si="53"/>
        <v>77.452308871979923</v>
      </c>
      <c r="AM209" s="70">
        <f t="shared" si="57"/>
        <v>2.2442408806946927E-3</v>
      </c>
      <c r="AN209" s="74">
        <f t="shared" si="49"/>
        <v>6.823982539600755E-2</v>
      </c>
      <c r="AO209" s="74">
        <f t="shared" si="47"/>
        <v>0.12239759232592691</v>
      </c>
      <c r="AP209" s="106"/>
      <c r="AQ209" s="4">
        <v>41565</v>
      </c>
      <c r="AR209" s="5">
        <v>2.6696999999999997</v>
      </c>
      <c r="AS209" s="330">
        <v>41565</v>
      </c>
      <c r="AT209" s="328">
        <v>2.8681999999999999</v>
      </c>
      <c r="AU209" s="330">
        <v>41565</v>
      </c>
      <c r="AV209" s="328">
        <v>3.4569999999999999</v>
      </c>
      <c r="AW209" s="330">
        <v>41565</v>
      </c>
      <c r="AX209" s="328">
        <v>3.7265000000000001</v>
      </c>
      <c r="AY209" s="330">
        <v>41565</v>
      </c>
      <c r="AZ209" s="328">
        <v>5.0479000000000003</v>
      </c>
      <c r="BA209" s="106"/>
      <c r="BC209" s="4">
        <v>41565</v>
      </c>
      <c r="BD209" s="5">
        <v>2.0649999999999999</v>
      </c>
    </row>
    <row r="210" spans="1:56">
      <c r="A210" s="4">
        <v>41572</v>
      </c>
      <c r="B210" s="318">
        <v>41572</v>
      </c>
      <c r="C210" s="316">
        <v>1.8723999999999998</v>
      </c>
      <c r="D210" s="316">
        <f t="shared" si="36"/>
        <v>2.138885350318473</v>
      </c>
      <c r="E210" s="316">
        <f t="shared" si="54"/>
        <v>0.11739999999999995</v>
      </c>
      <c r="F210" s="4">
        <v>41572</v>
      </c>
      <c r="G210" s="5">
        <v>1.7549999999999999</v>
      </c>
      <c r="H210" s="5">
        <f t="shared" si="37"/>
        <v>2.0035286624203823</v>
      </c>
      <c r="I210" s="106"/>
      <c r="J210" s="95">
        <f t="shared" si="38"/>
        <v>84.031557618360651</v>
      </c>
      <c r="K210" s="70">
        <f t="shared" si="39"/>
        <v>7.4940736575079695E-3</v>
      </c>
      <c r="L210" s="74">
        <f t="shared" si="40"/>
        <v>6.4081513698096504E-2</v>
      </c>
      <c r="M210" s="74">
        <f t="shared" si="41"/>
        <v>8.2486954069201271E-2</v>
      </c>
      <c r="N210" s="106"/>
      <c r="O210" s="4">
        <v>41572</v>
      </c>
      <c r="P210" s="5">
        <v>1.6600000000000001</v>
      </c>
      <c r="Q210" s="5">
        <f t="shared" si="42"/>
        <v>1.7661146496815292</v>
      </c>
      <c r="R210" s="106"/>
      <c r="S210" s="5">
        <f>(1+G210)/(1+P210)-1</f>
        <v>3.5714285714285587E-2</v>
      </c>
      <c r="T210" s="95">
        <f t="shared" si="55"/>
        <v>99.643557672444786</v>
      </c>
      <c r="U210" s="70">
        <f t="shared" si="56"/>
        <v>4.9050496960879328E-3</v>
      </c>
      <c r="V210" s="74">
        <f t="shared" si="48"/>
        <v>2.2294861045430537E-2</v>
      </c>
      <c r="W210" s="74">
        <f t="shared" si="43"/>
        <v>3.0101773550695474E-2</v>
      </c>
      <c r="X210" s="106"/>
      <c r="Y210" s="318">
        <v>41572</v>
      </c>
      <c r="Z210" s="316">
        <v>2.6046</v>
      </c>
      <c r="AA210" s="316">
        <f t="shared" si="44"/>
        <v>3.294482165605094</v>
      </c>
      <c r="AB210" s="316">
        <f t="shared" si="50"/>
        <v>-1.5099999999999891E-2</v>
      </c>
      <c r="AC210" s="318">
        <v>41572</v>
      </c>
      <c r="AD210" s="316">
        <v>2.6196999999999999</v>
      </c>
      <c r="AE210" s="316">
        <f t="shared" si="45"/>
        <v>3.2867751592356673</v>
      </c>
      <c r="AF210" s="316">
        <f t="shared" si="51"/>
        <v>-0.10469999999999979</v>
      </c>
      <c r="AG210" s="316">
        <f t="shared" si="52"/>
        <v>-8.9599999999999902E-2</v>
      </c>
      <c r="AH210" s="4">
        <v>41572</v>
      </c>
      <c r="AI210" s="5">
        <v>2.5150000000000001</v>
      </c>
      <c r="AJ210" s="5">
        <f t="shared" si="46"/>
        <v>3.258420382165605</v>
      </c>
      <c r="AK210" s="106"/>
      <c r="AL210" s="95">
        <f t="shared" si="53"/>
        <v>78.005610416450892</v>
      </c>
      <c r="AM210" s="70">
        <f t="shared" si="57"/>
        <v>7.1437708252896004E-3</v>
      </c>
      <c r="AN210" s="74">
        <f t="shared" si="49"/>
        <v>6.8439727266170119E-2</v>
      </c>
      <c r="AO210" s="74">
        <f t="shared" si="47"/>
        <v>0.12203301215660424</v>
      </c>
      <c r="AP210" s="106"/>
      <c r="AQ210" s="4">
        <v>41572</v>
      </c>
      <c r="AR210" s="5">
        <v>2.6051000000000002</v>
      </c>
      <c r="AS210" s="330">
        <v>41572</v>
      </c>
      <c r="AT210" s="328">
        <v>2.8298000000000001</v>
      </c>
      <c r="AU210" s="330">
        <v>41572</v>
      </c>
      <c r="AV210" s="328">
        <v>3.3872</v>
      </c>
      <c r="AW210" s="330">
        <v>41572</v>
      </c>
      <c r="AX210" s="328">
        <v>3.6588000000000003</v>
      </c>
      <c r="AY210" s="330">
        <v>41572</v>
      </c>
      <c r="AZ210" s="328">
        <v>4.9379999999999997</v>
      </c>
      <c r="BA210" s="106"/>
      <c r="BC210" s="4">
        <v>41572</v>
      </c>
      <c r="BD210" s="5">
        <v>1.9790000000000001</v>
      </c>
    </row>
    <row r="211" spans="1:56">
      <c r="A211" s="4">
        <v>41579</v>
      </c>
      <c r="B211" s="318">
        <v>41579</v>
      </c>
      <c r="C211" s="316">
        <v>1.8109</v>
      </c>
      <c r="D211" s="316">
        <f t="shared" si="36"/>
        <v>2.1336929936305742</v>
      </c>
      <c r="E211" s="316">
        <f t="shared" si="54"/>
        <v>0.11990000000000012</v>
      </c>
      <c r="F211" s="4">
        <v>41579</v>
      </c>
      <c r="G211" s="5">
        <v>1.6909999999999998</v>
      </c>
      <c r="H211" s="5">
        <f t="shared" si="37"/>
        <v>1.9982611464968152</v>
      </c>
      <c r="I211" s="106"/>
      <c r="J211" s="95">
        <f t="shared" si="38"/>
        <v>84.561916884777787</v>
      </c>
      <c r="K211" s="70">
        <f t="shared" si="39"/>
        <v>6.3114296753349029E-3</v>
      </c>
      <c r="L211" s="74">
        <f t="shared" si="40"/>
        <v>6.3799202544512629E-2</v>
      </c>
      <c r="M211" s="74">
        <f t="shared" si="41"/>
        <v>8.2361532918028862E-2</v>
      </c>
      <c r="N211" s="106"/>
      <c r="O211" s="4">
        <v>41579</v>
      </c>
      <c r="P211" s="5">
        <v>1.54</v>
      </c>
      <c r="Q211" s="5">
        <f t="shared" si="42"/>
        <v>1.7650318471337585</v>
      </c>
      <c r="R211" s="106"/>
      <c r="S211" s="5">
        <f>(1+G211)/(1+P211)-1</f>
        <v>5.9448818897637645E-2</v>
      </c>
      <c r="T211" s="95">
        <f t="shared" si="55"/>
        <v>99.407450986838271</v>
      </c>
      <c r="U211" s="70">
        <f t="shared" si="56"/>
        <v>-2.3695128026506372E-3</v>
      </c>
      <c r="V211" s="74">
        <f t="shared" si="48"/>
        <v>2.2128239313093802E-2</v>
      </c>
      <c r="W211" s="74">
        <f t="shared" si="43"/>
        <v>3.0048259898094124E-2</v>
      </c>
      <c r="X211" s="106"/>
      <c r="Y211" s="318">
        <v>41579</v>
      </c>
      <c r="Z211" s="316">
        <v>2.4805000000000001</v>
      </c>
      <c r="AA211" s="316">
        <f t="shared" si="44"/>
        <v>3.2882554140127369</v>
      </c>
      <c r="AB211" s="316">
        <f t="shared" si="50"/>
        <v>-1.6599999999999948E-2</v>
      </c>
      <c r="AC211" s="318">
        <v>41579</v>
      </c>
      <c r="AD211" s="316">
        <v>2.4971000000000001</v>
      </c>
      <c r="AE211" s="316">
        <f t="shared" si="45"/>
        <v>3.2810382165605079</v>
      </c>
      <c r="AF211" s="316">
        <f t="shared" si="51"/>
        <v>-0.11909999999999998</v>
      </c>
      <c r="AG211" s="316">
        <f t="shared" si="52"/>
        <v>-0.10250000000000004</v>
      </c>
      <c r="AH211" s="4">
        <v>41579</v>
      </c>
      <c r="AI211" s="5">
        <v>2.3780000000000001</v>
      </c>
      <c r="AJ211" s="5">
        <f t="shared" si="46"/>
        <v>3.2524076433121016</v>
      </c>
      <c r="AK211" s="106"/>
      <c r="AL211" s="95">
        <f t="shared" si="53"/>
        <v>79.05577279605329</v>
      </c>
      <c r="AM211" s="70">
        <f t="shared" si="57"/>
        <v>1.3462651904085672E-2</v>
      </c>
      <c r="AN211" s="74">
        <f t="shared" si="49"/>
        <v>6.9673686234256543E-2</v>
      </c>
      <c r="AO211" s="74">
        <f t="shared" si="47"/>
        <v>0.12168160728464217</v>
      </c>
      <c r="AP211" s="106"/>
      <c r="AQ211" s="4">
        <v>41579</v>
      </c>
      <c r="AR211" s="5">
        <v>2.5163000000000002</v>
      </c>
      <c r="AS211" s="330">
        <v>41579</v>
      </c>
      <c r="AT211" s="328">
        <v>2.7481</v>
      </c>
      <c r="AU211" s="330">
        <v>41579</v>
      </c>
      <c r="AV211" s="328">
        <v>3.2913999999999999</v>
      </c>
      <c r="AW211" s="330">
        <v>41579</v>
      </c>
      <c r="AX211" s="328">
        <v>3.5436000000000001</v>
      </c>
      <c r="AY211" s="330">
        <v>41579</v>
      </c>
      <c r="AZ211" s="328">
        <v>4.8291000000000004</v>
      </c>
      <c r="BA211" s="106"/>
      <c r="BC211" s="4">
        <v>41579</v>
      </c>
      <c r="BD211" s="5">
        <v>2.1160000000000001</v>
      </c>
    </row>
    <row r="212" spans="1:56">
      <c r="A212" s="4">
        <v>41586</v>
      </c>
      <c r="B212" s="318">
        <v>41586</v>
      </c>
      <c r="C212" s="316">
        <v>1.8803000000000001</v>
      </c>
      <c r="D212" s="316">
        <f t="shared" si="36"/>
        <v>2.1297611464968162</v>
      </c>
      <c r="E212" s="316">
        <f t="shared" si="54"/>
        <v>0.12329999999999997</v>
      </c>
      <c r="F212" s="4">
        <v>41586</v>
      </c>
      <c r="G212" s="5">
        <v>1.7570000000000001</v>
      </c>
      <c r="H212" s="5">
        <f t="shared" si="37"/>
        <v>1.994057324840764</v>
      </c>
      <c r="I212" s="106"/>
      <c r="J212" s="95">
        <f t="shared" si="38"/>
        <v>84.015042955830737</v>
      </c>
      <c r="K212" s="70">
        <f t="shared" si="39"/>
        <v>-6.4671420551193157E-3</v>
      </c>
      <c r="L212" s="74">
        <f t="shared" si="40"/>
        <v>6.3172592306037958E-2</v>
      </c>
      <c r="M212" s="74">
        <f t="shared" si="41"/>
        <v>8.2233606647282256E-2</v>
      </c>
      <c r="N212" s="106"/>
      <c r="O212" s="4">
        <v>41586</v>
      </c>
      <c r="P212" s="5">
        <v>1.5</v>
      </c>
      <c r="Q212" s="5">
        <f t="shared" si="42"/>
        <v>1.7638216560509559</v>
      </c>
      <c r="R212" s="106"/>
      <c r="S212" s="5">
        <f>(1+G212)/(1+P212)-1</f>
        <v>0.1028</v>
      </c>
      <c r="T212" s="95">
        <f t="shared" si="55"/>
        <v>98.977788491394406</v>
      </c>
      <c r="U212" s="70">
        <f t="shared" si="56"/>
        <v>-4.3222363231177939E-3</v>
      </c>
      <c r="V212" s="74">
        <f t="shared" si="48"/>
        <v>2.2370038411773475E-2</v>
      </c>
      <c r="W212" s="74">
        <f t="shared" si="43"/>
        <v>2.9997071754851987E-2</v>
      </c>
      <c r="X212" s="106"/>
      <c r="Y212" s="318">
        <v>41586</v>
      </c>
      <c r="Z212" s="316">
        <v>2.5554000000000001</v>
      </c>
      <c r="AA212" s="316">
        <f t="shared" si="44"/>
        <v>3.2833248407643296</v>
      </c>
      <c r="AB212" s="316">
        <f t="shared" si="50"/>
        <v>-1.1099999999999888E-2</v>
      </c>
      <c r="AC212" s="318">
        <v>41586</v>
      </c>
      <c r="AD212" s="316">
        <v>2.5665</v>
      </c>
      <c r="AE212" s="316">
        <f t="shared" si="45"/>
        <v>3.2763305732484063</v>
      </c>
      <c r="AF212" s="316">
        <f t="shared" si="51"/>
        <v>-0.10950000000000015</v>
      </c>
      <c r="AG212" s="316">
        <f t="shared" si="52"/>
        <v>-9.8400000000000265E-2</v>
      </c>
      <c r="AH212" s="4">
        <v>41586</v>
      </c>
      <c r="AI212" s="5">
        <v>2.4569999999999999</v>
      </c>
      <c r="AJ212" s="5">
        <f t="shared" si="46"/>
        <v>3.2470254777070062</v>
      </c>
      <c r="AK212" s="106"/>
      <c r="AL212" s="95">
        <f t="shared" si="53"/>
        <v>78.448319858667688</v>
      </c>
      <c r="AM212" s="70">
        <f t="shared" si="57"/>
        <v>-7.6838530053042284E-3</v>
      </c>
      <c r="AN212" s="74">
        <f t="shared" si="49"/>
        <v>6.9161895941600798E-2</v>
      </c>
      <c r="AO212" s="74">
        <f t="shared" si="47"/>
        <v>0.12133147587568857</v>
      </c>
      <c r="AP212" s="106"/>
      <c r="AQ212" s="4">
        <v>41586</v>
      </c>
      <c r="AR212" s="5">
        <v>2.5674000000000001</v>
      </c>
      <c r="AS212" s="330">
        <v>41586</v>
      </c>
      <c r="AT212" s="328">
        <v>2.7946</v>
      </c>
      <c r="AU212" s="330">
        <v>41586</v>
      </c>
      <c r="AV212" s="328">
        <v>3.3246000000000002</v>
      </c>
      <c r="AW212" s="330">
        <v>41586</v>
      </c>
      <c r="AX212" s="328">
        <v>3.6615000000000002</v>
      </c>
      <c r="AY212" s="330">
        <v>41586</v>
      </c>
      <c r="AZ212" s="328">
        <v>4.8268000000000004</v>
      </c>
      <c r="BA212" s="106"/>
      <c r="BC212" s="4">
        <v>41586</v>
      </c>
      <c r="BD212" s="5">
        <v>2.2490000000000001</v>
      </c>
    </row>
    <row r="213" spans="1:56">
      <c r="A213" s="4">
        <v>41593</v>
      </c>
      <c r="B213" s="318">
        <v>41593</v>
      </c>
      <c r="C213" s="316">
        <v>1.829</v>
      </c>
      <c r="D213" s="316">
        <f t="shared" si="36"/>
        <v>2.1250273885350328</v>
      </c>
      <c r="E213" s="316">
        <f t="shared" si="54"/>
        <v>0.12399999999999989</v>
      </c>
      <c r="F213" s="4">
        <v>41593</v>
      </c>
      <c r="G213" s="5">
        <v>1.7050000000000001</v>
      </c>
      <c r="H213" s="5">
        <f t="shared" si="37"/>
        <v>1.9889171974522293</v>
      </c>
      <c r="I213" s="106"/>
      <c r="J213" s="95">
        <f t="shared" si="38"/>
        <v>84.44558693317974</v>
      </c>
      <c r="K213" s="70">
        <f t="shared" si="39"/>
        <v>5.124605811073068E-3</v>
      </c>
      <c r="L213" s="74">
        <f t="shared" si="40"/>
        <v>6.3396167054248262E-2</v>
      </c>
      <c r="M213" s="74">
        <f t="shared" si="41"/>
        <v>8.2108855391699251E-2</v>
      </c>
      <c r="N213" s="106"/>
      <c r="O213" s="4">
        <v>41593</v>
      </c>
      <c r="P213" s="5">
        <v>1.46</v>
      </c>
      <c r="Q213" s="5">
        <f t="shared" si="42"/>
        <v>1.7623566878980892</v>
      </c>
      <c r="R213" s="106"/>
      <c r="S213" s="5">
        <f>(1+G213)/(1+P213)-1</f>
        <v>9.9593495934959364E-2</v>
      </c>
      <c r="T213" s="95">
        <f t="shared" si="55"/>
        <v>99.009498753440681</v>
      </c>
      <c r="U213" s="70">
        <f t="shared" si="56"/>
        <v>3.2037755671851412E-4</v>
      </c>
      <c r="V213" s="74">
        <f t="shared" si="48"/>
        <v>2.2346525053162626E-2</v>
      </c>
      <c r="W213" s="74">
        <f t="shared" si="43"/>
        <v>2.9946405882655368E-2</v>
      </c>
      <c r="X213" s="106"/>
      <c r="Y213" s="318">
        <v>41593</v>
      </c>
      <c r="Z213" s="316">
        <v>2.5285000000000002</v>
      </c>
      <c r="AA213" s="316">
        <f t="shared" si="44"/>
        <v>3.2777076433121004</v>
      </c>
      <c r="AB213" s="316">
        <f t="shared" si="50"/>
        <v>-1.6999999999999904E-2</v>
      </c>
      <c r="AC213" s="318">
        <v>41593</v>
      </c>
      <c r="AD213" s="316">
        <v>2.5455000000000001</v>
      </c>
      <c r="AE213" s="316">
        <f t="shared" si="45"/>
        <v>3.2703993630573231</v>
      </c>
      <c r="AF213" s="316">
        <f t="shared" si="51"/>
        <v>-0.11350000000000016</v>
      </c>
      <c r="AG213" s="316">
        <f t="shared" si="52"/>
        <v>-9.6500000000000252E-2</v>
      </c>
      <c r="AH213" s="4">
        <v>41593</v>
      </c>
      <c r="AI213" s="5">
        <v>2.4319999999999999</v>
      </c>
      <c r="AJ213" s="5">
        <f t="shared" si="46"/>
        <v>3.2406433121019109</v>
      </c>
      <c r="AK213" s="106"/>
      <c r="AL213" s="95">
        <f t="shared" si="53"/>
        <v>78.639994664714123</v>
      </c>
      <c r="AM213" s="70">
        <f t="shared" si="57"/>
        <v>2.443325827650058E-3</v>
      </c>
      <c r="AN213" s="74">
        <f t="shared" si="49"/>
        <v>6.9050107460252738E-2</v>
      </c>
      <c r="AO213" s="74">
        <f t="shared" si="47"/>
        <v>0.12098524164777177</v>
      </c>
      <c r="AP213" s="106"/>
      <c r="AQ213" s="4">
        <v>41593</v>
      </c>
      <c r="AR213" s="5">
        <v>2.6017000000000001</v>
      </c>
      <c r="AS213" s="330">
        <v>41593</v>
      </c>
      <c r="AT213" s="328">
        <v>2.8510999999999997</v>
      </c>
      <c r="AU213" s="330">
        <v>41593</v>
      </c>
      <c r="AV213" s="328">
        <v>3.3599000000000001</v>
      </c>
      <c r="AW213" s="330">
        <v>41593</v>
      </c>
      <c r="AX213" s="328">
        <v>3.6623999999999999</v>
      </c>
      <c r="AY213" s="330">
        <v>41593</v>
      </c>
      <c r="AZ213" s="328">
        <v>4.8987999999999996</v>
      </c>
      <c r="BA213" s="106"/>
      <c r="BC213" s="4">
        <v>41593</v>
      </c>
      <c r="BD213" s="5">
        <v>2.181</v>
      </c>
    </row>
    <row r="214" spans="1:56">
      <c r="A214" s="4">
        <v>41600</v>
      </c>
      <c r="B214" s="318">
        <v>41600</v>
      </c>
      <c r="C214" s="316">
        <v>1.8738999999999999</v>
      </c>
      <c r="D214" s="316">
        <f t="shared" si="36"/>
        <v>2.1189745222929948</v>
      </c>
      <c r="E214" s="316">
        <f t="shared" si="54"/>
        <v>0.1278999999999999</v>
      </c>
      <c r="F214" s="4">
        <v>41600</v>
      </c>
      <c r="G214" s="5">
        <v>1.746</v>
      </c>
      <c r="H214" s="5">
        <f t="shared" si="37"/>
        <v>1.9828216560509551</v>
      </c>
      <c r="I214" s="106"/>
      <c r="J214" s="95">
        <f t="shared" si="38"/>
        <v>84.105917802394771</v>
      </c>
      <c r="K214" s="70">
        <f t="shared" si="39"/>
        <v>-4.0223431812220489E-3</v>
      </c>
      <c r="L214" s="74">
        <f t="shared" si="40"/>
        <v>6.2743675422478523E-2</v>
      </c>
      <c r="M214" s="74">
        <f t="shared" si="41"/>
        <v>8.1981452891901743E-2</v>
      </c>
      <c r="N214" s="106"/>
      <c r="O214" s="4">
        <v>41600</v>
      </c>
      <c r="P214" s="5">
        <v>1.45</v>
      </c>
      <c r="Q214" s="5">
        <f t="shared" si="42"/>
        <v>1.7610828025477705</v>
      </c>
      <c r="R214" s="106"/>
      <c r="S214" s="5">
        <f>(1+G214)/(1+P214)-1</f>
        <v>0.12081632653061214</v>
      </c>
      <c r="T214" s="95">
        <f t="shared" si="55"/>
        <v>98.799826211007755</v>
      </c>
      <c r="U214" s="70">
        <f t="shared" si="56"/>
        <v>-2.1177012819251356E-3</v>
      </c>
      <c r="V214" s="74">
        <f t="shared" si="48"/>
        <v>2.23960077657838E-2</v>
      </c>
      <c r="W214" s="74">
        <f t="shared" si="43"/>
        <v>2.9896732210833846E-2</v>
      </c>
      <c r="X214" s="106"/>
      <c r="Y214" s="318">
        <v>41600</v>
      </c>
      <c r="Z214" s="316">
        <v>2.4843000000000002</v>
      </c>
      <c r="AA214" s="316">
        <f t="shared" si="44"/>
        <v>3.2700796178343938</v>
      </c>
      <c r="AB214" s="316">
        <f t="shared" si="50"/>
        <v>-1.9199999999999662E-2</v>
      </c>
      <c r="AC214" s="318">
        <v>41600</v>
      </c>
      <c r="AD214" s="316">
        <v>2.5034999999999998</v>
      </c>
      <c r="AE214" s="316">
        <f t="shared" si="45"/>
        <v>3.263207006369425</v>
      </c>
      <c r="AF214" s="316">
        <f t="shared" si="51"/>
        <v>-0.11549999999999994</v>
      </c>
      <c r="AG214" s="316">
        <f t="shared" si="52"/>
        <v>-9.6300000000000274E-2</v>
      </c>
      <c r="AH214" s="4">
        <v>41600</v>
      </c>
      <c r="AI214" s="5">
        <v>2.3879999999999999</v>
      </c>
      <c r="AJ214" s="5">
        <f t="shared" si="46"/>
        <v>3.2330254777070064</v>
      </c>
      <c r="AK214" s="106"/>
      <c r="AL214" s="95">
        <f t="shared" si="53"/>
        <v>78.978594770829929</v>
      </c>
      <c r="AM214" s="70">
        <f t="shared" si="57"/>
        <v>4.3056984878934107E-3</v>
      </c>
      <c r="AN214" s="74">
        <f t="shared" si="49"/>
        <v>6.9128091217086088E-2</v>
      </c>
      <c r="AO214" s="74">
        <f t="shared" si="47"/>
        <v>0.12064407618441199</v>
      </c>
      <c r="AP214" s="106"/>
      <c r="AQ214" s="4">
        <v>41600</v>
      </c>
      <c r="AR214" s="5">
        <v>2.6543000000000001</v>
      </c>
      <c r="AS214" s="330">
        <v>41600</v>
      </c>
      <c r="AT214" s="328">
        <v>2.9039000000000001</v>
      </c>
      <c r="AU214" s="330">
        <v>41600</v>
      </c>
      <c r="AV214" s="328">
        <v>3.4129</v>
      </c>
      <c r="AW214" s="330">
        <v>41600</v>
      </c>
      <c r="AX214" s="328">
        <v>3.7069999999999999</v>
      </c>
      <c r="AY214" s="330">
        <v>41600</v>
      </c>
      <c r="AZ214" s="328">
        <v>4.8829000000000002</v>
      </c>
      <c r="BA214" s="106"/>
      <c r="BC214" s="4">
        <v>41600</v>
      </c>
      <c r="BD214" s="5">
        <v>2.202</v>
      </c>
    </row>
    <row r="215" spans="1:56">
      <c r="A215" s="4">
        <v>41607</v>
      </c>
      <c r="B215" s="318">
        <v>41607</v>
      </c>
      <c r="C215" s="316">
        <v>1.8378999999999999</v>
      </c>
      <c r="D215" s="316">
        <f t="shared" si="36"/>
        <v>2.1129127388535043</v>
      </c>
      <c r="E215" s="316">
        <f t="shared" si="54"/>
        <v>0.14589999999999992</v>
      </c>
      <c r="F215" s="4">
        <v>41607</v>
      </c>
      <c r="G215" s="5">
        <v>1.6919999999999999</v>
      </c>
      <c r="H215" s="5">
        <f t="shared" si="37"/>
        <v>1.9761847133757959</v>
      </c>
      <c r="I215" s="106"/>
      <c r="J215" s="95">
        <f t="shared" si="38"/>
        <v>84.553601759201371</v>
      </c>
      <c r="K215" s="70">
        <f t="shared" si="39"/>
        <v>5.3228591816621585E-3</v>
      </c>
      <c r="L215" s="74">
        <f t="shared" si="40"/>
        <v>6.2778082768209093E-2</v>
      </c>
      <c r="M215" s="74">
        <f t="shared" si="41"/>
        <v>8.1855940668871086E-2</v>
      </c>
      <c r="N215" s="106"/>
      <c r="O215" s="4">
        <v>41607</v>
      </c>
      <c r="P215" s="5">
        <v>1.45</v>
      </c>
      <c r="Q215" s="5">
        <f t="shared" si="42"/>
        <v>1.759617834394904</v>
      </c>
      <c r="R215" s="106"/>
      <c r="S215" s="5">
        <f>(1+G215)/(1+P215)-1</f>
        <v>9.8775510204081707E-2</v>
      </c>
      <c r="T215" s="95">
        <f t="shared" si="55"/>
        <v>99.01758989491988</v>
      </c>
      <c r="U215" s="70">
        <f t="shared" si="56"/>
        <v>2.2040897465451493E-3</v>
      </c>
      <c r="V215" s="74">
        <f t="shared" si="48"/>
        <v>2.2546187662392747E-2</v>
      </c>
      <c r="W215" s="74">
        <f t="shared" si="43"/>
        <v>2.9848689436007433E-2</v>
      </c>
      <c r="X215" s="106"/>
      <c r="Y215" s="318">
        <v>41607</v>
      </c>
      <c r="Z215" s="316">
        <v>2.4457</v>
      </c>
      <c r="AA215" s="316">
        <f t="shared" si="44"/>
        <v>3.2620050955414008</v>
      </c>
      <c r="AB215" s="316">
        <f t="shared" si="50"/>
        <v>-2.7499999999999858E-2</v>
      </c>
      <c r="AC215" s="318">
        <v>41607</v>
      </c>
      <c r="AD215" s="316">
        <v>2.4731999999999998</v>
      </c>
      <c r="AE215" s="316">
        <f t="shared" si="45"/>
        <v>3.2554044585987243</v>
      </c>
      <c r="AF215" s="316">
        <f t="shared" si="51"/>
        <v>-0.13319999999999999</v>
      </c>
      <c r="AG215" s="316">
        <f t="shared" si="52"/>
        <v>-0.10570000000000013</v>
      </c>
      <c r="AH215" s="4">
        <v>41607</v>
      </c>
      <c r="AI215" s="5">
        <v>2.34</v>
      </c>
      <c r="AJ215" s="5">
        <f t="shared" si="46"/>
        <v>3.2245031847133756</v>
      </c>
      <c r="AK215" s="106"/>
      <c r="AL215" s="95">
        <f t="shared" si="53"/>
        <v>79.349806793072872</v>
      </c>
      <c r="AM215" s="70">
        <f t="shared" si="57"/>
        <v>4.7001598764839937E-3</v>
      </c>
      <c r="AN215" s="74">
        <f t="shared" si="49"/>
        <v>6.8126027771471906E-2</v>
      </c>
      <c r="AO215" s="74">
        <f t="shared" si="47"/>
        <v>0.12030082096602678</v>
      </c>
      <c r="AP215" s="106"/>
      <c r="AQ215" s="4">
        <v>41607</v>
      </c>
      <c r="AR215" s="5">
        <v>2.5910000000000002</v>
      </c>
      <c r="AS215" s="330">
        <v>41607</v>
      </c>
      <c r="AT215" s="328">
        <v>2.8425000000000002</v>
      </c>
      <c r="AU215" s="330">
        <v>41607</v>
      </c>
      <c r="AV215" s="328">
        <v>3.3479999999999999</v>
      </c>
      <c r="AW215" s="330">
        <v>41607</v>
      </c>
      <c r="AX215" s="328">
        <v>3.6301000000000001</v>
      </c>
      <c r="AY215" s="330">
        <v>41607</v>
      </c>
      <c r="AZ215" s="328">
        <v>4.7846000000000002</v>
      </c>
      <c r="BA215" s="106"/>
      <c r="BC215" s="4">
        <v>41607</v>
      </c>
      <c r="BD215" s="5">
        <v>2.2229999999999999</v>
      </c>
    </row>
    <row r="216" spans="1:56">
      <c r="A216" s="4">
        <v>41614</v>
      </c>
      <c r="B216" s="318">
        <v>41614</v>
      </c>
      <c r="C216" s="316">
        <v>1.9725999999999999</v>
      </c>
      <c r="D216" s="316">
        <f t="shared" si="36"/>
        <v>2.1070057324840779</v>
      </c>
      <c r="E216" s="316">
        <f t="shared" si="54"/>
        <v>0.13159999999999994</v>
      </c>
      <c r="F216" s="4">
        <v>41614</v>
      </c>
      <c r="G216" s="5">
        <v>1.841</v>
      </c>
      <c r="H216" s="5">
        <f t="shared" si="37"/>
        <v>1.9697133757961787</v>
      </c>
      <c r="I216" s="106"/>
      <c r="J216" s="95">
        <f t="shared" si="38"/>
        <v>83.32464057184491</v>
      </c>
      <c r="K216" s="70">
        <f t="shared" si="39"/>
        <v>-1.4534699430739765E-2</v>
      </c>
      <c r="L216" s="74">
        <f t="shared" si="40"/>
        <v>6.35194396466182E-2</v>
      </c>
      <c r="M216" s="74">
        <f t="shared" si="41"/>
        <v>8.1736872480414904E-2</v>
      </c>
      <c r="N216" s="106"/>
      <c r="O216" s="4">
        <v>41614</v>
      </c>
      <c r="P216" s="5">
        <v>1.48</v>
      </c>
      <c r="Q216" s="5">
        <f t="shared" si="42"/>
        <v>1.7577070063694267</v>
      </c>
      <c r="R216" s="106"/>
      <c r="S216" s="5">
        <f>(1+G216)/(1+P216)-1</f>
        <v>0.14556451612903243</v>
      </c>
      <c r="T216" s="95">
        <f t="shared" si="55"/>
        <v>98.555941267864256</v>
      </c>
      <c r="U216" s="70">
        <f t="shared" si="56"/>
        <v>-4.6622890695030813E-3</v>
      </c>
      <c r="V216" s="74">
        <f t="shared" si="48"/>
        <v>2.2858940182322266E-2</v>
      </c>
      <c r="W216" s="74">
        <f t="shared" si="43"/>
        <v>2.9803301453840646E-2</v>
      </c>
      <c r="X216" s="106"/>
      <c r="Y216" s="318">
        <v>41614</v>
      </c>
      <c r="Z216" s="316">
        <v>2.5319000000000003</v>
      </c>
      <c r="AA216" s="316">
        <f t="shared" si="44"/>
        <v>3.2531031847133747</v>
      </c>
      <c r="AB216" s="316">
        <f t="shared" si="50"/>
        <v>-2.6499999999999524E-2</v>
      </c>
      <c r="AC216" s="318">
        <v>41614</v>
      </c>
      <c r="AD216" s="316">
        <v>2.5583999999999998</v>
      </c>
      <c r="AE216" s="316">
        <f t="shared" si="45"/>
        <v>3.2464993630573229</v>
      </c>
      <c r="AF216" s="316">
        <f t="shared" si="51"/>
        <v>-0.12339999999999973</v>
      </c>
      <c r="AG216" s="316">
        <f t="shared" si="52"/>
        <v>-9.6900000000000208E-2</v>
      </c>
      <c r="AH216" s="4">
        <v>41614</v>
      </c>
      <c r="AI216" s="5">
        <v>2.4350000000000001</v>
      </c>
      <c r="AJ216" s="5">
        <f t="shared" si="46"/>
        <v>3.215095541401273</v>
      </c>
      <c r="AK216" s="106"/>
      <c r="AL216" s="95">
        <f t="shared" si="53"/>
        <v>78.616966510829357</v>
      </c>
      <c r="AM216" s="70">
        <f t="shared" si="57"/>
        <v>-9.2355647967058575E-3</v>
      </c>
      <c r="AN216" s="74">
        <f t="shared" si="49"/>
        <v>6.8266356904697567E-2</v>
      </c>
      <c r="AO216" s="74">
        <f t="shared" si="47"/>
        <v>0.1199629348357584</v>
      </c>
      <c r="AP216" s="106"/>
      <c r="AQ216" s="4">
        <v>41614</v>
      </c>
      <c r="AR216" s="5">
        <v>2.7326000000000001</v>
      </c>
      <c r="AS216" s="330">
        <v>41614</v>
      </c>
      <c r="AT216" s="328">
        <v>2.9887000000000001</v>
      </c>
      <c r="AU216" s="330">
        <v>41614</v>
      </c>
      <c r="AV216" s="328">
        <v>3.4727999999999999</v>
      </c>
      <c r="AW216" s="330">
        <v>41614</v>
      </c>
      <c r="AX216" s="328">
        <v>3.7225999999999999</v>
      </c>
      <c r="AY216" s="330">
        <v>41614</v>
      </c>
      <c r="AZ216" s="328">
        <v>4.7672999999999996</v>
      </c>
      <c r="BA216" s="106"/>
      <c r="BC216" s="4">
        <v>41614</v>
      </c>
      <c r="BD216" s="5">
        <v>2.2949999999999999</v>
      </c>
    </row>
    <row r="217" spans="1:56">
      <c r="A217" s="4">
        <v>41621</v>
      </c>
      <c r="B217" s="318">
        <v>41621</v>
      </c>
      <c r="C217" s="316">
        <v>1.9624000000000001</v>
      </c>
      <c r="D217" s="316">
        <f t="shared" si="36"/>
        <v>2.1003000000000012</v>
      </c>
      <c r="E217" s="316">
        <f t="shared" si="54"/>
        <v>0.13540000000000019</v>
      </c>
      <c r="F217" s="4">
        <v>41621</v>
      </c>
      <c r="G217" s="5">
        <v>1.827</v>
      </c>
      <c r="H217" s="5">
        <f t="shared" si="37"/>
        <v>1.9625350318471342</v>
      </c>
      <c r="I217" s="106"/>
      <c r="J217" s="95">
        <f t="shared" si="38"/>
        <v>83.43927293554755</v>
      </c>
      <c r="K217" s="70">
        <f t="shared" si="39"/>
        <v>1.3757318713400332E-3</v>
      </c>
      <c r="L217" s="74">
        <f t="shared" si="40"/>
        <v>6.3416815316473404E-2</v>
      </c>
      <c r="M217" s="74">
        <f t="shared" si="41"/>
        <v>8.1618678563228186E-2</v>
      </c>
      <c r="N217" s="106"/>
      <c r="O217" s="4">
        <v>41621</v>
      </c>
      <c r="P217" s="5">
        <v>1.47</v>
      </c>
      <c r="Q217" s="5">
        <f t="shared" si="42"/>
        <v>1.7552866242038219</v>
      </c>
      <c r="R217" s="106"/>
      <c r="S217" s="5">
        <f>(1+G217)/(1+P217)-1</f>
        <v>0.14453441295546576</v>
      </c>
      <c r="T217" s="95">
        <f t="shared" si="55"/>
        <v>98.566079363553627</v>
      </c>
      <c r="U217" s="70">
        <f t="shared" si="56"/>
        <v>1.0286640824439387E-4</v>
      </c>
      <c r="V217" s="74">
        <f t="shared" si="48"/>
        <v>2.2837918863200916E-2</v>
      </c>
      <c r="W217" s="74">
        <f t="shared" si="43"/>
        <v>2.975836350164297E-2</v>
      </c>
      <c r="X217" s="106"/>
      <c r="Y217" s="318">
        <v>41621</v>
      </c>
      <c r="Z217" s="316">
        <v>2.5037000000000003</v>
      </c>
      <c r="AA217" s="316">
        <f t="shared" si="44"/>
        <v>3.2436229299363046</v>
      </c>
      <c r="AB217" s="316">
        <f t="shared" si="50"/>
        <v>-3.3499999999999641E-2</v>
      </c>
      <c r="AC217" s="318">
        <v>41621</v>
      </c>
      <c r="AD217" s="316">
        <v>2.5371999999999999</v>
      </c>
      <c r="AE217" s="316">
        <f t="shared" si="45"/>
        <v>3.2370872611464949</v>
      </c>
      <c r="AF217" s="316">
        <f t="shared" si="51"/>
        <v>-0.13219999999999965</v>
      </c>
      <c r="AG217" s="316">
        <f t="shared" si="52"/>
        <v>-9.870000000000001E-2</v>
      </c>
      <c r="AH217" s="4">
        <v>41621</v>
      </c>
      <c r="AI217" s="5">
        <v>2.4050000000000002</v>
      </c>
      <c r="AJ217" s="5">
        <f t="shared" si="46"/>
        <v>3.2051528662420372</v>
      </c>
      <c r="AK217" s="106"/>
      <c r="AL217" s="95">
        <f t="shared" si="53"/>
        <v>78.847582265543736</v>
      </c>
      <c r="AM217" s="70">
        <f t="shared" si="57"/>
        <v>2.9334094782531633E-3</v>
      </c>
      <c r="AN217" s="74">
        <f t="shared" si="49"/>
        <v>6.8336880112730328E-2</v>
      </c>
      <c r="AO217" s="74">
        <f t="shared" si="47"/>
        <v>0.11962986351496468</v>
      </c>
      <c r="AP217" s="106"/>
      <c r="AQ217" s="4">
        <v>41621</v>
      </c>
      <c r="AR217" s="5">
        <v>2.6997999999999998</v>
      </c>
      <c r="AS217" s="330">
        <v>41621</v>
      </c>
      <c r="AT217" s="328">
        <v>2.9569999999999999</v>
      </c>
      <c r="AU217" s="330">
        <v>41621</v>
      </c>
      <c r="AV217" s="328">
        <v>3.4529000000000001</v>
      </c>
      <c r="AW217" s="330">
        <v>41621</v>
      </c>
      <c r="AX217" s="328">
        <v>3.7212000000000001</v>
      </c>
      <c r="AY217" s="330">
        <v>41621</v>
      </c>
      <c r="AZ217" s="328">
        <v>4.6776</v>
      </c>
      <c r="BA217" s="106"/>
      <c r="BC217" s="4">
        <v>41621</v>
      </c>
      <c r="BD217" s="5">
        <v>2.3069999999999999</v>
      </c>
    </row>
    <row r="218" spans="1:56">
      <c r="A218" s="4">
        <v>41628</v>
      </c>
      <c r="B218" s="318">
        <v>41628</v>
      </c>
      <c r="C218" s="316">
        <v>2.0023</v>
      </c>
      <c r="D218" s="316">
        <f t="shared" si="36"/>
        <v>2.0934904458598735</v>
      </c>
      <c r="E218" s="316">
        <f t="shared" si="54"/>
        <v>0.13329999999999997</v>
      </c>
      <c r="F218" s="4">
        <v>41628</v>
      </c>
      <c r="G218" s="5">
        <v>1.869</v>
      </c>
      <c r="H218" s="5">
        <f t="shared" si="37"/>
        <v>1.9551464968152867</v>
      </c>
      <c r="I218" s="106"/>
      <c r="J218" s="95">
        <f t="shared" si="38"/>
        <v>83.095895193793709</v>
      </c>
      <c r="K218" s="70">
        <f t="shared" si="39"/>
        <v>-4.1153012205545235E-3</v>
      </c>
      <c r="L218" s="74">
        <f t="shared" si="40"/>
        <v>6.3471440486466191E-2</v>
      </c>
      <c r="M218" s="74">
        <f t="shared" si="41"/>
        <v>8.1502350114018171E-2</v>
      </c>
      <c r="N218" s="106"/>
      <c r="O218" s="4">
        <v>41628</v>
      </c>
      <c r="P218" s="5">
        <v>1.51</v>
      </c>
      <c r="Q218" s="5">
        <f t="shared" si="42"/>
        <v>1.7529936305732483</v>
      </c>
      <c r="R218" s="106"/>
      <c r="S218" s="5">
        <f>(1+G218)/(1+P218)-1</f>
        <v>0.14302788844621506</v>
      </c>
      <c r="T218" s="95">
        <f t="shared" si="55"/>
        <v>98.58090838064247</v>
      </c>
      <c r="U218" s="70">
        <f t="shared" si="56"/>
        <v>1.5044746818169836E-4</v>
      </c>
      <c r="V218" s="74">
        <f t="shared" si="48"/>
        <v>2.2830791115926886E-2</v>
      </c>
      <c r="W218" s="74">
        <f t="shared" si="43"/>
        <v>2.9713955986349915E-2</v>
      </c>
      <c r="X218" s="106"/>
      <c r="Y218" s="318">
        <v>41628</v>
      </c>
      <c r="Z218" s="316">
        <v>2.5432999999999999</v>
      </c>
      <c r="AA218" s="316">
        <f t="shared" si="44"/>
        <v>3.2343458598726103</v>
      </c>
      <c r="AB218" s="316">
        <f t="shared" si="50"/>
        <v>-2.6100000000000012E-2</v>
      </c>
      <c r="AC218" s="318">
        <v>41628</v>
      </c>
      <c r="AD218" s="316">
        <v>2.5693999999999999</v>
      </c>
      <c r="AE218" s="316">
        <f t="shared" si="45"/>
        <v>3.2279082802547752</v>
      </c>
      <c r="AF218" s="316">
        <f t="shared" si="51"/>
        <v>-0.12040000000000006</v>
      </c>
      <c r="AG218" s="316">
        <f t="shared" si="52"/>
        <v>-9.430000000000005E-2</v>
      </c>
      <c r="AH218" s="4">
        <v>41628</v>
      </c>
      <c r="AI218" s="5">
        <v>2.4489999999999998</v>
      </c>
      <c r="AJ218" s="5">
        <f t="shared" si="46"/>
        <v>3.1953694267515922</v>
      </c>
      <c r="AK218" s="106"/>
      <c r="AL218" s="95">
        <f t="shared" si="53"/>
        <v>78.509599825789877</v>
      </c>
      <c r="AM218" s="70">
        <f t="shared" si="57"/>
        <v>-4.2865288959095483E-3</v>
      </c>
      <c r="AN218" s="74">
        <f t="shared" si="49"/>
        <v>6.8066557887183687E-2</v>
      </c>
      <c r="AO218" s="74">
        <f t="shared" si="47"/>
        <v>0.11929932950453019</v>
      </c>
      <c r="AP218" s="106"/>
      <c r="AQ218" s="4">
        <v>41628</v>
      </c>
      <c r="AR218" s="5">
        <v>2.7282000000000002</v>
      </c>
      <c r="AS218" s="330">
        <v>41628</v>
      </c>
      <c r="AT218" s="328">
        <v>2.9746999999999999</v>
      </c>
      <c r="AU218" s="330">
        <v>41628</v>
      </c>
      <c r="AV218" s="328">
        <v>3.4853000000000001</v>
      </c>
      <c r="AW218" s="330">
        <v>41628</v>
      </c>
      <c r="AX218" s="328">
        <v>3.7204999999999999</v>
      </c>
      <c r="AY218" s="330">
        <v>41628</v>
      </c>
      <c r="AZ218" s="328">
        <v>4.6132999999999997</v>
      </c>
      <c r="BA218" s="106"/>
      <c r="BC218" s="4">
        <v>41628</v>
      </c>
      <c r="BD218" s="5">
        <v>2.3140000000000001</v>
      </c>
    </row>
    <row r="219" spans="1:56">
      <c r="A219" s="4">
        <v>41635</v>
      </c>
      <c r="B219" s="318">
        <v>41635</v>
      </c>
      <c r="C219" s="316">
        <v>2.0768</v>
      </c>
      <c r="D219" s="316">
        <f t="shared" si="36"/>
        <v>2.0876222929936317</v>
      </c>
      <c r="E219" s="316">
        <f t="shared" si="54"/>
        <v>0.12280000000000002</v>
      </c>
      <c r="F219" s="4">
        <v>41635</v>
      </c>
      <c r="G219" s="5">
        <v>1.954</v>
      </c>
      <c r="H219" s="5">
        <f t="shared" si="37"/>
        <v>1.9485987261146498</v>
      </c>
      <c r="I219" s="106"/>
      <c r="J219" s="95">
        <f t="shared" si="38"/>
        <v>82.405710291651218</v>
      </c>
      <c r="K219" s="70">
        <f t="shared" si="39"/>
        <v>-8.3058844306672756E-3</v>
      </c>
      <c r="L219" s="74">
        <f t="shared" si="40"/>
        <v>6.3423678017408266E-2</v>
      </c>
      <c r="M219" s="74">
        <f t="shared" si="41"/>
        <v>8.1387199336332761E-2</v>
      </c>
      <c r="N219" s="106"/>
      <c r="O219" s="4">
        <v>41635</v>
      </c>
      <c r="P219" s="5">
        <v>1.52</v>
      </c>
      <c r="Q219" s="5">
        <f t="shared" si="42"/>
        <v>1.7510828025477705</v>
      </c>
      <c r="R219" s="106"/>
      <c r="S219" s="5">
        <f>(1+G219)/(1+P219)-1</f>
        <v>0.17222222222222205</v>
      </c>
      <c r="T219" s="95">
        <f t="shared" si="55"/>
        <v>98.29397929506456</v>
      </c>
      <c r="U219" s="70">
        <f t="shared" si="56"/>
        <v>-2.9105948635613486E-3</v>
      </c>
      <c r="V219" s="74">
        <f t="shared" si="48"/>
        <v>2.2792020129372877E-2</v>
      </c>
      <c r="W219" s="74">
        <f t="shared" si="43"/>
        <v>2.9669867222929677E-2</v>
      </c>
      <c r="X219" s="106"/>
      <c r="Y219" s="318">
        <v>41635</v>
      </c>
      <c r="Z219" s="316">
        <v>2.6442999999999999</v>
      </c>
      <c r="AA219" s="316">
        <f t="shared" si="44"/>
        <v>3.2257917197452213</v>
      </c>
      <c r="AB219" s="316">
        <f t="shared" si="50"/>
        <v>-3.1200000000000117E-2</v>
      </c>
      <c r="AC219" s="318">
        <v>41635</v>
      </c>
      <c r="AD219" s="316">
        <v>2.6755</v>
      </c>
      <c r="AE219" s="316">
        <f t="shared" si="45"/>
        <v>3.2193554140127363</v>
      </c>
      <c r="AF219" s="316">
        <f t="shared" si="51"/>
        <v>-0.11850000000000005</v>
      </c>
      <c r="AG219" s="316">
        <f t="shared" si="52"/>
        <v>-8.7299999999999933E-2</v>
      </c>
      <c r="AH219" s="4">
        <v>41635</v>
      </c>
      <c r="AI219" s="5">
        <v>2.5569999999999999</v>
      </c>
      <c r="AJ219" s="5">
        <f t="shared" si="46"/>
        <v>3.1862038216560506</v>
      </c>
      <c r="AK219" s="106"/>
      <c r="AL219" s="95">
        <f t="shared" si="53"/>
        <v>77.686743393715858</v>
      </c>
      <c r="AM219" s="70">
        <f t="shared" si="57"/>
        <v>-1.0480965816918051E-2</v>
      </c>
      <c r="AN219" s="74">
        <f t="shared" si="49"/>
        <v>6.8741620976070311E-2</v>
      </c>
      <c r="AO219" s="74">
        <f t="shared" si="47"/>
        <v>0.1189773058833298</v>
      </c>
      <c r="AP219" s="106"/>
      <c r="AQ219" s="4">
        <v>41635</v>
      </c>
      <c r="AR219" s="5">
        <v>2.7690999999999999</v>
      </c>
      <c r="AS219" s="330">
        <v>41635</v>
      </c>
      <c r="AT219" s="328">
        <v>3.0099</v>
      </c>
      <c r="AU219" s="330">
        <v>41635</v>
      </c>
      <c r="AV219" s="328">
        <v>3.5243000000000002</v>
      </c>
      <c r="AW219" s="330">
        <v>41635</v>
      </c>
      <c r="AX219" s="328">
        <v>3.7385000000000002</v>
      </c>
      <c r="AY219" s="330">
        <v>41635</v>
      </c>
      <c r="AZ219" s="328">
        <v>4.6054000000000004</v>
      </c>
      <c r="BA219" s="106"/>
      <c r="BC219" s="4">
        <v>41635</v>
      </c>
      <c r="BD219" s="5">
        <v>2.399</v>
      </c>
    </row>
    <row r="220" spans="1:56">
      <c r="A220" s="4">
        <v>41642</v>
      </c>
      <c r="B220" s="318">
        <v>41642</v>
      </c>
      <c r="C220" s="316">
        <v>2.0840999999999998</v>
      </c>
      <c r="D220" s="316">
        <f t="shared" si="36"/>
        <v>2.0817713375796187</v>
      </c>
      <c r="E220" s="316">
        <f t="shared" si="54"/>
        <v>0.14209999999999989</v>
      </c>
      <c r="F220" s="4">
        <v>41642</v>
      </c>
      <c r="G220" s="5">
        <v>1.9419999999999999</v>
      </c>
      <c r="H220" s="5">
        <f t="shared" si="37"/>
        <v>1.9420955414012742</v>
      </c>
      <c r="I220" s="106"/>
      <c r="J220" s="95">
        <f t="shared" si="38"/>
        <v>82.50276474461937</v>
      </c>
      <c r="K220" s="70">
        <f t="shared" si="39"/>
        <v>1.1777636843934194E-3</v>
      </c>
      <c r="L220" s="74">
        <f t="shared" si="40"/>
        <v>5.982278722949342E-2</v>
      </c>
      <c r="M220" s="74">
        <f t="shared" si="41"/>
        <v>8.1345810211361363E-2</v>
      </c>
      <c r="N220" s="106"/>
      <c r="O220" s="4">
        <v>41642</v>
      </c>
      <c r="P220" s="5">
        <v>1.52</v>
      </c>
      <c r="Q220" s="5">
        <f t="shared" si="42"/>
        <v>1.7489171974522284</v>
      </c>
      <c r="R220" s="106"/>
      <c r="S220" s="5">
        <f>(1+G220)/(1+P220)-1</f>
        <v>0.16746031746031753</v>
      </c>
      <c r="T220" s="95">
        <f t="shared" si="55"/>
        <v>98.340717698092888</v>
      </c>
      <c r="U220" s="70">
        <f t="shared" si="56"/>
        <v>4.7549609206507339E-4</v>
      </c>
      <c r="V220" s="74">
        <f t="shared" si="48"/>
        <v>2.2130924410667965E-2</v>
      </c>
      <c r="W220" s="74">
        <f t="shared" si="43"/>
        <v>2.9643493910575618E-2</v>
      </c>
      <c r="X220" s="106"/>
      <c r="Y220" s="318">
        <v>41642</v>
      </c>
      <c r="Z220" s="316">
        <v>2.6385999999999998</v>
      </c>
      <c r="AA220" s="316">
        <f t="shared" si="44"/>
        <v>3.2173566878980879</v>
      </c>
      <c r="AB220" s="316">
        <f t="shared" si="50"/>
        <v>-2.8100000000000236E-2</v>
      </c>
      <c r="AC220" s="318">
        <v>41642</v>
      </c>
      <c r="AD220" s="316">
        <v>2.6667000000000001</v>
      </c>
      <c r="AE220" s="316">
        <f t="shared" si="45"/>
        <v>3.2108917197452205</v>
      </c>
      <c r="AF220" s="316">
        <f t="shared" si="51"/>
        <v>-0.12570000000000014</v>
      </c>
      <c r="AG220" s="316">
        <f t="shared" si="52"/>
        <v>-9.7599999999999909E-2</v>
      </c>
      <c r="AH220" s="4">
        <v>41642</v>
      </c>
      <c r="AI220" s="5">
        <v>2.5409999999999999</v>
      </c>
      <c r="AJ220" s="5">
        <f t="shared" si="46"/>
        <v>3.177101910828025</v>
      </c>
      <c r="AK220" s="106"/>
      <c r="AL220" s="95">
        <f t="shared" si="53"/>
        <v>77.808047167976909</v>
      </c>
      <c r="AM220" s="70">
        <f t="shared" si="57"/>
        <v>1.561447538691181E-3</v>
      </c>
      <c r="AN220" s="74">
        <f t="shared" si="49"/>
        <v>6.6141664177255768E-2</v>
      </c>
      <c r="AO220" s="74">
        <f t="shared" si="47"/>
        <v>0.11889709719828735</v>
      </c>
      <c r="AP220" s="106"/>
      <c r="AQ220" s="4">
        <v>41642</v>
      </c>
      <c r="AR220" s="5">
        <v>2.7536</v>
      </c>
      <c r="AS220" s="330">
        <v>41642</v>
      </c>
      <c r="AT220" s="328">
        <v>2.9999000000000002</v>
      </c>
      <c r="AU220" s="330">
        <v>41642</v>
      </c>
      <c r="AV220" s="328">
        <v>3.4923999999999999</v>
      </c>
      <c r="AW220" s="330">
        <v>41642</v>
      </c>
      <c r="AX220" s="328">
        <v>3.7084999999999999</v>
      </c>
      <c r="AY220" s="330">
        <v>41642</v>
      </c>
      <c r="AZ220" s="328">
        <v>4.5570000000000004</v>
      </c>
      <c r="BA220" s="106"/>
      <c r="BC220" s="4">
        <v>41642</v>
      </c>
      <c r="BD220" s="5">
        <v>2.383</v>
      </c>
    </row>
    <row r="221" spans="1:56">
      <c r="A221" s="4">
        <v>41649</v>
      </c>
      <c r="B221" s="318">
        <v>41649</v>
      </c>
      <c r="C221" s="316">
        <v>1.9836</v>
      </c>
      <c r="D221" s="316">
        <f t="shared" si="36"/>
        <v>2.0756662420382166</v>
      </c>
      <c r="E221" s="316">
        <f t="shared" si="54"/>
        <v>0.14159999999999995</v>
      </c>
      <c r="F221" s="4">
        <v>41649</v>
      </c>
      <c r="G221" s="5">
        <v>1.8420000000000001</v>
      </c>
      <c r="H221" s="5">
        <f t="shared" si="37"/>
        <v>1.9355541401273886</v>
      </c>
      <c r="I221" s="106"/>
      <c r="J221" s="95">
        <f t="shared" si="38"/>
        <v>83.316459177245548</v>
      </c>
      <c r="K221" s="70">
        <f t="shared" si="39"/>
        <v>9.862632302625296E-3</v>
      </c>
      <c r="L221" s="74">
        <f t="shared" si="40"/>
        <v>6.059669222702322E-2</v>
      </c>
      <c r="M221" s="74">
        <f t="shared" si="41"/>
        <v>8.1306128305088293E-2</v>
      </c>
      <c r="N221" s="106"/>
      <c r="O221" s="4">
        <v>41649</v>
      </c>
      <c r="P221" s="5">
        <v>1.53</v>
      </c>
      <c r="Q221" s="5">
        <f t="shared" si="42"/>
        <v>1.7464331210191071</v>
      </c>
      <c r="R221" s="106"/>
      <c r="S221" s="5">
        <f>(1+G221)/(1+P221)-1</f>
        <v>0.12332015810276675</v>
      </c>
      <c r="T221" s="95">
        <f t="shared" si="55"/>
        <v>98.775121647945355</v>
      </c>
      <c r="U221" s="70">
        <f t="shared" si="56"/>
        <v>4.4173355657835603E-3</v>
      </c>
      <c r="V221" s="74">
        <f t="shared" si="48"/>
        <v>2.2611475125101314E-2</v>
      </c>
      <c r="W221" s="74">
        <f t="shared" si="43"/>
        <v>2.961667562144878E-2</v>
      </c>
      <c r="X221" s="106"/>
      <c r="Y221" s="318">
        <v>41649</v>
      </c>
      <c r="Z221" s="316">
        <v>2.6149</v>
      </c>
      <c r="AA221" s="316">
        <f t="shared" si="44"/>
        <v>3.2076815286624192</v>
      </c>
      <c r="AB221" s="316">
        <f t="shared" si="50"/>
        <v>-2.53000000000001E-2</v>
      </c>
      <c r="AC221" s="318">
        <v>41649</v>
      </c>
      <c r="AD221" s="316">
        <v>2.6402000000000001</v>
      </c>
      <c r="AE221" s="316">
        <f t="shared" si="45"/>
        <v>3.2012019108280234</v>
      </c>
      <c r="AF221" s="316">
        <f t="shared" si="51"/>
        <v>-0.13120000000000021</v>
      </c>
      <c r="AG221" s="316">
        <f t="shared" si="52"/>
        <v>-0.10590000000000011</v>
      </c>
      <c r="AH221" s="4">
        <v>41649</v>
      </c>
      <c r="AI221" s="5">
        <v>2.5089999999999999</v>
      </c>
      <c r="AJ221" s="5">
        <f t="shared" si="46"/>
        <v>3.1667898089171977</v>
      </c>
      <c r="AK221" s="106"/>
      <c r="AL221" s="95">
        <f t="shared" si="53"/>
        <v>78.05128025596089</v>
      </c>
      <c r="AM221" s="70">
        <f t="shared" si="57"/>
        <v>3.126065964088189E-3</v>
      </c>
      <c r="AN221" s="74">
        <f t="shared" si="49"/>
        <v>6.5976920628422128E-2</v>
      </c>
      <c r="AO221" s="74">
        <f t="shared" si="47"/>
        <v>0.11880756698931348</v>
      </c>
      <c r="AP221" s="106"/>
      <c r="AQ221" s="4">
        <v>41649</v>
      </c>
      <c r="AR221" s="5">
        <v>2.6962000000000002</v>
      </c>
      <c r="AS221" s="330">
        <v>41649</v>
      </c>
      <c r="AT221" s="328">
        <v>2.9294000000000002</v>
      </c>
      <c r="AU221" s="330">
        <v>41649</v>
      </c>
      <c r="AV221" s="328">
        <v>3.4037000000000002</v>
      </c>
      <c r="AW221" s="330">
        <v>41649</v>
      </c>
      <c r="AX221" s="328">
        <v>3.6314000000000002</v>
      </c>
      <c r="AY221" s="330">
        <v>41649</v>
      </c>
      <c r="AZ221" s="328">
        <v>4.5350999999999999</v>
      </c>
      <c r="BA221" s="106"/>
      <c r="BC221" s="4">
        <v>41649</v>
      </c>
      <c r="BD221" s="5">
        <v>2.254</v>
      </c>
    </row>
    <row r="222" spans="1:56">
      <c r="A222" s="4">
        <v>41656</v>
      </c>
      <c r="B222" s="318">
        <v>41656</v>
      </c>
      <c r="C222" s="316">
        <v>1.8982999999999999</v>
      </c>
      <c r="D222" s="316">
        <f t="shared" si="36"/>
        <v>2.0682178343949049</v>
      </c>
      <c r="E222" s="316">
        <f t="shared" si="54"/>
        <v>0.14629999999999987</v>
      </c>
      <c r="F222" s="4">
        <v>41656</v>
      </c>
      <c r="G222" s="5">
        <v>1.752</v>
      </c>
      <c r="H222" s="5">
        <f t="shared" si="37"/>
        <v>1.9274267515923567</v>
      </c>
      <c r="I222" s="106"/>
      <c r="J222" s="95">
        <f t="shared" si="38"/>
        <v>84.05633630794685</v>
      </c>
      <c r="K222" s="70">
        <f t="shared" si="39"/>
        <v>8.8803237440432305E-3</v>
      </c>
      <c r="L222" s="74">
        <f t="shared" si="40"/>
        <v>6.1221405683330669E-2</v>
      </c>
      <c r="M222" s="74">
        <f t="shared" si="41"/>
        <v>8.1264178502122211E-2</v>
      </c>
      <c r="N222" s="106"/>
      <c r="O222" s="4">
        <v>41656</v>
      </c>
      <c r="P222" s="5">
        <v>1.51</v>
      </c>
      <c r="Q222" s="5">
        <f t="shared" si="42"/>
        <v>1.7435031847133744</v>
      </c>
      <c r="R222" s="106"/>
      <c r="S222" s="5">
        <f>(1+G222)/(1+P222)-1</f>
        <v>9.6414342629482119E-2</v>
      </c>
      <c r="T222" s="95">
        <f t="shared" si="55"/>
        <v>99.040949567020178</v>
      </c>
      <c r="U222" s="70">
        <f t="shared" si="56"/>
        <v>2.6912436516381929E-3</v>
      </c>
      <c r="V222" s="74">
        <f t="shared" si="48"/>
        <v>2.2760344835858183E-2</v>
      </c>
      <c r="W222" s="74">
        <f t="shared" si="43"/>
        <v>2.9589774882890971E-2</v>
      </c>
      <c r="X222" s="106"/>
      <c r="Y222" s="318">
        <v>41656</v>
      </c>
      <c r="Z222" s="316">
        <v>2.4670999999999998</v>
      </c>
      <c r="AA222" s="316">
        <f t="shared" si="44"/>
        <v>3.1973681528662405</v>
      </c>
      <c r="AB222" s="316">
        <f t="shared" si="50"/>
        <v>-1.2500000000000178E-2</v>
      </c>
      <c r="AC222" s="318">
        <v>41656</v>
      </c>
      <c r="AD222" s="316">
        <v>2.4796</v>
      </c>
      <c r="AE222" s="316">
        <f t="shared" si="45"/>
        <v>3.1908617834394879</v>
      </c>
      <c r="AF222" s="316">
        <f t="shared" si="51"/>
        <v>-0.13359999999999994</v>
      </c>
      <c r="AG222" s="316">
        <f t="shared" si="52"/>
        <v>-0.12109999999999976</v>
      </c>
      <c r="AH222" s="4">
        <v>41656</v>
      </c>
      <c r="AI222" s="5">
        <v>2.3460000000000001</v>
      </c>
      <c r="AJ222" s="5">
        <f t="shared" si="46"/>
        <v>3.155815286624204</v>
      </c>
      <c r="AK222" s="106"/>
      <c r="AL222" s="95">
        <f t="shared" si="53"/>
        <v>79.303300504572817</v>
      </c>
      <c r="AM222" s="70">
        <f t="shared" si="57"/>
        <v>1.6040995669847565E-2</v>
      </c>
      <c r="AN222" s="74">
        <f t="shared" si="49"/>
        <v>6.7859272344152427E-2</v>
      </c>
      <c r="AO222" s="74">
        <f t="shared" si="47"/>
        <v>0.11873755527913205</v>
      </c>
      <c r="AP222" s="106"/>
      <c r="AQ222" s="4">
        <v>41656</v>
      </c>
      <c r="AR222" s="5">
        <v>2.6088</v>
      </c>
      <c r="AS222" s="330">
        <v>41656</v>
      </c>
      <c r="AT222" s="328">
        <v>2.8626</v>
      </c>
      <c r="AU222" s="330">
        <v>41656</v>
      </c>
      <c r="AV222" s="328">
        <v>3.3026</v>
      </c>
      <c r="AW222" s="330">
        <v>41656</v>
      </c>
      <c r="AX222" s="328">
        <v>3.5483000000000002</v>
      </c>
      <c r="AY222" s="330">
        <v>41656</v>
      </c>
      <c r="AZ222" s="328">
        <v>4.4756</v>
      </c>
      <c r="BA222" s="106"/>
      <c r="BC222" s="4">
        <v>41656</v>
      </c>
      <c r="BD222" s="5">
        <v>2.25</v>
      </c>
    </row>
    <row r="223" spans="1:56">
      <c r="A223" s="4">
        <v>41663</v>
      </c>
      <c r="B223" s="318">
        <v>41663</v>
      </c>
      <c r="C223" s="316">
        <v>1.81</v>
      </c>
      <c r="D223" s="316">
        <f t="shared" si="36"/>
        <v>2.0593222929936306</v>
      </c>
      <c r="E223" s="316">
        <f t="shared" si="54"/>
        <v>0.15300000000000002</v>
      </c>
      <c r="F223" s="4">
        <v>41663</v>
      </c>
      <c r="G223" s="5">
        <v>1.657</v>
      </c>
      <c r="H223" s="5">
        <f t="shared" si="37"/>
        <v>1.9177515923566881</v>
      </c>
      <c r="I223" s="106"/>
      <c r="J223" s="95">
        <f t="shared" si="38"/>
        <v>84.845167053953574</v>
      </c>
      <c r="K223" s="70">
        <f t="shared" si="39"/>
        <v>9.3845482762510823E-3</v>
      </c>
      <c r="L223" s="74">
        <f t="shared" si="40"/>
        <v>6.1461064261591779E-2</v>
      </c>
      <c r="M223" s="74">
        <f t="shared" si="41"/>
        <v>8.1214757086131392E-2</v>
      </c>
      <c r="N223" s="106"/>
      <c r="O223" s="4">
        <v>41663</v>
      </c>
      <c r="P223" s="5">
        <v>1.44</v>
      </c>
      <c r="Q223" s="5">
        <f t="shared" si="42"/>
        <v>1.739872611464967</v>
      </c>
      <c r="R223" s="106"/>
      <c r="S223" s="5">
        <f>(1+G223)/(1+P223)-1</f>
        <v>8.8934426229508201E-2</v>
      </c>
      <c r="T223" s="95">
        <f t="shared" si="55"/>
        <v>99.114990439953075</v>
      </c>
      <c r="U223" s="70">
        <f t="shared" si="56"/>
        <v>7.4757838304846615E-4</v>
      </c>
      <c r="V223" s="74">
        <f t="shared" si="48"/>
        <v>2.2778529898843776E-2</v>
      </c>
      <c r="W223" s="74">
        <f t="shared" si="43"/>
        <v>2.9561680560863019E-2</v>
      </c>
      <c r="X223" s="106"/>
      <c r="Y223" s="318">
        <v>41663</v>
      </c>
      <c r="Z223" s="316">
        <v>2.4643999999999999</v>
      </c>
      <c r="AA223" s="316">
        <f t="shared" si="44"/>
        <v>3.1869458598726106</v>
      </c>
      <c r="AB223" s="316">
        <f t="shared" si="50"/>
        <v>-3.7000000000002586E-3</v>
      </c>
      <c r="AC223" s="318">
        <v>41663</v>
      </c>
      <c r="AD223" s="316">
        <v>2.4681000000000002</v>
      </c>
      <c r="AE223" s="316">
        <f t="shared" si="45"/>
        <v>3.1804999999999981</v>
      </c>
      <c r="AF223" s="316">
        <f t="shared" si="51"/>
        <v>1.5899999999999803E-2</v>
      </c>
      <c r="AG223" s="316">
        <f t="shared" si="52"/>
        <v>1.9600000000000062E-2</v>
      </c>
      <c r="AH223" s="4">
        <v>41663</v>
      </c>
      <c r="AI223" s="5">
        <v>2.484</v>
      </c>
      <c r="AJ223" s="5">
        <f t="shared" si="46"/>
        <v>3.1449617834394905</v>
      </c>
      <c r="AK223" s="106"/>
      <c r="AL223" s="95">
        <f t="shared" si="53"/>
        <v>78.241888095790998</v>
      </c>
      <c r="AM223" s="70">
        <f t="shared" si="57"/>
        <v>-1.3384214806048535E-2</v>
      </c>
      <c r="AN223" s="74">
        <f t="shared" si="49"/>
        <v>6.6890006350814935E-2</v>
      </c>
      <c r="AO223" s="74">
        <f t="shared" si="47"/>
        <v>0.11865739382614053</v>
      </c>
      <c r="AP223" s="106"/>
      <c r="AQ223" s="4">
        <v>41663</v>
      </c>
      <c r="AR223" s="5">
        <v>2.5268000000000002</v>
      </c>
      <c r="AS223" s="330">
        <v>41663</v>
      </c>
      <c r="AT223" s="328">
        <v>2.8102999999999998</v>
      </c>
      <c r="AU223" s="330">
        <v>41663</v>
      </c>
      <c r="AV223" s="328">
        <v>3.22</v>
      </c>
      <c r="AW223" s="330">
        <v>41663</v>
      </c>
      <c r="AX223" s="328">
        <v>3.5198</v>
      </c>
      <c r="AY223" s="330">
        <v>41663</v>
      </c>
      <c r="AZ223" s="328">
        <v>4.4259000000000004</v>
      </c>
      <c r="BA223" s="106"/>
      <c r="BC223" s="4">
        <v>41663</v>
      </c>
      <c r="BD223" s="5">
        <v>2.1349999999999998</v>
      </c>
    </row>
    <row r="224" spans="1:56">
      <c r="A224" s="4">
        <v>41670</v>
      </c>
      <c r="B224" s="318">
        <v>41670</v>
      </c>
      <c r="C224" s="316">
        <v>1.7471999999999999</v>
      </c>
      <c r="D224" s="316">
        <f t="shared" si="36"/>
        <v>2.0498216560509559</v>
      </c>
      <c r="E224" s="316">
        <f t="shared" si="54"/>
        <v>8.9199999999999946E-2</v>
      </c>
      <c r="F224" s="4">
        <v>41670</v>
      </c>
      <c r="G224" s="5">
        <v>1.6579999999999999</v>
      </c>
      <c r="H224" s="5">
        <f t="shared" si="37"/>
        <v>1.9082738853503192</v>
      </c>
      <c r="I224" s="106"/>
      <c r="J224" s="95">
        <f t="shared" si="38"/>
        <v>84.836821285652945</v>
      </c>
      <c r="K224" s="70">
        <f t="shared" si="39"/>
        <v>-9.8364686998866929E-5</v>
      </c>
      <c r="L224" s="74">
        <f t="shared" si="40"/>
        <v>6.1357725700052303E-2</v>
      </c>
      <c r="M224" s="74">
        <f t="shared" si="41"/>
        <v>8.1164456213296945E-2</v>
      </c>
      <c r="N224" s="106"/>
      <c r="O224" s="4">
        <v>41670</v>
      </c>
      <c r="P224" s="5">
        <v>1.3900000000000001</v>
      </c>
      <c r="Q224" s="5">
        <f t="shared" si="42"/>
        <v>1.7360509554140118</v>
      </c>
      <c r="R224" s="106"/>
      <c r="S224" s="5">
        <f>(1+G224)/(1+P224)-1</f>
        <v>0.11213389121338913</v>
      </c>
      <c r="T224" s="95">
        <f t="shared" si="55"/>
        <v>98.885545886417475</v>
      </c>
      <c r="U224" s="70">
        <f t="shared" si="56"/>
        <v>-2.3149329129442337E-3</v>
      </c>
      <c r="V224" s="74">
        <f t="shared" si="48"/>
        <v>2.2616392132487912E-2</v>
      </c>
      <c r="W224" s="74">
        <f t="shared" si="43"/>
        <v>2.9532884108290761E-2</v>
      </c>
      <c r="X224" s="106"/>
      <c r="Y224" s="318">
        <v>41670</v>
      </c>
      <c r="Z224" s="316">
        <v>2.3439000000000001</v>
      </c>
      <c r="AA224" s="316">
        <f t="shared" si="44"/>
        <v>3.175152866242037</v>
      </c>
      <c r="AB224" s="316">
        <f t="shared" si="50"/>
        <v>2.4999999999999467E-3</v>
      </c>
      <c r="AC224" s="318">
        <v>41670</v>
      </c>
      <c r="AD224" s="316">
        <v>2.3414000000000001</v>
      </c>
      <c r="AE224" s="316">
        <f t="shared" si="45"/>
        <v>3.1686286624203803</v>
      </c>
      <c r="AF224" s="316">
        <f t="shared" si="51"/>
        <v>1.3599999999999834E-2</v>
      </c>
      <c r="AG224" s="316">
        <f t="shared" si="52"/>
        <v>1.1099999999999888E-2</v>
      </c>
      <c r="AH224" s="4">
        <v>41670</v>
      </c>
      <c r="AI224" s="5">
        <v>2.355</v>
      </c>
      <c r="AJ224" s="5">
        <f t="shared" si="46"/>
        <v>3.1327388535031848</v>
      </c>
      <c r="AK224" s="106"/>
      <c r="AL224" s="95">
        <f t="shared" si="53"/>
        <v>79.233597279428011</v>
      </c>
      <c r="AM224" s="70">
        <f t="shared" si="57"/>
        <v>1.2674913754929721E-2</v>
      </c>
      <c r="AN224" s="74">
        <f t="shared" si="49"/>
        <v>6.7868307790204252E-2</v>
      </c>
      <c r="AO224" s="74">
        <f t="shared" si="47"/>
        <v>0.11858252252927813</v>
      </c>
      <c r="AP224" s="106"/>
      <c r="AQ224" s="4">
        <v>41670</v>
      </c>
      <c r="AR224" s="5">
        <v>2.4618000000000002</v>
      </c>
      <c r="AS224" s="330">
        <v>41670</v>
      </c>
      <c r="AT224" s="328">
        <v>2.7625999999999999</v>
      </c>
      <c r="AU224" s="330">
        <v>41670</v>
      </c>
      <c r="AV224" s="328">
        <v>3.1512000000000002</v>
      </c>
      <c r="AW224" s="330">
        <v>41670</v>
      </c>
      <c r="AX224" s="328">
        <v>3.4902000000000002</v>
      </c>
      <c r="AY224" s="330">
        <v>41670</v>
      </c>
      <c r="AZ224" s="328">
        <v>4.4557000000000002</v>
      </c>
      <c r="BA224" s="106"/>
      <c r="BC224" s="4">
        <v>41670</v>
      </c>
      <c r="BD224" s="5">
        <v>2.1339999999999999</v>
      </c>
    </row>
    <row r="225" spans="1:56">
      <c r="A225" s="4">
        <v>41677</v>
      </c>
      <c r="B225" s="318">
        <v>41677</v>
      </c>
      <c r="C225" s="316">
        <v>1.7509999999999999</v>
      </c>
      <c r="D225" s="316">
        <f t="shared" si="36"/>
        <v>2.0397458598726117</v>
      </c>
      <c r="E225" s="316">
        <f t="shared" si="54"/>
        <v>9.0999999999999748E-2</v>
      </c>
      <c r="F225" s="4">
        <v>41677</v>
      </c>
      <c r="G225" s="5">
        <v>1.6600000000000001</v>
      </c>
      <c r="H225" s="5">
        <f t="shared" si="37"/>
        <v>1.898089171974523</v>
      </c>
      <c r="I225" s="106"/>
      <c r="J225" s="95">
        <f t="shared" si="38"/>
        <v>84.820132457983831</v>
      </c>
      <c r="K225" s="70">
        <f t="shared" si="39"/>
        <v>-1.9671679603507558E-4</v>
      </c>
      <c r="L225" s="74">
        <f t="shared" si="40"/>
        <v>6.1042321002199293E-2</v>
      </c>
      <c r="M225" s="74">
        <f t="shared" si="41"/>
        <v>8.1109278462618326E-2</v>
      </c>
      <c r="N225" s="106"/>
      <c r="O225" s="4">
        <v>41677</v>
      </c>
      <c r="P225" s="5">
        <v>1.37</v>
      </c>
      <c r="Q225" s="5">
        <f t="shared" si="42"/>
        <v>1.7317197452229292</v>
      </c>
      <c r="R225" s="106"/>
      <c r="S225" s="5">
        <f>(1+G225)/(1+P225)-1</f>
        <v>0.1223628691983123</v>
      </c>
      <c r="T225" s="95">
        <f t="shared" si="55"/>
        <v>98.784566131046219</v>
      </c>
      <c r="U225" s="70">
        <f t="shared" si="56"/>
        <v>-1.0211781152246852E-3</v>
      </c>
      <c r="V225" s="74">
        <f t="shared" si="48"/>
        <v>2.2298643604098452E-2</v>
      </c>
      <c r="W225" s="74">
        <f t="shared" si="43"/>
        <v>2.9503899734351607E-2</v>
      </c>
      <c r="X225" s="106"/>
      <c r="Y225" s="318">
        <v>41677</v>
      </c>
      <c r="Z225" s="316">
        <v>2.3740000000000001</v>
      </c>
      <c r="AA225" s="316">
        <f t="shared" si="44"/>
        <v>3.1644420382165599</v>
      </c>
      <c r="AB225" s="316">
        <f t="shared" si="50"/>
        <v>-4.0999999999997705E-3</v>
      </c>
      <c r="AC225" s="318">
        <v>41677</v>
      </c>
      <c r="AD225" s="316">
        <v>2.3780999999999999</v>
      </c>
      <c r="AE225" s="316">
        <f t="shared" si="45"/>
        <v>3.1578802547770684</v>
      </c>
      <c r="AF225" s="316">
        <f t="shared" si="51"/>
        <v>1.4899999999999913E-2</v>
      </c>
      <c r="AG225" s="316">
        <f t="shared" si="52"/>
        <v>1.8999999999999684E-2</v>
      </c>
      <c r="AH225" s="4">
        <v>41677</v>
      </c>
      <c r="AI225" s="5">
        <v>2.3929999999999998</v>
      </c>
      <c r="AJ225" s="5">
        <f t="shared" si="46"/>
        <v>3.1215732484076435</v>
      </c>
      <c r="AK225" s="106"/>
      <c r="AL225" s="95">
        <f t="shared" si="53"/>
        <v>78.940036841015726</v>
      </c>
      <c r="AM225" s="70">
        <f t="shared" si="57"/>
        <v>-3.7049995013731961E-3</v>
      </c>
      <c r="AN225" s="74">
        <f t="shared" si="49"/>
        <v>6.7981180966040916E-2</v>
      </c>
      <c r="AO225" s="74">
        <f t="shared" si="47"/>
        <v>0.11850246123719799</v>
      </c>
      <c r="AP225" s="106"/>
      <c r="AQ225" s="4">
        <v>41677</v>
      </c>
      <c r="AR225" s="5">
        <v>2.4693000000000001</v>
      </c>
      <c r="AS225" s="330">
        <v>41677</v>
      </c>
      <c r="AT225" s="328">
        <v>2.7734000000000001</v>
      </c>
      <c r="AU225" s="330">
        <v>41677</v>
      </c>
      <c r="AV225" s="328">
        <v>3.1436999999999999</v>
      </c>
      <c r="AW225" s="330">
        <v>41677</v>
      </c>
      <c r="AX225" s="328">
        <v>3.4897999999999998</v>
      </c>
      <c r="AY225" s="330">
        <v>41677</v>
      </c>
      <c r="AZ225" s="328">
        <v>4.4073000000000002</v>
      </c>
      <c r="BA225" s="106"/>
      <c r="BC225" s="4">
        <v>41677</v>
      </c>
      <c r="BD225" s="5">
        <v>2.1520000000000001</v>
      </c>
    </row>
    <row r="226" spans="1:56">
      <c r="A226" s="4">
        <v>41684</v>
      </c>
      <c r="B226" s="318">
        <v>41684</v>
      </c>
      <c r="C226" s="316">
        <v>1.7741</v>
      </c>
      <c r="D226" s="316">
        <f t="shared" si="36"/>
        <v>2.0297929936305734</v>
      </c>
      <c r="E226" s="316">
        <f t="shared" si="54"/>
        <v>9.6100000000000074E-2</v>
      </c>
      <c r="F226" s="4">
        <v>41684</v>
      </c>
      <c r="G226" s="5">
        <v>1.6779999999999999</v>
      </c>
      <c r="H226" s="5">
        <f t="shared" si="37"/>
        <v>1.8878089171974524</v>
      </c>
      <c r="I226" s="106"/>
      <c r="J226" s="95">
        <f t="shared" si="38"/>
        <v>84.670095410668253</v>
      </c>
      <c r="K226" s="70">
        <f t="shared" si="39"/>
        <v>-1.7688848504203891E-3</v>
      </c>
      <c r="L226" s="74">
        <f t="shared" si="40"/>
        <v>6.0923308756328377E-2</v>
      </c>
      <c r="M226" s="74">
        <f t="shared" si="41"/>
        <v>8.1055030586980478E-2</v>
      </c>
      <c r="N226" s="106"/>
      <c r="O226" s="4">
        <v>41684</v>
      </c>
      <c r="P226" s="5">
        <v>1.35</v>
      </c>
      <c r="Q226" s="5">
        <f t="shared" si="42"/>
        <v>1.7275796178343938</v>
      </c>
      <c r="R226" s="106"/>
      <c r="S226" s="5">
        <f>(1+G226)/(1+P226)-1</f>
        <v>0.13957446808510632</v>
      </c>
      <c r="T226" s="95">
        <f t="shared" si="55"/>
        <v>98.614910337916641</v>
      </c>
      <c r="U226" s="70">
        <f t="shared" si="56"/>
        <v>-1.7174321837331915E-3</v>
      </c>
      <c r="V226" s="74">
        <f t="shared" si="48"/>
        <v>2.2273377996742859E-2</v>
      </c>
      <c r="W226" s="74">
        <f t="shared" si="43"/>
        <v>2.9476029034792676E-2</v>
      </c>
      <c r="X226" s="106"/>
      <c r="Y226" s="318">
        <v>41684</v>
      </c>
      <c r="Z226" s="316">
        <v>2.3814000000000002</v>
      </c>
      <c r="AA226" s="316">
        <f t="shared" si="44"/>
        <v>3.152949681528662</v>
      </c>
      <c r="AB226" s="316">
        <f t="shared" si="50"/>
        <v>-2.7399999999999647E-2</v>
      </c>
      <c r="AC226" s="318">
        <v>41684</v>
      </c>
      <c r="AD226" s="316">
        <v>2.4087999999999998</v>
      </c>
      <c r="AE226" s="316">
        <f t="shared" si="45"/>
        <v>3.1464866242038201</v>
      </c>
      <c r="AF226" s="316">
        <f t="shared" si="51"/>
        <v>2.7200000000000113E-2</v>
      </c>
      <c r="AG226" s="316">
        <f t="shared" si="52"/>
        <v>5.459999999999976E-2</v>
      </c>
      <c r="AH226" s="4">
        <v>41684</v>
      </c>
      <c r="AI226" s="5">
        <v>2.4359999999999999</v>
      </c>
      <c r="AJ226" s="5">
        <f t="shared" si="46"/>
        <v>3.1098726114649682</v>
      </c>
      <c r="AK226" s="106"/>
      <c r="AL226" s="95">
        <f t="shared" si="53"/>
        <v>78.609292107985993</v>
      </c>
      <c r="AM226" s="70">
        <f t="shared" si="57"/>
        <v>-4.1898223799394473E-3</v>
      </c>
      <c r="AN226" s="74">
        <f t="shared" si="49"/>
        <v>6.8005197342380808E-2</v>
      </c>
      <c r="AO226" s="74">
        <f t="shared" si="47"/>
        <v>0.11841763363495807</v>
      </c>
      <c r="AP226" s="106"/>
      <c r="AQ226" s="4">
        <v>41684</v>
      </c>
      <c r="AR226" s="5">
        <v>2.4779999999999998</v>
      </c>
      <c r="AS226" s="330">
        <v>41684</v>
      </c>
      <c r="AT226" s="328">
        <v>2.7806999999999999</v>
      </c>
      <c r="AU226" s="330">
        <v>41684</v>
      </c>
      <c r="AV226" s="328">
        <v>3.1665999999999999</v>
      </c>
      <c r="AW226" s="330">
        <v>41684</v>
      </c>
      <c r="AX226" s="328">
        <v>3.5068000000000001</v>
      </c>
      <c r="AY226" s="330">
        <v>41684</v>
      </c>
      <c r="AZ226" s="328">
        <v>4.3193000000000001</v>
      </c>
      <c r="BA226" s="106"/>
      <c r="BC226" s="4">
        <v>41684</v>
      </c>
      <c r="BD226" s="5">
        <v>2.161</v>
      </c>
    </row>
    <row r="227" spans="1:56">
      <c r="A227" s="4">
        <v>41691</v>
      </c>
      <c r="B227" s="318">
        <v>41691</v>
      </c>
      <c r="C227" s="316">
        <v>1.7645999999999999</v>
      </c>
      <c r="D227" s="316">
        <f t="shared" si="36"/>
        <v>2.0201248407643311</v>
      </c>
      <c r="E227" s="316">
        <f t="shared" si="54"/>
        <v>0.10359999999999991</v>
      </c>
      <c r="F227" s="4">
        <v>41691</v>
      </c>
      <c r="G227" s="5">
        <v>1.661</v>
      </c>
      <c r="H227" s="5">
        <f t="shared" si="37"/>
        <v>1.8776751592356693</v>
      </c>
      <c r="I227" s="106"/>
      <c r="J227" s="95">
        <f t="shared" si="38"/>
        <v>84.811789398402112</v>
      </c>
      <c r="K227" s="70">
        <f t="shared" si="39"/>
        <v>1.673483265214392E-3</v>
      </c>
      <c r="L227" s="74">
        <f t="shared" si="40"/>
        <v>6.0355876567548442E-2</v>
      </c>
      <c r="M227" s="74">
        <f t="shared" si="41"/>
        <v>8.1000156923770633E-2</v>
      </c>
      <c r="N227" s="106"/>
      <c r="O227" s="4">
        <v>41691</v>
      </c>
      <c r="P227" s="5">
        <v>1.35</v>
      </c>
      <c r="Q227" s="5">
        <f t="shared" si="42"/>
        <v>1.7228662420382155</v>
      </c>
      <c r="R227" s="106"/>
      <c r="S227" s="5">
        <f>(1+G227)/(1+P227)-1</f>
        <v>0.13234042553191494</v>
      </c>
      <c r="T227" s="95">
        <f t="shared" si="55"/>
        <v>98.686177664925765</v>
      </c>
      <c r="U227" s="70">
        <f t="shared" si="56"/>
        <v>7.2268307870399894E-4</v>
      </c>
      <c r="V227" s="74">
        <f t="shared" si="48"/>
        <v>2.2272345322954423E-2</v>
      </c>
      <c r="W227" s="74">
        <f t="shared" si="43"/>
        <v>2.9446457703918145E-2</v>
      </c>
      <c r="X227" s="106"/>
      <c r="Y227" s="318">
        <v>41691</v>
      </c>
      <c r="Z227" s="316">
        <v>2.3702999999999999</v>
      </c>
      <c r="AA227" s="316">
        <f t="shared" si="44"/>
        <v>3.1415783439490435</v>
      </c>
      <c r="AB227" s="316">
        <f t="shared" si="50"/>
        <v>-8.90000000000013E-3</v>
      </c>
      <c r="AC227" s="318">
        <v>41691</v>
      </c>
      <c r="AD227" s="316">
        <v>2.3792</v>
      </c>
      <c r="AE227" s="316">
        <f t="shared" si="45"/>
        <v>3.1350815286624187</v>
      </c>
      <c r="AF227" s="316">
        <f t="shared" si="51"/>
        <v>3.180000000000005E-2</v>
      </c>
      <c r="AG227" s="316">
        <f t="shared" si="52"/>
        <v>4.070000000000018E-2</v>
      </c>
      <c r="AH227" s="4">
        <v>41691</v>
      </c>
      <c r="AI227" s="5">
        <v>2.411</v>
      </c>
      <c r="AJ227" s="5">
        <f t="shared" si="46"/>
        <v>3.098299363057325</v>
      </c>
      <c r="AK227" s="106"/>
      <c r="AL227" s="95">
        <f t="shared" si="53"/>
        <v>78.801399649698013</v>
      </c>
      <c r="AM227" s="70">
        <f t="shared" si="57"/>
        <v>2.4438273969967844E-3</v>
      </c>
      <c r="AN227" s="74">
        <f t="shared" si="49"/>
        <v>6.764981103610207E-2</v>
      </c>
      <c r="AO227" s="74">
        <f t="shared" si="47"/>
        <v>0.11833062316490961</v>
      </c>
      <c r="AP227" s="106"/>
      <c r="AQ227" s="4">
        <v>41691</v>
      </c>
      <c r="AR227" s="5">
        <v>2.4706000000000001</v>
      </c>
      <c r="AS227" s="330">
        <v>41691</v>
      </c>
      <c r="AT227" s="328">
        <v>2.7637999999999998</v>
      </c>
      <c r="AU227" s="330">
        <v>41691</v>
      </c>
      <c r="AV227" s="328">
        <v>3.1516999999999999</v>
      </c>
      <c r="AW227" s="330">
        <v>41691</v>
      </c>
      <c r="AX227" s="328">
        <v>3.4352</v>
      </c>
      <c r="AY227" s="330">
        <v>41691</v>
      </c>
      <c r="AZ227" s="328">
        <v>4.2514000000000003</v>
      </c>
      <c r="BA227" s="106"/>
      <c r="BC227" s="4">
        <v>41691</v>
      </c>
      <c r="BD227" s="5">
        <v>2.1459999999999999</v>
      </c>
    </row>
    <row r="228" spans="1:56">
      <c r="A228" s="4">
        <v>41698</v>
      </c>
      <c r="B228" s="318">
        <v>41698</v>
      </c>
      <c r="C228" s="316">
        <v>1.74</v>
      </c>
      <c r="D228" s="316">
        <f t="shared" si="36"/>
        <v>2.0108216560509553</v>
      </c>
      <c r="E228" s="316">
        <f t="shared" si="54"/>
        <v>0.11699999999999999</v>
      </c>
      <c r="F228" s="4">
        <v>41698</v>
      </c>
      <c r="G228" s="5">
        <v>1.623</v>
      </c>
      <c r="H228" s="5">
        <f t="shared" si="37"/>
        <v>1.8679490445859874</v>
      </c>
      <c r="I228" s="106"/>
      <c r="J228" s="95">
        <f t="shared" si="38"/>
        <v>85.129461230781146</v>
      </c>
      <c r="K228" s="70">
        <f t="shared" si="39"/>
        <v>3.7456093620047946E-3</v>
      </c>
      <c r="L228" s="74">
        <f t="shared" si="40"/>
        <v>5.837578903395043E-2</v>
      </c>
      <c r="M228" s="74">
        <f t="shared" si="41"/>
        <v>8.094316394183465E-2</v>
      </c>
      <c r="N228" s="106"/>
      <c r="O228" s="4">
        <v>41698</v>
      </c>
      <c r="P228" s="5">
        <v>1.34</v>
      </c>
      <c r="Q228" s="5">
        <f t="shared" si="42"/>
        <v>1.7180891719745208</v>
      </c>
      <c r="R228" s="106"/>
      <c r="S228" s="5">
        <f>(1+G228)/(1+P228)-1</f>
        <v>0.12094017094017118</v>
      </c>
      <c r="T228" s="95">
        <f t="shared" si="55"/>
        <v>98.798604115208988</v>
      </c>
      <c r="U228" s="70">
        <f t="shared" si="56"/>
        <v>1.1392319871274231E-3</v>
      </c>
      <c r="V228" s="74">
        <f t="shared" si="48"/>
        <v>2.1874398250526377E-2</v>
      </c>
      <c r="W228" s="74">
        <f t="shared" si="43"/>
        <v>2.9414031093447059E-2</v>
      </c>
      <c r="X228" s="106"/>
      <c r="Y228" s="318">
        <v>41698</v>
      </c>
      <c r="Z228" s="316">
        <v>2.3109999999999999</v>
      </c>
      <c r="AA228" s="316">
        <f t="shared" si="44"/>
        <v>3.1295127388535016</v>
      </c>
      <c r="AB228" s="316">
        <f t="shared" si="50"/>
        <v>4.9999999999998934E-3</v>
      </c>
      <c r="AC228" s="318">
        <v>41698</v>
      </c>
      <c r="AD228" s="316">
        <v>2.306</v>
      </c>
      <c r="AE228" s="316">
        <f t="shared" si="45"/>
        <v>3.1228942675159215</v>
      </c>
      <c r="AF228" s="316">
        <f t="shared" si="51"/>
        <v>2.4999999999999911E-2</v>
      </c>
      <c r="AG228" s="316">
        <f t="shared" si="52"/>
        <v>2.0000000000000018E-2</v>
      </c>
      <c r="AH228" s="4">
        <v>41698</v>
      </c>
      <c r="AI228" s="5">
        <v>2.331</v>
      </c>
      <c r="AJ228" s="5">
        <f t="shared" si="46"/>
        <v>3.0859299363057326</v>
      </c>
      <c r="AK228" s="106"/>
      <c r="AL228" s="95">
        <f t="shared" si="53"/>
        <v>79.419622486177275</v>
      </c>
      <c r="AM228" s="70">
        <f t="shared" si="57"/>
        <v>7.8453281188848954E-3</v>
      </c>
      <c r="AN228" s="74">
        <f t="shared" si="49"/>
        <v>6.6857065074102051E-2</v>
      </c>
      <c r="AO228" s="74">
        <f t="shared" si="47"/>
        <v>0.11824461201392129</v>
      </c>
      <c r="AP228" s="106"/>
      <c r="AQ228" s="4">
        <v>41698</v>
      </c>
      <c r="AR228" s="5">
        <v>2.4050000000000002</v>
      </c>
      <c r="AS228" s="330">
        <v>41698</v>
      </c>
      <c r="AT228" s="328">
        <v>2.6856999999999998</v>
      </c>
      <c r="AU228" s="330">
        <v>41698</v>
      </c>
      <c r="AV228" s="328">
        <v>3.0796999999999999</v>
      </c>
      <c r="AW228" s="330">
        <v>41698</v>
      </c>
      <c r="AX228" s="328">
        <v>3.3542000000000001</v>
      </c>
      <c r="AY228" s="330">
        <v>41698</v>
      </c>
      <c r="AZ228" s="328">
        <v>4.0561999999999996</v>
      </c>
      <c r="BA228" s="106"/>
      <c r="BC228" s="4">
        <v>41698</v>
      </c>
      <c r="BD228" s="5">
        <v>2.0750000000000002</v>
      </c>
    </row>
    <row r="229" spans="1:56">
      <c r="A229" s="4">
        <v>41705</v>
      </c>
      <c r="B229" s="318">
        <v>41705</v>
      </c>
      <c r="C229" s="316">
        <v>1.772</v>
      </c>
      <c r="D229" s="316">
        <f t="shared" si="36"/>
        <v>2.0006617834394906</v>
      </c>
      <c r="E229" s="316">
        <f t="shared" si="54"/>
        <v>0.11999999999999988</v>
      </c>
      <c r="F229" s="4">
        <v>41705</v>
      </c>
      <c r="G229" s="5">
        <v>1.6520000000000001</v>
      </c>
      <c r="H229" s="5">
        <f t="shared" si="37"/>
        <v>1.8576305732484077</v>
      </c>
      <c r="I229" s="106"/>
      <c r="J229" s="95">
        <f t="shared" si="38"/>
        <v>84.886909444381473</v>
      </c>
      <c r="K229" s="70">
        <f t="shared" si="39"/>
        <v>-2.8492108712180027E-3</v>
      </c>
      <c r="L229" s="74">
        <f t="shared" si="40"/>
        <v>5.7409638653159005E-2</v>
      </c>
      <c r="M229" s="74">
        <f t="shared" si="41"/>
        <v>8.0874920516028334E-2</v>
      </c>
      <c r="N229" s="106"/>
      <c r="O229" s="4">
        <v>41705</v>
      </c>
      <c r="P229" s="5">
        <v>1.42</v>
      </c>
      <c r="Q229" s="5">
        <f t="shared" si="42"/>
        <v>1.7138853503184706</v>
      </c>
      <c r="R229" s="106"/>
      <c r="S229" s="5">
        <f>(1+G229)/(1+P229)-1</f>
        <v>9.5867768595041314E-2</v>
      </c>
      <c r="T229" s="95">
        <f t="shared" si="55"/>
        <v>99.046357836390428</v>
      </c>
      <c r="U229" s="70">
        <f t="shared" si="56"/>
        <v>2.5076641861511918E-3</v>
      </c>
      <c r="V229" s="74">
        <f t="shared" si="48"/>
        <v>2.1942478003797523E-2</v>
      </c>
      <c r="W229" s="74">
        <f t="shared" si="43"/>
        <v>2.9381131580807615E-2</v>
      </c>
      <c r="X229" s="106"/>
      <c r="Y229" s="318">
        <v>41705</v>
      </c>
      <c r="Z229" s="316">
        <v>2.3239999999999998</v>
      </c>
      <c r="AA229" s="316">
        <f t="shared" si="44"/>
        <v>3.1171535031847122</v>
      </c>
      <c r="AB229" s="316">
        <f t="shared" si="50"/>
        <v>1.0199999999999765E-2</v>
      </c>
      <c r="AC229" s="318">
        <v>41705</v>
      </c>
      <c r="AD229" s="316">
        <v>2.3138000000000001</v>
      </c>
      <c r="AE229" s="316">
        <f t="shared" si="45"/>
        <v>3.1105834394904441</v>
      </c>
      <c r="AF229" s="316">
        <f t="shared" si="51"/>
        <v>2.9199999999999893E-2</v>
      </c>
      <c r="AG229" s="316">
        <f t="shared" si="52"/>
        <v>1.9000000000000128E-2</v>
      </c>
      <c r="AH229" s="4">
        <v>41705</v>
      </c>
      <c r="AI229" s="5">
        <v>2.343</v>
      </c>
      <c r="AJ229" s="5">
        <f t="shared" si="46"/>
        <v>3.0736178343949048</v>
      </c>
      <c r="AK229" s="106"/>
      <c r="AL229" s="95">
        <f t="shared" si="53"/>
        <v>79.32654989989156</v>
      </c>
      <c r="AM229" s="70">
        <f t="shared" si="57"/>
        <v>-1.1719092004235281E-3</v>
      </c>
      <c r="AN229" s="74">
        <f t="shared" si="49"/>
        <v>6.6857058185410753E-2</v>
      </c>
      <c r="AO229" s="74">
        <f t="shared" si="47"/>
        <v>0.11815857723819495</v>
      </c>
      <c r="AP229" s="106"/>
      <c r="AQ229" s="4">
        <v>41705</v>
      </c>
      <c r="AR229" s="5">
        <v>2.4266999999999999</v>
      </c>
      <c r="AS229" s="330">
        <v>41705</v>
      </c>
      <c r="AT229" s="328">
        <v>2.7092999999999998</v>
      </c>
      <c r="AU229" s="330">
        <v>41705</v>
      </c>
      <c r="AV229" s="328">
        <v>3.0831</v>
      </c>
      <c r="AW229" s="330">
        <v>41705</v>
      </c>
      <c r="AX229" s="328">
        <v>3.3186999999999998</v>
      </c>
      <c r="AY229" s="330">
        <v>41705</v>
      </c>
      <c r="AZ229" s="328">
        <v>4.01</v>
      </c>
      <c r="BA229" s="106"/>
      <c r="BC229" s="4">
        <v>41705</v>
      </c>
      <c r="BD229" s="5">
        <v>2.1680000000000001</v>
      </c>
    </row>
    <row r="230" spans="1:56">
      <c r="A230" s="4">
        <v>41712</v>
      </c>
      <c r="B230" s="318">
        <v>41712</v>
      </c>
      <c r="C230" s="316">
        <v>1.6591</v>
      </c>
      <c r="D230" s="316">
        <f t="shared" si="36"/>
        <v>1.9900095541401273</v>
      </c>
      <c r="E230" s="316">
        <f t="shared" si="54"/>
        <v>0.11410000000000009</v>
      </c>
      <c r="F230" s="4">
        <v>41712</v>
      </c>
      <c r="G230" s="5">
        <v>1.5449999999999999</v>
      </c>
      <c r="H230" s="5">
        <f t="shared" si="37"/>
        <v>1.8470127388535036</v>
      </c>
      <c r="I230" s="106"/>
      <c r="J230" s="95">
        <f t="shared" si="38"/>
        <v>85.78563309416802</v>
      </c>
      <c r="K230" s="70">
        <f t="shared" si="39"/>
        <v>1.0587305577138452E-2</v>
      </c>
      <c r="L230" s="74">
        <f t="shared" si="40"/>
        <v>5.7977068184953594E-2</v>
      </c>
      <c r="M230" s="74">
        <f t="shared" si="41"/>
        <v>8.080869139574387E-2</v>
      </c>
      <c r="N230" s="106"/>
      <c r="O230" s="4">
        <v>41712</v>
      </c>
      <c r="P230" s="5">
        <v>1.35</v>
      </c>
      <c r="Q230" s="5">
        <f t="shared" si="42"/>
        <v>1.7094904458598721</v>
      </c>
      <c r="R230" s="106"/>
      <c r="S230" s="5">
        <f>(1+G230)/(1+P230)-1</f>
        <v>8.2978723404255161E-2</v>
      </c>
      <c r="T230" s="95">
        <f t="shared" si="55"/>
        <v>99.173987237829991</v>
      </c>
      <c r="U230" s="70">
        <f t="shared" si="56"/>
        <v>1.2885824802400868E-3</v>
      </c>
      <c r="V230" s="74">
        <f t="shared" si="48"/>
        <v>2.1921027135310744E-2</v>
      </c>
      <c r="W230" s="74">
        <f t="shared" si="43"/>
        <v>2.9348095581350767E-2</v>
      </c>
      <c r="X230" s="106"/>
      <c r="Y230" s="318">
        <v>41712</v>
      </c>
      <c r="Z230" s="316">
        <v>2.2252999999999998</v>
      </c>
      <c r="AA230" s="316">
        <f t="shared" si="44"/>
        <v>3.1044280254777057</v>
      </c>
      <c r="AB230" s="316">
        <f t="shared" si="50"/>
        <v>-2.3600000000000065E-2</v>
      </c>
      <c r="AC230" s="318">
        <v>41712</v>
      </c>
      <c r="AD230" s="316">
        <v>2.2488999999999999</v>
      </c>
      <c r="AE230" s="316">
        <f t="shared" si="45"/>
        <v>3.0982197452229276</v>
      </c>
      <c r="AF230" s="316">
        <f t="shared" si="51"/>
        <v>-1.2900000000000134E-2</v>
      </c>
      <c r="AG230" s="316">
        <f t="shared" si="52"/>
        <v>1.0699999999999932E-2</v>
      </c>
      <c r="AH230" s="4">
        <v>41712</v>
      </c>
      <c r="AI230" s="5">
        <v>2.2359999999999998</v>
      </c>
      <c r="AJ230" s="5">
        <f t="shared" si="46"/>
        <v>3.0608980891719746</v>
      </c>
      <c r="AK230" s="106"/>
      <c r="AL230" s="95">
        <f t="shared" si="53"/>
        <v>80.160701098492027</v>
      </c>
      <c r="AM230" s="70">
        <f t="shared" si="57"/>
        <v>1.0515410031737766E-2</v>
      </c>
      <c r="AN230" s="74">
        <f t="shared" si="49"/>
        <v>6.7298306949877151E-2</v>
      </c>
      <c r="AO230" s="74">
        <f t="shared" si="47"/>
        <v>0.11807436980230156</v>
      </c>
      <c r="AP230" s="106"/>
      <c r="AQ230" s="4">
        <v>41712</v>
      </c>
      <c r="AR230" s="5">
        <v>2.3290999999999999</v>
      </c>
      <c r="AS230" s="330">
        <v>41712</v>
      </c>
      <c r="AT230" s="328">
        <v>2.6151</v>
      </c>
      <c r="AU230" s="330">
        <v>41712</v>
      </c>
      <c r="AV230" s="328">
        <v>2.9981</v>
      </c>
      <c r="AW230" s="330">
        <v>41712</v>
      </c>
      <c r="AX230" s="328">
        <v>3.2467999999999999</v>
      </c>
      <c r="AY230" s="330">
        <v>41712</v>
      </c>
      <c r="AZ230" s="328">
        <v>3.9958</v>
      </c>
      <c r="BA230" s="106"/>
      <c r="BC230" s="4">
        <v>41712</v>
      </c>
      <c r="BD230" s="5">
        <v>2.0510000000000002</v>
      </c>
    </row>
    <row r="231" spans="1:56">
      <c r="A231" s="4">
        <v>41719</v>
      </c>
      <c r="B231" s="318">
        <v>41719</v>
      </c>
      <c r="C231" s="316">
        <v>1.7265000000000001</v>
      </c>
      <c r="D231" s="316">
        <f t="shared" si="36"/>
        <v>1.9800261146496811</v>
      </c>
      <c r="E231" s="316">
        <f t="shared" si="54"/>
        <v>9.6500000000000252E-2</v>
      </c>
      <c r="F231" s="4">
        <v>41719</v>
      </c>
      <c r="G231" s="5">
        <v>1.63</v>
      </c>
      <c r="H231" s="5">
        <f t="shared" si="37"/>
        <v>1.8370955414012742</v>
      </c>
      <c r="I231" s="106"/>
      <c r="J231" s="95">
        <f t="shared" si="38"/>
        <v>85.070844526788107</v>
      </c>
      <c r="K231" s="70">
        <f t="shared" si="39"/>
        <v>-8.3322642917990648E-3</v>
      </c>
      <c r="L231" s="74">
        <f t="shared" si="40"/>
        <v>5.8007871275229751E-2</v>
      </c>
      <c r="M231" s="74">
        <f t="shared" si="41"/>
        <v>8.0743888383495513E-2</v>
      </c>
      <c r="N231" s="106"/>
      <c r="O231" s="4">
        <v>41719</v>
      </c>
      <c r="P231" s="5">
        <v>1.4</v>
      </c>
      <c r="Q231" s="5">
        <f t="shared" si="42"/>
        <v>1.7050955414012734</v>
      </c>
      <c r="R231" s="106"/>
      <c r="S231" s="5">
        <f>(1+G231)/(1+P231)-1</f>
        <v>9.5833333333333437E-2</v>
      </c>
      <c r="T231" s="95">
        <f t="shared" si="55"/>
        <v>99.046698579098688</v>
      </c>
      <c r="U231" s="70">
        <f t="shared" si="56"/>
        <v>-1.2834883650089659E-3</v>
      </c>
      <c r="V231" s="74">
        <f t="shared" si="48"/>
        <v>2.175258619270223E-2</v>
      </c>
      <c r="W231" s="74">
        <f t="shared" si="43"/>
        <v>2.9313117249692912E-2</v>
      </c>
      <c r="X231" s="106"/>
      <c r="Y231" s="318">
        <v>41719</v>
      </c>
      <c r="Z231" s="316">
        <v>2.2664</v>
      </c>
      <c r="AA231" s="316">
        <f t="shared" si="44"/>
        <v>3.0929318471337561</v>
      </c>
      <c r="AB231" s="316">
        <f t="shared" si="50"/>
        <v>-3.0000000000001137E-3</v>
      </c>
      <c r="AC231" s="318">
        <v>41719</v>
      </c>
      <c r="AD231" s="316">
        <v>2.2694000000000001</v>
      </c>
      <c r="AE231" s="316">
        <f t="shared" si="45"/>
        <v>3.0871140127388519</v>
      </c>
      <c r="AF231" s="316">
        <f t="shared" si="51"/>
        <v>-5.3999999999998494E-3</v>
      </c>
      <c r="AG231" s="316">
        <f t="shared" si="52"/>
        <v>-2.3999999999997357E-3</v>
      </c>
      <c r="AH231" s="4">
        <v>41719</v>
      </c>
      <c r="AI231" s="5">
        <v>2.2640000000000002</v>
      </c>
      <c r="AJ231" s="5">
        <f t="shared" si="46"/>
        <v>3.0494458598726122</v>
      </c>
      <c r="AK231" s="106"/>
      <c r="AL231" s="95">
        <f t="shared" si="53"/>
        <v>79.941490409547555</v>
      </c>
      <c r="AM231" s="70">
        <f t="shared" si="57"/>
        <v>-2.7346403654220953E-3</v>
      </c>
      <c r="AN231" s="74">
        <f t="shared" si="49"/>
        <v>6.7322135747449344E-2</v>
      </c>
      <c r="AO231" s="74">
        <f t="shared" si="47"/>
        <v>0.11797939101011858</v>
      </c>
      <c r="AP231" s="106"/>
      <c r="AQ231" s="4">
        <v>41719</v>
      </c>
      <c r="AR231" s="5">
        <v>2.4178000000000002</v>
      </c>
      <c r="AS231" s="330">
        <v>41719</v>
      </c>
      <c r="AT231" s="328">
        <v>2.7218</v>
      </c>
      <c r="AU231" s="330">
        <v>41719</v>
      </c>
      <c r="AV231" s="328">
        <v>3.0781999999999998</v>
      </c>
      <c r="AW231" s="330">
        <v>41719</v>
      </c>
      <c r="AX231" s="328">
        <v>3.2877000000000001</v>
      </c>
      <c r="AY231" s="330">
        <v>41719</v>
      </c>
      <c r="AZ231" s="328">
        <v>4.0324</v>
      </c>
      <c r="BA231" s="106"/>
      <c r="BC231" s="4">
        <v>41719</v>
      </c>
      <c r="BD231" s="5">
        <v>2.1059999999999999</v>
      </c>
    </row>
    <row r="232" spans="1:56">
      <c r="A232" s="4">
        <v>41726</v>
      </c>
      <c r="B232" s="318">
        <v>41726</v>
      </c>
      <c r="C232" s="316">
        <v>1.6526999999999998</v>
      </c>
      <c r="D232" s="316">
        <f t="shared" ref="D232:D295" si="58">AVERAGE(C76:C232)</f>
        <v>1.9691057324840759</v>
      </c>
      <c r="E232" s="316">
        <f t="shared" si="54"/>
        <v>0.10469999999999979</v>
      </c>
      <c r="F232" s="4">
        <v>41726</v>
      </c>
      <c r="G232" s="5">
        <v>1.548</v>
      </c>
      <c r="H232" s="5">
        <f t="shared" ref="H232:H295" si="59">AVERAGE(G76:G232)</f>
        <v>1.82607643312102</v>
      </c>
      <c r="I232" s="106"/>
      <c r="J232" s="95">
        <f t="shared" ref="J232:J295" si="60">100/(1+G232/100)^10</f>
        <v>85.760293088611775</v>
      </c>
      <c r="K232" s="70">
        <f t="shared" ref="K232:K295" si="61">(J232-J231)/J231</f>
        <v>8.1044048129387675E-3</v>
      </c>
      <c r="L232" s="74">
        <f t="shared" ref="L232:L295" si="62">STDEVPA(K181:K232)*SQRT(52)</f>
        <v>5.7881497216365978E-2</v>
      </c>
      <c r="M232" s="74">
        <f t="shared" ref="M232:M295" si="63">AVERAGE(L76:L232)</f>
        <v>8.0675493015960928E-2</v>
      </c>
      <c r="N232" s="106"/>
      <c r="O232" s="4">
        <v>41726</v>
      </c>
      <c r="P232" s="5">
        <v>1.41</v>
      </c>
      <c r="Q232" s="5">
        <f t="shared" ref="Q232:Q295" si="64">AVERAGE(P76:P232)</f>
        <v>1.7001273885350312</v>
      </c>
      <c r="R232" s="106"/>
      <c r="S232" s="5">
        <f>(1+G232)/(1+P232)-1</f>
        <v>5.7261410788381761E-2</v>
      </c>
      <c r="T232" s="95">
        <f t="shared" si="55"/>
        <v>99.42918514727296</v>
      </c>
      <c r="U232" s="70">
        <f t="shared" si="56"/>
        <v>3.8616791236995994E-3</v>
      </c>
      <c r="V232" s="74">
        <f t="shared" si="48"/>
        <v>2.163365904426684E-2</v>
      </c>
      <c r="W232" s="74">
        <f t="shared" ref="W232:W295" si="65">AVERAGE(V76:V232)</f>
        <v>2.9278600069317033E-2</v>
      </c>
      <c r="X232" s="106"/>
      <c r="Y232" s="318">
        <v>41726</v>
      </c>
      <c r="Z232" s="316">
        <v>2.194</v>
      </c>
      <c r="AA232" s="316">
        <f t="shared" ref="AA232:AA295" si="66">AVERAGE(Z76:Z232)</f>
        <v>3.0802738853503171</v>
      </c>
      <c r="AB232" s="316">
        <f t="shared" si="50"/>
        <v>-5.0000000000016698E-4</v>
      </c>
      <c r="AC232" s="318">
        <v>41726</v>
      </c>
      <c r="AD232" s="316">
        <v>2.1945000000000001</v>
      </c>
      <c r="AE232" s="316">
        <f t="shared" ref="AE232:AE295" si="67">AVERAGE(AD76:AD232)</f>
        <v>3.0747490445859857</v>
      </c>
      <c r="AF232" s="316">
        <f t="shared" si="51"/>
        <v>-1.2500000000000178E-2</v>
      </c>
      <c r="AG232" s="316">
        <f t="shared" si="52"/>
        <v>-1.2000000000000011E-2</v>
      </c>
      <c r="AH232" s="4">
        <v>41726</v>
      </c>
      <c r="AI232" s="5">
        <v>2.1819999999999999</v>
      </c>
      <c r="AJ232" s="5">
        <f t="shared" ref="AJ232:AJ295" si="68">AVERAGE(AI76:AI232)</f>
        <v>3.0365859872611467</v>
      </c>
      <c r="AK232" s="106"/>
      <c r="AL232" s="95">
        <f t="shared" si="53"/>
        <v>80.585334248189909</v>
      </c>
      <c r="AM232" s="70">
        <f t="shared" si="57"/>
        <v>8.0539383909892515E-3</v>
      </c>
      <c r="AN232" s="74">
        <f t="shared" si="49"/>
        <v>6.7778171157959519E-2</v>
      </c>
      <c r="AO232" s="74">
        <f t="shared" ref="AO232:AO295" si="69">AVERAGE(AN76:AN232)</f>
        <v>0.11788150321670594</v>
      </c>
      <c r="AP232" s="106"/>
      <c r="AQ232" s="4">
        <v>41726</v>
      </c>
      <c r="AR232" s="5">
        <v>2.3182</v>
      </c>
      <c r="AS232" s="330">
        <v>41726</v>
      </c>
      <c r="AT232" s="328">
        <v>2.6306000000000003</v>
      </c>
      <c r="AU232" s="330">
        <v>41726</v>
      </c>
      <c r="AV232" s="328">
        <v>2.9765999999999999</v>
      </c>
      <c r="AW232" s="330">
        <v>41726</v>
      </c>
      <c r="AX232" s="328">
        <v>3.2061999999999999</v>
      </c>
      <c r="AY232" s="330">
        <v>41726</v>
      </c>
      <c r="AZ232" s="328">
        <v>3.9889000000000001</v>
      </c>
      <c r="BA232" s="106"/>
      <c r="BC232" s="4">
        <v>41726</v>
      </c>
      <c r="BD232" s="5">
        <v>2.0960000000000001</v>
      </c>
    </row>
    <row r="233" spans="1:56">
      <c r="A233" s="4">
        <v>41733</v>
      </c>
      <c r="B233" s="318">
        <v>41733</v>
      </c>
      <c r="C233" s="316">
        <v>1.6686999999999999</v>
      </c>
      <c r="D233" s="316">
        <f t="shared" si="58"/>
        <v>1.9579121019108272</v>
      </c>
      <c r="E233" s="316">
        <f t="shared" si="54"/>
        <v>0.1166999999999998</v>
      </c>
      <c r="F233" s="4">
        <v>41733</v>
      </c>
      <c r="G233" s="5">
        <v>1.552</v>
      </c>
      <c r="H233" s="5">
        <f t="shared" si="59"/>
        <v>1.8144904458598734</v>
      </c>
      <c r="I233" s="106"/>
      <c r="J233" s="95">
        <f t="shared" si="60"/>
        <v>85.726519221528477</v>
      </c>
      <c r="K233" s="70">
        <f t="shared" si="61"/>
        <v>-3.9381706693097273E-4</v>
      </c>
      <c r="L233" s="74">
        <f t="shared" si="62"/>
        <v>5.7301927804332596E-2</v>
      </c>
      <c r="M233" s="74">
        <f t="shared" si="63"/>
        <v>8.0601839922150073E-2</v>
      </c>
      <c r="N233" s="106"/>
      <c r="O233" s="4">
        <v>41733</v>
      </c>
      <c r="P233" s="5">
        <v>1.48</v>
      </c>
      <c r="Q233" s="5">
        <f t="shared" si="64"/>
        <v>1.6947133757961779</v>
      </c>
      <c r="R233" s="106"/>
      <c r="S233" s="5">
        <f>(1+G233)/(1+P233)-1</f>
        <v>2.9032258064516148E-2</v>
      </c>
      <c r="T233" s="95">
        <f t="shared" si="55"/>
        <v>99.710140461116438</v>
      </c>
      <c r="U233" s="70">
        <f t="shared" si="56"/>
        <v>2.8256825541447543E-3</v>
      </c>
      <c r="V233" s="74">
        <f t="shared" si="48"/>
        <v>2.1646562562989087E-2</v>
      </c>
      <c r="W233" s="74">
        <f t="shared" si="65"/>
        <v>2.9247254871920449E-2</v>
      </c>
      <c r="X233" s="106"/>
      <c r="Y233" s="318">
        <v>41733</v>
      </c>
      <c r="Z233" s="316">
        <v>2.1972</v>
      </c>
      <c r="AA233" s="316">
        <f t="shared" si="66"/>
        <v>3.0673509554140117</v>
      </c>
      <c r="AB233" s="316">
        <f t="shared" si="50"/>
        <v>0.12579999999999991</v>
      </c>
      <c r="AC233" s="318">
        <v>41733</v>
      </c>
      <c r="AD233" s="316">
        <v>2.0714000000000001</v>
      </c>
      <c r="AE233" s="316">
        <f t="shared" si="67"/>
        <v>3.060856050955413</v>
      </c>
      <c r="AF233" s="316">
        <f t="shared" si="51"/>
        <v>6.9599999999999884E-2</v>
      </c>
      <c r="AG233" s="316">
        <f t="shared" si="52"/>
        <v>-5.6200000000000028E-2</v>
      </c>
      <c r="AH233" s="4">
        <v>41733</v>
      </c>
      <c r="AI233" s="5">
        <v>2.141</v>
      </c>
      <c r="AJ233" s="5">
        <f t="shared" si="68"/>
        <v>3.0229235668789816</v>
      </c>
      <c r="AK233" s="106"/>
      <c r="AL233" s="95">
        <f t="shared" si="53"/>
        <v>80.909393460219377</v>
      </c>
      <c r="AM233" s="70">
        <f t="shared" si="57"/>
        <v>4.0213174649300016E-3</v>
      </c>
      <c r="AN233" s="74">
        <f t="shared" si="49"/>
        <v>6.2354067897120384E-2</v>
      </c>
      <c r="AO233" s="74">
        <f t="shared" si="69"/>
        <v>0.11775039585450271</v>
      </c>
      <c r="AP233" s="106"/>
      <c r="AQ233" s="4">
        <v>41733</v>
      </c>
      <c r="AR233" s="5">
        <v>2.3462000000000001</v>
      </c>
      <c r="AS233" s="330">
        <v>41733</v>
      </c>
      <c r="AT233" s="328">
        <v>2.6299000000000001</v>
      </c>
      <c r="AU233" s="330">
        <v>41733</v>
      </c>
      <c r="AV233" s="328">
        <v>2.9882999999999997</v>
      </c>
      <c r="AW233" s="330">
        <v>41733</v>
      </c>
      <c r="AX233" s="328">
        <v>3.1945999999999999</v>
      </c>
      <c r="AY233" s="330">
        <v>41733</v>
      </c>
      <c r="AZ233" s="328">
        <v>4.1329000000000002</v>
      </c>
      <c r="BA233" s="106"/>
      <c r="BC233" s="4">
        <v>41733</v>
      </c>
      <c r="BD233" s="5">
        <v>2.077</v>
      </c>
    </row>
    <row r="234" spans="1:56">
      <c r="A234" s="4">
        <v>41740</v>
      </c>
      <c r="B234" s="318">
        <v>41740</v>
      </c>
      <c r="C234" s="316">
        <v>1.6207</v>
      </c>
      <c r="D234" s="316">
        <f t="shared" si="58"/>
        <v>1.9457764331210183</v>
      </c>
      <c r="E234" s="316">
        <f t="shared" si="54"/>
        <v>0.11870000000000003</v>
      </c>
      <c r="F234" s="4">
        <v>41740</v>
      </c>
      <c r="G234" s="5">
        <v>1.502</v>
      </c>
      <c r="H234" s="5">
        <f t="shared" si="59"/>
        <v>1.801891719745224</v>
      </c>
      <c r="I234" s="106"/>
      <c r="J234" s="95">
        <f t="shared" si="60"/>
        <v>86.149746347461132</v>
      </c>
      <c r="K234" s="70">
        <f t="shared" si="61"/>
        <v>4.9369451807436768E-3</v>
      </c>
      <c r="L234" s="74">
        <f t="shared" si="62"/>
        <v>5.7399886510972727E-2</v>
      </c>
      <c r="M234" s="74">
        <f t="shared" si="63"/>
        <v>8.0526498827788312E-2</v>
      </c>
      <c r="N234" s="106"/>
      <c r="O234" s="4">
        <v>41740</v>
      </c>
      <c r="P234" s="5">
        <v>1.42</v>
      </c>
      <c r="Q234" s="5">
        <f t="shared" si="64"/>
        <v>1.6886624203821652</v>
      </c>
      <c r="R234" s="106"/>
      <c r="S234" s="5">
        <f>(1+G234)/(1+P234)-1</f>
        <v>3.3884297520661022E-2</v>
      </c>
      <c r="T234" s="95">
        <f t="shared" si="55"/>
        <v>99.661787649934737</v>
      </c>
      <c r="U234" s="70">
        <f t="shared" si="56"/>
        <v>-4.8493373851536014E-4</v>
      </c>
      <c r="V234" s="74">
        <f t="shared" si="48"/>
        <v>2.1507672093270959E-2</v>
      </c>
      <c r="W234" s="74">
        <f t="shared" si="65"/>
        <v>2.921913340158154E-2</v>
      </c>
      <c r="X234" s="106"/>
      <c r="Y234" s="318">
        <v>41740</v>
      </c>
      <c r="Z234" s="316">
        <v>2.1675</v>
      </c>
      <c r="AA234" s="316">
        <f t="shared" si="66"/>
        <v>3.0542216560509545</v>
      </c>
      <c r="AB234" s="316">
        <f t="shared" si="50"/>
        <v>7.649999999999979E-2</v>
      </c>
      <c r="AC234" s="318">
        <v>41740</v>
      </c>
      <c r="AD234" s="316">
        <v>2.0910000000000002</v>
      </c>
      <c r="AE234" s="316">
        <f t="shared" si="67"/>
        <v>3.0470840764331197</v>
      </c>
      <c r="AF234" s="316">
        <f t="shared" si="51"/>
        <v>5.0999999999999712E-2</v>
      </c>
      <c r="AG234" s="316">
        <f t="shared" si="52"/>
        <v>-2.5500000000000078E-2</v>
      </c>
      <c r="AH234" s="4">
        <v>41740</v>
      </c>
      <c r="AI234" s="5">
        <v>2.1419999999999999</v>
      </c>
      <c r="AJ234" s="5">
        <f t="shared" si="68"/>
        <v>3.0092292993630578</v>
      </c>
      <c r="AK234" s="106"/>
      <c r="AL234" s="95">
        <f t="shared" si="53"/>
        <v>80.901472543360086</v>
      </c>
      <c r="AM234" s="70">
        <f t="shared" si="57"/>
        <v>-9.7898606336550403E-5</v>
      </c>
      <c r="AN234" s="74">
        <f t="shared" si="49"/>
        <v>6.1693266392337111E-2</v>
      </c>
      <c r="AO234" s="74">
        <f t="shared" si="69"/>
        <v>0.11761524225558133</v>
      </c>
      <c r="AP234" s="106"/>
      <c r="AQ234" s="4">
        <v>41740</v>
      </c>
      <c r="AR234" s="5">
        <v>2.2772000000000001</v>
      </c>
      <c r="AS234" s="330">
        <v>41740</v>
      </c>
      <c r="AT234" s="328">
        <v>2.5409000000000002</v>
      </c>
      <c r="AU234" s="330">
        <v>41740</v>
      </c>
      <c r="AV234" s="328">
        <v>2.8193000000000001</v>
      </c>
      <c r="AW234" s="330">
        <v>41740</v>
      </c>
      <c r="AX234" s="328">
        <v>3.1055999999999999</v>
      </c>
      <c r="AY234" s="330">
        <v>41740</v>
      </c>
      <c r="AZ234" s="328">
        <v>4.1238999999999999</v>
      </c>
      <c r="BA234" s="106"/>
      <c r="BC234" s="4">
        <v>41740</v>
      </c>
      <c r="BD234" s="5">
        <v>1.944</v>
      </c>
    </row>
    <row r="235" spans="1:56">
      <c r="A235" s="4">
        <v>41747</v>
      </c>
      <c r="B235" s="318">
        <v>41747</v>
      </c>
      <c r="C235" s="316">
        <v>1.6242000000000001</v>
      </c>
      <c r="D235" s="316">
        <f t="shared" si="58"/>
        <v>1.9342872611464959</v>
      </c>
      <c r="E235" s="316">
        <f t="shared" si="54"/>
        <v>0.11020000000000008</v>
      </c>
      <c r="F235" s="4">
        <v>41747</v>
      </c>
      <c r="G235" s="5">
        <v>1.514</v>
      </c>
      <c r="H235" s="5">
        <f t="shared" si="59"/>
        <v>1.790025477707007</v>
      </c>
      <c r="I235" s="106"/>
      <c r="J235" s="95">
        <f t="shared" si="60"/>
        <v>86.047962632408556</v>
      </c>
      <c r="K235" s="70">
        <f t="shared" si="61"/>
        <v>-1.1814743440109507E-3</v>
      </c>
      <c r="L235" s="74">
        <f t="shared" si="62"/>
        <v>5.7386604943743522E-2</v>
      </c>
      <c r="M235" s="74">
        <f t="shared" si="63"/>
        <v>8.0449303929129093E-2</v>
      </c>
      <c r="N235" s="106"/>
      <c r="O235" s="4">
        <v>41747</v>
      </c>
      <c r="P235" s="5">
        <v>1.4</v>
      </c>
      <c r="Q235" s="5">
        <f t="shared" si="64"/>
        <v>1.6828662420382157</v>
      </c>
      <c r="R235" s="106"/>
      <c r="S235" s="5">
        <f>(1+G235)/(1+P235)-1</f>
        <v>4.7500000000000098E-2</v>
      </c>
      <c r="T235" s="95">
        <f t="shared" si="55"/>
        <v>99.526238583353717</v>
      </c>
      <c r="U235" s="70">
        <f t="shared" si="56"/>
        <v>-1.3600906603957511E-3</v>
      </c>
      <c r="V235" s="74">
        <f t="shared" si="48"/>
        <v>2.1516660866380131E-2</v>
      </c>
      <c r="W235" s="74">
        <f t="shared" si="65"/>
        <v>2.9191371818030745E-2</v>
      </c>
      <c r="X235" s="106"/>
      <c r="Y235" s="318">
        <v>41747</v>
      </c>
      <c r="Z235" s="316">
        <v>2.1093999999999999</v>
      </c>
      <c r="AA235" s="316">
        <f t="shared" si="66"/>
        <v>3.0406197452229287</v>
      </c>
      <c r="AB235" s="316">
        <f t="shared" si="50"/>
        <v>4.6399999999999775E-2</v>
      </c>
      <c r="AC235" s="318">
        <v>41747</v>
      </c>
      <c r="AD235" s="316">
        <v>2.0630000000000002</v>
      </c>
      <c r="AE235" s="316">
        <f t="shared" si="67"/>
        <v>3.0330050955413999</v>
      </c>
      <c r="AF235" s="316">
        <f t="shared" si="51"/>
        <v>4.6999999999999709E-2</v>
      </c>
      <c r="AG235" s="316">
        <f t="shared" si="52"/>
        <v>5.9999999999993392E-4</v>
      </c>
      <c r="AH235" s="4">
        <v>41747</v>
      </c>
      <c r="AI235" s="5">
        <v>2.11</v>
      </c>
      <c r="AJ235" s="5">
        <f t="shared" si="68"/>
        <v>2.9952738853503189</v>
      </c>
      <c r="AK235" s="106"/>
      <c r="AL235" s="95">
        <f t="shared" si="53"/>
        <v>81.155365509755867</v>
      </c>
      <c r="AM235" s="70">
        <f t="shared" si="57"/>
        <v>3.1382984563068953E-3</v>
      </c>
      <c r="AN235" s="74">
        <f t="shared" si="49"/>
        <v>6.1708027598198843E-2</v>
      </c>
      <c r="AO235" s="74">
        <f t="shared" si="69"/>
        <v>0.11748277493900448</v>
      </c>
      <c r="AP235" s="106"/>
      <c r="AQ235" s="4">
        <v>41747</v>
      </c>
      <c r="AR235" s="5">
        <v>2.2961999999999998</v>
      </c>
      <c r="AS235" s="330">
        <v>41747</v>
      </c>
      <c r="AT235" s="328">
        <v>2.5798999999999999</v>
      </c>
      <c r="AU235" s="330">
        <v>41747</v>
      </c>
      <c r="AV235" s="328">
        <v>2.7883</v>
      </c>
      <c r="AW235" s="330">
        <v>41747</v>
      </c>
      <c r="AX235" s="328">
        <v>3.0746000000000002</v>
      </c>
      <c r="AY235" s="330">
        <v>41747</v>
      </c>
      <c r="AZ235" s="328">
        <v>4.0728999999999997</v>
      </c>
      <c r="BA235" s="106"/>
      <c r="BC235" s="4">
        <v>41747</v>
      </c>
      <c r="BD235" s="5">
        <v>2.0510000000000002</v>
      </c>
    </row>
    <row r="236" spans="1:56">
      <c r="A236" s="4">
        <v>41754</v>
      </c>
      <c r="B236" s="318">
        <v>41754</v>
      </c>
      <c r="C236" s="316">
        <v>1.5992999999999999</v>
      </c>
      <c r="D236" s="316">
        <f t="shared" si="58"/>
        <v>1.9234070063694255</v>
      </c>
      <c r="E236" s="316">
        <f t="shared" si="54"/>
        <v>0.11629999999999985</v>
      </c>
      <c r="F236" s="4">
        <v>41754</v>
      </c>
      <c r="G236" s="5">
        <v>1.4830000000000001</v>
      </c>
      <c r="H236" s="5">
        <f t="shared" si="59"/>
        <v>1.7787133757961793</v>
      </c>
      <c r="I236" s="106"/>
      <c r="J236" s="95">
        <f t="shared" si="60"/>
        <v>86.311174854761489</v>
      </c>
      <c r="K236" s="70">
        <f t="shared" si="61"/>
        <v>3.0589012720424256E-3</v>
      </c>
      <c r="L236" s="74">
        <f t="shared" si="62"/>
        <v>5.7283350893257562E-2</v>
      </c>
      <c r="M236" s="74">
        <f t="shared" si="63"/>
        <v>8.0365329105193603E-2</v>
      </c>
      <c r="N236" s="106"/>
      <c r="O236" s="4">
        <v>41754</v>
      </c>
      <c r="P236" s="5">
        <v>1.3900000000000001</v>
      </c>
      <c r="Q236" s="5">
        <f t="shared" si="64"/>
        <v>1.6775159235668782</v>
      </c>
      <c r="R236" s="106"/>
      <c r="S236" s="5">
        <f>(1+G236)/(1+P236)-1</f>
        <v>3.8912133891213285E-2</v>
      </c>
      <c r="T236" s="95">
        <f t="shared" si="55"/>
        <v>99.611710151298055</v>
      </c>
      <c r="U236" s="70">
        <f t="shared" si="56"/>
        <v>8.5878426795719693E-4</v>
      </c>
      <c r="V236" s="74">
        <f t="shared" si="48"/>
        <v>2.1349542793471964E-2</v>
      </c>
      <c r="W236" s="74">
        <f t="shared" si="65"/>
        <v>2.9162690752818143E-2</v>
      </c>
      <c r="X236" s="106"/>
      <c r="Y236" s="318">
        <v>41754</v>
      </c>
      <c r="Z236" s="316">
        <v>2.0789</v>
      </c>
      <c r="AA236" s="316">
        <f t="shared" si="66"/>
        <v>3.0268547770700622</v>
      </c>
      <c r="AB236" s="316">
        <f t="shared" si="50"/>
        <v>3.6399999999999988E-2</v>
      </c>
      <c r="AC236" s="318">
        <v>41754</v>
      </c>
      <c r="AD236" s="316">
        <v>2.0425</v>
      </c>
      <c r="AE236" s="316">
        <f t="shared" si="67"/>
        <v>3.018870700636942</v>
      </c>
      <c r="AF236" s="316">
        <f t="shared" si="51"/>
        <v>5.3500000000000103E-2</v>
      </c>
      <c r="AG236" s="316">
        <f t="shared" si="52"/>
        <v>1.7100000000000115E-2</v>
      </c>
      <c r="AH236" s="4">
        <v>41754</v>
      </c>
      <c r="AI236" s="5">
        <v>2.0960000000000001</v>
      </c>
      <c r="AJ236" s="5">
        <f t="shared" si="68"/>
        <v>2.9813248407643314</v>
      </c>
      <c r="AK236" s="106"/>
      <c r="AL236" s="95">
        <f t="shared" si="53"/>
        <v>81.266719183644199</v>
      </c>
      <c r="AM236" s="70">
        <f t="shared" si="57"/>
        <v>1.3721048902791905E-3</v>
      </c>
      <c r="AN236" s="74">
        <f t="shared" si="49"/>
        <v>6.1592037603779085E-2</v>
      </c>
      <c r="AO236" s="74">
        <f t="shared" si="69"/>
        <v>0.11734981355453866</v>
      </c>
      <c r="AP236" s="106"/>
      <c r="AQ236" s="4">
        <v>41754</v>
      </c>
      <c r="AR236" s="5">
        <v>2.2387000000000001</v>
      </c>
      <c r="AS236" s="330">
        <v>41754</v>
      </c>
      <c r="AT236" s="328">
        <v>2.4999000000000002</v>
      </c>
      <c r="AU236" s="330">
        <v>41754</v>
      </c>
      <c r="AV236" s="328">
        <v>2.5983000000000001</v>
      </c>
      <c r="AW236" s="330">
        <v>41754</v>
      </c>
      <c r="AX236" s="328">
        <v>2.9346000000000001</v>
      </c>
      <c r="AY236" s="330">
        <v>41754</v>
      </c>
      <c r="AZ236" s="328">
        <v>3.9929000000000001</v>
      </c>
      <c r="BA236" s="106"/>
      <c r="BC236" s="4">
        <v>41754</v>
      </c>
      <c r="BD236" s="5">
        <v>2</v>
      </c>
    </row>
    <row r="237" spans="1:56">
      <c r="A237" s="4">
        <v>41761</v>
      </c>
      <c r="B237" s="318">
        <v>41761</v>
      </c>
      <c r="C237" s="316">
        <v>1.5425</v>
      </c>
      <c r="D237" s="316">
        <f t="shared" si="58"/>
        <v>1.9126299363057317</v>
      </c>
      <c r="E237" s="316">
        <f t="shared" si="54"/>
        <v>9.3499999999999917E-2</v>
      </c>
      <c r="F237" s="4">
        <v>41761</v>
      </c>
      <c r="G237" s="5">
        <v>1.4490000000000001</v>
      </c>
      <c r="H237" s="5">
        <f t="shared" si="59"/>
        <v>1.7673184713375807</v>
      </c>
      <c r="I237" s="106"/>
      <c r="J237" s="95">
        <f t="shared" si="60"/>
        <v>86.600878023897664</v>
      </c>
      <c r="K237" s="70">
        <f t="shared" si="61"/>
        <v>3.3564966485935019E-3</v>
      </c>
      <c r="L237" s="74">
        <f t="shared" si="62"/>
        <v>5.733402692084786E-2</v>
      </c>
      <c r="M237" s="74">
        <f t="shared" si="63"/>
        <v>8.0282387439758476E-2</v>
      </c>
      <c r="N237" s="106"/>
      <c r="O237" s="4">
        <v>41761</v>
      </c>
      <c r="P237" s="5">
        <v>1.43</v>
      </c>
      <c r="Q237" s="5">
        <f t="shared" si="64"/>
        <v>1.6718471337579608</v>
      </c>
      <c r="R237" s="106"/>
      <c r="S237" s="5">
        <f>(1+G237)/(1+P237)-1</f>
        <v>7.8189300411524165E-3</v>
      </c>
      <c r="T237" s="95">
        <f t="shared" si="55"/>
        <v>99.921844313691565</v>
      </c>
      <c r="U237" s="70">
        <f t="shared" si="56"/>
        <v>3.1134307595206815E-3</v>
      </c>
      <c r="V237" s="74">
        <f t="shared" si="48"/>
        <v>2.1542663602068284E-2</v>
      </c>
      <c r="W237" s="74">
        <f t="shared" si="65"/>
        <v>2.9133658167145589E-2</v>
      </c>
      <c r="X237" s="106"/>
      <c r="Y237" s="318">
        <v>41761</v>
      </c>
      <c r="Z237" s="316">
        <v>1.9676</v>
      </c>
      <c r="AA237" s="316">
        <f t="shared" si="66"/>
        <v>3.0127490445859864</v>
      </c>
      <c r="AB237" s="316">
        <f t="shared" si="50"/>
        <v>-3.4399999999999764E-2</v>
      </c>
      <c r="AC237" s="318">
        <v>41761</v>
      </c>
      <c r="AD237" s="316">
        <v>2.0019999999999998</v>
      </c>
      <c r="AE237" s="316">
        <f t="shared" si="67"/>
        <v>3.0048254777070049</v>
      </c>
      <c r="AF237" s="316">
        <f t="shared" si="51"/>
        <v>4.3000000000000149E-2</v>
      </c>
      <c r="AG237" s="316">
        <f t="shared" si="52"/>
        <v>7.7399999999999913E-2</v>
      </c>
      <c r="AH237" s="4">
        <v>41761</v>
      </c>
      <c r="AI237" s="5">
        <v>2.0449999999999999</v>
      </c>
      <c r="AJ237" s="5">
        <f t="shared" si="68"/>
        <v>2.9674585987261146</v>
      </c>
      <c r="AK237" s="106"/>
      <c r="AL237" s="95">
        <f t="shared" si="53"/>
        <v>81.673788256680169</v>
      </c>
      <c r="AM237" s="70">
        <f t="shared" si="57"/>
        <v>5.0090501637710646E-3</v>
      </c>
      <c r="AN237" s="74">
        <f t="shared" si="49"/>
        <v>6.1697826567071144E-2</v>
      </c>
      <c r="AO237" s="74">
        <f t="shared" si="69"/>
        <v>0.11721778214036171</v>
      </c>
      <c r="AP237" s="106"/>
      <c r="AQ237" s="4">
        <v>41761</v>
      </c>
      <c r="AR237" s="5">
        <v>2.1307999999999998</v>
      </c>
      <c r="AS237" s="330">
        <v>41761</v>
      </c>
      <c r="AT237" s="404">
        <v>2.3654999999999999</v>
      </c>
      <c r="AU237" s="330">
        <v>41761</v>
      </c>
      <c r="AV237" s="328">
        <v>2.3654999999999999</v>
      </c>
      <c r="AW237" s="330">
        <v>41761</v>
      </c>
      <c r="AX237" s="404">
        <v>2.3654999999999999</v>
      </c>
      <c r="AY237" s="330">
        <v>41761</v>
      </c>
      <c r="AZ237" s="404">
        <v>3.9529000000000001</v>
      </c>
      <c r="BA237" s="106"/>
      <c r="BC237" s="4">
        <v>41761</v>
      </c>
      <c r="BD237" s="5">
        <v>1.9889999999999999</v>
      </c>
    </row>
    <row r="238" spans="1:56">
      <c r="A238" s="4">
        <v>41768</v>
      </c>
      <c r="B238" s="318">
        <v>41768</v>
      </c>
      <c r="C238" s="316">
        <v>1.5413999999999999</v>
      </c>
      <c r="D238" s="316">
        <f t="shared" si="58"/>
        <v>1.9020789808917189</v>
      </c>
      <c r="E238" s="316">
        <f t="shared" si="54"/>
        <v>8.7399999999999922E-2</v>
      </c>
      <c r="F238" s="4">
        <v>41768</v>
      </c>
      <c r="G238" s="5">
        <v>1.454</v>
      </c>
      <c r="H238" s="5">
        <f t="shared" si="59"/>
        <v>1.7563949044586</v>
      </c>
      <c r="I238" s="106"/>
      <c r="J238" s="95">
        <f t="shared" si="60"/>
        <v>86.558207614350096</v>
      </c>
      <c r="K238" s="70">
        <f t="shared" si="61"/>
        <v>-4.927249067358594E-4</v>
      </c>
      <c r="L238" s="74">
        <f t="shared" si="62"/>
        <v>5.5726305585981482E-2</v>
      </c>
      <c r="M238" s="74">
        <f t="shared" si="63"/>
        <v>8.0209446773698595E-2</v>
      </c>
      <c r="N238" s="106"/>
      <c r="O238" s="4">
        <v>41768</v>
      </c>
      <c r="P238" s="5">
        <v>1.37</v>
      </c>
      <c r="Q238" s="5">
        <f t="shared" si="64"/>
        <v>1.6661146496815276</v>
      </c>
      <c r="R238" s="106"/>
      <c r="S238" s="5">
        <f>(1+G238)/(1+P238)-1</f>
        <v>3.5443037974683289E-2</v>
      </c>
      <c r="T238" s="95">
        <f t="shared" si="55"/>
        <v>99.646259556772776</v>
      </c>
      <c r="U238" s="70">
        <f t="shared" si="56"/>
        <v>-2.7580031054433595E-3</v>
      </c>
      <c r="V238" s="74">
        <f t="shared" si="48"/>
        <v>2.0696492513404885E-2</v>
      </c>
      <c r="W238" s="74">
        <f t="shared" si="65"/>
        <v>2.9099303437681159E-2</v>
      </c>
      <c r="X238" s="106"/>
      <c r="Y238" s="318">
        <v>41768</v>
      </c>
      <c r="Z238" s="316">
        <v>1.9449000000000001</v>
      </c>
      <c r="AA238" s="316">
        <f t="shared" si="66"/>
        <v>2.9987439490445853</v>
      </c>
      <c r="AB238" s="316">
        <f t="shared" si="50"/>
        <v>-3.1099999999999905E-2</v>
      </c>
      <c r="AC238" s="318">
        <v>41768</v>
      </c>
      <c r="AD238" s="316">
        <v>1.976</v>
      </c>
      <c r="AE238" s="316">
        <f t="shared" si="67"/>
        <v>2.9910050955414005</v>
      </c>
      <c r="AF238" s="316">
        <f t="shared" si="51"/>
        <v>4.8999999999999932E-2</v>
      </c>
      <c r="AG238" s="316">
        <f t="shared" si="52"/>
        <v>8.0099999999999838E-2</v>
      </c>
      <c r="AH238" s="4">
        <v>41768</v>
      </c>
      <c r="AI238" s="5">
        <v>2.0249999999999999</v>
      </c>
      <c r="AJ238" s="5">
        <f t="shared" si="68"/>
        <v>2.9537133757961787</v>
      </c>
      <c r="AK238" s="106"/>
      <c r="AL238" s="95">
        <f t="shared" si="53"/>
        <v>81.834035006752799</v>
      </c>
      <c r="AM238" s="70">
        <f t="shared" si="57"/>
        <v>1.9620340073980081E-3</v>
      </c>
      <c r="AN238" s="74">
        <f t="shared" si="49"/>
        <v>6.0497442208736853E-2</v>
      </c>
      <c r="AO238" s="74">
        <f t="shared" si="69"/>
        <v>0.11707731132362141</v>
      </c>
      <c r="AP238" s="106"/>
      <c r="AQ238" s="4">
        <v>41768</v>
      </c>
      <c r="AR238" s="5">
        <v>2.1133000000000002</v>
      </c>
      <c r="AS238" s="330">
        <v>41768</v>
      </c>
      <c r="AT238" s="404">
        <v>2.3283</v>
      </c>
      <c r="AU238" s="330">
        <v>41768</v>
      </c>
      <c r="AV238" s="328">
        <v>2.3283</v>
      </c>
      <c r="AW238" s="330">
        <v>41768</v>
      </c>
      <c r="AX238" s="404">
        <v>2.3283</v>
      </c>
      <c r="AY238" s="330">
        <v>41768</v>
      </c>
      <c r="AZ238" s="404">
        <v>3.9529000000000001</v>
      </c>
      <c r="BA238" s="106"/>
      <c r="BC238" s="4">
        <v>41768</v>
      </c>
      <c r="BD238" s="5">
        <v>2.004</v>
      </c>
    </row>
    <row r="239" spans="1:56">
      <c r="A239" s="4">
        <v>41775</v>
      </c>
      <c r="B239" s="318">
        <v>41775</v>
      </c>
      <c r="C239" s="316">
        <v>1.4078999999999999</v>
      </c>
      <c r="D239" s="316">
        <f t="shared" si="58"/>
        <v>1.8910681528662416</v>
      </c>
      <c r="E239" s="316">
        <f t="shared" si="54"/>
        <v>7.889999999999997E-2</v>
      </c>
      <c r="F239" s="4">
        <v>41775</v>
      </c>
      <c r="G239" s="5">
        <v>1.329</v>
      </c>
      <c r="H239" s="5">
        <f t="shared" si="59"/>
        <v>1.745267515923568</v>
      </c>
      <c r="I239" s="106"/>
      <c r="J239" s="95">
        <f t="shared" si="60"/>
        <v>87.631941389035887</v>
      </c>
      <c r="K239" s="70">
        <f t="shared" si="61"/>
        <v>1.2404759805906405E-2</v>
      </c>
      <c r="L239" s="74">
        <f t="shared" si="62"/>
        <v>5.6845288802389815E-2</v>
      </c>
      <c r="M239" s="74">
        <f t="shared" si="63"/>
        <v>8.0140794350626141E-2</v>
      </c>
      <c r="N239" s="106"/>
      <c r="O239" s="4">
        <v>41775</v>
      </c>
      <c r="P239" s="5">
        <v>1.35</v>
      </c>
      <c r="Q239" s="5">
        <f t="shared" si="64"/>
        <v>1.6609554140127381</v>
      </c>
      <c r="R239" s="106"/>
      <c r="S239" s="5">
        <f>(1+G239)/(1+P239)-1</f>
        <v>-8.9361702127661591E-3</v>
      </c>
      <c r="T239" s="95">
        <f t="shared" si="55"/>
        <v>100.08940563815736</v>
      </c>
      <c r="U239" s="70">
        <f t="shared" si="56"/>
        <v>4.4471923317111932E-3</v>
      </c>
      <c r="V239" s="74">
        <f t="shared" si="48"/>
        <v>2.119941159965353E-2</v>
      </c>
      <c r="W239" s="74">
        <f t="shared" si="65"/>
        <v>2.9068882694666225E-2</v>
      </c>
      <c r="X239" s="106"/>
      <c r="Y239" s="318">
        <v>41775</v>
      </c>
      <c r="Z239" s="316">
        <v>1.8633</v>
      </c>
      <c r="AA239" s="316">
        <f t="shared" si="66"/>
        <v>2.9843573248407629</v>
      </c>
      <c r="AB239" s="316">
        <f t="shared" si="50"/>
        <v>-2.9099999999999904E-2</v>
      </c>
      <c r="AC239" s="318">
        <v>41775</v>
      </c>
      <c r="AD239" s="316">
        <v>1.8923999999999999</v>
      </c>
      <c r="AE239" s="316">
        <f t="shared" si="67"/>
        <v>2.9767898089171969</v>
      </c>
      <c r="AF239" s="316">
        <f t="shared" si="51"/>
        <v>3.2600000000000184E-2</v>
      </c>
      <c r="AG239" s="316">
        <f t="shared" si="52"/>
        <v>6.1700000000000088E-2</v>
      </c>
      <c r="AH239" s="4">
        <v>41775</v>
      </c>
      <c r="AI239" s="5">
        <v>1.925</v>
      </c>
      <c r="AJ239" s="5">
        <f t="shared" si="68"/>
        <v>2.9394458598726119</v>
      </c>
      <c r="AK239" s="106"/>
      <c r="AL239" s="95">
        <f t="shared" si="53"/>
        <v>82.640473859486434</v>
      </c>
      <c r="AM239" s="70">
        <f t="shared" si="57"/>
        <v>9.8545654343830027E-3</v>
      </c>
      <c r="AN239" s="74">
        <f t="shared" si="49"/>
        <v>6.0730975568810068E-2</v>
      </c>
      <c r="AO239" s="74">
        <f t="shared" si="69"/>
        <v>0.11695706077005562</v>
      </c>
      <c r="AP239" s="106"/>
      <c r="AQ239" s="4">
        <v>41775</v>
      </c>
      <c r="AR239" s="5">
        <v>2.0049999999999999</v>
      </c>
      <c r="AS239" s="330">
        <v>41775</v>
      </c>
      <c r="AT239" s="404">
        <v>2.2332000000000001</v>
      </c>
      <c r="AU239" s="330">
        <v>41775</v>
      </c>
      <c r="AV239" s="328">
        <v>2.2332000000000001</v>
      </c>
      <c r="AW239" s="330">
        <v>41775</v>
      </c>
      <c r="AX239" s="404">
        <v>2.2332000000000001</v>
      </c>
      <c r="AY239" s="330">
        <v>41775</v>
      </c>
      <c r="AZ239" s="404">
        <v>3.9529000000000001</v>
      </c>
      <c r="BA239" s="106"/>
      <c r="BC239" s="4">
        <v>41775</v>
      </c>
      <c r="BD239" s="5">
        <v>1.9419999999999999</v>
      </c>
    </row>
    <row r="240" spans="1:56">
      <c r="A240" s="4">
        <v>41782</v>
      </c>
      <c r="B240" s="318">
        <v>41782</v>
      </c>
      <c r="C240" s="316">
        <v>1.4491000000000001</v>
      </c>
      <c r="D240" s="316">
        <f t="shared" si="58"/>
        <v>1.8801751592356681</v>
      </c>
      <c r="E240" s="316">
        <f t="shared" si="54"/>
        <v>3.7100000000000133E-2</v>
      </c>
      <c r="F240" s="4">
        <v>41782</v>
      </c>
      <c r="G240" s="5">
        <v>1.4119999999999999</v>
      </c>
      <c r="H240" s="5">
        <f t="shared" si="59"/>
        <v>1.7348025477707012</v>
      </c>
      <c r="I240" s="106"/>
      <c r="J240" s="95">
        <f t="shared" si="60"/>
        <v>86.917359147787536</v>
      </c>
      <c r="K240" s="70">
        <f t="shared" si="61"/>
        <v>-8.1543582159844339E-3</v>
      </c>
      <c r="L240" s="74">
        <f t="shared" si="62"/>
        <v>5.6493543507181117E-2</v>
      </c>
      <c r="M240" s="74">
        <f t="shared" si="63"/>
        <v>8.0088029952897141E-2</v>
      </c>
      <c r="N240" s="106"/>
      <c r="O240" s="4">
        <v>41782</v>
      </c>
      <c r="P240" s="5">
        <v>1.34</v>
      </c>
      <c r="Q240" s="5">
        <f t="shared" si="64"/>
        <v>1.6556050955413999</v>
      </c>
      <c r="R240" s="106"/>
      <c r="S240" s="5">
        <f>(1+G240)/(1+P240)-1</f>
        <v>3.0769230769230882E-2</v>
      </c>
      <c r="T240" s="95">
        <f t="shared" si="55"/>
        <v>99.69282776213322</v>
      </c>
      <c r="U240" s="70">
        <f t="shared" si="56"/>
        <v>-3.9622362975942254E-3</v>
      </c>
      <c r="V240" s="74">
        <f t="shared" si="48"/>
        <v>2.1500831193471719E-2</v>
      </c>
      <c r="W240" s="74">
        <f t="shared" si="65"/>
        <v>2.904067231342872E-2</v>
      </c>
      <c r="X240" s="106"/>
      <c r="Y240" s="318">
        <v>41782</v>
      </c>
      <c r="Z240" s="316">
        <v>1.9032</v>
      </c>
      <c r="AA240" s="316">
        <f t="shared" si="66"/>
        <v>2.9696267515923562</v>
      </c>
      <c r="AB240" s="316">
        <f t="shared" si="50"/>
        <v>-3.4599999999999964E-2</v>
      </c>
      <c r="AC240" s="318">
        <v>41782</v>
      </c>
      <c r="AD240" s="316">
        <v>1.9378</v>
      </c>
      <c r="AE240" s="316">
        <f t="shared" si="67"/>
        <v>2.9625394904458586</v>
      </c>
      <c r="AF240" s="316">
        <f t="shared" si="51"/>
        <v>3.1199999999999894E-2</v>
      </c>
      <c r="AG240" s="316">
        <f t="shared" si="52"/>
        <v>6.5799999999999859E-2</v>
      </c>
      <c r="AH240" s="4">
        <v>41782</v>
      </c>
      <c r="AI240" s="5">
        <v>1.9689999999999999</v>
      </c>
      <c r="AJ240" s="5">
        <f t="shared" si="68"/>
        <v>2.9251337579617838</v>
      </c>
      <c r="AK240" s="106"/>
      <c r="AL240" s="95">
        <f t="shared" si="53"/>
        <v>82.284568794850315</v>
      </c>
      <c r="AM240" s="70">
        <f t="shared" si="57"/>
        <v>-4.3066677623517001E-3</v>
      </c>
      <c r="AN240" s="74">
        <f t="shared" si="49"/>
        <v>5.9925810545701161E-2</v>
      </c>
      <c r="AO240" s="74">
        <f t="shared" si="69"/>
        <v>0.11684825515172372</v>
      </c>
      <c r="AP240" s="106"/>
      <c r="AQ240" s="4">
        <v>41782</v>
      </c>
      <c r="AR240" s="5">
        <v>2.0510999999999999</v>
      </c>
      <c r="AS240" s="330">
        <v>41782</v>
      </c>
      <c r="AT240" s="404">
        <v>2.2995000000000001</v>
      </c>
      <c r="AU240" s="330">
        <v>41782</v>
      </c>
      <c r="AV240" s="328">
        <v>2.2995000000000001</v>
      </c>
      <c r="AW240" s="330">
        <v>41782</v>
      </c>
      <c r="AX240" s="404">
        <v>2.2995000000000001</v>
      </c>
      <c r="AY240" s="330">
        <v>41782</v>
      </c>
      <c r="AZ240" s="404">
        <v>3.9529000000000001</v>
      </c>
      <c r="BA240" s="106"/>
      <c r="BC240" s="4">
        <v>41782</v>
      </c>
      <c r="BD240" s="5">
        <v>1.9670000000000001</v>
      </c>
    </row>
    <row r="241" spans="1:56">
      <c r="A241" s="4">
        <v>41789</v>
      </c>
      <c r="B241" s="318">
        <v>41789</v>
      </c>
      <c r="C241" s="316">
        <v>1.4012</v>
      </c>
      <c r="D241" s="316">
        <f t="shared" si="58"/>
        <v>1.8693280254777065</v>
      </c>
      <c r="E241" s="316">
        <f t="shared" si="54"/>
        <v>4.4200000000000017E-2</v>
      </c>
      <c r="F241" s="4">
        <v>41789</v>
      </c>
      <c r="G241" s="5">
        <v>1.357</v>
      </c>
      <c r="H241" s="5">
        <f t="shared" si="59"/>
        <v>1.7244394904458606</v>
      </c>
      <c r="I241" s="106"/>
      <c r="J241" s="95">
        <f t="shared" si="60"/>
        <v>87.390157758697697</v>
      </c>
      <c r="K241" s="70">
        <f t="shared" si="61"/>
        <v>5.4396338722883962E-3</v>
      </c>
      <c r="L241" s="74">
        <f t="shared" si="62"/>
        <v>5.6245486011915286E-2</v>
      </c>
      <c r="M241" s="74">
        <f t="shared" si="63"/>
        <v>8.0030958300388338E-2</v>
      </c>
      <c r="N241" s="106"/>
      <c r="O241" s="4">
        <v>41789</v>
      </c>
      <c r="P241" s="5">
        <v>1.35</v>
      </c>
      <c r="Q241" s="5">
        <f t="shared" si="64"/>
        <v>1.6508917197452218</v>
      </c>
      <c r="R241" s="106"/>
      <c r="S241" s="5">
        <f>(1+G241)/(1+P241)-1</f>
        <v>2.9787234042553123E-3</v>
      </c>
      <c r="T241" s="95">
        <f t="shared" si="55"/>
        <v>99.970217645412347</v>
      </c>
      <c r="U241" s="70">
        <f t="shared" si="56"/>
        <v>2.7824457336186603E-3</v>
      </c>
      <c r="V241" s="74">
        <f t="shared" si="48"/>
        <v>2.1596809770957508E-2</v>
      </c>
      <c r="W241" s="74">
        <f t="shared" si="65"/>
        <v>2.901277066416532E-2</v>
      </c>
      <c r="X241" s="106"/>
      <c r="Y241" s="318">
        <v>41789</v>
      </c>
      <c r="Z241" s="316">
        <v>1.8397999999999999</v>
      </c>
      <c r="AA241" s="316">
        <f t="shared" si="66"/>
        <v>2.9548477707006362</v>
      </c>
      <c r="AB241" s="316">
        <f t="shared" si="50"/>
        <v>-3.4000000000000252E-2</v>
      </c>
      <c r="AC241" s="318">
        <v>41789</v>
      </c>
      <c r="AD241" s="316">
        <v>1.8738000000000001</v>
      </c>
      <c r="AE241" s="316">
        <f t="shared" si="67"/>
        <v>2.9483363057324832</v>
      </c>
      <c r="AF241" s="316">
        <f t="shared" si="51"/>
        <v>1.8199999999999772E-2</v>
      </c>
      <c r="AG241" s="316">
        <f t="shared" si="52"/>
        <v>5.2200000000000024E-2</v>
      </c>
      <c r="AH241" s="4">
        <v>41789</v>
      </c>
      <c r="AI241" s="5">
        <v>1.8919999999999999</v>
      </c>
      <c r="AJ241" s="5">
        <f t="shared" si="68"/>
        <v>2.9107898089171975</v>
      </c>
      <c r="AK241" s="106"/>
      <c r="AL241" s="95">
        <f t="shared" si="53"/>
        <v>82.90851390866132</v>
      </c>
      <c r="AM241" s="70">
        <f t="shared" si="57"/>
        <v>7.5827718726533943E-3</v>
      </c>
      <c r="AN241" s="74">
        <f t="shared" si="49"/>
        <v>5.8744666260497763E-2</v>
      </c>
      <c r="AO241" s="74">
        <f t="shared" si="69"/>
        <v>0.11672914790140577</v>
      </c>
      <c r="AP241" s="106"/>
      <c r="AQ241" s="4">
        <v>41789</v>
      </c>
      <c r="AR241" s="5">
        <v>2.0026000000000002</v>
      </c>
      <c r="AS241" s="330">
        <v>41789</v>
      </c>
      <c r="AT241" s="404">
        <v>2.2347999999999999</v>
      </c>
      <c r="AU241" s="330">
        <v>41789</v>
      </c>
      <c r="AV241" s="328">
        <v>2.2347999999999999</v>
      </c>
      <c r="AW241" s="330">
        <v>41789</v>
      </c>
      <c r="AX241" s="404">
        <v>2.2347999999999999</v>
      </c>
      <c r="AY241" s="330">
        <v>41789</v>
      </c>
      <c r="AZ241" s="404">
        <v>3.9529000000000001</v>
      </c>
      <c r="BA241" s="106"/>
      <c r="BC241" s="4">
        <v>41789</v>
      </c>
      <c r="BD241" s="5">
        <v>1.9180000000000001</v>
      </c>
    </row>
    <row r="242" spans="1:56">
      <c r="A242" s="4">
        <v>41796</v>
      </c>
      <c r="B242" s="318">
        <v>41796</v>
      </c>
      <c r="C242" s="316">
        <v>1.4076</v>
      </c>
      <c r="D242" s="316">
        <f t="shared" si="58"/>
        <v>1.858029936305732</v>
      </c>
      <c r="E242" s="316">
        <f t="shared" si="54"/>
        <v>5.6599999999999984E-2</v>
      </c>
      <c r="F242" s="4">
        <v>41796</v>
      </c>
      <c r="G242" s="5">
        <v>1.351</v>
      </c>
      <c r="H242" s="5">
        <f t="shared" si="59"/>
        <v>1.7135732484076438</v>
      </c>
      <c r="I242" s="106"/>
      <c r="J242" s="95">
        <f t="shared" si="60"/>
        <v>87.441906695907946</v>
      </c>
      <c r="K242" s="70">
        <f t="shared" si="61"/>
        <v>5.9215978706822329E-4</v>
      </c>
      <c r="L242" s="74">
        <f t="shared" si="62"/>
        <v>5.6074881750437983E-2</v>
      </c>
      <c r="M242" s="74">
        <f t="shared" si="63"/>
        <v>7.9975985504249281E-2</v>
      </c>
      <c r="N242" s="106"/>
      <c r="O242" s="4">
        <v>41796</v>
      </c>
      <c r="P242" s="5">
        <v>1.3900000000000001</v>
      </c>
      <c r="Q242" s="5">
        <f t="shared" si="64"/>
        <v>1.6460509554140113</v>
      </c>
      <c r="R242" s="106"/>
      <c r="S242" s="5">
        <f>(1+G242)/(1+P242)-1</f>
        <v>-1.6317991631799256E-2</v>
      </c>
      <c r="T242" s="95">
        <f t="shared" si="55"/>
        <v>100.16332646422897</v>
      </c>
      <c r="U242" s="70">
        <f t="shared" si="56"/>
        <v>1.9316634830342141E-3</v>
      </c>
      <c r="V242" s="74">
        <f t="shared" si="48"/>
        <v>2.1195588636378278E-2</v>
      </c>
      <c r="W242" s="74">
        <f t="shared" si="65"/>
        <v>2.898242446418128E-2</v>
      </c>
      <c r="X242" s="106"/>
      <c r="Y242" s="318">
        <v>41796</v>
      </c>
      <c r="Z242" s="316">
        <v>1.7852000000000001</v>
      </c>
      <c r="AA242" s="316">
        <f t="shared" si="66"/>
        <v>2.940399363057324</v>
      </c>
      <c r="AB242" s="316">
        <f t="shared" si="50"/>
        <v>-2.6999999999999913E-2</v>
      </c>
      <c r="AC242" s="318">
        <v>41796</v>
      </c>
      <c r="AD242" s="316">
        <v>1.8122</v>
      </c>
      <c r="AE242" s="316">
        <f t="shared" si="67"/>
        <v>2.9343057324840758</v>
      </c>
      <c r="AF242" s="316">
        <f t="shared" si="51"/>
        <v>-4.1999999999999815E-3</v>
      </c>
      <c r="AG242" s="316">
        <f t="shared" si="52"/>
        <v>2.2799999999999931E-2</v>
      </c>
      <c r="AH242" s="4">
        <v>41796</v>
      </c>
      <c r="AI242" s="5">
        <v>1.8080000000000001</v>
      </c>
      <c r="AJ242" s="5">
        <f t="shared" si="68"/>
        <v>2.8965477707006371</v>
      </c>
      <c r="AK242" s="106"/>
      <c r="AL242" s="95">
        <f t="shared" si="53"/>
        <v>83.595122991326789</v>
      </c>
      <c r="AM242" s="70">
        <f t="shared" si="57"/>
        <v>8.2815268335637224E-3</v>
      </c>
      <c r="AN242" s="74">
        <f t="shared" si="49"/>
        <v>5.8395196633574502E-2</v>
      </c>
      <c r="AO242" s="74">
        <f t="shared" si="69"/>
        <v>0.11664294687961416</v>
      </c>
      <c r="AP242" s="106"/>
      <c r="AQ242" s="4">
        <v>41796</v>
      </c>
      <c r="AR242" s="5">
        <v>1.9897</v>
      </c>
      <c r="AS242" s="330">
        <v>41796</v>
      </c>
      <c r="AT242" s="404">
        <v>2.2273000000000001</v>
      </c>
      <c r="AU242" s="330">
        <v>41796</v>
      </c>
      <c r="AV242" s="328">
        <v>2.2273000000000001</v>
      </c>
      <c r="AW242" s="330">
        <v>41796</v>
      </c>
      <c r="AX242" s="404">
        <v>2.2273000000000001</v>
      </c>
      <c r="AY242" s="330">
        <v>41796</v>
      </c>
      <c r="AZ242" s="404">
        <v>3.9529000000000001</v>
      </c>
      <c r="BA242" s="106"/>
      <c r="BC242" s="4">
        <v>41796</v>
      </c>
      <c r="BD242" s="5">
        <v>2.0230000000000001</v>
      </c>
    </row>
    <row r="243" spans="1:56">
      <c r="A243" s="4">
        <v>41803</v>
      </c>
      <c r="B243" s="318">
        <v>41803</v>
      </c>
      <c r="C243" s="316">
        <v>1.4198</v>
      </c>
      <c r="D243" s="316">
        <f t="shared" si="58"/>
        <v>1.8473993630573244</v>
      </c>
      <c r="E243" s="316">
        <f t="shared" si="54"/>
        <v>5.8799999999999963E-2</v>
      </c>
      <c r="F243" s="4">
        <v>41803</v>
      </c>
      <c r="G243" s="5">
        <v>1.361</v>
      </c>
      <c r="H243" s="5">
        <f t="shared" si="59"/>
        <v>1.7033885350318472</v>
      </c>
      <c r="I243" s="106"/>
      <c r="J243" s="95">
        <f t="shared" si="60"/>
        <v>87.355677183179807</v>
      </c>
      <c r="K243" s="70">
        <f t="shared" si="61"/>
        <v>-9.8613486355019994E-4</v>
      </c>
      <c r="L243" s="74">
        <f t="shared" si="62"/>
        <v>5.6021141578777106E-2</v>
      </c>
      <c r="M243" s="74">
        <f t="shared" si="63"/>
        <v>7.9915860680243908E-2</v>
      </c>
      <c r="N243" s="106"/>
      <c r="O243" s="4">
        <v>41803</v>
      </c>
      <c r="P243" s="5">
        <v>1.3599999999999999</v>
      </c>
      <c r="Q243" s="5">
        <f t="shared" si="64"/>
        <v>1.6419108280254764</v>
      </c>
      <c r="R243" s="106"/>
      <c r="S243" s="5">
        <f>(1+G243)/(1+P243)-1</f>
        <v>4.2372881355934311E-4</v>
      </c>
      <c r="T243" s="95">
        <f t="shared" si="55"/>
        <v>99.99576281061303</v>
      </c>
      <c r="U243" s="70">
        <f t="shared" si="56"/>
        <v>-1.6729042408129742E-3</v>
      </c>
      <c r="V243" s="74">
        <f t="shared" si="48"/>
        <v>2.1236303009641761E-2</v>
      </c>
      <c r="W243" s="74">
        <f t="shared" si="65"/>
        <v>2.895144190310418E-2</v>
      </c>
      <c r="X243" s="106"/>
      <c r="Y243" s="318">
        <v>41803</v>
      </c>
      <c r="Z243" s="316">
        <v>1.8212999999999999</v>
      </c>
      <c r="AA243" s="316">
        <f t="shared" si="66"/>
        <v>2.9255987261146492</v>
      </c>
      <c r="AB243" s="316">
        <f t="shared" si="50"/>
        <v>-3.1900000000000039E-2</v>
      </c>
      <c r="AC243" s="318">
        <v>41803</v>
      </c>
      <c r="AD243" s="316">
        <v>1.8532</v>
      </c>
      <c r="AE243" s="316">
        <f t="shared" si="67"/>
        <v>2.9200617834394893</v>
      </c>
      <c r="AF243" s="316">
        <f t="shared" si="51"/>
        <v>-3.1999999999998696E-3</v>
      </c>
      <c r="AG243" s="316">
        <f t="shared" si="52"/>
        <v>2.870000000000017E-2</v>
      </c>
      <c r="AH243" s="4">
        <v>41803</v>
      </c>
      <c r="AI243" s="5">
        <v>1.85</v>
      </c>
      <c r="AJ243" s="5">
        <f t="shared" si="68"/>
        <v>2.8821210191082804</v>
      </c>
      <c r="AK243" s="106"/>
      <c r="AL243" s="95">
        <f t="shared" si="53"/>
        <v>83.251039822329062</v>
      </c>
      <c r="AM243" s="70">
        <f t="shared" si="57"/>
        <v>-4.1160675011319356E-3</v>
      </c>
      <c r="AN243" s="74">
        <f t="shared" si="49"/>
        <v>5.8611323687014466E-2</v>
      </c>
      <c r="AO243" s="74">
        <f t="shared" si="69"/>
        <v>0.11656738685567411</v>
      </c>
      <c r="AP243" s="106"/>
      <c r="AQ243" s="4">
        <v>41803</v>
      </c>
      <c r="AR243" s="5">
        <v>1.9992999999999999</v>
      </c>
      <c r="AS243" s="330">
        <v>41803</v>
      </c>
      <c r="AT243" s="404">
        <v>2.2269999999999999</v>
      </c>
      <c r="AU243" s="330">
        <v>41803</v>
      </c>
      <c r="AV243" s="328">
        <v>2.2269999999999999</v>
      </c>
      <c r="AW243" s="330">
        <v>41803</v>
      </c>
      <c r="AX243" s="404">
        <v>2.2269999999999999</v>
      </c>
      <c r="AY243" s="330">
        <v>41803</v>
      </c>
      <c r="AZ243" s="404">
        <v>3.9529000000000001</v>
      </c>
      <c r="BA243" s="106"/>
      <c r="BC243" s="4">
        <v>41803</v>
      </c>
      <c r="BD243" s="5">
        <v>2.036</v>
      </c>
    </row>
    <row r="244" spans="1:56">
      <c r="A244" s="4">
        <v>41810</v>
      </c>
      <c r="B244" s="318">
        <v>41810</v>
      </c>
      <c r="C244" s="316">
        <v>1.4041999999999999</v>
      </c>
      <c r="D244" s="316">
        <f t="shared" si="58"/>
        <v>1.836918471337579</v>
      </c>
      <c r="E244" s="316">
        <f t="shared" si="54"/>
        <v>6.1199999999999921E-2</v>
      </c>
      <c r="F244" s="4">
        <v>41810</v>
      </c>
      <c r="G244" s="5">
        <v>1.343</v>
      </c>
      <c r="H244" s="5">
        <f t="shared" si="59"/>
        <v>1.6931019108280259</v>
      </c>
      <c r="I244" s="106"/>
      <c r="J244" s="95">
        <f t="shared" si="60"/>
        <v>87.51095772077214</v>
      </c>
      <c r="K244" s="70">
        <f t="shared" si="61"/>
        <v>1.777566640193498E-3</v>
      </c>
      <c r="L244" s="74">
        <f t="shared" si="62"/>
        <v>5.1917473198495913E-2</v>
      </c>
      <c r="M244" s="74">
        <f t="shared" si="63"/>
        <v>7.9840984580123231E-2</v>
      </c>
      <c r="N244" s="106"/>
      <c r="O244" s="4">
        <v>41810</v>
      </c>
      <c r="P244" s="5">
        <v>1.35</v>
      </c>
      <c r="Q244" s="5">
        <f t="shared" si="64"/>
        <v>1.6380891719745212</v>
      </c>
      <c r="R244" s="106"/>
      <c r="S244" s="5">
        <f>(1+G244)/(1+P244)-1</f>
        <v>-2.9787234042554234E-3</v>
      </c>
      <c r="T244" s="95">
        <f t="shared" si="55"/>
        <v>100.02979211466027</v>
      </c>
      <c r="U244" s="70">
        <f t="shared" si="56"/>
        <v>3.4030745994395053E-4</v>
      </c>
      <c r="V244" s="74">
        <f t="shared" si="48"/>
        <v>1.9010185774470823E-2</v>
      </c>
      <c r="W244" s="74">
        <f t="shared" si="65"/>
        <v>2.8910367381985054E-2</v>
      </c>
      <c r="X244" s="106"/>
      <c r="Y244" s="318">
        <v>41810</v>
      </c>
      <c r="Z244" s="316">
        <v>1.7871000000000001</v>
      </c>
      <c r="AA244" s="316">
        <f t="shared" si="66"/>
        <v>2.9106942675159226</v>
      </c>
      <c r="AB244" s="316">
        <f t="shared" si="50"/>
        <v>-2.5499999999999856E-2</v>
      </c>
      <c r="AC244" s="318">
        <v>41810</v>
      </c>
      <c r="AD244" s="316">
        <v>1.8126</v>
      </c>
      <c r="AE244" s="316">
        <f t="shared" si="67"/>
        <v>2.9055961783439481</v>
      </c>
      <c r="AF244" s="316">
        <f t="shared" si="51"/>
        <v>-6.5999999999999392E-3</v>
      </c>
      <c r="AG244" s="316">
        <f t="shared" si="52"/>
        <v>1.8899999999999917E-2</v>
      </c>
      <c r="AH244" s="4">
        <v>41810</v>
      </c>
      <c r="AI244" s="5">
        <v>1.806</v>
      </c>
      <c r="AJ244" s="5">
        <f t="shared" si="68"/>
        <v>2.86743949044586</v>
      </c>
      <c r="AK244" s="106"/>
      <c r="AL244" s="95">
        <f t="shared" si="53"/>
        <v>83.611546878617233</v>
      </c>
      <c r="AM244" s="70">
        <f t="shared" si="57"/>
        <v>4.3303610027880732E-3</v>
      </c>
      <c r="AN244" s="74">
        <f t="shared" si="49"/>
        <v>4.9817140016097564E-2</v>
      </c>
      <c r="AO244" s="74">
        <f t="shared" si="69"/>
        <v>0.11644015627528838</v>
      </c>
      <c r="AP244" s="106"/>
      <c r="AQ244" s="4">
        <v>41810</v>
      </c>
      <c r="AR244" s="5">
        <v>1.9830999999999999</v>
      </c>
      <c r="AS244" s="330">
        <v>41810</v>
      </c>
      <c r="AT244" s="404">
        <v>2.21</v>
      </c>
      <c r="AU244" s="330">
        <v>41810</v>
      </c>
      <c r="AV244" s="328">
        <v>2.21</v>
      </c>
      <c r="AW244" s="330">
        <v>41810</v>
      </c>
      <c r="AX244" s="404">
        <v>2.21</v>
      </c>
      <c r="AY244" s="330">
        <v>41810</v>
      </c>
      <c r="AZ244" s="404">
        <v>3.9529000000000001</v>
      </c>
      <c r="BA244" s="106"/>
      <c r="BC244" s="4">
        <v>41810</v>
      </c>
      <c r="BD244" s="5">
        <v>2.0390000000000001</v>
      </c>
    </row>
    <row r="245" spans="1:56">
      <c r="A245" s="4">
        <v>41817</v>
      </c>
      <c r="B245" s="318">
        <v>41817</v>
      </c>
      <c r="C245" s="316">
        <v>1.3144</v>
      </c>
      <c r="D245" s="316">
        <f t="shared" si="58"/>
        <v>1.8265484076433118</v>
      </c>
      <c r="E245" s="316">
        <f t="shared" si="54"/>
        <v>5.3399999999999892E-2</v>
      </c>
      <c r="F245" s="4">
        <v>41817</v>
      </c>
      <c r="G245" s="5">
        <v>1.2610000000000001</v>
      </c>
      <c r="H245" s="5">
        <f t="shared" si="59"/>
        <v>1.6830891719745231</v>
      </c>
      <c r="I245" s="106"/>
      <c r="J245" s="95">
        <f t="shared" si="60"/>
        <v>88.222199403515418</v>
      </c>
      <c r="K245" s="70">
        <f t="shared" si="61"/>
        <v>8.1274585636771455E-3</v>
      </c>
      <c r="L245" s="74">
        <f t="shared" si="62"/>
        <v>5.2413595392582363E-2</v>
      </c>
      <c r="M245" s="74">
        <f t="shared" si="63"/>
        <v>7.9768455416484946E-2</v>
      </c>
      <c r="N245" s="106"/>
      <c r="O245" s="4">
        <v>41817</v>
      </c>
      <c r="P245" s="5">
        <v>1.34</v>
      </c>
      <c r="Q245" s="5">
        <f t="shared" si="64"/>
        <v>1.6348407643312093</v>
      </c>
      <c r="R245" s="106"/>
      <c r="S245" s="5">
        <f>(1+G245)/(1+P245)-1</f>
        <v>-3.3760683760683641E-2</v>
      </c>
      <c r="T245" s="95">
        <f t="shared" si="55"/>
        <v>100.33823456616634</v>
      </c>
      <c r="U245" s="70">
        <f t="shared" si="56"/>
        <v>3.0835058734552992E-3</v>
      </c>
      <c r="V245" s="74">
        <f t="shared" si="48"/>
        <v>1.9210091652079105E-2</v>
      </c>
      <c r="W245" s="74">
        <f t="shared" si="65"/>
        <v>2.8870569310661565E-2</v>
      </c>
      <c r="X245" s="106"/>
      <c r="Y245" s="318">
        <v>41817</v>
      </c>
      <c r="Z245" s="316">
        <v>1.6823999999999999</v>
      </c>
      <c r="AA245" s="316">
        <f t="shared" si="66"/>
        <v>2.895103184713375</v>
      </c>
      <c r="AB245" s="316">
        <f t="shared" si="50"/>
        <v>-2.8000000000000025E-2</v>
      </c>
      <c r="AC245" s="318">
        <v>41817</v>
      </c>
      <c r="AD245" s="316">
        <v>1.7103999999999999</v>
      </c>
      <c r="AE245" s="316">
        <f t="shared" si="67"/>
        <v>2.8903420382165597</v>
      </c>
      <c r="AF245" s="316">
        <f t="shared" si="51"/>
        <v>1.6000000000000458E-3</v>
      </c>
      <c r="AG245" s="316">
        <f t="shared" si="52"/>
        <v>2.9600000000000071E-2</v>
      </c>
      <c r="AH245" s="4">
        <v>41817</v>
      </c>
      <c r="AI245" s="5">
        <v>1.712</v>
      </c>
      <c r="AJ245" s="5">
        <f t="shared" si="68"/>
        <v>2.8520254777070067</v>
      </c>
      <c r="AK245" s="106"/>
      <c r="AL245" s="95">
        <f t="shared" si="53"/>
        <v>84.387487979886458</v>
      </c>
      <c r="AM245" s="70">
        <f t="shared" si="57"/>
        <v>9.280310318809137E-3</v>
      </c>
      <c r="AN245" s="74">
        <f t="shared" si="49"/>
        <v>5.0355827635676406E-2</v>
      </c>
      <c r="AO245" s="74">
        <f t="shared" si="69"/>
        <v>0.11631838215689615</v>
      </c>
      <c r="AP245" s="106"/>
      <c r="AQ245" s="4">
        <v>41817</v>
      </c>
      <c r="AR245" s="5">
        <v>1.9016999999999999</v>
      </c>
      <c r="AS245" s="330">
        <v>41817</v>
      </c>
      <c r="AT245" s="404">
        <v>2.1354000000000002</v>
      </c>
      <c r="AU245" s="330">
        <v>41817</v>
      </c>
      <c r="AV245" s="328">
        <v>2.1354000000000002</v>
      </c>
      <c r="AW245" s="330">
        <v>41817</v>
      </c>
      <c r="AX245" s="404">
        <v>2.1354000000000002</v>
      </c>
      <c r="AY245" s="330">
        <v>41817</v>
      </c>
      <c r="AZ245" s="404">
        <v>3.9529000000000001</v>
      </c>
      <c r="BA245" s="106"/>
      <c r="BC245" s="4">
        <v>41817</v>
      </c>
      <c r="BD245" s="5">
        <v>1.968</v>
      </c>
    </row>
    <row r="246" spans="1:56">
      <c r="A246" s="4">
        <v>41824</v>
      </c>
      <c r="B246" s="318">
        <v>41824</v>
      </c>
      <c r="C246" s="316">
        <v>1.3159000000000001</v>
      </c>
      <c r="D246" s="316">
        <f t="shared" si="58"/>
        <v>1.8151675159235663</v>
      </c>
      <c r="E246" s="316">
        <f t="shared" si="54"/>
        <v>5.1900000000000057E-2</v>
      </c>
      <c r="F246" s="4">
        <v>41824</v>
      </c>
      <c r="G246" s="5">
        <v>1.264</v>
      </c>
      <c r="H246" s="5">
        <f t="shared" si="59"/>
        <v>1.671828025477708</v>
      </c>
      <c r="I246" s="106"/>
      <c r="J246" s="95">
        <f t="shared" si="60"/>
        <v>88.196066590571334</v>
      </c>
      <c r="K246" s="70">
        <f t="shared" si="61"/>
        <v>-2.9621584046614428E-4</v>
      </c>
      <c r="L246" s="74">
        <f t="shared" si="62"/>
        <v>5.2427162349423941E-2</v>
      </c>
      <c r="M246" s="74">
        <f t="shared" si="63"/>
        <v>7.9679694172581958E-2</v>
      </c>
      <c r="N246" s="106"/>
      <c r="O246" s="4">
        <v>41824</v>
      </c>
      <c r="P246" s="5">
        <v>1.35</v>
      </c>
      <c r="Q246" s="5">
        <f t="shared" si="64"/>
        <v>1.6302547770700626</v>
      </c>
      <c r="R246" s="106"/>
      <c r="S246" s="5">
        <f>(1+G246)/(1+P246)-1</f>
        <v>-3.6595744680851028E-2</v>
      </c>
      <c r="T246" s="95">
        <f t="shared" si="55"/>
        <v>100.36669511302063</v>
      </c>
      <c r="U246" s="70">
        <f t="shared" si="56"/>
        <v>2.836460794566088E-4</v>
      </c>
      <c r="V246" s="74">
        <f t="shared" si="48"/>
        <v>1.8554458228674887E-2</v>
      </c>
      <c r="W246" s="74">
        <f t="shared" si="65"/>
        <v>2.8825517498390393E-2</v>
      </c>
      <c r="X246" s="106"/>
      <c r="Y246" s="318">
        <v>41824</v>
      </c>
      <c r="Z246" s="316">
        <v>1.6526000000000001</v>
      </c>
      <c r="AA246" s="316">
        <f t="shared" si="66"/>
        <v>2.8795859872611458</v>
      </c>
      <c r="AB246" s="316">
        <f t="shared" si="50"/>
        <v>-2.5700000000000056E-2</v>
      </c>
      <c r="AC246" s="318">
        <v>41824</v>
      </c>
      <c r="AD246" s="316">
        <v>1.6783000000000001</v>
      </c>
      <c r="AE246" s="316">
        <f t="shared" si="67"/>
        <v>2.875131847133757</v>
      </c>
      <c r="AF246" s="316">
        <f t="shared" si="51"/>
        <v>4.6999999999999265E-3</v>
      </c>
      <c r="AG246" s="316">
        <f t="shared" si="52"/>
        <v>3.0399999999999983E-2</v>
      </c>
      <c r="AH246" s="4">
        <v>41824</v>
      </c>
      <c r="AI246" s="5">
        <v>1.6830000000000001</v>
      </c>
      <c r="AJ246" s="5">
        <f t="shared" si="68"/>
        <v>2.8367834394904468</v>
      </c>
      <c r="AK246" s="106"/>
      <c r="AL246" s="95">
        <f t="shared" si="53"/>
        <v>84.628470280403988</v>
      </c>
      <c r="AM246" s="70">
        <f t="shared" si="57"/>
        <v>2.8556638701577098E-3</v>
      </c>
      <c r="AN246" s="74">
        <f t="shared" si="49"/>
        <v>5.0364459287297096E-2</v>
      </c>
      <c r="AO246" s="74">
        <f t="shared" si="69"/>
        <v>0.11622507816200983</v>
      </c>
      <c r="AP246" s="106"/>
      <c r="AQ246" s="4">
        <v>41824</v>
      </c>
      <c r="AR246" s="5">
        <v>1.8961000000000001</v>
      </c>
      <c r="AS246" s="330">
        <v>41824</v>
      </c>
      <c r="AT246" s="404">
        <v>2.1810999999999998</v>
      </c>
      <c r="AU246" s="330">
        <v>41824</v>
      </c>
      <c r="AV246" s="328">
        <v>2.1810999999999998</v>
      </c>
      <c r="AW246" s="330">
        <v>41824</v>
      </c>
      <c r="AX246" s="404">
        <v>2.1810999999999998</v>
      </c>
      <c r="AY246" s="330">
        <v>41824</v>
      </c>
      <c r="AZ246" s="404">
        <v>3.9529000000000001</v>
      </c>
      <c r="BA246" s="106"/>
      <c r="BC246" s="4">
        <v>41824</v>
      </c>
      <c r="BD246" s="5">
        <v>2.056</v>
      </c>
    </row>
    <row r="247" spans="1:56">
      <c r="A247" s="4">
        <v>41831</v>
      </c>
      <c r="B247" s="318">
        <v>41831</v>
      </c>
      <c r="C247" s="316">
        <v>1.2572000000000001</v>
      </c>
      <c r="D247" s="316">
        <f t="shared" si="58"/>
        <v>1.8043751592356685</v>
      </c>
      <c r="E247" s="316">
        <f t="shared" si="54"/>
        <v>5.5200000000000138E-2</v>
      </c>
      <c r="F247" s="4">
        <v>41831</v>
      </c>
      <c r="G247" s="5">
        <v>1.202</v>
      </c>
      <c r="H247" s="5">
        <f t="shared" si="59"/>
        <v>1.6614713375796182</v>
      </c>
      <c r="I247" s="106"/>
      <c r="J247" s="95">
        <f t="shared" si="60"/>
        <v>88.737879572289188</v>
      </c>
      <c r="K247" s="70">
        <f t="shared" si="61"/>
        <v>6.1432782964470295E-3</v>
      </c>
      <c r="L247" s="74">
        <f t="shared" si="62"/>
        <v>5.0527728149609603E-2</v>
      </c>
      <c r="M247" s="74">
        <f t="shared" si="63"/>
        <v>7.9559875938056857E-2</v>
      </c>
      <c r="N247" s="106"/>
      <c r="O247" s="4">
        <v>41831</v>
      </c>
      <c r="P247" s="5">
        <v>1.34</v>
      </c>
      <c r="Q247" s="5">
        <f t="shared" si="64"/>
        <v>1.6260509554140117</v>
      </c>
      <c r="R247" s="106"/>
      <c r="S247" s="5">
        <f>(1+G247)/(1+P247)-1</f>
        <v>-5.8974358974358987E-2</v>
      </c>
      <c r="T247" s="95">
        <f t="shared" si="55"/>
        <v>100.59166099711544</v>
      </c>
      <c r="U247" s="70">
        <f t="shared" si="56"/>
        <v>2.2414395915047857E-3</v>
      </c>
      <c r="V247" s="74">
        <f t="shared" si="48"/>
        <v>1.8651568144076133E-2</v>
      </c>
      <c r="W247" s="74">
        <f t="shared" si="65"/>
        <v>2.8779628894956416E-2</v>
      </c>
      <c r="X247" s="106"/>
      <c r="Y247" s="318">
        <v>41831</v>
      </c>
      <c r="Z247" s="316">
        <v>1.6225000000000001</v>
      </c>
      <c r="AA247" s="316">
        <f t="shared" si="66"/>
        <v>2.8637063694267511</v>
      </c>
      <c r="AB247" s="316">
        <f t="shared" si="50"/>
        <v>-2.7800000000000047E-2</v>
      </c>
      <c r="AC247" s="318">
        <v>41831</v>
      </c>
      <c r="AD247" s="316">
        <v>1.6503000000000001</v>
      </c>
      <c r="AE247" s="316">
        <f t="shared" si="67"/>
        <v>2.859580254777069</v>
      </c>
      <c r="AF247" s="316">
        <f t="shared" si="51"/>
        <v>-1.1300000000000088E-2</v>
      </c>
      <c r="AG247" s="316">
        <f t="shared" si="52"/>
        <v>1.6499999999999959E-2</v>
      </c>
      <c r="AH247" s="4">
        <v>41831</v>
      </c>
      <c r="AI247" s="5">
        <v>1.639</v>
      </c>
      <c r="AJ247" s="5">
        <f t="shared" si="68"/>
        <v>2.8211273885350323</v>
      </c>
      <c r="AK247" s="106"/>
      <c r="AL247" s="95">
        <f t="shared" si="53"/>
        <v>84.995545420160781</v>
      </c>
      <c r="AM247" s="70">
        <f t="shared" si="57"/>
        <v>4.3374899551007259E-3</v>
      </c>
      <c r="AN247" s="74">
        <f t="shared" si="49"/>
        <v>5.0011343649350837E-2</v>
      </c>
      <c r="AO247" s="74">
        <f t="shared" si="69"/>
        <v>0.11613255577541168</v>
      </c>
      <c r="AP247" s="106"/>
      <c r="AQ247" s="4">
        <v>41831</v>
      </c>
      <c r="AR247" s="5">
        <v>1.8526</v>
      </c>
      <c r="AS247" s="330">
        <v>41831</v>
      </c>
      <c r="AT247" s="404">
        <v>2.2128999999999999</v>
      </c>
      <c r="AU247" s="330">
        <v>41831</v>
      </c>
      <c r="AV247" s="328">
        <v>2.2128999999999999</v>
      </c>
      <c r="AW247" s="330">
        <v>41831</v>
      </c>
      <c r="AX247" s="404">
        <v>2.2128999999999999</v>
      </c>
      <c r="AY247" s="330">
        <v>41831</v>
      </c>
      <c r="AZ247" s="404">
        <v>3.9529000000000001</v>
      </c>
      <c r="BA247" s="106"/>
      <c r="BC247" s="4">
        <v>41831</v>
      </c>
      <c r="BD247" s="5">
        <v>1.9590000000000001</v>
      </c>
    </row>
    <row r="248" spans="1:56">
      <c r="A248" s="4">
        <v>41838</v>
      </c>
      <c r="B248" s="318">
        <v>41838</v>
      </c>
      <c r="C248" s="316">
        <v>1.2194</v>
      </c>
      <c r="D248" s="316">
        <f t="shared" si="58"/>
        <v>1.7943789808917197</v>
      </c>
      <c r="E248" s="316">
        <f t="shared" si="54"/>
        <v>6.5400000000000125E-2</v>
      </c>
      <c r="F248" s="4">
        <v>41838</v>
      </c>
      <c r="G248" s="5">
        <v>1.1539999999999999</v>
      </c>
      <c r="H248" s="5">
        <f t="shared" si="59"/>
        <v>1.6516624203821655</v>
      </c>
      <c r="I248" s="106"/>
      <c r="J248" s="95">
        <f t="shared" si="60"/>
        <v>89.159862402522563</v>
      </c>
      <c r="K248" s="70">
        <f t="shared" si="61"/>
        <v>4.7553855497483718E-3</v>
      </c>
      <c r="L248" s="74">
        <f t="shared" si="62"/>
        <v>5.0579530915638014E-2</v>
      </c>
      <c r="M248" s="74">
        <f t="shared" si="63"/>
        <v>7.943267825976752E-2</v>
      </c>
      <c r="N248" s="106"/>
      <c r="O248" s="4">
        <v>41838</v>
      </c>
      <c r="P248" s="5">
        <v>1.35</v>
      </c>
      <c r="Q248" s="5">
        <f t="shared" si="64"/>
        <v>1.6217197452229288</v>
      </c>
      <c r="R248" s="106"/>
      <c r="S248" s="5">
        <f>(1+G248)/(1+P248)-1</f>
        <v>-8.3404255319148968E-2</v>
      </c>
      <c r="T248" s="95">
        <f t="shared" si="55"/>
        <v>100.83788130027909</v>
      </c>
      <c r="U248" s="70">
        <f t="shared" si="56"/>
        <v>2.447720822213225E-3</v>
      </c>
      <c r="V248" s="74">
        <f t="shared" si="48"/>
        <v>1.8661463593595017E-2</v>
      </c>
      <c r="W248" s="74">
        <f t="shared" si="65"/>
        <v>2.8730615149071853E-2</v>
      </c>
      <c r="X248" s="106"/>
      <c r="Y248" s="318">
        <v>41838</v>
      </c>
      <c r="Z248" s="316">
        <v>1.5636000000000001</v>
      </c>
      <c r="AA248" s="316">
        <f t="shared" si="66"/>
        <v>2.8462999999999998</v>
      </c>
      <c r="AB248" s="316">
        <f t="shared" si="50"/>
        <v>-2.7399999999999869E-2</v>
      </c>
      <c r="AC248" s="318">
        <v>41838</v>
      </c>
      <c r="AD248" s="316">
        <v>1.591</v>
      </c>
      <c r="AE248" s="316">
        <f t="shared" si="67"/>
        <v>2.8424286624203816</v>
      </c>
      <c r="AF248" s="316">
        <f t="shared" si="51"/>
        <v>-1.8999999999999906E-2</v>
      </c>
      <c r="AG248" s="316">
        <f t="shared" si="52"/>
        <v>8.3999999999999631E-3</v>
      </c>
      <c r="AH248" s="4">
        <v>41838</v>
      </c>
      <c r="AI248" s="5">
        <v>1.5720000000000001</v>
      </c>
      <c r="AJ248" s="5">
        <f t="shared" si="68"/>
        <v>2.8037006369426756</v>
      </c>
      <c r="AK248" s="106"/>
      <c r="AL248" s="95">
        <f t="shared" si="53"/>
        <v>85.557869201221592</v>
      </c>
      <c r="AM248" s="70">
        <f t="shared" si="57"/>
        <v>6.6159206142046775E-3</v>
      </c>
      <c r="AN248" s="74">
        <f t="shared" si="49"/>
        <v>5.0242945446347394E-2</v>
      </c>
      <c r="AO248" s="74">
        <f t="shared" si="69"/>
        <v>0.1160252610792285</v>
      </c>
      <c r="AP248" s="106"/>
      <c r="AQ248" s="4">
        <v>41838</v>
      </c>
      <c r="AR248" s="5">
        <v>1.8021</v>
      </c>
      <c r="AS248" s="330">
        <v>41838</v>
      </c>
      <c r="AT248" s="404">
        <v>2.1753999999999998</v>
      </c>
      <c r="AU248" s="330">
        <v>41838</v>
      </c>
      <c r="AV248" s="328">
        <v>2.1753999999999998</v>
      </c>
      <c r="AW248" s="330">
        <v>41838</v>
      </c>
      <c r="AX248" s="404">
        <v>2.1753999999999998</v>
      </c>
      <c r="AY248" s="330">
        <v>41838</v>
      </c>
      <c r="AZ248" s="404">
        <v>3.9529000000000001</v>
      </c>
      <c r="BA248" s="106"/>
      <c r="BC248" s="4">
        <v>41838</v>
      </c>
      <c r="BD248" s="5">
        <v>1.9430000000000001</v>
      </c>
    </row>
    <row r="249" spans="1:56">
      <c r="A249" s="4">
        <v>41845</v>
      </c>
      <c r="B249" s="318">
        <v>41845</v>
      </c>
      <c r="C249" s="316">
        <v>1.2030000000000001</v>
      </c>
      <c r="D249" s="316">
        <f t="shared" si="58"/>
        <v>1.7833420382165599</v>
      </c>
      <c r="E249" s="316">
        <f t="shared" si="54"/>
        <v>5.7000000000000162E-2</v>
      </c>
      <c r="F249" s="4">
        <v>41845</v>
      </c>
      <c r="G249" s="5">
        <v>1.1459999999999999</v>
      </c>
      <c r="H249" s="5">
        <f t="shared" si="59"/>
        <v>1.6409617834394907</v>
      </c>
      <c r="I249" s="106"/>
      <c r="J249" s="95">
        <f t="shared" si="60"/>
        <v>89.230407241054465</v>
      </c>
      <c r="K249" s="70">
        <f t="shared" si="61"/>
        <v>7.912174450586157E-4</v>
      </c>
      <c r="L249" s="74">
        <f t="shared" si="62"/>
        <v>4.8233128266520181E-2</v>
      </c>
      <c r="M249" s="74">
        <f t="shared" si="63"/>
        <v>7.9287474789514562E-2</v>
      </c>
      <c r="N249" s="106"/>
      <c r="O249" s="4">
        <v>41845</v>
      </c>
      <c r="P249" s="5">
        <v>1.38</v>
      </c>
      <c r="Q249" s="5">
        <f t="shared" si="64"/>
        <v>1.6166242038216547</v>
      </c>
      <c r="R249" s="106"/>
      <c r="S249" s="5">
        <f>(1+G249)/(1+P249)-1</f>
        <v>-9.8319327731092421E-2</v>
      </c>
      <c r="T249" s="95">
        <f t="shared" si="55"/>
        <v>100.98853093321604</v>
      </c>
      <c r="U249" s="70">
        <f t="shared" si="56"/>
        <v>1.493978562365232E-3</v>
      </c>
      <c r="V249" s="74">
        <f t="shared" si="48"/>
        <v>1.8114325179475192E-2</v>
      </c>
      <c r="W249" s="74">
        <f t="shared" si="65"/>
        <v>2.8684782084687121E-2</v>
      </c>
      <c r="X249" s="106"/>
      <c r="Y249" s="318">
        <v>41845</v>
      </c>
      <c r="Z249" s="316">
        <v>1.5217000000000001</v>
      </c>
      <c r="AA249" s="316">
        <f t="shared" si="66"/>
        <v>2.8285751592356685</v>
      </c>
      <c r="AB249" s="316">
        <f t="shared" si="50"/>
        <v>-3.2099999999999795E-2</v>
      </c>
      <c r="AC249" s="318">
        <v>41845</v>
      </c>
      <c r="AD249" s="316">
        <v>1.5537999999999998</v>
      </c>
      <c r="AE249" s="316">
        <f t="shared" si="67"/>
        <v>2.8252089171974522</v>
      </c>
      <c r="AF249" s="316">
        <f t="shared" si="51"/>
        <v>-1.3799999999999812E-2</v>
      </c>
      <c r="AG249" s="316">
        <f t="shared" si="52"/>
        <v>1.8299999999999983E-2</v>
      </c>
      <c r="AH249" s="4">
        <v>41845</v>
      </c>
      <c r="AI249" s="5">
        <v>1.54</v>
      </c>
      <c r="AJ249" s="5">
        <f t="shared" si="68"/>
        <v>2.7864331210191087</v>
      </c>
      <c r="AK249" s="106"/>
      <c r="AL249" s="95">
        <f t="shared" si="53"/>
        <v>85.827884741114389</v>
      </c>
      <c r="AM249" s="70">
        <f t="shared" si="57"/>
        <v>3.1559404460827886E-3</v>
      </c>
      <c r="AN249" s="74">
        <f t="shared" si="49"/>
        <v>4.9765658048584765E-2</v>
      </c>
      <c r="AO249" s="74">
        <f t="shared" si="69"/>
        <v>0.11591553769514114</v>
      </c>
      <c r="AP249" s="106"/>
      <c r="AQ249" s="4">
        <v>41845</v>
      </c>
      <c r="AR249" s="5">
        <v>1.7987</v>
      </c>
      <c r="AS249" s="330">
        <v>41845</v>
      </c>
      <c r="AT249" s="404">
        <v>2.1583999999999999</v>
      </c>
      <c r="AU249" s="330">
        <v>41845</v>
      </c>
      <c r="AV249" s="328">
        <v>2.1583999999999999</v>
      </c>
      <c r="AW249" s="330">
        <v>41845</v>
      </c>
      <c r="AX249" s="404">
        <v>2.1583999999999999</v>
      </c>
      <c r="AY249" s="330">
        <v>41845</v>
      </c>
      <c r="AZ249" s="404">
        <v>3.9529000000000001</v>
      </c>
      <c r="BA249" s="106"/>
      <c r="BC249" s="4">
        <v>41845</v>
      </c>
      <c r="BD249" s="5">
        <v>1.944</v>
      </c>
    </row>
    <row r="250" spans="1:56">
      <c r="A250" s="4">
        <v>41852</v>
      </c>
      <c r="B250" s="318">
        <v>41852</v>
      </c>
      <c r="C250" s="316">
        <v>1.1960999999999999</v>
      </c>
      <c r="D250" s="316">
        <f t="shared" si="58"/>
        <v>1.7738477707006366</v>
      </c>
      <c r="E250" s="316">
        <f t="shared" si="54"/>
        <v>6.6100000000000048E-2</v>
      </c>
      <c r="F250" s="4">
        <v>41852</v>
      </c>
      <c r="G250" s="5">
        <v>1.1299999999999999</v>
      </c>
      <c r="H250" s="5">
        <f t="shared" si="59"/>
        <v>1.6319999999999999</v>
      </c>
      <c r="I250" s="106"/>
      <c r="J250" s="95">
        <f t="shared" si="60"/>
        <v>89.371681184813809</v>
      </c>
      <c r="K250" s="70">
        <f t="shared" si="61"/>
        <v>1.5832488960595599E-3</v>
      </c>
      <c r="L250" s="74">
        <f t="shared" si="62"/>
        <v>4.823428163678975E-2</v>
      </c>
      <c r="M250" s="74">
        <f t="shared" si="63"/>
        <v>7.9107786769654145E-2</v>
      </c>
      <c r="N250" s="106"/>
      <c r="O250" s="4">
        <v>41852</v>
      </c>
      <c r="P250" s="5">
        <v>1.34</v>
      </c>
      <c r="Q250" s="5">
        <f t="shared" si="64"/>
        <v>1.6123566878980877</v>
      </c>
      <c r="R250" s="106"/>
      <c r="S250" s="5">
        <f>(1+G250)/(1+P250)-1</f>
        <v>-8.9743589743589758E-2</v>
      </c>
      <c r="T250" s="95">
        <f t="shared" si="55"/>
        <v>100.90188149678978</v>
      </c>
      <c r="U250" s="70">
        <f t="shared" si="56"/>
        <v>-8.5801264386703403E-4</v>
      </c>
      <c r="V250" s="74">
        <f t="shared" si="48"/>
        <v>1.8110294810035892E-2</v>
      </c>
      <c r="W250" s="74">
        <f t="shared" si="65"/>
        <v>2.8648793522232409E-2</v>
      </c>
      <c r="X250" s="106"/>
      <c r="Y250" s="318">
        <v>41852</v>
      </c>
      <c r="Z250" s="316">
        <v>1.506</v>
      </c>
      <c r="AA250" s="316">
        <f t="shared" si="66"/>
        <v>2.8098872611464967</v>
      </c>
      <c r="AB250" s="316">
        <f t="shared" si="50"/>
        <v>-3.4699999999999953E-2</v>
      </c>
      <c r="AC250" s="318">
        <v>41852</v>
      </c>
      <c r="AD250" s="316">
        <v>1.5407</v>
      </c>
      <c r="AE250" s="316">
        <f t="shared" si="67"/>
        <v>2.8070726114649678</v>
      </c>
      <c r="AF250" s="316">
        <f t="shared" si="51"/>
        <v>-1.5700000000000047E-2</v>
      </c>
      <c r="AG250" s="316">
        <f t="shared" si="52"/>
        <v>1.8999999999999906E-2</v>
      </c>
      <c r="AH250" s="4">
        <v>41852</v>
      </c>
      <c r="AI250" s="5">
        <v>1.5249999999999999</v>
      </c>
      <c r="AJ250" s="5">
        <f t="shared" si="68"/>
        <v>2.7683694267515926</v>
      </c>
      <c r="AK250" s="106"/>
      <c r="AL250" s="95">
        <f t="shared" si="53"/>
        <v>85.954777089056009</v>
      </c>
      <c r="AM250" s="70">
        <f t="shared" si="57"/>
        <v>1.4784513019791873E-3</v>
      </c>
      <c r="AN250" s="74">
        <f t="shared" si="49"/>
        <v>4.9558652691143082E-2</v>
      </c>
      <c r="AO250" s="74">
        <f t="shared" si="69"/>
        <v>0.115803608826995</v>
      </c>
      <c r="AP250" s="106"/>
      <c r="AQ250" s="4">
        <v>41852</v>
      </c>
      <c r="AR250" s="5">
        <v>1.7924</v>
      </c>
      <c r="AS250" s="330">
        <v>41852</v>
      </c>
      <c r="AT250" s="404">
        <v>2.1385000000000001</v>
      </c>
      <c r="AU250" s="330">
        <v>41852</v>
      </c>
      <c r="AV250" s="328">
        <v>2.1385000000000001</v>
      </c>
      <c r="AW250" s="330">
        <v>41852</v>
      </c>
      <c r="AX250" s="404">
        <v>2.1385000000000001</v>
      </c>
      <c r="AY250" s="330">
        <v>41852</v>
      </c>
      <c r="AZ250" s="404">
        <v>3.9529000000000001</v>
      </c>
      <c r="BA250" s="106"/>
      <c r="BC250" s="4">
        <v>41852</v>
      </c>
      <c r="BD250" s="5">
        <v>1.9710000000000001</v>
      </c>
    </row>
    <row r="251" spans="1:56">
      <c r="A251" s="4">
        <v>41859</v>
      </c>
      <c r="B251" s="318">
        <v>41859</v>
      </c>
      <c r="C251" s="316">
        <v>1.0960000000000001</v>
      </c>
      <c r="D251" s="316">
        <f t="shared" si="58"/>
        <v>1.7648878980891713</v>
      </c>
      <c r="E251" s="316">
        <f t="shared" si="54"/>
        <v>4.4000000000000039E-2</v>
      </c>
      <c r="F251" s="4">
        <v>41859</v>
      </c>
      <c r="G251" s="5">
        <v>1.052</v>
      </c>
      <c r="H251" s="5">
        <f t="shared" si="59"/>
        <v>1.6237643312101908</v>
      </c>
      <c r="I251" s="106"/>
      <c r="J251" s="95">
        <f t="shared" si="60"/>
        <v>90.06392423718448</v>
      </c>
      <c r="K251" s="70">
        <f t="shared" si="61"/>
        <v>7.7456644341194064E-3</v>
      </c>
      <c r="L251" s="74">
        <f t="shared" si="62"/>
        <v>4.852717238310858E-2</v>
      </c>
      <c r="M251" s="74">
        <f t="shared" si="63"/>
        <v>7.8924243108553754E-2</v>
      </c>
      <c r="N251" s="106"/>
      <c r="O251" s="4">
        <v>41859</v>
      </c>
      <c r="P251" s="5">
        <v>1.23</v>
      </c>
      <c r="Q251" s="5">
        <f t="shared" si="64"/>
        <v>1.6083439490445846</v>
      </c>
      <c r="R251" s="106"/>
      <c r="S251" s="5">
        <f>(1+G251)/(1+P251)-1</f>
        <v>-7.9820627802690503E-2</v>
      </c>
      <c r="T251" s="95">
        <f t="shared" si="55"/>
        <v>100.80172172846208</v>
      </c>
      <c r="U251" s="70">
        <f t="shared" si="56"/>
        <v>-9.9264519989041423E-4</v>
      </c>
      <c r="V251" s="74">
        <f t="shared" si="48"/>
        <v>1.8126182956919219E-2</v>
      </c>
      <c r="W251" s="74">
        <f t="shared" si="65"/>
        <v>2.8613866029707412E-2</v>
      </c>
      <c r="X251" s="106"/>
      <c r="Y251" s="318">
        <v>41859</v>
      </c>
      <c r="Z251" s="316">
        <v>1.4320999999999999</v>
      </c>
      <c r="AA251" s="316">
        <f t="shared" si="66"/>
        <v>2.7904025477707002</v>
      </c>
      <c r="AB251" s="316">
        <f t="shared" si="50"/>
        <v>-4.049999999999998E-2</v>
      </c>
      <c r="AC251" s="318">
        <v>41859</v>
      </c>
      <c r="AD251" s="316">
        <v>1.4725999999999999</v>
      </c>
      <c r="AE251" s="316">
        <f t="shared" si="67"/>
        <v>2.7879076433121019</v>
      </c>
      <c r="AF251" s="316">
        <f t="shared" si="51"/>
        <v>-6.5999999999999392E-3</v>
      </c>
      <c r="AG251" s="316">
        <f t="shared" si="52"/>
        <v>3.3900000000000041E-2</v>
      </c>
      <c r="AH251" s="4">
        <v>41859</v>
      </c>
      <c r="AI251" s="5">
        <v>1.466</v>
      </c>
      <c r="AJ251" s="5">
        <f t="shared" si="68"/>
        <v>2.7494140127388538</v>
      </c>
      <c r="AK251" s="106"/>
      <c r="AL251" s="95">
        <f t="shared" si="53"/>
        <v>86.455892959940101</v>
      </c>
      <c r="AM251" s="70">
        <f t="shared" si="57"/>
        <v>5.8299944209604122E-3</v>
      </c>
      <c r="AN251" s="74">
        <f t="shared" si="49"/>
        <v>4.9462913282122968E-2</v>
      </c>
      <c r="AO251" s="74">
        <f t="shared" si="69"/>
        <v>0.1157162180658578</v>
      </c>
      <c r="AP251" s="106"/>
      <c r="AQ251" s="4">
        <v>41859</v>
      </c>
      <c r="AR251" s="5">
        <v>1.7141</v>
      </c>
      <c r="AS251" s="330">
        <v>41859</v>
      </c>
      <c r="AT251" s="404">
        <v>2.0674000000000001</v>
      </c>
      <c r="AU251" s="330">
        <v>41859</v>
      </c>
      <c r="AV251" s="328">
        <v>2.0674000000000001</v>
      </c>
      <c r="AW251" s="330">
        <v>41859</v>
      </c>
      <c r="AX251" s="404">
        <v>2.0674000000000001</v>
      </c>
      <c r="AY251" s="330">
        <v>41859</v>
      </c>
      <c r="AZ251" s="404">
        <v>3.9529000000000001</v>
      </c>
      <c r="BA251" s="106"/>
      <c r="BC251" s="4">
        <v>41859</v>
      </c>
      <c r="BD251" s="5">
        <v>1.919</v>
      </c>
    </row>
    <row r="252" spans="1:56">
      <c r="A252" s="4">
        <v>41866</v>
      </c>
      <c r="B252" s="318">
        <v>41866</v>
      </c>
      <c r="C252" s="316">
        <v>1.0314000000000001</v>
      </c>
      <c r="D252" s="316">
        <f t="shared" si="58"/>
        <v>1.7557038216560503</v>
      </c>
      <c r="E252" s="316">
        <f t="shared" si="54"/>
        <v>7.9400000000000137E-2</v>
      </c>
      <c r="F252" s="4">
        <v>41866</v>
      </c>
      <c r="G252" s="5">
        <v>0.95199999999999996</v>
      </c>
      <c r="H252" s="5">
        <f t="shared" si="59"/>
        <v>1.6149745222929934</v>
      </c>
      <c r="I252" s="106"/>
      <c r="J252" s="95">
        <f t="shared" si="60"/>
        <v>90.960057570478753</v>
      </c>
      <c r="K252" s="70">
        <f t="shared" si="61"/>
        <v>9.9499698784420547E-3</v>
      </c>
      <c r="L252" s="74">
        <f t="shared" si="62"/>
        <v>4.4532925879448002E-2</v>
      </c>
      <c r="M252" s="74">
        <f t="shared" si="63"/>
        <v>7.8721279638777245E-2</v>
      </c>
      <c r="N252" s="106"/>
      <c r="O252" s="4">
        <v>41866</v>
      </c>
      <c r="P252" s="5">
        <v>1.1100000000000001</v>
      </c>
      <c r="Q252" s="5">
        <f t="shared" si="64"/>
        <v>1.6027388535031835</v>
      </c>
      <c r="R252" s="106"/>
      <c r="S252" s="5">
        <f>(1+G252)/(1+P252)-1</f>
        <v>-7.4881516587677832E-2</v>
      </c>
      <c r="T252" s="95">
        <f t="shared" si="55"/>
        <v>100.75190840857645</v>
      </c>
      <c r="U252" s="70">
        <f t="shared" si="56"/>
        <v>-4.9417132000796257E-4</v>
      </c>
      <c r="V252" s="74">
        <f t="shared" si="48"/>
        <v>1.6895515124660195E-2</v>
      </c>
      <c r="W252" s="74">
        <f t="shared" si="65"/>
        <v>2.8568390126529241E-2</v>
      </c>
      <c r="X252" s="106"/>
      <c r="Y252" s="318">
        <v>41866</v>
      </c>
      <c r="Z252" s="316">
        <v>1.3347</v>
      </c>
      <c r="AA252" s="316">
        <f t="shared" si="66"/>
        <v>2.772680254777069</v>
      </c>
      <c r="AB252" s="316">
        <f t="shared" si="50"/>
        <v>-3.4899999999999931E-2</v>
      </c>
      <c r="AC252" s="318">
        <v>41866</v>
      </c>
      <c r="AD252" s="316">
        <v>1.3695999999999999</v>
      </c>
      <c r="AE252" s="316">
        <f t="shared" si="67"/>
        <v>2.7706343949044587</v>
      </c>
      <c r="AF252" s="316">
        <f t="shared" si="51"/>
        <v>-3.4599999999999964E-2</v>
      </c>
      <c r="AG252" s="316">
        <f t="shared" si="52"/>
        <v>2.9999999999996696E-4</v>
      </c>
      <c r="AH252" s="4">
        <v>41866</v>
      </c>
      <c r="AI252" s="5">
        <v>1.335</v>
      </c>
      <c r="AJ252" s="5">
        <f t="shared" si="68"/>
        <v>2.7320573248407642</v>
      </c>
      <c r="AK252" s="106"/>
      <c r="AL252" s="95">
        <f t="shared" si="53"/>
        <v>87.580068731321006</v>
      </c>
      <c r="AM252" s="70">
        <f t="shared" si="57"/>
        <v>1.3002881965510428E-2</v>
      </c>
      <c r="AN252" s="74">
        <f t="shared" si="49"/>
        <v>4.7634578336926588E-2</v>
      </c>
      <c r="AO252" s="74">
        <f t="shared" si="69"/>
        <v>0.11554643205914507</v>
      </c>
      <c r="AP252" s="106"/>
      <c r="AQ252" s="4">
        <v>41866</v>
      </c>
      <c r="AR252" s="5">
        <v>1.6225000000000001</v>
      </c>
      <c r="AS252" s="330">
        <v>41866</v>
      </c>
      <c r="AT252" s="404">
        <v>1.9931999999999999</v>
      </c>
      <c r="AU252" s="330">
        <v>41866</v>
      </c>
      <c r="AV252" s="328">
        <v>1.9931999999999999</v>
      </c>
      <c r="AW252" s="330">
        <v>41866</v>
      </c>
      <c r="AX252" s="404">
        <v>1.9931999999999999</v>
      </c>
      <c r="AY252" s="330">
        <v>41866</v>
      </c>
      <c r="AZ252" s="404">
        <v>3.9529000000000001</v>
      </c>
      <c r="BA252" s="106"/>
      <c r="BC252" s="4">
        <v>41866</v>
      </c>
      <c r="BD252" s="5">
        <v>1.85</v>
      </c>
    </row>
    <row r="253" spans="1:56">
      <c r="A253" s="4">
        <v>41873</v>
      </c>
      <c r="B253" s="318">
        <v>41873</v>
      </c>
      <c r="C253" s="316">
        <v>1.0421</v>
      </c>
      <c r="D253" s="316">
        <f t="shared" si="58"/>
        <v>1.7479286624203814</v>
      </c>
      <c r="E253" s="316">
        <f t="shared" si="54"/>
        <v>6.1100000000000043E-2</v>
      </c>
      <c r="F253" s="4">
        <v>41873</v>
      </c>
      <c r="G253" s="5">
        <v>0.98099999999999998</v>
      </c>
      <c r="H253" s="5">
        <f t="shared" si="59"/>
        <v>1.6078280254777066</v>
      </c>
      <c r="I253" s="106"/>
      <c r="J253" s="95">
        <f t="shared" si="60"/>
        <v>90.69917331133982</v>
      </c>
      <c r="K253" s="70">
        <f t="shared" si="61"/>
        <v>-2.8681188876424346E-3</v>
      </c>
      <c r="L253" s="74">
        <f t="shared" si="62"/>
        <v>4.4212660658198531E-2</v>
      </c>
      <c r="M253" s="74">
        <f t="shared" si="63"/>
        <v>7.8501347043883257E-2</v>
      </c>
      <c r="N253" s="106"/>
      <c r="O253" s="4">
        <v>41873</v>
      </c>
      <c r="P253" s="5">
        <v>1.1400000000000001</v>
      </c>
      <c r="Q253" s="5">
        <f t="shared" si="64"/>
        <v>1.5991082802547758</v>
      </c>
      <c r="R253" s="106"/>
      <c r="S253" s="5">
        <f>(1+G253)/(1+P253)-1</f>
        <v>-7.4299065420560861E-2</v>
      </c>
      <c r="T253" s="95">
        <f t="shared" si="55"/>
        <v>100.74603589260983</v>
      </c>
      <c r="U253" s="70">
        <f t="shared" si="56"/>
        <v>-5.8286895597201676E-5</v>
      </c>
      <c r="V253" s="74">
        <f t="shared" si="48"/>
        <v>1.6737517878012222E-2</v>
      </c>
      <c r="W253" s="74">
        <f t="shared" si="65"/>
        <v>2.8521244517562747E-2</v>
      </c>
      <c r="X253" s="106"/>
      <c r="Y253" s="318">
        <v>41873</v>
      </c>
      <c r="Z253" s="316">
        <v>1.3509</v>
      </c>
      <c r="AA253" s="316">
        <f t="shared" si="66"/>
        <v>2.7561974522292991</v>
      </c>
      <c r="AB253" s="316">
        <f t="shared" si="50"/>
        <v>-2.9000000000000137E-2</v>
      </c>
      <c r="AC253" s="318">
        <v>41873</v>
      </c>
      <c r="AD253" s="316">
        <v>1.3799000000000001</v>
      </c>
      <c r="AE253" s="316">
        <f t="shared" si="67"/>
        <v>2.7545133757961784</v>
      </c>
      <c r="AF253" s="316">
        <f t="shared" si="51"/>
        <v>-3.6900000000000155E-2</v>
      </c>
      <c r="AG253" s="316">
        <f t="shared" si="52"/>
        <v>-7.9000000000000181E-3</v>
      </c>
      <c r="AH253" s="4">
        <v>41873</v>
      </c>
      <c r="AI253" s="5">
        <v>1.343</v>
      </c>
      <c r="AJ253" s="5">
        <f t="shared" si="68"/>
        <v>2.7158535031847135</v>
      </c>
      <c r="AK253" s="106"/>
      <c r="AL253" s="95">
        <f t="shared" si="53"/>
        <v>87.51095772077214</v>
      </c>
      <c r="AM253" s="70">
        <f t="shared" si="57"/>
        <v>-7.8911802137179843E-4</v>
      </c>
      <c r="AN253" s="74">
        <f t="shared" si="49"/>
        <v>4.6059545404274795E-2</v>
      </c>
      <c r="AO253" s="74">
        <f t="shared" si="69"/>
        <v>0.1153573763381484</v>
      </c>
      <c r="AP253" s="106"/>
      <c r="AQ253" s="4">
        <v>41873</v>
      </c>
      <c r="AR253" s="5">
        <v>1.6341999999999999</v>
      </c>
      <c r="AS253" s="330">
        <v>41873</v>
      </c>
      <c r="AT253" s="404">
        <v>2.0015000000000001</v>
      </c>
      <c r="AU253" s="330">
        <v>41873</v>
      </c>
      <c r="AV253" s="328">
        <v>2.0015000000000001</v>
      </c>
      <c r="AW253" s="330">
        <v>41873</v>
      </c>
      <c r="AX253" s="404">
        <v>2.0015000000000001</v>
      </c>
      <c r="AY253" s="330">
        <v>41873</v>
      </c>
      <c r="AZ253" s="404">
        <v>3.9529000000000001</v>
      </c>
      <c r="BA253" s="106"/>
      <c r="BC253" s="4">
        <v>41873</v>
      </c>
      <c r="BD253" s="5">
        <v>1.9159999999999999</v>
      </c>
    </row>
    <row r="254" spans="1:56">
      <c r="A254" s="4">
        <v>41880</v>
      </c>
      <c r="B254" s="318">
        <v>41880</v>
      </c>
      <c r="C254" s="316">
        <v>0.93520000000000003</v>
      </c>
      <c r="D254" s="316">
        <f t="shared" si="58"/>
        <v>1.7394999999999996</v>
      </c>
      <c r="E254" s="316">
        <f t="shared" si="54"/>
        <v>4.5200000000000018E-2</v>
      </c>
      <c r="F254" s="4">
        <v>41880</v>
      </c>
      <c r="G254" s="5">
        <v>0.89</v>
      </c>
      <c r="H254" s="5">
        <f t="shared" si="59"/>
        <v>1.599777070063694</v>
      </c>
      <c r="I254" s="106"/>
      <c r="J254" s="95">
        <f t="shared" si="60"/>
        <v>91.520583353509309</v>
      </c>
      <c r="K254" s="70">
        <f t="shared" si="61"/>
        <v>9.0564225910843132E-3</v>
      </c>
      <c r="L254" s="74">
        <f t="shared" si="62"/>
        <v>4.4401760709042101E-2</v>
      </c>
      <c r="M254" s="74">
        <f t="shared" si="63"/>
        <v>7.8283327997841268E-2</v>
      </c>
      <c r="N254" s="106"/>
      <c r="O254" s="4">
        <v>41880</v>
      </c>
      <c r="P254" s="5">
        <v>1.26</v>
      </c>
      <c r="Q254" s="5">
        <f t="shared" si="64"/>
        <v>1.5966242038216547</v>
      </c>
      <c r="R254" s="106"/>
      <c r="S254" s="5">
        <f>(1+G254)/(1+P254)-1</f>
        <v>-0.16371681415929196</v>
      </c>
      <c r="T254" s="95">
        <f t="shared" si="55"/>
        <v>101.65200695394455</v>
      </c>
      <c r="U254" s="70">
        <f t="shared" si="56"/>
        <v>8.9926224223893462E-3</v>
      </c>
      <c r="V254" s="74">
        <f t="shared" si="48"/>
        <v>1.8801423376474995E-2</v>
      </c>
      <c r="W254" s="74">
        <f t="shared" si="65"/>
        <v>2.8494135249382487E-2</v>
      </c>
      <c r="X254" s="106"/>
      <c r="Y254" s="318">
        <v>41880</v>
      </c>
      <c r="Z254" s="316">
        <v>1.2490999999999999</v>
      </c>
      <c r="AA254" s="316">
        <f t="shared" si="66"/>
        <v>2.7389987261146493</v>
      </c>
      <c r="AB254" s="316">
        <f t="shared" si="50"/>
        <v>-1.2199999999999989E-2</v>
      </c>
      <c r="AC254" s="318">
        <v>41880</v>
      </c>
      <c r="AD254" s="316">
        <v>1.2612999999999999</v>
      </c>
      <c r="AE254" s="316">
        <f t="shared" si="67"/>
        <v>2.7375152866242041</v>
      </c>
      <c r="AF254" s="316">
        <f t="shared" si="51"/>
        <v>-3.6299999999999777E-2</v>
      </c>
      <c r="AG254" s="316">
        <f t="shared" si="52"/>
        <v>-2.4099999999999788E-2</v>
      </c>
      <c r="AH254" s="4">
        <v>41880</v>
      </c>
      <c r="AI254" s="5">
        <v>1.2250000000000001</v>
      </c>
      <c r="AJ254" s="5">
        <f t="shared" si="68"/>
        <v>2.6986369426751593</v>
      </c>
      <c r="AK254" s="106"/>
      <c r="AL254" s="95">
        <f t="shared" si="53"/>
        <v>88.536458416182924</v>
      </c>
      <c r="AM254" s="70">
        <f t="shared" si="57"/>
        <v>1.1718540421908386E-2</v>
      </c>
      <c r="AN254" s="74">
        <f t="shared" si="49"/>
        <v>4.6889965263269558E-2</v>
      </c>
      <c r="AO254" s="74">
        <f t="shared" si="69"/>
        <v>0.11517543488502943</v>
      </c>
      <c r="AP254" s="106"/>
      <c r="AQ254" s="4">
        <v>41880</v>
      </c>
      <c r="AR254" s="5">
        <v>1.5196000000000001</v>
      </c>
      <c r="AS254" s="330">
        <v>41880</v>
      </c>
      <c r="AT254" s="404">
        <v>1.8715000000000002</v>
      </c>
      <c r="AU254" s="330">
        <v>41880</v>
      </c>
      <c r="AV254" s="328">
        <v>1.8715000000000002</v>
      </c>
      <c r="AW254" s="330">
        <v>41880</v>
      </c>
      <c r="AX254" s="404">
        <v>1.8715000000000002</v>
      </c>
      <c r="AY254" s="330">
        <v>41880</v>
      </c>
      <c r="AZ254" s="404">
        <v>3.9529000000000001</v>
      </c>
      <c r="BA254" s="106"/>
      <c r="BC254" s="4">
        <v>41880</v>
      </c>
      <c r="BD254" s="5">
        <v>1.883</v>
      </c>
    </row>
    <row r="255" spans="1:56">
      <c r="A255" s="4">
        <v>41887</v>
      </c>
      <c r="B255" s="318">
        <v>41887</v>
      </c>
      <c r="C255" s="316">
        <v>1.0004</v>
      </c>
      <c r="D255" s="316">
        <f t="shared" si="58"/>
        <v>1.7322522292993625</v>
      </c>
      <c r="E255" s="316">
        <f t="shared" si="54"/>
        <v>7.2399999999999909E-2</v>
      </c>
      <c r="F255" s="4">
        <v>41887</v>
      </c>
      <c r="G255" s="5">
        <v>0.92800000000000005</v>
      </c>
      <c r="H255" s="5">
        <f t="shared" si="59"/>
        <v>1.5929108280254771</v>
      </c>
      <c r="I255" s="106"/>
      <c r="J255" s="95">
        <f t="shared" si="60"/>
        <v>91.176586072991086</v>
      </c>
      <c r="K255" s="70">
        <f t="shared" si="61"/>
        <v>-3.7586875860427223E-3</v>
      </c>
      <c r="L255" s="74">
        <f t="shared" si="62"/>
        <v>4.3366880080067054E-2</v>
      </c>
      <c r="M255" s="74">
        <f t="shared" si="63"/>
        <v>7.806015593822023E-2</v>
      </c>
      <c r="N255" s="106"/>
      <c r="O255" s="4">
        <v>41887</v>
      </c>
      <c r="P255" s="5">
        <v>1.27</v>
      </c>
      <c r="Q255" s="5">
        <f t="shared" si="64"/>
        <v>1.5943312101910814</v>
      </c>
      <c r="R255" s="106"/>
      <c r="S255" s="5">
        <f>(1+G255)/(1+P255)-1</f>
        <v>-0.15066079295154189</v>
      </c>
      <c r="T255" s="95">
        <f t="shared" si="55"/>
        <v>101.51916780606435</v>
      </c>
      <c r="U255" s="70">
        <f t="shared" si="56"/>
        <v>-1.306803002329212E-3</v>
      </c>
      <c r="V255" s="74">
        <f t="shared" si="48"/>
        <v>1.844108302799085E-2</v>
      </c>
      <c r="W255" s="74">
        <f t="shared" si="65"/>
        <v>2.8463454999400239E-2</v>
      </c>
      <c r="X255" s="106"/>
      <c r="Y255" s="318">
        <v>41887</v>
      </c>
      <c r="Z255" s="316">
        <v>1.254</v>
      </c>
      <c r="AA255" s="316">
        <f t="shared" si="66"/>
        <v>2.7211751592356692</v>
      </c>
      <c r="AB255" s="316">
        <f t="shared" si="50"/>
        <v>-2.4499999999999966E-2</v>
      </c>
      <c r="AC255" s="318">
        <v>41887</v>
      </c>
      <c r="AD255" s="316">
        <v>1.2785</v>
      </c>
      <c r="AE255" s="316">
        <f t="shared" si="67"/>
        <v>2.7198974522292994</v>
      </c>
      <c r="AF255" s="316">
        <f t="shared" si="51"/>
        <v>-6.7499999999999893E-2</v>
      </c>
      <c r="AG255" s="316">
        <f t="shared" si="52"/>
        <v>-4.2999999999999927E-2</v>
      </c>
      <c r="AH255" s="4">
        <v>41887</v>
      </c>
      <c r="AI255" s="5">
        <v>1.2110000000000001</v>
      </c>
      <c r="AJ255" s="5">
        <f t="shared" si="68"/>
        <v>2.6807770700636944</v>
      </c>
      <c r="AK255" s="106"/>
      <c r="AL255" s="95">
        <f t="shared" si="53"/>
        <v>88.659002630804764</v>
      </c>
      <c r="AM255" s="70">
        <f t="shared" si="57"/>
        <v>1.3841101938570528E-3</v>
      </c>
      <c r="AN255" s="74">
        <f t="shared" si="49"/>
        <v>4.5742770019006805E-2</v>
      </c>
      <c r="AO255" s="74">
        <f t="shared" si="69"/>
        <v>0.11498645179272581</v>
      </c>
      <c r="AP255" s="106"/>
      <c r="AQ255" s="4">
        <v>41887</v>
      </c>
      <c r="AR255" s="5">
        <v>1.5533000000000001</v>
      </c>
      <c r="AS255" s="330">
        <v>41887</v>
      </c>
      <c r="AT255" s="404">
        <v>1.9172</v>
      </c>
      <c r="AU255" s="330">
        <v>41887</v>
      </c>
      <c r="AV255" s="328">
        <v>1.9172</v>
      </c>
      <c r="AW255" s="330">
        <v>41887</v>
      </c>
      <c r="AX255" s="404">
        <v>1.9172</v>
      </c>
      <c r="AY255" s="330">
        <v>41887</v>
      </c>
      <c r="AZ255" s="404">
        <v>3.9529000000000001</v>
      </c>
      <c r="BA255" s="106"/>
      <c r="BC255" s="4">
        <v>41887</v>
      </c>
      <c r="BD255" s="5">
        <v>2.0049999999999999</v>
      </c>
    </row>
    <row r="256" spans="1:56">
      <c r="A256" s="4">
        <v>41894</v>
      </c>
      <c r="B256" s="318">
        <v>41894</v>
      </c>
      <c r="C256" s="316">
        <v>1.1120000000000001</v>
      </c>
      <c r="D256" s="316">
        <f t="shared" si="58"/>
        <v>1.7270433121019104</v>
      </c>
      <c r="E256" s="316">
        <f t="shared" si="54"/>
        <v>3.0000000000000027E-2</v>
      </c>
      <c r="F256" s="4">
        <v>41894</v>
      </c>
      <c r="G256" s="5">
        <v>1.0820000000000001</v>
      </c>
      <c r="H256" s="5">
        <f t="shared" si="59"/>
        <v>1.5885286624203816</v>
      </c>
      <c r="I256" s="106"/>
      <c r="J256" s="95">
        <f t="shared" si="60"/>
        <v>89.796981355456154</v>
      </c>
      <c r="K256" s="70">
        <f t="shared" si="61"/>
        <v>-1.5131129349704911E-2</v>
      </c>
      <c r="L256" s="74">
        <f t="shared" si="62"/>
        <v>4.6360817914949261E-2</v>
      </c>
      <c r="M256" s="74">
        <f t="shared" si="63"/>
        <v>7.7837151812157987E-2</v>
      </c>
      <c r="N256" s="106"/>
      <c r="O256" s="4">
        <v>41894</v>
      </c>
      <c r="P256" s="5">
        <v>1.24</v>
      </c>
      <c r="Q256" s="5">
        <f t="shared" si="64"/>
        <v>1.5931210191082787</v>
      </c>
      <c r="R256" s="106"/>
      <c r="S256" s="5">
        <f>(1+G256)/(1+P256)-1</f>
        <v>-7.0535714285714479E-2</v>
      </c>
      <c r="T256" s="95">
        <f t="shared" si="55"/>
        <v>100.70810128901454</v>
      </c>
      <c r="U256" s="70">
        <f t="shared" si="56"/>
        <v>-7.9892943823103284E-3</v>
      </c>
      <c r="V256" s="74">
        <f t="shared" ref="V256:V319" si="70">STDEVPA(U205:U256)*SQRT(52)</f>
        <v>2.0281870424341968E-2</v>
      </c>
      <c r="W256" s="74">
        <f t="shared" si="65"/>
        <v>2.8444618274662256E-2</v>
      </c>
      <c r="X256" s="106"/>
      <c r="Y256" s="318">
        <v>41894</v>
      </c>
      <c r="Z256" s="316">
        <v>1.4325000000000001</v>
      </c>
      <c r="AA256" s="316">
        <f t="shared" si="66"/>
        <v>2.7052509554140123</v>
      </c>
      <c r="AB256" s="316">
        <f t="shared" si="50"/>
        <v>-2.079999999999993E-2</v>
      </c>
      <c r="AC256" s="318">
        <v>41894</v>
      </c>
      <c r="AD256" s="316">
        <v>1.4533</v>
      </c>
      <c r="AE256" s="316">
        <f t="shared" si="67"/>
        <v>2.7042942675159241</v>
      </c>
      <c r="AF256" s="316">
        <f t="shared" si="51"/>
        <v>-7.1299999999999919E-2</v>
      </c>
      <c r="AG256" s="316">
        <f t="shared" si="52"/>
        <v>-5.0499999999999989E-2</v>
      </c>
      <c r="AH256" s="4">
        <v>41894</v>
      </c>
      <c r="AI256" s="5">
        <v>1.3820000000000001</v>
      </c>
      <c r="AJ256" s="5">
        <f t="shared" si="68"/>
        <v>2.6648343949044588</v>
      </c>
      <c r="AK256" s="106"/>
      <c r="AL256" s="95">
        <f t="shared" si="53"/>
        <v>87.174899508345575</v>
      </c>
      <c r="AM256" s="70">
        <f t="shared" si="57"/>
        <v>-1.6739452040074425E-2</v>
      </c>
      <c r="AN256" s="74">
        <f t="shared" ref="AN256:AN319" si="71">STDEVPA(AM205:AM256)*SQRT(52)</f>
        <v>4.9702784669546377E-2</v>
      </c>
      <c r="AO256" s="74">
        <f t="shared" si="69"/>
        <v>0.11481999005629819</v>
      </c>
      <c r="AP256" s="106"/>
      <c r="AQ256" s="4">
        <v>41894</v>
      </c>
      <c r="AR256" s="5">
        <v>1.6572</v>
      </c>
      <c r="AS256" s="330">
        <v>41894</v>
      </c>
      <c r="AT256" s="404">
        <v>2.0163000000000002</v>
      </c>
      <c r="AU256" s="330">
        <v>41894</v>
      </c>
      <c r="AV256" s="328">
        <v>2.0163000000000002</v>
      </c>
      <c r="AW256" s="330">
        <v>41894</v>
      </c>
      <c r="AX256" s="404">
        <v>2.0163000000000002</v>
      </c>
      <c r="AY256" s="330">
        <v>41894</v>
      </c>
      <c r="AZ256" s="404">
        <v>3.9529000000000001</v>
      </c>
      <c r="BA256" s="106"/>
      <c r="BC256" s="4">
        <v>41894</v>
      </c>
      <c r="BD256" s="5">
        <v>2.129</v>
      </c>
    </row>
    <row r="257" spans="1:56">
      <c r="A257" s="4">
        <v>41901</v>
      </c>
      <c r="B257" s="318">
        <v>41901</v>
      </c>
      <c r="C257" s="316">
        <v>1.0785</v>
      </c>
      <c r="D257" s="316">
        <f t="shared" si="58"/>
        <v>1.7213439490445859</v>
      </c>
      <c r="E257" s="316">
        <f t="shared" si="54"/>
        <v>3.6499999999999977E-2</v>
      </c>
      <c r="F257" s="4">
        <v>41901</v>
      </c>
      <c r="G257" s="5">
        <v>1.042</v>
      </c>
      <c r="H257" s="5">
        <f t="shared" si="59"/>
        <v>1.5833121019108276</v>
      </c>
      <c r="I257" s="106"/>
      <c r="J257" s="95">
        <f t="shared" si="60"/>
        <v>90.153099080948621</v>
      </c>
      <c r="K257" s="70">
        <f t="shared" si="61"/>
        <v>3.9658095418909E-3</v>
      </c>
      <c r="L257" s="74">
        <f t="shared" si="62"/>
        <v>4.6390217709698867E-2</v>
      </c>
      <c r="M257" s="74">
        <f t="shared" si="63"/>
        <v>7.7610934850821045E-2</v>
      </c>
      <c r="N257" s="106"/>
      <c r="O257" s="4">
        <v>41901</v>
      </c>
      <c r="P257" s="5">
        <v>1.2</v>
      </c>
      <c r="Q257" s="5">
        <f t="shared" si="64"/>
        <v>1.5917834394904444</v>
      </c>
      <c r="R257" s="106"/>
      <c r="S257" s="5">
        <f>(1+G257)/(1+P257)-1</f>
        <v>-7.1818181818182003E-2</v>
      </c>
      <c r="T257" s="95">
        <f t="shared" si="55"/>
        <v>100.72102680482841</v>
      </c>
      <c r="U257" s="70">
        <f t="shared" si="56"/>
        <v>1.2834633607858593E-4</v>
      </c>
      <c r="V257" s="74">
        <f t="shared" si="70"/>
        <v>2.0210094716760395E-2</v>
      </c>
      <c r="W257" s="74">
        <f t="shared" si="65"/>
        <v>2.84226740294224E-2</v>
      </c>
      <c r="X257" s="106"/>
      <c r="Y257" s="318">
        <v>41901</v>
      </c>
      <c r="Z257" s="316">
        <v>1.3900999999999999</v>
      </c>
      <c r="AA257" s="316">
        <f t="shared" si="66"/>
        <v>2.6902044585987261</v>
      </c>
      <c r="AB257" s="316">
        <f t="shared" si="50"/>
        <v>-1.8100000000000005E-2</v>
      </c>
      <c r="AC257" s="318">
        <v>41901</v>
      </c>
      <c r="AD257" s="316">
        <v>1.4081999999999999</v>
      </c>
      <c r="AE257" s="316">
        <f t="shared" si="67"/>
        <v>2.6896987261146501</v>
      </c>
      <c r="AF257" s="316">
        <f t="shared" si="51"/>
        <v>-7.7199999999999935E-2</v>
      </c>
      <c r="AG257" s="316">
        <f t="shared" si="52"/>
        <v>-5.909999999999993E-2</v>
      </c>
      <c r="AH257" s="4">
        <v>41901</v>
      </c>
      <c r="AI257" s="5">
        <v>1.331</v>
      </c>
      <c r="AJ257" s="5">
        <f t="shared" si="68"/>
        <v>2.649745222929937</v>
      </c>
      <c r="AK257" s="106"/>
      <c r="AL257" s="95">
        <f t="shared" si="53"/>
        <v>87.614646748991163</v>
      </c>
      <c r="AM257" s="70">
        <f t="shared" si="57"/>
        <v>5.0444249792738673E-3</v>
      </c>
      <c r="AN257" s="74">
        <f t="shared" si="71"/>
        <v>4.9406382412078259E-2</v>
      </c>
      <c r="AO257" s="74">
        <f t="shared" si="69"/>
        <v>0.11464492920466954</v>
      </c>
      <c r="AP257" s="106"/>
      <c r="AQ257" s="4">
        <v>41901</v>
      </c>
      <c r="AR257" s="5">
        <v>1.5981000000000001</v>
      </c>
      <c r="AS257" s="330">
        <v>41901</v>
      </c>
      <c r="AT257" s="404">
        <v>1.9718</v>
      </c>
      <c r="AU257" s="330">
        <v>41901</v>
      </c>
      <c r="AV257" s="328">
        <v>1.9718</v>
      </c>
      <c r="AW257" s="330">
        <v>41901</v>
      </c>
      <c r="AX257" s="404">
        <v>1.9718</v>
      </c>
      <c r="AY257" s="330">
        <v>41901</v>
      </c>
      <c r="AZ257" s="404">
        <v>3.9529000000000001</v>
      </c>
      <c r="BA257" s="106"/>
      <c r="BC257" s="4">
        <v>41901</v>
      </c>
      <c r="BD257" s="5">
        <v>2.1230000000000002</v>
      </c>
    </row>
    <row r="258" spans="1:56">
      <c r="A258" s="4">
        <v>41908</v>
      </c>
      <c r="B258" s="318">
        <v>41908</v>
      </c>
      <c r="C258" s="316">
        <v>0.98829999999999996</v>
      </c>
      <c r="D258" s="316">
        <f t="shared" si="58"/>
        <v>1.7158980891719746</v>
      </c>
      <c r="E258" s="316">
        <f t="shared" si="54"/>
        <v>1.7299999999999982E-2</v>
      </c>
      <c r="F258" s="4">
        <v>41908</v>
      </c>
      <c r="G258" s="5">
        <v>0.97099999999999997</v>
      </c>
      <c r="H258" s="5">
        <f t="shared" si="59"/>
        <v>1.5783821656050951</v>
      </c>
      <c r="I258" s="106"/>
      <c r="J258" s="95">
        <f t="shared" si="60"/>
        <v>90.789040308911282</v>
      </c>
      <c r="K258" s="70">
        <f t="shared" si="61"/>
        <v>7.0540140543770809E-3</v>
      </c>
      <c r="L258" s="74">
        <f t="shared" si="62"/>
        <v>4.4334133692043143E-2</v>
      </c>
      <c r="M258" s="74">
        <f t="shared" si="63"/>
        <v>7.736950400741105E-2</v>
      </c>
      <c r="N258" s="106"/>
      <c r="O258" s="4">
        <v>41908</v>
      </c>
      <c r="P258" s="5">
        <v>1.23</v>
      </c>
      <c r="Q258" s="5">
        <f t="shared" si="64"/>
        <v>1.5909554140127373</v>
      </c>
      <c r="R258" s="106"/>
      <c r="S258" s="5">
        <f>(1+G258)/(1+P258)-1</f>
        <v>-0.11614349775784749</v>
      </c>
      <c r="T258" s="95">
        <f t="shared" si="55"/>
        <v>101.16888869705407</v>
      </c>
      <c r="U258" s="70">
        <f t="shared" si="56"/>
        <v>4.4465580468465819E-3</v>
      </c>
      <c r="V258" s="74">
        <f t="shared" si="70"/>
        <v>2.0397011025711793E-2</v>
      </c>
      <c r="W258" s="74">
        <f t="shared" si="65"/>
        <v>2.8407869097758037E-2</v>
      </c>
      <c r="X258" s="106"/>
      <c r="Y258" s="318">
        <v>41908</v>
      </c>
      <c r="Z258" s="316">
        <v>1.2883</v>
      </c>
      <c r="AA258" s="316">
        <f t="shared" si="66"/>
        <v>2.674525477707006</v>
      </c>
      <c r="AB258" s="316">
        <f t="shared" si="50"/>
        <v>-2.1800000000000042E-2</v>
      </c>
      <c r="AC258" s="318">
        <v>41908</v>
      </c>
      <c r="AD258" s="316">
        <v>1.3101</v>
      </c>
      <c r="AE258" s="316">
        <f t="shared" si="67"/>
        <v>2.6742363057324843</v>
      </c>
      <c r="AF258" s="316">
        <f t="shared" si="51"/>
        <v>-6.4100000000000046E-2</v>
      </c>
      <c r="AG258" s="316">
        <f t="shared" si="52"/>
        <v>-4.2300000000000004E-2</v>
      </c>
      <c r="AH258" s="4">
        <v>41908</v>
      </c>
      <c r="AI258" s="5">
        <v>1.246</v>
      </c>
      <c r="AJ258" s="5">
        <f t="shared" si="68"/>
        <v>2.6338343949044587</v>
      </c>
      <c r="AK258" s="106"/>
      <c r="AL258" s="95">
        <f t="shared" si="53"/>
        <v>88.352991296187881</v>
      </c>
      <c r="AM258" s="70">
        <f t="shared" si="57"/>
        <v>8.4271816938555361E-3</v>
      </c>
      <c r="AN258" s="74">
        <f t="shared" si="71"/>
        <v>4.8442143700108339E-2</v>
      </c>
      <c r="AO258" s="74">
        <f t="shared" si="69"/>
        <v>0.11446425698958632</v>
      </c>
      <c r="AP258" s="106"/>
      <c r="AQ258" s="4">
        <v>41908</v>
      </c>
      <c r="AR258" s="5">
        <v>1.5125</v>
      </c>
      <c r="AS258" s="330">
        <v>41908</v>
      </c>
      <c r="AT258" s="404">
        <v>1.9098000000000002</v>
      </c>
      <c r="AU258" s="330">
        <v>41908</v>
      </c>
      <c r="AV258" s="328">
        <v>1.9098000000000002</v>
      </c>
      <c r="AW258" s="330">
        <v>41908</v>
      </c>
      <c r="AX258" s="404">
        <v>1.9098000000000002</v>
      </c>
      <c r="AY258" s="330">
        <v>41908</v>
      </c>
      <c r="AZ258" s="404">
        <v>3.9529000000000001</v>
      </c>
      <c r="BA258" s="106"/>
      <c r="BC258" s="4">
        <v>41908</v>
      </c>
      <c r="BD258" s="5">
        <v>2.1110000000000002</v>
      </c>
    </row>
    <row r="259" spans="1:56">
      <c r="A259" s="4">
        <v>41915</v>
      </c>
      <c r="B259" s="318">
        <v>41915</v>
      </c>
      <c r="C259" s="316">
        <v>0.96389999999999998</v>
      </c>
      <c r="D259" s="316">
        <f t="shared" si="58"/>
        <v>1.7091535031847132</v>
      </c>
      <c r="E259" s="316">
        <f t="shared" si="54"/>
        <v>3.8899999999999935E-2</v>
      </c>
      <c r="F259" s="4">
        <v>41915</v>
      </c>
      <c r="G259" s="5">
        <v>0.92500000000000004</v>
      </c>
      <c r="H259" s="5">
        <f t="shared" si="59"/>
        <v>1.5722675159235664</v>
      </c>
      <c r="I259" s="106"/>
      <c r="J259" s="95">
        <f t="shared" si="60"/>
        <v>91.203691978286813</v>
      </c>
      <c r="K259" s="70">
        <f t="shared" si="61"/>
        <v>4.5671996087266785E-3</v>
      </c>
      <c r="L259" s="74">
        <f t="shared" si="62"/>
        <v>4.3736017019342828E-2</v>
      </c>
      <c r="M259" s="74">
        <f t="shared" si="63"/>
        <v>7.7116769172840341E-2</v>
      </c>
      <c r="N259" s="106"/>
      <c r="O259" s="4">
        <v>41915</v>
      </c>
      <c r="P259" s="5">
        <v>1.18</v>
      </c>
      <c r="Q259" s="5">
        <f t="shared" si="64"/>
        <v>1.5887261146496803</v>
      </c>
      <c r="R259" s="106"/>
      <c r="S259" s="5">
        <f>(1+G259)/(1+P259)-1</f>
        <v>-0.11697247706422009</v>
      </c>
      <c r="T259" s="95">
        <f t="shared" si="55"/>
        <v>101.17728552377928</v>
      </c>
      <c r="U259" s="70">
        <f t="shared" si="56"/>
        <v>8.2998111705538192E-5</v>
      </c>
      <c r="V259" s="74">
        <f t="shared" si="70"/>
        <v>2.0398645204925282E-2</v>
      </c>
      <c r="W259" s="74">
        <f t="shared" si="65"/>
        <v>2.8393663320347162E-2</v>
      </c>
      <c r="X259" s="106"/>
      <c r="Y259" s="318">
        <v>41915</v>
      </c>
      <c r="Z259" s="316">
        <v>1.2655000000000001</v>
      </c>
      <c r="AA259" s="316">
        <f t="shared" si="66"/>
        <v>2.6591617834394903</v>
      </c>
      <c r="AB259" s="316">
        <f t="shared" si="50"/>
        <v>-1.4599999999999946E-2</v>
      </c>
      <c r="AC259" s="318">
        <v>41915</v>
      </c>
      <c r="AD259" s="316">
        <v>1.2801</v>
      </c>
      <c r="AE259" s="316">
        <f t="shared" si="67"/>
        <v>2.6591573248407649</v>
      </c>
      <c r="AF259" s="316">
        <f t="shared" si="51"/>
        <v>-9.4100000000000072E-2</v>
      </c>
      <c r="AG259" s="316">
        <f t="shared" si="52"/>
        <v>-7.9500000000000126E-2</v>
      </c>
      <c r="AH259" s="4">
        <v>41915</v>
      </c>
      <c r="AI259" s="5">
        <v>1.1859999999999999</v>
      </c>
      <c r="AJ259" s="5">
        <f t="shared" si="68"/>
        <v>2.618203821656051</v>
      </c>
      <c r="AK259" s="106"/>
      <c r="AL259" s="95">
        <f t="shared" si="53"/>
        <v>88.878295912271341</v>
      </c>
      <c r="AM259" s="70">
        <f t="shared" si="57"/>
        <v>5.9455215763150404E-3</v>
      </c>
      <c r="AN259" s="74">
        <f t="shared" si="71"/>
        <v>4.8330348260718671E-2</v>
      </c>
      <c r="AO259" s="74">
        <f t="shared" si="69"/>
        <v>0.11428704652290557</v>
      </c>
      <c r="AP259" s="106"/>
      <c r="AQ259" s="4">
        <v>41915</v>
      </c>
      <c r="AR259" s="5">
        <v>1.4849000000000001</v>
      </c>
      <c r="AS259" s="330">
        <v>41915</v>
      </c>
      <c r="AT259" s="404">
        <v>1.9028</v>
      </c>
      <c r="AU259" s="330">
        <v>41915</v>
      </c>
      <c r="AV259" s="328">
        <v>1.9028</v>
      </c>
      <c r="AW259" s="330">
        <v>41915</v>
      </c>
      <c r="AX259" s="404">
        <v>1.9028</v>
      </c>
      <c r="AY259" s="330">
        <v>41915</v>
      </c>
      <c r="AZ259" s="404">
        <v>3.9529000000000001</v>
      </c>
      <c r="BA259" s="106"/>
      <c r="BC259" s="4">
        <v>41915</v>
      </c>
      <c r="BD259" s="5">
        <v>2.0619999999999998</v>
      </c>
    </row>
    <row r="260" spans="1:56">
      <c r="A260" s="4">
        <v>41922</v>
      </c>
      <c r="B260" s="318">
        <v>41922</v>
      </c>
      <c r="C260" s="316">
        <v>0.91200000000000003</v>
      </c>
      <c r="D260" s="316">
        <f t="shared" si="58"/>
        <v>1.7010961783439489</v>
      </c>
      <c r="E260" s="316">
        <f t="shared" si="54"/>
        <v>2.6000000000000023E-2</v>
      </c>
      <c r="F260" s="4">
        <v>41922</v>
      </c>
      <c r="G260" s="5">
        <v>0.88600000000000001</v>
      </c>
      <c r="H260" s="5">
        <f t="shared" si="59"/>
        <v>1.5651719745222925</v>
      </c>
      <c r="I260" s="106"/>
      <c r="J260" s="95">
        <f t="shared" si="60"/>
        <v>91.556876561331791</v>
      </c>
      <c r="K260" s="70">
        <f t="shared" si="61"/>
        <v>3.8724812053558331E-3</v>
      </c>
      <c r="L260" s="74">
        <f t="shared" si="62"/>
        <v>4.3594824340232631E-2</v>
      </c>
      <c r="M260" s="74">
        <f t="shared" si="63"/>
        <v>7.6857980868055828E-2</v>
      </c>
      <c r="N260" s="106"/>
      <c r="O260" s="4">
        <v>41922</v>
      </c>
      <c r="P260" s="5">
        <v>1.07</v>
      </c>
      <c r="Q260" s="5">
        <f t="shared" si="64"/>
        <v>1.5861146496815273</v>
      </c>
      <c r="R260" s="106"/>
      <c r="S260" s="5">
        <f>(1+G260)/(1+P260)-1</f>
        <v>-8.8888888888888906E-2</v>
      </c>
      <c r="T260" s="95">
        <f t="shared" si="55"/>
        <v>100.89325006395289</v>
      </c>
      <c r="U260" s="70">
        <f t="shared" si="56"/>
        <v>-2.807304607511225E-3</v>
      </c>
      <c r="V260" s="74">
        <f t="shared" si="70"/>
        <v>2.0577436424517447E-2</v>
      </c>
      <c r="W260" s="74">
        <f t="shared" si="65"/>
        <v>2.8374568561485455E-2</v>
      </c>
      <c r="X260" s="106"/>
      <c r="Y260" s="318">
        <v>41922</v>
      </c>
      <c r="Z260" s="316">
        <v>1.2318</v>
      </c>
      <c r="AA260" s="316">
        <f t="shared" si="66"/>
        <v>2.6415662420382167</v>
      </c>
      <c r="AB260" s="316">
        <f t="shared" si="50"/>
        <v>-7.5000000000000622E-3</v>
      </c>
      <c r="AC260" s="318">
        <v>41922</v>
      </c>
      <c r="AD260" s="316">
        <v>1.2393000000000001</v>
      </c>
      <c r="AE260" s="316">
        <f t="shared" si="67"/>
        <v>2.641764968152867</v>
      </c>
      <c r="AF260" s="316">
        <f t="shared" si="51"/>
        <v>-7.0300000000000029E-2</v>
      </c>
      <c r="AG260" s="316">
        <f t="shared" si="52"/>
        <v>-6.2799999999999967E-2</v>
      </c>
      <c r="AH260" s="4">
        <v>41922</v>
      </c>
      <c r="AI260" s="5">
        <v>1.169</v>
      </c>
      <c r="AJ260" s="5">
        <f t="shared" si="68"/>
        <v>2.6004267515923565</v>
      </c>
      <c r="AK260" s="106"/>
      <c r="AL260" s="95">
        <f t="shared" si="53"/>
        <v>89.027756127253198</v>
      </c>
      <c r="AM260" s="70">
        <f t="shared" si="57"/>
        <v>1.6816278197928608E-3</v>
      </c>
      <c r="AN260" s="74">
        <f t="shared" si="71"/>
        <v>4.8228139896165735E-2</v>
      </c>
      <c r="AO260" s="74">
        <f t="shared" si="69"/>
        <v>0.11407512676380707</v>
      </c>
      <c r="AP260" s="106"/>
      <c r="AQ260" s="4">
        <v>41922</v>
      </c>
      <c r="AR260" s="5">
        <v>1.4352</v>
      </c>
      <c r="AS260" s="330">
        <v>41922</v>
      </c>
      <c r="AT260" s="404">
        <v>1.8540000000000001</v>
      </c>
      <c r="AU260" s="330">
        <v>41922</v>
      </c>
      <c r="AV260" s="328">
        <v>1.8540000000000001</v>
      </c>
      <c r="AW260" s="330">
        <v>41922</v>
      </c>
      <c r="AX260" s="404">
        <v>1.8540000000000001</v>
      </c>
      <c r="AY260" s="330">
        <v>41922</v>
      </c>
      <c r="AZ260" s="404">
        <v>3.9529000000000001</v>
      </c>
      <c r="BA260" s="106"/>
      <c r="BC260" s="4">
        <v>41922</v>
      </c>
      <c r="BD260" s="5">
        <v>1.9260000000000002</v>
      </c>
    </row>
    <row r="261" spans="1:56">
      <c r="A261" s="4">
        <v>41929</v>
      </c>
      <c r="B261" s="318">
        <v>41929</v>
      </c>
      <c r="C261" s="316">
        <v>0.89319999999999999</v>
      </c>
      <c r="D261" s="316">
        <f t="shared" si="58"/>
        <v>1.6915656050955414</v>
      </c>
      <c r="E261" s="316">
        <f t="shared" si="54"/>
        <v>3.5200000000000009E-2</v>
      </c>
      <c r="F261" s="4">
        <v>41929</v>
      </c>
      <c r="G261" s="5">
        <v>0.85799999999999998</v>
      </c>
      <c r="H261" s="5">
        <f t="shared" si="59"/>
        <v>1.5566433121019101</v>
      </c>
      <c r="I261" s="106"/>
      <c r="J261" s="95">
        <f t="shared" si="60"/>
        <v>91.81137274048703</v>
      </c>
      <c r="K261" s="70">
        <f t="shared" si="61"/>
        <v>2.7796511710920873E-3</v>
      </c>
      <c r="L261" s="74">
        <f t="shared" si="62"/>
        <v>4.3585612094565518E-2</v>
      </c>
      <c r="M261" s="74">
        <f t="shared" si="63"/>
        <v>7.65900148311216E-2</v>
      </c>
      <c r="N261" s="106"/>
      <c r="O261" s="4">
        <v>41929</v>
      </c>
      <c r="P261" s="5">
        <v>1.06</v>
      </c>
      <c r="Q261" s="5">
        <f t="shared" si="64"/>
        <v>1.5818471337579605</v>
      </c>
      <c r="R261" s="106"/>
      <c r="S261" s="5">
        <f>(1+G261)/(1+P261)-1</f>
        <v>-9.8058252427184467E-2</v>
      </c>
      <c r="T261" s="95">
        <f t="shared" si="55"/>
        <v>100.98589181520805</v>
      </c>
      <c r="U261" s="70">
        <f t="shared" si="56"/>
        <v>9.1821555155013359E-4</v>
      </c>
      <c r="V261" s="74">
        <f t="shared" si="70"/>
        <v>2.0552118038254127E-2</v>
      </c>
      <c r="W261" s="74">
        <f t="shared" si="65"/>
        <v>2.8353437420167323E-2</v>
      </c>
      <c r="X261" s="106"/>
      <c r="Y261" s="318">
        <v>41929</v>
      </c>
      <c r="Z261" s="316">
        <v>1.2957000000000001</v>
      </c>
      <c r="AA261" s="316">
        <f t="shared" si="66"/>
        <v>2.6216503184713376</v>
      </c>
      <c r="AB261" s="316">
        <f t="shared" si="50"/>
        <v>-1.7099999999999893E-2</v>
      </c>
      <c r="AC261" s="318">
        <v>41929</v>
      </c>
      <c r="AD261" s="316">
        <v>1.3128</v>
      </c>
      <c r="AE261" s="316">
        <f t="shared" si="67"/>
        <v>2.6221496815286636</v>
      </c>
      <c r="AF261" s="316">
        <f t="shared" si="51"/>
        <v>-8.0799999999999983E-2</v>
      </c>
      <c r="AG261" s="316">
        <f t="shared" si="52"/>
        <v>-6.370000000000009E-2</v>
      </c>
      <c r="AH261" s="4">
        <v>41929</v>
      </c>
      <c r="AI261" s="5">
        <v>1.232</v>
      </c>
      <c r="AJ261" s="5">
        <f t="shared" si="68"/>
        <v>2.580369426751592</v>
      </c>
      <c r="AK261" s="106"/>
      <c r="AL261" s="95">
        <f t="shared" si="53"/>
        <v>88.475256187890139</v>
      </c>
      <c r="AM261" s="70">
        <f t="shared" si="57"/>
        <v>-6.2059290652382061E-3</v>
      </c>
      <c r="AN261" s="74">
        <f t="shared" si="71"/>
        <v>4.9035653667602389E-2</v>
      </c>
      <c r="AO261" s="74">
        <f t="shared" si="69"/>
        <v>0.11381561447076768</v>
      </c>
      <c r="AP261" s="106"/>
      <c r="AQ261" s="4">
        <v>41929</v>
      </c>
      <c r="AR261" s="5">
        <v>1.4309000000000001</v>
      </c>
      <c r="AS261" s="330">
        <v>41929</v>
      </c>
      <c r="AT261" s="404">
        <v>1.8915</v>
      </c>
      <c r="AU261" s="330">
        <v>41929</v>
      </c>
      <c r="AV261" s="328">
        <v>1.8915</v>
      </c>
      <c r="AW261" s="330">
        <v>41929</v>
      </c>
      <c r="AX261" s="404">
        <v>1.8915</v>
      </c>
      <c r="AY261" s="330">
        <v>41929</v>
      </c>
      <c r="AZ261" s="404">
        <v>3.9529000000000001</v>
      </c>
      <c r="BA261" s="106"/>
      <c r="BC261" s="4">
        <v>41929</v>
      </c>
      <c r="BD261" s="5">
        <v>1.835</v>
      </c>
    </row>
    <row r="262" spans="1:56">
      <c r="A262" s="4">
        <v>41936</v>
      </c>
      <c r="B262" s="318">
        <v>41936</v>
      </c>
      <c r="C262" s="316">
        <v>0.91720000000000002</v>
      </c>
      <c r="D262" s="316">
        <f t="shared" si="58"/>
        <v>1.6828700636942671</v>
      </c>
      <c r="E262" s="316">
        <f t="shared" si="54"/>
        <v>2.6200000000000001E-2</v>
      </c>
      <c r="F262" s="4">
        <v>41936</v>
      </c>
      <c r="G262" s="5">
        <v>0.89100000000000001</v>
      </c>
      <c r="H262" s="5">
        <f t="shared" si="59"/>
        <v>1.5489171974522287</v>
      </c>
      <c r="I262" s="106"/>
      <c r="J262" s="95">
        <f t="shared" si="60"/>
        <v>91.511512524455426</v>
      </c>
      <c r="K262" s="70">
        <f t="shared" si="61"/>
        <v>-3.2660465373847026E-3</v>
      </c>
      <c r="L262" s="74">
        <f t="shared" si="62"/>
        <v>4.3498839025300697E-2</v>
      </c>
      <c r="M262" s="74">
        <f t="shared" si="63"/>
        <v>7.632293896131824E-2</v>
      </c>
      <c r="N262" s="106"/>
      <c r="O262" s="4">
        <v>41936</v>
      </c>
      <c r="P262" s="5">
        <v>1.1100000000000001</v>
      </c>
      <c r="Q262" s="5">
        <f t="shared" si="64"/>
        <v>1.5780254777070053</v>
      </c>
      <c r="R262" s="106"/>
      <c r="S262" s="5">
        <f>(1+G262)/(1+P262)-1</f>
        <v>-0.10379146919431292</v>
      </c>
      <c r="T262" s="95">
        <f t="shared" si="55"/>
        <v>101.04386434159888</v>
      </c>
      <c r="U262" s="70">
        <f t="shared" si="56"/>
        <v>5.7406559816206785E-4</v>
      </c>
      <c r="V262" s="74">
        <f t="shared" si="70"/>
        <v>2.0034437176433339E-2</v>
      </c>
      <c r="W262" s="74">
        <f t="shared" si="65"/>
        <v>2.833160164609138E-2</v>
      </c>
      <c r="X262" s="106"/>
      <c r="Y262" s="318">
        <v>41936</v>
      </c>
      <c r="Z262" s="316">
        <v>1.3021</v>
      </c>
      <c r="AA262" s="316">
        <f t="shared" si="66"/>
        <v>2.6017407643312107</v>
      </c>
      <c r="AB262" s="316">
        <f t="shared" si="50"/>
        <v>-4.0999999999999925E-3</v>
      </c>
      <c r="AC262" s="318">
        <v>41936</v>
      </c>
      <c r="AD262" s="316">
        <v>1.3062</v>
      </c>
      <c r="AE262" s="316">
        <f t="shared" si="67"/>
        <v>2.6023974522293001</v>
      </c>
      <c r="AF262" s="316">
        <f t="shared" si="51"/>
        <v>-7.3199999999999932E-2</v>
      </c>
      <c r="AG262" s="316">
        <f t="shared" si="52"/>
        <v>-6.9099999999999939E-2</v>
      </c>
      <c r="AH262" s="4">
        <v>41936</v>
      </c>
      <c r="AI262" s="5">
        <v>1.2330000000000001</v>
      </c>
      <c r="AJ262" s="5">
        <f t="shared" si="68"/>
        <v>2.5602356687898089</v>
      </c>
      <c r="AK262" s="106"/>
      <c r="AL262" s="95">
        <f t="shared" si="53"/>
        <v>88.466516812054479</v>
      </c>
      <c r="AM262" s="70">
        <f t="shared" si="57"/>
        <v>-9.877762678754402E-5</v>
      </c>
      <c r="AN262" s="74">
        <f t="shared" si="71"/>
        <v>4.8886711834764701E-2</v>
      </c>
      <c r="AO262" s="74">
        <f t="shared" si="69"/>
        <v>0.11356081474618038</v>
      </c>
      <c r="AP262" s="106"/>
      <c r="AQ262" s="4">
        <v>41936</v>
      </c>
      <c r="AR262" s="5">
        <v>1.4353</v>
      </c>
      <c r="AS262" s="330">
        <v>41936</v>
      </c>
      <c r="AT262" s="404">
        <v>1.8892</v>
      </c>
      <c r="AU262" s="330">
        <v>41936</v>
      </c>
      <c r="AV262" s="328">
        <v>1.8892</v>
      </c>
      <c r="AW262" s="330">
        <v>41936</v>
      </c>
      <c r="AX262" s="404">
        <v>1.8892</v>
      </c>
      <c r="AY262" s="330">
        <v>41936</v>
      </c>
      <c r="AZ262" s="404">
        <v>3.9529000000000001</v>
      </c>
      <c r="BA262" s="106"/>
      <c r="BC262" s="4">
        <v>41936</v>
      </c>
      <c r="BD262" s="5">
        <v>1.9079999999999999</v>
      </c>
    </row>
    <row r="263" spans="1:56">
      <c r="A263" s="4">
        <v>41943</v>
      </c>
      <c r="B263" s="318">
        <v>41943</v>
      </c>
      <c r="C263" s="316">
        <v>0.87960000000000005</v>
      </c>
      <c r="D263" s="316">
        <f t="shared" si="58"/>
        <v>1.6732917197452222</v>
      </c>
      <c r="E263" s="316">
        <f t="shared" si="54"/>
        <v>3.960000000000008E-2</v>
      </c>
      <c r="F263" s="4">
        <v>41943</v>
      </c>
      <c r="G263" s="5">
        <v>0.84</v>
      </c>
      <c r="H263" s="5">
        <f t="shared" si="59"/>
        <v>1.5404076433121014</v>
      </c>
      <c r="I263" s="106"/>
      <c r="J263" s="95">
        <f t="shared" si="60"/>
        <v>91.975388289927466</v>
      </c>
      <c r="K263" s="70">
        <f t="shared" si="61"/>
        <v>5.0690427103155323E-3</v>
      </c>
      <c r="L263" s="74">
        <f t="shared" si="62"/>
        <v>4.3383218269123322E-2</v>
      </c>
      <c r="M263" s="74">
        <f t="shared" si="63"/>
        <v>7.6053821763767959E-2</v>
      </c>
      <c r="N263" s="106"/>
      <c r="O263" s="4">
        <v>41943</v>
      </c>
      <c r="P263" s="5">
        <v>1.1299999999999999</v>
      </c>
      <c r="Q263" s="5">
        <f t="shared" si="64"/>
        <v>1.5740127388535019</v>
      </c>
      <c r="R263" s="106"/>
      <c r="S263" s="5">
        <f>(1+G263)/(1+P263)-1</f>
        <v>-0.13615023474178412</v>
      </c>
      <c r="T263" s="95">
        <f t="shared" si="55"/>
        <v>101.37175340520595</v>
      </c>
      <c r="U263" s="70">
        <f t="shared" si="56"/>
        <v>3.2450170601015411E-3</v>
      </c>
      <c r="V263" s="74">
        <f t="shared" si="70"/>
        <v>2.006566014668516E-2</v>
      </c>
      <c r="W263" s="74">
        <f t="shared" si="65"/>
        <v>2.8309903743246288E-2</v>
      </c>
      <c r="X263" s="106"/>
      <c r="Y263" s="318">
        <v>41943</v>
      </c>
      <c r="Z263" s="316">
        <v>1.1873</v>
      </c>
      <c r="AA263" s="316">
        <f t="shared" si="66"/>
        <v>2.5817624203821659</v>
      </c>
      <c r="AB263" s="316">
        <f t="shared" si="50"/>
        <v>-1.2899999999999912E-2</v>
      </c>
      <c r="AC263" s="318">
        <v>41943</v>
      </c>
      <c r="AD263" s="316">
        <v>1.2001999999999999</v>
      </c>
      <c r="AE263" s="316">
        <f t="shared" si="67"/>
        <v>2.5825178343949053</v>
      </c>
      <c r="AF263" s="316">
        <f t="shared" si="51"/>
        <v>-9.319999999999995E-2</v>
      </c>
      <c r="AG263" s="316">
        <f t="shared" si="52"/>
        <v>-8.0300000000000038E-2</v>
      </c>
      <c r="AH263" s="4">
        <v>41943</v>
      </c>
      <c r="AI263" s="5">
        <v>1.107</v>
      </c>
      <c r="AJ263" s="5">
        <f t="shared" si="68"/>
        <v>2.5400063694267518</v>
      </c>
      <c r="AK263" s="106"/>
      <c r="AL263" s="95">
        <f t="shared" si="53"/>
        <v>89.575193715458511</v>
      </c>
      <c r="AM263" s="70">
        <f t="shared" si="57"/>
        <v>1.2532164070157704E-2</v>
      </c>
      <c r="AN263" s="74">
        <f t="shared" si="71"/>
        <v>4.8685295411301295E-2</v>
      </c>
      <c r="AO263" s="74">
        <f t="shared" si="69"/>
        <v>0.11329983964636445</v>
      </c>
      <c r="AP263" s="106"/>
      <c r="AQ263" s="4">
        <v>41943</v>
      </c>
      <c r="AR263" s="5">
        <v>1.3833</v>
      </c>
      <c r="AS263" s="330">
        <v>41943</v>
      </c>
      <c r="AT263" s="404">
        <v>1.8306</v>
      </c>
      <c r="AU263" s="330">
        <v>41943</v>
      </c>
      <c r="AV263" s="328">
        <v>1.8306</v>
      </c>
      <c r="AW263" s="330">
        <v>41943</v>
      </c>
      <c r="AX263" s="404">
        <v>1.8306</v>
      </c>
      <c r="AY263" s="330">
        <v>41943</v>
      </c>
      <c r="AZ263" s="404">
        <v>3.9529000000000001</v>
      </c>
      <c r="BA263" s="106"/>
      <c r="BC263" s="4">
        <v>41943</v>
      </c>
      <c r="BD263" s="5">
        <v>1.984</v>
      </c>
    </row>
    <row r="264" spans="1:56">
      <c r="A264" s="4">
        <v>41950</v>
      </c>
      <c r="B264" s="318">
        <v>41950</v>
      </c>
      <c r="C264" s="316">
        <v>0.86370000000000002</v>
      </c>
      <c r="D264" s="316">
        <f t="shared" si="58"/>
        <v>1.6658178343949035</v>
      </c>
      <c r="E264" s="316">
        <f t="shared" si="54"/>
        <v>4.7700000000000076E-2</v>
      </c>
      <c r="F264" s="4">
        <v>41950</v>
      </c>
      <c r="G264" s="5">
        <v>0.81599999999999995</v>
      </c>
      <c r="H264" s="5">
        <f t="shared" si="59"/>
        <v>1.5339999999999998</v>
      </c>
      <c r="I264" s="106"/>
      <c r="J264" s="95">
        <f t="shared" si="60"/>
        <v>92.194577260607673</v>
      </c>
      <c r="K264" s="70">
        <f t="shared" si="61"/>
        <v>2.3831263423349023E-3</v>
      </c>
      <c r="L264" s="74">
        <f t="shared" si="62"/>
        <v>4.2608721075001452E-2</v>
      </c>
      <c r="M264" s="74">
        <f t="shared" si="63"/>
        <v>7.5740277551121615E-2</v>
      </c>
      <c r="N264" s="106"/>
      <c r="O264" s="4">
        <v>41950</v>
      </c>
      <c r="P264" s="5">
        <v>1.1400000000000001</v>
      </c>
      <c r="Q264" s="5">
        <f t="shared" si="64"/>
        <v>1.5710191082802536</v>
      </c>
      <c r="R264" s="106"/>
      <c r="S264" s="5">
        <f>(1+G264)/(1+P264)-1</f>
        <v>-0.15140186915887865</v>
      </c>
      <c r="T264" s="95">
        <f t="shared" si="55"/>
        <v>101.52670280946239</v>
      </c>
      <c r="U264" s="70">
        <f t="shared" si="56"/>
        <v>1.5285264292220918E-3</v>
      </c>
      <c r="V264" s="74">
        <f t="shared" si="70"/>
        <v>1.952377336191501E-2</v>
      </c>
      <c r="W264" s="74">
        <f t="shared" si="65"/>
        <v>2.8279681838890739E-2</v>
      </c>
      <c r="X264" s="106"/>
      <c r="Y264" s="318">
        <v>41950</v>
      </c>
      <c r="Z264" s="316">
        <v>1.2156</v>
      </c>
      <c r="AA264" s="316">
        <f t="shared" si="66"/>
        <v>2.5614808917197456</v>
      </c>
      <c r="AB264" s="316">
        <f t="shared" si="50"/>
        <v>1.3000000000000789E-3</v>
      </c>
      <c r="AC264" s="318">
        <v>41950</v>
      </c>
      <c r="AD264" s="316">
        <v>1.2142999999999999</v>
      </c>
      <c r="AE264" s="316">
        <f t="shared" si="67"/>
        <v>2.5623713375796187</v>
      </c>
      <c r="AF264" s="316">
        <f t="shared" si="51"/>
        <v>-9.1299999999999937E-2</v>
      </c>
      <c r="AG264" s="316">
        <f t="shared" si="52"/>
        <v>-9.2600000000000016E-2</v>
      </c>
      <c r="AH264" s="4">
        <v>41950</v>
      </c>
      <c r="AI264" s="5">
        <v>1.123</v>
      </c>
      <c r="AJ264" s="5">
        <f t="shared" si="68"/>
        <v>2.5194331210191079</v>
      </c>
      <c r="AK264" s="106"/>
      <c r="AL264" s="95">
        <f t="shared" si="53"/>
        <v>89.433565887638011</v>
      </c>
      <c r="AM264" s="70">
        <f t="shared" si="57"/>
        <v>-1.5811054595136012E-3</v>
      </c>
      <c r="AN264" s="74">
        <f t="shared" si="71"/>
        <v>4.7784559205323714E-2</v>
      </c>
      <c r="AO264" s="74">
        <f t="shared" si="69"/>
        <v>0.1130327654671785</v>
      </c>
      <c r="AP264" s="106"/>
      <c r="AQ264" s="4">
        <v>41950</v>
      </c>
      <c r="AR264" s="5">
        <v>1.3452999999999999</v>
      </c>
      <c r="AS264" s="330">
        <v>41950</v>
      </c>
      <c r="AT264" s="404">
        <v>1.7875999999999999</v>
      </c>
      <c r="AU264" s="330">
        <v>41950</v>
      </c>
      <c r="AV264" s="328">
        <v>1.7875999999999999</v>
      </c>
      <c r="AW264" s="330">
        <v>41950</v>
      </c>
      <c r="AX264" s="404">
        <v>1.7875999999999999</v>
      </c>
      <c r="AY264" s="330">
        <v>41950</v>
      </c>
      <c r="AZ264" s="404">
        <v>3.9529000000000001</v>
      </c>
      <c r="BA264" s="106"/>
      <c r="BC264" s="4">
        <v>41950</v>
      </c>
      <c r="BD264" s="5">
        <v>1.9670000000000001</v>
      </c>
    </row>
    <row r="265" spans="1:56">
      <c r="A265" s="4">
        <v>41957</v>
      </c>
      <c r="B265" s="318">
        <v>41957</v>
      </c>
      <c r="C265" s="316">
        <v>0.82550000000000001</v>
      </c>
      <c r="D265" s="316">
        <f t="shared" si="58"/>
        <v>1.6579426751592348</v>
      </c>
      <c r="E265" s="316">
        <f t="shared" si="54"/>
        <v>4.1499999999999981E-2</v>
      </c>
      <c r="F265" s="4">
        <v>41957</v>
      </c>
      <c r="G265" s="5">
        <v>0.78400000000000003</v>
      </c>
      <c r="H265" s="5">
        <f t="shared" si="59"/>
        <v>1.5269808917197449</v>
      </c>
      <c r="I265" s="106"/>
      <c r="J265" s="95">
        <f t="shared" si="60"/>
        <v>92.487723526058147</v>
      </c>
      <c r="K265" s="70">
        <f t="shared" si="61"/>
        <v>3.179647590571771E-3</v>
      </c>
      <c r="L265" s="74">
        <f t="shared" si="62"/>
        <v>4.2500623873227304E-2</v>
      </c>
      <c r="M265" s="74">
        <f t="shared" si="63"/>
        <v>7.5427893624523817E-2</v>
      </c>
      <c r="N265" s="106"/>
      <c r="O265" s="4">
        <v>41957</v>
      </c>
      <c r="P265" s="5">
        <v>1.06</v>
      </c>
      <c r="Q265" s="5">
        <f t="shared" si="64"/>
        <v>1.5679617834394892</v>
      </c>
      <c r="R265" s="106"/>
      <c r="S265" s="5">
        <f>(1+G265)/(1+P265)-1</f>
        <v>-0.13398058252427181</v>
      </c>
      <c r="T265" s="95">
        <f t="shared" si="55"/>
        <v>101.34973190585637</v>
      </c>
      <c r="U265" s="70">
        <f t="shared" si="56"/>
        <v>-1.7430971233070058E-3</v>
      </c>
      <c r="V265" s="74">
        <f t="shared" si="70"/>
        <v>1.9648540726427959E-2</v>
      </c>
      <c r="W265" s="74">
        <f t="shared" si="65"/>
        <v>2.8247777344189012E-2</v>
      </c>
      <c r="X265" s="106"/>
      <c r="Y265" s="318">
        <v>41957</v>
      </c>
      <c r="Z265" s="316">
        <v>1.1353</v>
      </c>
      <c r="AA265" s="316">
        <f t="shared" si="66"/>
        <v>2.5400700636942677</v>
      </c>
      <c r="AB265" s="316">
        <f t="shared" si="50"/>
        <v>-1.540000000000008E-2</v>
      </c>
      <c r="AC265" s="318">
        <v>41957</v>
      </c>
      <c r="AD265" s="316">
        <v>1.1507000000000001</v>
      </c>
      <c r="AE265" s="316">
        <f t="shared" si="67"/>
        <v>2.5410726114649687</v>
      </c>
      <c r="AF265" s="316">
        <f t="shared" si="51"/>
        <v>-8.8700000000000001E-2</v>
      </c>
      <c r="AG265" s="316">
        <f t="shared" si="52"/>
        <v>-7.3299999999999921E-2</v>
      </c>
      <c r="AH265" s="4">
        <v>41957</v>
      </c>
      <c r="AI265" s="5">
        <v>1.0620000000000001</v>
      </c>
      <c r="AJ265" s="5">
        <f t="shared" si="68"/>
        <v>2.497910828025478</v>
      </c>
      <c r="AK265" s="106"/>
      <c r="AL265" s="95">
        <f t="shared" si="53"/>
        <v>89.974846411746938</v>
      </c>
      <c r="AM265" s="70">
        <f t="shared" si="57"/>
        <v>6.0523196043527775E-3</v>
      </c>
      <c r="AN265" s="74">
        <f t="shared" si="71"/>
        <v>4.7910347168618216E-2</v>
      </c>
      <c r="AO265" s="74">
        <f t="shared" si="69"/>
        <v>0.11276915615296267</v>
      </c>
      <c r="AP265" s="106"/>
      <c r="AQ265" s="4">
        <v>41957</v>
      </c>
      <c r="AR265" s="5">
        <v>1.3</v>
      </c>
      <c r="AS265" s="330">
        <v>41957</v>
      </c>
      <c r="AT265" s="404">
        <v>1.7301</v>
      </c>
      <c r="AU265" s="330">
        <v>41957</v>
      </c>
      <c r="AV265" s="328">
        <v>1.7301</v>
      </c>
      <c r="AW265" s="330">
        <v>41957</v>
      </c>
      <c r="AX265" s="404">
        <v>1.7301</v>
      </c>
      <c r="AY265" s="330">
        <v>41957</v>
      </c>
      <c r="AZ265" s="404">
        <v>3.9529000000000001</v>
      </c>
      <c r="BA265" s="106"/>
      <c r="BC265" s="4">
        <v>41957</v>
      </c>
      <c r="BD265" s="5">
        <v>1.9670000000000001</v>
      </c>
    </row>
    <row r="266" spans="1:56">
      <c r="A266" s="4">
        <v>41964</v>
      </c>
      <c r="B266" s="318">
        <v>41964</v>
      </c>
      <c r="C266" s="316">
        <v>0.80859999999999999</v>
      </c>
      <c r="D266" s="316">
        <f t="shared" si="58"/>
        <v>1.6492318471337575</v>
      </c>
      <c r="E266" s="316">
        <f t="shared" si="54"/>
        <v>3.9599999999999969E-2</v>
      </c>
      <c r="F266" s="4">
        <v>41964</v>
      </c>
      <c r="G266" s="5">
        <v>0.76900000000000002</v>
      </c>
      <c r="H266" s="5">
        <f t="shared" si="59"/>
        <v>1.5193694267515923</v>
      </c>
      <c r="I266" s="106"/>
      <c r="J266" s="95">
        <f t="shared" si="60"/>
        <v>92.625488663532295</v>
      </c>
      <c r="K266" s="70">
        <f t="shared" si="61"/>
        <v>1.4895505286745716E-3</v>
      </c>
      <c r="L266" s="74">
        <f t="shared" si="62"/>
        <v>4.2098275150113808E-2</v>
      </c>
      <c r="M266" s="74">
        <f t="shared" si="63"/>
        <v>7.512388606261354E-2</v>
      </c>
      <c r="N266" s="106"/>
      <c r="O266" s="4">
        <v>41964</v>
      </c>
      <c r="P266" s="5">
        <v>1.02</v>
      </c>
      <c r="Q266" s="5">
        <f t="shared" si="64"/>
        <v>1.5654140127388525</v>
      </c>
      <c r="R266" s="106"/>
      <c r="S266" s="5">
        <f>(1+G266)/(1+P266)-1</f>
        <v>-0.12425742574257426</v>
      </c>
      <c r="T266" s="95">
        <f t="shared" si="55"/>
        <v>101.25110858529912</v>
      </c>
      <c r="U266" s="70">
        <f t="shared" si="56"/>
        <v>-9.7309897818834709E-4</v>
      </c>
      <c r="V266" s="74">
        <f t="shared" si="70"/>
        <v>1.9531130302918646E-2</v>
      </c>
      <c r="W266" s="74">
        <f t="shared" si="65"/>
        <v>2.8215851246191175E-2</v>
      </c>
      <c r="X266" s="106"/>
      <c r="Y266" s="318">
        <v>41964</v>
      </c>
      <c r="Z266" s="316">
        <v>1.1352</v>
      </c>
      <c r="AA266" s="316">
        <f t="shared" si="66"/>
        <v>2.5164267515923564</v>
      </c>
      <c r="AB266" s="316">
        <f t="shared" si="50"/>
        <v>-1.5000000000000568E-3</v>
      </c>
      <c r="AC266" s="318">
        <v>41964</v>
      </c>
      <c r="AD266" s="316">
        <v>1.1367</v>
      </c>
      <c r="AE266" s="316">
        <f t="shared" si="67"/>
        <v>2.5178070063694271</v>
      </c>
      <c r="AF266" s="316">
        <f t="shared" si="51"/>
        <v>-9.0700000000000003E-2</v>
      </c>
      <c r="AG266" s="316">
        <f t="shared" si="52"/>
        <v>-8.9199999999999946E-2</v>
      </c>
      <c r="AH266" s="4">
        <v>41964</v>
      </c>
      <c r="AI266" s="5">
        <v>1.046</v>
      </c>
      <c r="AJ266" s="5">
        <f t="shared" si="68"/>
        <v>2.4742484076433122</v>
      </c>
      <c r="AK266" s="106"/>
      <c r="AL266" s="95">
        <f t="shared" si="53"/>
        <v>90.117417493869041</v>
      </c>
      <c r="AM266" s="70">
        <f t="shared" si="57"/>
        <v>1.5845659960303008E-3</v>
      </c>
      <c r="AN266" s="74">
        <f t="shared" si="71"/>
        <v>4.789009790239402E-2</v>
      </c>
      <c r="AO266" s="74">
        <f t="shared" si="69"/>
        <v>0.11248303890204833</v>
      </c>
      <c r="AP266" s="106"/>
      <c r="AQ266" s="4">
        <v>41964</v>
      </c>
      <c r="AR266" s="5">
        <v>1.2879</v>
      </c>
      <c r="AS266" s="330">
        <v>41964</v>
      </c>
      <c r="AT266" s="404">
        <v>1.7322</v>
      </c>
      <c r="AU266" s="330">
        <v>41964</v>
      </c>
      <c r="AV266" s="328">
        <v>1.7322</v>
      </c>
      <c r="AW266" s="330">
        <v>41964</v>
      </c>
      <c r="AX266" s="404">
        <v>1.7322</v>
      </c>
      <c r="AY266" s="330">
        <v>41964</v>
      </c>
      <c r="AZ266" s="404">
        <v>3.9529000000000001</v>
      </c>
      <c r="BA266" s="106"/>
      <c r="BC266" s="4">
        <v>41964</v>
      </c>
      <c r="BD266" s="5">
        <v>1.978</v>
      </c>
    </row>
    <row r="267" spans="1:56">
      <c r="A267" s="4">
        <v>41971</v>
      </c>
      <c r="B267" s="318">
        <v>41971</v>
      </c>
      <c r="C267" s="316">
        <v>0.72940000000000005</v>
      </c>
      <c r="D267" s="316">
        <f t="shared" si="58"/>
        <v>1.6385840764331208</v>
      </c>
      <c r="E267" s="316">
        <f t="shared" si="54"/>
        <v>2.9400000000000093E-2</v>
      </c>
      <c r="F267" s="4">
        <v>41971</v>
      </c>
      <c r="G267" s="5">
        <v>0.7</v>
      </c>
      <c r="H267" s="5">
        <f t="shared" si="59"/>
        <v>1.5094331210191081</v>
      </c>
      <c r="I267" s="106"/>
      <c r="J267" s="95">
        <f t="shared" si="60"/>
        <v>93.262122364693724</v>
      </c>
      <c r="K267" s="70">
        <f t="shared" si="61"/>
        <v>6.8732020780375011E-3</v>
      </c>
      <c r="L267" s="74">
        <f t="shared" si="62"/>
        <v>4.225298771066803E-2</v>
      </c>
      <c r="M267" s="74">
        <f t="shared" si="63"/>
        <v>7.4790819410640405E-2</v>
      </c>
      <c r="N267" s="106"/>
      <c r="O267" s="4">
        <v>41971</v>
      </c>
      <c r="P267" s="5">
        <v>0.97</v>
      </c>
      <c r="Q267" s="5">
        <f t="shared" si="64"/>
        <v>1.5629936305732475</v>
      </c>
      <c r="R267" s="106"/>
      <c r="S267" s="5">
        <f>(1+G267)/(1+P267)-1</f>
        <v>-0.13705583756345174</v>
      </c>
      <c r="T267" s="95">
        <f t="shared" si="55"/>
        <v>101.38094663429257</v>
      </c>
      <c r="U267" s="70">
        <f t="shared" si="56"/>
        <v>1.2823370608734275E-3</v>
      </c>
      <c r="V267" s="74">
        <f t="shared" si="70"/>
        <v>1.947077051047293E-2</v>
      </c>
      <c r="W267" s="74">
        <f t="shared" si="65"/>
        <v>2.8152414126564603E-2</v>
      </c>
      <c r="X267" s="106"/>
      <c r="Y267" s="318">
        <v>41971</v>
      </c>
      <c r="Z267" s="316">
        <v>1.0105</v>
      </c>
      <c r="AA267" s="316">
        <f t="shared" si="66"/>
        <v>2.4856394904458594</v>
      </c>
      <c r="AB267" s="316">
        <f t="shared" ref="AB267:AB330" si="72">Z267-AD267</f>
        <v>1.8000000000000238E-3</v>
      </c>
      <c r="AC267" s="318">
        <v>41971</v>
      </c>
      <c r="AD267" s="316">
        <v>1.0086999999999999</v>
      </c>
      <c r="AE267" s="316">
        <f t="shared" si="67"/>
        <v>2.4869286624203828</v>
      </c>
      <c r="AF267" s="316">
        <f t="shared" ref="AF267:AF330" si="73">AI267-AD267</f>
        <v>-8.869999999999989E-2</v>
      </c>
      <c r="AG267" s="316">
        <f t="shared" ref="AG267:AG330" si="74">AI267-Z267</f>
        <v>-9.0499999999999914E-2</v>
      </c>
      <c r="AH267" s="4">
        <v>41971</v>
      </c>
      <c r="AI267" s="5">
        <v>0.92</v>
      </c>
      <c r="AJ267" s="5">
        <f t="shared" si="68"/>
        <v>2.4430764331210195</v>
      </c>
      <c r="AK267" s="106"/>
      <c r="AL267" s="95">
        <f t="shared" ref="AL267:AL330" si="75">100/(1+AI267/100)^10</f>
        <v>91.248888187375613</v>
      </c>
      <c r="AM267" s="70">
        <f t="shared" si="57"/>
        <v>1.2555516180693359E-2</v>
      </c>
      <c r="AN267" s="74">
        <f t="shared" si="71"/>
        <v>4.8862718914549977E-2</v>
      </c>
      <c r="AO267" s="74">
        <f t="shared" si="69"/>
        <v>0.11196164727083639</v>
      </c>
      <c r="AP267" s="106"/>
      <c r="AQ267" s="4">
        <v>41971</v>
      </c>
      <c r="AR267" s="5">
        <v>1.2341</v>
      </c>
      <c r="AS267" s="330">
        <v>41971</v>
      </c>
      <c r="AT267" s="404">
        <v>1.6861000000000002</v>
      </c>
      <c r="AU267" s="330">
        <v>41971</v>
      </c>
      <c r="AV267" s="328">
        <v>1.6861000000000002</v>
      </c>
      <c r="AW267" s="330">
        <v>41971</v>
      </c>
      <c r="AX267" s="404">
        <v>1.6861000000000002</v>
      </c>
      <c r="AY267" s="330">
        <v>41971</v>
      </c>
      <c r="AZ267" s="404">
        <v>3.9529000000000001</v>
      </c>
      <c r="BA267" s="106"/>
      <c r="BC267" s="4">
        <v>41971</v>
      </c>
      <c r="BD267" s="5">
        <v>1.851</v>
      </c>
    </row>
    <row r="268" spans="1:56">
      <c r="A268" s="4">
        <v>41978</v>
      </c>
      <c r="B268" s="318">
        <v>41978</v>
      </c>
      <c r="C268" s="316">
        <v>0.80989999999999995</v>
      </c>
      <c r="D268" s="316">
        <f t="shared" si="58"/>
        <v>1.6289573248407641</v>
      </c>
      <c r="E268" s="316">
        <f t="shared" ref="E268:E331" si="76">C268-G268</f>
        <v>2.9899999999999927E-2</v>
      </c>
      <c r="F268" s="4">
        <v>41978</v>
      </c>
      <c r="G268" s="5">
        <v>0.78</v>
      </c>
      <c r="H268" s="5">
        <f t="shared" si="59"/>
        <v>1.5008280254777069</v>
      </c>
      <c r="I268" s="106"/>
      <c r="J268" s="95">
        <f t="shared" si="60"/>
        <v>92.524438844263003</v>
      </c>
      <c r="K268" s="70">
        <f t="shared" si="61"/>
        <v>-7.9097869716718613E-3</v>
      </c>
      <c r="L268" s="74">
        <f t="shared" si="62"/>
        <v>4.0131643820445352E-2</v>
      </c>
      <c r="M268" s="74">
        <f t="shared" si="63"/>
        <v>7.4445580700364666E-2</v>
      </c>
      <c r="N268" s="106"/>
      <c r="O268" s="4">
        <v>41978</v>
      </c>
      <c r="P268" s="5">
        <v>1</v>
      </c>
      <c r="Q268" s="5">
        <f t="shared" si="64"/>
        <v>1.5589808917197443</v>
      </c>
      <c r="R268" s="106"/>
      <c r="S268" s="5">
        <f>(1+G268)/(1+P268)-1</f>
        <v>-0.10999999999999999</v>
      </c>
      <c r="T268" s="95">
        <f t="shared" ref="T268:T331" si="77">100/(1+S268/100)^10</f>
        <v>101.10668438700645</v>
      </c>
      <c r="U268" s="70">
        <f t="shared" si="56"/>
        <v>-2.7052642176981475E-3</v>
      </c>
      <c r="V268" s="74">
        <f t="shared" si="70"/>
        <v>1.9048061679678076E-2</v>
      </c>
      <c r="W268" s="74">
        <f t="shared" si="65"/>
        <v>2.8048509522264758E-2</v>
      </c>
      <c r="X268" s="106"/>
      <c r="Y268" s="318">
        <v>41978</v>
      </c>
      <c r="Z268" s="316">
        <v>1.0739000000000001</v>
      </c>
      <c r="AA268" s="316">
        <f t="shared" si="66"/>
        <v>2.4629439490445857</v>
      </c>
      <c r="AB268" s="316">
        <f t="shared" si="72"/>
        <v>-6.9999999999992291E-4</v>
      </c>
      <c r="AC268" s="318">
        <v>41978</v>
      </c>
      <c r="AD268" s="316">
        <v>1.0746</v>
      </c>
      <c r="AE268" s="316">
        <f t="shared" si="67"/>
        <v>2.4641898089171979</v>
      </c>
      <c r="AF268" s="316">
        <f t="shared" si="73"/>
        <v>-8.7600000000000011E-2</v>
      </c>
      <c r="AG268" s="316">
        <f t="shared" si="74"/>
        <v>-8.6900000000000088E-2</v>
      </c>
      <c r="AH268" s="4">
        <v>41978</v>
      </c>
      <c r="AI268" s="5">
        <v>0.98699999999999999</v>
      </c>
      <c r="AJ268" s="5">
        <f t="shared" si="68"/>
        <v>2.4200127388535035</v>
      </c>
      <c r="AK268" s="106"/>
      <c r="AL268" s="95">
        <f t="shared" si="75"/>
        <v>90.645300083468086</v>
      </c>
      <c r="AM268" s="70">
        <f t="shared" si="57"/>
        <v>-6.6147447481013089E-3</v>
      </c>
      <c r="AN268" s="74">
        <f t="shared" si="71"/>
        <v>4.8287356248538152E-2</v>
      </c>
      <c r="AO268" s="74">
        <f t="shared" si="69"/>
        <v>0.11112942613941787</v>
      </c>
      <c r="AP268" s="106"/>
      <c r="AQ268" s="4">
        <v>41978</v>
      </c>
      <c r="AR268" s="5">
        <v>1.3147</v>
      </c>
      <c r="AS268" s="330">
        <v>41978</v>
      </c>
      <c r="AT268" s="404">
        <v>1.7516</v>
      </c>
      <c r="AU268" s="330">
        <v>41978</v>
      </c>
      <c r="AV268" s="328">
        <v>1.7516</v>
      </c>
      <c r="AW268" s="330">
        <v>41978</v>
      </c>
      <c r="AX268" s="404">
        <v>1.7516</v>
      </c>
      <c r="AY268" s="330">
        <v>41978</v>
      </c>
      <c r="AZ268" s="404">
        <v>3.9529000000000001</v>
      </c>
      <c r="BA268" s="106"/>
      <c r="BC268" s="4">
        <v>41978</v>
      </c>
      <c r="BD268" s="5">
        <v>1.978</v>
      </c>
    </row>
    <row r="269" spans="1:56">
      <c r="A269" s="4">
        <v>41985</v>
      </c>
      <c r="B269" s="318">
        <v>41985</v>
      </c>
      <c r="C269" s="316">
        <v>0.65259999999999996</v>
      </c>
      <c r="D269" s="316">
        <f t="shared" si="58"/>
        <v>1.6185191082802548</v>
      </c>
      <c r="E269" s="316">
        <f t="shared" si="76"/>
        <v>2.959999999999996E-2</v>
      </c>
      <c r="F269" s="4">
        <v>41985</v>
      </c>
      <c r="G269" s="5">
        <v>0.623</v>
      </c>
      <c r="H269" s="5">
        <f t="shared" si="59"/>
        <v>1.4911273885350316</v>
      </c>
      <c r="I269" s="106"/>
      <c r="J269" s="95">
        <f t="shared" si="60"/>
        <v>93.978257114422178</v>
      </c>
      <c r="K269" s="70">
        <f t="shared" si="61"/>
        <v>1.5712802890987969E-2</v>
      </c>
      <c r="L269" s="74">
        <f t="shared" si="62"/>
        <v>4.2347881905233822E-2</v>
      </c>
      <c r="M269" s="74">
        <f t="shared" si="63"/>
        <v>7.4118183160751958E-2</v>
      </c>
      <c r="N269" s="106"/>
      <c r="O269" s="4">
        <v>41985</v>
      </c>
      <c r="P269" s="5">
        <v>0.75</v>
      </c>
      <c r="Q269" s="5">
        <f t="shared" si="64"/>
        <v>1.5538216560509546</v>
      </c>
      <c r="R269" s="106"/>
      <c r="S269" s="5">
        <f>(1+G269)/(1+P269)-1</f>
        <v>-7.257142857142862E-2</v>
      </c>
      <c r="T269" s="95">
        <f t="shared" si="77"/>
        <v>100.72861935084411</v>
      </c>
      <c r="U269" s="70">
        <f t="shared" ref="U269:U332" si="78">(T269-T268)/T268</f>
        <v>-3.7392684613731281E-3</v>
      </c>
      <c r="V269" s="74">
        <f t="shared" si="70"/>
        <v>1.9501793733006478E-2</v>
      </c>
      <c r="W269" s="74">
        <f t="shared" si="65"/>
        <v>2.7945938653221127E-2</v>
      </c>
      <c r="X269" s="106"/>
      <c r="Y269" s="318">
        <v>41985</v>
      </c>
      <c r="Z269" s="316">
        <v>0.99050000000000005</v>
      </c>
      <c r="AA269" s="316">
        <f t="shared" si="66"/>
        <v>2.4405044585987259</v>
      </c>
      <c r="AB269" s="316">
        <f t="shared" si="72"/>
        <v>3.3500000000000085E-2</v>
      </c>
      <c r="AC269" s="318">
        <v>41985</v>
      </c>
      <c r="AD269" s="316">
        <v>0.95699999999999996</v>
      </c>
      <c r="AE269" s="316">
        <f t="shared" si="67"/>
        <v>2.4414356687898091</v>
      </c>
      <c r="AF269" s="316">
        <f t="shared" si="73"/>
        <v>-8.3999999999999964E-2</v>
      </c>
      <c r="AG269" s="316">
        <f t="shared" si="74"/>
        <v>-0.11750000000000005</v>
      </c>
      <c r="AH269" s="4">
        <v>41985</v>
      </c>
      <c r="AI269" s="5">
        <v>0.873</v>
      </c>
      <c r="AJ269" s="5">
        <f t="shared" si="68"/>
        <v>2.3968917197452231</v>
      </c>
      <c r="AK269" s="106"/>
      <c r="AL269" s="95">
        <f t="shared" si="75"/>
        <v>91.674938867064171</v>
      </c>
      <c r="AM269" s="70">
        <f t="shared" ref="AM269:AM332" si="79">(AL269-AL268)/AL268</f>
        <v>1.1358986981652346E-2</v>
      </c>
      <c r="AN269" s="74">
        <f t="shared" si="71"/>
        <v>4.9032121628337234E-2</v>
      </c>
      <c r="AO269" s="74">
        <f t="shared" si="69"/>
        <v>0.11030016230506655</v>
      </c>
      <c r="AP269" s="106"/>
      <c r="AQ269" s="4">
        <v>41985</v>
      </c>
      <c r="AR269" s="5">
        <v>1.1788000000000001</v>
      </c>
      <c r="AS269" s="330">
        <v>41985</v>
      </c>
      <c r="AT269" s="404">
        <v>1.6191</v>
      </c>
      <c r="AU269" s="330">
        <v>41985</v>
      </c>
      <c r="AV269" s="328">
        <v>1.6191</v>
      </c>
      <c r="AW269" s="330">
        <v>41985</v>
      </c>
      <c r="AX269" s="404">
        <v>1.6191</v>
      </c>
      <c r="AY269" s="330">
        <v>41985</v>
      </c>
      <c r="AZ269" s="404">
        <v>3.9529000000000001</v>
      </c>
      <c r="BA269" s="106"/>
      <c r="BC269" s="4">
        <v>41985</v>
      </c>
      <c r="BD269" s="5">
        <v>1.7549999999999999</v>
      </c>
    </row>
    <row r="270" spans="1:56">
      <c r="A270" s="4">
        <v>41992</v>
      </c>
      <c r="B270" s="318">
        <v>41992</v>
      </c>
      <c r="C270" s="316">
        <v>0.63539999999999996</v>
      </c>
      <c r="D270" s="316">
        <f t="shared" si="58"/>
        <v>1.609783439490446</v>
      </c>
      <c r="E270" s="316">
        <f t="shared" si="76"/>
        <v>4.3399999999999994E-2</v>
      </c>
      <c r="F270" s="4">
        <v>41992</v>
      </c>
      <c r="G270" s="5">
        <v>0.59199999999999997</v>
      </c>
      <c r="H270" s="5">
        <f t="shared" si="59"/>
        <v>1.4831210191082802</v>
      </c>
      <c r="I270" s="106"/>
      <c r="J270" s="95">
        <f t="shared" si="60"/>
        <v>94.268277142304044</v>
      </c>
      <c r="K270" s="70">
        <f t="shared" si="61"/>
        <v>3.0860332675541665E-3</v>
      </c>
      <c r="L270" s="74">
        <f t="shared" si="62"/>
        <v>4.1853354263341656E-2</v>
      </c>
      <c r="M270" s="74">
        <f t="shared" si="63"/>
        <v>7.3765080962967591E-2</v>
      </c>
      <c r="N270" s="106"/>
      <c r="O270" s="4">
        <v>41992</v>
      </c>
      <c r="P270" s="5">
        <v>0.75</v>
      </c>
      <c r="Q270" s="5">
        <f t="shared" si="64"/>
        <v>1.5491082802547762</v>
      </c>
      <c r="R270" s="106"/>
      <c r="S270" s="5">
        <f>(1+G270)/(1+P270)-1</f>
        <v>-9.0285714285714191E-2</v>
      </c>
      <c r="T270" s="95">
        <f t="shared" si="77"/>
        <v>100.90735671232765</v>
      </c>
      <c r="U270" s="70">
        <f t="shared" si="78"/>
        <v>1.7744446676171369E-3</v>
      </c>
      <c r="V270" s="74">
        <f t="shared" si="70"/>
        <v>1.9545524236039839E-2</v>
      </c>
      <c r="W270" s="74">
        <f t="shared" si="65"/>
        <v>2.7838248258891505E-2</v>
      </c>
      <c r="X270" s="106"/>
      <c r="Y270" s="318">
        <v>41992</v>
      </c>
      <c r="Z270" s="316">
        <v>1.0161</v>
      </c>
      <c r="AA270" s="316">
        <f t="shared" si="66"/>
        <v>2.4198509554140126</v>
      </c>
      <c r="AB270" s="316">
        <f t="shared" si="72"/>
        <v>3.6800000000000055E-2</v>
      </c>
      <c r="AC270" s="318">
        <v>41992</v>
      </c>
      <c r="AD270" s="316">
        <v>0.97929999999999995</v>
      </c>
      <c r="AE270" s="316">
        <f t="shared" si="67"/>
        <v>2.4201961783439496</v>
      </c>
      <c r="AF270" s="316">
        <f t="shared" si="73"/>
        <v>-8.8299999999999934E-2</v>
      </c>
      <c r="AG270" s="316">
        <f t="shared" si="74"/>
        <v>-0.12509999999999999</v>
      </c>
      <c r="AH270" s="4">
        <v>41992</v>
      </c>
      <c r="AI270" s="5">
        <v>0.89100000000000001</v>
      </c>
      <c r="AJ270" s="5">
        <f t="shared" si="68"/>
        <v>2.3754649681528663</v>
      </c>
      <c r="AK270" s="106"/>
      <c r="AL270" s="95">
        <f t="shared" si="75"/>
        <v>91.511512524455426</v>
      </c>
      <c r="AM270" s="70">
        <f t="shared" si="79"/>
        <v>-1.7826719562445011E-3</v>
      </c>
      <c r="AN270" s="74">
        <f t="shared" si="71"/>
        <v>4.8725551165377773E-2</v>
      </c>
      <c r="AO270" s="74">
        <f t="shared" si="69"/>
        <v>0.10945837942488676</v>
      </c>
      <c r="AP270" s="106"/>
      <c r="AQ270" s="4">
        <v>41992</v>
      </c>
      <c r="AR270" s="5">
        <v>1.1538999999999999</v>
      </c>
      <c r="AS270" s="330">
        <v>41992</v>
      </c>
      <c r="AT270" s="404">
        <v>1.5984</v>
      </c>
      <c r="AU270" s="330">
        <v>41992</v>
      </c>
      <c r="AV270" s="328">
        <v>1.5984</v>
      </c>
      <c r="AW270" s="330">
        <v>41992</v>
      </c>
      <c r="AX270" s="404">
        <v>1.5984</v>
      </c>
      <c r="AY270" s="330">
        <v>41992</v>
      </c>
      <c r="AZ270" s="404">
        <v>3.9529000000000001</v>
      </c>
      <c r="BA270" s="106"/>
      <c r="BC270" s="4">
        <v>41992</v>
      </c>
      <c r="BD270" s="5">
        <v>1.8559999999999999</v>
      </c>
    </row>
    <row r="271" spans="1:56">
      <c r="A271" s="4">
        <v>41999</v>
      </c>
      <c r="B271" s="318">
        <v>41999</v>
      </c>
      <c r="C271" s="316">
        <v>0.61439999999999995</v>
      </c>
      <c r="D271" s="316">
        <f t="shared" si="58"/>
        <v>1.6003573248407643</v>
      </c>
      <c r="E271" s="316">
        <f t="shared" si="76"/>
        <v>2.739999999999998E-2</v>
      </c>
      <c r="F271" s="4">
        <v>41999</v>
      </c>
      <c r="G271" s="5">
        <v>0.58699999999999997</v>
      </c>
      <c r="H271" s="5">
        <f t="shared" si="59"/>
        <v>1.4743949044585984</v>
      </c>
      <c r="I271" s="106"/>
      <c r="J271" s="95">
        <f t="shared" si="60"/>
        <v>94.315146701253866</v>
      </c>
      <c r="K271" s="70">
        <f t="shared" si="61"/>
        <v>4.9719333343782081E-4</v>
      </c>
      <c r="L271" s="74">
        <f t="shared" si="62"/>
        <v>4.0477309521839228E-2</v>
      </c>
      <c r="M271" s="74">
        <f t="shared" si="63"/>
        <v>7.3398140962691552E-2</v>
      </c>
      <c r="N271" s="106"/>
      <c r="O271" s="4">
        <v>41999</v>
      </c>
      <c r="P271" s="5">
        <v>0.86</v>
      </c>
      <c r="Q271" s="5">
        <f t="shared" si="64"/>
        <v>1.5444585987261139</v>
      </c>
      <c r="R271" s="106"/>
      <c r="S271" s="5">
        <f>(1+G271)/(1+P271)-1</f>
        <v>-0.14677419354838706</v>
      </c>
      <c r="T271" s="95">
        <f t="shared" si="77"/>
        <v>101.4796602957714</v>
      </c>
      <c r="U271" s="70">
        <f t="shared" si="78"/>
        <v>5.6715744232137232E-3</v>
      </c>
      <c r="V271" s="74">
        <f t="shared" si="70"/>
        <v>1.9913369306251729E-2</v>
      </c>
      <c r="W271" s="74">
        <f t="shared" si="65"/>
        <v>2.7733051166494507E-2</v>
      </c>
      <c r="X271" s="106"/>
      <c r="Y271" s="318">
        <v>41999</v>
      </c>
      <c r="Z271" s="316">
        <v>1.0154000000000001</v>
      </c>
      <c r="AA271" s="316">
        <f t="shared" si="66"/>
        <v>2.4004267515923563</v>
      </c>
      <c r="AB271" s="316">
        <f t="shared" si="72"/>
        <v>7.0500000000000118E-2</v>
      </c>
      <c r="AC271" s="318">
        <v>41999</v>
      </c>
      <c r="AD271" s="316">
        <v>0.94489999999999996</v>
      </c>
      <c r="AE271" s="316">
        <f t="shared" si="67"/>
        <v>2.4001713375796188</v>
      </c>
      <c r="AF271" s="316">
        <f t="shared" si="73"/>
        <v>-7.4899999999999967E-2</v>
      </c>
      <c r="AG271" s="316">
        <f t="shared" si="74"/>
        <v>-0.14540000000000008</v>
      </c>
      <c r="AH271" s="4">
        <v>41999</v>
      </c>
      <c r="AI271" s="5">
        <v>0.87</v>
      </c>
      <c r="AJ271" s="5">
        <f t="shared" si="68"/>
        <v>2.3551974522292993</v>
      </c>
      <c r="AK271" s="106"/>
      <c r="AL271" s="95">
        <f t="shared" si="75"/>
        <v>91.702207790196894</v>
      </c>
      <c r="AM271" s="70">
        <f t="shared" si="79"/>
        <v>2.0838390764277514E-3</v>
      </c>
      <c r="AN271" s="74">
        <f t="shared" si="71"/>
        <v>4.6807001874387508E-2</v>
      </c>
      <c r="AO271" s="74">
        <f t="shared" si="69"/>
        <v>0.10859760411163301</v>
      </c>
      <c r="AP271" s="106"/>
      <c r="AQ271" s="4">
        <v>41999</v>
      </c>
      <c r="AR271" s="5">
        <v>1.1475</v>
      </c>
      <c r="AS271" s="330">
        <v>41999</v>
      </c>
      <c r="AT271" s="404">
        <v>1.5963000000000001</v>
      </c>
      <c r="AU271" s="330">
        <v>41999</v>
      </c>
      <c r="AV271" s="328">
        <v>1.5963000000000001</v>
      </c>
      <c r="AW271" s="330">
        <v>41999</v>
      </c>
      <c r="AX271" s="404">
        <v>1.5963000000000001</v>
      </c>
      <c r="AY271" s="330">
        <v>41999</v>
      </c>
      <c r="AZ271" s="404">
        <v>3.9529000000000001</v>
      </c>
      <c r="BA271" s="106"/>
      <c r="BC271" s="4">
        <v>41999</v>
      </c>
      <c r="BD271" s="5">
        <v>1.9370000000000001</v>
      </c>
    </row>
    <row r="272" spans="1:56">
      <c r="A272" s="4">
        <v>42006</v>
      </c>
      <c r="B272" s="318">
        <v>42006</v>
      </c>
      <c r="C272" s="316">
        <v>0.51359999999999995</v>
      </c>
      <c r="D272" s="316">
        <f t="shared" si="58"/>
        <v>1.5911343949044585</v>
      </c>
      <c r="E272" s="316">
        <f t="shared" si="76"/>
        <v>1.6599999999999948E-2</v>
      </c>
      <c r="F272" s="4">
        <v>42006</v>
      </c>
      <c r="G272" s="5">
        <v>0.497</v>
      </c>
      <c r="H272" s="5">
        <f t="shared" si="59"/>
        <v>1.4659363057324839</v>
      </c>
      <c r="I272" s="106"/>
      <c r="J272" s="95">
        <f t="shared" si="60"/>
        <v>95.16319717858606</v>
      </c>
      <c r="K272" s="70">
        <f t="shared" si="61"/>
        <v>8.9916679027009314E-3</v>
      </c>
      <c r="L272" s="74">
        <f t="shared" si="62"/>
        <v>4.0936955877070927E-2</v>
      </c>
      <c r="M272" s="74">
        <f t="shared" si="63"/>
        <v>7.3030275545739307E-2</v>
      </c>
      <c r="N272" s="106"/>
      <c r="O272" s="4">
        <v>42006</v>
      </c>
      <c r="P272" s="5">
        <v>0.75</v>
      </c>
      <c r="Q272" s="5">
        <f t="shared" si="64"/>
        <v>1.5386624203821646</v>
      </c>
      <c r="R272" s="106"/>
      <c r="S272" s="5">
        <f>(1+G272)/(1+P272)-1</f>
        <v>-0.14457142857142868</v>
      </c>
      <c r="T272" s="95">
        <f t="shared" si="77"/>
        <v>101.45727657000566</v>
      </c>
      <c r="U272" s="70">
        <f t="shared" si="78"/>
        <v>-2.2057351887556353E-4</v>
      </c>
      <c r="V272" s="74">
        <f t="shared" si="70"/>
        <v>1.9930253110312733E-2</v>
      </c>
      <c r="W272" s="74">
        <f t="shared" si="65"/>
        <v>2.7623573156504683E-2</v>
      </c>
      <c r="X272" s="106"/>
      <c r="Y272" s="318">
        <v>42006</v>
      </c>
      <c r="Z272" s="316">
        <v>0.90649999999999997</v>
      </c>
      <c r="AA272" s="316">
        <f t="shared" si="66"/>
        <v>2.3806076433121022</v>
      </c>
      <c r="AB272" s="316">
        <f t="shared" si="72"/>
        <v>4.7799999999999954E-2</v>
      </c>
      <c r="AC272" s="318">
        <v>42006</v>
      </c>
      <c r="AD272" s="316">
        <v>0.85870000000000002</v>
      </c>
      <c r="AE272" s="316">
        <f t="shared" si="67"/>
        <v>2.3795261146496824</v>
      </c>
      <c r="AF272" s="316">
        <f t="shared" si="73"/>
        <v>-9.3700000000000006E-2</v>
      </c>
      <c r="AG272" s="316">
        <f t="shared" si="74"/>
        <v>-0.14149999999999996</v>
      </c>
      <c r="AH272" s="4">
        <v>42006</v>
      </c>
      <c r="AI272" s="5">
        <v>0.76500000000000001</v>
      </c>
      <c r="AJ272" s="5">
        <f t="shared" si="68"/>
        <v>2.3342229299363058</v>
      </c>
      <c r="AK272" s="106"/>
      <c r="AL272" s="95">
        <f t="shared" si="75"/>
        <v>92.66226414566448</v>
      </c>
      <c r="AM272" s="70">
        <f t="shared" si="79"/>
        <v>1.0469282895173843E-2</v>
      </c>
      <c r="AN272" s="74">
        <f t="shared" si="71"/>
        <v>4.7320668593534933E-2</v>
      </c>
      <c r="AO272" s="74">
        <f t="shared" si="69"/>
        <v>0.10774018494620426</v>
      </c>
      <c r="AP272" s="106"/>
      <c r="AQ272" s="4">
        <v>42006</v>
      </c>
      <c r="AR272" s="5">
        <v>1.0567</v>
      </c>
      <c r="AS272" s="330">
        <v>42006</v>
      </c>
      <c r="AT272" s="404">
        <v>1.4994000000000001</v>
      </c>
      <c r="AU272" s="330">
        <v>42006</v>
      </c>
      <c r="AV272" s="328">
        <v>1.4994000000000001</v>
      </c>
      <c r="AW272" s="330">
        <v>42006</v>
      </c>
      <c r="AX272" s="404">
        <v>1.4994000000000001</v>
      </c>
      <c r="AY272" s="330">
        <v>42006</v>
      </c>
      <c r="AZ272" s="404">
        <v>3.9529000000000001</v>
      </c>
      <c r="BA272" s="106"/>
      <c r="BC272" s="4">
        <v>42006</v>
      </c>
      <c r="BD272" s="5">
        <v>1.8460000000000001</v>
      </c>
    </row>
    <row r="273" spans="1:56">
      <c r="A273" s="4">
        <v>42013</v>
      </c>
      <c r="B273" s="318">
        <v>42013</v>
      </c>
      <c r="C273" s="316">
        <v>0.50919999999999999</v>
      </c>
      <c r="D273" s="316">
        <f t="shared" si="58"/>
        <v>1.581500636942675</v>
      </c>
      <c r="E273" s="316">
        <f t="shared" si="76"/>
        <v>1.8199999999999994E-2</v>
      </c>
      <c r="F273" s="4">
        <v>42013</v>
      </c>
      <c r="G273" s="5">
        <v>0.49099999999999999</v>
      </c>
      <c r="H273" s="5">
        <f t="shared" si="59"/>
        <v>1.4572738853503184</v>
      </c>
      <c r="I273" s="106"/>
      <c r="J273" s="95">
        <f t="shared" si="60"/>
        <v>95.220031384498057</v>
      </c>
      <c r="K273" s="70">
        <f t="shared" si="61"/>
        <v>5.9722884052897378E-4</v>
      </c>
      <c r="L273" s="74">
        <f t="shared" si="62"/>
        <v>4.0354821239539131E-2</v>
      </c>
      <c r="M273" s="74">
        <f t="shared" si="63"/>
        <v>7.2659605471773164E-2</v>
      </c>
      <c r="N273" s="106"/>
      <c r="O273" s="4">
        <v>42013</v>
      </c>
      <c r="P273" s="5">
        <v>0.64</v>
      </c>
      <c r="Q273" s="5">
        <f t="shared" si="64"/>
        <v>1.5320382165605084</v>
      </c>
      <c r="R273" s="106"/>
      <c r="S273" s="5">
        <f>(1+G273)/(1+P273)-1</f>
        <v>-9.0853658536585336E-2</v>
      </c>
      <c r="T273" s="95">
        <f t="shared" si="77"/>
        <v>100.91309304591293</v>
      </c>
      <c r="U273" s="70">
        <f t="shared" si="78"/>
        <v>-5.3636717098082464E-3</v>
      </c>
      <c r="V273" s="74">
        <f t="shared" si="70"/>
        <v>2.0407023309296727E-2</v>
      </c>
      <c r="W273" s="74">
        <f t="shared" si="65"/>
        <v>2.7519682072151101E-2</v>
      </c>
      <c r="X273" s="106"/>
      <c r="Y273" s="318">
        <v>42013</v>
      </c>
      <c r="Z273" s="316">
        <v>0.86829999999999996</v>
      </c>
      <c r="AA273" s="316">
        <f t="shared" si="66"/>
        <v>2.3570312101910829</v>
      </c>
      <c r="AB273" s="316">
        <f t="shared" si="72"/>
        <v>4.4499999999999984E-2</v>
      </c>
      <c r="AC273" s="318">
        <v>42013</v>
      </c>
      <c r="AD273" s="316">
        <v>0.82379999999999998</v>
      </c>
      <c r="AE273" s="316">
        <f t="shared" si="67"/>
        <v>2.35537515923567</v>
      </c>
      <c r="AF273" s="316">
        <f t="shared" si="73"/>
        <v>3.8200000000000012E-2</v>
      </c>
      <c r="AG273" s="316">
        <f t="shared" si="74"/>
        <v>-6.2999999999999723E-3</v>
      </c>
      <c r="AH273" s="4">
        <v>42013</v>
      </c>
      <c r="AI273" s="5">
        <v>0.86199999999999999</v>
      </c>
      <c r="AJ273" s="5">
        <f t="shared" si="68"/>
        <v>2.3104394904458601</v>
      </c>
      <c r="AK273" s="106"/>
      <c r="AL273" s="95">
        <f t="shared" si="75"/>
        <v>91.774968548754501</v>
      </c>
      <c r="AM273" s="70">
        <f t="shared" si="79"/>
        <v>-9.5755872694320981E-3</v>
      </c>
      <c r="AN273" s="74">
        <f t="shared" si="71"/>
        <v>4.903168641161338E-2</v>
      </c>
      <c r="AO273" s="74">
        <f t="shared" si="69"/>
        <v>0.10685431730225994</v>
      </c>
      <c r="AP273" s="106"/>
      <c r="AQ273" s="4">
        <v>42013</v>
      </c>
      <c r="AR273" s="5">
        <v>1.0407</v>
      </c>
      <c r="AS273" s="330">
        <v>42013</v>
      </c>
      <c r="AT273" s="404">
        <v>1.4790000000000001</v>
      </c>
      <c r="AU273" s="330">
        <v>42013</v>
      </c>
      <c r="AV273" s="328">
        <v>1.4790000000000001</v>
      </c>
      <c r="AW273" s="330">
        <v>42013</v>
      </c>
      <c r="AX273" s="404">
        <v>1.4790000000000001</v>
      </c>
      <c r="AY273" s="330">
        <v>42013</v>
      </c>
      <c r="AZ273" s="404">
        <v>3.9529000000000001</v>
      </c>
      <c r="BA273" s="106"/>
      <c r="BC273" s="4">
        <v>42013</v>
      </c>
      <c r="BD273" s="5">
        <v>1.7389999999999999</v>
      </c>
    </row>
    <row r="274" spans="1:56">
      <c r="A274" s="4">
        <v>42020</v>
      </c>
      <c r="B274" s="318">
        <v>42020</v>
      </c>
      <c r="C274" s="316">
        <v>0.44600000000000001</v>
      </c>
      <c r="D274" s="316">
        <f t="shared" si="58"/>
        <v>1.5719757961783436</v>
      </c>
      <c r="E274" s="316">
        <f t="shared" si="76"/>
        <v>-6.0000000000000053E-3</v>
      </c>
      <c r="F274" s="4">
        <v>42020</v>
      </c>
      <c r="G274" s="5">
        <v>0.45200000000000001</v>
      </c>
      <c r="H274" s="5">
        <f t="shared" si="59"/>
        <v>1.4489299363057326</v>
      </c>
      <c r="I274" s="106"/>
      <c r="J274" s="95">
        <f t="shared" si="60"/>
        <v>95.590365071729281</v>
      </c>
      <c r="K274" s="70">
        <f t="shared" si="61"/>
        <v>3.8892413901421407E-3</v>
      </c>
      <c r="L274" s="74">
        <f t="shared" si="62"/>
        <v>3.9876352716019754E-2</v>
      </c>
      <c r="M274" s="74">
        <f t="shared" si="63"/>
        <v>7.2294535198380375E-2</v>
      </c>
      <c r="N274" s="106"/>
      <c r="O274" s="4">
        <v>42020</v>
      </c>
      <c r="P274" s="5">
        <v>0.71</v>
      </c>
      <c r="Q274" s="5">
        <f t="shared" si="64"/>
        <v>1.5266878980891712</v>
      </c>
      <c r="R274" s="106"/>
      <c r="S274" s="5">
        <f>(1+G274)/(1+P274)-1</f>
        <v>-0.15087719298245617</v>
      </c>
      <c r="T274" s="95">
        <f t="shared" si="77"/>
        <v>101.52136802221958</v>
      </c>
      <c r="U274" s="70">
        <f t="shared" si="78"/>
        <v>6.0277111517124549E-3</v>
      </c>
      <c r="V274" s="74">
        <f t="shared" si="70"/>
        <v>2.1036820115571061E-2</v>
      </c>
      <c r="W274" s="74">
        <f t="shared" si="65"/>
        <v>2.7420425162216711E-2</v>
      </c>
      <c r="X274" s="106"/>
      <c r="Y274" s="318">
        <v>42020</v>
      </c>
      <c r="Z274" s="316">
        <v>0.73089999999999999</v>
      </c>
      <c r="AA274" s="316">
        <f t="shared" si="66"/>
        <v>2.3353796178343948</v>
      </c>
      <c r="AB274" s="316">
        <f t="shared" si="72"/>
        <v>4.1900000000000048E-2</v>
      </c>
      <c r="AC274" s="318">
        <v>42020</v>
      </c>
      <c r="AD274" s="316">
        <v>0.68899999999999995</v>
      </c>
      <c r="AE274" s="316">
        <f t="shared" si="67"/>
        <v>2.333142675159237</v>
      </c>
      <c r="AF274" s="316">
        <f t="shared" si="73"/>
        <v>3.8000000000000034E-2</v>
      </c>
      <c r="AG274" s="316">
        <f t="shared" si="74"/>
        <v>-3.9000000000000146E-3</v>
      </c>
      <c r="AH274" s="4">
        <v>42020</v>
      </c>
      <c r="AI274" s="5">
        <v>0.72699999999999998</v>
      </c>
      <c r="AJ274" s="5">
        <f t="shared" si="68"/>
        <v>2.2888407643312103</v>
      </c>
      <c r="AK274" s="106"/>
      <c r="AL274" s="95">
        <f t="shared" si="75"/>
        <v>93.012433394327758</v>
      </c>
      <c r="AM274" s="70">
        <f t="shared" si="79"/>
        <v>1.34836858583707E-2</v>
      </c>
      <c r="AN274" s="74">
        <f t="shared" si="71"/>
        <v>4.8420565559023507E-2</v>
      </c>
      <c r="AO274" s="74">
        <f t="shared" si="69"/>
        <v>0.10592828202126423</v>
      </c>
      <c r="AP274" s="106"/>
      <c r="AQ274" s="4">
        <v>42020</v>
      </c>
      <c r="AR274" s="5">
        <v>0.97789999999999999</v>
      </c>
      <c r="AS274" s="330">
        <v>42020</v>
      </c>
      <c r="AT274" s="404">
        <v>1.4351</v>
      </c>
      <c r="AU274" s="330">
        <v>42020</v>
      </c>
      <c r="AV274" s="328">
        <v>1.4351</v>
      </c>
      <c r="AW274" s="330">
        <v>42020</v>
      </c>
      <c r="AX274" s="404">
        <v>1.4351</v>
      </c>
      <c r="AY274" s="330">
        <v>42020</v>
      </c>
      <c r="AZ274" s="404">
        <v>3.9529000000000001</v>
      </c>
      <c r="BA274" s="106"/>
      <c r="BC274" s="4">
        <v>42020</v>
      </c>
      <c r="BD274" s="5">
        <v>1.6840000000000002</v>
      </c>
    </row>
    <row r="275" spans="1:56">
      <c r="A275" s="4">
        <v>42027</v>
      </c>
      <c r="B275" s="318">
        <v>42027</v>
      </c>
      <c r="C275" s="316">
        <v>0.3513</v>
      </c>
      <c r="D275" s="316">
        <f t="shared" si="58"/>
        <v>1.5607522292993627</v>
      </c>
      <c r="E275" s="316">
        <f t="shared" si="76"/>
        <v>-9.6999999999999864E-3</v>
      </c>
      <c r="F275" s="4">
        <v>42027</v>
      </c>
      <c r="G275" s="5">
        <v>0.36099999999999999</v>
      </c>
      <c r="H275" s="5">
        <f t="shared" si="59"/>
        <v>1.4389554140127387</v>
      </c>
      <c r="I275" s="106"/>
      <c r="J275" s="95">
        <f t="shared" si="60"/>
        <v>96.460653562220386</v>
      </c>
      <c r="K275" s="70">
        <f t="shared" si="61"/>
        <v>9.1043536640754239E-3</v>
      </c>
      <c r="L275" s="74">
        <f t="shared" si="62"/>
        <v>3.9828852659121075E-2</v>
      </c>
      <c r="M275" s="74">
        <f t="shared" si="63"/>
        <v>7.1927066733393163E-2</v>
      </c>
      <c r="N275" s="106"/>
      <c r="O275" s="4">
        <v>42027</v>
      </c>
      <c r="P275" s="5">
        <v>0.91</v>
      </c>
      <c r="Q275" s="5">
        <f t="shared" si="64"/>
        <v>1.5207643312101902</v>
      </c>
      <c r="R275" s="106"/>
      <c r="S275" s="5">
        <f>(1+G275)/(1+P275)-1</f>
        <v>-0.28743455497382209</v>
      </c>
      <c r="T275" s="95">
        <f t="shared" si="77"/>
        <v>102.9203131564802</v>
      </c>
      <c r="U275" s="70">
        <f t="shared" si="78"/>
        <v>1.3779809723943506E-2</v>
      </c>
      <c r="V275" s="74">
        <f t="shared" si="70"/>
        <v>2.4821231452386131E-2</v>
      </c>
      <c r="W275" s="74">
        <f t="shared" si="65"/>
        <v>2.7344599095415197E-2</v>
      </c>
      <c r="X275" s="106"/>
      <c r="Y275" s="318">
        <v>42027</v>
      </c>
      <c r="Z275" s="316">
        <v>0.63470000000000004</v>
      </c>
      <c r="AA275" s="316">
        <f t="shared" si="66"/>
        <v>2.3134961783439487</v>
      </c>
      <c r="AB275" s="316">
        <f t="shared" si="72"/>
        <v>4.8000000000000043E-2</v>
      </c>
      <c r="AC275" s="318">
        <v>42027</v>
      </c>
      <c r="AD275" s="316">
        <v>0.5867</v>
      </c>
      <c r="AE275" s="316">
        <f t="shared" si="67"/>
        <v>2.3108974522293004</v>
      </c>
      <c r="AF275" s="316">
        <f t="shared" si="73"/>
        <v>4.6300000000000008E-2</v>
      </c>
      <c r="AG275" s="316">
        <f t="shared" si="74"/>
        <v>-1.7000000000000348E-3</v>
      </c>
      <c r="AH275" s="4">
        <v>42027</v>
      </c>
      <c r="AI275" s="5">
        <v>0.63300000000000001</v>
      </c>
      <c r="AJ275" s="5">
        <f t="shared" si="68"/>
        <v>2.2668980891719741</v>
      </c>
      <c r="AK275" s="106"/>
      <c r="AL275" s="95">
        <f t="shared" si="75"/>
        <v>93.884911746554835</v>
      </c>
      <c r="AM275" s="70">
        <f t="shared" si="79"/>
        <v>9.3802335923004014E-3</v>
      </c>
      <c r="AN275" s="74">
        <f t="shared" si="71"/>
        <v>4.5853964911454367E-2</v>
      </c>
      <c r="AO275" s="74">
        <f t="shared" si="69"/>
        <v>0.10498798534540989</v>
      </c>
      <c r="AP275" s="106"/>
      <c r="AQ275" s="4">
        <v>42027</v>
      </c>
      <c r="AR275" s="5">
        <v>0.87460000000000004</v>
      </c>
      <c r="AS275" s="330">
        <v>42027</v>
      </c>
      <c r="AT275" s="404">
        <v>1.3301000000000001</v>
      </c>
      <c r="AU275" s="330">
        <v>42027</v>
      </c>
      <c r="AV275" s="328">
        <v>1.3301000000000001</v>
      </c>
      <c r="AW275" s="330">
        <v>42027</v>
      </c>
      <c r="AX275" s="404">
        <v>1.3301000000000001</v>
      </c>
      <c r="AY275" s="330">
        <v>42027</v>
      </c>
      <c r="AZ275" s="404">
        <v>3.9529000000000001</v>
      </c>
      <c r="BA275" s="106"/>
      <c r="BC275" s="4">
        <v>42027</v>
      </c>
      <c r="BD275" s="5">
        <v>1.6989999999999998</v>
      </c>
    </row>
    <row r="276" spans="1:56">
      <c r="A276" s="4">
        <v>42034</v>
      </c>
      <c r="B276" s="318">
        <v>42034</v>
      </c>
      <c r="C276" s="316">
        <v>0.30259999999999998</v>
      </c>
      <c r="D276" s="316">
        <f t="shared" si="58"/>
        <v>1.5494764331210189</v>
      </c>
      <c r="E276" s="316">
        <f t="shared" si="76"/>
        <v>5.9999999999998943E-4</v>
      </c>
      <c r="F276" s="4">
        <v>42034</v>
      </c>
      <c r="G276" s="5">
        <v>0.30199999999999999</v>
      </c>
      <c r="H276" s="5">
        <f t="shared" si="59"/>
        <v>1.4290573248407643</v>
      </c>
      <c r="I276" s="106"/>
      <c r="J276" s="95">
        <f t="shared" si="60"/>
        <v>97.029562138200419</v>
      </c>
      <c r="K276" s="70">
        <f t="shared" si="61"/>
        <v>5.8978304103347876E-3</v>
      </c>
      <c r="L276" s="74">
        <f t="shared" si="62"/>
        <v>3.9882463535704654E-2</v>
      </c>
      <c r="M276" s="74">
        <f t="shared" si="63"/>
        <v>7.1559279941892442E-2</v>
      </c>
      <c r="N276" s="106"/>
      <c r="O276" s="4">
        <v>42034</v>
      </c>
      <c r="P276" s="5">
        <v>0.86</v>
      </c>
      <c r="Q276" s="5">
        <f t="shared" si="64"/>
        <v>1.5154140127388527</v>
      </c>
      <c r="R276" s="106"/>
      <c r="S276" s="5">
        <f>(1+G276)/(1+P276)-1</f>
        <v>-0.29999999999999993</v>
      </c>
      <c r="T276" s="95">
        <f t="shared" si="77"/>
        <v>103.05009984051597</v>
      </c>
      <c r="U276" s="70">
        <f t="shared" si="78"/>
        <v>1.2610405084799571E-3</v>
      </c>
      <c r="V276" s="74">
        <f t="shared" si="70"/>
        <v>2.4634389897742682E-2</v>
      </c>
      <c r="W276" s="74">
        <f t="shared" si="65"/>
        <v>2.7266624725586608E-2</v>
      </c>
      <c r="X276" s="106"/>
      <c r="Y276" s="318">
        <v>42034</v>
      </c>
      <c r="Z276" s="316">
        <v>0.63090000000000002</v>
      </c>
      <c r="AA276" s="316">
        <f t="shared" si="66"/>
        <v>2.2936178343949036</v>
      </c>
      <c r="AB276" s="316">
        <f t="shared" si="72"/>
        <v>5.0499999999999989E-2</v>
      </c>
      <c r="AC276" s="318">
        <v>42034</v>
      </c>
      <c r="AD276" s="316">
        <v>0.58040000000000003</v>
      </c>
      <c r="AE276" s="316">
        <f t="shared" si="67"/>
        <v>2.2905630573248414</v>
      </c>
      <c r="AF276" s="316">
        <f t="shared" si="73"/>
        <v>1.9599999999999951E-2</v>
      </c>
      <c r="AG276" s="316">
        <f t="shared" si="74"/>
        <v>-3.0900000000000039E-2</v>
      </c>
      <c r="AH276" s="4">
        <v>42034</v>
      </c>
      <c r="AI276" s="5">
        <v>0.6</v>
      </c>
      <c r="AJ276" s="5">
        <f t="shared" si="68"/>
        <v>2.2473439490445863</v>
      </c>
      <c r="AK276" s="106"/>
      <c r="AL276" s="95">
        <f t="shared" si="75"/>
        <v>94.193339130279924</v>
      </c>
      <c r="AM276" s="70">
        <f t="shared" si="79"/>
        <v>3.285164548673147E-3</v>
      </c>
      <c r="AN276" s="74">
        <f t="shared" si="71"/>
        <v>4.4914897854912095E-2</v>
      </c>
      <c r="AO276" s="74">
        <f t="shared" si="69"/>
        <v>0.10401825303535137</v>
      </c>
      <c r="AP276" s="106"/>
      <c r="AQ276" s="4">
        <v>42034</v>
      </c>
      <c r="AR276" s="5">
        <v>0.86809999999999998</v>
      </c>
      <c r="AS276" s="330">
        <v>42034</v>
      </c>
      <c r="AT276" s="404">
        <v>1.3151999999999999</v>
      </c>
      <c r="AU276" s="330">
        <v>42034</v>
      </c>
      <c r="AV276" s="328">
        <v>1.3151999999999999</v>
      </c>
      <c r="AW276" s="330">
        <v>42034</v>
      </c>
      <c r="AX276" s="404">
        <v>1.3151999999999999</v>
      </c>
      <c r="AY276" s="330">
        <v>42034</v>
      </c>
      <c r="AZ276" s="404">
        <v>3.9529000000000001</v>
      </c>
      <c r="BA276" s="106"/>
      <c r="BC276" s="4">
        <v>42034</v>
      </c>
      <c r="BD276" s="5">
        <v>1.569</v>
      </c>
    </row>
    <row r="277" spans="1:56">
      <c r="A277" s="4">
        <v>42041</v>
      </c>
      <c r="B277" s="318">
        <v>42041</v>
      </c>
      <c r="C277" s="316">
        <v>0.35510000000000003</v>
      </c>
      <c r="D277" s="316">
        <f t="shared" si="58"/>
        <v>1.5379439490445859</v>
      </c>
      <c r="E277" s="316">
        <f t="shared" si="76"/>
        <v>-1.8899999999999972E-2</v>
      </c>
      <c r="F277" s="4">
        <v>42041</v>
      </c>
      <c r="G277" s="5">
        <v>0.374</v>
      </c>
      <c r="H277" s="5">
        <f t="shared" si="59"/>
        <v>1.4191401273885349</v>
      </c>
      <c r="I277" s="106"/>
      <c r="J277" s="95">
        <f t="shared" si="60"/>
        <v>96.335794744321461</v>
      </c>
      <c r="K277" s="70">
        <f t="shared" si="61"/>
        <v>-7.15006209026086E-3</v>
      </c>
      <c r="L277" s="74">
        <f t="shared" si="62"/>
        <v>4.0950430376578938E-2</v>
      </c>
      <c r="M277" s="74">
        <f t="shared" si="63"/>
        <v>7.1201006679033757E-2</v>
      </c>
      <c r="N277" s="106"/>
      <c r="O277" s="4">
        <v>42041</v>
      </c>
      <c r="P277" s="5">
        <v>0.92</v>
      </c>
      <c r="Q277" s="5">
        <f t="shared" si="64"/>
        <v>1.5105095541401263</v>
      </c>
      <c r="R277" s="106"/>
      <c r="S277" s="5">
        <f>(1+G277)/(1+P277)-1</f>
        <v>-0.28437499999999993</v>
      </c>
      <c r="T277" s="95">
        <f t="shared" si="77"/>
        <v>102.88873867837346</v>
      </c>
      <c r="U277" s="70">
        <f t="shared" si="78"/>
        <v>-1.5658515847363612E-3</v>
      </c>
      <c r="V277" s="74">
        <f t="shared" si="70"/>
        <v>2.4680506883038775E-2</v>
      </c>
      <c r="W277" s="74">
        <f t="shared" si="65"/>
        <v>2.7187921174237795E-2</v>
      </c>
      <c r="X277" s="106"/>
      <c r="Y277" s="318">
        <v>42041</v>
      </c>
      <c r="Z277" s="316">
        <v>0.69140000000000001</v>
      </c>
      <c r="AA277" s="316">
        <f t="shared" si="66"/>
        <v>2.2750605095541396</v>
      </c>
      <c r="AB277" s="316">
        <f t="shared" si="72"/>
        <v>4.5699999999999963E-2</v>
      </c>
      <c r="AC277" s="318">
        <v>42041</v>
      </c>
      <c r="AD277" s="316">
        <v>0.64570000000000005</v>
      </c>
      <c r="AE277" s="316">
        <f t="shared" si="67"/>
        <v>2.2717165605095553</v>
      </c>
      <c r="AF277" s="316">
        <f t="shared" si="73"/>
        <v>3.6299999999999999E-2</v>
      </c>
      <c r="AG277" s="316">
        <f t="shared" si="74"/>
        <v>-9.3999999999999639E-3</v>
      </c>
      <c r="AH277" s="4">
        <v>42041</v>
      </c>
      <c r="AI277" s="5">
        <v>0.68200000000000005</v>
      </c>
      <c r="AJ277" s="5">
        <f t="shared" si="68"/>
        <v>2.2292547770700644</v>
      </c>
      <c r="AK277" s="106"/>
      <c r="AL277" s="95">
        <f t="shared" si="75"/>
        <v>93.428991258599709</v>
      </c>
      <c r="AM277" s="70">
        <f t="shared" si="79"/>
        <v>-8.1146700896019448E-3</v>
      </c>
      <c r="AN277" s="74">
        <f t="shared" si="71"/>
        <v>4.5810996180636498E-2</v>
      </c>
      <c r="AO277" s="74">
        <f t="shared" si="69"/>
        <v>0.10305345031990824</v>
      </c>
      <c r="AP277" s="106"/>
      <c r="AQ277" s="4">
        <v>42041</v>
      </c>
      <c r="AR277" s="5">
        <v>0.91690000000000005</v>
      </c>
      <c r="AS277" s="330">
        <v>42041</v>
      </c>
      <c r="AT277" s="404">
        <v>1.3121</v>
      </c>
      <c r="AU277" s="330">
        <v>42041</v>
      </c>
      <c r="AV277" s="328">
        <v>1.3121</v>
      </c>
      <c r="AW277" s="330">
        <v>42041</v>
      </c>
      <c r="AX277" s="404">
        <v>1.3121</v>
      </c>
      <c r="AY277" s="330">
        <v>42041</v>
      </c>
      <c r="AZ277" s="404">
        <v>3.9529000000000001</v>
      </c>
      <c r="BA277" s="106"/>
      <c r="BC277" s="4">
        <v>42041</v>
      </c>
      <c r="BD277" s="5">
        <v>1.8169999999999999</v>
      </c>
    </row>
    <row r="278" spans="1:56">
      <c r="A278" s="4">
        <v>42048</v>
      </c>
      <c r="B278" s="318">
        <v>42048</v>
      </c>
      <c r="C278" s="316">
        <v>0.33119999999999999</v>
      </c>
      <c r="D278" s="316">
        <f t="shared" si="58"/>
        <v>1.526104458598726</v>
      </c>
      <c r="E278" s="316">
        <f t="shared" si="76"/>
        <v>-9.8000000000000309E-3</v>
      </c>
      <c r="F278" s="4">
        <v>42048</v>
      </c>
      <c r="G278" s="5">
        <v>0.34100000000000003</v>
      </c>
      <c r="H278" s="5">
        <f t="shared" si="59"/>
        <v>1.4091783439490444</v>
      </c>
      <c r="I278" s="106"/>
      <c r="J278" s="95">
        <f t="shared" si="60"/>
        <v>96.65309178612037</v>
      </c>
      <c r="K278" s="70">
        <f t="shared" si="61"/>
        <v>3.293656762172633E-3</v>
      </c>
      <c r="L278" s="74">
        <f t="shared" si="62"/>
        <v>4.0733060199154292E-2</v>
      </c>
      <c r="M278" s="74">
        <f t="shared" si="63"/>
        <v>7.0842462667418435E-2</v>
      </c>
      <c r="N278" s="106"/>
      <c r="O278" s="4">
        <v>42048</v>
      </c>
      <c r="P278" s="5">
        <v>0.88</v>
      </c>
      <c r="Q278" s="5">
        <f t="shared" si="64"/>
        <v>1.5050955414012728</v>
      </c>
      <c r="R278" s="106"/>
      <c r="S278" s="5">
        <f>(1+G278)/(1+P278)-1</f>
        <v>-0.28670212765957448</v>
      </c>
      <c r="T278" s="95">
        <f t="shared" si="77"/>
        <v>102.91275356728411</v>
      </c>
      <c r="U278" s="70">
        <f t="shared" si="78"/>
        <v>2.3340638848461429E-4</v>
      </c>
      <c r="V278" s="74">
        <f t="shared" si="70"/>
        <v>2.4557704058478274E-2</v>
      </c>
      <c r="W278" s="74">
        <f t="shared" si="65"/>
        <v>2.7109552611939369E-2</v>
      </c>
      <c r="X278" s="106"/>
      <c r="Y278" s="318">
        <v>42048</v>
      </c>
      <c r="Z278" s="316">
        <v>0.64739999999999998</v>
      </c>
      <c r="AA278" s="316">
        <f t="shared" si="66"/>
        <v>2.2560382165605088</v>
      </c>
      <c r="AB278" s="316">
        <f t="shared" si="72"/>
        <v>3.7699999999999956E-2</v>
      </c>
      <c r="AC278" s="318">
        <v>42048</v>
      </c>
      <c r="AD278" s="316">
        <v>0.60970000000000002</v>
      </c>
      <c r="AE278" s="316">
        <f t="shared" si="67"/>
        <v>2.2523547770700647</v>
      </c>
      <c r="AF278" s="316">
        <f t="shared" si="73"/>
        <v>3.2299999999999995E-2</v>
      </c>
      <c r="AG278" s="316">
        <f t="shared" si="74"/>
        <v>-5.3999999999999604E-3</v>
      </c>
      <c r="AH278" s="4">
        <v>42048</v>
      </c>
      <c r="AI278" s="5">
        <v>0.64200000000000002</v>
      </c>
      <c r="AJ278" s="5">
        <f t="shared" si="68"/>
        <v>2.2106687898089179</v>
      </c>
      <c r="AK278" s="106"/>
      <c r="AL278" s="95">
        <f t="shared" si="75"/>
        <v>93.800988110372373</v>
      </c>
      <c r="AM278" s="70">
        <f t="shared" si="79"/>
        <v>3.9815997878327042E-3</v>
      </c>
      <c r="AN278" s="74">
        <f t="shared" si="71"/>
        <v>4.519164804504034E-2</v>
      </c>
      <c r="AO278" s="74">
        <f t="shared" si="69"/>
        <v>0.10208729592283219</v>
      </c>
      <c r="AP278" s="106"/>
      <c r="AQ278" s="4">
        <v>42048</v>
      </c>
      <c r="AR278" s="5">
        <v>0.87660000000000005</v>
      </c>
      <c r="AS278" s="330">
        <v>42048</v>
      </c>
      <c r="AT278" s="404">
        <v>1.2847999999999999</v>
      </c>
      <c r="AU278" s="330">
        <v>42048</v>
      </c>
      <c r="AV278" s="328">
        <v>1.2847999999999999</v>
      </c>
      <c r="AW278" s="330">
        <v>42048</v>
      </c>
      <c r="AX278" s="404">
        <v>1.2847999999999999</v>
      </c>
      <c r="AY278" s="330">
        <v>42048</v>
      </c>
      <c r="AZ278" s="404">
        <v>3.9529000000000001</v>
      </c>
      <c r="BA278" s="106"/>
      <c r="BC278" s="4">
        <v>42048</v>
      </c>
      <c r="BD278" s="5">
        <v>1.8919999999999999</v>
      </c>
    </row>
    <row r="279" spans="1:56">
      <c r="A279" s="4">
        <v>42055</v>
      </c>
      <c r="B279" s="318">
        <v>42055</v>
      </c>
      <c r="C279" s="316">
        <v>0.37319999999999998</v>
      </c>
      <c r="D279" s="316">
        <f t="shared" si="58"/>
        <v>1.5147764331210192</v>
      </c>
      <c r="E279" s="316">
        <f t="shared" si="76"/>
        <v>8.1999999999999851E-3</v>
      </c>
      <c r="F279" s="4">
        <v>42055</v>
      </c>
      <c r="G279" s="5">
        <v>0.36499999999999999</v>
      </c>
      <c r="H279" s="5">
        <f t="shared" si="59"/>
        <v>1.3992547770700636</v>
      </c>
      <c r="I279" s="106"/>
      <c r="J279" s="95">
        <f t="shared" si="60"/>
        <v>96.422216515191124</v>
      </c>
      <c r="K279" s="70">
        <f t="shared" si="61"/>
        <v>-2.3887003163865742E-3</v>
      </c>
      <c r="L279" s="74">
        <f t="shared" si="62"/>
        <v>4.101958854419676E-2</v>
      </c>
      <c r="M279" s="74">
        <f t="shared" si="63"/>
        <v>7.0485158030082401E-2</v>
      </c>
      <c r="N279" s="106"/>
      <c r="O279" s="4">
        <v>42055</v>
      </c>
      <c r="P279" s="5">
        <v>0.96</v>
      </c>
      <c r="Q279" s="5">
        <f t="shared" si="64"/>
        <v>1.5009554140127379</v>
      </c>
      <c r="R279" s="106"/>
      <c r="S279" s="5">
        <f>(1+G279)/(1+P279)-1</f>
        <v>-0.3035714285714286</v>
      </c>
      <c r="T279" s="95">
        <f t="shared" si="77"/>
        <v>103.08702146454611</v>
      </c>
      <c r="U279" s="70">
        <f t="shared" si="78"/>
        <v>1.6933556942295056E-3</v>
      </c>
      <c r="V279" s="74">
        <f t="shared" si="70"/>
        <v>2.4572411274129215E-2</v>
      </c>
      <c r="W279" s="74">
        <f t="shared" si="65"/>
        <v>2.7030017039182327E-2</v>
      </c>
      <c r="X279" s="106"/>
      <c r="Y279" s="318">
        <v>42055</v>
      </c>
      <c r="Z279" s="316">
        <v>0.67549999999999999</v>
      </c>
      <c r="AA279" s="316">
        <f t="shared" si="66"/>
        <v>2.2369961783439485</v>
      </c>
      <c r="AB279" s="316">
        <f t="shared" si="72"/>
        <v>5.0000000000000044E-2</v>
      </c>
      <c r="AC279" s="318">
        <v>42055</v>
      </c>
      <c r="AD279" s="316">
        <v>0.62549999999999994</v>
      </c>
      <c r="AE279" s="316">
        <f t="shared" si="67"/>
        <v>2.2329866242038228</v>
      </c>
      <c r="AF279" s="316">
        <f t="shared" si="73"/>
        <v>2.2500000000000075E-2</v>
      </c>
      <c r="AG279" s="316">
        <f t="shared" si="74"/>
        <v>-2.7499999999999969E-2</v>
      </c>
      <c r="AH279" s="4">
        <v>42055</v>
      </c>
      <c r="AI279" s="5">
        <v>0.64800000000000002</v>
      </c>
      <c r="AJ279" s="5">
        <f t="shared" si="68"/>
        <v>2.1919235668789812</v>
      </c>
      <c r="AK279" s="106"/>
      <c r="AL279" s="95">
        <f t="shared" si="75"/>
        <v>93.74508486605508</v>
      </c>
      <c r="AM279" s="70">
        <f t="shared" si="79"/>
        <v>-5.9597713673882646E-4</v>
      </c>
      <c r="AN279" s="74">
        <f t="shared" si="71"/>
        <v>4.5357491150892902E-2</v>
      </c>
      <c r="AO279" s="74">
        <f t="shared" si="69"/>
        <v>0.10112197304745396</v>
      </c>
      <c r="AP279" s="106"/>
      <c r="AQ279" s="4">
        <v>42055</v>
      </c>
      <c r="AR279" s="5">
        <v>0.89390000000000003</v>
      </c>
      <c r="AS279" s="330">
        <v>42055</v>
      </c>
      <c r="AT279" s="404">
        <v>1.28</v>
      </c>
      <c r="AU279" s="330">
        <v>42055</v>
      </c>
      <c r="AV279" s="328">
        <v>1.28</v>
      </c>
      <c r="AW279" s="330">
        <v>42055</v>
      </c>
      <c r="AX279" s="404">
        <v>1.28</v>
      </c>
      <c r="AY279" s="330">
        <v>42055</v>
      </c>
      <c r="AZ279" s="404">
        <v>3.9529000000000001</v>
      </c>
      <c r="BA279" s="106"/>
      <c r="BC279" s="4">
        <v>42055</v>
      </c>
      <c r="BD279" s="5">
        <v>1.972</v>
      </c>
    </row>
    <row r="280" spans="1:56">
      <c r="A280" s="4">
        <v>42062</v>
      </c>
      <c r="B280" s="318">
        <v>42062</v>
      </c>
      <c r="C280" s="316">
        <v>0.31609999999999999</v>
      </c>
      <c r="D280" s="316">
        <f t="shared" si="58"/>
        <v>1.5032566878980893</v>
      </c>
      <c r="E280" s="316">
        <f t="shared" si="76"/>
        <v>-1.0900000000000021E-2</v>
      </c>
      <c r="F280" s="4">
        <v>42062</v>
      </c>
      <c r="G280" s="5">
        <v>0.32700000000000001</v>
      </c>
      <c r="H280" s="5">
        <f t="shared" si="59"/>
        <v>1.3893503184713374</v>
      </c>
      <c r="I280" s="106"/>
      <c r="J280" s="95">
        <f t="shared" si="60"/>
        <v>96.788049803704212</v>
      </c>
      <c r="K280" s="70">
        <f t="shared" si="61"/>
        <v>3.7940767359921786E-3</v>
      </c>
      <c r="L280" s="74">
        <f t="shared" si="62"/>
        <v>4.1021104242840042E-2</v>
      </c>
      <c r="M280" s="74">
        <f t="shared" si="63"/>
        <v>7.0129589288749836E-2</v>
      </c>
      <c r="N280" s="106"/>
      <c r="O280" s="4">
        <v>42062</v>
      </c>
      <c r="P280" s="5">
        <v>1.02</v>
      </c>
      <c r="Q280" s="5">
        <f t="shared" si="64"/>
        <v>1.496751592356687</v>
      </c>
      <c r="R280" s="106"/>
      <c r="S280" s="5">
        <f>(1+G280)/(1+P280)-1</f>
        <v>-0.34306930693069304</v>
      </c>
      <c r="T280" s="95">
        <f t="shared" si="77"/>
        <v>103.49632448955957</v>
      </c>
      <c r="U280" s="70">
        <f t="shared" si="78"/>
        <v>3.970461258832915E-3</v>
      </c>
      <c r="V280" s="74">
        <f t="shared" si="70"/>
        <v>2.4765506472799733E-2</v>
      </c>
      <c r="W280" s="74">
        <f t="shared" si="65"/>
        <v>2.6951038617737639E-2</v>
      </c>
      <c r="X280" s="106"/>
      <c r="Y280" s="318">
        <v>42062</v>
      </c>
      <c r="Z280" s="316">
        <v>0.57289999999999996</v>
      </c>
      <c r="AA280" s="316">
        <f t="shared" si="66"/>
        <v>2.2168815286624204</v>
      </c>
      <c r="AB280" s="316">
        <f t="shared" si="72"/>
        <v>4.6599999999999975E-2</v>
      </c>
      <c r="AC280" s="318">
        <v>42062</v>
      </c>
      <c r="AD280" s="316">
        <v>0.52629999999999999</v>
      </c>
      <c r="AE280" s="316">
        <f t="shared" si="67"/>
        <v>2.2125681528662433</v>
      </c>
      <c r="AF280" s="316">
        <f t="shared" si="73"/>
        <v>3.4700000000000064E-2</v>
      </c>
      <c r="AG280" s="316">
        <f t="shared" si="74"/>
        <v>-1.1899999999999911E-2</v>
      </c>
      <c r="AH280" s="4">
        <v>42062</v>
      </c>
      <c r="AI280" s="5">
        <v>0.56100000000000005</v>
      </c>
      <c r="AJ280" s="5">
        <f t="shared" si="68"/>
        <v>2.1721719745222936</v>
      </c>
      <c r="AK280" s="106"/>
      <c r="AL280" s="95">
        <f t="shared" si="75"/>
        <v>94.559281986632953</v>
      </c>
      <c r="AM280" s="70">
        <f t="shared" si="79"/>
        <v>8.6852246359498727E-3</v>
      </c>
      <c r="AN280" s="74">
        <f t="shared" si="71"/>
        <v>4.5447995672640171E-2</v>
      </c>
      <c r="AO280" s="74">
        <f t="shared" si="69"/>
        <v>0.10015664848622041</v>
      </c>
      <c r="AP280" s="106"/>
      <c r="AQ280" s="4">
        <v>42062</v>
      </c>
      <c r="AR280" s="5">
        <v>0.84199999999999997</v>
      </c>
      <c r="AS280" s="330">
        <v>42062</v>
      </c>
      <c r="AT280" s="404">
        <v>1.2366999999999999</v>
      </c>
      <c r="AU280" s="330">
        <v>42062</v>
      </c>
      <c r="AV280" s="328">
        <v>1.2366999999999999</v>
      </c>
      <c r="AW280" s="330">
        <v>42062</v>
      </c>
      <c r="AX280" s="404">
        <v>1.2366999999999999</v>
      </c>
      <c r="AY280" s="330">
        <v>42062</v>
      </c>
      <c r="AZ280" s="404">
        <v>3.9529000000000001</v>
      </c>
      <c r="BA280" s="106"/>
      <c r="BC280" s="4">
        <v>42062</v>
      </c>
      <c r="BD280" s="5">
        <v>1.885</v>
      </c>
    </row>
    <row r="281" spans="1:56">
      <c r="A281" s="4">
        <v>42069</v>
      </c>
      <c r="B281" s="318">
        <v>42069</v>
      </c>
      <c r="C281" s="316">
        <v>0.40100000000000002</v>
      </c>
      <c r="D281" s="316">
        <f t="shared" si="58"/>
        <v>1.4926777070063699</v>
      </c>
      <c r="E281" s="316">
        <f t="shared" si="76"/>
        <v>8.0000000000000071E-3</v>
      </c>
      <c r="F281" s="4">
        <v>42069</v>
      </c>
      <c r="G281" s="5">
        <v>0.39300000000000002</v>
      </c>
      <c r="H281" s="5">
        <f t="shared" si="59"/>
        <v>1.3803949044585988</v>
      </c>
      <c r="I281" s="106"/>
      <c r="J281" s="95">
        <f t="shared" si="60"/>
        <v>96.153628454052665</v>
      </c>
      <c r="K281" s="70">
        <f t="shared" si="61"/>
        <v>-6.5547487622512916E-3</v>
      </c>
      <c r="L281" s="74">
        <f t="shared" si="62"/>
        <v>4.1662317512265748E-2</v>
      </c>
      <c r="M281" s="74">
        <f t="shared" si="63"/>
        <v>6.9783962422405574E-2</v>
      </c>
      <c r="N281" s="106"/>
      <c r="O281" s="4">
        <v>42069</v>
      </c>
      <c r="P281" s="5">
        <v>1.19</v>
      </c>
      <c r="Q281" s="5">
        <f t="shared" si="64"/>
        <v>1.494140127388534</v>
      </c>
      <c r="R281" s="106"/>
      <c r="S281" s="5">
        <f>(1+G281)/(1+P281)-1</f>
        <v>-0.36392694063926934</v>
      </c>
      <c r="T281" s="95">
        <f t="shared" si="77"/>
        <v>103.71318601643212</v>
      </c>
      <c r="U281" s="70">
        <f t="shared" si="78"/>
        <v>2.0953548634901069E-3</v>
      </c>
      <c r="V281" s="74">
        <f t="shared" si="70"/>
        <v>2.4742089667751196E-2</v>
      </c>
      <c r="W281" s="74">
        <f t="shared" si="65"/>
        <v>2.6873970605957156E-2</v>
      </c>
      <c r="X281" s="106"/>
      <c r="Y281" s="318">
        <v>42069</v>
      </c>
      <c r="Z281" s="316">
        <v>0.64219999999999999</v>
      </c>
      <c r="AA281" s="316">
        <f t="shared" si="66"/>
        <v>2.1984382165605094</v>
      </c>
      <c r="AB281" s="316">
        <f t="shared" si="72"/>
        <v>4.3200000000000016E-2</v>
      </c>
      <c r="AC281" s="318">
        <v>42069</v>
      </c>
      <c r="AD281" s="316">
        <v>0.59899999999999998</v>
      </c>
      <c r="AE281" s="316">
        <f t="shared" si="67"/>
        <v>2.1938547770700643</v>
      </c>
      <c r="AF281" s="316">
        <f t="shared" si="73"/>
        <v>3.0000000000000027E-2</v>
      </c>
      <c r="AG281" s="316">
        <f t="shared" si="74"/>
        <v>-1.319999999999999E-2</v>
      </c>
      <c r="AH281" s="4">
        <v>42069</v>
      </c>
      <c r="AI281" s="5">
        <v>0.629</v>
      </c>
      <c r="AJ281" s="5">
        <f t="shared" si="68"/>
        <v>2.1542929936305737</v>
      </c>
      <c r="AK281" s="106"/>
      <c r="AL281" s="95">
        <f t="shared" si="75"/>
        <v>93.922237649496907</v>
      </c>
      <c r="AM281" s="70">
        <f t="shared" si="79"/>
        <v>-6.7369836546146804E-3</v>
      </c>
      <c r="AN281" s="74">
        <f t="shared" si="71"/>
        <v>4.6331071989563689E-2</v>
      </c>
      <c r="AO281" s="74">
        <f t="shared" si="69"/>
        <v>9.9190335969156454E-2</v>
      </c>
      <c r="AP281" s="106"/>
      <c r="AQ281" s="4">
        <v>42069</v>
      </c>
      <c r="AR281" s="5">
        <v>0.92659999999999998</v>
      </c>
      <c r="AS281" s="330">
        <v>42069</v>
      </c>
      <c r="AT281" s="404">
        <v>1.2751000000000001</v>
      </c>
      <c r="AU281" s="330">
        <v>42069</v>
      </c>
      <c r="AV281" s="328">
        <v>1.2751000000000001</v>
      </c>
      <c r="AW281" s="330">
        <v>42069</v>
      </c>
      <c r="AX281" s="404">
        <v>1.2751000000000001</v>
      </c>
      <c r="AY281" s="330">
        <v>42069</v>
      </c>
      <c r="AZ281" s="404">
        <v>3.9529000000000001</v>
      </c>
      <c r="BA281" s="106"/>
      <c r="BC281" s="4">
        <v>42069</v>
      </c>
      <c r="BD281" s="5">
        <v>2.181</v>
      </c>
    </row>
    <row r="282" spans="1:56">
      <c r="A282" s="4">
        <v>42076</v>
      </c>
      <c r="B282" s="318">
        <v>42076</v>
      </c>
      <c r="C282" s="316">
        <v>0.2364</v>
      </c>
      <c r="D282" s="316">
        <f t="shared" si="58"/>
        <v>1.481022292993631</v>
      </c>
      <c r="E282" s="316">
        <f t="shared" si="76"/>
        <v>-1.9600000000000006E-2</v>
      </c>
      <c r="F282" s="4">
        <v>42076</v>
      </c>
      <c r="G282" s="5">
        <v>0.25600000000000001</v>
      </c>
      <c r="H282" s="5">
        <f t="shared" si="59"/>
        <v>1.3706050955414013</v>
      </c>
      <c r="I282" s="106"/>
      <c r="J282" s="95">
        <f t="shared" si="60"/>
        <v>97.475678750277538</v>
      </c>
      <c r="K282" s="70">
        <f t="shared" si="61"/>
        <v>1.374935421034703E-2</v>
      </c>
      <c r="L282" s="74">
        <f t="shared" si="62"/>
        <v>4.2393744826086426E-2</v>
      </c>
      <c r="M282" s="74">
        <f t="shared" si="63"/>
        <v>6.9443135154610383E-2</v>
      </c>
      <c r="N282" s="106"/>
      <c r="O282" s="4">
        <v>42076</v>
      </c>
      <c r="P282" s="5">
        <v>1.25</v>
      </c>
      <c r="Q282" s="5">
        <f t="shared" si="64"/>
        <v>1.4919108280254767</v>
      </c>
      <c r="R282" s="106"/>
      <c r="S282" s="5">
        <f>(1+G282)/(1+P282)-1</f>
        <v>-0.44177777777777782</v>
      </c>
      <c r="T282" s="95">
        <f t="shared" si="77"/>
        <v>104.5270443914082</v>
      </c>
      <c r="U282" s="70">
        <f t="shared" si="78"/>
        <v>7.8472025229957953E-3</v>
      </c>
      <c r="V282" s="74">
        <f t="shared" si="70"/>
        <v>2.5682010376101919E-2</v>
      </c>
      <c r="W282" s="74">
        <f t="shared" si="65"/>
        <v>2.680289534665314E-2</v>
      </c>
      <c r="X282" s="106"/>
      <c r="Y282" s="318">
        <v>42076</v>
      </c>
      <c r="Z282" s="316">
        <v>0.4829</v>
      </c>
      <c r="AA282" s="316">
        <f t="shared" si="66"/>
        <v>2.1792038216560505</v>
      </c>
      <c r="AB282" s="316">
        <f t="shared" si="72"/>
        <v>3.8600000000000023E-2</v>
      </c>
      <c r="AC282" s="318">
        <v>42076</v>
      </c>
      <c r="AD282" s="316">
        <v>0.44429999999999997</v>
      </c>
      <c r="AE282" s="316">
        <f t="shared" si="67"/>
        <v>2.1744229299363065</v>
      </c>
      <c r="AF282" s="316">
        <f t="shared" si="73"/>
        <v>2.0700000000000052E-2</v>
      </c>
      <c r="AG282" s="316">
        <f t="shared" si="74"/>
        <v>-1.7899999999999971E-2</v>
      </c>
      <c r="AH282" s="4">
        <v>42076</v>
      </c>
      <c r="AI282" s="5">
        <v>0.46500000000000002</v>
      </c>
      <c r="AJ282" s="5">
        <f t="shared" si="68"/>
        <v>2.1356687898089182</v>
      </c>
      <c r="AK282" s="106"/>
      <c r="AL282" s="95">
        <f t="shared" si="75"/>
        <v>95.466744766590523</v>
      </c>
      <c r="AM282" s="70">
        <f t="shared" si="79"/>
        <v>1.6444530664372316E-2</v>
      </c>
      <c r="AN282" s="74">
        <f t="shared" si="71"/>
        <v>4.761216727608307E-2</v>
      </c>
      <c r="AO282" s="74">
        <f t="shared" si="69"/>
        <v>9.8232150565841128E-2</v>
      </c>
      <c r="AP282" s="106"/>
      <c r="AQ282" s="4">
        <v>42076</v>
      </c>
      <c r="AR282" s="5">
        <v>0.92349999999999999</v>
      </c>
      <c r="AS282" s="330">
        <v>42076</v>
      </c>
      <c r="AT282" s="404">
        <v>1.2295</v>
      </c>
      <c r="AU282" s="330">
        <v>42076</v>
      </c>
      <c r="AV282" s="328">
        <v>1.2295</v>
      </c>
      <c r="AW282" s="330">
        <v>42076</v>
      </c>
      <c r="AX282" s="404">
        <v>1.2295</v>
      </c>
      <c r="AY282" s="330">
        <v>42076</v>
      </c>
      <c r="AZ282" s="404">
        <v>3.9529000000000001</v>
      </c>
      <c r="BA282" s="106"/>
      <c r="BC282" s="4">
        <v>42076</v>
      </c>
      <c r="BD282" s="5">
        <v>2.129</v>
      </c>
    </row>
    <row r="283" spans="1:56">
      <c r="A283" s="4">
        <v>42083</v>
      </c>
      <c r="B283" s="318">
        <v>42083</v>
      </c>
      <c r="C283" s="316">
        <v>0.18329999999999999</v>
      </c>
      <c r="D283" s="316">
        <f t="shared" si="58"/>
        <v>1.4673955414012745</v>
      </c>
      <c r="E283" s="316">
        <f t="shared" si="76"/>
        <v>2.9999999999999472E-4</v>
      </c>
      <c r="F283" s="4">
        <v>42083</v>
      </c>
      <c r="G283" s="5">
        <v>0.183</v>
      </c>
      <c r="H283" s="5">
        <f t="shared" si="59"/>
        <v>1.35871974522293</v>
      </c>
      <c r="I283" s="106"/>
      <c r="J283" s="95">
        <f t="shared" si="60"/>
        <v>98.188284921077752</v>
      </c>
      <c r="K283" s="70">
        <f t="shared" si="61"/>
        <v>7.3106048599654921E-3</v>
      </c>
      <c r="L283" s="74">
        <f t="shared" si="62"/>
        <v>4.1219484910159636E-2</v>
      </c>
      <c r="M283" s="74">
        <f t="shared" si="63"/>
        <v>6.9070567198498023E-2</v>
      </c>
      <c r="N283" s="106"/>
      <c r="O283" s="4">
        <v>42083</v>
      </c>
      <c r="P283" s="5">
        <v>1.27</v>
      </c>
      <c r="Q283" s="5">
        <f t="shared" si="64"/>
        <v>1.4889171974522286</v>
      </c>
      <c r="R283" s="106"/>
      <c r="S283" s="5">
        <f>(1+G283)/(1+P283)-1</f>
        <v>-0.47885462555066083</v>
      </c>
      <c r="T283" s="95">
        <f t="shared" si="77"/>
        <v>104.91711597219447</v>
      </c>
      <c r="U283" s="70">
        <f t="shared" si="78"/>
        <v>3.7317766235274159E-3</v>
      </c>
      <c r="V283" s="74">
        <f t="shared" si="70"/>
        <v>2.5712870380934744E-2</v>
      </c>
      <c r="W283" s="74">
        <f t="shared" si="65"/>
        <v>2.6730895545558762E-2</v>
      </c>
      <c r="X283" s="106"/>
      <c r="Y283" s="318">
        <v>42083</v>
      </c>
      <c r="Z283" s="316">
        <v>0.43940000000000001</v>
      </c>
      <c r="AA283" s="316">
        <f t="shared" si="66"/>
        <v>2.1601732484076424</v>
      </c>
      <c r="AB283" s="316">
        <f t="shared" si="72"/>
        <v>5.0499999999999989E-2</v>
      </c>
      <c r="AC283" s="318">
        <v>42083</v>
      </c>
      <c r="AD283" s="316">
        <v>0.38890000000000002</v>
      </c>
      <c r="AE283" s="316">
        <f t="shared" si="67"/>
        <v>2.1552802547770704</v>
      </c>
      <c r="AF283" s="316">
        <f t="shared" si="73"/>
        <v>2.6099999999999957E-2</v>
      </c>
      <c r="AG283" s="316">
        <f t="shared" si="74"/>
        <v>-2.4400000000000033E-2</v>
      </c>
      <c r="AH283" s="4">
        <v>42083</v>
      </c>
      <c r="AI283" s="5">
        <v>0.41499999999999998</v>
      </c>
      <c r="AJ283" s="5">
        <f t="shared" si="68"/>
        <v>2.117299363057326</v>
      </c>
      <c r="AK283" s="106"/>
      <c r="AL283" s="95">
        <f t="shared" si="75"/>
        <v>95.94317229978364</v>
      </c>
      <c r="AM283" s="70">
        <f t="shared" si="79"/>
        <v>4.9905077873761087E-3</v>
      </c>
      <c r="AN283" s="74">
        <f t="shared" si="71"/>
        <v>4.7231913540194646E-2</v>
      </c>
      <c r="AO283" s="74">
        <f t="shared" si="69"/>
        <v>9.7274254967568211E-2</v>
      </c>
      <c r="AP283" s="106"/>
      <c r="AQ283" s="4">
        <v>42083</v>
      </c>
      <c r="AR283" s="5">
        <v>0.89439999999999997</v>
      </c>
      <c r="AS283" s="330">
        <v>42083</v>
      </c>
      <c r="AT283" s="404">
        <v>1.2171000000000001</v>
      </c>
      <c r="AU283" s="330">
        <v>42083</v>
      </c>
      <c r="AV283" s="328">
        <v>1.2171000000000001</v>
      </c>
      <c r="AW283" s="330">
        <v>42083</v>
      </c>
      <c r="AX283" s="404">
        <v>1.2171000000000001</v>
      </c>
      <c r="AY283" s="330">
        <v>42083</v>
      </c>
      <c r="AZ283" s="404">
        <v>3.9529000000000001</v>
      </c>
      <c r="BA283" s="106"/>
      <c r="BC283" s="4">
        <v>42083</v>
      </c>
      <c r="BD283" s="5">
        <v>1.869</v>
      </c>
    </row>
    <row r="284" spans="1:56">
      <c r="A284" s="4">
        <v>42090</v>
      </c>
      <c r="B284" s="318">
        <v>42090</v>
      </c>
      <c r="C284" s="316">
        <v>0.21440000000000001</v>
      </c>
      <c r="D284" s="316">
        <f t="shared" si="58"/>
        <v>1.4551044585987267</v>
      </c>
      <c r="E284" s="316">
        <f t="shared" si="76"/>
        <v>8.4000000000000186E-3</v>
      </c>
      <c r="F284" s="4">
        <v>42090</v>
      </c>
      <c r="G284" s="5">
        <v>0.20599999999999999</v>
      </c>
      <c r="H284" s="5">
        <f t="shared" si="59"/>
        <v>1.3481592356687899</v>
      </c>
      <c r="I284" s="106"/>
      <c r="J284" s="95">
        <f t="shared" si="60"/>
        <v>97.963148760241424</v>
      </c>
      <c r="K284" s="70">
        <f t="shared" si="61"/>
        <v>-2.2929024681232518E-3</v>
      </c>
      <c r="L284" s="74">
        <f t="shared" si="62"/>
        <v>4.1161970170622418E-2</v>
      </c>
      <c r="M284" s="74">
        <f t="shared" si="63"/>
        <v>6.8693706176239683E-2</v>
      </c>
      <c r="N284" s="106"/>
      <c r="O284" s="4">
        <v>42090</v>
      </c>
      <c r="P284" s="5">
        <v>1.2</v>
      </c>
      <c r="Q284" s="5">
        <f t="shared" si="64"/>
        <v>1.4854777070063685</v>
      </c>
      <c r="R284" s="106"/>
      <c r="S284" s="5">
        <f>(1+G284)/(1+P284)-1</f>
        <v>-0.4518181818181819</v>
      </c>
      <c r="T284" s="95">
        <f t="shared" si="77"/>
        <v>104.63251796212722</v>
      </c>
      <c r="U284" s="70">
        <f t="shared" si="78"/>
        <v>-2.7125984871969539E-3</v>
      </c>
      <c r="V284" s="74">
        <f t="shared" si="70"/>
        <v>2.583441265108883E-2</v>
      </c>
      <c r="W284" s="74">
        <f t="shared" si="65"/>
        <v>2.665640682535534E-2</v>
      </c>
      <c r="X284" s="106"/>
      <c r="Y284" s="318">
        <v>42090</v>
      </c>
      <c r="Z284" s="316">
        <v>0.52380000000000004</v>
      </c>
      <c r="AA284" s="316">
        <f t="shared" si="66"/>
        <v>2.1413745222929932</v>
      </c>
      <c r="AB284" s="316">
        <f t="shared" si="72"/>
        <v>9.6800000000000053E-2</v>
      </c>
      <c r="AC284" s="318">
        <v>42090</v>
      </c>
      <c r="AD284" s="316">
        <v>0.42699999999999999</v>
      </c>
      <c r="AE284" s="316">
        <f t="shared" si="67"/>
        <v>2.1360229299363063</v>
      </c>
      <c r="AF284" s="316">
        <f t="shared" si="73"/>
        <v>4.8999999999999988E-2</v>
      </c>
      <c r="AG284" s="316">
        <f t="shared" si="74"/>
        <v>-4.7800000000000065E-2</v>
      </c>
      <c r="AH284" s="4">
        <v>42090</v>
      </c>
      <c r="AI284" s="5">
        <v>0.47599999999999998</v>
      </c>
      <c r="AJ284" s="5">
        <f t="shared" si="68"/>
        <v>2.0989426751592362</v>
      </c>
      <c r="AK284" s="106"/>
      <c r="AL284" s="95">
        <f t="shared" si="75"/>
        <v>95.362280318401815</v>
      </c>
      <c r="AM284" s="70">
        <f t="shared" si="79"/>
        <v>-6.0545421571716667E-3</v>
      </c>
      <c r="AN284" s="74">
        <f t="shared" si="71"/>
        <v>4.7943774790199366E-2</v>
      </c>
      <c r="AO284" s="74">
        <f t="shared" si="69"/>
        <v>9.6323661267802493E-2</v>
      </c>
      <c r="AP284" s="106"/>
      <c r="AQ284" s="4">
        <v>42090</v>
      </c>
      <c r="AR284" s="5">
        <v>0.91769999999999996</v>
      </c>
      <c r="AS284" s="330">
        <v>42090</v>
      </c>
      <c r="AT284" s="404">
        <v>1.2426999999999999</v>
      </c>
      <c r="AU284" s="330">
        <v>42090</v>
      </c>
      <c r="AV284" s="328">
        <v>1.2426999999999999</v>
      </c>
      <c r="AW284" s="330">
        <v>42090</v>
      </c>
      <c r="AX284" s="404">
        <v>1.2426999999999999</v>
      </c>
      <c r="AY284" s="330">
        <v>42090</v>
      </c>
      <c r="AZ284" s="404">
        <v>3.9529000000000001</v>
      </c>
      <c r="BA284" s="106"/>
      <c r="BC284" s="4">
        <v>42090</v>
      </c>
      <c r="BD284" s="5">
        <v>1.8839999999999999</v>
      </c>
    </row>
    <row r="285" spans="1:56">
      <c r="A285" s="4">
        <v>42097</v>
      </c>
      <c r="B285" s="318">
        <v>42097</v>
      </c>
      <c r="C285" s="316">
        <v>0.2024</v>
      </c>
      <c r="D285" s="316">
        <f t="shared" si="58"/>
        <v>1.4431726114649688</v>
      </c>
      <c r="E285" s="316">
        <f t="shared" si="76"/>
        <v>9.3999999999999917E-3</v>
      </c>
      <c r="F285" s="4">
        <v>42097</v>
      </c>
      <c r="G285" s="5">
        <v>0.193</v>
      </c>
      <c r="H285" s="5">
        <f t="shared" si="59"/>
        <v>1.3379745222929937</v>
      </c>
      <c r="I285" s="106"/>
      <c r="J285" s="95">
        <f t="shared" si="60"/>
        <v>98.090329777464603</v>
      </c>
      <c r="K285" s="70">
        <f t="shared" si="61"/>
        <v>1.2982536681670675E-3</v>
      </c>
      <c r="L285" s="74">
        <f t="shared" si="62"/>
        <v>4.1073824328013132E-2</v>
      </c>
      <c r="M285" s="74">
        <f t="shared" si="63"/>
        <v>6.8320207767348248E-2</v>
      </c>
      <c r="N285" s="106"/>
      <c r="O285" s="4">
        <v>42097</v>
      </c>
      <c r="P285" s="5">
        <v>1.22</v>
      </c>
      <c r="Q285" s="5">
        <f t="shared" si="64"/>
        <v>1.4820382165605086</v>
      </c>
      <c r="R285" s="106"/>
      <c r="S285" s="5">
        <f>(1+G285)/(1+P285)-1</f>
        <v>-0.46261261261261255</v>
      </c>
      <c r="T285" s="95">
        <f t="shared" si="77"/>
        <v>104.74604312506335</v>
      </c>
      <c r="U285" s="70">
        <f t="shared" si="78"/>
        <v>1.0849893049235358E-3</v>
      </c>
      <c r="V285" s="74">
        <f t="shared" si="70"/>
        <v>2.5768009276392733E-2</v>
      </c>
      <c r="W285" s="74">
        <f t="shared" si="65"/>
        <v>2.6581268357267117E-2</v>
      </c>
      <c r="X285" s="106"/>
      <c r="Y285" s="318">
        <v>42097</v>
      </c>
      <c r="Z285" s="316">
        <v>0.48480000000000001</v>
      </c>
      <c r="AA285" s="316">
        <f t="shared" si="66"/>
        <v>2.1222044585987256</v>
      </c>
      <c r="AB285" s="316">
        <f t="shared" si="72"/>
        <v>7.9100000000000004E-2</v>
      </c>
      <c r="AC285" s="318">
        <v>42097</v>
      </c>
      <c r="AD285" s="316">
        <v>0.40570000000000001</v>
      </c>
      <c r="AE285" s="316">
        <f t="shared" si="67"/>
        <v>2.1164898089171982</v>
      </c>
      <c r="AF285" s="316">
        <f t="shared" si="73"/>
        <v>5.3300000000000014E-2</v>
      </c>
      <c r="AG285" s="316">
        <f t="shared" si="74"/>
        <v>-2.579999999999999E-2</v>
      </c>
      <c r="AH285" s="4">
        <v>42097</v>
      </c>
      <c r="AI285" s="5">
        <v>0.45900000000000002</v>
      </c>
      <c r="AJ285" s="5">
        <f t="shared" si="68"/>
        <v>2.0802929936305739</v>
      </c>
      <c r="AK285" s="106"/>
      <c r="AL285" s="95">
        <f t="shared" si="75"/>
        <v>95.523778426354198</v>
      </c>
      <c r="AM285" s="70">
        <f t="shared" si="79"/>
        <v>1.6935218769220128E-3</v>
      </c>
      <c r="AN285" s="74">
        <f t="shared" si="71"/>
        <v>4.796248051515363E-2</v>
      </c>
      <c r="AO285" s="74">
        <f t="shared" si="69"/>
        <v>9.5374466691060311E-2</v>
      </c>
      <c r="AP285" s="106"/>
      <c r="AQ285" s="4">
        <v>42097</v>
      </c>
      <c r="AR285" s="5">
        <v>0.88470000000000004</v>
      </c>
      <c r="AS285" s="330">
        <v>42097</v>
      </c>
      <c r="AT285" s="404">
        <v>1.2101999999999999</v>
      </c>
      <c r="AU285" s="330">
        <v>42097</v>
      </c>
      <c r="AV285" s="328">
        <v>1.2101999999999999</v>
      </c>
      <c r="AW285" s="330">
        <v>42097</v>
      </c>
      <c r="AX285" s="404">
        <v>1.2101999999999999</v>
      </c>
      <c r="AY285" s="330">
        <v>42097</v>
      </c>
      <c r="AZ285" s="404">
        <v>3.9529000000000001</v>
      </c>
      <c r="BA285" s="106"/>
      <c r="BC285" s="4">
        <v>42097</v>
      </c>
      <c r="BD285" s="5">
        <v>1.772</v>
      </c>
    </row>
    <row r="286" spans="1:56">
      <c r="A286" s="4">
        <v>42104</v>
      </c>
      <c r="B286" s="318">
        <v>42104</v>
      </c>
      <c r="C286" s="316">
        <v>0.16420000000000001</v>
      </c>
      <c r="D286" s="316">
        <f t="shared" si="58"/>
        <v>1.4317382165605101</v>
      </c>
      <c r="E286" s="316">
        <f t="shared" si="76"/>
        <v>1.0200000000000015E-2</v>
      </c>
      <c r="F286" s="4">
        <v>42104</v>
      </c>
      <c r="G286" s="5">
        <v>0.154</v>
      </c>
      <c r="H286" s="5">
        <f t="shared" si="59"/>
        <v>1.3279108280254777</v>
      </c>
      <c r="I286" s="106"/>
      <c r="J286" s="95">
        <f t="shared" si="60"/>
        <v>98.472963850615287</v>
      </c>
      <c r="K286" s="70">
        <f t="shared" si="61"/>
        <v>3.9008337928800605E-3</v>
      </c>
      <c r="L286" s="74">
        <f t="shared" si="62"/>
        <v>4.1027928734129956E-2</v>
      </c>
      <c r="M286" s="74">
        <f t="shared" si="63"/>
        <v>6.7952238061584347E-2</v>
      </c>
      <c r="N286" s="106"/>
      <c r="O286" s="4">
        <v>42104</v>
      </c>
      <c r="P286" s="5">
        <v>1.25</v>
      </c>
      <c r="Q286" s="5">
        <f t="shared" si="64"/>
        <v>1.4785350318471329</v>
      </c>
      <c r="R286" s="106"/>
      <c r="S286" s="5">
        <f>(1+G286)/(1+P286)-1</f>
        <v>-0.48711111111111116</v>
      </c>
      <c r="T286" s="95">
        <f t="shared" si="77"/>
        <v>105.00419716907486</v>
      </c>
      <c r="U286" s="70">
        <f t="shared" si="78"/>
        <v>2.4645708449652593E-3</v>
      </c>
      <c r="V286" s="74">
        <f t="shared" si="70"/>
        <v>2.5768823704229792E-2</v>
      </c>
      <c r="W286" s="74">
        <f t="shared" si="65"/>
        <v>2.6505884224715903E-2</v>
      </c>
      <c r="X286" s="106"/>
      <c r="Y286" s="318">
        <v>42104</v>
      </c>
      <c r="Z286" s="316">
        <v>0.45019999999999999</v>
      </c>
      <c r="AA286" s="316">
        <f t="shared" si="66"/>
        <v>2.1026910828025471</v>
      </c>
      <c r="AB286" s="316">
        <f t="shared" si="72"/>
        <v>7.4899999999999967E-2</v>
      </c>
      <c r="AC286" s="318">
        <v>42104</v>
      </c>
      <c r="AD286" s="316">
        <v>0.37530000000000002</v>
      </c>
      <c r="AE286" s="316">
        <f t="shared" si="67"/>
        <v>2.096562420382166</v>
      </c>
      <c r="AF286" s="316">
        <f t="shared" si="73"/>
        <v>3.6699999999999955E-2</v>
      </c>
      <c r="AG286" s="316">
        <f t="shared" si="74"/>
        <v>-3.8200000000000012E-2</v>
      </c>
      <c r="AH286" s="4">
        <v>42104</v>
      </c>
      <c r="AI286" s="5">
        <v>0.41199999999999998</v>
      </c>
      <c r="AJ286" s="5">
        <f t="shared" si="68"/>
        <v>2.0611273885350325</v>
      </c>
      <c r="AK286" s="106"/>
      <c r="AL286" s="95">
        <f t="shared" si="75"/>
        <v>95.971841006465581</v>
      </c>
      <c r="AM286" s="70">
        <f t="shared" si="79"/>
        <v>4.6905868621688277E-3</v>
      </c>
      <c r="AN286" s="74">
        <f t="shared" si="71"/>
        <v>4.7865531707390552E-2</v>
      </c>
      <c r="AO286" s="74">
        <f t="shared" si="69"/>
        <v>9.4424309856855931E-2</v>
      </c>
      <c r="AP286" s="106"/>
      <c r="AQ286" s="4">
        <v>42104</v>
      </c>
      <c r="AR286" s="5">
        <v>0.85770000000000002</v>
      </c>
      <c r="AS286" s="330">
        <v>42104</v>
      </c>
      <c r="AT286" s="404">
        <v>1.1681999999999999</v>
      </c>
      <c r="AU286" s="330">
        <v>42104</v>
      </c>
      <c r="AV286" s="328">
        <v>1.1681999999999999</v>
      </c>
      <c r="AW286" s="330">
        <v>42104</v>
      </c>
      <c r="AX286" s="404">
        <v>1.1681999999999999</v>
      </c>
      <c r="AY286" s="330">
        <v>42104</v>
      </c>
      <c r="AZ286" s="404">
        <v>3.9529000000000001</v>
      </c>
      <c r="BA286" s="106"/>
      <c r="BC286" s="4">
        <v>42104</v>
      </c>
      <c r="BD286" s="5">
        <v>1.9419999999999999</v>
      </c>
    </row>
    <row r="287" spans="1:56">
      <c r="A287" s="4">
        <v>42111</v>
      </c>
      <c r="B287" s="318">
        <v>42111</v>
      </c>
      <c r="C287" s="316">
        <v>7.6999999999999999E-2</v>
      </c>
      <c r="D287" s="316">
        <f t="shared" si="58"/>
        <v>1.4198866242038222</v>
      </c>
      <c r="E287" s="316">
        <f t="shared" si="76"/>
        <v>0</v>
      </c>
      <c r="F287" s="4">
        <v>42111</v>
      </c>
      <c r="G287" s="5">
        <v>7.6999999999999999E-2</v>
      </c>
      <c r="H287" s="5">
        <f t="shared" si="59"/>
        <v>1.3173630573248407</v>
      </c>
      <c r="I287" s="106"/>
      <c r="J287" s="95">
        <f t="shared" si="60"/>
        <v>99.233250931354405</v>
      </c>
      <c r="K287" s="70">
        <f t="shared" si="61"/>
        <v>7.7207697525229707E-3</v>
      </c>
      <c r="L287" s="74">
        <f t="shared" si="62"/>
        <v>4.1156507571498656E-2</v>
      </c>
      <c r="M287" s="74">
        <f t="shared" si="63"/>
        <v>6.7586223757021099E-2</v>
      </c>
      <c r="N287" s="106"/>
      <c r="O287" s="4">
        <v>42111</v>
      </c>
      <c r="P287" s="5">
        <v>1.33</v>
      </c>
      <c r="Q287" s="5">
        <f t="shared" si="64"/>
        <v>1.4756687898089162</v>
      </c>
      <c r="R287" s="106"/>
      <c r="S287" s="5">
        <f>(1+G287)/(1+P287)-1</f>
        <v>-0.53776824034334769</v>
      </c>
      <c r="T287" s="95">
        <f t="shared" si="77"/>
        <v>105.54022162198881</v>
      </c>
      <c r="U287" s="70">
        <f t="shared" si="78"/>
        <v>5.1047907356584757E-3</v>
      </c>
      <c r="V287" s="74">
        <f t="shared" si="70"/>
        <v>2.5968533967262813E-2</v>
      </c>
      <c r="W287" s="74">
        <f t="shared" si="65"/>
        <v>2.6431619061633937E-2</v>
      </c>
      <c r="X287" s="106"/>
      <c r="Y287" s="318">
        <v>42111</v>
      </c>
      <c r="Z287" s="316">
        <v>0.37180000000000002</v>
      </c>
      <c r="AA287" s="316">
        <f t="shared" si="66"/>
        <v>2.0828477707006363</v>
      </c>
      <c r="AB287" s="316">
        <f t="shared" si="72"/>
        <v>4.550000000000004E-2</v>
      </c>
      <c r="AC287" s="318">
        <v>42111</v>
      </c>
      <c r="AD287" s="316">
        <v>0.32629999999999998</v>
      </c>
      <c r="AE287" s="316">
        <f t="shared" si="67"/>
        <v>2.0766522292993632</v>
      </c>
      <c r="AF287" s="316">
        <f t="shared" si="73"/>
        <v>4.2700000000000016E-2</v>
      </c>
      <c r="AG287" s="316">
        <f t="shared" si="74"/>
        <v>-2.8000000000000247E-3</v>
      </c>
      <c r="AH287" s="4">
        <v>42111</v>
      </c>
      <c r="AI287" s="5">
        <v>0.36899999999999999</v>
      </c>
      <c r="AJ287" s="5">
        <f t="shared" si="68"/>
        <v>2.0420063694267521</v>
      </c>
      <c r="AK287" s="106"/>
      <c r="AL287" s="95">
        <f t="shared" si="75"/>
        <v>96.383796315264092</v>
      </c>
      <c r="AM287" s="70">
        <f t="shared" si="79"/>
        <v>4.2924602099771933E-3</v>
      </c>
      <c r="AN287" s="74">
        <f t="shared" si="71"/>
        <v>4.7874978474193017E-2</v>
      </c>
      <c r="AO287" s="74">
        <f t="shared" si="69"/>
        <v>9.347422167479226E-2</v>
      </c>
      <c r="AP287" s="106"/>
      <c r="AQ287" s="4">
        <v>42111</v>
      </c>
      <c r="AR287" s="5">
        <v>0.8468</v>
      </c>
      <c r="AS287" s="330">
        <v>42111</v>
      </c>
      <c r="AT287" s="404">
        <v>1.0609999999999999</v>
      </c>
      <c r="AU287" s="330">
        <v>42111</v>
      </c>
      <c r="AV287" s="328">
        <v>1.0609999999999999</v>
      </c>
      <c r="AW287" s="330">
        <v>42111</v>
      </c>
      <c r="AX287" s="404">
        <v>1.0609999999999999</v>
      </c>
      <c r="AY287" s="330">
        <v>42111</v>
      </c>
      <c r="AZ287" s="404">
        <v>3.9529000000000001</v>
      </c>
      <c r="BA287" s="106"/>
      <c r="BC287" s="4">
        <v>42111</v>
      </c>
      <c r="BD287" s="5">
        <v>1.827</v>
      </c>
    </row>
    <row r="288" spans="1:56">
      <c r="A288" s="4">
        <v>42118</v>
      </c>
      <c r="B288" s="318">
        <v>42118</v>
      </c>
      <c r="C288" s="316">
        <v>0.16270000000000001</v>
      </c>
      <c r="D288" s="316">
        <f t="shared" si="58"/>
        <v>1.408689808917198</v>
      </c>
      <c r="E288" s="316">
        <f t="shared" si="76"/>
        <v>8.7000000000000133E-3</v>
      </c>
      <c r="F288" s="4">
        <v>42118</v>
      </c>
      <c r="G288" s="5">
        <v>0.154</v>
      </c>
      <c r="H288" s="5">
        <f t="shared" si="59"/>
        <v>1.3074713375796179</v>
      </c>
      <c r="I288" s="106"/>
      <c r="J288" s="95">
        <f t="shared" si="60"/>
        <v>98.472963850615287</v>
      </c>
      <c r="K288" s="70">
        <f t="shared" si="61"/>
        <v>-7.6616161780798117E-3</v>
      </c>
      <c r="L288" s="74">
        <f t="shared" si="62"/>
        <v>4.2428832833212658E-2</v>
      </c>
      <c r="M288" s="74">
        <f t="shared" si="63"/>
        <v>6.7230582216744189E-2</v>
      </c>
      <c r="N288" s="106"/>
      <c r="O288" s="4">
        <v>42118</v>
      </c>
      <c r="P288" s="5">
        <v>1.24</v>
      </c>
      <c r="Q288" s="5">
        <f t="shared" si="64"/>
        <v>1.4729299363057318</v>
      </c>
      <c r="R288" s="106"/>
      <c r="S288" s="5">
        <f>(1+G288)/(1+P288)-1</f>
        <v>-0.48482142857142863</v>
      </c>
      <c r="T288" s="95">
        <f t="shared" si="77"/>
        <v>104.98003991099122</v>
      </c>
      <c r="U288" s="70">
        <f t="shared" si="78"/>
        <v>-5.3077556820372591E-3</v>
      </c>
      <c r="V288" s="74">
        <f t="shared" si="70"/>
        <v>2.6740813014766902E-2</v>
      </c>
      <c r="W288" s="74">
        <f t="shared" si="65"/>
        <v>2.6361120092159251E-2</v>
      </c>
      <c r="X288" s="106"/>
      <c r="Y288" s="318">
        <v>42118</v>
      </c>
      <c r="Z288" s="316">
        <v>0.42149999999999999</v>
      </c>
      <c r="AA288" s="316">
        <f t="shared" si="66"/>
        <v>2.0627242038216553</v>
      </c>
      <c r="AB288" s="316">
        <f t="shared" si="72"/>
        <v>3.8800000000000001E-2</v>
      </c>
      <c r="AC288" s="318">
        <v>42118</v>
      </c>
      <c r="AD288" s="316">
        <v>0.38269999999999998</v>
      </c>
      <c r="AE288" s="316">
        <f t="shared" si="67"/>
        <v>2.0566108280254776</v>
      </c>
      <c r="AF288" s="316">
        <f t="shared" si="73"/>
        <v>4.3300000000000005E-2</v>
      </c>
      <c r="AG288" s="316">
        <f t="shared" si="74"/>
        <v>4.500000000000004E-3</v>
      </c>
      <c r="AH288" s="4">
        <v>42118</v>
      </c>
      <c r="AI288" s="5">
        <v>0.42599999999999999</v>
      </c>
      <c r="AJ288" s="5">
        <f t="shared" si="68"/>
        <v>2.0226942675159241</v>
      </c>
      <c r="AK288" s="106"/>
      <c r="AL288" s="95">
        <f t="shared" si="75"/>
        <v>95.838134276496191</v>
      </c>
      <c r="AM288" s="70">
        <f t="shared" si="79"/>
        <v>-5.6613461974778607E-3</v>
      </c>
      <c r="AN288" s="74">
        <f t="shared" si="71"/>
        <v>4.8663525838995879E-2</v>
      </c>
      <c r="AO288" s="74">
        <f t="shared" si="69"/>
        <v>9.2527422099484738E-2</v>
      </c>
      <c r="AP288" s="106"/>
      <c r="AQ288" s="4">
        <v>42118</v>
      </c>
      <c r="AR288" s="5">
        <v>0.91620000000000001</v>
      </c>
      <c r="AS288" s="330">
        <v>42118</v>
      </c>
      <c r="AT288" s="404">
        <v>1.1303000000000001</v>
      </c>
      <c r="AU288" s="330">
        <v>42118</v>
      </c>
      <c r="AV288" s="328">
        <v>1.1303000000000001</v>
      </c>
      <c r="AW288" s="330">
        <v>42118</v>
      </c>
      <c r="AX288" s="404">
        <v>1.1303000000000001</v>
      </c>
      <c r="AY288" s="330">
        <v>42118</v>
      </c>
      <c r="AZ288" s="404">
        <v>3.9529000000000001</v>
      </c>
      <c r="BA288" s="106"/>
      <c r="BC288" s="4">
        <v>42118</v>
      </c>
      <c r="BD288" s="5">
        <v>1.8660000000000001</v>
      </c>
    </row>
    <row r="289" spans="1:56">
      <c r="A289" s="4">
        <v>42125</v>
      </c>
      <c r="B289" s="318">
        <v>42125</v>
      </c>
      <c r="C289" s="316">
        <v>0.37880000000000003</v>
      </c>
      <c r="D289" s="316">
        <f t="shared" si="58"/>
        <v>1.3988305732484083</v>
      </c>
      <c r="E289" s="316">
        <f t="shared" si="76"/>
        <v>8.80000000000003E-3</v>
      </c>
      <c r="F289" s="4">
        <v>42125</v>
      </c>
      <c r="G289" s="5">
        <v>0.37</v>
      </c>
      <c r="H289" s="5">
        <f t="shared" si="59"/>
        <v>1.2990191082802547</v>
      </c>
      <c r="I289" s="106"/>
      <c r="J289" s="95">
        <f t="shared" si="60"/>
        <v>96.374193896697847</v>
      </c>
      <c r="K289" s="70">
        <f t="shared" si="61"/>
        <v>-2.1313159184497586E-2</v>
      </c>
      <c r="L289" s="74">
        <f t="shared" si="62"/>
        <v>4.8554885739423501E-2</v>
      </c>
      <c r="M289" s="74">
        <f t="shared" si="63"/>
        <v>6.6913858558404038E-2</v>
      </c>
      <c r="N289" s="106"/>
      <c r="O289" s="4">
        <v>42125</v>
      </c>
      <c r="P289" s="5">
        <v>1.34</v>
      </c>
      <c r="Q289" s="5">
        <f t="shared" si="64"/>
        <v>1.4708280254777066</v>
      </c>
      <c r="R289" s="106"/>
      <c r="S289" s="5">
        <f>(1+G289)/(1+P289)-1</f>
        <v>-0.4145299145299145</v>
      </c>
      <c r="T289" s="95">
        <f t="shared" si="77"/>
        <v>104.24139685934632</v>
      </c>
      <c r="U289" s="70">
        <f t="shared" si="78"/>
        <v>-7.0360332523322373E-3</v>
      </c>
      <c r="V289" s="74">
        <f t="shared" si="70"/>
        <v>2.7812629793970915E-2</v>
      </c>
      <c r="W289" s="74">
        <f t="shared" si="65"/>
        <v>2.6298564376453896E-2</v>
      </c>
      <c r="X289" s="106"/>
      <c r="Y289" s="318">
        <v>42125</v>
      </c>
      <c r="Z289" s="316">
        <v>0.60650000000000004</v>
      </c>
      <c r="AA289" s="316">
        <f t="shared" si="66"/>
        <v>2.0444535031847124</v>
      </c>
      <c r="AB289" s="316">
        <f t="shared" si="72"/>
        <v>-1.6999999999999238E-3</v>
      </c>
      <c r="AC289" s="318">
        <v>42125</v>
      </c>
      <c r="AD289" s="316">
        <v>0.60819999999999996</v>
      </c>
      <c r="AE289" s="316">
        <f t="shared" si="67"/>
        <v>2.0386439490445865</v>
      </c>
      <c r="AF289" s="316">
        <f t="shared" si="73"/>
        <v>3.5800000000000054E-2</v>
      </c>
      <c r="AG289" s="316">
        <f t="shared" si="74"/>
        <v>3.7499999999999978E-2</v>
      </c>
      <c r="AH289" s="4">
        <v>42125</v>
      </c>
      <c r="AI289" s="5">
        <v>0.64400000000000002</v>
      </c>
      <c r="AJ289" s="5">
        <f t="shared" si="68"/>
        <v>2.0055286624203825</v>
      </c>
      <c r="AK289" s="106"/>
      <c r="AL289" s="95">
        <f t="shared" si="75"/>
        <v>93.782349622139662</v>
      </c>
      <c r="AM289" s="70">
        <f t="shared" si="79"/>
        <v>-2.1450591352556198E-2</v>
      </c>
      <c r="AN289" s="74">
        <f t="shared" si="71"/>
        <v>5.4396897003203083E-2</v>
      </c>
      <c r="AO289" s="74">
        <f t="shared" si="69"/>
        <v>9.1615932938788419E-2</v>
      </c>
      <c r="AP289" s="106"/>
      <c r="AQ289" s="4">
        <v>42125</v>
      </c>
      <c r="AR289" s="5">
        <v>1.1212</v>
      </c>
      <c r="AS289" s="330">
        <v>42125</v>
      </c>
      <c r="AT289" s="404">
        <v>1.3027</v>
      </c>
      <c r="AU289" s="330">
        <v>42125</v>
      </c>
      <c r="AV289" s="328">
        <v>1.3027</v>
      </c>
      <c r="AW289" s="330">
        <v>42125</v>
      </c>
      <c r="AX289" s="404">
        <v>1.3027</v>
      </c>
      <c r="AY289" s="330">
        <v>42125</v>
      </c>
      <c r="AZ289" s="404">
        <v>3.9529000000000001</v>
      </c>
      <c r="BA289" s="106"/>
      <c r="BC289" s="4">
        <v>42125</v>
      </c>
      <c r="BD289" s="5">
        <v>2.004</v>
      </c>
    </row>
    <row r="290" spans="1:56">
      <c r="A290" s="4">
        <v>42132</v>
      </c>
      <c r="B290" s="318">
        <v>42132</v>
      </c>
      <c r="C290" s="316">
        <v>0.55059999999999998</v>
      </c>
      <c r="D290" s="316">
        <f t="shared" si="58"/>
        <v>1.3908656050955419</v>
      </c>
      <c r="E290" s="316">
        <f t="shared" si="76"/>
        <v>4.5999999999999375E-3</v>
      </c>
      <c r="F290" s="4">
        <v>42132</v>
      </c>
      <c r="G290" s="5">
        <v>0.54600000000000004</v>
      </c>
      <c r="H290" s="5">
        <f t="shared" si="59"/>
        <v>1.2924140127388533</v>
      </c>
      <c r="I290" s="106"/>
      <c r="J290" s="95">
        <f t="shared" si="60"/>
        <v>94.700445416541484</v>
      </c>
      <c r="K290" s="70">
        <f t="shared" si="61"/>
        <v>-1.736718526486904E-2</v>
      </c>
      <c r="L290" s="74">
        <f t="shared" si="62"/>
        <v>5.2189214016683944E-2</v>
      </c>
      <c r="M290" s="74">
        <f t="shared" si="63"/>
        <v>6.6618520149082969E-2</v>
      </c>
      <c r="N290" s="106"/>
      <c r="O290" s="4">
        <v>42132</v>
      </c>
      <c r="P290" s="5">
        <v>1.23</v>
      </c>
      <c r="Q290" s="5">
        <f t="shared" si="64"/>
        <v>1.4681528662420376</v>
      </c>
      <c r="R290" s="106"/>
      <c r="S290" s="5">
        <f>(1+G290)/(1+P290)-1</f>
        <v>-0.30672645739910309</v>
      </c>
      <c r="T290" s="95">
        <f t="shared" si="77"/>
        <v>103.11965043093782</v>
      </c>
      <c r="U290" s="70">
        <f t="shared" si="78"/>
        <v>-1.076104563259144E-2</v>
      </c>
      <c r="V290" s="74">
        <f t="shared" si="70"/>
        <v>2.989406462700352E-2</v>
      </c>
      <c r="W290" s="74">
        <f t="shared" si="65"/>
        <v>2.6248525258384708E-2</v>
      </c>
      <c r="X290" s="106"/>
      <c r="Y290" s="318">
        <v>42132</v>
      </c>
      <c r="Z290" s="316">
        <v>0.76070000000000004</v>
      </c>
      <c r="AA290" s="316">
        <f t="shared" si="66"/>
        <v>2.0280082802547765</v>
      </c>
      <c r="AB290" s="316">
        <f t="shared" si="72"/>
        <v>-1.1799999999999922E-2</v>
      </c>
      <c r="AC290" s="318">
        <v>42132</v>
      </c>
      <c r="AD290" s="316">
        <v>0.77249999999999996</v>
      </c>
      <c r="AE290" s="316">
        <f t="shared" si="67"/>
        <v>2.0225847133757964</v>
      </c>
      <c r="AF290" s="316">
        <f t="shared" si="73"/>
        <v>5.149999999999999E-2</v>
      </c>
      <c r="AG290" s="316">
        <f t="shared" si="74"/>
        <v>6.3299999999999912E-2</v>
      </c>
      <c r="AH290" s="4">
        <v>42132</v>
      </c>
      <c r="AI290" s="5">
        <v>0.82399999999999995</v>
      </c>
      <c r="AJ290" s="5">
        <f t="shared" si="68"/>
        <v>1.990522292993631</v>
      </c>
      <c r="AK290" s="106"/>
      <c r="AL290" s="95">
        <f t="shared" si="75"/>
        <v>92.121450492831684</v>
      </c>
      <c r="AM290" s="70">
        <f t="shared" si="79"/>
        <v>-1.7710146269526623E-2</v>
      </c>
      <c r="AN290" s="74">
        <f t="shared" si="71"/>
        <v>5.802791038334458E-2</v>
      </c>
      <c r="AO290" s="74">
        <f t="shared" si="69"/>
        <v>9.072472377812893E-2</v>
      </c>
      <c r="AP290" s="106"/>
      <c r="AQ290" s="4">
        <v>42132</v>
      </c>
      <c r="AR290" s="5">
        <v>1.2076</v>
      </c>
      <c r="AS290" s="330">
        <v>42132</v>
      </c>
      <c r="AT290" s="404">
        <v>1.3973</v>
      </c>
      <c r="AU290" s="330">
        <v>42132</v>
      </c>
      <c r="AV290" s="328">
        <v>1.3973</v>
      </c>
      <c r="AW290" s="330">
        <v>42132</v>
      </c>
      <c r="AX290" s="404">
        <v>1.3973</v>
      </c>
      <c r="AY290" s="330">
        <v>42132</v>
      </c>
      <c r="AZ290" s="404">
        <v>3.9529000000000001</v>
      </c>
      <c r="BA290" s="106"/>
      <c r="BC290" s="4">
        <v>42132</v>
      </c>
      <c r="BD290" s="5">
        <v>2.0169999999999999</v>
      </c>
    </row>
    <row r="291" spans="1:56">
      <c r="A291" s="4">
        <v>42139</v>
      </c>
      <c r="B291" s="318">
        <v>42139</v>
      </c>
      <c r="C291" s="316">
        <v>0.67630000000000001</v>
      </c>
      <c r="D291" s="316">
        <f t="shared" si="58"/>
        <v>1.3842821656050963</v>
      </c>
      <c r="E291" s="316">
        <f t="shared" si="76"/>
        <v>5.3300000000000014E-2</v>
      </c>
      <c r="F291" s="4">
        <v>42139</v>
      </c>
      <c r="G291" s="5">
        <v>0.623</v>
      </c>
      <c r="H291" s="5">
        <f t="shared" si="59"/>
        <v>1.2867324840764329</v>
      </c>
      <c r="I291" s="106"/>
      <c r="J291" s="95">
        <f t="shared" si="60"/>
        <v>93.978257114422178</v>
      </c>
      <c r="K291" s="70">
        <f t="shared" si="61"/>
        <v>-7.6260285676878212E-3</v>
      </c>
      <c r="L291" s="74">
        <f t="shared" si="62"/>
        <v>5.187147833260166E-2</v>
      </c>
      <c r="M291" s="74">
        <f t="shared" si="63"/>
        <v>6.6321889632783168E-2</v>
      </c>
      <c r="N291" s="106"/>
      <c r="O291" s="4">
        <v>42139</v>
      </c>
      <c r="P291" s="5">
        <v>1.24</v>
      </c>
      <c r="Q291" s="5">
        <f t="shared" si="64"/>
        <v>1.4663057324840758</v>
      </c>
      <c r="R291" s="106"/>
      <c r="S291" s="5">
        <f>(1+G291)/(1+P291)-1</f>
        <v>-0.27544642857142865</v>
      </c>
      <c r="T291" s="95">
        <f t="shared" si="77"/>
        <v>102.79665710084363</v>
      </c>
      <c r="U291" s="70">
        <f t="shared" si="78"/>
        <v>-3.1322190168837911E-3</v>
      </c>
      <c r="V291" s="74">
        <f t="shared" si="70"/>
        <v>2.9878175713867309E-2</v>
      </c>
      <c r="W291" s="74">
        <f t="shared" si="65"/>
        <v>2.6198212781045126E-2</v>
      </c>
      <c r="X291" s="106"/>
      <c r="Y291" s="318">
        <v>42139</v>
      </c>
      <c r="Z291" s="316">
        <v>0.86470000000000002</v>
      </c>
      <c r="AA291" s="316">
        <f t="shared" si="66"/>
        <v>2.0125452229299361</v>
      </c>
      <c r="AB291" s="316">
        <f t="shared" si="72"/>
        <v>-1.8900000000000028E-2</v>
      </c>
      <c r="AC291" s="318">
        <v>42139</v>
      </c>
      <c r="AD291" s="316">
        <v>0.88360000000000005</v>
      </c>
      <c r="AE291" s="316">
        <f t="shared" si="67"/>
        <v>2.0075630573248406</v>
      </c>
      <c r="AF291" s="316">
        <f t="shared" si="73"/>
        <v>2.6399999999999979E-2</v>
      </c>
      <c r="AG291" s="316">
        <f t="shared" si="74"/>
        <v>4.5300000000000007E-2</v>
      </c>
      <c r="AH291" s="4">
        <v>42139</v>
      </c>
      <c r="AI291" s="5">
        <v>0.91</v>
      </c>
      <c r="AJ291" s="5">
        <f t="shared" si="68"/>
        <v>1.9762484076433127</v>
      </c>
      <c r="AK291" s="106"/>
      <c r="AL291" s="95">
        <f t="shared" si="75"/>
        <v>91.339354534266548</v>
      </c>
      <c r="AM291" s="70">
        <f t="shared" si="79"/>
        <v>-8.489835476765472E-3</v>
      </c>
      <c r="AN291" s="74">
        <f t="shared" si="71"/>
        <v>5.8485600781993101E-2</v>
      </c>
      <c r="AO291" s="74">
        <f t="shared" si="69"/>
        <v>8.9836428909913932E-2</v>
      </c>
      <c r="AP291" s="106"/>
      <c r="AQ291" s="4">
        <v>42139</v>
      </c>
      <c r="AR291" s="5">
        <v>1.2965</v>
      </c>
      <c r="AS291" s="330">
        <v>42139</v>
      </c>
      <c r="AT291" s="404">
        <v>1.4645999999999999</v>
      </c>
      <c r="AU291" s="330">
        <v>42139</v>
      </c>
      <c r="AV291" s="328">
        <v>1.4645999999999999</v>
      </c>
      <c r="AW291" s="330">
        <v>42139</v>
      </c>
      <c r="AX291" s="404">
        <v>1.4645999999999999</v>
      </c>
      <c r="AY291" s="330">
        <v>42139</v>
      </c>
      <c r="AZ291" s="404">
        <v>3.9529000000000001</v>
      </c>
      <c r="BA291" s="106"/>
      <c r="BC291" s="4">
        <v>42139</v>
      </c>
      <c r="BD291" s="5">
        <v>1.994</v>
      </c>
    </row>
    <row r="292" spans="1:56">
      <c r="A292" s="4">
        <v>42146</v>
      </c>
      <c r="B292" s="318">
        <v>42146</v>
      </c>
      <c r="C292" s="316">
        <v>0.64710000000000001</v>
      </c>
      <c r="D292" s="316">
        <f t="shared" si="58"/>
        <v>1.3779471337579623</v>
      </c>
      <c r="E292" s="316">
        <f t="shared" si="76"/>
        <v>4.5100000000000029E-2</v>
      </c>
      <c r="F292" s="4">
        <v>42146</v>
      </c>
      <c r="G292" s="5">
        <v>0.60199999999999998</v>
      </c>
      <c r="H292" s="5">
        <f t="shared" si="59"/>
        <v>1.281496815286624</v>
      </c>
      <c r="I292" s="106"/>
      <c r="J292" s="95">
        <f t="shared" si="60"/>
        <v>94.174614867759345</v>
      </c>
      <c r="K292" s="70">
        <f t="shared" si="61"/>
        <v>2.0893955619765798E-3</v>
      </c>
      <c r="L292" s="74">
        <f t="shared" si="62"/>
        <v>5.0974571824685004E-2</v>
      </c>
      <c r="M292" s="74">
        <f t="shared" si="63"/>
        <v>6.6018453740899388E-2</v>
      </c>
      <c r="N292" s="106"/>
      <c r="O292" s="4">
        <v>42146</v>
      </c>
      <c r="P292" s="5">
        <v>1.19</v>
      </c>
      <c r="Q292" s="5">
        <f t="shared" si="64"/>
        <v>1.4642038216560505</v>
      </c>
      <c r="R292" s="106"/>
      <c r="S292" s="5">
        <f>(1+G292)/(1+P292)-1</f>
        <v>-0.26849315068493151</v>
      </c>
      <c r="T292" s="95">
        <f t="shared" si="77"/>
        <v>102.7250097815693</v>
      </c>
      <c r="U292" s="70">
        <f t="shared" si="78"/>
        <v>-6.9698102345923136E-4</v>
      </c>
      <c r="V292" s="74">
        <f t="shared" si="70"/>
        <v>2.9561430448374219E-2</v>
      </c>
      <c r="W292" s="74">
        <f t="shared" si="65"/>
        <v>2.614536680137192E-2</v>
      </c>
      <c r="X292" s="106"/>
      <c r="Y292" s="318">
        <v>42146</v>
      </c>
      <c r="Z292" s="316">
        <v>0.86719999999999997</v>
      </c>
      <c r="AA292" s="316">
        <f t="shared" si="66"/>
        <v>1.9959375796178338</v>
      </c>
      <c r="AB292" s="316">
        <f t="shared" si="72"/>
        <v>6.7999999999999172E-3</v>
      </c>
      <c r="AC292" s="318">
        <v>42146</v>
      </c>
      <c r="AD292" s="316">
        <v>0.86040000000000005</v>
      </c>
      <c r="AE292" s="316">
        <f t="shared" si="67"/>
        <v>1.9913178343949047</v>
      </c>
      <c r="AF292" s="316">
        <f t="shared" si="73"/>
        <v>4.2599999999999971E-2</v>
      </c>
      <c r="AG292" s="316">
        <f t="shared" si="74"/>
        <v>3.5800000000000054E-2</v>
      </c>
      <c r="AH292" s="4">
        <v>42146</v>
      </c>
      <c r="AI292" s="5">
        <v>0.90300000000000002</v>
      </c>
      <c r="AJ292" s="5">
        <f t="shared" si="68"/>
        <v>1.960904458598727</v>
      </c>
      <c r="AK292" s="106"/>
      <c r="AL292" s="95">
        <f t="shared" si="75"/>
        <v>91.402739678370438</v>
      </c>
      <c r="AM292" s="70">
        <f t="shared" si="79"/>
        <v>6.9395217896039117E-4</v>
      </c>
      <c r="AN292" s="74">
        <f t="shared" si="71"/>
        <v>5.8158590199639863E-2</v>
      </c>
      <c r="AO292" s="74">
        <f t="shared" si="69"/>
        <v>8.8941854746188279E-2</v>
      </c>
      <c r="AP292" s="106"/>
      <c r="AQ292" s="4">
        <v>42146</v>
      </c>
      <c r="AR292" s="5">
        <v>1.2673000000000001</v>
      </c>
      <c r="AS292" s="330">
        <v>42146</v>
      </c>
      <c r="AT292" s="404">
        <v>1.4161999999999999</v>
      </c>
      <c r="AU292" s="330">
        <v>42146</v>
      </c>
      <c r="AV292" s="328">
        <v>1.4161999999999999</v>
      </c>
      <c r="AW292" s="330">
        <v>42146</v>
      </c>
      <c r="AX292" s="404">
        <v>1.4161999999999999</v>
      </c>
      <c r="AY292" s="330">
        <v>42146</v>
      </c>
      <c r="AZ292" s="404">
        <v>3.9529000000000001</v>
      </c>
      <c r="BA292" s="106"/>
      <c r="BC292" s="4">
        <v>42146</v>
      </c>
      <c r="BD292" s="5">
        <v>2.137</v>
      </c>
    </row>
    <row r="293" spans="1:56">
      <c r="A293" s="4">
        <v>42153</v>
      </c>
      <c r="B293" s="318">
        <v>42153</v>
      </c>
      <c r="C293" s="316">
        <v>0.5554</v>
      </c>
      <c r="D293" s="316">
        <f t="shared" si="58"/>
        <v>1.3716076433121027</v>
      </c>
      <c r="E293" s="316">
        <f t="shared" si="76"/>
        <v>6.9400000000000017E-2</v>
      </c>
      <c r="F293" s="4">
        <v>42153</v>
      </c>
      <c r="G293" s="5">
        <v>0.48599999999999999</v>
      </c>
      <c r="H293" s="5">
        <f t="shared" si="59"/>
        <v>1.2758789808917195</v>
      </c>
      <c r="I293" s="106"/>
      <c r="J293" s="95">
        <f t="shared" si="60"/>
        <v>95.267421744897021</v>
      </c>
      <c r="K293" s="70">
        <f t="shared" si="61"/>
        <v>1.160404933614226E-2</v>
      </c>
      <c r="L293" s="74">
        <f t="shared" si="62"/>
        <v>5.1801579172866985E-2</v>
      </c>
      <c r="M293" s="74">
        <f t="shared" si="63"/>
        <v>6.5720559005183615E-2</v>
      </c>
      <c r="N293" s="106"/>
      <c r="O293" s="4">
        <v>42153</v>
      </c>
      <c r="P293" s="5">
        <v>1.1200000000000001</v>
      </c>
      <c r="Q293" s="5">
        <f t="shared" si="64"/>
        <v>1.4624203821656045</v>
      </c>
      <c r="R293" s="106"/>
      <c r="S293" s="5">
        <f>(1+G293)/(1+P293)-1</f>
        <v>-0.29905660377358489</v>
      </c>
      <c r="T293" s="95">
        <f t="shared" si="77"/>
        <v>103.04034938755187</v>
      </c>
      <c r="U293" s="70">
        <f t="shared" si="78"/>
        <v>3.0697452027806955E-3</v>
      </c>
      <c r="V293" s="74">
        <f t="shared" si="70"/>
        <v>2.9584149766828188E-2</v>
      </c>
      <c r="W293" s="74">
        <f t="shared" si="65"/>
        <v>2.6092210516602682E-2</v>
      </c>
      <c r="X293" s="106"/>
      <c r="Y293" s="318">
        <v>42153</v>
      </c>
      <c r="Z293" s="316">
        <v>0.78659999999999997</v>
      </c>
      <c r="AA293" s="316">
        <f t="shared" si="66"/>
        <v>1.9805292993630568</v>
      </c>
      <c r="AB293" s="316">
        <f t="shared" si="72"/>
        <v>8.1999999999999851E-3</v>
      </c>
      <c r="AC293" s="318">
        <v>42153</v>
      </c>
      <c r="AD293" s="316">
        <v>0.77839999999999998</v>
      </c>
      <c r="AE293" s="316">
        <f t="shared" si="67"/>
        <v>1.9761745222929934</v>
      </c>
      <c r="AF293" s="316">
        <f t="shared" si="73"/>
        <v>2.860000000000007E-2</v>
      </c>
      <c r="AG293" s="316">
        <f t="shared" si="74"/>
        <v>2.0400000000000085E-2</v>
      </c>
      <c r="AH293" s="4">
        <v>42153</v>
      </c>
      <c r="AI293" s="5">
        <v>0.80700000000000005</v>
      </c>
      <c r="AJ293" s="5">
        <f t="shared" si="68"/>
        <v>1.9466178343949054</v>
      </c>
      <c r="AK293" s="106"/>
      <c r="AL293" s="95">
        <f t="shared" si="75"/>
        <v>92.276921208324467</v>
      </c>
      <c r="AM293" s="70">
        <f t="shared" si="79"/>
        <v>9.5640626640964427E-3</v>
      </c>
      <c r="AN293" s="74">
        <f t="shared" si="71"/>
        <v>5.8379562732067403E-2</v>
      </c>
      <c r="AO293" s="74">
        <f t="shared" si="69"/>
        <v>8.8040227019571704E-2</v>
      </c>
      <c r="AP293" s="106"/>
      <c r="AQ293" s="4">
        <v>42153</v>
      </c>
      <c r="AR293" s="5">
        <v>1.2152000000000001</v>
      </c>
      <c r="AS293" s="330">
        <v>42153</v>
      </c>
      <c r="AT293" s="404">
        <v>1.3522000000000001</v>
      </c>
      <c r="AU293" s="330">
        <v>42153</v>
      </c>
      <c r="AV293" s="328">
        <v>1.3522000000000001</v>
      </c>
      <c r="AW293" s="330">
        <v>42153</v>
      </c>
      <c r="AX293" s="404">
        <v>1.3522000000000001</v>
      </c>
      <c r="AY293" s="330">
        <v>42153</v>
      </c>
      <c r="AZ293" s="404">
        <v>3.9529000000000001</v>
      </c>
      <c r="BA293" s="106"/>
      <c r="BC293" s="4">
        <v>42153</v>
      </c>
      <c r="BD293" s="5">
        <v>2.0510000000000002</v>
      </c>
    </row>
    <row r="294" spans="1:56">
      <c r="A294" s="4">
        <v>42160</v>
      </c>
      <c r="B294" s="318">
        <v>42160</v>
      </c>
      <c r="C294" s="316">
        <v>0.91769999999999996</v>
      </c>
      <c r="D294" s="316">
        <f t="shared" si="58"/>
        <v>1.368752866242039</v>
      </c>
      <c r="E294" s="316">
        <f t="shared" si="76"/>
        <v>7.4699999999999989E-2</v>
      </c>
      <c r="F294" s="4">
        <v>42160</v>
      </c>
      <c r="G294" s="5">
        <v>0.84299999999999997</v>
      </c>
      <c r="H294" s="5">
        <f t="shared" si="59"/>
        <v>1.2737834394904455</v>
      </c>
      <c r="I294" s="106"/>
      <c r="J294" s="95">
        <f t="shared" si="60"/>
        <v>91.948029997417279</v>
      </c>
      <c r="K294" s="70">
        <f t="shared" si="61"/>
        <v>-3.4842884237680588E-2</v>
      </c>
      <c r="L294" s="74">
        <f t="shared" si="62"/>
        <v>6.3186145100148181E-2</v>
      </c>
      <c r="M294" s="74">
        <f t="shared" si="63"/>
        <v>6.5490304357278789E-2</v>
      </c>
      <c r="N294" s="106"/>
      <c r="O294" s="4">
        <v>42160</v>
      </c>
      <c r="P294" s="5">
        <v>1.23</v>
      </c>
      <c r="Q294" s="5">
        <f t="shared" si="64"/>
        <v>1.4612101910828019</v>
      </c>
      <c r="R294" s="106"/>
      <c r="S294" s="5">
        <f>(1+G294)/(1+P294)-1</f>
        <v>-0.17354260089686102</v>
      </c>
      <c r="T294" s="95">
        <f t="shared" si="77"/>
        <v>101.75210601448983</v>
      </c>
      <c r="U294" s="70">
        <f t="shared" si="78"/>
        <v>-1.2502319535202151E-2</v>
      </c>
      <c r="V294" s="74">
        <f t="shared" si="70"/>
        <v>3.2261929436049754E-2</v>
      </c>
      <c r="W294" s="74">
        <f t="shared" si="65"/>
        <v>2.6050445332057207E-2</v>
      </c>
      <c r="X294" s="106"/>
      <c r="Y294" s="318">
        <v>42160</v>
      </c>
      <c r="Z294" s="316">
        <v>1.0883</v>
      </c>
      <c r="AA294" s="316">
        <f t="shared" si="66"/>
        <v>1.9686891719745216</v>
      </c>
      <c r="AB294" s="316">
        <f t="shared" si="72"/>
        <v>-4.049999999999998E-2</v>
      </c>
      <c r="AC294" s="318">
        <v>42160</v>
      </c>
      <c r="AD294" s="316">
        <v>1.1288</v>
      </c>
      <c r="AE294" s="316">
        <f t="shared" si="67"/>
        <v>1.9648350318471335</v>
      </c>
      <c r="AF294" s="316">
        <f t="shared" si="73"/>
        <v>4.3199999999999905E-2</v>
      </c>
      <c r="AG294" s="316">
        <f t="shared" si="74"/>
        <v>8.3699999999999886E-2</v>
      </c>
      <c r="AH294" s="4">
        <v>42160</v>
      </c>
      <c r="AI294" s="5">
        <v>1.1719999999999999</v>
      </c>
      <c r="AJ294" s="5">
        <f t="shared" si="68"/>
        <v>1.9361974522293004</v>
      </c>
      <c r="AK294" s="106"/>
      <c r="AL294" s="95">
        <f t="shared" si="75"/>
        <v>89.001360718183321</v>
      </c>
      <c r="AM294" s="70">
        <f t="shared" si="79"/>
        <v>-3.5497071719008018E-2</v>
      </c>
      <c r="AN294" s="74">
        <f t="shared" si="71"/>
        <v>6.8891922209149595E-2</v>
      </c>
      <c r="AO294" s="74">
        <f t="shared" si="69"/>
        <v>8.7199190251971717E-2</v>
      </c>
      <c r="AP294" s="106"/>
      <c r="AQ294" s="4">
        <v>42160</v>
      </c>
      <c r="AR294" s="5">
        <v>1.5427999999999999</v>
      </c>
      <c r="AS294" s="330">
        <v>42160</v>
      </c>
      <c r="AT294" s="404">
        <v>1.6785999999999999</v>
      </c>
      <c r="AU294" s="330">
        <v>42160</v>
      </c>
      <c r="AV294" s="328">
        <v>1.6785999999999999</v>
      </c>
      <c r="AW294" s="330">
        <v>42160</v>
      </c>
      <c r="AX294" s="404">
        <v>1.6785999999999999</v>
      </c>
      <c r="AY294" s="330">
        <v>42160</v>
      </c>
      <c r="AZ294" s="404">
        <v>3.9529000000000001</v>
      </c>
      <c r="BA294" s="106"/>
      <c r="BC294" s="4">
        <v>42160</v>
      </c>
      <c r="BD294" s="5">
        <v>2.2909999999999999</v>
      </c>
    </row>
    <row r="295" spans="1:56">
      <c r="A295" s="4">
        <v>42167</v>
      </c>
      <c r="B295" s="318">
        <v>42167</v>
      </c>
      <c r="C295" s="316">
        <v>0.92659999999999998</v>
      </c>
      <c r="D295" s="316">
        <f t="shared" si="58"/>
        <v>1.3648649681528671</v>
      </c>
      <c r="E295" s="316">
        <f t="shared" si="76"/>
        <v>9.3600000000000017E-2</v>
      </c>
      <c r="F295" s="4">
        <v>42167</v>
      </c>
      <c r="G295" s="5">
        <v>0.83299999999999996</v>
      </c>
      <c r="H295" s="5">
        <f t="shared" si="59"/>
        <v>1.2706305732484071</v>
      </c>
      <c r="I295" s="106"/>
      <c r="J295" s="95">
        <f t="shared" si="60"/>
        <v>92.039259134351767</v>
      </c>
      <c r="K295" s="70">
        <f t="shared" si="61"/>
        <v>9.9218152838129983E-4</v>
      </c>
      <c r="L295" s="74">
        <f t="shared" si="62"/>
        <v>6.3154153415641831E-2</v>
      </c>
      <c r="M295" s="74">
        <f t="shared" si="63"/>
        <v>6.5249883321704769E-2</v>
      </c>
      <c r="N295" s="106"/>
      <c r="O295" s="4">
        <v>42167</v>
      </c>
      <c r="P295" s="5">
        <v>1.32</v>
      </c>
      <c r="Q295" s="5">
        <f t="shared" si="64"/>
        <v>1.4592993630573241</v>
      </c>
      <c r="R295" s="106"/>
      <c r="S295" s="5">
        <f>(1+G295)/(1+P295)-1</f>
        <v>-0.20991379310344838</v>
      </c>
      <c r="T295" s="95">
        <f t="shared" si="77"/>
        <v>102.12357790897782</v>
      </c>
      <c r="U295" s="70">
        <f t="shared" si="78"/>
        <v>3.6507538668054443E-3</v>
      </c>
      <c r="V295" s="74">
        <f t="shared" si="70"/>
        <v>3.2364904779325875E-2</v>
      </c>
      <c r="W295" s="74">
        <f t="shared" si="65"/>
        <v>2.6010374640570155E-2</v>
      </c>
      <c r="X295" s="106"/>
      <c r="Y295" s="318">
        <v>42167</v>
      </c>
      <c r="Z295" s="316">
        <v>1.1485000000000001</v>
      </c>
      <c r="AA295" s="316">
        <f t="shared" si="66"/>
        <v>1.9559987261146496</v>
      </c>
      <c r="AB295" s="316">
        <f t="shared" si="72"/>
        <v>-4.6699999999999964E-2</v>
      </c>
      <c r="AC295" s="318">
        <v>42167</v>
      </c>
      <c r="AD295" s="316">
        <v>1.1952</v>
      </c>
      <c r="AE295" s="316">
        <f t="shared" si="67"/>
        <v>1.9527993630573248</v>
      </c>
      <c r="AF295" s="316">
        <f t="shared" si="73"/>
        <v>2.8799999999999937E-2</v>
      </c>
      <c r="AG295" s="316">
        <f t="shared" si="74"/>
        <v>7.5499999999999901E-2</v>
      </c>
      <c r="AH295" s="4">
        <v>42167</v>
      </c>
      <c r="AI295" s="5">
        <v>1.224</v>
      </c>
      <c r="AJ295" s="5">
        <f t="shared" si="68"/>
        <v>1.9250891719745236</v>
      </c>
      <c r="AK295" s="106"/>
      <c r="AL295" s="95">
        <f t="shared" si="75"/>
        <v>88.545205392639517</v>
      </c>
      <c r="AM295" s="70">
        <f t="shared" si="79"/>
        <v>-5.1252623764729693E-3</v>
      </c>
      <c r="AN295" s="74">
        <f t="shared" si="71"/>
        <v>6.8977752762395123E-2</v>
      </c>
      <c r="AO295" s="74">
        <f t="shared" si="69"/>
        <v>8.6354952342696287E-2</v>
      </c>
      <c r="AP295" s="106"/>
      <c r="AQ295" s="4">
        <v>42167</v>
      </c>
      <c r="AR295" s="5">
        <v>1.5523</v>
      </c>
      <c r="AS295" s="330">
        <v>42167</v>
      </c>
      <c r="AT295" s="404">
        <v>1.7143999999999999</v>
      </c>
      <c r="AU295" s="330">
        <v>42167</v>
      </c>
      <c r="AV295" s="328">
        <v>1.7143999999999999</v>
      </c>
      <c r="AW295" s="330">
        <v>42167</v>
      </c>
      <c r="AX295" s="404">
        <v>1.7143999999999999</v>
      </c>
      <c r="AY295" s="330">
        <v>42167</v>
      </c>
      <c r="AZ295" s="404">
        <v>3.9529000000000001</v>
      </c>
      <c r="BA295" s="106"/>
      <c r="BC295" s="4">
        <v>42167</v>
      </c>
      <c r="BD295" s="5">
        <v>2.234</v>
      </c>
    </row>
    <row r="296" spans="1:56">
      <c r="A296" s="4">
        <v>42174</v>
      </c>
      <c r="B296" s="318">
        <v>42174</v>
      </c>
      <c r="C296" s="316">
        <v>0.85919999999999996</v>
      </c>
      <c r="D296" s="316">
        <f t="shared" ref="D296:D359" si="80">AVERAGE(C140:C296)</f>
        <v>1.3598796178343957</v>
      </c>
      <c r="E296" s="316">
        <f t="shared" si="76"/>
        <v>0.10919999999999996</v>
      </c>
      <c r="F296" s="4">
        <v>42174</v>
      </c>
      <c r="G296" s="5">
        <v>0.75</v>
      </c>
      <c r="H296" s="5">
        <f t="shared" ref="H296:H359" si="81">AVERAGE(G140:G296)</f>
        <v>1.2662611464968148</v>
      </c>
      <c r="I296" s="106"/>
      <c r="J296" s="95">
        <f t="shared" ref="J296:J359" si="82">100/(1+G296/100)^10</f>
        <v>92.800315317203996</v>
      </c>
      <c r="K296" s="70">
        <f t="shared" ref="K296:K359" si="83">(J296-J295)/J295</f>
        <v>8.268821261819357E-3</v>
      </c>
      <c r="L296" s="74">
        <f t="shared" ref="L296:L359" si="84">STDEVPA(K245:K296)*SQRT(52)</f>
        <v>6.3555504444830116E-2</v>
      </c>
      <c r="M296" s="74">
        <f t="shared" ref="M296:M359" si="85">AVERAGE(L140:L296)</f>
        <v>6.5006408422512416E-2</v>
      </c>
      <c r="N296" s="106"/>
      <c r="O296" s="4">
        <v>42174</v>
      </c>
      <c r="P296" s="5">
        <v>1.27</v>
      </c>
      <c r="Q296" s="5">
        <f t="shared" ref="Q296:Q359" si="86">AVERAGE(P140:P296)</f>
        <v>1.45624203821656</v>
      </c>
      <c r="R296" s="106"/>
      <c r="S296" s="5">
        <f>(1+G296)/(1+P296)-1</f>
        <v>-0.22907488986784141</v>
      </c>
      <c r="T296" s="95">
        <f t="shared" si="77"/>
        <v>102.31987675513177</v>
      </c>
      <c r="U296" s="70">
        <f t="shared" si="78"/>
        <v>1.9221696906165104E-3</v>
      </c>
      <c r="V296" s="74">
        <f t="shared" si="70"/>
        <v>3.2399146285293855E-2</v>
      </c>
      <c r="W296" s="74">
        <f t="shared" ref="W296:W359" si="87">AVERAGE(V140:V296)</f>
        <v>2.5971480936156775E-2</v>
      </c>
      <c r="X296" s="106"/>
      <c r="Y296" s="318">
        <v>42174</v>
      </c>
      <c r="Z296" s="316">
        <v>1.1335999999999999</v>
      </c>
      <c r="AA296" s="316">
        <f t="shared" ref="AA296:AA359" si="88">AVERAGE(Z140:Z296)</f>
        <v>1.942352866242038</v>
      </c>
      <c r="AB296" s="316">
        <f t="shared" si="72"/>
        <v>-1.9100000000000117E-2</v>
      </c>
      <c r="AC296" s="318">
        <v>42174</v>
      </c>
      <c r="AD296" s="316">
        <v>1.1527000000000001</v>
      </c>
      <c r="AE296" s="316">
        <f t="shared" ref="AE296:AE359" si="89">AVERAGE(AD140:AD296)</f>
        <v>1.9396031847133757</v>
      </c>
      <c r="AF296" s="316">
        <f t="shared" si="73"/>
        <v>3.8300000000000001E-2</v>
      </c>
      <c r="AG296" s="316">
        <f t="shared" si="74"/>
        <v>5.7400000000000118E-2</v>
      </c>
      <c r="AH296" s="4">
        <v>42174</v>
      </c>
      <c r="AI296" s="5">
        <v>1.1910000000000001</v>
      </c>
      <c r="AJ296" s="5">
        <f t="shared" ref="AJ296:AJ359" si="90">AVERAGE(AI140:AI296)</f>
        <v>1.9130573248407652</v>
      </c>
      <c r="AK296" s="106"/>
      <c r="AL296" s="95">
        <f t="shared" si="75"/>
        <v>88.834389568689431</v>
      </c>
      <c r="AM296" s="70">
        <f t="shared" si="79"/>
        <v>3.2659495764629366E-3</v>
      </c>
      <c r="AN296" s="74">
        <f t="shared" si="71"/>
        <v>6.8937991210696492E-2</v>
      </c>
      <c r="AO296" s="74">
        <f t="shared" ref="AO296:AO359" si="91">AVERAGE(AN140:AN296)</f>
        <v>8.550776539106654E-2</v>
      </c>
      <c r="AP296" s="106"/>
      <c r="AQ296" s="4">
        <v>42174</v>
      </c>
      <c r="AR296" s="5">
        <v>1.5474000000000001</v>
      </c>
      <c r="AS296" s="330">
        <v>42174</v>
      </c>
      <c r="AT296" s="404">
        <v>1.7667999999999999</v>
      </c>
      <c r="AU296" s="330">
        <v>42174</v>
      </c>
      <c r="AV296" s="328">
        <v>1.7667999999999999</v>
      </c>
      <c r="AW296" s="330">
        <v>42174</v>
      </c>
      <c r="AX296" s="404">
        <v>1.7667999999999999</v>
      </c>
      <c r="AY296" s="330">
        <v>42174</v>
      </c>
      <c r="AZ296" s="404">
        <v>3.9529000000000001</v>
      </c>
      <c r="BA296" s="106"/>
      <c r="BC296" s="4">
        <v>42174</v>
      </c>
      <c r="BD296" s="5">
        <v>2.1080000000000001</v>
      </c>
    </row>
    <row r="297" spans="1:56">
      <c r="A297" s="4">
        <v>42181</v>
      </c>
      <c r="B297" s="318">
        <v>42181</v>
      </c>
      <c r="C297" s="316">
        <v>1.0128999999999999</v>
      </c>
      <c r="D297" s="316">
        <f t="shared" si="80"/>
        <v>1.3551089171974529</v>
      </c>
      <c r="E297" s="316">
        <f t="shared" si="76"/>
        <v>9.1899999999999871E-2</v>
      </c>
      <c r="F297" s="4">
        <v>42181</v>
      </c>
      <c r="G297" s="5">
        <v>0.92100000000000004</v>
      </c>
      <c r="H297" s="5">
        <f t="shared" si="81"/>
        <v>1.2620636942675152</v>
      </c>
      <c r="I297" s="106"/>
      <c r="J297" s="95">
        <f t="shared" si="82"/>
        <v>91.239846974985113</v>
      </c>
      <c r="K297" s="70">
        <f t="shared" si="83"/>
        <v>-1.6815334483347297E-2</v>
      </c>
      <c r="L297" s="74">
        <f t="shared" si="84"/>
        <v>6.5592108436770699E-2</v>
      </c>
      <c r="M297" s="74">
        <f t="shared" si="85"/>
        <v>6.4769929889135616E-2</v>
      </c>
      <c r="N297" s="106"/>
      <c r="O297" s="4">
        <v>42181</v>
      </c>
      <c r="P297" s="5">
        <v>1.3599999999999999</v>
      </c>
      <c r="Q297" s="5">
        <f t="shared" si="86"/>
        <v>1.4545222929936303</v>
      </c>
      <c r="R297" s="106"/>
      <c r="S297" s="5">
        <f>(1+G297)/(1+P297)-1</f>
        <v>-0.1860169491525423</v>
      </c>
      <c r="T297" s="95">
        <f t="shared" si="77"/>
        <v>101.87934322557938</v>
      </c>
      <c r="U297" s="70">
        <f t="shared" si="78"/>
        <v>-4.3054540674112209E-3</v>
      </c>
      <c r="V297" s="74">
        <f t="shared" si="70"/>
        <v>3.262310816973274E-2</v>
      </c>
      <c r="W297" s="74">
        <f t="shared" si="87"/>
        <v>2.59255237601882E-2</v>
      </c>
      <c r="X297" s="106"/>
      <c r="Y297" s="318">
        <v>42181</v>
      </c>
      <c r="Z297" s="316">
        <v>1.3765000000000001</v>
      </c>
      <c r="AA297" s="316">
        <f t="shared" si="88"/>
        <v>1.929933121019108</v>
      </c>
      <c r="AB297" s="316">
        <f t="shared" si="72"/>
        <v>0.10340000000000016</v>
      </c>
      <c r="AC297" s="318">
        <v>42181</v>
      </c>
      <c r="AD297" s="316">
        <v>1.2730999999999999</v>
      </c>
      <c r="AE297" s="316">
        <f t="shared" si="89"/>
        <v>1.9268363057324835</v>
      </c>
      <c r="AF297" s="316">
        <f t="shared" si="73"/>
        <v>4.1900000000000048E-2</v>
      </c>
      <c r="AG297" s="316">
        <f t="shared" si="74"/>
        <v>-6.150000000000011E-2</v>
      </c>
      <c r="AH297" s="4">
        <v>42181</v>
      </c>
      <c r="AI297" s="5">
        <v>1.3149999999999999</v>
      </c>
      <c r="AJ297" s="5">
        <f t="shared" si="90"/>
        <v>1.9013503184713383</v>
      </c>
      <c r="AK297" s="106"/>
      <c r="AL297" s="95">
        <f t="shared" si="75"/>
        <v>87.753109068299054</v>
      </c>
      <c r="AM297" s="70">
        <f t="shared" si="79"/>
        <v>-1.2171868413125064E-2</v>
      </c>
      <c r="AN297" s="74">
        <f t="shared" si="71"/>
        <v>6.9696669170368167E-2</v>
      </c>
      <c r="AO297" s="74">
        <f t="shared" si="91"/>
        <v>8.4664331964854816E-2</v>
      </c>
      <c r="AP297" s="106"/>
      <c r="AQ297" s="4">
        <v>42181</v>
      </c>
      <c r="AR297" s="5">
        <v>1.6597</v>
      </c>
      <c r="AS297" s="330">
        <v>42181</v>
      </c>
      <c r="AT297" s="404">
        <v>1.8658000000000001</v>
      </c>
      <c r="AU297" s="330">
        <v>42181</v>
      </c>
      <c r="AV297" s="328">
        <v>1.8658000000000001</v>
      </c>
      <c r="AW297" s="330">
        <v>42181</v>
      </c>
      <c r="AX297" s="404">
        <v>1.8658000000000001</v>
      </c>
      <c r="AY297" s="330">
        <v>42181</v>
      </c>
      <c r="AZ297" s="404">
        <v>3.9529000000000001</v>
      </c>
      <c r="BA297" s="106"/>
      <c r="BC297" s="4">
        <v>42181</v>
      </c>
      <c r="BD297" s="5">
        <v>2.351</v>
      </c>
    </row>
    <row r="298" spans="1:56">
      <c r="A298" s="4">
        <v>42188</v>
      </c>
      <c r="B298" s="318">
        <v>42188</v>
      </c>
      <c r="C298" s="316">
        <v>0.87839999999999996</v>
      </c>
      <c r="D298" s="316">
        <f t="shared" si="80"/>
        <v>1.349212101910829</v>
      </c>
      <c r="E298" s="316">
        <f t="shared" si="76"/>
        <v>8.9399999999999924E-2</v>
      </c>
      <c r="F298" s="4">
        <v>42188</v>
      </c>
      <c r="G298" s="5">
        <v>0.78900000000000003</v>
      </c>
      <c r="H298" s="5">
        <f t="shared" si="81"/>
        <v>1.2570191082802538</v>
      </c>
      <c r="I298" s="106"/>
      <c r="J298" s="95">
        <f t="shared" si="82"/>
        <v>92.441851913370883</v>
      </c>
      <c r="K298" s="70">
        <f t="shared" si="83"/>
        <v>1.3174122691320589E-2</v>
      </c>
      <c r="L298" s="74">
        <f t="shared" si="84"/>
        <v>6.673642047877644E-2</v>
      </c>
      <c r="M298" s="74">
        <f t="shared" si="85"/>
        <v>6.4555394485527509E-2</v>
      </c>
      <c r="N298" s="106"/>
      <c r="O298" s="4">
        <v>42188</v>
      </c>
      <c r="P298" s="5">
        <v>1.32</v>
      </c>
      <c r="Q298" s="5">
        <f t="shared" si="86"/>
        <v>1.4527388535031844</v>
      </c>
      <c r="R298" s="106"/>
      <c r="S298" s="5">
        <f>(1+G298)/(1+P298)-1</f>
        <v>-0.22887931034482767</v>
      </c>
      <c r="T298" s="95">
        <f t="shared" si="77"/>
        <v>102.31787101479085</v>
      </c>
      <c r="U298" s="70">
        <f t="shared" si="78"/>
        <v>4.3043837477485204E-3</v>
      </c>
      <c r="V298" s="74">
        <f t="shared" si="70"/>
        <v>3.286280213572465E-2</v>
      </c>
      <c r="W298" s="74">
        <f t="shared" si="87"/>
        <v>2.588131274802043E-2</v>
      </c>
      <c r="X298" s="106"/>
      <c r="Y298" s="318">
        <v>42188</v>
      </c>
      <c r="Z298" s="316">
        <v>1.3463000000000001</v>
      </c>
      <c r="AA298" s="316">
        <f t="shared" si="88"/>
        <v>1.9177235668789809</v>
      </c>
      <c r="AB298" s="316">
        <f t="shared" si="72"/>
        <v>0.10760000000000014</v>
      </c>
      <c r="AC298" s="318">
        <v>42188</v>
      </c>
      <c r="AD298" s="316">
        <v>1.2386999999999999</v>
      </c>
      <c r="AE298" s="316">
        <f t="shared" si="89"/>
        <v>1.9143025477706996</v>
      </c>
      <c r="AF298" s="316">
        <f t="shared" si="73"/>
        <v>2.4299999999999988E-2</v>
      </c>
      <c r="AG298" s="316">
        <f t="shared" si="74"/>
        <v>-8.3300000000000152E-2</v>
      </c>
      <c r="AH298" s="4">
        <v>42188</v>
      </c>
      <c r="AI298" s="5">
        <v>1.2629999999999999</v>
      </c>
      <c r="AJ298" s="5">
        <f t="shared" si="90"/>
        <v>1.8891847133757969</v>
      </c>
      <c r="AK298" s="106"/>
      <c r="AL298" s="95">
        <f t="shared" si="75"/>
        <v>88.204776581981463</v>
      </c>
      <c r="AM298" s="70">
        <f t="shared" si="79"/>
        <v>5.1470257689772807E-3</v>
      </c>
      <c r="AN298" s="74">
        <f t="shared" si="71"/>
        <v>6.9801133433994009E-2</v>
      </c>
      <c r="AO298" s="74">
        <f t="shared" si="91"/>
        <v>8.3821469647251998E-2</v>
      </c>
      <c r="AP298" s="106"/>
      <c r="AQ298" s="4">
        <v>42188</v>
      </c>
      <c r="AR298" s="5">
        <v>1.5733999999999999</v>
      </c>
      <c r="AS298" s="330">
        <v>42188</v>
      </c>
      <c r="AT298" s="404">
        <v>1.8271999999999999</v>
      </c>
      <c r="AU298" s="330">
        <v>42188</v>
      </c>
      <c r="AV298" s="328">
        <v>1.8271999999999999</v>
      </c>
      <c r="AW298" s="330">
        <v>42188</v>
      </c>
      <c r="AX298" s="404">
        <v>1.8271999999999999</v>
      </c>
      <c r="AY298" s="330">
        <v>42188</v>
      </c>
      <c r="AZ298" s="404">
        <v>3.9529000000000001</v>
      </c>
      <c r="BA298" s="106"/>
      <c r="BC298" s="4">
        <v>42188</v>
      </c>
      <c r="BD298" s="5">
        <v>2.29</v>
      </c>
    </row>
    <row r="299" spans="1:56">
      <c r="A299" s="4">
        <v>42195</v>
      </c>
      <c r="B299" s="318">
        <v>42195</v>
      </c>
      <c r="C299" s="316">
        <v>0.95530000000000004</v>
      </c>
      <c r="D299" s="316">
        <f t="shared" si="80"/>
        <v>1.3454719745222938</v>
      </c>
      <c r="E299" s="316">
        <f t="shared" si="76"/>
        <v>5.9300000000000019E-2</v>
      </c>
      <c r="F299" s="4">
        <v>42195</v>
      </c>
      <c r="G299" s="5">
        <v>0.89600000000000002</v>
      </c>
      <c r="H299" s="5">
        <f t="shared" si="81"/>
        <v>1.2542802547770691</v>
      </c>
      <c r="I299" s="106"/>
      <c r="J299" s="95">
        <f t="shared" si="82"/>
        <v>91.466173210716661</v>
      </c>
      <c r="K299" s="70">
        <f t="shared" si="83"/>
        <v>-1.0554512728374908E-2</v>
      </c>
      <c r="L299" s="74">
        <f t="shared" si="84"/>
        <v>6.7481092028175343E-2</v>
      </c>
      <c r="M299" s="74">
        <f t="shared" si="85"/>
        <v>6.4338792228722977E-2</v>
      </c>
      <c r="N299" s="106"/>
      <c r="O299" s="4">
        <v>42195</v>
      </c>
      <c r="P299" s="5">
        <v>1.24</v>
      </c>
      <c r="Q299" s="5">
        <f t="shared" si="86"/>
        <v>1.4512738853503182</v>
      </c>
      <c r="R299" s="106"/>
      <c r="S299" s="5">
        <f>(1+G299)/(1+P299)-1</f>
        <v>-0.15357142857142869</v>
      </c>
      <c r="T299" s="95">
        <f t="shared" si="77"/>
        <v>101.54876566699329</v>
      </c>
      <c r="U299" s="70">
        <f t="shared" si="78"/>
        <v>-7.5168232115226741E-3</v>
      </c>
      <c r="V299" s="74">
        <f t="shared" si="70"/>
        <v>3.372004621823408E-2</v>
      </c>
      <c r="W299" s="74">
        <f t="shared" si="87"/>
        <v>2.5841727452389E-2</v>
      </c>
      <c r="X299" s="106"/>
      <c r="Y299" s="318">
        <v>42195</v>
      </c>
      <c r="Z299" s="316">
        <v>1.3953</v>
      </c>
      <c r="AA299" s="316">
        <f t="shared" si="88"/>
        <v>1.9084222929936305</v>
      </c>
      <c r="AB299" s="316">
        <f t="shared" si="72"/>
        <v>0.11099999999999999</v>
      </c>
      <c r="AC299" s="318">
        <v>42195</v>
      </c>
      <c r="AD299" s="316">
        <v>1.2843</v>
      </c>
      <c r="AE299" s="316">
        <f t="shared" si="89"/>
        <v>1.904552866242037</v>
      </c>
      <c r="AF299" s="316">
        <f t="shared" si="73"/>
        <v>3.9700000000000069E-2</v>
      </c>
      <c r="AG299" s="316">
        <f t="shared" si="74"/>
        <v>-7.1299999999999919E-2</v>
      </c>
      <c r="AH299" s="4">
        <v>42195</v>
      </c>
      <c r="AI299" s="5">
        <v>1.3240000000000001</v>
      </c>
      <c r="AJ299" s="5">
        <f t="shared" si="90"/>
        <v>1.8799426751592361</v>
      </c>
      <c r="AK299" s="106"/>
      <c r="AL299" s="95">
        <f t="shared" si="75"/>
        <v>87.675194420643734</v>
      </c>
      <c r="AM299" s="70">
        <f t="shared" si="79"/>
        <v>-6.0040077403916009E-3</v>
      </c>
      <c r="AN299" s="74">
        <f t="shared" si="71"/>
        <v>7.0034432925715207E-2</v>
      </c>
      <c r="AO299" s="74">
        <f t="shared" si="91"/>
        <v>8.2959077999082809E-2</v>
      </c>
      <c r="AP299" s="106"/>
      <c r="AQ299" s="4">
        <v>42195</v>
      </c>
      <c r="AR299" s="5">
        <v>1.7002999999999999</v>
      </c>
      <c r="AS299" s="330">
        <v>42195</v>
      </c>
      <c r="AT299" s="404">
        <v>1.9398</v>
      </c>
      <c r="AU299" s="330">
        <v>42195</v>
      </c>
      <c r="AV299" s="328">
        <v>1.9398</v>
      </c>
      <c r="AW299" s="330">
        <v>42195</v>
      </c>
      <c r="AX299" s="404">
        <v>1.9398</v>
      </c>
      <c r="AY299" s="330">
        <v>42195</v>
      </c>
      <c r="AZ299" s="404">
        <v>3.9529000000000001</v>
      </c>
      <c r="BA299" s="106"/>
      <c r="BC299" s="4">
        <v>42195</v>
      </c>
      <c r="BD299" s="5">
        <v>2.2909999999999999</v>
      </c>
    </row>
    <row r="300" spans="1:56">
      <c r="A300" s="4">
        <v>42202</v>
      </c>
      <c r="B300" s="318">
        <v>42202</v>
      </c>
      <c r="C300" s="316">
        <v>0.80559999999999998</v>
      </c>
      <c r="D300" s="316">
        <f t="shared" si="80"/>
        <v>1.3411853503184721</v>
      </c>
      <c r="E300" s="316">
        <f t="shared" si="76"/>
        <v>1.859999999999995E-2</v>
      </c>
      <c r="F300" s="4">
        <v>42202</v>
      </c>
      <c r="G300" s="5">
        <v>0.78700000000000003</v>
      </c>
      <c r="H300" s="5">
        <f t="shared" si="81"/>
        <v>1.2512802547770692</v>
      </c>
      <c r="I300" s="106"/>
      <c r="J300" s="95">
        <f t="shared" si="82"/>
        <v>92.460197554604676</v>
      </c>
      <c r="K300" s="70">
        <f t="shared" si="83"/>
        <v>1.0867671719445559E-2</v>
      </c>
      <c r="L300" s="74">
        <f t="shared" si="84"/>
        <v>6.8123498574424235E-2</v>
      </c>
      <c r="M300" s="74">
        <f t="shared" si="85"/>
        <v>6.4129118929907164E-2</v>
      </c>
      <c r="N300" s="106"/>
      <c r="O300" s="4">
        <v>42202</v>
      </c>
      <c r="P300" s="5">
        <v>1.3</v>
      </c>
      <c r="Q300" s="5">
        <f t="shared" si="86"/>
        <v>1.449108280254777</v>
      </c>
      <c r="R300" s="106"/>
      <c r="S300" s="5">
        <f>(1+G300)/(1+P300)-1</f>
        <v>-0.22304347826086957</v>
      </c>
      <c r="T300" s="95">
        <f t="shared" si="77"/>
        <v>102.25804229273673</v>
      </c>
      <c r="U300" s="70">
        <f t="shared" si="78"/>
        <v>6.9845913053178579E-3</v>
      </c>
      <c r="V300" s="74">
        <f t="shared" si="70"/>
        <v>3.4317445236851638E-2</v>
      </c>
      <c r="W300" s="74">
        <f t="shared" si="87"/>
        <v>2.5802857585052272E-2</v>
      </c>
      <c r="X300" s="106"/>
      <c r="Y300" s="318">
        <v>42202</v>
      </c>
      <c r="Z300" s="316">
        <v>1.194</v>
      </c>
      <c r="AA300" s="316">
        <f t="shared" si="88"/>
        <v>1.8986050955414011</v>
      </c>
      <c r="AB300" s="316">
        <f t="shared" si="72"/>
        <v>0.11619999999999986</v>
      </c>
      <c r="AC300" s="318">
        <v>42202</v>
      </c>
      <c r="AD300" s="316">
        <v>1.0778000000000001</v>
      </c>
      <c r="AE300" s="316">
        <f t="shared" si="89"/>
        <v>1.894252866242037</v>
      </c>
      <c r="AF300" s="316">
        <f t="shared" si="73"/>
        <v>2.6200000000000001E-2</v>
      </c>
      <c r="AG300" s="316">
        <f t="shared" si="74"/>
        <v>-8.9999999999999858E-2</v>
      </c>
      <c r="AH300" s="4">
        <v>42202</v>
      </c>
      <c r="AI300" s="5">
        <v>1.1040000000000001</v>
      </c>
      <c r="AJ300" s="5">
        <f t="shared" si="90"/>
        <v>1.8701910828025479</v>
      </c>
      <c r="AK300" s="106"/>
      <c r="AL300" s="95">
        <f t="shared" si="75"/>
        <v>89.601776389319454</v>
      </c>
      <c r="AM300" s="70">
        <f t="shared" si="79"/>
        <v>2.1974082651387797E-2</v>
      </c>
      <c r="AN300" s="74">
        <f t="shared" si="71"/>
        <v>7.2935419443134281E-2</v>
      </c>
      <c r="AO300" s="74">
        <f t="shared" si="91"/>
        <v>8.2121827372573591E-2</v>
      </c>
      <c r="AP300" s="106"/>
      <c r="AQ300" s="4">
        <v>42202</v>
      </c>
      <c r="AR300" s="5">
        <v>1.5521</v>
      </c>
      <c r="AS300" s="330">
        <v>42202</v>
      </c>
      <c r="AT300" s="404">
        <v>1.8130999999999999</v>
      </c>
      <c r="AU300" s="330">
        <v>42202</v>
      </c>
      <c r="AV300" s="328">
        <v>1.8130999999999999</v>
      </c>
      <c r="AW300" s="330">
        <v>42202</v>
      </c>
      <c r="AX300" s="404">
        <v>1.8130999999999999</v>
      </c>
      <c r="AY300" s="330">
        <v>42202</v>
      </c>
      <c r="AZ300" s="404">
        <v>3.9529000000000001</v>
      </c>
      <c r="BA300" s="106"/>
      <c r="BC300" s="4">
        <v>42202</v>
      </c>
      <c r="BD300" s="5">
        <v>2.2749999999999999</v>
      </c>
    </row>
    <row r="301" spans="1:56">
      <c r="A301" s="4">
        <v>42209</v>
      </c>
      <c r="B301" s="318">
        <v>42209</v>
      </c>
      <c r="C301" s="316">
        <v>0.6956</v>
      </c>
      <c r="D301" s="316">
        <f t="shared" si="80"/>
        <v>1.3368305732484085</v>
      </c>
      <c r="E301" s="316">
        <f t="shared" si="76"/>
        <v>5.6000000000000494E-3</v>
      </c>
      <c r="F301" s="4">
        <v>42209</v>
      </c>
      <c r="G301" s="5">
        <v>0.69</v>
      </c>
      <c r="H301" s="5">
        <f t="shared" si="81"/>
        <v>1.2482484076433111</v>
      </c>
      <c r="I301" s="106"/>
      <c r="J301" s="95">
        <f t="shared" si="82"/>
        <v>93.354786793897986</v>
      </c>
      <c r="K301" s="70">
        <f t="shared" si="83"/>
        <v>9.6753983114192289E-3</v>
      </c>
      <c r="L301" s="74">
        <f t="shared" si="84"/>
        <v>6.8695392275186784E-2</v>
      </c>
      <c r="M301" s="74">
        <f t="shared" si="85"/>
        <v>6.3929797917762946E-2</v>
      </c>
      <c r="N301" s="106"/>
      <c r="O301" s="4">
        <v>42209</v>
      </c>
      <c r="P301" s="5">
        <v>1.22</v>
      </c>
      <c r="Q301" s="5">
        <f t="shared" si="86"/>
        <v>1.4464331210191081</v>
      </c>
      <c r="R301" s="106"/>
      <c r="S301" s="5">
        <f>(1+G301)/(1+P301)-1</f>
        <v>-0.23873873873873863</v>
      </c>
      <c r="T301" s="95">
        <f t="shared" si="77"/>
        <v>102.41903698603036</v>
      </c>
      <c r="U301" s="70">
        <f t="shared" si="78"/>
        <v>1.574396396449165E-3</v>
      </c>
      <c r="V301" s="74">
        <f t="shared" si="70"/>
        <v>3.432038157011736E-2</v>
      </c>
      <c r="W301" s="74">
        <f t="shared" si="87"/>
        <v>2.5763464316544374E-2</v>
      </c>
      <c r="X301" s="106"/>
      <c r="Y301" s="318">
        <v>42209</v>
      </c>
      <c r="Z301" s="316">
        <v>1.0552999999999999</v>
      </c>
      <c r="AA301" s="316">
        <f t="shared" si="88"/>
        <v>1.8890554140127385</v>
      </c>
      <c r="AB301" s="316">
        <f t="shared" si="72"/>
        <v>0.10739999999999994</v>
      </c>
      <c r="AC301" s="318">
        <v>42209</v>
      </c>
      <c r="AD301" s="316">
        <v>0.94789999999999996</v>
      </c>
      <c r="AE301" s="316">
        <f t="shared" si="89"/>
        <v>1.8843050955413998</v>
      </c>
      <c r="AF301" s="316">
        <f t="shared" si="73"/>
        <v>3.7100000000000022E-2</v>
      </c>
      <c r="AG301" s="316">
        <f t="shared" si="74"/>
        <v>-7.0299999999999918E-2</v>
      </c>
      <c r="AH301" s="4">
        <v>42209</v>
      </c>
      <c r="AI301" s="5">
        <v>0.98499999999999999</v>
      </c>
      <c r="AJ301" s="5">
        <f t="shared" si="90"/>
        <v>1.8608598726114656</v>
      </c>
      <c r="AK301" s="106"/>
      <c r="AL301" s="95">
        <f t="shared" si="75"/>
        <v>90.663253914039842</v>
      </c>
      <c r="AM301" s="70">
        <f t="shared" si="79"/>
        <v>1.1846612505853359E-2</v>
      </c>
      <c r="AN301" s="74">
        <f t="shared" si="71"/>
        <v>7.3703238337432947E-2</v>
      </c>
      <c r="AO301" s="74">
        <f t="shared" si="91"/>
        <v>8.1286216400305977E-2</v>
      </c>
      <c r="AP301" s="106"/>
      <c r="AQ301" s="4">
        <v>42209</v>
      </c>
      <c r="AR301" s="5">
        <v>1.4588999999999999</v>
      </c>
      <c r="AS301" s="330">
        <v>42209</v>
      </c>
      <c r="AT301" s="404">
        <v>1.7122000000000002</v>
      </c>
      <c r="AU301" s="330">
        <v>42209</v>
      </c>
      <c r="AV301" s="328">
        <v>1.7122000000000002</v>
      </c>
      <c r="AW301" s="330">
        <v>42209</v>
      </c>
      <c r="AX301" s="404">
        <v>1.7122000000000002</v>
      </c>
      <c r="AY301" s="330">
        <v>42209</v>
      </c>
      <c r="AZ301" s="404">
        <v>3.9529000000000001</v>
      </c>
      <c r="BA301" s="106"/>
      <c r="BC301" s="4">
        <v>42209</v>
      </c>
      <c r="BD301" s="5">
        <v>2.15</v>
      </c>
    </row>
    <row r="302" spans="1:56">
      <c r="A302" s="4">
        <v>42216</v>
      </c>
      <c r="B302" s="318">
        <v>42216</v>
      </c>
      <c r="C302" s="316">
        <v>0.65080000000000005</v>
      </c>
      <c r="D302" s="316">
        <f t="shared" si="80"/>
        <v>1.3307280254777083</v>
      </c>
      <c r="E302" s="316">
        <f t="shared" si="76"/>
        <v>7.8000000000000291E-3</v>
      </c>
      <c r="F302" s="4">
        <v>42216</v>
      </c>
      <c r="G302" s="5">
        <v>0.64300000000000002</v>
      </c>
      <c r="H302" s="5">
        <f t="shared" si="81"/>
        <v>1.2434458598726104</v>
      </c>
      <c r="I302" s="106"/>
      <c r="J302" s="95">
        <f t="shared" si="82"/>
        <v>93.791668356972394</v>
      </c>
      <c r="K302" s="70">
        <f t="shared" si="83"/>
        <v>4.6797981986603848E-3</v>
      </c>
      <c r="L302" s="74">
        <f t="shared" si="84"/>
        <v>6.8793889519923226E-2</v>
      </c>
      <c r="M302" s="74">
        <f t="shared" si="85"/>
        <v>6.3731946034158216E-2</v>
      </c>
      <c r="N302" s="106"/>
      <c r="O302" s="4">
        <v>42216</v>
      </c>
      <c r="P302" s="5">
        <v>1.21</v>
      </c>
      <c r="Q302" s="5">
        <f t="shared" si="86"/>
        <v>1.4434394904458596</v>
      </c>
      <c r="R302" s="106"/>
      <c r="S302" s="5">
        <f>(1+G302)/(1+P302)-1</f>
        <v>-0.25656108597285066</v>
      </c>
      <c r="T302" s="95">
        <f t="shared" si="77"/>
        <v>102.60218848598174</v>
      </c>
      <c r="U302" s="70">
        <f t="shared" si="78"/>
        <v>1.7882564154197221E-3</v>
      </c>
      <c r="V302" s="74">
        <f t="shared" si="70"/>
        <v>3.4332547990199094E-2</v>
      </c>
      <c r="W302" s="74">
        <f t="shared" si="87"/>
        <v>2.5719482103048776E-2</v>
      </c>
      <c r="X302" s="106"/>
      <c r="Y302" s="318">
        <v>42216</v>
      </c>
      <c r="Z302" s="316">
        <v>1.0139</v>
      </c>
      <c r="AA302" s="316">
        <f t="shared" si="88"/>
        <v>1.877677070063694</v>
      </c>
      <c r="AB302" s="316">
        <f t="shared" si="72"/>
        <v>0.10399999999999998</v>
      </c>
      <c r="AC302" s="318">
        <v>42216</v>
      </c>
      <c r="AD302" s="316">
        <v>0.90990000000000004</v>
      </c>
      <c r="AE302" s="316">
        <f t="shared" si="89"/>
        <v>1.8725394904458583</v>
      </c>
      <c r="AF302" s="316">
        <f t="shared" si="73"/>
        <v>3.2099999999999906E-2</v>
      </c>
      <c r="AG302" s="316">
        <f t="shared" si="74"/>
        <v>-7.1900000000000075E-2</v>
      </c>
      <c r="AH302" s="4">
        <v>42216</v>
      </c>
      <c r="AI302" s="5">
        <v>0.94199999999999995</v>
      </c>
      <c r="AJ302" s="5">
        <f t="shared" si="90"/>
        <v>1.8495350318471342</v>
      </c>
      <c r="AK302" s="106"/>
      <c r="AL302" s="95">
        <f t="shared" si="75"/>
        <v>91.050208962693318</v>
      </c>
      <c r="AM302" s="70">
        <f t="shared" si="79"/>
        <v>4.2680472181194631E-3</v>
      </c>
      <c r="AN302" s="74">
        <f t="shared" si="71"/>
        <v>7.3769040972149411E-2</v>
      </c>
      <c r="AO302" s="74">
        <f t="shared" si="91"/>
        <v>8.0440552208915772E-2</v>
      </c>
      <c r="AP302" s="106"/>
      <c r="AQ302" s="4">
        <v>42216</v>
      </c>
      <c r="AR302" s="5">
        <v>1.4137</v>
      </c>
      <c r="AS302" s="330">
        <v>42216</v>
      </c>
      <c r="AT302" s="404">
        <v>1.6739999999999999</v>
      </c>
      <c r="AU302" s="330">
        <v>42216</v>
      </c>
      <c r="AV302" s="328">
        <v>1.6739999999999999</v>
      </c>
      <c r="AW302" s="330">
        <v>42216</v>
      </c>
      <c r="AX302" s="404">
        <v>1.6739999999999999</v>
      </c>
      <c r="AY302" s="330">
        <v>42216</v>
      </c>
      <c r="AZ302" s="404">
        <v>3.9529000000000001</v>
      </c>
      <c r="BA302" s="106"/>
      <c r="BC302" s="4">
        <v>42216</v>
      </c>
      <c r="BD302" s="5">
        <v>2.08</v>
      </c>
    </row>
    <row r="303" spans="1:56">
      <c r="A303" s="4">
        <v>42223</v>
      </c>
      <c r="B303" s="318">
        <v>42223</v>
      </c>
      <c r="C303" s="316">
        <v>0.66639999999999999</v>
      </c>
      <c r="D303" s="316">
        <f t="shared" si="80"/>
        <v>1.3246000000000009</v>
      </c>
      <c r="E303" s="316">
        <f t="shared" si="76"/>
        <v>5.3999999999999604E-3</v>
      </c>
      <c r="F303" s="4">
        <v>42223</v>
      </c>
      <c r="G303" s="5">
        <v>0.66100000000000003</v>
      </c>
      <c r="H303" s="5">
        <f t="shared" si="81"/>
        <v>1.2385987261146487</v>
      </c>
      <c r="I303" s="106"/>
      <c r="J303" s="95">
        <f t="shared" si="82"/>
        <v>93.624086853192239</v>
      </c>
      <c r="K303" s="70">
        <f t="shared" si="83"/>
        <v>-1.7867419005954562E-3</v>
      </c>
      <c r="L303" s="74">
        <f t="shared" si="84"/>
        <v>6.8502772689969807E-2</v>
      </c>
      <c r="M303" s="74">
        <f t="shared" si="85"/>
        <v>6.3540733395498178E-2</v>
      </c>
      <c r="N303" s="106"/>
      <c r="O303" s="4">
        <v>42223</v>
      </c>
      <c r="P303" s="5">
        <v>1.1299999999999999</v>
      </c>
      <c r="Q303" s="5">
        <f t="shared" si="86"/>
        <v>1.4388535031847132</v>
      </c>
      <c r="R303" s="106"/>
      <c r="S303" s="5">
        <f>(1+G303)/(1+P303)-1</f>
        <v>-0.22018779342722994</v>
      </c>
      <c r="T303" s="95">
        <f t="shared" si="77"/>
        <v>102.22877994715338</v>
      </c>
      <c r="U303" s="70">
        <f t="shared" si="78"/>
        <v>-3.6393818137648716E-3</v>
      </c>
      <c r="V303" s="74">
        <f t="shared" si="70"/>
        <v>3.4534190094549312E-2</v>
      </c>
      <c r="W303" s="74">
        <f t="shared" si="87"/>
        <v>2.5675624481646536E-2</v>
      </c>
      <c r="X303" s="106"/>
      <c r="Y303" s="318">
        <v>42223</v>
      </c>
      <c r="Z303" s="316">
        <v>1.0762</v>
      </c>
      <c r="AA303" s="316">
        <f t="shared" si="88"/>
        <v>1.8676751592356682</v>
      </c>
      <c r="AB303" s="316">
        <f t="shared" si="72"/>
        <v>0.1241000000000001</v>
      </c>
      <c r="AC303" s="318">
        <v>42223</v>
      </c>
      <c r="AD303" s="316">
        <v>0.95209999999999995</v>
      </c>
      <c r="AE303" s="316">
        <f t="shared" si="89"/>
        <v>1.862198726114648</v>
      </c>
      <c r="AF303" s="316">
        <f t="shared" si="73"/>
        <v>3.7900000000000045E-2</v>
      </c>
      <c r="AG303" s="316">
        <f t="shared" si="74"/>
        <v>-8.6200000000000054E-2</v>
      </c>
      <c r="AH303" s="4">
        <v>42223</v>
      </c>
      <c r="AI303" s="5">
        <v>0.99</v>
      </c>
      <c r="AJ303" s="5">
        <f t="shared" si="90"/>
        <v>1.8396751592356693</v>
      </c>
      <c r="AK303" s="106"/>
      <c r="AL303" s="95">
        <f t="shared" si="75"/>
        <v>90.618376670094236</v>
      </c>
      <c r="AM303" s="70">
        <f t="shared" si="79"/>
        <v>-4.742792987724175E-3</v>
      </c>
      <c r="AN303" s="74">
        <f t="shared" si="71"/>
        <v>7.3842883861474765E-2</v>
      </c>
      <c r="AO303" s="74">
        <f t="shared" si="91"/>
        <v>7.9594271282192638E-2</v>
      </c>
      <c r="AP303" s="106"/>
      <c r="AQ303" s="4">
        <v>42223</v>
      </c>
      <c r="AR303" s="5">
        <v>1.3969</v>
      </c>
      <c r="AS303" s="330">
        <v>42223</v>
      </c>
      <c r="AT303" s="404">
        <v>1.6637999999999999</v>
      </c>
      <c r="AU303" s="330">
        <v>42223</v>
      </c>
      <c r="AV303" s="328">
        <v>1.6637999999999999</v>
      </c>
      <c r="AW303" s="330">
        <v>42223</v>
      </c>
      <c r="AX303" s="404">
        <v>1.6637999999999999</v>
      </c>
      <c r="AY303" s="330">
        <v>42223</v>
      </c>
      <c r="AZ303" s="404">
        <v>3.9529000000000001</v>
      </c>
      <c r="BA303" s="106"/>
      <c r="BC303" s="4">
        <v>42223</v>
      </c>
      <c r="BD303" s="5">
        <v>2.0680000000000001</v>
      </c>
    </row>
    <row r="304" spans="1:56">
      <c r="A304" s="4">
        <v>42230</v>
      </c>
      <c r="B304" s="318">
        <v>42230</v>
      </c>
      <c r="C304" s="316">
        <v>0.65529999999999999</v>
      </c>
      <c r="D304" s="316">
        <f t="shared" si="80"/>
        <v>1.3186101910828036</v>
      </c>
      <c r="E304" s="316">
        <f t="shared" si="76"/>
        <v>-3.7000000000000366E-3</v>
      </c>
      <c r="F304" s="4">
        <v>42230</v>
      </c>
      <c r="G304" s="5">
        <v>0.65900000000000003</v>
      </c>
      <c r="H304" s="5">
        <f t="shared" si="81"/>
        <v>1.2339808917197441</v>
      </c>
      <c r="I304" s="106"/>
      <c r="J304" s="95">
        <f t="shared" si="82"/>
        <v>93.64269074520378</v>
      </c>
      <c r="K304" s="70">
        <f t="shared" si="83"/>
        <v>1.9870839478213244E-4</v>
      </c>
      <c r="L304" s="74">
        <f t="shared" si="84"/>
        <v>6.7876883240608865E-2</v>
      </c>
      <c r="M304" s="74">
        <f t="shared" si="85"/>
        <v>6.3345429522219596E-2</v>
      </c>
      <c r="N304" s="106"/>
      <c r="O304" s="4">
        <v>42230</v>
      </c>
      <c r="P304" s="5">
        <v>1.08</v>
      </c>
      <c r="Q304" s="5">
        <f t="shared" si="86"/>
        <v>1.4340127388535033</v>
      </c>
      <c r="R304" s="106"/>
      <c r="S304" s="5">
        <f>(1+G304)/(1+P304)-1</f>
        <v>-0.20240384615384621</v>
      </c>
      <c r="T304" s="95">
        <f t="shared" si="77"/>
        <v>102.04675411542448</v>
      </c>
      <c r="U304" s="70">
        <f t="shared" si="78"/>
        <v>-1.7805732575797606E-3</v>
      </c>
      <c r="V304" s="74">
        <f t="shared" si="70"/>
        <v>3.4586555786502535E-2</v>
      </c>
      <c r="W304" s="74">
        <f t="shared" si="87"/>
        <v>2.5633966794996112E-2</v>
      </c>
      <c r="X304" s="106"/>
      <c r="Y304" s="318">
        <v>42230</v>
      </c>
      <c r="Z304" s="316">
        <v>1.075</v>
      </c>
      <c r="AA304" s="316">
        <f t="shared" si="88"/>
        <v>1.8579012738853495</v>
      </c>
      <c r="AB304" s="316">
        <f t="shared" si="72"/>
        <v>0.11949999999999994</v>
      </c>
      <c r="AC304" s="318">
        <v>42230</v>
      </c>
      <c r="AD304" s="316">
        <v>0.95550000000000002</v>
      </c>
      <c r="AE304" s="316">
        <f t="shared" si="89"/>
        <v>1.8520904458598713</v>
      </c>
      <c r="AF304" s="316">
        <f t="shared" si="73"/>
        <v>5.1499999999999879E-2</v>
      </c>
      <c r="AG304" s="316">
        <f t="shared" si="74"/>
        <v>-6.800000000000006E-2</v>
      </c>
      <c r="AH304" s="4">
        <v>42230</v>
      </c>
      <c r="AI304" s="5">
        <v>1.0069999999999999</v>
      </c>
      <c r="AJ304" s="5">
        <f t="shared" si="90"/>
        <v>1.8301719745222937</v>
      </c>
      <c r="AK304" s="106"/>
      <c r="AL304" s="95">
        <f t="shared" si="75"/>
        <v>90.465976719199716</v>
      </c>
      <c r="AM304" s="70">
        <f t="shared" si="79"/>
        <v>-1.6817775433050144E-3</v>
      </c>
      <c r="AN304" s="74">
        <f t="shared" si="71"/>
        <v>7.2873155115164651E-2</v>
      </c>
      <c r="AO304" s="74">
        <f t="shared" si="91"/>
        <v>7.875942049272544E-2</v>
      </c>
      <c r="AP304" s="106"/>
      <c r="AQ304" s="4">
        <v>42230</v>
      </c>
      <c r="AR304" s="5">
        <v>1.3874</v>
      </c>
      <c r="AS304" s="330">
        <v>42230</v>
      </c>
      <c r="AT304" s="404">
        <v>1.6518000000000002</v>
      </c>
      <c r="AU304" s="330">
        <v>42230</v>
      </c>
      <c r="AV304" s="328">
        <v>1.6518000000000002</v>
      </c>
      <c r="AW304" s="330">
        <v>42230</v>
      </c>
      <c r="AX304" s="404">
        <v>1.6518000000000002</v>
      </c>
      <c r="AY304" s="330">
        <v>42230</v>
      </c>
      <c r="AZ304" s="404">
        <v>3.9529000000000001</v>
      </c>
      <c r="BA304" s="106"/>
      <c r="BC304" s="4">
        <v>42230</v>
      </c>
      <c r="BD304" s="5">
        <v>2.0619999999999998</v>
      </c>
    </row>
    <row r="305" spans="1:56">
      <c r="A305" s="4">
        <v>42237</v>
      </c>
      <c r="B305" s="318">
        <v>42237</v>
      </c>
      <c r="C305" s="316">
        <v>0.58609999999999995</v>
      </c>
      <c r="D305" s="316">
        <f t="shared" si="80"/>
        <v>1.3114318471337589</v>
      </c>
      <c r="E305" s="316">
        <f t="shared" si="76"/>
        <v>2.3100000000000009E-2</v>
      </c>
      <c r="F305" s="4">
        <v>42237</v>
      </c>
      <c r="G305" s="5">
        <v>0.56299999999999994</v>
      </c>
      <c r="H305" s="5">
        <f t="shared" si="81"/>
        <v>1.2280509554140115</v>
      </c>
      <c r="I305" s="106"/>
      <c r="J305" s="95">
        <f t="shared" si="82"/>
        <v>94.540477690869011</v>
      </c>
      <c r="K305" s="70">
        <f t="shared" si="83"/>
        <v>9.5873680959046408E-3</v>
      </c>
      <c r="L305" s="74">
        <f t="shared" si="84"/>
        <v>6.8358895624084523E-2</v>
      </c>
      <c r="M305" s="74">
        <f t="shared" si="85"/>
        <v>6.3162719186181868E-2</v>
      </c>
      <c r="N305" s="106"/>
      <c r="O305" s="4">
        <v>42237</v>
      </c>
      <c r="P305" s="5">
        <v>0.97</v>
      </c>
      <c r="Q305" s="5">
        <f t="shared" si="86"/>
        <v>1.4279617834394904</v>
      </c>
      <c r="R305" s="106"/>
      <c r="S305" s="5">
        <f>(1+G305)/(1+P305)-1</f>
        <v>-0.20659898477157357</v>
      </c>
      <c r="T305" s="95">
        <f t="shared" si="77"/>
        <v>102.08966088765003</v>
      </c>
      <c r="U305" s="70">
        <f t="shared" si="78"/>
        <v>4.2046190099312734E-4</v>
      </c>
      <c r="V305" s="74">
        <f t="shared" si="70"/>
        <v>3.4585439727548586E-2</v>
      </c>
      <c r="W305" s="74">
        <f t="shared" si="87"/>
        <v>2.5592996414318059E-2</v>
      </c>
      <c r="X305" s="106"/>
      <c r="Y305" s="318">
        <v>42237</v>
      </c>
      <c r="Z305" s="316">
        <v>1.0558000000000001</v>
      </c>
      <c r="AA305" s="316">
        <f t="shared" si="88"/>
        <v>1.8475210191082798</v>
      </c>
      <c r="AB305" s="316">
        <f t="shared" si="72"/>
        <v>0.1251000000000001</v>
      </c>
      <c r="AC305" s="318">
        <v>42237</v>
      </c>
      <c r="AD305" s="316">
        <v>0.93069999999999997</v>
      </c>
      <c r="AE305" s="316">
        <f t="shared" si="89"/>
        <v>1.8412923566878967</v>
      </c>
      <c r="AF305" s="316">
        <f t="shared" si="73"/>
        <v>2.3299999999999987E-2</v>
      </c>
      <c r="AG305" s="316">
        <f t="shared" si="74"/>
        <v>-0.10180000000000011</v>
      </c>
      <c r="AH305" s="4">
        <v>42237</v>
      </c>
      <c r="AI305" s="5">
        <v>0.95399999999999996</v>
      </c>
      <c r="AJ305" s="5">
        <f t="shared" si="90"/>
        <v>1.8198089171974525</v>
      </c>
      <c r="AK305" s="106"/>
      <c r="AL305" s="95">
        <f t="shared" si="75"/>
        <v>90.942039077114543</v>
      </c>
      <c r="AM305" s="70">
        <f t="shared" si="79"/>
        <v>5.2623359099133226E-3</v>
      </c>
      <c r="AN305" s="74">
        <f t="shared" si="71"/>
        <v>7.2997892187678923E-2</v>
      </c>
      <c r="AO305" s="74">
        <f t="shared" si="91"/>
        <v>7.7926397956420923E-2</v>
      </c>
      <c r="AP305" s="106"/>
      <c r="AQ305" s="4">
        <v>42237</v>
      </c>
      <c r="AR305" s="5">
        <v>1.3578000000000001</v>
      </c>
      <c r="AS305" s="330">
        <v>42237</v>
      </c>
      <c r="AT305" s="404">
        <v>1.6303999999999998</v>
      </c>
      <c r="AU305" s="330">
        <v>42237</v>
      </c>
      <c r="AV305" s="328">
        <v>1.6303999999999998</v>
      </c>
      <c r="AW305" s="330">
        <v>42237</v>
      </c>
      <c r="AX305" s="404">
        <v>1.6303999999999998</v>
      </c>
      <c r="AY305" s="330">
        <v>42237</v>
      </c>
      <c r="AZ305" s="404">
        <v>3.9529000000000001</v>
      </c>
      <c r="BA305" s="106"/>
      <c r="BC305" s="4">
        <v>42237</v>
      </c>
      <c r="BD305" s="5">
        <v>1.8940000000000001</v>
      </c>
    </row>
    <row r="306" spans="1:56">
      <c r="A306" s="4">
        <v>42244</v>
      </c>
      <c r="B306" s="318">
        <v>42244</v>
      </c>
      <c r="C306" s="316">
        <v>0.71179999999999999</v>
      </c>
      <c r="D306" s="316">
        <f t="shared" si="80"/>
        <v>1.306059235668791</v>
      </c>
      <c r="E306" s="316">
        <f t="shared" si="76"/>
        <v>-2.9200000000000004E-2</v>
      </c>
      <c r="F306" s="4">
        <v>42244</v>
      </c>
      <c r="G306" s="5">
        <v>0.74099999999999999</v>
      </c>
      <c r="H306" s="5">
        <f t="shared" si="81"/>
        <v>1.2241528662420371</v>
      </c>
      <c r="I306" s="106"/>
      <c r="J306" s="95">
        <f t="shared" si="82"/>
        <v>92.883254605771782</v>
      </c>
      <c r="K306" s="70">
        <f t="shared" si="83"/>
        <v>-1.7529243828406087E-2</v>
      </c>
      <c r="L306" s="74">
        <f t="shared" si="84"/>
        <v>7.0209983474801479E-2</v>
      </c>
      <c r="M306" s="74">
        <f t="shared" si="85"/>
        <v>6.2987967941637427E-2</v>
      </c>
      <c r="N306" s="106"/>
      <c r="O306" s="4">
        <v>42244</v>
      </c>
      <c r="P306" s="5">
        <v>1.05</v>
      </c>
      <c r="Q306" s="5">
        <f t="shared" si="86"/>
        <v>1.4233757961783442</v>
      </c>
      <c r="R306" s="106"/>
      <c r="S306" s="5">
        <f>(1+G306)/(1+P306)-1</f>
        <v>-0.15073170731707308</v>
      </c>
      <c r="T306" s="95">
        <f t="shared" si="77"/>
        <v>101.51988881188706</v>
      </c>
      <c r="U306" s="70">
        <f t="shared" si="78"/>
        <v>-5.5810948024404301E-3</v>
      </c>
      <c r="V306" s="74">
        <f t="shared" si="70"/>
        <v>3.3913301155262164E-2</v>
      </c>
      <c r="W306" s="74">
        <f t="shared" si="87"/>
        <v>2.5549788542941283E-2</v>
      </c>
      <c r="X306" s="106"/>
      <c r="Y306" s="318">
        <v>42244</v>
      </c>
      <c r="Z306" s="316">
        <v>1.1556</v>
      </c>
      <c r="AA306" s="316">
        <f t="shared" si="88"/>
        <v>1.8384961783439484</v>
      </c>
      <c r="AB306" s="316">
        <f t="shared" si="72"/>
        <v>0.12650000000000006</v>
      </c>
      <c r="AC306" s="318">
        <v>42244</v>
      </c>
      <c r="AD306" s="316">
        <v>1.0290999999999999</v>
      </c>
      <c r="AE306" s="316">
        <f t="shared" si="89"/>
        <v>1.8317955414012728</v>
      </c>
      <c r="AF306" s="316">
        <f t="shared" si="73"/>
        <v>5.8900000000000174E-2</v>
      </c>
      <c r="AG306" s="316">
        <f t="shared" si="74"/>
        <v>-6.7599999999999882E-2</v>
      </c>
      <c r="AH306" s="4">
        <v>42244</v>
      </c>
      <c r="AI306" s="5">
        <v>1.0880000000000001</v>
      </c>
      <c r="AJ306" s="5">
        <f t="shared" si="90"/>
        <v>1.810910828025478</v>
      </c>
      <c r="AK306" s="106"/>
      <c r="AL306" s="95">
        <f t="shared" si="75"/>
        <v>89.743697285587473</v>
      </c>
      <c r="AM306" s="70">
        <f t="shared" si="79"/>
        <v>-1.3176983974495377E-2</v>
      </c>
      <c r="AN306" s="74">
        <f t="shared" si="71"/>
        <v>7.3433550709115253E-2</v>
      </c>
      <c r="AO306" s="74">
        <f t="shared" si="91"/>
        <v>7.7096244307926123E-2</v>
      </c>
      <c r="AP306" s="106"/>
      <c r="AQ306" s="4">
        <v>42244</v>
      </c>
      <c r="AR306" s="5">
        <v>1.4716</v>
      </c>
      <c r="AS306" s="330">
        <v>42244</v>
      </c>
      <c r="AT306" s="404">
        <v>1.7698</v>
      </c>
      <c r="AU306" s="330">
        <v>42244</v>
      </c>
      <c r="AV306" s="328">
        <v>1.7698</v>
      </c>
      <c r="AW306" s="330">
        <v>42244</v>
      </c>
      <c r="AX306" s="404">
        <v>1.7698</v>
      </c>
      <c r="AY306" s="330">
        <v>42244</v>
      </c>
      <c r="AZ306" s="404">
        <v>3.9529000000000001</v>
      </c>
      <c r="BA306" s="106"/>
      <c r="BC306" s="4">
        <v>42244</v>
      </c>
      <c r="BD306" s="5">
        <v>2.0680000000000001</v>
      </c>
    </row>
    <row r="307" spans="1:56">
      <c r="A307" s="4">
        <v>42251</v>
      </c>
      <c r="B307" s="318">
        <v>42251</v>
      </c>
      <c r="C307" s="316">
        <v>0.66500000000000004</v>
      </c>
      <c r="D307" s="316">
        <f t="shared" si="80"/>
        <v>1.3003840764331223</v>
      </c>
      <c r="E307" s="316">
        <f t="shared" si="76"/>
        <v>-1.0000000000000009E-3</v>
      </c>
      <c r="F307" s="4">
        <v>42251</v>
      </c>
      <c r="G307" s="5">
        <v>0.66600000000000004</v>
      </c>
      <c r="H307" s="5">
        <f t="shared" si="81"/>
        <v>1.2199044585987253</v>
      </c>
      <c r="I307" s="106"/>
      <c r="J307" s="95">
        <f t="shared" si="82"/>
        <v>93.577594907762347</v>
      </c>
      <c r="K307" s="70">
        <f t="shared" si="83"/>
        <v>7.4754088337836743E-3</v>
      </c>
      <c r="L307" s="74">
        <f t="shared" si="84"/>
        <v>7.0436555155608635E-2</v>
      </c>
      <c r="M307" s="74">
        <f t="shared" si="85"/>
        <v>6.2820290750610949E-2</v>
      </c>
      <c r="N307" s="106"/>
      <c r="O307" s="4">
        <v>42251</v>
      </c>
      <c r="P307" s="5">
        <v>1.06</v>
      </c>
      <c r="Q307" s="5">
        <f t="shared" si="86"/>
        <v>1.4185987261146498</v>
      </c>
      <c r="R307" s="106"/>
      <c r="S307" s="5">
        <f>(1+G307)/(1+P307)-1</f>
        <v>-0.1912621359223301</v>
      </c>
      <c r="T307" s="95">
        <f t="shared" si="77"/>
        <v>101.93289590890987</v>
      </c>
      <c r="U307" s="70">
        <f t="shared" si="78"/>
        <v>4.0682382718927271E-3</v>
      </c>
      <c r="V307" s="74">
        <f t="shared" si="70"/>
        <v>3.4125491172837218E-2</v>
      </c>
      <c r="W307" s="74">
        <f t="shared" si="87"/>
        <v>2.5509109801488621E-2</v>
      </c>
      <c r="X307" s="106"/>
      <c r="Y307" s="318">
        <v>42251</v>
      </c>
      <c r="Z307" s="316">
        <v>1.0802</v>
      </c>
      <c r="AA307" s="316">
        <f t="shared" si="88"/>
        <v>1.8286031847133757</v>
      </c>
      <c r="AB307" s="316">
        <f t="shared" si="72"/>
        <v>0.10110000000000008</v>
      </c>
      <c r="AC307" s="318">
        <v>42251</v>
      </c>
      <c r="AD307" s="316">
        <v>0.97909999999999997</v>
      </c>
      <c r="AE307" s="316">
        <f t="shared" si="89"/>
        <v>1.8214904458598717</v>
      </c>
      <c r="AF307" s="316">
        <f t="shared" si="73"/>
        <v>3.1899999999999928E-2</v>
      </c>
      <c r="AG307" s="316">
        <f t="shared" si="74"/>
        <v>-6.920000000000015E-2</v>
      </c>
      <c r="AH307" s="4">
        <v>42251</v>
      </c>
      <c r="AI307" s="5">
        <v>1.0109999999999999</v>
      </c>
      <c r="AJ307" s="5">
        <f t="shared" si="90"/>
        <v>1.8011019108280257</v>
      </c>
      <c r="AK307" s="106"/>
      <c r="AL307" s="95">
        <f t="shared" si="75"/>
        <v>90.430158894397323</v>
      </c>
      <c r="AM307" s="70">
        <f t="shared" si="79"/>
        <v>7.6491344748740751E-3</v>
      </c>
      <c r="AN307" s="74">
        <f t="shared" si="71"/>
        <v>7.3786229895045213E-2</v>
      </c>
      <c r="AO307" s="74">
        <f t="shared" si="91"/>
        <v>7.6268964771269154E-2</v>
      </c>
      <c r="AP307" s="106"/>
      <c r="AQ307" s="4">
        <v>42251</v>
      </c>
      <c r="AR307" s="5">
        <v>1.4518</v>
      </c>
      <c r="AS307" s="330">
        <v>42251</v>
      </c>
      <c r="AT307" s="404">
        <v>1.7457</v>
      </c>
      <c r="AU307" s="330">
        <v>42251</v>
      </c>
      <c r="AV307" s="328">
        <v>1.7457</v>
      </c>
      <c r="AW307" s="330">
        <v>42251</v>
      </c>
      <c r="AX307" s="404">
        <v>1.7457</v>
      </c>
      <c r="AY307" s="330">
        <v>42251</v>
      </c>
      <c r="AZ307" s="404">
        <v>3.9529000000000001</v>
      </c>
      <c r="BA307" s="106"/>
      <c r="BC307" s="4">
        <v>42251</v>
      </c>
      <c r="BD307" s="5">
        <v>1.927</v>
      </c>
    </row>
    <row r="308" spans="1:56">
      <c r="A308" s="4">
        <v>42258</v>
      </c>
      <c r="B308" s="318">
        <v>42258</v>
      </c>
      <c r="C308" s="316">
        <v>0.66139999999999999</v>
      </c>
      <c r="D308" s="316">
        <f t="shared" si="80"/>
        <v>1.2935496815286636</v>
      </c>
      <c r="E308" s="316">
        <f t="shared" si="76"/>
        <v>9.3999999999999639E-3</v>
      </c>
      <c r="F308" s="4">
        <v>42258</v>
      </c>
      <c r="G308" s="5">
        <v>0.65200000000000002</v>
      </c>
      <c r="H308" s="5">
        <f t="shared" si="81"/>
        <v>1.2143885350318462</v>
      </c>
      <c r="I308" s="106"/>
      <c r="J308" s="95">
        <f t="shared" si="82"/>
        <v>93.707836397337559</v>
      </c>
      <c r="K308" s="70">
        <f t="shared" si="83"/>
        <v>1.39180206227344E-3</v>
      </c>
      <c r="L308" s="74">
        <f t="shared" si="84"/>
        <v>6.8636231163108005E-2</v>
      </c>
      <c r="M308" s="74">
        <f t="shared" si="85"/>
        <v>6.2645849410683033E-2</v>
      </c>
      <c r="N308" s="106"/>
      <c r="O308" s="4">
        <v>42258</v>
      </c>
      <c r="P308" s="5">
        <v>1.04</v>
      </c>
      <c r="Q308" s="5">
        <f t="shared" si="86"/>
        <v>1.41343949044586</v>
      </c>
      <c r="R308" s="106"/>
      <c r="S308" s="5">
        <f>(1+G308)/(1+P308)-1</f>
        <v>-0.19019607843137254</v>
      </c>
      <c r="T308" s="95">
        <f t="shared" si="77"/>
        <v>101.92200909216446</v>
      </c>
      <c r="U308" s="70">
        <f t="shared" si="78"/>
        <v>-1.0680376190960657E-4</v>
      </c>
      <c r="V308" s="74">
        <f t="shared" si="70"/>
        <v>3.3138001536256512E-2</v>
      </c>
      <c r="W308" s="74">
        <f t="shared" si="87"/>
        <v>2.545944025477909E-2</v>
      </c>
      <c r="X308" s="106"/>
      <c r="Y308" s="318">
        <v>42258</v>
      </c>
      <c r="Z308" s="316">
        <v>1.0769</v>
      </c>
      <c r="AA308" s="316">
        <f t="shared" si="88"/>
        <v>1.8183611464968155</v>
      </c>
      <c r="AB308" s="316">
        <f t="shared" si="72"/>
        <v>0.11329999999999996</v>
      </c>
      <c r="AC308" s="318">
        <v>42258</v>
      </c>
      <c r="AD308" s="316">
        <v>0.96360000000000001</v>
      </c>
      <c r="AE308" s="316">
        <f t="shared" si="89"/>
        <v>1.8107719745222919</v>
      </c>
      <c r="AF308" s="316">
        <f t="shared" si="73"/>
        <v>2.1399999999999975E-2</v>
      </c>
      <c r="AG308" s="316">
        <f t="shared" si="74"/>
        <v>-9.1899999999999982E-2</v>
      </c>
      <c r="AH308" s="4">
        <v>42258</v>
      </c>
      <c r="AI308" s="5">
        <v>0.98499999999999999</v>
      </c>
      <c r="AJ308" s="5">
        <f t="shared" si="90"/>
        <v>1.7907133757961784</v>
      </c>
      <c r="AK308" s="106"/>
      <c r="AL308" s="95">
        <f t="shared" si="75"/>
        <v>90.663253914039842</v>
      </c>
      <c r="AM308" s="70">
        <f t="shared" si="79"/>
        <v>2.5776247934577146E-3</v>
      </c>
      <c r="AN308" s="74">
        <f t="shared" si="71"/>
        <v>7.1742132680507248E-2</v>
      </c>
      <c r="AO308" s="74">
        <f t="shared" si="91"/>
        <v>7.5428778411726724E-2</v>
      </c>
      <c r="AP308" s="106"/>
      <c r="AQ308" s="4">
        <v>42258</v>
      </c>
      <c r="AR308" s="5">
        <v>1.4746999999999999</v>
      </c>
      <c r="AS308" s="330">
        <v>42258</v>
      </c>
      <c r="AT308" s="404">
        <v>1.7401</v>
      </c>
      <c r="AU308" s="330">
        <v>42258</v>
      </c>
      <c r="AV308" s="328">
        <v>1.7401</v>
      </c>
      <c r="AW308" s="330">
        <v>42258</v>
      </c>
      <c r="AX308" s="404">
        <v>1.7401</v>
      </c>
      <c r="AY308" s="330">
        <v>42258</v>
      </c>
      <c r="AZ308" s="404">
        <v>3.9529000000000001</v>
      </c>
      <c r="BA308" s="106"/>
      <c r="BC308" s="4">
        <v>42258</v>
      </c>
      <c r="BD308" s="5">
        <v>1.946</v>
      </c>
    </row>
    <row r="309" spans="1:56">
      <c r="A309" s="4">
        <v>42265</v>
      </c>
      <c r="B309" s="318">
        <v>42265</v>
      </c>
      <c r="C309" s="316">
        <v>0.68069999999999997</v>
      </c>
      <c r="D309" s="316">
        <f t="shared" si="80"/>
        <v>1.2857496815286635</v>
      </c>
      <c r="E309" s="316">
        <f t="shared" si="76"/>
        <v>1.8699999999999939E-2</v>
      </c>
      <c r="F309" s="4">
        <v>42265</v>
      </c>
      <c r="G309" s="5">
        <v>0.66200000000000003</v>
      </c>
      <c r="H309" s="5">
        <f t="shared" si="81"/>
        <v>1.2077452229299352</v>
      </c>
      <c r="I309" s="106"/>
      <c r="J309" s="95">
        <f t="shared" si="82"/>
        <v>93.614786431822878</v>
      </c>
      <c r="K309" s="70">
        <f t="shared" si="83"/>
        <v>-9.9297955317346445E-4</v>
      </c>
      <c r="L309" s="74">
        <f t="shared" si="84"/>
        <v>6.858793404743932E-2</v>
      </c>
      <c r="M309" s="74">
        <f t="shared" si="85"/>
        <v>6.2462464334467997E-2</v>
      </c>
      <c r="N309" s="106"/>
      <c r="O309" s="4">
        <v>42265</v>
      </c>
      <c r="P309" s="5">
        <v>1.06</v>
      </c>
      <c r="Q309" s="5">
        <f t="shared" si="86"/>
        <v>1.4078980891719746</v>
      </c>
      <c r="R309" s="106"/>
      <c r="S309" s="5">
        <f>(1+G309)/(1+P309)-1</f>
        <v>-0.19320388349514572</v>
      </c>
      <c r="T309" s="95">
        <f t="shared" si="77"/>
        <v>101.95272875496606</v>
      </c>
      <c r="U309" s="70">
        <f t="shared" si="78"/>
        <v>3.0140362297826018E-4</v>
      </c>
      <c r="V309" s="74">
        <f t="shared" si="70"/>
        <v>3.3137856378944015E-2</v>
      </c>
      <c r="W309" s="74">
        <f t="shared" si="87"/>
        <v>2.5410326808011391E-2</v>
      </c>
      <c r="X309" s="106"/>
      <c r="Y309" s="318">
        <v>42265</v>
      </c>
      <c r="Z309" s="316">
        <v>1.0858000000000001</v>
      </c>
      <c r="AA309" s="316">
        <f t="shared" si="88"/>
        <v>1.808069426751592</v>
      </c>
      <c r="AB309" s="316">
        <f t="shared" si="72"/>
        <v>0.13110000000000011</v>
      </c>
      <c r="AC309" s="318">
        <v>42265</v>
      </c>
      <c r="AD309" s="316">
        <v>0.95469999999999999</v>
      </c>
      <c r="AE309" s="316">
        <f t="shared" si="89"/>
        <v>1.7999630573248393</v>
      </c>
      <c r="AF309" s="316">
        <f t="shared" si="73"/>
        <v>1.0299999999999976E-2</v>
      </c>
      <c r="AG309" s="316">
        <f t="shared" si="74"/>
        <v>-0.12080000000000013</v>
      </c>
      <c r="AH309" s="4">
        <v>42265</v>
      </c>
      <c r="AI309" s="5">
        <v>0.96499999999999997</v>
      </c>
      <c r="AJ309" s="5">
        <f t="shared" si="90"/>
        <v>1.7802229299363055</v>
      </c>
      <c r="AK309" s="106"/>
      <c r="AL309" s="95">
        <f t="shared" si="75"/>
        <v>90.843007519077943</v>
      </c>
      <c r="AM309" s="70">
        <f t="shared" si="79"/>
        <v>1.9826511544415804E-3</v>
      </c>
      <c r="AN309" s="74">
        <f t="shared" si="71"/>
        <v>7.1625170160541721E-2</v>
      </c>
      <c r="AO309" s="74">
        <f t="shared" si="91"/>
        <v>7.4591480988157627E-2</v>
      </c>
      <c r="AP309" s="106"/>
      <c r="AQ309" s="4">
        <v>42265</v>
      </c>
      <c r="AR309" s="5">
        <v>1.5251999999999999</v>
      </c>
      <c r="AS309" s="330">
        <v>42265</v>
      </c>
      <c r="AT309" s="404">
        <v>1.8138999999999998</v>
      </c>
      <c r="AU309" s="330">
        <v>42265</v>
      </c>
      <c r="AV309" s="328">
        <v>1.8138999999999998</v>
      </c>
      <c r="AW309" s="330">
        <v>42265</v>
      </c>
      <c r="AX309" s="404">
        <v>1.8138999999999998</v>
      </c>
      <c r="AY309" s="330">
        <v>42265</v>
      </c>
      <c r="AZ309" s="404">
        <v>3.9529000000000001</v>
      </c>
      <c r="BA309" s="106"/>
      <c r="BC309" s="4">
        <v>42265</v>
      </c>
      <c r="BD309" s="5">
        <v>1.9790000000000001</v>
      </c>
    </row>
    <row r="310" spans="1:56">
      <c r="A310" s="4">
        <v>42272</v>
      </c>
      <c r="B310" s="318">
        <v>42272</v>
      </c>
      <c r="C310" s="316">
        <v>0.64949999999999997</v>
      </c>
      <c r="D310" s="316">
        <f t="shared" si="80"/>
        <v>1.2784401273885362</v>
      </c>
      <c r="E310" s="316">
        <f t="shared" si="76"/>
        <v>2.4999999999999467E-3</v>
      </c>
      <c r="F310" s="4">
        <v>42272</v>
      </c>
      <c r="G310" s="5">
        <v>0.64700000000000002</v>
      </c>
      <c r="H310" s="5">
        <f t="shared" si="81"/>
        <v>1.2017006369426741</v>
      </c>
      <c r="I310" s="106"/>
      <c r="J310" s="95">
        <f t="shared" si="82"/>
        <v>93.754399527832234</v>
      </c>
      <c r="K310" s="70">
        <f t="shared" si="83"/>
        <v>1.4913573093608694E-3</v>
      </c>
      <c r="L310" s="74">
        <f t="shared" si="84"/>
        <v>6.8298948932271938E-2</v>
      </c>
      <c r="M310" s="74">
        <f t="shared" si="85"/>
        <v>6.2277715805133013E-2</v>
      </c>
      <c r="N310" s="106"/>
      <c r="O310" s="4">
        <v>42272</v>
      </c>
      <c r="P310" s="5">
        <v>1.1100000000000001</v>
      </c>
      <c r="Q310" s="5">
        <f t="shared" si="86"/>
        <v>1.4030573248407647</v>
      </c>
      <c r="R310" s="106"/>
      <c r="S310" s="5">
        <f>(1+G310)/(1+P310)-1</f>
        <v>-0.21943127962085318</v>
      </c>
      <c r="T310" s="95">
        <f t="shared" si="77"/>
        <v>102.22102945566141</v>
      </c>
      <c r="U310" s="70">
        <f t="shared" si="78"/>
        <v>2.6316186331822931E-3</v>
      </c>
      <c r="V310" s="74">
        <f t="shared" si="70"/>
        <v>3.2955949719015706E-2</v>
      </c>
      <c r="W310" s="74">
        <f t="shared" si="87"/>
        <v>2.5360187750542024E-2</v>
      </c>
      <c r="X310" s="106"/>
      <c r="Y310" s="318">
        <v>42272</v>
      </c>
      <c r="Z310" s="316">
        <v>1.0476000000000001</v>
      </c>
      <c r="AA310" s="316">
        <f t="shared" si="88"/>
        <v>1.7975694267515918</v>
      </c>
      <c r="AB310" s="316">
        <f t="shared" si="72"/>
        <v>0.1049000000000001</v>
      </c>
      <c r="AC310" s="318">
        <v>42272</v>
      </c>
      <c r="AD310" s="316">
        <v>0.94269999999999998</v>
      </c>
      <c r="AE310" s="316">
        <f t="shared" si="89"/>
        <v>1.7890286624203815</v>
      </c>
      <c r="AF310" s="316">
        <f t="shared" si="73"/>
        <v>1.6299999999999981E-2</v>
      </c>
      <c r="AG310" s="316">
        <f t="shared" si="74"/>
        <v>-8.8600000000000123E-2</v>
      </c>
      <c r="AH310" s="4">
        <v>42272</v>
      </c>
      <c r="AI310" s="5">
        <v>0.95899999999999996</v>
      </c>
      <c r="AJ310" s="5">
        <f t="shared" si="90"/>
        <v>1.7695923566878982</v>
      </c>
      <c r="AK310" s="106"/>
      <c r="AL310" s="95">
        <f t="shared" si="75"/>
        <v>90.89701001870425</v>
      </c>
      <c r="AM310" s="70">
        <f t="shared" si="79"/>
        <v>5.944596188646224E-4</v>
      </c>
      <c r="AN310" s="74">
        <f t="shared" si="71"/>
        <v>7.1203954632732519E-2</v>
      </c>
      <c r="AO310" s="74">
        <f t="shared" si="91"/>
        <v>7.3751949152431828E-2</v>
      </c>
      <c r="AP310" s="106"/>
      <c r="AQ310" s="4">
        <v>42272</v>
      </c>
      <c r="AR310" s="5">
        <v>1.5234999999999999</v>
      </c>
      <c r="AS310" s="330">
        <v>42272</v>
      </c>
      <c r="AT310" s="404">
        <v>1.8340000000000001</v>
      </c>
      <c r="AU310" s="330">
        <v>42272</v>
      </c>
      <c r="AV310" s="328">
        <v>1.8340000000000001</v>
      </c>
      <c r="AW310" s="330">
        <v>42272</v>
      </c>
      <c r="AX310" s="404">
        <v>1.8340000000000001</v>
      </c>
      <c r="AY310" s="330">
        <v>42272</v>
      </c>
      <c r="AZ310" s="404">
        <v>3.9529000000000001</v>
      </c>
      <c r="BA310" s="106"/>
      <c r="BC310" s="4">
        <v>42272</v>
      </c>
      <c r="BD310" s="5">
        <v>2.0449999999999999</v>
      </c>
    </row>
    <row r="311" spans="1:56">
      <c r="A311" s="4">
        <v>42279</v>
      </c>
      <c r="B311" s="318">
        <v>42279</v>
      </c>
      <c r="C311" s="316">
        <v>0.5151</v>
      </c>
      <c r="D311" s="316">
        <f t="shared" si="80"/>
        <v>1.271352229299364</v>
      </c>
      <c r="E311" s="316">
        <f t="shared" si="76"/>
        <v>6.0999999999999943E-3</v>
      </c>
      <c r="F311" s="4">
        <v>42279</v>
      </c>
      <c r="G311" s="5">
        <v>0.50900000000000001</v>
      </c>
      <c r="H311" s="5">
        <f t="shared" si="81"/>
        <v>1.1957643312101898</v>
      </c>
      <c r="I311" s="106"/>
      <c r="J311" s="95">
        <f t="shared" si="82"/>
        <v>95.049640678490164</v>
      </c>
      <c r="K311" s="70">
        <f t="shared" si="83"/>
        <v>1.3815257280522821E-2</v>
      </c>
      <c r="L311" s="74">
        <f t="shared" si="84"/>
        <v>6.9432208298275372E-2</v>
      </c>
      <c r="M311" s="74">
        <f t="shared" si="85"/>
        <v>6.2099781746307273E-2</v>
      </c>
      <c r="N311" s="106"/>
      <c r="O311" s="4">
        <v>42279</v>
      </c>
      <c r="P311" s="5">
        <v>1.01</v>
      </c>
      <c r="Q311" s="5">
        <f t="shared" si="86"/>
        <v>1.3975796178343951</v>
      </c>
      <c r="R311" s="106"/>
      <c r="S311" s="5">
        <f>(1+G311)/(1+P311)-1</f>
        <v>-0.24925373134328355</v>
      </c>
      <c r="T311" s="95">
        <f t="shared" si="77"/>
        <v>102.52705085582859</v>
      </c>
      <c r="U311" s="70">
        <f t="shared" si="78"/>
        <v>2.9937225421890301E-3</v>
      </c>
      <c r="V311" s="74">
        <f t="shared" si="70"/>
        <v>3.3070651371696833E-2</v>
      </c>
      <c r="W311" s="74">
        <f t="shared" si="87"/>
        <v>2.5309163356180098E-2</v>
      </c>
      <c r="X311" s="106"/>
      <c r="Y311" s="318">
        <v>42279</v>
      </c>
      <c r="Z311" s="316">
        <v>0.92079999999999995</v>
      </c>
      <c r="AA311" s="316">
        <f t="shared" si="88"/>
        <v>1.7867872611464968</v>
      </c>
      <c r="AB311" s="316">
        <f t="shared" si="72"/>
        <v>0.11369999999999991</v>
      </c>
      <c r="AC311" s="318">
        <v>42279</v>
      </c>
      <c r="AD311" s="316">
        <v>0.80710000000000004</v>
      </c>
      <c r="AE311" s="316">
        <f t="shared" si="89"/>
        <v>1.7779261146496803</v>
      </c>
      <c r="AF311" s="316">
        <f t="shared" si="73"/>
        <v>1.6899999999999915E-2</v>
      </c>
      <c r="AG311" s="316">
        <f t="shared" si="74"/>
        <v>-9.6799999999999997E-2</v>
      </c>
      <c r="AH311" s="4">
        <v>42279</v>
      </c>
      <c r="AI311" s="5">
        <v>0.82399999999999995</v>
      </c>
      <c r="AJ311" s="5">
        <f t="shared" si="90"/>
        <v>1.7587515923566877</v>
      </c>
      <c r="AK311" s="106"/>
      <c r="AL311" s="95">
        <f t="shared" si="75"/>
        <v>92.121450492831684</v>
      </c>
      <c r="AM311" s="70">
        <f t="shared" si="79"/>
        <v>1.3470635325358618E-2</v>
      </c>
      <c r="AN311" s="74">
        <f t="shared" si="71"/>
        <v>7.2153078514203411E-2</v>
      </c>
      <c r="AO311" s="74">
        <f t="shared" si="91"/>
        <v>7.291848329271057E-2</v>
      </c>
      <c r="AP311" s="106"/>
      <c r="AQ311" s="4">
        <v>42279</v>
      </c>
      <c r="AR311" s="5">
        <v>1.4506999999999999</v>
      </c>
      <c r="AS311" s="330">
        <v>42279</v>
      </c>
      <c r="AT311" s="404">
        <v>1.7783</v>
      </c>
      <c r="AU311" s="330">
        <v>42279</v>
      </c>
      <c r="AV311" s="328">
        <v>1.7783</v>
      </c>
      <c r="AW311" s="330">
        <v>42279</v>
      </c>
      <c r="AX311" s="404">
        <v>1.7783</v>
      </c>
      <c r="AY311" s="330">
        <v>42279</v>
      </c>
      <c r="AZ311" s="404">
        <v>3.9529000000000001</v>
      </c>
      <c r="BA311" s="106"/>
      <c r="BC311" s="4">
        <v>42279</v>
      </c>
      <c r="BD311" s="5">
        <v>1.8639999999999999</v>
      </c>
    </row>
    <row r="312" spans="1:56">
      <c r="A312" s="4">
        <v>42286</v>
      </c>
      <c r="B312" s="318">
        <v>42286</v>
      </c>
      <c r="C312" s="316">
        <v>0.62139999999999995</v>
      </c>
      <c r="D312" s="316">
        <f t="shared" si="80"/>
        <v>1.2643942675159245</v>
      </c>
      <c r="E312" s="316">
        <f t="shared" si="76"/>
        <v>6.3999999999999613E-3</v>
      </c>
      <c r="F312" s="4">
        <v>42286</v>
      </c>
      <c r="G312" s="5">
        <v>0.61499999999999999</v>
      </c>
      <c r="H312" s="5">
        <f t="shared" si="81"/>
        <v>1.1899999999999986</v>
      </c>
      <c r="I312" s="106"/>
      <c r="J312" s="95">
        <f t="shared" si="82"/>
        <v>94.05300691484662</v>
      </c>
      <c r="K312" s="70">
        <f t="shared" si="83"/>
        <v>-1.0485402748808954E-2</v>
      </c>
      <c r="L312" s="74">
        <f t="shared" si="84"/>
        <v>7.025649162486855E-2</v>
      </c>
      <c r="M312" s="74">
        <f t="shared" si="85"/>
        <v>6.1929469839544699E-2</v>
      </c>
      <c r="N312" s="106"/>
      <c r="O312" s="4">
        <v>42286</v>
      </c>
      <c r="P312" s="5">
        <v>1.1200000000000001</v>
      </c>
      <c r="Q312" s="5">
        <f t="shared" si="86"/>
        <v>1.3925477707006373</v>
      </c>
      <c r="R312" s="106"/>
      <c r="S312" s="5">
        <f>(1+G312)/(1+P312)-1</f>
        <v>-0.23820754716981141</v>
      </c>
      <c r="T312" s="95">
        <f t="shared" si="77"/>
        <v>102.41358371338306</v>
      </c>
      <c r="U312" s="70">
        <f t="shared" si="78"/>
        <v>-1.1067044404221113E-3</v>
      </c>
      <c r="V312" s="74">
        <f t="shared" si="70"/>
        <v>3.2955325794562243E-2</v>
      </c>
      <c r="W312" s="74">
        <f t="shared" si="87"/>
        <v>2.5261460192796931E-2</v>
      </c>
      <c r="X312" s="106"/>
      <c r="Y312" s="318">
        <v>42286</v>
      </c>
      <c r="Z312" s="316">
        <v>1.0209999999999999</v>
      </c>
      <c r="AA312" s="316">
        <f t="shared" si="88"/>
        <v>1.7769904458598731</v>
      </c>
      <c r="AB312" s="316">
        <f t="shared" si="72"/>
        <v>0.1107999999999999</v>
      </c>
      <c r="AC312" s="318">
        <v>42286</v>
      </c>
      <c r="AD312" s="316">
        <v>0.91020000000000001</v>
      </c>
      <c r="AE312" s="316">
        <f t="shared" si="89"/>
        <v>1.7678242038216552</v>
      </c>
      <c r="AF312" s="316">
        <f t="shared" si="73"/>
        <v>2.1800000000000042E-2</v>
      </c>
      <c r="AG312" s="316">
        <f t="shared" si="74"/>
        <v>-8.8999999999999857E-2</v>
      </c>
      <c r="AH312" s="4">
        <v>42286</v>
      </c>
      <c r="AI312" s="5">
        <v>0.93200000000000005</v>
      </c>
      <c r="AJ312" s="5">
        <f t="shared" si="90"/>
        <v>1.7489936305732479</v>
      </c>
      <c r="AK312" s="106"/>
      <c r="AL312" s="95">
        <f t="shared" si="75"/>
        <v>91.140458649556976</v>
      </c>
      <c r="AM312" s="70">
        <f t="shared" si="79"/>
        <v>-1.0648897059551216E-2</v>
      </c>
      <c r="AN312" s="74">
        <f t="shared" si="71"/>
        <v>7.302025948330125E-2</v>
      </c>
      <c r="AO312" s="74">
        <f t="shared" si="91"/>
        <v>7.210776251909877E-2</v>
      </c>
      <c r="AP312" s="106"/>
      <c r="AQ312" s="4">
        <v>42286</v>
      </c>
      <c r="AR312" s="5">
        <v>1.5122</v>
      </c>
      <c r="AS312" s="330">
        <v>42286</v>
      </c>
      <c r="AT312" s="404">
        <v>1.8193000000000001</v>
      </c>
      <c r="AU312" s="330">
        <v>42286</v>
      </c>
      <c r="AV312" s="328">
        <v>1.8193000000000001</v>
      </c>
      <c r="AW312" s="330">
        <v>42286</v>
      </c>
      <c r="AX312" s="404">
        <v>1.8193000000000001</v>
      </c>
      <c r="AY312" s="330">
        <v>42286</v>
      </c>
      <c r="AZ312" s="404">
        <v>3.9529000000000001</v>
      </c>
      <c r="BA312" s="106"/>
      <c r="BC312" s="4">
        <v>42286</v>
      </c>
      <c r="BD312" s="5">
        <v>1.9470000000000001</v>
      </c>
    </row>
    <row r="313" spans="1:56">
      <c r="A313" s="4">
        <v>42293</v>
      </c>
      <c r="B313" s="318">
        <v>42293</v>
      </c>
      <c r="C313" s="316">
        <v>0.55279999999999996</v>
      </c>
      <c r="D313" s="316">
        <f t="shared" si="80"/>
        <v>1.2573433121019117</v>
      </c>
      <c r="E313" s="316">
        <f t="shared" si="76"/>
        <v>5.7999999999999163E-3</v>
      </c>
      <c r="F313" s="4">
        <v>42293</v>
      </c>
      <c r="G313" s="5">
        <v>0.54700000000000004</v>
      </c>
      <c r="H313" s="5">
        <f t="shared" si="81"/>
        <v>1.1842866242038204</v>
      </c>
      <c r="I313" s="106"/>
      <c r="J313" s="95">
        <f t="shared" si="82"/>
        <v>94.691027312849286</v>
      </c>
      <c r="K313" s="70">
        <f t="shared" si="83"/>
        <v>6.7836257333092507E-3</v>
      </c>
      <c r="L313" s="74">
        <f t="shared" si="84"/>
        <v>7.0494191746973925E-2</v>
      </c>
      <c r="M313" s="74">
        <f t="shared" si="85"/>
        <v>6.1773125404450319E-2</v>
      </c>
      <c r="N313" s="106"/>
      <c r="O313" s="4">
        <v>42293</v>
      </c>
      <c r="P313" s="5">
        <v>1.1299999999999999</v>
      </c>
      <c r="Q313" s="5">
        <f t="shared" si="86"/>
        <v>1.3882165605095547</v>
      </c>
      <c r="R313" s="106"/>
      <c r="S313" s="5">
        <f>(1+G313)/(1+P313)-1</f>
        <v>-0.27370892018779336</v>
      </c>
      <c r="T313" s="95">
        <f t="shared" si="77"/>
        <v>102.77874847827592</v>
      </c>
      <c r="U313" s="70">
        <f t="shared" si="78"/>
        <v>3.5655891694485698E-3</v>
      </c>
      <c r="V313" s="74">
        <f t="shared" si="70"/>
        <v>3.3109071279385088E-2</v>
      </c>
      <c r="W313" s="74">
        <f t="shared" si="87"/>
        <v>2.5215475832473279E-2</v>
      </c>
      <c r="X313" s="106"/>
      <c r="Y313" s="318">
        <v>42293</v>
      </c>
      <c r="Z313" s="316">
        <v>0.94899999999999995</v>
      </c>
      <c r="AA313" s="316">
        <f t="shared" si="88"/>
        <v>1.7672324840764329</v>
      </c>
      <c r="AB313" s="316">
        <f t="shared" si="72"/>
        <v>0.10349999999999993</v>
      </c>
      <c r="AC313" s="318">
        <v>42293</v>
      </c>
      <c r="AD313" s="316">
        <v>0.84550000000000003</v>
      </c>
      <c r="AE313" s="316">
        <f t="shared" si="89"/>
        <v>1.7579254777070057</v>
      </c>
      <c r="AF313" s="316">
        <f t="shared" si="73"/>
        <v>1.6499999999999959E-2</v>
      </c>
      <c r="AG313" s="316">
        <f t="shared" si="74"/>
        <v>-8.6999999999999966E-2</v>
      </c>
      <c r="AH313" s="4">
        <v>42293</v>
      </c>
      <c r="AI313" s="5">
        <v>0.86199999999999999</v>
      </c>
      <c r="AJ313" s="5">
        <f t="shared" si="90"/>
        <v>1.7394458598726117</v>
      </c>
      <c r="AK313" s="106"/>
      <c r="AL313" s="95">
        <f t="shared" si="75"/>
        <v>91.774968548754501</v>
      </c>
      <c r="AM313" s="70">
        <f t="shared" si="79"/>
        <v>6.961890565388428E-3</v>
      </c>
      <c r="AN313" s="74">
        <f t="shared" si="71"/>
        <v>7.297492646861177E-2</v>
      </c>
      <c r="AO313" s="74">
        <f t="shared" si="91"/>
        <v>7.1326184510554294E-2</v>
      </c>
      <c r="AP313" s="106"/>
      <c r="AQ313" s="4">
        <v>42293</v>
      </c>
      <c r="AR313" s="5">
        <v>1.4508000000000001</v>
      </c>
      <c r="AS313" s="330">
        <v>42293</v>
      </c>
      <c r="AT313" s="404">
        <v>1.7530000000000001</v>
      </c>
      <c r="AU313" s="330">
        <v>42293</v>
      </c>
      <c r="AV313" s="328">
        <v>1.7530000000000001</v>
      </c>
      <c r="AW313" s="330">
        <v>42293</v>
      </c>
      <c r="AX313" s="404">
        <v>1.7530000000000001</v>
      </c>
      <c r="AY313" s="330">
        <v>42293</v>
      </c>
      <c r="AZ313" s="404">
        <v>3.9529000000000001</v>
      </c>
      <c r="BA313" s="106"/>
      <c r="BC313" s="4">
        <v>42293</v>
      </c>
      <c r="BD313" s="5">
        <v>1.8820000000000001</v>
      </c>
    </row>
    <row r="314" spans="1:56">
      <c r="A314" s="4">
        <v>42300</v>
      </c>
      <c r="B314" s="318">
        <v>42300</v>
      </c>
      <c r="C314" s="316">
        <v>0.51900000000000002</v>
      </c>
      <c r="D314" s="316">
        <f t="shared" si="80"/>
        <v>1.2492019108280266</v>
      </c>
      <c r="E314" s="316">
        <f t="shared" si="76"/>
        <v>8.0000000000000071E-3</v>
      </c>
      <c r="F314" s="4">
        <v>42300</v>
      </c>
      <c r="G314" s="5">
        <v>0.51100000000000001</v>
      </c>
      <c r="H314" s="5">
        <f t="shared" si="81"/>
        <v>1.1773949044585974</v>
      </c>
      <c r="I314" s="106"/>
      <c r="J314" s="95">
        <f t="shared" si="82"/>
        <v>95.03072909067329</v>
      </c>
      <c r="K314" s="70">
        <f t="shared" si="83"/>
        <v>3.587475893588786E-3</v>
      </c>
      <c r="L314" s="74">
        <f t="shared" si="84"/>
        <v>7.0440951134121049E-2</v>
      </c>
      <c r="M314" s="74">
        <f t="shared" si="85"/>
        <v>6.161012680490751E-2</v>
      </c>
      <c r="N314" s="106"/>
      <c r="O314" s="4">
        <v>42300</v>
      </c>
      <c r="P314" s="5">
        <v>1.19</v>
      </c>
      <c r="Q314" s="5">
        <f t="shared" si="86"/>
        <v>1.3844585987261151</v>
      </c>
      <c r="R314" s="106"/>
      <c r="S314" s="5">
        <f>(1+G314)/(1+P314)-1</f>
        <v>-0.31004566210045659</v>
      </c>
      <c r="T314" s="95">
        <f t="shared" si="77"/>
        <v>103.1539895494587</v>
      </c>
      <c r="U314" s="70">
        <f t="shared" si="78"/>
        <v>3.6509597240532532E-3</v>
      </c>
      <c r="V314" s="74">
        <f t="shared" si="70"/>
        <v>3.3269816427437364E-2</v>
      </c>
      <c r="W314" s="74">
        <f t="shared" si="87"/>
        <v>2.5167224619895331E-2</v>
      </c>
      <c r="X314" s="106"/>
      <c r="Y314" s="318">
        <v>42300</v>
      </c>
      <c r="Z314" s="316">
        <v>0.89810000000000001</v>
      </c>
      <c r="AA314" s="316">
        <f t="shared" si="88"/>
        <v>1.7569738853503185</v>
      </c>
      <c r="AB314" s="316">
        <f t="shared" si="72"/>
        <v>0.10560000000000003</v>
      </c>
      <c r="AC314" s="318">
        <v>42300</v>
      </c>
      <c r="AD314" s="316">
        <v>0.79249999999999998</v>
      </c>
      <c r="AE314" s="316">
        <f t="shared" si="89"/>
        <v>1.7474649681528658</v>
      </c>
      <c r="AF314" s="316">
        <f t="shared" si="73"/>
        <v>9.5000000000000639E-3</v>
      </c>
      <c r="AG314" s="316">
        <f t="shared" si="74"/>
        <v>-9.6099999999999963E-2</v>
      </c>
      <c r="AH314" s="4">
        <v>42300</v>
      </c>
      <c r="AI314" s="5">
        <v>0.80200000000000005</v>
      </c>
      <c r="AJ314" s="5">
        <f t="shared" si="90"/>
        <v>1.7293057324840766</v>
      </c>
      <c r="AK314" s="106"/>
      <c r="AL314" s="95">
        <f t="shared" si="75"/>
        <v>92.322702800481238</v>
      </c>
      <c r="AM314" s="70">
        <f t="shared" si="79"/>
        <v>5.9682314294203136E-3</v>
      </c>
      <c r="AN314" s="74">
        <f t="shared" si="71"/>
        <v>7.315100758442919E-2</v>
      </c>
      <c r="AO314" s="74">
        <f t="shared" si="91"/>
        <v>7.0545320706552853E-2</v>
      </c>
      <c r="AP314" s="106"/>
      <c r="AQ314" s="4">
        <v>42300</v>
      </c>
      <c r="AR314" s="5">
        <v>1.3875</v>
      </c>
      <c r="AS314" s="330">
        <v>42300</v>
      </c>
      <c r="AT314" s="404">
        <v>1.6539999999999999</v>
      </c>
      <c r="AU314" s="330">
        <v>42300</v>
      </c>
      <c r="AV314" s="328">
        <v>1.6539999999999999</v>
      </c>
      <c r="AW314" s="330">
        <v>42300</v>
      </c>
      <c r="AX314" s="404">
        <v>1.6539999999999999</v>
      </c>
      <c r="AY314" s="330">
        <v>42300</v>
      </c>
      <c r="AZ314" s="404">
        <v>3.9529000000000001</v>
      </c>
      <c r="BA314" s="106"/>
      <c r="BC314" s="4">
        <v>42300</v>
      </c>
      <c r="BD314" s="5">
        <v>2.012</v>
      </c>
    </row>
    <row r="315" spans="1:56">
      <c r="A315" s="4">
        <v>42307</v>
      </c>
      <c r="B315" s="318">
        <v>42307</v>
      </c>
      <c r="C315" s="316">
        <v>0.5514</v>
      </c>
      <c r="D315" s="316">
        <f t="shared" si="80"/>
        <v>1.2417891719745233</v>
      </c>
      <c r="E315" s="316">
        <f t="shared" si="76"/>
        <v>3.4399999999999986E-2</v>
      </c>
      <c r="F315" s="4">
        <v>42307</v>
      </c>
      <c r="G315" s="5">
        <v>0.51700000000000002</v>
      </c>
      <c r="H315" s="5">
        <f t="shared" si="81"/>
        <v>1.1709044585987247</v>
      </c>
      <c r="I315" s="106"/>
      <c r="J315" s="95">
        <f t="shared" si="82"/>
        <v>94.974019156934204</v>
      </c>
      <c r="K315" s="70">
        <f t="shared" si="83"/>
        <v>-5.9675364255046498E-4</v>
      </c>
      <c r="L315" s="74">
        <f t="shared" si="84"/>
        <v>7.0318860858711044E-2</v>
      </c>
      <c r="M315" s="74">
        <f t="shared" si="85"/>
        <v>6.1447924983306187E-2</v>
      </c>
      <c r="N315" s="106"/>
      <c r="O315" s="4">
        <v>42307</v>
      </c>
      <c r="P315" s="5">
        <v>1.18</v>
      </c>
      <c r="Q315" s="5">
        <f t="shared" si="86"/>
        <v>1.3808280254777074</v>
      </c>
      <c r="R315" s="106"/>
      <c r="S315" s="5">
        <f>(1+G315)/(1+P315)-1</f>
        <v>-0.3041284403669724</v>
      </c>
      <c r="T315" s="95">
        <f t="shared" si="77"/>
        <v>103.09278119458476</v>
      </c>
      <c r="U315" s="70">
        <f t="shared" si="78"/>
        <v>-5.9336876005744172E-4</v>
      </c>
      <c r="V315" s="74">
        <f t="shared" si="70"/>
        <v>3.3159507097506598E-2</v>
      </c>
      <c r="W315" s="74">
        <f t="shared" si="87"/>
        <v>2.5118314995096609E-2</v>
      </c>
      <c r="X315" s="106"/>
      <c r="Y315" s="318">
        <v>42307</v>
      </c>
      <c r="Z315" s="316">
        <v>0.92810000000000004</v>
      </c>
      <c r="AA315" s="316">
        <f t="shared" si="88"/>
        <v>1.746477070063694</v>
      </c>
      <c r="AB315" s="316">
        <f t="shared" si="72"/>
        <v>0.10710000000000008</v>
      </c>
      <c r="AC315" s="318">
        <v>42307</v>
      </c>
      <c r="AD315" s="316">
        <v>0.82099999999999995</v>
      </c>
      <c r="AE315" s="316">
        <f t="shared" si="89"/>
        <v>1.736792993630573</v>
      </c>
      <c r="AF315" s="316">
        <f t="shared" si="73"/>
        <v>-1.5999999999999903E-2</v>
      </c>
      <c r="AG315" s="316">
        <f t="shared" si="74"/>
        <v>-0.12309999999999999</v>
      </c>
      <c r="AH315" s="4">
        <v>42307</v>
      </c>
      <c r="AI315" s="5">
        <v>0.80500000000000005</v>
      </c>
      <c r="AJ315" s="5">
        <f t="shared" si="90"/>
        <v>1.7188343949044591</v>
      </c>
      <c r="AK315" s="106"/>
      <c r="AL315" s="95">
        <f t="shared" si="75"/>
        <v>92.295230847776295</v>
      </c>
      <c r="AM315" s="70">
        <f t="shared" si="79"/>
        <v>-2.9756443292515411E-4</v>
      </c>
      <c r="AN315" s="74">
        <f t="shared" si="71"/>
        <v>7.2203377749685313E-2</v>
      </c>
      <c r="AO315" s="74">
        <f t="shared" si="91"/>
        <v>6.9757759338772471E-2</v>
      </c>
      <c r="AP315" s="106"/>
      <c r="AQ315" s="4">
        <v>42307</v>
      </c>
      <c r="AR315" s="5">
        <v>1.4076</v>
      </c>
      <c r="AS315" s="330">
        <v>42307</v>
      </c>
      <c r="AT315" s="404">
        <v>1.6863000000000001</v>
      </c>
      <c r="AU315" s="330">
        <v>42307</v>
      </c>
      <c r="AV315" s="328">
        <v>1.6863000000000001</v>
      </c>
      <c r="AW315" s="330">
        <v>42307</v>
      </c>
      <c r="AX315" s="404">
        <v>1.6863000000000001</v>
      </c>
      <c r="AY315" s="330">
        <v>42307</v>
      </c>
      <c r="AZ315" s="404">
        <v>3.9529000000000001</v>
      </c>
      <c r="BA315" s="106"/>
      <c r="BC315" s="4">
        <v>42307</v>
      </c>
      <c r="BD315" s="5">
        <v>2.06</v>
      </c>
    </row>
    <row r="316" spans="1:56">
      <c r="A316" s="4">
        <v>42314</v>
      </c>
      <c r="B316" s="318">
        <v>42314</v>
      </c>
      <c r="C316" s="316">
        <v>0.71460000000000001</v>
      </c>
      <c r="D316" s="316">
        <f t="shared" si="80"/>
        <v>1.2359808917197461</v>
      </c>
      <c r="E316" s="316">
        <f t="shared" si="76"/>
        <v>2.2600000000000064E-2</v>
      </c>
      <c r="F316" s="4">
        <v>42314</v>
      </c>
      <c r="G316" s="5">
        <v>0.69199999999999995</v>
      </c>
      <c r="H316" s="5">
        <f t="shared" si="81"/>
        <v>1.1660828025477692</v>
      </c>
      <c r="I316" s="106"/>
      <c r="J316" s="95">
        <f t="shared" si="82"/>
        <v>93.33624580890465</v>
      </c>
      <c r="K316" s="70">
        <f t="shared" si="83"/>
        <v>-1.7244435505286062E-2</v>
      </c>
      <c r="L316" s="74">
        <f t="shared" si="84"/>
        <v>7.2492292827620056E-2</v>
      </c>
      <c r="M316" s="74">
        <f t="shared" si="85"/>
        <v>6.1337928303019471E-2</v>
      </c>
      <c r="N316" s="106"/>
      <c r="O316" s="4">
        <v>42314</v>
      </c>
      <c r="P316" s="5">
        <v>1.2</v>
      </c>
      <c r="Q316" s="5">
        <f t="shared" si="86"/>
        <v>1.3773248407643317</v>
      </c>
      <c r="R316" s="106"/>
      <c r="S316" s="5">
        <f>(1+G316)/(1+P316)-1</f>
        <v>-0.23090909090909095</v>
      </c>
      <c r="T316" s="95">
        <f t="shared" si="77"/>
        <v>102.33868927010229</v>
      </c>
      <c r="U316" s="70">
        <f t="shared" si="78"/>
        <v>-7.3146918314206588E-3</v>
      </c>
      <c r="V316" s="74">
        <f t="shared" si="70"/>
        <v>3.3987222552561931E-2</v>
      </c>
      <c r="W316" s="74">
        <f t="shared" si="87"/>
        <v>2.5077443874520457E-2</v>
      </c>
      <c r="X316" s="106"/>
      <c r="Y316" s="318">
        <v>42314</v>
      </c>
      <c r="Z316" s="316">
        <v>1.0926</v>
      </c>
      <c r="AA316" s="316">
        <f t="shared" si="88"/>
        <v>1.737450955414013</v>
      </c>
      <c r="AB316" s="316">
        <f t="shared" si="72"/>
        <v>0.12429999999999997</v>
      </c>
      <c r="AC316" s="318">
        <v>42314</v>
      </c>
      <c r="AD316" s="316">
        <v>0.96830000000000005</v>
      </c>
      <c r="AE316" s="316">
        <f t="shared" si="89"/>
        <v>1.7273082802547772</v>
      </c>
      <c r="AF316" s="316">
        <f t="shared" si="73"/>
        <v>3.6999999999999256E-3</v>
      </c>
      <c r="AG316" s="316">
        <f t="shared" si="74"/>
        <v>-0.12060000000000004</v>
      </c>
      <c r="AH316" s="4">
        <v>42314</v>
      </c>
      <c r="AI316" s="5">
        <v>0.97199999999999998</v>
      </c>
      <c r="AJ316" s="5">
        <f t="shared" si="90"/>
        <v>1.7096369426751596</v>
      </c>
      <c r="AK316" s="106"/>
      <c r="AL316" s="95">
        <f t="shared" si="75"/>
        <v>90.780049203036711</v>
      </c>
      <c r="AM316" s="70">
        <f t="shared" si="79"/>
        <v>-1.641668405639066E-2</v>
      </c>
      <c r="AN316" s="74">
        <f t="shared" si="71"/>
        <v>7.4126058457953656E-2</v>
      </c>
      <c r="AO316" s="74">
        <f t="shared" si="91"/>
        <v>6.898425410666946E-2</v>
      </c>
      <c r="AP316" s="106"/>
      <c r="AQ316" s="4">
        <v>42314</v>
      </c>
      <c r="AR316" s="5">
        <v>1.5021</v>
      </c>
      <c r="AS316" s="330">
        <v>42314</v>
      </c>
      <c r="AT316" s="404">
        <v>1.7477</v>
      </c>
      <c r="AU316" s="330">
        <v>42314</v>
      </c>
      <c r="AV316" s="328">
        <v>1.7477</v>
      </c>
      <c r="AW316" s="330">
        <v>42314</v>
      </c>
      <c r="AX316" s="404">
        <v>1.7477</v>
      </c>
      <c r="AY316" s="330">
        <v>42314</v>
      </c>
      <c r="AZ316" s="404">
        <v>3.9529000000000001</v>
      </c>
      <c r="BA316" s="106"/>
      <c r="BC316" s="4">
        <v>42314</v>
      </c>
      <c r="BD316" s="5">
        <v>2.2909999999999999</v>
      </c>
    </row>
    <row r="317" spans="1:56">
      <c r="A317" s="4">
        <v>42321</v>
      </c>
      <c r="B317" s="318">
        <v>42321</v>
      </c>
      <c r="C317" s="316">
        <v>0.59489999999999998</v>
      </c>
      <c r="D317" s="316">
        <f t="shared" si="80"/>
        <v>1.2300662420382174</v>
      </c>
      <c r="E317" s="316">
        <f t="shared" si="76"/>
        <v>3.6899999999999933E-2</v>
      </c>
      <c r="F317" s="4">
        <v>42321</v>
      </c>
      <c r="G317" s="5">
        <v>0.55800000000000005</v>
      </c>
      <c r="H317" s="5">
        <f t="shared" si="81"/>
        <v>1.161057324840763</v>
      </c>
      <c r="I317" s="106"/>
      <c r="J317" s="95">
        <f t="shared" si="82"/>
        <v>94.587496144928636</v>
      </c>
      <c r="K317" s="70">
        <f t="shared" si="83"/>
        <v>1.3405835269888387E-2</v>
      </c>
      <c r="L317" s="74">
        <f t="shared" si="84"/>
        <v>7.359922011561712E-2</v>
      </c>
      <c r="M317" s="74">
        <f t="shared" si="85"/>
        <v>6.1233842137915863E-2</v>
      </c>
      <c r="N317" s="106"/>
      <c r="O317" s="4">
        <v>42321</v>
      </c>
      <c r="P317" s="5">
        <v>1.1599999999999999</v>
      </c>
      <c r="Q317" s="5">
        <f t="shared" si="86"/>
        <v>1.3739490445859879</v>
      </c>
      <c r="R317" s="106"/>
      <c r="S317" s="5">
        <f>(1+G317)/(1+P317)-1</f>
        <v>-0.27870370370370368</v>
      </c>
      <c r="T317" s="95">
        <f t="shared" si="77"/>
        <v>102.83023931730891</v>
      </c>
      <c r="U317" s="70">
        <f t="shared" si="78"/>
        <v>4.8031692677758323E-3</v>
      </c>
      <c r="V317" s="74">
        <f t="shared" si="70"/>
        <v>3.423723004786608E-2</v>
      </c>
      <c r="W317" s="74">
        <f t="shared" si="87"/>
        <v>2.5040806297768836E-2</v>
      </c>
      <c r="X317" s="106"/>
      <c r="Y317" s="318">
        <v>42321</v>
      </c>
      <c r="Z317" s="316">
        <v>0.97360000000000002</v>
      </c>
      <c r="AA317" s="316">
        <f t="shared" si="88"/>
        <v>1.7283643312101908</v>
      </c>
      <c r="AB317" s="316">
        <f t="shared" si="72"/>
        <v>0.12060000000000004</v>
      </c>
      <c r="AC317" s="318">
        <v>42321</v>
      </c>
      <c r="AD317" s="316">
        <v>0.85299999999999998</v>
      </c>
      <c r="AE317" s="316">
        <f t="shared" si="89"/>
        <v>1.7177656050955417</v>
      </c>
      <c r="AF317" s="316">
        <f t="shared" si="73"/>
        <v>-1.100000000000001E-2</v>
      </c>
      <c r="AG317" s="316">
        <f t="shared" si="74"/>
        <v>-0.13160000000000005</v>
      </c>
      <c r="AH317" s="4">
        <v>42321</v>
      </c>
      <c r="AI317" s="5">
        <v>0.84199999999999997</v>
      </c>
      <c r="AJ317" s="5">
        <f t="shared" si="90"/>
        <v>1.7003439490445864</v>
      </c>
      <c r="AK317" s="106"/>
      <c r="AL317" s="95">
        <f t="shared" si="75"/>
        <v>91.957148433507172</v>
      </c>
      <c r="AM317" s="70">
        <f t="shared" si="79"/>
        <v>1.2966496942932755E-2</v>
      </c>
      <c r="AN317" s="74">
        <f t="shared" si="71"/>
        <v>7.4970283397347542E-2</v>
      </c>
      <c r="AO317" s="74">
        <f t="shared" si="91"/>
        <v>6.8217865782995005E-2</v>
      </c>
      <c r="AP317" s="106"/>
      <c r="AQ317" s="4">
        <v>42321</v>
      </c>
      <c r="AR317" s="5">
        <v>1.4033</v>
      </c>
      <c r="AS317" s="330">
        <v>42321</v>
      </c>
      <c r="AT317" s="404">
        <v>1.6425000000000001</v>
      </c>
      <c r="AU317" s="330">
        <v>42321</v>
      </c>
      <c r="AV317" s="328">
        <v>1.6425000000000001</v>
      </c>
      <c r="AW317" s="330">
        <v>42321</v>
      </c>
      <c r="AX317" s="404">
        <v>1.6425000000000001</v>
      </c>
      <c r="AY317" s="330">
        <v>42321</v>
      </c>
      <c r="AZ317" s="404">
        <v>3.9529000000000001</v>
      </c>
      <c r="BA317" s="106"/>
      <c r="BC317" s="4">
        <v>42321</v>
      </c>
      <c r="BD317" s="5">
        <v>2.246</v>
      </c>
    </row>
    <row r="318" spans="1:56">
      <c r="A318" s="4">
        <v>42328</v>
      </c>
      <c r="B318" s="318">
        <v>42328</v>
      </c>
      <c r="C318" s="316">
        <v>0.49270000000000003</v>
      </c>
      <c r="D318" s="316">
        <f t="shared" si="80"/>
        <v>1.2239815286624212</v>
      </c>
      <c r="E318" s="316">
        <f t="shared" si="76"/>
        <v>1.3700000000000045E-2</v>
      </c>
      <c r="F318" s="4">
        <v>42328</v>
      </c>
      <c r="G318" s="5">
        <v>0.47899999999999998</v>
      </c>
      <c r="H318" s="5">
        <f t="shared" si="81"/>
        <v>1.1556369426751578</v>
      </c>
      <c r="I318" s="106"/>
      <c r="J318" s="95">
        <f t="shared" si="82"/>
        <v>95.333811841764145</v>
      </c>
      <c r="K318" s="70">
        <f t="shared" si="83"/>
        <v>7.8902151685249309E-3</v>
      </c>
      <c r="L318" s="74">
        <f t="shared" si="84"/>
        <v>7.395873632572933E-2</v>
      </c>
      <c r="M318" s="74">
        <f t="shared" si="85"/>
        <v>6.113479312341525E-2</v>
      </c>
      <c r="N318" s="106"/>
      <c r="O318" s="4">
        <v>42328</v>
      </c>
      <c r="P318" s="5">
        <v>1.1299999999999999</v>
      </c>
      <c r="Q318" s="5">
        <f t="shared" si="86"/>
        <v>1.3708280254777074</v>
      </c>
      <c r="R318" s="106"/>
      <c r="S318" s="5">
        <f>(1+G318)/(1+P318)-1</f>
        <v>-0.30563380281690133</v>
      </c>
      <c r="T318" s="95">
        <f t="shared" si="77"/>
        <v>103.10834902987501</v>
      </c>
      <c r="U318" s="70">
        <f t="shared" si="78"/>
        <v>2.7045518362349415E-3</v>
      </c>
      <c r="V318" s="74">
        <f t="shared" si="70"/>
        <v>3.4295203014731705E-2</v>
      </c>
      <c r="W318" s="74">
        <f t="shared" si="87"/>
        <v>2.5011241517752861E-2</v>
      </c>
      <c r="X318" s="106"/>
      <c r="Y318" s="318">
        <v>42328</v>
      </c>
      <c r="Z318" s="316">
        <v>0.89880000000000004</v>
      </c>
      <c r="AA318" s="316">
        <f t="shared" si="88"/>
        <v>1.7191828025477707</v>
      </c>
      <c r="AB318" s="316">
        <f t="shared" si="72"/>
        <v>0.11450000000000005</v>
      </c>
      <c r="AC318" s="318">
        <v>42328</v>
      </c>
      <c r="AD318" s="316">
        <v>0.7843</v>
      </c>
      <c r="AE318" s="316">
        <f t="shared" si="89"/>
        <v>1.7080267515923566</v>
      </c>
      <c r="AF318" s="316">
        <f t="shared" si="73"/>
        <v>7.0000000000003393E-4</v>
      </c>
      <c r="AG318" s="316">
        <f t="shared" si="74"/>
        <v>-0.11380000000000001</v>
      </c>
      <c r="AH318" s="4">
        <v>42328</v>
      </c>
      <c r="AI318" s="5">
        <v>0.78500000000000003</v>
      </c>
      <c r="AJ318" s="5">
        <f t="shared" si="90"/>
        <v>1.6909808917197451</v>
      </c>
      <c r="AK318" s="106"/>
      <c r="AL318" s="95">
        <f t="shared" si="75"/>
        <v>92.478547200801074</v>
      </c>
      <c r="AM318" s="70">
        <f t="shared" si="79"/>
        <v>5.6700188748340565E-3</v>
      </c>
      <c r="AN318" s="74">
        <f t="shared" si="71"/>
        <v>7.5139813772578321E-2</v>
      </c>
      <c r="AO318" s="74">
        <f t="shared" si="91"/>
        <v>6.7472481574283927E-2</v>
      </c>
      <c r="AP318" s="106"/>
      <c r="AQ318" s="4">
        <v>42328</v>
      </c>
      <c r="AR318" s="5">
        <v>1.3348</v>
      </c>
      <c r="AS318" s="330">
        <v>42328</v>
      </c>
      <c r="AT318" s="404">
        <v>1.5691999999999999</v>
      </c>
      <c r="AU318" s="330">
        <v>42328</v>
      </c>
      <c r="AV318" s="328">
        <v>1.5691999999999999</v>
      </c>
      <c r="AW318" s="330">
        <v>42328</v>
      </c>
      <c r="AX318" s="404">
        <v>1.5691999999999999</v>
      </c>
      <c r="AY318" s="330">
        <v>42328</v>
      </c>
      <c r="AZ318" s="404">
        <v>3.9529000000000001</v>
      </c>
      <c r="BA318" s="106"/>
      <c r="BC318" s="4">
        <v>42328</v>
      </c>
      <c r="BD318" s="5">
        <v>2.2480000000000002</v>
      </c>
    </row>
    <row r="319" spans="1:56">
      <c r="A319" s="4">
        <v>42335</v>
      </c>
      <c r="B319" s="318">
        <v>42335</v>
      </c>
      <c r="C319" s="316">
        <v>0.4798</v>
      </c>
      <c r="D319" s="316">
        <f t="shared" si="80"/>
        <v>1.217068152866243</v>
      </c>
      <c r="E319" s="316">
        <f t="shared" si="76"/>
        <v>2.0799999999999985E-2</v>
      </c>
      <c r="F319" s="4">
        <v>42335</v>
      </c>
      <c r="G319" s="5">
        <v>0.45900000000000002</v>
      </c>
      <c r="H319" s="5">
        <f t="shared" si="81"/>
        <v>1.1494203821656037</v>
      </c>
      <c r="I319" s="106"/>
      <c r="J319" s="95">
        <f t="shared" si="82"/>
        <v>95.523778426354198</v>
      </c>
      <c r="K319" s="70">
        <f t="shared" si="83"/>
        <v>1.9926464799850971E-3</v>
      </c>
      <c r="L319" s="74">
        <f t="shared" si="84"/>
        <v>7.3702747043335043E-2</v>
      </c>
      <c r="M319" s="74">
        <f t="shared" si="85"/>
        <v>6.106195005533871E-2</v>
      </c>
      <c r="N319" s="106"/>
      <c r="O319" s="4">
        <v>42335</v>
      </c>
      <c r="P319" s="5">
        <v>1.21</v>
      </c>
      <c r="Q319" s="5">
        <f t="shared" si="86"/>
        <v>1.3673885350318478</v>
      </c>
      <c r="R319" s="106"/>
      <c r="S319" s="5">
        <f>(1+G319)/(1+P319)-1</f>
        <v>-0.33981900452488678</v>
      </c>
      <c r="T319" s="95">
        <f t="shared" si="77"/>
        <v>103.4625753047404</v>
      </c>
      <c r="U319" s="70">
        <f t="shared" si="78"/>
        <v>3.4354761588001733E-3</v>
      </c>
      <c r="V319" s="74">
        <f t="shared" si="70"/>
        <v>3.4419117347646119E-2</v>
      </c>
      <c r="W319" s="74">
        <f t="shared" si="87"/>
        <v>2.5006971784770179E-2</v>
      </c>
      <c r="X319" s="106"/>
      <c r="Y319" s="318">
        <v>42335</v>
      </c>
      <c r="Z319" s="316">
        <v>0.87319999999999998</v>
      </c>
      <c r="AA319" s="316">
        <f t="shared" si="88"/>
        <v>1.709675796178344</v>
      </c>
      <c r="AB319" s="316">
        <f t="shared" si="72"/>
        <v>0.11629999999999996</v>
      </c>
      <c r="AC319" s="318">
        <v>42335</v>
      </c>
      <c r="AD319" s="316">
        <v>0.75690000000000002</v>
      </c>
      <c r="AE319" s="316">
        <f t="shared" si="89"/>
        <v>1.6978509554140127</v>
      </c>
      <c r="AF319" s="316">
        <f t="shared" si="73"/>
        <v>4.0999999999999925E-3</v>
      </c>
      <c r="AG319" s="316">
        <f t="shared" si="74"/>
        <v>-0.11219999999999997</v>
      </c>
      <c r="AH319" s="4">
        <v>42335</v>
      </c>
      <c r="AI319" s="5">
        <v>0.76100000000000001</v>
      </c>
      <c r="AJ319" s="5">
        <f t="shared" si="90"/>
        <v>1.6812484076433123</v>
      </c>
      <c r="AK319" s="106"/>
      <c r="AL319" s="95">
        <f t="shared" si="75"/>
        <v>92.699055689668896</v>
      </c>
      <c r="AM319" s="70">
        <f t="shared" si="79"/>
        <v>2.3844285571336418E-3</v>
      </c>
      <c r="AN319" s="74">
        <f t="shared" si="71"/>
        <v>7.4184076895734613E-2</v>
      </c>
      <c r="AO319" s="74">
        <f t="shared" si="91"/>
        <v>6.6902345675135005E-2</v>
      </c>
      <c r="AP319" s="106"/>
      <c r="AQ319" s="4">
        <v>42335</v>
      </c>
      <c r="AR319" s="5">
        <v>1.2983</v>
      </c>
      <c r="AS319" s="330">
        <v>42335</v>
      </c>
      <c r="AT319" s="404">
        <v>1.5347</v>
      </c>
      <c r="AU319" s="330">
        <v>42335</v>
      </c>
      <c r="AV319" s="328">
        <v>1.5347</v>
      </c>
      <c r="AW319" s="330">
        <v>42335</v>
      </c>
      <c r="AX319" s="404">
        <v>1.5347</v>
      </c>
      <c r="AY319" s="330">
        <v>42335</v>
      </c>
      <c r="AZ319" s="404">
        <v>3.9529000000000001</v>
      </c>
      <c r="BA319" s="106"/>
      <c r="BC319" s="4">
        <v>42335</v>
      </c>
      <c r="BD319" s="5">
        <v>2.2170000000000001</v>
      </c>
    </row>
    <row r="320" spans="1:56">
      <c r="A320" s="4">
        <v>42342</v>
      </c>
      <c r="B320" s="318">
        <v>42342</v>
      </c>
      <c r="C320" s="316">
        <v>0.74980000000000002</v>
      </c>
      <c r="D320" s="316">
        <f t="shared" si="80"/>
        <v>1.2122687898089182</v>
      </c>
      <c r="E320" s="316">
        <f t="shared" si="76"/>
        <v>7.2799999999999976E-2</v>
      </c>
      <c r="F320" s="4">
        <v>42342</v>
      </c>
      <c r="G320" s="5">
        <v>0.67700000000000005</v>
      </c>
      <c r="H320" s="5">
        <f t="shared" si="81"/>
        <v>1.1449108280254765</v>
      </c>
      <c r="I320" s="106"/>
      <c r="J320" s="95">
        <f t="shared" si="82"/>
        <v>93.475401995008568</v>
      </c>
      <c r="K320" s="70">
        <f t="shared" si="83"/>
        <v>-2.1443628645037988E-2</v>
      </c>
      <c r="L320" s="74">
        <f t="shared" si="84"/>
        <v>7.6418168964848682E-2</v>
      </c>
      <c r="M320" s="74">
        <f t="shared" si="85"/>
        <v>6.1010639107662322E-2</v>
      </c>
      <c r="N320" s="106"/>
      <c r="O320" s="4">
        <v>42342</v>
      </c>
      <c r="P320" s="5">
        <v>1.1499999999999999</v>
      </c>
      <c r="Q320" s="5">
        <f t="shared" si="86"/>
        <v>1.3640764331210198</v>
      </c>
      <c r="R320" s="106"/>
      <c r="S320" s="5">
        <f>(1+G320)/(1+P320)-1</f>
        <v>-0.21999999999999997</v>
      </c>
      <c r="T320" s="95">
        <f t="shared" si="77"/>
        <v>102.22685594130499</v>
      </c>
      <c r="U320" s="70">
        <f t="shared" si="78"/>
        <v>-1.1943636235573096E-2</v>
      </c>
      <c r="V320" s="74">
        <f t="shared" ref="V320:V383" si="92">STDEVPA(U269:U320)*SQRT(52)</f>
        <v>3.6411539397344726E-2</v>
      </c>
      <c r="W320" s="74">
        <f t="shared" si="87"/>
        <v>2.5050865686601365E-2</v>
      </c>
      <c r="X320" s="106"/>
      <c r="Y320" s="318">
        <v>42342</v>
      </c>
      <c r="Z320" s="316">
        <v>1.1234</v>
      </c>
      <c r="AA320" s="316">
        <f t="shared" si="88"/>
        <v>1.7027783439490443</v>
      </c>
      <c r="AB320" s="316">
        <f t="shared" si="72"/>
        <v>0.13179999999999992</v>
      </c>
      <c r="AC320" s="318">
        <v>42342</v>
      </c>
      <c r="AD320" s="316">
        <v>0.99160000000000004</v>
      </c>
      <c r="AE320" s="316">
        <f t="shared" si="89"/>
        <v>1.6901235668789805</v>
      </c>
      <c r="AF320" s="316">
        <f t="shared" si="73"/>
        <v>-1.760000000000006E-2</v>
      </c>
      <c r="AG320" s="316">
        <f t="shared" si="74"/>
        <v>-0.14939999999999998</v>
      </c>
      <c r="AH320" s="4">
        <v>42342</v>
      </c>
      <c r="AI320" s="5">
        <v>0.97399999999999998</v>
      </c>
      <c r="AJ320" s="5">
        <f t="shared" si="90"/>
        <v>1.6736815286624205</v>
      </c>
      <c r="AK320" s="106"/>
      <c r="AL320" s="95">
        <f t="shared" si="75"/>
        <v>90.762069929513473</v>
      </c>
      <c r="AM320" s="70">
        <f t="shared" si="79"/>
        <v>-2.0895420624778768E-2</v>
      </c>
      <c r="AN320" s="74">
        <f t="shared" ref="AN320:AN383" si="93">STDEVPA(AM269:AM320)*SQRT(52)</f>
        <v>7.6827084127415013E-2</v>
      </c>
      <c r="AO320" s="74">
        <f t="shared" si="91"/>
        <v>6.6652973708593508E-2</v>
      </c>
      <c r="AP320" s="106"/>
      <c r="AQ320" s="4">
        <v>42342</v>
      </c>
      <c r="AR320" s="5">
        <v>1.5373999999999999</v>
      </c>
      <c r="AS320" s="330">
        <v>42342</v>
      </c>
      <c r="AT320" s="404">
        <v>1.7652999999999999</v>
      </c>
      <c r="AU320" s="330">
        <v>42342</v>
      </c>
      <c r="AV320" s="328">
        <v>1.7652999999999999</v>
      </c>
      <c r="AW320" s="330">
        <v>42342</v>
      </c>
      <c r="AX320" s="404">
        <v>1.7652999999999999</v>
      </c>
      <c r="AY320" s="330">
        <v>42342</v>
      </c>
      <c r="AZ320" s="404">
        <v>3.9529000000000001</v>
      </c>
      <c r="BA320" s="106"/>
      <c r="BC320" s="4">
        <v>42342</v>
      </c>
      <c r="BD320" s="5">
        <v>2.2120000000000002</v>
      </c>
    </row>
    <row r="321" spans="1:56">
      <c r="A321" s="4">
        <v>42349</v>
      </c>
      <c r="B321" s="318">
        <v>42349</v>
      </c>
      <c r="C321" s="316">
        <v>0.59589999999999999</v>
      </c>
      <c r="D321" s="316">
        <f t="shared" si="80"/>
        <v>1.2071433121019117</v>
      </c>
      <c r="E321" s="316">
        <f t="shared" si="76"/>
        <v>5.6899999999999951E-2</v>
      </c>
      <c r="F321" s="4">
        <v>42349</v>
      </c>
      <c r="G321" s="5">
        <v>0.53900000000000003</v>
      </c>
      <c r="H321" s="5">
        <f t="shared" si="81"/>
        <v>1.1401019108280244</v>
      </c>
      <c r="I321" s="106"/>
      <c r="J321" s="95">
        <f t="shared" si="82"/>
        <v>94.766401001089633</v>
      </c>
      <c r="K321" s="70">
        <f t="shared" si="83"/>
        <v>1.3811109431227724E-2</v>
      </c>
      <c r="L321" s="74">
        <f t="shared" si="84"/>
        <v>7.6055800287553862E-2</v>
      </c>
      <c r="M321" s="74">
        <f t="shared" si="85"/>
        <v>6.0955286299116111E-2</v>
      </c>
      <c r="N321" s="106"/>
      <c r="O321" s="4">
        <v>42349</v>
      </c>
      <c r="P321" s="5">
        <v>1.06</v>
      </c>
      <c r="Q321" s="5">
        <f t="shared" si="86"/>
        <v>1.360573248407644</v>
      </c>
      <c r="R321" s="106"/>
      <c r="S321" s="5">
        <f>(1+G321)/(1+P321)-1</f>
        <v>-0.25291262135922321</v>
      </c>
      <c r="T321" s="95">
        <f t="shared" si="77"/>
        <v>102.56466570166509</v>
      </c>
      <c r="U321" s="70">
        <f t="shared" si="78"/>
        <v>3.3045109061562092E-3</v>
      </c>
      <c r="V321" s="74">
        <f t="shared" si="92"/>
        <v>3.631278843986803E-2</v>
      </c>
      <c r="W321" s="74">
        <f t="shared" si="87"/>
        <v>2.5096214604708709E-2</v>
      </c>
      <c r="X321" s="106"/>
      <c r="Y321" s="318">
        <v>42349</v>
      </c>
      <c r="Z321" s="316">
        <v>0.95240000000000002</v>
      </c>
      <c r="AA321" s="316">
        <f t="shared" si="88"/>
        <v>1.6950464968152865</v>
      </c>
      <c r="AB321" s="316">
        <f t="shared" si="72"/>
        <v>0.11609999999999998</v>
      </c>
      <c r="AC321" s="318">
        <v>42349</v>
      </c>
      <c r="AD321" s="316">
        <v>0.83630000000000004</v>
      </c>
      <c r="AE321" s="316">
        <f t="shared" si="89"/>
        <v>1.6817178343949044</v>
      </c>
      <c r="AF321" s="316">
        <f t="shared" si="73"/>
        <v>1.6999999999999238E-3</v>
      </c>
      <c r="AG321" s="316">
        <f t="shared" si="74"/>
        <v>-0.11440000000000006</v>
      </c>
      <c r="AH321" s="4">
        <v>42349</v>
      </c>
      <c r="AI321" s="5">
        <v>0.83799999999999997</v>
      </c>
      <c r="AJ321" s="5">
        <f t="shared" si="90"/>
        <v>1.6657133757961784</v>
      </c>
      <c r="AK321" s="106"/>
      <c r="AL321" s="95">
        <f t="shared" si="75"/>
        <v>91.993632126123615</v>
      </c>
      <c r="AM321" s="70">
        <f t="shared" si="79"/>
        <v>1.3569128575037816E-2</v>
      </c>
      <c r="AN321" s="74">
        <f t="shared" si="93"/>
        <v>7.7181861540314464E-2</v>
      </c>
      <c r="AO321" s="74">
        <f t="shared" si="91"/>
        <v>6.6406498596214322E-2</v>
      </c>
      <c r="AP321" s="106"/>
      <c r="AQ321" s="4">
        <v>42349</v>
      </c>
      <c r="AR321" s="5">
        <v>1.3996999999999999</v>
      </c>
      <c r="AS321" s="330">
        <v>42349</v>
      </c>
      <c r="AT321" s="404">
        <v>1.6164000000000001</v>
      </c>
      <c r="AU321" s="330">
        <v>42349</v>
      </c>
      <c r="AV321" s="328">
        <v>1.6164000000000001</v>
      </c>
      <c r="AW321" s="330">
        <v>42349</v>
      </c>
      <c r="AX321" s="404">
        <v>1.6164000000000001</v>
      </c>
      <c r="AY321" s="330">
        <v>42349</v>
      </c>
      <c r="AZ321" s="404">
        <v>3.9529000000000001</v>
      </c>
      <c r="BA321" s="106"/>
      <c r="BC321" s="4">
        <v>42349</v>
      </c>
      <c r="BD321" s="5">
        <v>2.0499999999999998</v>
      </c>
    </row>
    <row r="322" spans="1:56">
      <c r="A322" s="4">
        <v>42356</v>
      </c>
      <c r="B322" s="318">
        <v>42356</v>
      </c>
      <c r="C322" s="316">
        <v>0.61839999999999995</v>
      </c>
      <c r="D322" s="316">
        <f t="shared" si="80"/>
        <v>1.2017579617834404</v>
      </c>
      <c r="E322" s="316">
        <f t="shared" si="76"/>
        <v>7.1399999999999908E-2</v>
      </c>
      <c r="F322" s="4">
        <v>42356</v>
      </c>
      <c r="G322" s="5">
        <v>0.54700000000000004</v>
      </c>
      <c r="H322" s="5">
        <f t="shared" si="81"/>
        <v>1.1350063694267503</v>
      </c>
      <c r="I322" s="106"/>
      <c r="J322" s="95">
        <f t="shared" si="82"/>
        <v>94.691027312849286</v>
      </c>
      <c r="K322" s="70">
        <f t="shared" si="83"/>
        <v>-7.9536299198996313E-4</v>
      </c>
      <c r="L322" s="74">
        <f t="shared" si="84"/>
        <v>7.6006486791750885E-2</v>
      </c>
      <c r="M322" s="74">
        <f t="shared" si="85"/>
        <v>6.0928665462545814E-2</v>
      </c>
      <c r="N322" s="106"/>
      <c r="O322" s="4">
        <v>42356</v>
      </c>
      <c r="P322" s="5">
        <v>1.02</v>
      </c>
      <c r="Q322" s="5">
        <f t="shared" si="86"/>
        <v>1.356305732484077</v>
      </c>
      <c r="R322" s="106"/>
      <c r="S322" s="5">
        <f>(1+G322)/(1+P322)-1</f>
        <v>-0.23415841584158414</v>
      </c>
      <c r="T322" s="95">
        <f t="shared" si="77"/>
        <v>102.37202536894428</v>
      </c>
      <c r="U322" s="70">
        <f t="shared" si="78"/>
        <v>-1.8782329314186617E-3</v>
      </c>
      <c r="V322" s="74">
        <f t="shared" si="92"/>
        <v>3.6350681278803081E-2</v>
      </c>
      <c r="W322" s="74">
        <f t="shared" si="87"/>
        <v>2.5148720035287408E-2</v>
      </c>
      <c r="X322" s="106"/>
      <c r="Y322" s="318">
        <v>42356</v>
      </c>
      <c r="Z322" s="316">
        <v>1.0236000000000001</v>
      </c>
      <c r="AA322" s="316">
        <f t="shared" si="88"/>
        <v>1.687589808917197</v>
      </c>
      <c r="AB322" s="316">
        <f t="shared" si="72"/>
        <v>0.13290000000000002</v>
      </c>
      <c r="AC322" s="318">
        <v>42356</v>
      </c>
      <c r="AD322" s="316">
        <v>0.89070000000000005</v>
      </c>
      <c r="AE322" s="316">
        <f t="shared" si="89"/>
        <v>1.6735828025477699</v>
      </c>
      <c r="AF322" s="316">
        <f t="shared" si="73"/>
        <v>-1.6700000000000048E-2</v>
      </c>
      <c r="AG322" s="316">
        <f t="shared" si="74"/>
        <v>-0.14960000000000007</v>
      </c>
      <c r="AH322" s="4">
        <v>42356</v>
      </c>
      <c r="AI322" s="5">
        <v>0.874</v>
      </c>
      <c r="AJ322" s="5">
        <f t="shared" si="90"/>
        <v>1.6578343949044592</v>
      </c>
      <c r="AK322" s="106"/>
      <c r="AL322" s="95">
        <f t="shared" si="75"/>
        <v>91.665851208267355</v>
      </c>
      <c r="AM322" s="70">
        <f t="shared" si="79"/>
        <v>-3.5630826860588603E-3</v>
      </c>
      <c r="AN322" s="74">
        <f t="shared" si="93"/>
        <v>7.7245965945787087E-2</v>
      </c>
      <c r="AO322" s="74">
        <f t="shared" si="91"/>
        <v>6.616994546614266E-2</v>
      </c>
      <c r="AP322" s="106"/>
      <c r="AQ322" s="4">
        <v>42356</v>
      </c>
      <c r="AR322" s="5">
        <v>1.4323999999999999</v>
      </c>
      <c r="AS322" s="330">
        <v>42356</v>
      </c>
      <c r="AT322" s="404">
        <v>1.6475</v>
      </c>
      <c r="AU322" s="330">
        <v>42356</v>
      </c>
      <c r="AV322" s="328">
        <v>1.6475</v>
      </c>
      <c r="AW322" s="330">
        <v>42356</v>
      </c>
      <c r="AX322" s="404">
        <v>1.6475</v>
      </c>
      <c r="AY322" s="330">
        <v>42356</v>
      </c>
      <c r="AZ322" s="404">
        <v>3.9529000000000001</v>
      </c>
      <c r="BA322" s="106"/>
      <c r="BC322" s="4">
        <v>42356</v>
      </c>
      <c r="BD322" s="5">
        <v>2.1339999999999999</v>
      </c>
    </row>
    <row r="323" spans="1:56">
      <c r="A323" s="4">
        <v>42363</v>
      </c>
      <c r="B323" s="318">
        <v>42363</v>
      </c>
      <c r="C323" s="316">
        <v>0.69669999999999999</v>
      </c>
      <c r="D323" s="316">
        <f t="shared" si="80"/>
        <v>1.1966789808917209</v>
      </c>
      <c r="E323" s="316">
        <f t="shared" si="76"/>
        <v>6.1699999999999977E-2</v>
      </c>
      <c r="F323" s="4">
        <v>42363</v>
      </c>
      <c r="G323" s="5">
        <v>0.63500000000000001</v>
      </c>
      <c r="H323" s="5">
        <f t="shared" si="81"/>
        <v>1.1302929936305719</v>
      </c>
      <c r="I323" s="106"/>
      <c r="J323" s="95">
        <f t="shared" si="82"/>
        <v>93.866254914266463</v>
      </c>
      <c r="K323" s="70">
        <f t="shared" si="83"/>
        <v>-8.7101431042443007E-3</v>
      </c>
      <c r="L323" s="74">
        <f t="shared" si="84"/>
        <v>7.6508761575742254E-2</v>
      </c>
      <c r="M323" s="74">
        <f t="shared" si="85"/>
        <v>6.0910050719883958E-2</v>
      </c>
      <c r="N323" s="106"/>
      <c r="O323" s="4">
        <v>42363</v>
      </c>
      <c r="P323" s="5">
        <v>1.01</v>
      </c>
      <c r="Q323" s="5">
        <f t="shared" si="86"/>
        <v>1.3520382165605103</v>
      </c>
      <c r="R323" s="106"/>
      <c r="S323" s="5">
        <f>(1+G323)/(1+P323)-1</f>
        <v>-0.18656716417910435</v>
      </c>
      <c r="T323" s="95">
        <f t="shared" si="77"/>
        <v>101.88495939711842</v>
      </c>
      <c r="U323" s="70">
        <f t="shared" si="78"/>
        <v>-4.7578034142676398E-3</v>
      </c>
      <c r="V323" s="74">
        <f t="shared" si="92"/>
        <v>3.6273915179841389E-2</v>
      </c>
      <c r="W323" s="74">
        <f t="shared" si="87"/>
        <v>2.5200342154496503E-2</v>
      </c>
      <c r="X323" s="106"/>
      <c r="Y323" s="318">
        <v>42363</v>
      </c>
      <c r="Z323" s="316">
        <v>1.0977999999999999</v>
      </c>
      <c r="AA323" s="316">
        <f t="shared" si="88"/>
        <v>1.6810191082802548</v>
      </c>
      <c r="AB323" s="316">
        <f t="shared" si="72"/>
        <v>0.13289999999999991</v>
      </c>
      <c r="AC323" s="318">
        <v>42363</v>
      </c>
      <c r="AD323" s="316">
        <v>0.96489999999999998</v>
      </c>
      <c r="AE323" s="316">
        <f t="shared" si="89"/>
        <v>1.6662719745222925</v>
      </c>
      <c r="AF323" s="316">
        <f t="shared" si="73"/>
        <v>5.0999999999999934E-3</v>
      </c>
      <c r="AG323" s="316">
        <f t="shared" si="74"/>
        <v>-0.12779999999999991</v>
      </c>
      <c r="AH323" s="4">
        <v>42363</v>
      </c>
      <c r="AI323" s="5">
        <v>0.97</v>
      </c>
      <c r="AJ323" s="5">
        <f t="shared" si="90"/>
        <v>1.6509872611464975</v>
      </c>
      <c r="AK323" s="106"/>
      <c r="AL323" s="95">
        <f t="shared" si="75"/>
        <v>90.798032394349988</v>
      </c>
      <c r="AM323" s="70">
        <f t="shared" si="79"/>
        <v>-9.4671985529884914E-3</v>
      </c>
      <c r="AN323" s="74">
        <f t="shared" si="93"/>
        <v>7.7792935514726297E-2</v>
      </c>
      <c r="AO323" s="74">
        <f t="shared" si="91"/>
        <v>6.5943579759756482E-2</v>
      </c>
      <c r="AP323" s="106"/>
      <c r="AQ323" s="4">
        <v>42363</v>
      </c>
      <c r="AR323" s="5">
        <v>1.5007999999999999</v>
      </c>
      <c r="AS323" s="330">
        <v>42363</v>
      </c>
      <c r="AT323" s="404">
        <v>1.7046999999999999</v>
      </c>
      <c r="AU323" s="330">
        <v>42363</v>
      </c>
      <c r="AV323" s="328">
        <v>1.7046999999999999</v>
      </c>
      <c r="AW323" s="330">
        <v>42363</v>
      </c>
      <c r="AX323" s="404">
        <v>1.7046999999999999</v>
      </c>
      <c r="AY323" s="330">
        <v>42363</v>
      </c>
      <c r="AZ323" s="404">
        <v>3.9529000000000001</v>
      </c>
      <c r="BA323" s="106"/>
      <c r="BC323" s="4">
        <v>42363</v>
      </c>
      <c r="BD323" s="5">
        <v>2.1629999999999998</v>
      </c>
    </row>
    <row r="324" spans="1:56">
      <c r="A324" s="4">
        <v>42370</v>
      </c>
      <c r="B324" s="318">
        <v>42370</v>
      </c>
      <c r="C324" s="316">
        <v>0.69220000000000004</v>
      </c>
      <c r="D324" s="316">
        <f t="shared" si="80"/>
        <v>1.1920624203821666</v>
      </c>
      <c r="E324" s="316">
        <f t="shared" si="76"/>
        <v>6.4200000000000035E-2</v>
      </c>
      <c r="F324" s="4">
        <v>42370</v>
      </c>
      <c r="G324" s="5">
        <v>0.628</v>
      </c>
      <c r="H324" s="5">
        <f t="shared" si="81"/>
        <v>1.1259617834394891</v>
      </c>
      <c r="I324" s="106"/>
      <c r="J324" s="95">
        <f t="shared" si="82"/>
        <v>93.93157167560129</v>
      </c>
      <c r="K324" s="70">
        <f t="shared" si="83"/>
        <v>6.9584923138229973E-4</v>
      </c>
      <c r="L324" s="74">
        <f t="shared" si="84"/>
        <v>7.5969204205295432E-2</v>
      </c>
      <c r="M324" s="74">
        <f t="shared" si="85"/>
        <v>6.0892506761931045E-2</v>
      </c>
      <c r="N324" s="106"/>
      <c r="O324" s="4">
        <v>42370</v>
      </c>
      <c r="P324" s="5">
        <v>1.02</v>
      </c>
      <c r="Q324" s="5">
        <f t="shared" si="86"/>
        <v>1.3478980891719752</v>
      </c>
      <c r="R324" s="106"/>
      <c r="S324" s="5">
        <f>(1+G324)/(1+P324)-1</f>
        <v>-0.19405940594059401</v>
      </c>
      <c r="T324" s="95">
        <f t="shared" si="77"/>
        <v>101.9614683361835</v>
      </c>
      <c r="U324" s="70">
        <f t="shared" si="78"/>
        <v>7.5093457874256643E-4</v>
      </c>
      <c r="V324" s="74">
        <f t="shared" si="92"/>
        <v>3.6278374604378202E-2</v>
      </c>
      <c r="W324" s="74">
        <f t="shared" si="87"/>
        <v>2.5258197891267459E-2</v>
      </c>
      <c r="X324" s="106"/>
      <c r="Y324" s="318">
        <v>42370</v>
      </c>
      <c r="Z324" s="316">
        <v>1.097</v>
      </c>
      <c r="AA324" s="316">
        <f t="shared" si="88"/>
        <v>1.6744082802547773</v>
      </c>
      <c r="AB324" s="316">
        <f t="shared" si="72"/>
        <v>0.13469999999999993</v>
      </c>
      <c r="AC324" s="318">
        <v>42370</v>
      </c>
      <c r="AD324" s="316">
        <v>0.96230000000000004</v>
      </c>
      <c r="AE324" s="316">
        <f t="shared" si="89"/>
        <v>1.6591343949044586</v>
      </c>
      <c r="AF324" s="316">
        <f t="shared" si="73"/>
        <v>2.6999999999999247E-3</v>
      </c>
      <c r="AG324" s="316">
        <f t="shared" si="74"/>
        <v>-0.13200000000000001</v>
      </c>
      <c r="AH324" s="4">
        <v>42370</v>
      </c>
      <c r="AI324" s="5">
        <v>0.96499999999999997</v>
      </c>
      <c r="AJ324" s="5">
        <f t="shared" si="90"/>
        <v>1.6441210191082802</v>
      </c>
      <c r="AK324" s="106"/>
      <c r="AL324" s="95">
        <f t="shared" si="75"/>
        <v>90.843007519077943</v>
      </c>
      <c r="AM324" s="70">
        <f t="shared" si="79"/>
        <v>4.9533149058364056E-4</v>
      </c>
      <c r="AN324" s="74">
        <f t="shared" si="93"/>
        <v>7.7057341069195706E-2</v>
      </c>
      <c r="AO324" s="74">
        <f t="shared" si="91"/>
        <v>6.5712705599737034E-2</v>
      </c>
      <c r="AP324" s="106"/>
      <c r="AQ324" s="4">
        <v>42370</v>
      </c>
      <c r="AR324" s="5">
        <v>1.4934000000000001</v>
      </c>
      <c r="AS324" s="330">
        <v>42370</v>
      </c>
      <c r="AT324" s="404">
        <v>1.7019</v>
      </c>
      <c r="AU324" s="330">
        <v>42370</v>
      </c>
      <c r="AV324" s="328">
        <v>1.7019</v>
      </c>
      <c r="AW324" s="330">
        <v>42370</v>
      </c>
      <c r="AX324" s="404">
        <v>1.7019</v>
      </c>
      <c r="AY324" s="330">
        <v>42370</v>
      </c>
      <c r="AZ324" s="404">
        <v>3.9529000000000001</v>
      </c>
      <c r="BA324" s="106"/>
      <c r="BC324" s="4">
        <v>42370</v>
      </c>
      <c r="BD324" s="5">
        <v>2.2130000000000001</v>
      </c>
    </row>
    <row r="325" spans="1:56">
      <c r="A325" s="4">
        <v>42377</v>
      </c>
      <c r="B325" s="318">
        <v>42377</v>
      </c>
      <c r="C325" s="316">
        <v>0.59119999999999995</v>
      </c>
      <c r="D325" s="316">
        <f t="shared" si="80"/>
        <v>1.1853095541401284</v>
      </c>
      <c r="E325" s="316">
        <f t="shared" si="76"/>
        <v>7.8199999999999936E-2</v>
      </c>
      <c r="F325" s="4">
        <v>42377</v>
      </c>
      <c r="G325" s="5">
        <v>0.51300000000000001</v>
      </c>
      <c r="H325" s="5">
        <f t="shared" si="81"/>
        <v>1.1194522292993616</v>
      </c>
      <c r="I325" s="106"/>
      <c r="J325" s="95">
        <f t="shared" si="82"/>
        <v>95.011821641800182</v>
      </c>
      <c r="K325" s="70">
        <f t="shared" si="83"/>
        <v>1.1500392753243865E-2</v>
      </c>
      <c r="L325" s="74">
        <f t="shared" si="84"/>
        <v>7.6845162588005847E-2</v>
      </c>
      <c r="M325" s="74">
        <f t="shared" si="85"/>
        <v>6.0860057739117408E-2</v>
      </c>
      <c r="N325" s="106"/>
      <c r="O325" s="4">
        <v>42377</v>
      </c>
      <c r="P325" s="5">
        <v>0.95</v>
      </c>
      <c r="Q325" s="5">
        <f t="shared" si="86"/>
        <v>1.3428662420382171</v>
      </c>
      <c r="R325" s="106"/>
      <c r="S325" s="5">
        <f>(1+G325)/(1+P325)-1</f>
        <v>-0.22410256410256413</v>
      </c>
      <c r="T325" s="95">
        <f t="shared" si="77"/>
        <v>102.2688971405279</v>
      </c>
      <c r="U325" s="70">
        <f t="shared" si="78"/>
        <v>3.0151468918705104E-3</v>
      </c>
      <c r="V325" s="74">
        <f t="shared" si="92"/>
        <v>3.5962238135324204E-2</v>
      </c>
      <c r="W325" s="74">
        <f t="shared" si="87"/>
        <v>2.5309344745439784E-2</v>
      </c>
      <c r="X325" s="106"/>
      <c r="Y325" s="318">
        <v>42377</v>
      </c>
      <c r="Z325" s="316">
        <v>1.004</v>
      </c>
      <c r="AA325" s="316">
        <f t="shared" si="88"/>
        <v>1.6659471337579617</v>
      </c>
      <c r="AB325" s="316">
        <f t="shared" si="72"/>
        <v>0.1109</v>
      </c>
      <c r="AC325" s="318">
        <v>42377</v>
      </c>
      <c r="AD325" s="316">
        <v>0.8931</v>
      </c>
      <c r="AE325" s="316">
        <f t="shared" si="89"/>
        <v>1.6502343949044589</v>
      </c>
      <c r="AF325" s="316">
        <f t="shared" si="73"/>
        <v>-3.1100000000000017E-2</v>
      </c>
      <c r="AG325" s="316">
        <f t="shared" si="74"/>
        <v>-0.14200000000000002</v>
      </c>
      <c r="AH325" s="4">
        <v>42377</v>
      </c>
      <c r="AI325" s="5">
        <v>0.86199999999999999</v>
      </c>
      <c r="AJ325" s="5">
        <f t="shared" si="90"/>
        <v>1.6353121019108281</v>
      </c>
      <c r="AK325" s="106"/>
      <c r="AL325" s="95">
        <f t="shared" si="75"/>
        <v>91.774968548754501</v>
      </c>
      <c r="AM325" s="70">
        <f t="shared" si="79"/>
        <v>1.0259028791851E-2</v>
      </c>
      <c r="AN325" s="74">
        <f t="shared" si="93"/>
        <v>7.7179464338224091E-2</v>
      </c>
      <c r="AO325" s="74">
        <f t="shared" si="91"/>
        <v>6.5553542490374067E-2</v>
      </c>
      <c r="AP325" s="106"/>
      <c r="AQ325" s="4">
        <v>42377</v>
      </c>
      <c r="AR325" s="5">
        <v>1.4156</v>
      </c>
      <c r="AS325" s="330">
        <v>42377</v>
      </c>
      <c r="AT325" s="404">
        <v>1.6233</v>
      </c>
      <c r="AU325" s="330">
        <v>42377</v>
      </c>
      <c r="AV325" s="328">
        <v>1.6233</v>
      </c>
      <c r="AW325" s="330">
        <v>42377</v>
      </c>
      <c r="AX325" s="404">
        <v>1.6233</v>
      </c>
      <c r="AY325" s="330">
        <v>42377</v>
      </c>
      <c r="AZ325" s="404">
        <v>3.9529000000000001</v>
      </c>
      <c r="BA325" s="106"/>
      <c r="BC325" s="4">
        <v>42377</v>
      </c>
      <c r="BD325" s="5">
        <v>2.0539999999999998</v>
      </c>
    </row>
    <row r="326" spans="1:56">
      <c r="A326" s="4">
        <v>42384</v>
      </c>
      <c r="B326" s="318">
        <v>42384</v>
      </c>
      <c r="C326" s="316">
        <v>0.53900000000000003</v>
      </c>
      <c r="D326" s="316">
        <f t="shared" si="80"/>
        <v>1.1778917197452237</v>
      </c>
      <c r="E326" s="316">
        <f t="shared" si="76"/>
        <v>0</v>
      </c>
      <c r="F326" s="4">
        <v>42384</v>
      </c>
      <c r="G326" s="5">
        <v>0.53900000000000003</v>
      </c>
      <c r="H326" s="5">
        <f t="shared" si="81"/>
        <v>1.1128089171974509</v>
      </c>
      <c r="I326" s="106"/>
      <c r="J326" s="95">
        <f t="shared" si="82"/>
        <v>94.766401001089633</v>
      </c>
      <c r="K326" s="70">
        <f t="shared" si="83"/>
        <v>-2.5830537344689397E-3</v>
      </c>
      <c r="L326" s="74">
        <f t="shared" si="84"/>
        <v>7.6786163892864231E-2</v>
      </c>
      <c r="M326" s="74">
        <f t="shared" si="85"/>
        <v>6.0828847500197625E-2</v>
      </c>
      <c r="N326" s="106"/>
      <c r="O326" s="4">
        <v>42384</v>
      </c>
      <c r="P326" s="5">
        <v>0.95</v>
      </c>
      <c r="Q326" s="5">
        <f t="shared" si="86"/>
        <v>1.3378343949044591</v>
      </c>
      <c r="R326" s="106"/>
      <c r="S326" s="5">
        <f>(1+G326)/(1+P326)-1</f>
        <v>-0.21076923076923071</v>
      </c>
      <c r="T326" s="95">
        <f t="shared" si="77"/>
        <v>102.13233273397488</v>
      </c>
      <c r="U326" s="70">
        <f t="shared" si="78"/>
        <v>-1.3353464285956566E-3</v>
      </c>
      <c r="V326" s="74">
        <f t="shared" si="92"/>
        <v>3.5519757723529145E-2</v>
      </c>
      <c r="W326" s="74">
        <f t="shared" si="87"/>
        <v>2.5357776100460649E-2</v>
      </c>
      <c r="X326" s="106"/>
      <c r="Y326" s="318">
        <v>42384</v>
      </c>
      <c r="Z326" s="316">
        <v>0.9718</v>
      </c>
      <c r="AA326" s="316">
        <f t="shared" si="88"/>
        <v>1.6574961783439495</v>
      </c>
      <c r="AB326" s="316">
        <f t="shared" si="72"/>
        <v>0.10750000000000004</v>
      </c>
      <c r="AC326" s="318">
        <v>42384</v>
      </c>
      <c r="AD326" s="316">
        <v>0.86429999999999996</v>
      </c>
      <c r="AE326" s="316">
        <f t="shared" si="89"/>
        <v>1.6413216560509558</v>
      </c>
      <c r="AF326" s="316">
        <f t="shared" si="73"/>
        <v>-2.629999999999999E-2</v>
      </c>
      <c r="AG326" s="316">
        <f t="shared" si="74"/>
        <v>-0.13380000000000003</v>
      </c>
      <c r="AH326" s="4">
        <v>42384</v>
      </c>
      <c r="AI326" s="5">
        <v>0.83799999999999997</v>
      </c>
      <c r="AJ326" s="5">
        <f t="shared" si="90"/>
        <v>1.6267006369426751</v>
      </c>
      <c r="AK326" s="106"/>
      <c r="AL326" s="95">
        <f t="shared" si="75"/>
        <v>91.993632126123615</v>
      </c>
      <c r="AM326" s="70">
        <f t="shared" si="79"/>
        <v>2.3826058545904152E-3</v>
      </c>
      <c r="AN326" s="74">
        <f t="shared" si="93"/>
        <v>7.602266779208211E-2</v>
      </c>
      <c r="AO326" s="74">
        <f t="shared" si="91"/>
        <v>6.5446769651873279E-2</v>
      </c>
      <c r="AP326" s="106"/>
      <c r="AQ326" s="4">
        <v>42384</v>
      </c>
      <c r="AR326" s="5">
        <v>1.3958999999999999</v>
      </c>
      <c r="AS326" s="330">
        <v>42384</v>
      </c>
      <c r="AT326" s="404">
        <v>1.6217999999999999</v>
      </c>
      <c r="AU326" s="330">
        <v>42384</v>
      </c>
      <c r="AV326" s="328">
        <v>1.6217999999999999</v>
      </c>
      <c r="AW326" s="330">
        <v>42384</v>
      </c>
      <c r="AX326" s="404">
        <v>1.6217999999999999</v>
      </c>
      <c r="AY326" s="330">
        <v>42384</v>
      </c>
      <c r="AZ326" s="404">
        <v>3.9529000000000001</v>
      </c>
      <c r="BA326" s="106"/>
      <c r="BC326" s="4">
        <v>42384</v>
      </c>
      <c r="BD326" s="5">
        <v>1.9630000000000001</v>
      </c>
    </row>
    <row r="327" spans="1:56">
      <c r="A327" s="4">
        <v>42391</v>
      </c>
      <c r="B327" s="318">
        <v>42391</v>
      </c>
      <c r="C327" s="316">
        <v>0.49490000000000001</v>
      </c>
      <c r="D327" s="316">
        <f t="shared" si="80"/>
        <v>1.1706515923566887</v>
      </c>
      <c r="E327" s="316">
        <f t="shared" si="76"/>
        <v>1.1900000000000022E-2</v>
      </c>
      <c r="F327" s="4">
        <v>42391</v>
      </c>
      <c r="G327" s="5">
        <v>0.48299999999999998</v>
      </c>
      <c r="H327" s="5">
        <f t="shared" si="81"/>
        <v>1.1059872611464954</v>
      </c>
      <c r="I327" s="106"/>
      <c r="J327" s="95">
        <f t="shared" si="82"/>
        <v>95.295868414098621</v>
      </c>
      <c r="K327" s="70">
        <f t="shared" si="83"/>
        <v>5.5870794650405634E-3</v>
      </c>
      <c r="L327" s="74">
        <f t="shared" si="84"/>
        <v>7.6442357166454394E-2</v>
      </c>
      <c r="M327" s="74">
        <f t="shared" si="85"/>
        <v>6.0806190589900347E-2</v>
      </c>
      <c r="N327" s="106"/>
      <c r="O327" s="4">
        <v>42391</v>
      </c>
      <c r="P327" s="5">
        <v>0.95</v>
      </c>
      <c r="Q327" s="5">
        <f t="shared" si="86"/>
        <v>1.3333121019108285</v>
      </c>
      <c r="R327" s="106"/>
      <c r="S327" s="5">
        <f>(1+G327)/(1+P327)-1</f>
        <v>-0.23948717948717946</v>
      </c>
      <c r="T327" s="95">
        <f t="shared" si="77"/>
        <v>102.42672110537693</v>
      </c>
      <c r="U327" s="70">
        <f t="shared" si="78"/>
        <v>2.882420909437626E-3</v>
      </c>
      <c r="V327" s="74">
        <f t="shared" si="92"/>
        <v>3.2872091389802106E-2</v>
      </c>
      <c r="W327" s="74">
        <f t="shared" si="87"/>
        <v>2.5391818254532572E-2</v>
      </c>
      <c r="X327" s="106"/>
      <c r="Y327" s="318">
        <v>42391</v>
      </c>
      <c r="Z327" s="316">
        <v>0.91690000000000005</v>
      </c>
      <c r="AA327" s="316">
        <f t="shared" si="88"/>
        <v>1.6485433121019109</v>
      </c>
      <c r="AB327" s="316">
        <f t="shared" si="72"/>
        <v>9.5900000000000096E-2</v>
      </c>
      <c r="AC327" s="318">
        <v>42391</v>
      </c>
      <c r="AD327" s="316">
        <v>0.82099999999999995</v>
      </c>
      <c r="AE327" s="316">
        <f t="shared" si="89"/>
        <v>1.6317662420382164</v>
      </c>
      <c r="AF327" s="316">
        <f t="shared" si="73"/>
        <v>0.1150000000000001</v>
      </c>
      <c r="AG327" s="316">
        <f t="shared" si="74"/>
        <v>1.9100000000000006E-2</v>
      </c>
      <c r="AH327" s="4">
        <v>42391</v>
      </c>
      <c r="AI327" s="5">
        <v>0.93600000000000005</v>
      </c>
      <c r="AJ327" s="5">
        <f t="shared" si="90"/>
        <v>1.6184203821656049</v>
      </c>
      <c r="AK327" s="106"/>
      <c r="AL327" s="95">
        <f t="shared" si="75"/>
        <v>91.104346971973598</v>
      </c>
      <c r="AM327" s="70">
        <f t="shared" si="79"/>
        <v>-9.6668120781534441E-3</v>
      </c>
      <c r="AN327" s="74">
        <f t="shared" si="93"/>
        <v>7.597361456106369E-2</v>
      </c>
      <c r="AO327" s="74">
        <f t="shared" si="91"/>
        <v>6.5337442611978255E-2</v>
      </c>
      <c r="AP327" s="106"/>
      <c r="AQ327" s="4">
        <v>42391</v>
      </c>
      <c r="AR327" s="5">
        <v>1.3412999999999999</v>
      </c>
      <c r="AS327" s="330">
        <v>42391</v>
      </c>
      <c r="AT327" s="404">
        <v>1.5922000000000001</v>
      </c>
      <c r="AU327" s="330">
        <v>42391</v>
      </c>
      <c r="AV327" s="328">
        <v>1.5922000000000001</v>
      </c>
      <c r="AW327" s="330">
        <v>42391</v>
      </c>
      <c r="AX327" s="404">
        <v>1.5922000000000001</v>
      </c>
      <c r="AY327" s="330">
        <v>42391</v>
      </c>
      <c r="AZ327" s="404">
        <v>3.9529000000000001</v>
      </c>
      <c r="BA327" s="106"/>
      <c r="BC327" s="4">
        <v>42391</v>
      </c>
      <c r="BD327" s="5">
        <v>2.0110000000000001</v>
      </c>
    </row>
    <row r="328" spans="1:56">
      <c r="A328" s="4">
        <v>42398</v>
      </c>
      <c r="B328" s="318">
        <v>42398</v>
      </c>
      <c r="C328" s="316">
        <v>0.35659999999999997</v>
      </c>
      <c r="D328" s="316">
        <f t="shared" si="80"/>
        <v>1.1620700636942682</v>
      </c>
      <c r="E328" s="316">
        <f t="shared" si="76"/>
        <v>3.2599999999999962E-2</v>
      </c>
      <c r="F328" s="4">
        <v>42398</v>
      </c>
      <c r="G328" s="5">
        <v>0.32400000000000001</v>
      </c>
      <c r="H328" s="5">
        <f t="shared" si="81"/>
        <v>1.0976305732484064</v>
      </c>
      <c r="I328" s="106"/>
      <c r="J328" s="95">
        <f t="shared" si="82"/>
        <v>96.816996339437921</v>
      </c>
      <c r="K328" s="70">
        <f t="shared" si="83"/>
        <v>1.5962160276764482E-2</v>
      </c>
      <c r="L328" s="74">
        <f t="shared" si="84"/>
        <v>7.7878462832324441E-2</v>
      </c>
      <c r="M328" s="74">
        <f t="shared" si="85"/>
        <v>6.079131169357678E-2</v>
      </c>
      <c r="N328" s="106"/>
      <c r="O328" s="4">
        <v>42398</v>
      </c>
      <c r="P328" s="5">
        <v>0.93</v>
      </c>
      <c r="Q328" s="5">
        <f t="shared" si="86"/>
        <v>1.3280891719745229</v>
      </c>
      <c r="R328" s="106"/>
      <c r="S328" s="5">
        <f>(1+G328)/(1+P328)-1</f>
        <v>-0.31398963730569951</v>
      </c>
      <c r="T328" s="95">
        <f t="shared" si="77"/>
        <v>103.19480863888109</v>
      </c>
      <c r="U328" s="70">
        <f t="shared" si="78"/>
        <v>7.4988979947327112E-3</v>
      </c>
      <c r="V328" s="74">
        <f t="shared" si="92"/>
        <v>3.3697072092420267E-2</v>
      </c>
      <c r="W328" s="74">
        <f t="shared" si="87"/>
        <v>2.5432077265338887E-2</v>
      </c>
      <c r="X328" s="106"/>
      <c r="Y328" s="318">
        <v>42398</v>
      </c>
      <c r="Z328" s="316">
        <v>0.79420000000000002</v>
      </c>
      <c r="AA328" s="316">
        <f t="shared" si="88"/>
        <v>1.6381872611464969</v>
      </c>
      <c r="AB328" s="316">
        <f t="shared" si="72"/>
        <v>0.12980000000000003</v>
      </c>
      <c r="AC328" s="318">
        <v>42398</v>
      </c>
      <c r="AD328" s="316">
        <v>0.66439999999999999</v>
      </c>
      <c r="AE328" s="316">
        <f t="shared" si="89"/>
        <v>1.6207917197452228</v>
      </c>
      <c r="AF328" s="316">
        <f t="shared" si="73"/>
        <v>0.10160000000000002</v>
      </c>
      <c r="AG328" s="316">
        <f t="shared" si="74"/>
        <v>-2.8200000000000003E-2</v>
      </c>
      <c r="AH328" s="4">
        <v>42398</v>
      </c>
      <c r="AI328" s="5">
        <v>0.76600000000000001</v>
      </c>
      <c r="AJ328" s="5">
        <f t="shared" si="90"/>
        <v>1.6078980891719743</v>
      </c>
      <c r="AK328" s="106"/>
      <c r="AL328" s="95">
        <f t="shared" si="75"/>
        <v>92.653068769629726</v>
      </c>
      <c r="AM328" s="70">
        <f t="shared" si="79"/>
        <v>1.6999428118754434E-2</v>
      </c>
      <c r="AN328" s="74">
        <f t="shared" si="93"/>
        <v>7.7851675804730749E-2</v>
      </c>
      <c r="AO328" s="74">
        <f t="shared" si="91"/>
        <v>6.5273561080607015E-2</v>
      </c>
      <c r="AP328" s="106"/>
      <c r="AQ328" s="4">
        <v>42398</v>
      </c>
      <c r="AR328" s="5">
        <v>1.2288000000000001</v>
      </c>
      <c r="AS328" s="330">
        <v>42398</v>
      </c>
      <c r="AT328" s="404">
        <v>1.4885999999999999</v>
      </c>
      <c r="AU328" s="330">
        <v>42398</v>
      </c>
      <c r="AV328" s="328">
        <v>1.4885999999999999</v>
      </c>
      <c r="AW328" s="330">
        <v>42398</v>
      </c>
      <c r="AX328" s="404">
        <v>1.4885999999999999</v>
      </c>
      <c r="AY328" s="330">
        <v>42398</v>
      </c>
      <c r="AZ328" s="404">
        <v>3.9529000000000001</v>
      </c>
      <c r="BA328" s="106"/>
      <c r="BC328" s="4">
        <v>42398</v>
      </c>
      <c r="BD328" s="5">
        <v>1.875</v>
      </c>
    </row>
    <row r="329" spans="1:56">
      <c r="A329" s="4">
        <v>42405</v>
      </c>
      <c r="B329" s="318">
        <v>42405</v>
      </c>
      <c r="C329" s="316">
        <v>0.31890000000000002</v>
      </c>
      <c r="D329" s="316">
        <f t="shared" si="80"/>
        <v>1.1530121019108288</v>
      </c>
      <c r="E329" s="316">
        <f t="shared" si="76"/>
        <v>2.3900000000000032E-2</v>
      </c>
      <c r="F329" s="4">
        <v>42405</v>
      </c>
      <c r="G329" s="5">
        <v>0.29499999999999998</v>
      </c>
      <c r="H329" s="5">
        <f t="shared" si="81"/>
        <v>1.0888598726114636</v>
      </c>
      <c r="I329" s="106"/>
      <c r="J329" s="95">
        <f t="shared" si="82"/>
        <v>97.09730432829592</v>
      </c>
      <c r="K329" s="70">
        <f t="shared" si="83"/>
        <v>2.895235335283962E-3</v>
      </c>
      <c r="L329" s="74">
        <f t="shared" si="84"/>
        <v>7.7588923257665587E-2</v>
      </c>
      <c r="M329" s="74">
        <f t="shared" si="85"/>
        <v>6.0776386016256428E-2</v>
      </c>
      <c r="N329" s="106"/>
      <c r="O329" s="4">
        <v>42405</v>
      </c>
      <c r="P329" s="5">
        <v>0.91</v>
      </c>
      <c r="Q329" s="5">
        <f t="shared" si="86"/>
        <v>1.3219108280254781</v>
      </c>
      <c r="R329" s="106"/>
      <c r="S329" s="5">
        <f>(1+G329)/(1+P329)-1</f>
        <v>-0.32198952879581155</v>
      </c>
      <c r="T329" s="95">
        <f t="shared" si="77"/>
        <v>103.27765996028856</v>
      </c>
      <c r="U329" s="70">
        <f t="shared" si="78"/>
        <v>8.0286326899838304E-4</v>
      </c>
      <c r="V329" s="74">
        <f t="shared" si="92"/>
        <v>3.3665973239487848E-2</v>
      </c>
      <c r="W329" s="74">
        <f t="shared" si="87"/>
        <v>2.5472580660038567E-2</v>
      </c>
      <c r="X329" s="106"/>
      <c r="Y329" s="318">
        <v>42405</v>
      </c>
      <c r="Z329" s="316">
        <v>0.76619999999999999</v>
      </c>
      <c r="AA329" s="316">
        <f t="shared" si="88"/>
        <v>1.6275770700636945</v>
      </c>
      <c r="AB329" s="316">
        <f t="shared" si="72"/>
        <v>0.11180000000000001</v>
      </c>
      <c r="AC329" s="318">
        <v>42405</v>
      </c>
      <c r="AD329" s="316">
        <v>0.65439999999999998</v>
      </c>
      <c r="AE329" s="316">
        <f t="shared" si="89"/>
        <v>1.6095694267515925</v>
      </c>
      <c r="AF329" s="316">
        <f t="shared" si="73"/>
        <v>9.9600000000000022E-2</v>
      </c>
      <c r="AG329" s="316">
        <f t="shared" si="74"/>
        <v>-1.2199999999999989E-2</v>
      </c>
      <c r="AH329" s="4">
        <v>42405</v>
      </c>
      <c r="AI329" s="5">
        <v>0.754</v>
      </c>
      <c r="AJ329" s="5">
        <f t="shared" si="90"/>
        <v>1.5969681528662421</v>
      </c>
      <c r="AK329" s="106"/>
      <c r="AL329" s="95">
        <f t="shared" si="75"/>
        <v>92.763479563577761</v>
      </c>
      <c r="AM329" s="70">
        <f t="shared" si="79"/>
        <v>1.191658251736453E-3</v>
      </c>
      <c r="AN329" s="74">
        <f t="shared" si="93"/>
        <v>7.7457084780664723E-2</v>
      </c>
      <c r="AO329" s="74">
        <f t="shared" si="91"/>
        <v>6.5210612160358838E-2</v>
      </c>
      <c r="AP329" s="106"/>
      <c r="AQ329" s="4">
        <v>42405</v>
      </c>
      <c r="AR329" s="5">
        <v>1.2298</v>
      </c>
      <c r="AS329" s="330">
        <v>42405</v>
      </c>
      <c r="AT329" s="404">
        <v>1.4815</v>
      </c>
      <c r="AU329" s="330">
        <v>42405</v>
      </c>
      <c r="AV329" s="328">
        <v>1.4815</v>
      </c>
      <c r="AW329" s="330">
        <v>42405</v>
      </c>
      <c r="AX329" s="404">
        <v>1.4815</v>
      </c>
      <c r="AY329" s="330">
        <v>42405</v>
      </c>
      <c r="AZ329" s="404">
        <v>3.9529000000000001</v>
      </c>
      <c r="BA329" s="106"/>
      <c r="BC329" s="4">
        <v>42405</v>
      </c>
      <c r="BD329" s="5">
        <v>1.758</v>
      </c>
    </row>
    <row r="330" spans="1:56">
      <c r="A330" s="4">
        <v>42412</v>
      </c>
      <c r="B330" s="318">
        <v>42412</v>
      </c>
      <c r="C330" s="316">
        <v>0.23710000000000001</v>
      </c>
      <c r="D330" s="316">
        <f t="shared" si="80"/>
        <v>1.1437477707006374</v>
      </c>
      <c r="E330" s="316">
        <f t="shared" si="76"/>
        <v>-2.2900000000000004E-2</v>
      </c>
      <c r="F330" s="4">
        <v>42412</v>
      </c>
      <c r="G330" s="5">
        <v>0.26</v>
      </c>
      <c r="H330" s="5">
        <f t="shared" si="81"/>
        <v>1.0802675159235655</v>
      </c>
      <c r="I330" s="106"/>
      <c r="J330" s="95">
        <f t="shared" si="82"/>
        <v>97.436796571745646</v>
      </c>
      <c r="K330" s="70">
        <f t="shared" si="83"/>
        <v>3.4964126532480043E-3</v>
      </c>
      <c r="L330" s="74">
        <f t="shared" si="84"/>
        <v>7.7597241589783567E-2</v>
      </c>
      <c r="M330" s="74">
        <f t="shared" si="85"/>
        <v>6.0760405356369819E-2</v>
      </c>
      <c r="N330" s="106"/>
      <c r="O330" s="4">
        <v>42412</v>
      </c>
      <c r="P330" s="5">
        <v>0.82</v>
      </c>
      <c r="Q330" s="5">
        <f t="shared" si="86"/>
        <v>1.3149044585987264</v>
      </c>
      <c r="R330" s="106"/>
      <c r="S330" s="5">
        <f>(1+G330)/(1+P330)-1</f>
        <v>-0.3076923076923076</v>
      </c>
      <c r="T330" s="95">
        <f t="shared" si="77"/>
        <v>103.12964142113992</v>
      </c>
      <c r="U330" s="70">
        <f t="shared" si="78"/>
        <v>-1.4332096525575045E-3</v>
      </c>
      <c r="V330" s="74">
        <f t="shared" si="92"/>
        <v>3.3698994497869325E-2</v>
      </c>
      <c r="W330" s="74">
        <f t="shared" si="87"/>
        <v>2.5512743312830707E-2</v>
      </c>
      <c r="X330" s="106"/>
      <c r="Y330" s="318">
        <v>42412</v>
      </c>
      <c r="Z330" s="316">
        <v>0.7359</v>
      </c>
      <c r="AA330" s="316">
        <f t="shared" si="88"/>
        <v>1.6168732484076433</v>
      </c>
      <c r="AB330" s="316">
        <f t="shared" si="72"/>
        <v>7.1699999999999986E-2</v>
      </c>
      <c r="AC330" s="318">
        <v>42412</v>
      </c>
      <c r="AD330" s="316">
        <v>0.66420000000000001</v>
      </c>
      <c r="AE330" s="316">
        <f t="shared" si="89"/>
        <v>1.5983891719745225</v>
      </c>
      <c r="AF330" s="316">
        <f t="shared" si="73"/>
        <v>0.12880000000000003</v>
      </c>
      <c r="AG330" s="316">
        <f t="shared" si="74"/>
        <v>5.710000000000004E-2</v>
      </c>
      <c r="AH330" s="4">
        <v>42412</v>
      </c>
      <c r="AI330" s="5">
        <v>0.79300000000000004</v>
      </c>
      <c r="AJ330" s="5">
        <f t="shared" si="90"/>
        <v>1.5863184713375795</v>
      </c>
      <c r="AK330" s="106"/>
      <c r="AL330" s="95">
        <f t="shared" si="75"/>
        <v>92.405172641976861</v>
      </c>
      <c r="AM330" s="70">
        <f t="shared" si="79"/>
        <v>-3.862586044493133E-3</v>
      </c>
      <c r="AN330" s="74">
        <f t="shared" si="93"/>
        <v>7.7435370626316141E-2</v>
      </c>
      <c r="AO330" s="74">
        <f t="shared" si="91"/>
        <v>6.5148636118547459E-2</v>
      </c>
      <c r="AP330" s="106"/>
      <c r="AQ330" s="4">
        <v>42412</v>
      </c>
      <c r="AR330" s="5">
        <v>1.2144999999999999</v>
      </c>
      <c r="AS330" s="330">
        <v>42412</v>
      </c>
      <c r="AT330" s="404">
        <v>1.4714</v>
      </c>
      <c r="AU330" s="330">
        <v>42412</v>
      </c>
      <c r="AV330" s="328">
        <v>1.4714</v>
      </c>
      <c r="AW330" s="330">
        <v>42412</v>
      </c>
      <c r="AX330" s="404">
        <v>1.4714</v>
      </c>
      <c r="AY330" s="330">
        <v>42412</v>
      </c>
      <c r="AZ330" s="404">
        <v>3.9529000000000001</v>
      </c>
      <c r="BA330" s="106"/>
      <c r="BC330" s="4">
        <v>42412</v>
      </c>
      <c r="BD330" s="5">
        <v>1.635</v>
      </c>
    </row>
    <row r="331" spans="1:56">
      <c r="A331" s="4">
        <v>42419</v>
      </c>
      <c r="B331" s="318">
        <v>42419</v>
      </c>
      <c r="C331" s="316">
        <v>0.19950000000000001</v>
      </c>
      <c r="D331" s="316">
        <f t="shared" si="80"/>
        <v>1.1339012738853507</v>
      </c>
      <c r="E331" s="316">
        <f t="shared" si="76"/>
        <v>-1.5000000000000013E-3</v>
      </c>
      <c r="F331" s="4">
        <v>42419</v>
      </c>
      <c r="G331" s="5">
        <v>0.20100000000000001</v>
      </c>
      <c r="H331" s="5">
        <f t="shared" si="81"/>
        <v>1.071025477707005</v>
      </c>
      <c r="I331" s="106"/>
      <c r="J331" s="95">
        <f t="shared" si="82"/>
        <v>98.012043057294761</v>
      </c>
      <c r="K331" s="70">
        <f t="shared" si="83"/>
        <v>5.9037910295577523E-3</v>
      </c>
      <c r="L331" s="74">
        <f t="shared" si="84"/>
        <v>7.7753555531551569E-2</v>
      </c>
      <c r="M331" s="74">
        <f t="shared" si="85"/>
        <v>6.0744719110816178E-2</v>
      </c>
      <c r="N331" s="106"/>
      <c r="O331" s="4">
        <v>42419</v>
      </c>
      <c r="P331" s="5">
        <v>0.81</v>
      </c>
      <c r="Q331" s="5">
        <f t="shared" si="86"/>
        <v>1.307961783439491</v>
      </c>
      <c r="R331" s="106"/>
      <c r="S331" s="5">
        <f>(1+G331)/(1+P331)-1</f>
        <v>-0.33646408839779007</v>
      </c>
      <c r="T331" s="95">
        <f t="shared" si="77"/>
        <v>103.42775257005488</v>
      </c>
      <c r="U331" s="70">
        <f t="shared" si="78"/>
        <v>2.8906446760305275E-3</v>
      </c>
      <c r="V331" s="74">
        <f t="shared" si="92"/>
        <v>3.3778097456478251E-2</v>
      </c>
      <c r="W331" s="74">
        <f t="shared" si="87"/>
        <v>2.5556823783393971E-2</v>
      </c>
      <c r="X331" s="106"/>
      <c r="Y331" s="318">
        <v>42419</v>
      </c>
      <c r="Z331" s="316">
        <v>0.67220000000000002</v>
      </c>
      <c r="AA331" s="316">
        <f t="shared" si="88"/>
        <v>1.6053955414012739</v>
      </c>
      <c r="AB331" s="316">
        <f t="shared" ref="AB331:AB394" si="94">Z331-AD331</f>
        <v>0.10150000000000003</v>
      </c>
      <c r="AC331" s="318">
        <v>42419</v>
      </c>
      <c r="AD331" s="316">
        <v>0.57069999999999999</v>
      </c>
      <c r="AE331" s="316">
        <f t="shared" si="89"/>
        <v>1.5862821656050958</v>
      </c>
      <c r="AF331" s="316">
        <f t="shared" ref="AF331:AF394" si="95">AI331-AD331</f>
        <v>0.11330000000000007</v>
      </c>
      <c r="AG331" s="316">
        <f t="shared" ref="AG331:AG394" si="96">AI331-Z331</f>
        <v>1.1800000000000033E-2</v>
      </c>
      <c r="AH331" s="4">
        <v>42419</v>
      </c>
      <c r="AI331" s="5">
        <v>0.68400000000000005</v>
      </c>
      <c r="AJ331" s="5">
        <f t="shared" si="90"/>
        <v>1.5747261146496814</v>
      </c>
      <c r="AK331" s="106"/>
      <c r="AL331" s="95">
        <f t="shared" ref="AL331:AL394" si="97">100/(1+AI331/100)^10</f>
        <v>93.410434061782823</v>
      </c>
      <c r="AM331" s="70">
        <f t="shared" si="79"/>
        <v>1.0878843587045059E-2</v>
      </c>
      <c r="AN331" s="74">
        <f t="shared" si="93"/>
        <v>7.821114952587592E-2</v>
      </c>
      <c r="AO331" s="74">
        <f t="shared" si="91"/>
        <v>6.509127574749432E-2</v>
      </c>
      <c r="AP331" s="106"/>
      <c r="AQ331" s="4">
        <v>42419</v>
      </c>
      <c r="AR331" s="5">
        <v>1.1996</v>
      </c>
      <c r="AS331" s="330">
        <v>42419</v>
      </c>
      <c r="AT331" s="404">
        <v>1.48</v>
      </c>
      <c r="AU331" s="330">
        <v>42419</v>
      </c>
      <c r="AV331" s="328">
        <v>1.48</v>
      </c>
      <c r="AW331" s="330">
        <v>42419</v>
      </c>
      <c r="AX331" s="404">
        <v>1.48</v>
      </c>
      <c r="AY331" s="330">
        <v>42419</v>
      </c>
      <c r="AZ331" s="404">
        <v>3.9529000000000001</v>
      </c>
      <c r="BA331" s="106"/>
      <c r="BC331" s="4">
        <v>42419</v>
      </c>
      <c r="BD331" s="5">
        <v>1.673</v>
      </c>
    </row>
    <row r="332" spans="1:56">
      <c r="A332" s="4">
        <v>42426</v>
      </c>
      <c r="B332" s="318">
        <v>42426</v>
      </c>
      <c r="C332" s="316">
        <v>0.15359999999999999</v>
      </c>
      <c r="D332" s="316">
        <f t="shared" si="80"/>
        <v>1.1242407643312109</v>
      </c>
      <c r="E332" s="316">
        <f t="shared" ref="E332:E395" si="98">C332-G332</f>
        <v>7.5999999999999956E-3</v>
      </c>
      <c r="F332" s="4">
        <v>42426</v>
      </c>
      <c r="G332" s="5">
        <v>0.14599999999999999</v>
      </c>
      <c r="H332" s="5">
        <f t="shared" si="81"/>
        <v>1.0619745222929922</v>
      </c>
      <c r="I332" s="106"/>
      <c r="J332" s="95">
        <f t="shared" si="82"/>
        <v>98.55165565656057</v>
      </c>
      <c r="K332" s="70">
        <f t="shared" si="83"/>
        <v>5.5055744420139056E-3</v>
      </c>
      <c r="L332" s="74">
        <f t="shared" si="84"/>
        <v>7.7847275452828602E-2</v>
      </c>
      <c r="M332" s="74">
        <f t="shared" si="85"/>
        <v>6.0727690884583976E-2</v>
      </c>
      <c r="N332" s="106"/>
      <c r="O332" s="4">
        <v>42426</v>
      </c>
      <c r="P332" s="5">
        <v>0.74</v>
      </c>
      <c r="Q332" s="5">
        <f t="shared" si="86"/>
        <v>1.3010191082802554</v>
      </c>
      <c r="R332" s="106"/>
      <c r="S332" s="5">
        <f>(1+G332)/(1+P332)-1</f>
        <v>-0.3413793103448276</v>
      </c>
      <c r="T332" s="95">
        <f t="shared" ref="T332:T395" si="99">100/(1+S332/100)^10</f>
        <v>103.47877507064274</v>
      </c>
      <c r="U332" s="70">
        <f t="shared" si="78"/>
        <v>4.9331537541921593E-4</v>
      </c>
      <c r="V332" s="74">
        <f t="shared" si="92"/>
        <v>3.3551810365751195E-2</v>
      </c>
      <c r="W332" s="74">
        <f t="shared" si="87"/>
        <v>2.5601445424088692E-2</v>
      </c>
      <c r="X332" s="106"/>
      <c r="Y332" s="318">
        <v>42426</v>
      </c>
      <c r="Z332" s="316">
        <v>0.64349999999999996</v>
      </c>
      <c r="AA332" s="316">
        <f t="shared" si="88"/>
        <v>1.59418025477707</v>
      </c>
      <c r="AB332" s="316">
        <f t="shared" si="94"/>
        <v>0.12390000000000001</v>
      </c>
      <c r="AC332" s="318">
        <v>42426</v>
      </c>
      <c r="AD332" s="316">
        <v>0.51959999999999995</v>
      </c>
      <c r="AE332" s="316">
        <f t="shared" si="89"/>
        <v>1.5742350318471339</v>
      </c>
      <c r="AF332" s="316">
        <f t="shared" si="95"/>
        <v>0.10340000000000005</v>
      </c>
      <c r="AG332" s="316">
        <f t="shared" si="96"/>
        <v>-2.0499999999999963E-2</v>
      </c>
      <c r="AH332" s="4">
        <v>42426</v>
      </c>
      <c r="AI332" s="5">
        <v>0.623</v>
      </c>
      <c r="AJ332" s="5">
        <f t="shared" si="90"/>
        <v>1.5632292993630572</v>
      </c>
      <c r="AK332" s="106"/>
      <c r="AL332" s="95">
        <f t="shared" si="97"/>
        <v>93.978257114422178</v>
      </c>
      <c r="AM332" s="70">
        <f t="shared" si="79"/>
        <v>6.0787968532914601E-3</v>
      </c>
      <c r="AN332" s="74">
        <f t="shared" si="93"/>
        <v>7.7963592086925465E-2</v>
      </c>
      <c r="AO332" s="74">
        <f t="shared" si="91"/>
        <v>6.5034356409548313E-2</v>
      </c>
      <c r="AP332" s="106"/>
      <c r="AQ332" s="4">
        <v>42426</v>
      </c>
      <c r="AR332" s="5">
        <v>1.165</v>
      </c>
      <c r="AS332" s="330">
        <v>42426</v>
      </c>
      <c r="AT332" s="404">
        <v>1.4356</v>
      </c>
      <c r="AU332" s="330">
        <v>42426</v>
      </c>
      <c r="AV332" s="328">
        <v>1.4356</v>
      </c>
      <c r="AW332" s="330">
        <v>42426</v>
      </c>
      <c r="AX332" s="404">
        <v>1.4356</v>
      </c>
      <c r="AY332" s="330">
        <v>42426</v>
      </c>
      <c r="AZ332" s="404">
        <v>3.9529000000000001</v>
      </c>
      <c r="BA332" s="106"/>
      <c r="BC332" s="4">
        <v>42426</v>
      </c>
      <c r="BD332" s="5">
        <v>1.7170000000000001</v>
      </c>
    </row>
    <row r="333" spans="1:56">
      <c r="A333" s="4">
        <v>42433</v>
      </c>
      <c r="B333" s="318">
        <v>42433</v>
      </c>
      <c r="C333" s="316">
        <v>0.2276</v>
      </c>
      <c r="D333" s="316">
        <f t="shared" si="80"/>
        <v>1.1159738853503192</v>
      </c>
      <c r="E333" s="316">
        <f t="shared" si="98"/>
        <v>-9.3999999999999917E-3</v>
      </c>
      <c r="F333" s="4">
        <v>42433</v>
      </c>
      <c r="G333" s="5">
        <v>0.23699999999999999</v>
      </c>
      <c r="H333" s="5">
        <f t="shared" si="81"/>
        <v>1.0545031847133743</v>
      </c>
      <c r="I333" s="106"/>
      <c r="J333" s="95">
        <f t="shared" si="82"/>
        <v>97.660602325746737</v>
      </c>
      <c r="K333" s="70">
        <f t="shared" si="83"/>
        <v>-9.0414851468252865E-3</v>
      </c>
      <c r="L333" s="74">
        <f t="shared" si="84"/>
        <v>7.810814534782097E-2</v>
      </c>
      <c r="M333" s="74">
        <f t="shared" si="85"/>
        <v>6.0705828429033694E-2</v>
      </c>
      <c r="N333" s="106"/>
      <c r="O333" s="4">
        <v>42433</v>
      </c>
      <c r="P333" s="5">
        <v>0.85</v>
      </c>
      <c r="Q333" s="5">
        <f t="shared" si="86"/>
        <v>1.2950955414012744</v>
      </c>
      <c r="R333" s="106"/>
      <c r="S333" s="5">
        <f>(1+G333)/(1+P333)-1</f>
        <v>-0.3313513513513513</v>
      </c>
      <c r="T333" s="95">
        <f t="shared" si="99"/>
        <v>103.37470912468355</v>
      </c>
      <c r="U333" s="70">
        <f t="shared" ref="U333:U396" si="100">(T333-T332)/T332</f>
        <v>-1.0056743123229722E-3</v>
      </c>
      <c r="V333" s="74">
        <f t="shared" si="92"/>
        <v>3.3499358333115806E-2</v>
      </c>
      <c r="W333" s="74">
        <f t="shared" si="87"/>
        <v>2.5644163113961147E-2</v>
      </c>
      <c r="X333" s="106"/>
      <c r="Y333" s="318">
        <v>42433</v>
      </c>
      <c r="Z333" s="316">
        <v>0.68859999999999999</v>
      </c>
      <c r="AA333" s="316">
        <f t="shared" si="88"/>
        <v>1.5840891719745225</v>
      </c>
      <c r="AB333" s="316">
        <f t="shared" si="94"/>
        <v>9.5999999999999974E-2</v>
      </c>
      <c r="AC333" s="318">
        <v>42433</v>
      </c>
      <c r="AD333" s="316">
        <v>0.59260000000000002</v>
      </c>
      <c r="AE333" s="316">
        <f t="shared" si="89"/>
        <v>1.5634363057324843</v>
      </c>
      <c r="AF333" s="316">
        <f t="shared" si="95"/>
        <v>0.10439999999999994</v>
      </c>
      <c r="AG333" s="316">
        <f t="shared" si="96"/>
        <v>8.3999999999999631E-3</v>
      </c>
      <c r="AH333" s="4">
        <v>42433</v>
      </c>
      <c r="AI333" s="5">
        <v>0.69699999999999995</v>
      </c>
      <c r="AJ333" s="5">
        <f t="shared" si="90"/>
        <v>1.5530445859872613</v>
      </c>
      <c r="AK333" s="106"/>
      <c r="AL333" s="95">
        <f t="shared" si="97"/>
        <v>93.289911065428697</v>
      </c>
      <c r="AM333" s="70">
        <f t="shared" ref="AM333:AM396" si="101">(AL333-AL332)/AL332</f>
        <v>-7.3245245243843205E-3</v>
      </c>
      <c r="AN333" s="74">
        <f t="shared" si="93"/>
        <v>7.8016065931549805E-2</v>
      </c>
      <c r="AO333" s="74">
        <f t="shared" si="91"/>
        <v>6.4988010261052803E-2</v>
      </c>
      <c r="AP333" s="106"/>
      <c r="AQ333" s="4">
        <v>42433</v>
      </c>
      <c r="AR333" s="5">
        <v>1.1917</v>
      </c>
      <c r="AS333" s="330">
        <v>42433</v>
      </c>
      <c r="AT333" s="404">
        <v>1.4518</v>
      </c>
      <c r="AU333" s="330">
        <v>42433</v>
      </c>
      <c r="AV333" s="328">
        <v>1.4518</v>
      </c>
      <c r="AW333" s="330">
        <v>42433</v>
      </c>
      <c r="AX333" s="404">
        <v>1.4518</v>
      </c>
      <c r="AY333" s="330">
        <v>42433</v>
      </c>
      <c r="AZ333" s="404">
        <v>3.9529000000000001</v>
      </c>
      <c r="BA333" s="106"/>
      <c r="BC333" s="4">
        <v>42433</v>
      </c>
      <c r="BD333" s="5">
        <v>1.8180000000000001</v>
      </c>
    </row>
    <row r="334" spans="1:56">
      <c r="A334" s="4">
        <v>42440</v>
      </c>
      <c r="B334" s="318">
        <v>42440</v>
      </c>
      <c r="C334" s="316">
        <v>0.26750000000000002</v>
      </c>
      <c r="D334" s="316">
        <f t="shared" si="80"/>
        <v>1.1073445859872617</v>
      </c>
      <c r="E334" s="316">
        <f t="shared" si="98"/>
        <v>-2.5000000000000022E-3</v>
      </c>
      <c r="F334" s="4">
        <v>42440</v>
      </c>
      <c r="G334" s="5">
        <v>0.27</v>
      </c>
      <c r="H334" s="5">
        <f t="shared" si="81"/>
        <v>1.0465159235668777</v>
      </c>
      <c r="I334" s="106"/>
      <c r="J334" s="95">
        <f t="shared" si="82"/>
        <v>97.339665745269357</v>
      </c>
      <c r="K334" s="70">
        <f t="shared" si="83"/>
        <v>-3.2862441233661075E-3</v>
      </c>
      <c r="L334" s="74">
        <f t="shared" si="84"/>
        <v>7.7001687542588307E-2</v>
      </c>
      <c r="M334" s="74">
        <f t="shared" si="85"/>
        <v>6.0671454042662172E-2</v>
      </c>
      <c r="N334" s="106"/>
      <c r="O334" s="4">
        <v>42440</v>
      </c>
      <c r="P334" s="5">
        <v>0.92</v>
      </c>
      <c r="Q334" s="5">
        <f t="shared" si="86"/>
        <v>1.2893630573248411</v>
      </c>
      <c r="R334" s="106"/>
      <c r="S334" s="5">
        <f>(1+G334)/(1+P334)-1</f>
        <v>-0.33854166666666663</v>
      </c>
      <c r="T334" s="95">
        <f t="shared" si="99"/>
        <v>103.44931551057125</v>
      </c>
      <c r="U334" s="70">
        <f t="shared" si="100"/>
        <v>7.2170830292465362E-4</v>
      </c>
      <c r="V334" s="74">
        <f t="shared" si="92"/>
        <v>3.2548905244453662E-2</v>
      </c>
      <c r="W334" s="74">
        <f t="shared" si="87"/>
        <v>2.5679621843421912E-2</v>
      </c>
      <c r="X334" s="106"/>
      <c r="Y334" s="318">
        <v>42440</v>
      </c>
      <c r="Z334" s="316">
        <v>0.72050000000000003</v>
      </c>
      <c r="AA334" s="316">
        <f t="shared" si="88"/>
        <v>1.5741541401273884</v>
      </c>
      <c r="AB334" s="316">
        <f t="shared" si="94"/>
        <v>0.16410000000000002</v>
      </c>
      <c r="AC334" s="318">
        <v>42440</v>
      </c>
      <c r="AD334" s="316">
        <v>0.55640000000000001</v>
      </c>
      <c r="AE334" s="316">
        <f t="shared" si="89"/>
        <v>1.5524076433121017</v>
      </c>
      <c r="AF334" s="316">
        <f t="shared" si="95"/>
        <v>0.10860000000000003</v>
      </c>
      <c r="AG334" s="316">
        <f t="shared" si="96"/>
        <v>-5.5499999999999994E-2</v>
      </c>
      <c r="AH334" s="4">
        <v>42440</v>
      </c>
      <c r="AI334" s="5">
        <v>0.66500000000000004</v>
      </c>
      <c r="AJ334" s="5">
        <f t="shared" si="90"/>
        <v>1.5425796178343947</v>
      </c>
      <c r="AK334" s="106"/>
      <c r="AL334" s="95">
        <f t="shared" si="97"/>
        <v>93.586891264807363</v>
      </c>
      <c r="AM334" s="70">
        <f t="shared" si="101"/>
        <v>3.1834117536073065E-3</v>
      </c>
      <c r="AN334" s="74">
        <f t="shared" si="93"/>
        <v>7.6295161200035932E-2</v>
      </c>
      <c r="AO334" s="74">
        <f t="shared" si="91"/>
        <v>6.4930507678806745E-2</v>
      </c>
      <c r="AP334" s="106"/>
      <c r="AQ334" s="4">
        <v>42440</v>
      </c>
      <c r="AR334" s="5">
        <v>1.2010000000000001</v>
      </c>
      <c r="AS334" s="330">
        <v>42440</v>
      </c>
      <c r="AT334" s="404">
        <v>1.3755999999999999</v>
      </c>
      <c r="AU334" s="330">
        <v>42440</v>
      </c>
      <c r="AV334" s="328">
        <v>1.3755999999999999</v>
      </c>
      <c r="AW334" s="330">
        <v>42440</v>
      </c>
      <c r="AX334" s="404">
        <v>1.3755999999999999</v>
      </c>
      <c r="AY334" s="330">
        <v>42440</v>
      </c>
      <c r="AZ334" s="404">
        <v>3.9529000000000001</v>
      </c>
      <c r="BA334" s="106"/>
      <c r="BC334" s="4">
        <v>42440</v>
      </c>
      <c r="BD334" s="5">
        <v>1.875</v>
      </c>
    </row>
    <row r="335" spans="1:56">
      <c r="A335" s="4">
        <v>42447</v>
      </c>
      <c r="B335" s="318">
        <v>42447</v>
      </c>
      <c r="C335" s="316">
        <v>0.2079</v>
      </c>
      <c r="D335" s="316">
        <f t="shared" si="80"/>
        <v>1.0987961783439495</v>
      </c>
      <c r="E335" s="316">
        <f t="shared" si="98"/>
        <v>-3.0999999999999917E-3</v>
      </c>
      <c r="F335" s="4">
        <v>42447</v>
      </c>
      <c r="G335" s="5">
        <v>0.21099999999999999</v>
      </c>
      <c r="H335" s="5">
        <f t="shared" si="81"/>
        <v>1.0385987261146483</v>
      </c>
      <c r="I335" s="106"/>
      <c r="J335" s="95">
        <f t="shared" si="82"/>
        <v>97.914281292404397</v>
      </c>
      <c r="K335" s="70">
        <f t="shared" si="83"/>
        <v>5.9032003319054449E-3</v>
      </c>
      <c r="L335" s="74">
        <f t="shared" si="84"/>
        <v>7.6881146564769257E-2</v>
      </c>
      <c r="M335" s="74">
        <f t="shared" si="85"/>
        <v>6.066097727918416E-2</v>
      </c>
      <c r="N335" s="106"/>
      <c r="O335" s="4">
        <v>42447</v>
      </c>
      <c r="P335" s="5">
        <v>0.94</v>
      </c>
      <c r="Q335" s="5">
        <f t="shared" si="86"/>
        <v>1.2839490445859878</v>
      </c>
      <c r="R335" s="106"/>
      <c r="S335" s="5">
        <f>(1+G335)/(1+P335)-1</f>
        <v>-0.37577319587628866</v>
      </c>
      <c r="T335" s="95">
        <f t="shared" si="99"/>
        <v>103.83657673595111</v>
      </c>
      <c r="U335" s="70">
        <f t="shared" si="100"/>
        <v>3.7434875568633989E-3</v>
      </c>
      <c r="V335" s="74">
        <f t="shared" si="92"/>
        <v>3.2550317981424756E-2</v>
      </c>
      <c r="W335" s="74">
        <f t="shared" si="87"/>
        <v>2.5717074843765345E-2</v>
      </c>
      <c r="X335" s="106"/>
      <c r="Y335" s="318">
        <v>42447</v>
      </c>
      <c r="Z335" s="316">
        <v>0.66739999999999999</v>
      </c>
      <c r="AA335" s="316">
        <f t="shared" si="88"/>
        <v>1.5643216560509552</v>
      </c>
      <c r="AB335" s="316">
        <f t="shared" si="94"/>
        <v>0.15949999999999998</v>
      </c>
      <c r="AC335" s="318">
        <v>42447</v>
      </c>
      <c r="AD335" s="316">
        <v>0.50790000000000002</v>
      </c>
      <c r="AE335" s="316">
        <f t="shared" si="89"/>
        <v>1.5415191082802546</v>
      </c>
      <c r="AF335" s="316">
        <f t="shared" si="95"/>
        <v>9.5099999999999962E-2</v>
      </c>
      <c r="AG335" s="316">
        <f t="shared" si="96"/>
        <v>-6.4400000000000013E-2</v>
      </c>
      <c r="AH335" s="4">
        <v>42447</v>
      </c>
      <c r="AI335" s="5">
        <v>0.60299999999999998</v>
      </c>
      <c r="AJ335" s="5">
        <f t="shared" si="90"/>
        <v>1.5321847133757962</v>
      </c>
      <c r="AK335" s="106"/>
      <c r="AL335" s="95">
        <f t="shared" si="97"/>
        <v>94.165254271900039</v>
      </c>
      <c r="AM335" s="70">
        <f t="shared" si="101"/>
        <v>6.1799574628051057E-3</v>
      </c>
      <c r="AN335" s="74">
        <f t="shared" si="93"/>
        <v>7.638708547642438E-2</v>
      </c>
      <c r="AO335" s="74">
        <f t="shared" si="91"/>
        <v>6.4874285764632E-2</v>
      </c>
      <c r="AP335" s="106"/>
      <c r="AQ335" s="4">
        <v>42447</v>
      </c>
      <c r="AR335" s="5">
        <v>1.1095999999999999</v>
      </c>
      <c r="AS335" s="330">
        <v>42447</v>
      </c>
      <c r="AT335" s="404">
        <v>1.2250000000000001</v>
      </c>
      <c r="AU335" s="330">
        <v>42447</v>
      </c>
      <c r="AV335" s="328">
        <v>1.2250000000000001</v>
      </c>
      <c r="AW335" s="330">
        <v>42447</v>
      </c>
      <c r="AX335" s="404">
        <v>1.2250000000000001</v>
      </c>
      <c r="AY335" s="330">
        <v>42447</v>
      </c>
      <c r="AZ335" s="404">
        <v>3.9529000000000001</v>
      </c>
      <c r="BA335" s="106"/>
      <c r="BC335" s="4">
        <v>42447</v>
      </c>
      <c r="BD335" s="5">
        <v>1.754</v>
      </c>
    </row>
    <row r="336" spans="1:56">
      <c r="A336" s="4">
        <v>42454</v>
      </c>
      <c r="B336" s="318">
        <v>42454</v>
      </c>
      <c r="C336" s="316">
        <v>0.1706</v>
      </c>
      <c r="D336" s="316">
        <f t="shared" si="80"/>
        <v>1.0905222929936311</v>
      </c>
      <c r="E336" s="316">
        <f t="shared" si="98"/>
        <v>-8.3999999999999908E-3</v>
      </c>
      <c r="F336" s="4">
        <v>42454</v>
      </c>
      <c r="G336" s="5">
        <v>0.17899999999999999</v>
      </c>
      <c r="H336" s="5">
        <f t="shared" si="81"/>
        <v>1.0309617834394895</v>
      </c>
      <c r="I336" s="106"/>
      <c r="J336" s="95">
        <f t="shared" si="82"/>
        <v>98.2274971029168</v>
      </c>
      <c r="K336" s="70">
        <f t="shared" si="83"/>
        <v>3.1988776956554227E-3</v>
      </c>
      <c r="L336" s="74">
        <f t="shared" si="84"/>
        <v>7.6909476201799776E-2</v>
      </c>
      <c r="M336" s="74">
        <f t="shared" si="85"/>
        <v>6.0661147589829878E-2</v>
      </c>
      <c r="N336" s="106"/>
      <c r="O336" s="4">
        <v>42454</v>
      </c>
      <c r="P336" s="5">
        <v>0.94</v>
      </c>
      <c r="Q336" s="5">
        <f t="shared" si="86"/>
        <v>1.2785987261146499</v>
      </c>
      <c r="R336" s="106"/>
      <c r="S336" s="5">
        <f>(1+G336)/(1+P336)-1</f>
        <v>-0.39226804123711334</v>
      </c>
      <c r="T336" s="95">
        <f t="shared" si="99"/>
        <v>104.00865626692388</v>
      </c>
      <c r="U336" s="70">
        <f t="shared" si="100"/>
        <v>1.6572149851429719E-3</v>
      </c>
      <c r="V336" s="74">
        <f t="shared" si="92"/>
        <v>3.2499147633510285E-2</v>
      </c>
      <c r="W336" s="74">
        <f t="shared" si="87"/>
        <v>2.575859999704435E-2</v>
      </c>
      <c r="X336" s="106"/>
      <c r="Y336" s="318">
        <v>42454</v>
      </c>
      <c r="Z336" s="316">
        <v>0.6502</v>
      </c>
      <c r="AA336" s="316">
        <f t="shared" si="88"/>
        <v>1.5545630573248408</v>
      </c>
      <c r="AB336" s="316">
        <f t="shared" si="94"/>
        <v>0.16870000000000002</v>
      </c>
      <c r="AC336" s="318">
        <v>42454</v>
      </c>
      <c r="AD336" s="316">
        <v>0.48149999999999998</v>
      </c>
      <c r="AE336" s="316">
        <f t="shared" si="89"/>
        <v>1.530591082802548</v>
      </c>
      <c r="AF336" s="316">
        <f t="shared" si="95"/>
        <v>9.8499999999999976E-2</v>
      </c>
      <c r="AG336" s="316">
        <f t="shared" si="96"/>
        <v>-7.020000000000004E-2</v>
      </c>
      <c r="AH336" s="4">
        <v>42454</v>
      </c>
      <c r="AI336" s="5">
        <v>0.57999999999999996</v>
      </c>
      <c r="AJ336" s="5">
        <f t="shared" si="90"/>
        <v>1.5217770700636943</v>
      </c>
      <c r="AK336" s="106"/>
      <c r="AL336" s="95">
        <f t="shared" si="97"/>
        <v>94.380807153723964</v>
      </c>
      <c r="AM336" s="70">
        <f t="shared" si="101"/>
        <v>2.2890914859266527E-3</v>
      </c>
      <c r="AN336" s="74">
        <f t="shared" si="93"/>
        <v>7.6205578244844627E-2</v>
      </c>
      <c r="AO336" s="74">
        <f t="shared" si="91"/>
        <v>6.4819204102235184E-2</v>
      </c>
      <c r="AP336" s="106"/>
      <c r="AQ336" s="4">
        <v>42454</v>
      </c>
      <c r="AR336" s="5">
        <v>1.038</v>
      </c>
      <c r="AS336" s="330">
        <v>42454</v>
      </c>
      <c r="AT336" s="404">
        <v>1.1731</v>
      </c>
      <c r="AU336" s="330">
        <v>42454</v>
      </c>
      <c r="AV336" s="328">
        <v>1.1731</v>
      </c>
      <c r="AW336" s="330">
        <v>42454</v>
      </c>
      <c r="AX336" s="404">
        <v>1.1731</v>
      </c>
      <c r="AY336" s="330">
        <v>42454</v>
      </c>
      <c r="AZ336" s="404">
        <v>3.9529000000000001</v>
      </c>
      <c r="BA336" s="106"/>
      <c r="BC336" s="4">
        <v>42454</v>
      </c>
      <c r="BD336" s="5">
        <v>1.792</v>
      </c>
    </row>
    <row r="337" spans="1:56">
      <c r="A337" s="4">
        <v>42461</v>
      </c>
      <c r="B337" s="318">
        <v>42461</v>
      </c>
      <c r="C337" s="316">
        <v>0.1459</v>
      </c>
      <c r="D337" s="316">
        <f t="shared" si="80"/>
        <v>1.0825464968152871</v>
      </c>
      <c r="E337" s="316">
        <f t="shared" si="98"/>
        <v>1.2899999999999995E-2</v>
      </c>
      <c r="F337" s="4">
        <v>42461</v>
      </c>
      <c r="G337" s="5">
        <v>0.13300000000000001</v>
      </c>
      <c r="H337" s="5">
        <f t="shared" si="81"/>
        <v>1.0236050955414002</v>
      </c>
      <c r="I337" s="106"/>
      <c r="J337" s="95">
        <f t="shared" si="82"/>
        <v>98.679677414879535</v>
      </c>
      <c r="K337" s="70">
        <f t="shared" si="83"/>
        <v>4.6033984912490231E-3</v>
      </c>
      <c r="L337" s="74">
        <f t="shared" si="84"/>
        <v>7.7030136455706402E-2</v>
      </c>
      <c r="M337" s="74">
        <f t="shared" si="85"/>
        <v>6.066102691757376E-2</v>
      </c>
      <c r="N337" s="106"/>
      <c r="O337" s="4">
        <v>42461</v>
      </c>
      <c r="P337" s="5">
        <v>0.95</v>
      </c>
      <c r="Q337" s="5">
        <f t="shared" si="86"/>
        <v>1.2730573248407646</v>
      </c>
      <c r="R337" s="106"/>
      <c r="S337" s="5">
        <f>(1+G337)/(1+P337)-1</f>
        <v>-0.41897435897435897</v>
      </c>
      <c r="T337" s="95">
        <f t="shared" si="99"/>
        <v>104.2879306396639</v>
      </c>
      <c r="U337" s="70">
        <f t="shared" si="100"/>
        <v>2.6851070167015728E-3</v>
      </c>
      <c r="V337" s="74">
        <f t="shared" si="92"/>
        <v>3.2596217211201213E-2</v>
      </c>
      <c r="W337" s="74">
        <f t="shared" si="87"/>
        <v>2.5799840255696538E-2</v>
      </c>
      <c r="X337" s="106"/>
      <c r="Y337" s="318">
        <v>42461</v>
      </c>
      <c r="Z337" s="316">
        <v>0.55800000000000005</v>
      </c>
      <c r="AA337" s="316">
        <f t="shared" si="88"/>
        <v>1.5442076433121019</v>
      </c>
      <c r="AB337" s="316">
        <f t="shared" si="94"/>
        <v>0.13070000000000004</v>
      </c>
      <c r="AC337" s="318">
        <v>42461</v>
      </c>
      <c r="AD337" s="316">
        <v>0.42730000000000001</v>
      </c>
      <c r="AE337" s="316">
        <f t="shared" si="89"/>
        <v>1.519226751592357</v>
      </c>
      <c r="AF337" s="316">
        <f t="shared" si="95"/>
        <v>6.8699999999999983E-2</v>
      </c>
      <c r="AG337" s="316">
        <f t="shared" si="96"/>
        <v>-6.2000000000000055E-2</v>
      </c>
      <c r="AH337" s="4">
        <v>42461</v>
      </c>
      <c r="AI337" s="5">
        <v>0.496</v>
      </c>
      <c r="AJ337" s="5">
        <f t="shared" si="90"/>
        <v>1.5107324840764333</v>
      </c>
      <c r="AK337" s="106"/>
      <c r="AL337" s="95">
        <f t="shared" si="97"/>
        <v>95.172666954348088</v>
      </c>
      <c r="AM337" s="70">
        <f t="shared" si="101"/>
        <v>8.3900511608718496E-3</v>
      </c>
      <c r="AN337" s="74">
        <f t="shared" si="93"/>
        <v>7.6654188223411801E-2</v>
      </c>
      <c r="AO337" s="74">
        <f t="shared" si="91"/>
        <v>6.4767389269166531E-2</v>
      </c>
      <c r="AP337" s="106"/>
      <c r="AQ337" s="4">
        <v>42461</v>
      </c>
      <c r="AR337" s="5">
        <v>0.96830000000000005</v>
      </c>
      <c r="AS337" s="330">
        <v>42461</v>
      </c>
      <c r="AT337" s="404">
        <v>1.1237999999999999</v>
      </c>
      <c r="AU337" s="330">
        <v>42461</v>
      </c>
      <c r="AV337" s="328">
        <v>1.1237999999999999</v>
      </c>
      <c r="AW337" s="330">
        <v>42461</v>
      </c>
      <c r="AX337" s="404">
        <v>1.1237999999999999</v>
      </c>
      <c r="AY337" s="330">
        <v>42461</v>
      </c>
      <c r="AZ337" s="404">
        <v>3.9529000000000001</v>
      </c>
      <c r="BA337" s="106"/>
      <c r="BC337" s="4">
        <v>42461</v>
      </c>
      <c r="BD337" s="5">
        <v>1.643</v>
      </c>
    </row>
    <row r="338" spans="1:56">
      <c r="A338" s="4">
        <v>42468</v>
      </c>
      <c r="B338" s="318">
        <v>42468</v>
      </c>
      <c r="C338" s="316">
        <v>8.8800000000000004E-2</v>
      </c>
      <c r="D338" s="316">
        <f t="shared" si="80"/>
        <v>1.0747197452229305</v>
      </c>
      <c r="E338" s="316">
        <f t="shared" si="98"/>
        <v>-6.1999999999999972E-3</v>
      </c>
      <c r="F338" s="4">
        <v>42468</v>
      </c>
      <c r="G338" s="5">
        <v>9.5000000000000001E-2</v>
      </c>
      <c r="H338" s="5">
        <f t="shared" si="81"/>
        <v>1.0164968152866234</v>
      </c>
      <c r="I338" s="106"/>
      <c r="J338" s="95">
        <f t="shared" si="82"/>
        <v>99.054944945832602</v>
      </c>
      <c r="K338" s="70">
        <f t="shared" si="83"/>
        <v>3.8028856678901358E-3</v>
      </c>
      <c r="L338" s="74">
        <f t="shared" si="84"/>
        <v>7.7025456839841397E-2</v>
      </c>
      <c r="M338" s="74">
        <f t="shared" si="85"/>
        <v>6.0659982241055177E-2</v>
      </c>
      <c r="N338" s="106"/>
      <c r="O338" s="4">
        <v>42468</v>
      </c>
      <c r="P338" s="5">
        <v>1.01</v>
      </c>
      <c r="Q338" s="5">
        <f t="shared" si="86"/>
        <v>1.2678980891719747</v>
      </c>
      <c r="R338" s="106"/>
      <c r="S338" s="5">
        <f>(1+G338)/(1+P338)-1</f>
        <v>-0.45522388059701491</v>
      </c>
      <c r="T338" s="95">
        <f t="shared" si="99"/>
        <v>104.66832111722427</v>
      </c>
      <c r="U338" s="70">
        <f t="shared" si="100"/>
        <v>3.6475024025042282E-3</v>
      </c>
      <c r="V338" s="74">
        <f t="shared" si="92"/>
        <v>3.2709200507931364E-2</v>
      </c>
      <c r="W338" s="74">
        <f t="shared" si="87"/>
        <v>2.5842325548784583E-2</v>
      </c>
      <c r="X338" s="106"/>
      <c r="Y338" s="318">
        <v>42468</v>
      </c>
      <c r="Z338" s="316">
        <v>0.53090000000000004</v>
      </c>
      <c r="AA338" s="316">
        <f t="shared" si="88"/>
        <v>1.5353980891719745</v>
      </c>
      <c r="AB338" s="316">
        <f t="shared" si="94"/>
        <v>0.12250000000000005</v>
      </c>
      <c r="AC338" s="318">
        <v>42468</v>
      </c>
      <c r="AD338" s="316">
        <v>0.40839999999999999</v>
      </c>
      <c r="AE338" s="316">
        <f t="shared" si="89"/>
        <v>1.5094566878980893</v>
      </c>
      <c r="AF338" s="316">
        <f t="shared" si="95"/>
        <v>6.4599999999999991E-2</v>
      </c>
      <c r="AG338" s="316">
        <f t="shared" si="96"/>
        <v>-5.7900000000000063E-2</v>
      </c>
      <c r="AH338" s="4">
        <v>42468</v>
      </c>
      <c r="AI338" s="5">
        <v>0.47299999999999998</v>
      </c>
      <c r="AJ338" s="5">
        <f t="shared" si="90"/>
        <v>1.5012611464968155</v>
      </c>
      <c r="AK338" s="106"/>
      <c r="AL338" s="95">
        <f t="shared" si="97"/>
        <v>95.390758146666201</v>
      </c>
      <c r="AM338" s="70">
        <f t="shared" si="101"/>
        <v>2.2915317947612584E-3</v>
      </c>
      <c r="AN338" s="74">
        <f t="shared" si="93"/>
        <v>7.6543689315503011E-2</v>
      </c>
      <c r="AO338" s="74">
        <f t="shared" si="91"/>
        <v>6.469439365230184E-2</v>
      </c>
      <c r="AP338" s="106"/>
      <c r="AQ338" s="4">
        <v>42468</v>
      </c>
      <c r="AR338" s="5">
        <v>0.89780000000000004</v>
      </c>
      <c r="AS338" s="330">
        <v>42468</v>
      </c>
      <c r="AT338" s="404">
        <v>1.0630999999999999</v>
      </c>
      <c r="AU338" s="330">
        <v>42468</v>
      </c>
      <c r="AV338" s="328">
        <v>1.0630999999999999</v>
      </c>
      <c r="AW338" s="330">
        <v>42468</v>
      </c>
      <c r="AX338" s="404">
        <v>1.0630999999999999</v>
      </c>
      <c r="AY338" s="330">
        <v>42468</v>
      </c>
      <c r="AZ338" s="404">
        <v>3.9529000000000001</v>
      </c>
      <c r="BA338" s="106"/>
      <c r="BC338" s="4">
        <v>42468</v>
      </c>
      <c r="BD338" s="5">
        <v>1.579</v>
      </c>
    </row>
    <row r="339" spans="1:56">
      <c r="A339" s="4">
        <v>42475</v>
      </c>
      <c r="B339" s="318">
        <v>42475</v>
      </c>
      <c r="C339" s="316">
        <v>0.11609999999999999</v>
      </c>
      <c r="D339" s="316">
        <f t="shared" si="80"/>
        <v>1.066807006369427</v>
      </c>
      <c r="E339" s="316">
        <f t="shared" si="98"/>
        <v>-1.0900000000000007E-2</v>
      </c>
      <c r="F339" s="4">
        <v>42475</v>
      </c>
      <c r="G339" s="5">
        <v>0.127</v>
      </c>
      <c r="H339" s="5">
        <f t="shared" si="81"/>
        <v>1.0092802547770692</v>
      </c>
      <c r="I339" s="106"/>
      <c r="J339" s="95">
        <f t="shared" si="82"/>
        <v>98.738826070918009</v>
      </c>
      <c r="K339" s="70">
        <f t="shared" si="83"/>
        <v>-3.1913487518211293E-3</v>
      </c>
      <c r="L339" s="74">
        <f t="shared" si="84"/>
        <v>7.6713317911630122E-2</v>
      </c>
      <c r="M339" s="74">
        <f t="shared" si="85"/>
        <v>6.0655582572087897E-2</v>
      </c>
      <c r="N339" s="106"/>
      <c r="O339" s="4">
        <v>42475</v>
      </c>
      <c r="P339" s="5">
        <v>1.01</v>
      </c>
      <c r="Q339" s="5">
        <f t="shared" si="86"/>
        <v>1.2629936305732485</v>
      </c>
      <c r="R339" s="106"/>
      <c r="S339" s="5">
        <f>(1+G339)/(1+P339)-1</f>
        <v>-0.43930348258706464</v>
      </c>
      <c r="T339" s="95">
        <f t="shared" si="99"/>
        <v>104.50107010131806</v>
      </c>
      <c r="U339" s="70">
        <f t="shared" si="100"/>
        <v>-1.5979143844190307E-3</v>
      </c>
      <c r="V339" s="74">
        <f t="shared" si="92"/>
        <v>3.2323902914170373E-2</v>
      </c>
      <c r="W339" s="74">
        <f t="shared" si="87"/>
        <v>2.5881198283218106E-2</v>
      </c>
      <c r="X339" s="106"/>
      <c r="Y339" s="318">
        <v>42475</v>
      </c>
      <c r="Z339" s="316">
        <v>0.53200000000000003</v>
      </c>
      <c r="AA339" s="316">
        <f t="shared" si="88"/>
        <v>1.5259675159235671</v>
      </c>
      <c r="AB339" s="316">
        <f t="shared" si="94"/>
        <v>9.2900000000000038E-2</v>
      </c>
      <c r="AC339" s="318">
        <v>42475</v>
      </c>
      <c r="AD339" s="316">
        <v>0.43909999999999999</v>
      </c>
      <c r="AE339" s="316">
        <f t="shared" si="89"/>
        <v>1.499247133757962</v>
      </c>
      <c r="AF339" s="316">
        <f t="shared" si="95"/>
        <v>7.7900000000000025E-2</v>
      </c>
      <c r="AG339" s="316">
        <f t="shared" si="96"/>
        <v>-1.5000000000000013E-2</v>
      </c>
      <c r="AH339" s="4">
        <v>42475</v>
      </c>
      <c r="AI339" s="5">
        <v>0.51700000000000002</v>
      </c>
      <c r="AJ339" s="5">
        <f t="shared" si="90"/>
        <v>1.4914649681528664</v>
      </c>
      <c r="AK339" s="106"/>
      <c r="AL339" s="95">
        <f t="shared" si="97"/>
        <v>94.974019156934204</v>
      </c>
      <c r="AM339" s="70">
        <f t="shared" si="101"/>
        <v>-4.3687564479909834E-3</v>
      </c>
      <c r="AN339" s="74">
        <f t="shared" si="93"/>
        <v>7.6531780258780255E-2</v>
      </c>
      <c r="AO339" s="74">
        <f t="shared" si="91"/>
        <v>6.4616348569672896E-2</v>
      </c>
      <c r="AP339" s="106"/>
      <c r="AQ339" s="4">
        <v>42475</v>
      </c>
      <c r="AR339" s="5">
        <v>0.91649999999999998</v>
      </c>
      <c r="AS339" s="330">
        <v>42475</v>
      </c>
      <c r="AT339" s="404">
        <v>1.0924</v>
      </c>
      <c r="AU339" s="330">
        <v>42475</v>
      </c>
      <c r="AV339" s="328">
        <v>1.0924</v>
      </c>
      <c r="AW339" s="330">
        <v>42475</v>
      </c>
      <c r="AX339" s="404">
        <v>1.0924</v>
      </c>
      <c r="AY339" s="330">
        <v>42475</v>
      </c>
      <c r="AZ339" s="404">
        <v>3.9529000000000001</v>
      </c>
      <c r="BA339" s="106"/>
      <c r="BC339" s="4">
        <v>42475</v>
      </c>
      <c r="BD339" s="5">
        <v>1.6280000000000001</v>
      </c>
    </row>
    <row r="340" spans="1:56">
      <c r="A340" s="4">
        <v>42482</v>
      </c>
      <c r="B340" s="318">
        <v>42482</v>
      </c>
      <c r="C340" s="316">
        <v>0.2301</v>
      </c>
      <c r="D340" s="316">
        <f t="shared" si="80"/>
        <v>1.059612101910828</v>
      </c>
      <c r="E340" s="316">
        <f t="shared" si="98"/>
        <v>9.9999999999988987E-5</v>
      </c>
      <c r="F340" s="4">
        <v>42482</v>
      </c>
      <c r="G340" s="5">
        <v>0.23</v>
      </c>
      <c r="H340" s="5">
        <f t="shared" si="81"/>
        <v>1.0027834394904451</v>
      </c>
      <c r="I340" s="106"/>
      <c r="J340" s="95">
        <f t="shared" si="82"/>
        <v>97.72882931405131</v>
      </c>
      <c r="K340" s="70">
        <f t="shared" si="83"/>
        <v>-1.0228972705643472E-2</v>
      </c>
      <c r="L340" s="74">
        <f t="shared" si="84"/>
        <v>7.7009982563510271E-2</v>
      </c>
      <c r="M340" s="74">
        <f t="shared" si="85"/>
        <v>6.0653180392553852E-2</v>
      </c>
      <c r="N340" s="106"/>
      <c r="O340" s="4">
        <v>42482</v>
      </c>
      <c r="P340" s="5">
        <v>1.03</v>
      </c>
      <c r="Q340" s="5">
        <f t="shared" si="86"/>
        <v>1.2585350318471338</v>
      </c>
      <c r="R340" s="106"/>
      <c r="S340" s="5">
        <f>(1+G340)/(1+P340)-1</f>
        <v>-0.39408866995073899</v>
      </c>
      <c r="T340" s="95">
        <f t="shared" si="99"/>
        <v>104.02766886564542</v>
      </c>
      <c r="U340" s="70">
        <f t="shared" si="100"/>
        <v>-4.5301089760483573E-3</v>
      </c>
      <c r="V340" s="74">
        <f t="shared" si="92"/>
        <v>3.2209516198190638E-2</v>
      </c>
      <c r="W340" s="74">
        <f t="shared" si="87"/>
        <v>2.5920506034722932E-2</v>
      </c>
      <c r="X340" s="106"/>
      <c r="Y340" s="318">
        <v>42482</v>
      </c>
      <c r="Z340" s="316">
        <v>0.62760000000000005</v>
      </c>
      <c r="AA340" s="316">
        <f t="shared" si="88"/>
        <v>1.5173292993630574</v>
      </c>
      <c r="AB340" s="316">
        <f t="shared" si="94"/>
        <v>0.10110000000000008</v>
      </c>
      <c r="AC340" s="318">
        <v>42482</v>
      </c>
      <c r="AD340" s="316">
        <v>0.52649999999999997</v>
      </c>
      <c r="AE340" s="316">
        <f t="shared" si="89"/>
        <v>1.4897700636942675</v>
      </c>
      <c r="AF340" s="316">
        <f t="shared" si="95"/>
        <v>8.2500000000000018E-2</v>
      </c>
      <c r="AG340" s="316">
        <f t="shared" si="96"/>
        <v>-1.8600000000000061E-2</v>
      </c>
      <c r="AH340" s="4">
        <v>42482</v>
      </c>
      <c r="AI340" s="5">
        <v>0.60899999999999999</v>
      </c>
      <c r="AJ340" s="5">
        <f t="shared" si="90"/>
        <v>1.48243949044586</v>
      </c>
      <c r="AK340" s="106"/>
      <c r="AL340" s="95">
        <f t="shared" si="97"/>
        <v>94.109112184669129</v>
      </c>
      <c r="AM340" s="70">
        <f t="shared" si="101"/>
        <v>-9.1067744625602364E-3</v>
      </c>
      <c r="AN340" s="74">
        <f t="shared" si="93"/>
        <v>7.6851842328871281E-2</v>
      </c>
      <c r="AO340" s="74">
        <f t="shared" si="91"/>
        <v>6.454471986879394E-2</v>
      </c>
      <c r="AP340" s="106"/>
      <c r="AQ340" s="4">
        <v>42482</v>
      </c>
      <c r="AR340" s="5">
        <v>0.98899999999999999</v>
      </c>
      <c r="AS340" s="330">
        <v>42482</v>
      </c>
      <c r="AT340" s="404">
        <v>1.1495</v>
      </c>
      <c r="AU340" s="330">
        <v>42482</v>
      </c>
      <c r="AV340" s="328">
        <v>1.1495</v>
      </c>
      <c r="AW340" s="330">
        <v>42482</v>
      </c>
      <c r="AX340" s="404">
        <v>1.1495</v>
      </c>
      <c r="AY340" s="330">
        <v>42482</v>
      </c>
      <c r="AZ340" s="404">
        <v>3.9529000000000001</v>
      </c>
      <c r="BA340" s="106"/>
      <c r="BC340" s="4">
        <v>42482</v>
      </c>
      <c r="BD340" s="5">
        <v>1.764</v>
      </c>
    </row>
    <row r="341" spans="1:56">
      <c r="A341" s="4">
        <v>42489</v>
      </c>
      <c r="B341" s="318">
        <v>42489</v>
      </c>
      <c r="C341" s="316">
        <v>0.29430000000000001</v>
      </c>
      <c r="D341" s="316">
        <f t="shared" si="80"/>
        <v>1.0531375796178344</v>
      </c>
      <c r="E341" s="316">
        <f t="shared" si="98"/>
        <v>2.3299999999999987E-2</v>
      </c>
      <c r="F341" s="4">
        <v>42489</v>
      </c>
      <c r="G341" s="5">
        <v>0.27100000000000002</v>
      </c>
      <c r="H341" s="5">
        <f t="shared" si="81"/>
        <v>0.99683439490445758</v>
      </c>
      <c r="I341" s="106"/>
      <c r="J341" s="95">
        <f t="shared" si="82"/>
        <v>97.3299585221027</v>
      </c>
      <c r="K341" s="70">
        <f t="shared" si="83"/>
        <v>-4.081403560732731E-3</v>
      </c>
      <c r="L341" s="74">
        <f t="shared" si="84"/>
        <v>7.4096433727193059E-2</v>
      </c>
      <c r="M341" s="74">
        <f t="shared" si="85"/>
        <v>6.0631717356094593E-2</v>
      </c>
      <c r="N341" s="106"/>
      <c r="O341" s="4">
        <v>42489</v>
      </c>
      <c r="P341" s="5">
        <v>1.0900000000000001</v>
      </c>
      <c r="Q341" s="5">
        <f t="shared" si="86"/>
        <v>1.2542675159235668</v>
      </c>
      <c r="R341" s="106"/>
      <c r="S341" s="5">
        <f>(1+G341)/(1+P341)-1</f>
        <v>-0.39186602870813403</v>
      </c>
      <c r="T341" s="95">
        <f t="shared" si="99"/>
        <v>104.00445861539781</v>
      </c>
      <c r="U341" s="70">
        <f t="shared" si="100"/>
        <v>-2.2311612382271029E-4</v>
      </c>
      <c r="V341" s="74">
        <f t="shared" si="92"/>
        <v>3.1454026642783135E-2</v>
      </c>
      <c r="W341" s="74">
        <f t="shared" si="87"/>
        <v>2.5954441648842742E-2</v>
      </c>
      <c r="X341" s="106"/>
      <c r="Y341" s="318">
        <v>42489</v>
      </c>
      <c r="Z341" s="316">
        <v>0.67789999999999995</v>
      </c>
      <c r="AA341" s="316">
        <f t="shared" si="88"/>
        <v>1.5092095541401276</v>
      </c>
      <c r="AB341" s="316">
        <f t="shared" si="94"/>
        <v>6.7699999999999982E-2</v>
      </c>
      <c r="AC341" s="318">
        <v>42489</v>
      </c>
      <c r="AD341" s="316">
        <v>0.61019999999999996</v>
      </c>
      <c r="AE341" s="316">
        <f t="shared" si="89"/>
        <v>1.4810273885350322</v>
      </c>
      <c r="AF341" s="316">
        <f t="shared" si="95"/>
        <v>6.2800000000000078E-2</v>
      </c>
      <c r="AG341" s="316">
        <f t="shared" si="96"/>
        <v>-4.8999999999999044E-3</v>
      </c>
      <c r="AH341" s="4">
        <v>42489</v>
      </c>
      <c r="AI341" s="5">
        <v>0.67300000000000004</v>
      </c>
      <c r="AJ341" s="5">
        <f t="shared" si="90"/>
        <v>1.4740764331210194</v>
      </c>
      <c r="AK341" s="106"/>
      <c r="AL341" s="95">
        <f t="shared" si="97"/>
        <v>93.512548843462113</v>
      </c>
      <c r="AM341" s="70">
        <f t="shared" si="101"/>
        <v>-6.3390603455740543E-3</v>
      </c>
      <c r="AN341" s="74">
        <f t="shared" si="93"/>
        <v>7.4099413552338719E-2</v>
      </c>
      <c r="AO341" s="74">
        <f t="shared" si="91"/>
        <v>6.4458368253824172E-2</v>
      </c>
      <c r="AP341" s="106"/>
      <c r="AQ341" s="4">
        <v>42489</v>
      </c>
      <c r="AR341" s="5">
        <v>1.0286</v>
      </c>
      <c r="AS341" s="330">
        <v>42489</v>
      </c>
      <c r="AT341" s="404">
        <v>1.1979</v>
      </c>
      <c r="AU341" s="330">
        <v>42489</v>
      </c>
      <c r="AV341" s="328">
        <v>1.1979</v>
      </c>
      <c r="AW341" s="330">
        <v>42489</v>
      </c>
      <c r="AX341" s="404">
        <v>1.1979</v>
      </c>
      <c r="AY341" s="330">
        <v>42489</v>
      </c>
      <c r="AZ341" s="404">
        <v>3.9529000000000001</v>
      </c>
      <c r="BA341" s="106"/>
      <c r="BC341" s="4">
        <v>42489</v>
      </c>
      <c r="BD341" s="5">
        <v>1.677</v>
      </c>
    </row>
    <row r="342" spans="1:56">
      <c r="A342" s="4">
        <v>42496</v>
      </c>
      <c r="B342" s="318">
        <v>42496</v>
      </c>
      <c r="C342" s="316">
        <v>0.14149999999999999</v>
      </c>
      <c r="D342" s="316">
        <f t="shared" si="80"/>
        <v>1.0454777070063694</v>
      </c>
      <c r="E342" s="316">
        <f t="shared" si="98"/>
        <v>-1.5000000000000013E-3</v>
      </c>
      <c r="F342" s="4">
        <v>42496</v>
      </c>
      <c r="G342" s="5">
        <v>0.14299999999999999</v>
      </c>
      <c r="H342" s="5">
        <f t="shared" si="81"/>
        <v>0.98985350318471232</v>
      </c>
      <c r="I342" s="106"/>
      <c r="J342" s="95">
        <f t="shared" si="82"/>
        <v>98.581182915238628</v>
      </c>
      <c r="K342" s="70">
        <f t="shared" si="83"/>
        <v>1.2855490869769424E-2</v>
      </c>
      <c r="L342" s="74">
        <f t="shared" si="84"/>
        <v>7.2949808653597958E-2</v>
      </c>
      <c r="M342" s="74">
        <f t="shared" si="85"/>
        <v>6.060671033079288E-2</v>
      </c>
      <c r="N342" s="106"/>
      <c r="O342" s="4">
        <v>42496</v>
      </c>
      <c r="P342" s="5">
        <v>1.06</v>
      </c>
      <c r="Q342" s="5">
        <f t="shared" si="86"/>
        <v>1.2500636942675158</v>
      </c>
      <c r="R342" s="106"/>
      <c r="S342" s="5">
        <f>(1+G342)/(1+P342)-1</f>
        <v>-0.44514563106796112</v>
      </c>
      <c r="T342" s="95">
        <f t="shared" si="99"/>
        <v>104.56241035599075</v>
      </c>
      <c r="U342" s="70">
        <f t="shared" si="100"/>
        <v>5.3646905913544785E-3</v>
      </c>
      <c r="V342" s="74">
        <f t="shared" si="92"/>
        <v>2.9973961555864029E-2</v>
      </c>
      <c r="W342" s="74">
        <f t="shared" si="87"/>
        <v>2.5979247437774858E-2</v>
      </c>
      <c r="X342" s="106"/>
      <c r="Y342" s="318">
        <v>42496</v>
      </c>
      <c r="Z342" s="316">
        <v>0.61409999999999998</v>
      </c>
      <c r="AA342" s="316">
        <f t="shared" si="88"/>
        <v>1.5009038216560511</v>
      </c>
      <c r="AB342" s="316">
        <f t="shared" si="94"/>
        <v>0.12119999999999997</v>
      </c>
      <c r="AC342" s="318">
        <v>42496</v>
      </c>
      <c r="AD342" s="316">
        <v>0.4929</v>
      </c>
      <c r="AE342" s="316">
        <f t="shared" si="89"/>
        <v>1.4717834394904461</v>
      </c>
      <c r="AF342" s="316">
        <f t="shared" si="95"/>
        <v>7.7099999999999946E-2</v>
      </c>
      <c r="AG342" s="316">
        <f t="shared" si="96"/>
        <v>-4.4100000000000028E-2</v>
      </c>
      <c r="AH342" s="4">
        <v>42496</v>
      </c>
      <c r="AI342" s="5">
        <v>0.56999999999999995</v>
      </c>
      <c r="AJ342" s="5">
        <f t="shared" si="90"/>
        <v>1.4652866242038218</v>
      </c>
      <c r="AK342" s="106"/>
      <c r="AL342" s="95">
        <f t="shared" si="97"/>
        <v>94.474695041764079</v>
      </c>
      <c r="AM342" s="70">
        <f t="shared" si="101"/>
        <v>1.0288952768388086E-2</v>
      </c>
      <c r="AN342" s="74">
        <f t="shared" si="93"/>
        <v>7.2580922283426108E-2</v>
      </c>
      <c r="AO342" s="74">
        <f t="shared" si="91"/>
        <v>6.4368499474333665E-2</v>
      </c>
      <c r="AP342" s="106"/>
      <c r="AQ342" s="4">
        <v>42496</v>
      </c>
      <c r="AR342" s="5">
        <v>0.90339999999999998</v>
      </c>
      <c r="AS342" s="330">
        <v>42496</v>
      </c>
      <c r="AT342" s="404">
        <v>1.0975999999999999</v>
      </c>
      <c r="AU342" s="330">
        <v>42496</v>
      </c>
      <c r="AV342" s="328">
        <v>1.0975999999999999</v>
      </c>
      <c r="AW342" s="330">
        <v>42496</v>
      </c>
      <c r="AX342" s="404">
        <v>1.0975999999999999</v>
      </c>
      <c r="AY342" s="330">
        <v>42496</v>
      </c>
      <c r="AZ342" s="404">
        <v>3.9529000000000001</v>
      </c>
      <c r="BA342" s="106"/>
      <c r="BC342" s="4">
        <v>42496</v>
      </c>
      <c r="BD342" s="5">
        <v>1.6440000000000001</v>
      </c>
    </row>
    <row r="343" spans="1:56">
      <c r="A343" s="4">
        <v>42503</v>
      </c>
      <c r="B343" s="318">
        <v>42503</v>
      </c>
      <c r="C343" s="316">
        <v>0.114</v>
      </c>
      <c r="D343" s="316">
        <f t="shared" si="80"/>
        <v>1.036787898089172</v>
      </c>
      <c r="E343" s="316">
        <f t="shared" si="98"/>
        <v>-8.9999999999999941E-3</v>
      </c>
      <c r="F343" s="4">
        <v>42503</v>
      </c>
      <c r="G343" s="5">
        <v>0.123</v>
      </c>
      <c r="H343" s="5">
        <f t="shared" si="81"/>
        <v>0.98185350318471254</v>
      </c>
      <c r="I343" s="106"/>
      <c r="J343" s="95">
        <f t="shared" si="82"/>
        <v>98.778280174018008</v>
      </c>
      <c r="K343" s="70">
        <f t="shared" si="83"/>
        <v>1.9993395590398454E-3</v>
      </c>
      <c r="L343" s="74">
        <f t="shared" si="84"/>
        <v>7.2455973795842593E-2</v>
      </c>
      <c r="M343" s="74">
        <f t="shared" si="85"/>
        <v>6.0571803084749194E-2</v>
      </c>
      <c r="N343" s="106"/>
      <c r="O343" s="4">
        <v>42503</v>
      </c>
      <c r="P343" s="5">
        <v>1.05</v>
      </c>
      <c r="Q343" s="5">
        <f t="shared" si="86"/>
        <v>1.2461146496815287</v>
      </c>
      <c r="R343" s="106"/>
      <c r="S343" s="5">
        <f>(1+G343)/(1+P343)-1</f>
        <v>-0.45219512195121947</v>
      </c>
      <c r="T343" s="95">
        <f t="shared" si="99"/>
        <v>104.63647996483847</v>
      </c>
      <c r="U343" s="70">
        <f t="shared" si="100"/>
        <v>7.0837702187188023E-4</v>
      </c>
      <c r="V343" s="74">
        <f t="shared" si="92"/>
        <v>2.9777953643583013E-2</v>
      </c>
      <c r="W343" s="74">
        <f t="shared" si="87"/>
        <v>2.5997450602823349E-2</v>
      </c>
      <c r="X343" s="106"/>
      <c r="Y343" s="318">
        <v>42503</v>
      </c>
      <c r="Z343" s="316">
        <v>0.55349999999999999</v>
      </c>
      <c r="AA343" s="316">
        <f t="shared" si="88"/>
        <v>1.491519108280255</v>
      </c>
      <c r="AB343" s="316">
        <f t="shared" si="94"/>
        <v>0.10730000000000001</v>
      </c>
      <c r="AC343" s="318">
        <v>42503</v>
      </c>
      <c r="AD343" s="316">
        <v>0.44619999999999999</v>
      </c>
      <c r="AE343" s="316">
        <f t="shared" si="89"/>
        <v>1.4614770700636943</v>
      </c>
      <c r="AF343" s="316">
        <f t="shared" si="95"/>
        <v>6.6800000000000026E-2</v>
      </c>
      <c r="AG343" s="316">
        <f t="shared" si="96"/>
        <v>-4.049999999999998E-2</v>
      </c>
      <c r="AH343" s="4">
        <v>42503</v>
      </c>
      <c r="AI343" s="5">
        <v>0.51300000000000001</v>
      </c>
      <c r="AJ343" s="5">
        <f t="shared" si="90"/>
        <v>1.4553312101910831</v>
      </c>
      <c r="AK343" s="106"/>
      <c r="AL343" s="95">
        <f t="shared" si="97"/>
        <v>95.011821641800182</v>
      </c>
      <c r="AM343" s="70">
        <f t="shared" si="101"/>
        <v>5.6854017872051098E-3</v>
      </c>
      <c r="AN343" s="74">
        <f t="shared" si="93"/>
        <v>7.2174602114776748E-2</v>
      </c>
      <c r="AO343" s="74">
        <f t="shared" si="91"/>
        <v>6.4268372578670158E-2</v>
      </c>
      <c r="AP343" s="106"/>
      <c r="AQ343" s="4">
        <v>42503</v>
      </c>
      <c r="AR343" s="5">
        <v>0.93459999999999999</v>
      </c>
      <c r="AS343" s="330">
        <v>42503</v>
      </c>
      <c r="AT343" s="404">
        <v>1.1409</v>
      </c>
      <c r="AU343" s="330">
        <v>42503</v>
      </c>
      <c r="AV343" s="328">
        <v>1.1409</v>
      </c>
      <c r="AW343" s="330">
        <v>42503</v>
      </c>
      <c r="AX343" s="404">
        <v>1.1409</v>
      </c>
      <c r="AY343" s="330">
        <v>42503</v>
      </c>
      <c r="AZ343" s="404">
        <v>3.9529000000000001</v>
      </c>
      <c r="BA343" s="106"/>
      <c r="BC343" s="4">
        <v>42503</v>
      </c>
      <c r="BD343" s="5">
        <v>1.5899999999999999</v>
      </c>
    </row>
    <row r="344" spans="1:56">
      <c r="A344" s="4">
        <v>42510</v>
      </c>
      <c r="B344" s="318">
        <v>42510</v>
      </c>
      <c r="C344" s="316">
        <v>0.15890000000000001</v>
      </c>
      <c r="D344" s="316">
        <f t="shared" si="80"/>
        <v>1.0287484076433122</v>
      </c>
      <c r="E344" s="316">
        <f t="shared" si="98"/>
        <v>-5.0999999999999934E-3</v>
      </c>
      <c r="F344" s="4">
        <v>42510</v>
      </c>
      <c r="G344" s="5">
        <v>0.16400000000000001</v>
      </c>
      <c r="H344" s="5">
        <f t="shared" si="81"/>
        <v>0.97445859872611396</v>
      </c>
      <c r="I344" s="106"/>
      <c r="J344" s="95">
        <f t="shared" si="82"/>
        <v>98.374696274093765</v>
      </c>
      <c r="K344" s="70">
        <f t="shared" si="83"/>
        <v>-4.085755484031995E-3</v>
      </c>
      <c r="L344" s="74">
        <f t="shared" si="84"/>
        <v>7.2621810957273103E-2</v>
      </c>
      <c r="M344" s="74">
        <f t="shared" si="85"/>
        <v>6.0540022226807141E-2</v>
      </c>
      <c r="N344" s="106"/>
      <c r="O344" s="4">
        <v>42510</v>
      </c>
      <c r="P344" s="5">
        <v>1.03</v>
      </c>
      <c r="Q344" s="5">
        <f t="shared" si="86"/>
        <v>1.2422929936305731</v>
      </c>
      <c r="R344" s="106"/>
      <c r="S344" s="5">
        <f>(1+G344)/(1+P344)-1</f>
        <v>-0.426600985221675</v>
      </c>
      <c r="T344" s="95">
        <f t="shared" si="99"/>
        <v>104.367835440573</v>
      </c>
      <c r="U344" s="70">
        <f t="shared" si="100"/>
        <v>-2.567407890209442E-3</v>
      </c>
      <c r="V344" s="74">
        <f t="shared" si="92"/>
        <v>2.9901060413725276E-2</v>
      </c>
      <c r="W344" s="74">
        <f t="shared" si="87"/>
        <v>2.6017503828600491E-2</v>
      </c>
      <c r="X344" s="106"/>
      <c r="Y344" s="318">
        <v>42510</v>
      </c>
      <c r="Z344" s="316">
        <v>0.58460000000000001</v>
      </c>
      <c r="AA344" s="316">
        <f t="shared" si="88"/>
        <v>1.4828407643312103</v>
      </c>
      <c r="AB344" s="316">
        <f t="shared" si="94"/>
        <v>0.10730000000000001</v>
      </c>
      <c r="AC344" s="318">
        <v>42510</v>
      </c>
      <c r="AD344" s="316">
        <v>0.4773</v>
      </c>
      <c r="AE344" s="316">
        <f t="shared" si="89"/>
        <v>1.4518802547770702</v>
      </c>
      <c r="AF344" s="316">
        <f t="shared" si="95"/>
        <v>6.970000000000004E-2</v>
      </c>
      <c r="AG344" s="316">
        <f t="shared" si="96"/>
        <v>-3.7599999999999967E-2</v>
      </c>
      <c r="AH344" s="4">
        <v>42510</v>
      </c>
      <c r="AI344" s="5">
        <v>0.54700000000000004</v>
      </c>
      <c r="AJ344" s="5">
        <f t="shared" si="90"/>
        <v>1.4461273885350323</v>
      </c>
      <c r="AK344" s="106"/>
      <c r="AL344" s="95">
        <f t="shared" si="97"/>
        <v>94.691027312849286</v>
      </c>
      <c r="AM344" s="70">
        <f t="shared" si="101"/>
        <v>-3.3763622611121852E-3</v>
      </c>
      <c r="AN344" s="74">
        <f t="shared" si="93"/>
        <v>7.2293543095627202E-2</v>
      </c>
      <c r="AO344" s="74">
        <f t="shared" si="91"/>
        <v>6.4179288289630973E-2</v>
      </c>
      <c r="AP344" s="106"/>
      <c r="AQ344" s="4">
        <v>42510</v>
      </c>
      <c r="AR344" s="5">
        <v>1.0118</v>
      </c>
      <c r="AS344" s="330">
        <v>42510</v>
      </c>
      <c r="AT344" s="404">
        <v>1.2177</v>
      </c>
      <c r="AU344" s="330">
        <v>42510</v>
      </c>
      <c r="AV344" s="328">
        <v>1.2177</v>
      </c>
      <c r="AW344" s="330">
        <v>42510</v>
      </c>
      <c r="AX344" s="404">
        <v>1.2177</v>
      </c>
      <c r="AY344" s="330">
        <v>42510</v>
      </c>
      <c r="AZ344" s="404">
        <v>3.9529000000000001</v>
      </c>
      <c r="BA344" s="106"/>
      <c r="BC344" s="4">
        <v>42510</v>
      </c>
      <c r="BD344" s="5">
        <v>1.7330000000000001</v>
      </c>
    </row>
    <row r="345" spans="1:56">
      <c r="A345" s="4">
        <v>42517</v>
      </c>
      <c r="B345" s="318">
        <v>42517</v>
      </c>
      <c r="C345" s="316">
        <v>0.1341</v>
      </c>
      <c r="D345" s="316">
        <f t="shared" si="80"/>
        <v>1.0199891719745222</v>
      </c>
      <c r="E345" s="316">
        <f t="shared" si="98"/>
        <v>-2.9000000000000137E-3</v>
      </c>
      <c r="F345" s="4">
        <v>42517</v>
      </c>
      <c r="G345" s="5">
        <v>0.13700000000000001</v>
      </c>
      <c r="H345" s="5">
        <f t="shared" si="81"/>
        <v>0.96622292993630499</v>
      </c>
      <c r="I345" s="106"/>
      <c r="J345" s="95">
        <f t="shared" si="82"/>
        <v>98.640266631147838</v>
      </c>
      <c r="K345" s="70">
        <f t="shared" si="83"/>
        <v>2.6995799439536333E-3</v>
      </c>
      <c r="L345" s="74">
        <f t="shared" si="84"/>
        <v>7.1839373260834921E-2</v>
      </c>
      <c r="M345" s="74">
        <f t="shared" si="85"/>
        <v>6.0500048540836911E-2</v>
      </c>
      <c r="N345" s="106"/>
      <c r="O345" s="4">
        <v>42517</v>
      </c>
      <c r="P345" s="5">
        <v>0.98</v>
      </c>
      <c r="Q345" s="5">
        <f t="shared" si="86"/>
        <v>1.2376433121019108</v>
      </c>
      <c r="R345" s="106"/>
      <c r="S345" s="5">
        <f>(1+G345)/(1+P345)-1</f>
        <v>-0.42575757575757578</v>
      </c>
      <c r="T345" s="95">
        <f t="shared" si="99"/>
        <v>104.35899565801857</v>
      </c>
      <c r="U345" s="70">
        <f t="shared" si="100"/>
        <v>-8.4698341372283531E-5</v>
      </c>
      <c r="V345" s="74">
        <f t="shared" si="92"/>
        <v>2.9773234773112067E-2</v>
      </c>
      <c r="W345" s="74">
        <f t="shared" si="87"/>
        <v>2.6037330186482254E-2</v>
      </c>
      <c r="X345" s="106"/>
      <c r="Y345" s="318">
        <v>42517</v>
      </c>
      <c r="Z345" s="316">
        <v>0.54120000000000001</v>
      </c>
      <c r="AA345" s="316">
        <f t="shared" si="88"/>
        <v>1.4731101910828028</v>
      </c>
      <c r="AB345" s="316">
        <f t="shared" si="94"/>
        <v>9.9500000000000033E-2</v>
      </c>
      <c r="AC345" s="318">
        <v>42517</v>
      </c>
      <c r="AD345" s="316">
        <v>0.44169999999999998</v>
      </c>
      <c r="AE345" s="316">
        <f t="shared" si="89"/>
        <v>1.4412617834394905</v>
      </c>
      <c r="AF345" s="316">
        <f t="shared" si="95"/>
        <v>6.2300000000000022E-2</v>
      </c>
      <c r="AG345" s="316">
        <f t="shared" si="96"/>
        <v>-3.7200000000000011E-2</v>
      </c>
      <c r="AH345" s="4">
        <v>42517</v>
      </c>
      <c r="AI345" s="5">
        <v>0.504</v>
      </c>
      <c r="AJ345" s="5">
        <f t="shared" si="90"/>
        <v>1.4359554140127391</v>
      </c>
      <c r="AK345" s="106"/>
      <c r="AL345" s="95">
        <f t="shared" si="97"/>
        <v>95.096937762399847</v>
      </c>
      <c r="AM345" s="70">
        <f t="shared" si="101"/>
        <v>4.2866833433908682E-3</v>
      </c>
      <c r="AN345" s="74">
        <f t="shared" si="93"/>
        <v>7.1836166860073339E-2</v>
      </c>
      <c r="AO345" s="74">
        <f t="shared" si="91"/>
        <v>6.4101833132921643E-2</v>
      </c>
      <c r="AP345" s="106"/>
      <c r="AQ345" s="4">
        <v>42517</v>
      </c>
      <c r="AR345" s="5">
        <v>1.0138</v>
      </c>
      <c r="AS345" s="330">
        <v>42517</v>
      </c>
      <c r="AT345" s="404">
        <v>1.25</v>
      </c>
      <c r="AU345" s="330">
        <v>42517</v>
      </c>
      <c r="AV345" s="328">
        <v>1.25</v>
      </c>
      <c r="AW345" s="330">
        <v>42517</v>
      </c>
      <c r="AX345" s="404">
        <v>1.25</v>
      </c>
      <c r="AY345" s="330">
        <v>42517</v>
      </c>
      <c r="AZ345" s="404">
        <v>3.9529000000000001</v>
      </c>
      <c r="BA345" s="106"/>
      <c r="BC345" s="4">
        <v>42517</v>
      </c>
      <c r="BD345" s="5">
        <v>1.752</v>
      </c>
    </row>
    <row r="346" spans="1:56">
      <c r="A346" s="4">
        <v>42524</v>
      </c>
      <c r="B346" s="318">
        <v>42524</v>
      </c>
      <c r="C346" s="316">
        <v>5.5300000000000002E-2</v>
      </c>
      <c r="D346" s="316">
        <f t="shared" si="80"/>
        <v>1.0101191082802543</v>
      </c>
      <c r="E346" s="316">
        <f t="shared" si="98"/>
        <v>-1.1700000000000002E-2</v>
      </c>
      <c r="F346" s="4">
        <v>42524</v>
      </c>
      <c r="G346" s="5">
        <v>6.7000000000000004E-2</v>
      </c>
      <c r="H346" s="5">
        <f t="shared" si="81"/>
        <v>0.95707006369426695</v>
      </c>
      <c r="I346" s="106"/>
      <c r="J346" s="95">
        <f t="shared" si="82"/>
        <v>99.332462347595083</v>
      </c>
      <c r="K346" s="70">
        <f t="shared" si="83"/>
        <v>7.0173747505733984E-3</v>
      </c>
      <c r="L346" s="74">
        <f t="shared" si="84"/>
        <v>6.2467564289468903E-2</v>
      </c>
      <c r="M346" s="74">
        <f t="shared" si="85"/>
        <v>6.0414697739629486E-2</v>
      </c>
      <c r="N346" s="106"/>
      <c r="O346" s="4">
        <v>42524</v>
      </c>
      <c r="P346" s="5">
        <v>0.9</v>
      </c>
      <c r="Q346" s="5">
        <f t="shared" si="86"/>
        <v>1.2324203821656052</v>
      </c>
      <c r="R346" s="106"/>
      <c r="S346" s="5">
        <f>(1+G346)/(1+P346)-1</f>
        <v>-0.43842105263157893</v>
      </c>
      <c r="T346" s="95">
        <f t="shared" si="99"/>
        <v>104.49180837628494</v>
      </c>
      <c r="U346" s="70">
        <f t="shared" si="100"/>
        <v>1.2726523231556238E-3</v>
      </c>
      <c r="V346" s="74">
        <f t="shared" si="92"/>
        <v>2.6853951337634956E-2</v>
      </c>
      <c r="W346" s="74">
        <f t="shared" si="87"/>
        <v>2.6047512882419847E-2</v>
      </c>
      <c r="X346" s="106"/>
      <c r="Y346" s="318">
        <v>42524</v>
      </c>
      <c r="Z346" s="316">
        <v>0.4793</v>
      </c>
      <c r="AA346" s="316">
        <f t="shared" si="88"/>
        <v>1.4621821656050957</v>
      </c>
      <c r="AB346" s="316">
        <f t="shared" si="94"/>
        <v>8.8200000000000001E-2</v>
      </c>
      <c r="AC346" s="318">
        <v>42524</v>
      </c>
      <c r="AD346" s="316">
        <v>0.3911</v>
      </c>
      <c r="AE346" s="316">
        <f t="shared" si="89"/>
        <v>1.4294700636942674</v>
      </c>
      <c r="AF346" s="316">
        <f t="shared" si="95"/>
        <v>6.090000000000001E-2</v>
      </c>
      <c r="AG346" s="316">
        <f t="shared" si="96"/>
        <v>-2.7299999999999991E-2</v>
      </c>
      <c r="AH346" s="4">
        <v>42524</v>
      </c>
      <c r="AI346" s="5">
        <v>0.45200000000000001</v>
      </c>
      <c r="AJ346" s="5">
        <f t="shared" si="90"/>
        <v>1.4245796178343952</v>
      </c>
      <c r="AK346" s="106"/>
      <c r="AL346" s="95">
        <f t="shared" si="97"/>
        <v>95.590365071729281</v>
      </c>
      <c r="AM346" s="70">
        <f t="shared" si="101"/>
        <v>5.1886771639510013E-3</v>
      </c>
      <c r="AN346" s="74">
        <f t="shared" si="93"/>
        <v>6.2002437546356405E-2</v>
      </c>
      <c r="AO346" s="74">
        <f t="shared" si="91"/>
        <v>6.3972383440465047E-2</v>
      </c>
      <c r="AP346" s="106"/>
      <c r="AQ346" s="4">
        <v>42524</v>
      </c>
      <c r="AR346" s="5">
        <v>0.92759999999999998</v>
      </c>
      <c r="AS346" s="330">
        <v>42524</v>
      </c>
      <c r="AT346" s="404">
        <v>1.1860999999999999</v>
      </c>
      <c r="AU346" s="330">
        <v>42524</v>
      </c>
      <c r="AV346" s="328">
        <v>1.1860999999999999</v>
      </c>
      <c r="AW346" s="330">
        <v>42524</v>
      </c>
      <c r="AX346" s="404">
        <v>1.1860999999999999</v>
      </c>
      <c r="AY346" s="330">
        <v>42524</v>
      </c>
      <c r="AZ346" s="404">
        <v>3.9529000000000001</v>
      </c>
      <c r="BA346" s="106"/>
      <c r="BC346" s="4">
        <v>42524</v>
      </c>
      <c r="BD346" s="5">
        <v>1.5739999999999998</v>
      </c>
    </row>
    <row r="347" spans="1:56">
      <c r="A347" s="4">
        <v>42531</v>
      </c>
      <c r="B347" s="318">
        <v>42531</v>
      </c>
      <c r="C347" s="316">
        <v>-2.2100000000000002E-2</v>
      </c>
      <c r="D347" s="316">
        <f t="shared" si="80"/>
        <v>0.99968089171974461</v>
      </c>
      <c r="E347" s="316">
        <f t="shared" si="98"/>
        <v>-4.2099999999999999E-2</v>
      </c>
      <c r="F347" s="4">
        <v>42531</v>
      </c>
      <c r="G347" s="5">
        <v>0.02</v>
      </c>
      <c r="H347" s="5">
        <f t="shared" si="81"/>
        <v>0.94735668789808891</v>
      </c>
      <c r="I347" s="106"/>
      <c r="J347" s="95">
        <f t="shared" si="82"/>
        <v>99.80021982411435</v>
      </c>
      <c r="K347" s="70">
        <f t="shared" si="83"/>
        <v>4.7090091744875799E-3</v>
      </c>
      <c r="L347" s="74">
        <f t="shared" si="84"/>
        <v>6.2544306520022672E-2</v>
      </c>
      <c r="M347" s="74">
        <f t="shared" si="85"/>
        <v>6.0338605604465009E-2</v>
      </c>
      <c r="N347" s="106"/>
      <c r="O347" s="4">
        <v>42531</v>
      </c>
      <c r="P347" s="5">
        <v>0.82</v>
      </c>
      <c r="Q347" s="5">
        <f t="shared" si="86"/>
        <v>1.2272611464968153</v>
      </c>
      <c r="R347" s="106"/>
      <c r="S347" s="5">
        <f>(1+G347)/(1+P347)-1</f>
        <v>-0.43956043956043955</v>
      </c>
      <c r="T347" s="95">
        <f t="shared" si="99"/>
        <v>104.50376721582198</v>
      </c>
      <c r="U347" s="70">
        <f t="shared" si="100"/>
        <v>1.1444762726260152E-4</v>
      </c>
      <c r="V347" s="74">
        <f t="shared" si="92"/>
        <v>2.666914096899731E-2</v>
      </c>
      <c r="W347" s="74">
        <f t="shared" si="87"/>
        <v>2.6053983762575755E-2</v>
      </c>
      <c r="X347" s="106"/>
      <c r="Y347" s="318">
        <v>42531</v>
      </c>
      <c r="Z347" s="316">
        <v>0.41660000000000003</v>
      </c>
      <c r="AA347" s="316">
        <f t="shared" si="88"/>
        <v>1.4502968152866242</v>
      </c>
      <c r="AB347" s="316">
        <f t="shared" si="94"/>
        <v>6.6800000000000026E-2</v>
      </c>
      <c r="AC347" s="318">
        <v>42531</v>
      </c>
      <c r="AD347" s="316">
        <v>0.3498</v>
      </c>
      <c r="AE347" s="316">
        <f t="shared" si="89"/>
        <v>1.4168687898089172</v>
      </c>
      <c r="AF347" s="316">
        <f t="shared" si="95"/>
        <v>7.619999999999999E-2</v>
      </c>
      <c r="AG347" s="316">
        <f t="shared" si="96"/>
        <v>9.3999999999999639E-3</v>
      </c>
      <c r="AH347" s="4">
        <v>42531</v>
      </c>
      <c r="AI347" s="5">
        <v>0.42599999999999999</v>
      </c>
      <c r="AJ347" s="5">
        <f t="shared" si="90"/>
        <v>1.4124522292993633</v>
      </c>
      <c r="AK347" s="106"/>
      <c r="AL347" s="95">
        <f t="shared" si="97"/>
        <v>95.838134276496191</v>
      </c>
      <c r="AM347" s="70">
        <f t="shared" si="101"/>
        <v>2.5919893137869004E-3</v>
      </c>
      <c r="AN347" s="74">
        <f t="shared" si="93"/>
        <v>6.1658925474669134E-2</v>
      </c>
      <c r="AO347" s="74">
        <f t="shared" si="91"/>
        <v>6.3847498169957703E-2</v>
      </c>
      <c r="AP347" s="106"/>
      <c r="AQ347" s="4">
        <v>42531</v>
      </c>
      <c r="AR347" s="5">
        <v>0.85840000000000005</v>
      </c>
      <c r="AS347" s="330">
        <v>42531</v>
      </c>
      <c r="AT347" s="404">
        <v>1.1015999999999999</v>
      </c>
      <c r="AU347" s="330">
        <v>42531</v>
      </c>
      <c r="AV347" s="328">
        <v>1.1015999999999999</v>
      </c>
      <c r="AW347" s="330">
        <v>42531</v>
      </c>
      <c r="AX347" s="404">
        <v>1.1015999999999999</v>
      </c>
      <c r="AY347" s="330">
        <v>42531</v>
      </c>
      <c r="AZ347" s="404">
        <v>3.9529000000000001</v>
      </c>
      <c r="BA347" s="106"/>
      <c r="BC347" s="4">
        <v>42531</v>
      </c>
      <c r="BD347" s="5">
        <v>1.5289999999999999</v>
      </c>
    </row>
    <row r="348" spans="1:56">
      <c r="A348" s="4">
        <v>42538</v>
      </c>
      <c r="B348" s="318">
        <v>42538</v>
      </c>
      <c r="C348" s="316">
        <v>-3.3099999999999997E-2</v>
      </c>
      <c r="D348" s="316">
        <f t="shared" si="80"/>
        <v>0.98921847133757901</v>
      </c>
      <c r="E348" s="316">
        <f t="shared" si="98"/>
        <v>-5.1099999999999993E-2</v>
      </c>
      <c r="F348" s="4">
        <v>42538</v>
      </c>
      <c r="G348" s="5">
        <v>1.7999999999999999E-2</v>
      </c>
      <c r="H348" s="5">
        <f t="shared" si="81"/>
        <v>0.9378343949044583</v>
      </c>
      <c r="I348" s="106"/>
      <c r="J348" s="95">
        <f t="shared" si="82"/>
        <v>99.820178071770968</v>
      </c>
      <c r="K348" s="70">
        <f t="shared" si="83"/>
        <v>1.9998200095943441E-4</v>
      </c>
      <c r="L348" s="74">
        <f t="shared" si="84"/>
        <v>6.2192898878097633E-2</v>
      </c>
      <c r="M348" s="74">
        <f t="shared" si="85"/>
        <v>6.0264402101349569E-2</v>
      </c>
      <c r="N348" s="106"/>
      <c r="O348" s="4">
        <v>42538</v>
      </c>
      <c r="P348" s="5">
        <v>0.85</v>
      </c>
      <c r="Q348" s="5">
        <f t="shared" si="86"/>
        <v>1.2226751592356684</v>
      </c>
      <c r="R348" s="106"/>
      <c r="S348" s="5">
        <f>(1+G348)/(1+P348)-1</f>
        <v>-0.4497297297297298</v>
      </c>
      <c r="T348" s="95">
        <f t="shared" si="99"/>
        <v>104.61056931529203</v>
      </c>
      <c r="U348" s="70">
        <f t="shared" si="100"/>
        <v>1.0219928172491256E-3</v>
      </c>
      <c r="V348" s="74">
        <f t="shared" si="92"/>
        <v>2.6634327833874687E-2</v>
      </c>
      <c r="W348" s="74">
        <f t="shared" si="87"/>
        <v>2.6060165208660325E-2</v>
      </c>
      <c r="X348" s="106"/>
      <c r="Y348" s="318">
        <v>42538</v>
      </c>
      <c r="Z348" s="316">
        <v>0.45400000000000001</v>
      </c>
      <c r="AA348" s="316">
        <f t="shared" si="88"/>
        <v>1.4385547770700635</v>
      </c>
      <c r="AB348" s="316">
        <f t="shared" si="94"/>
        <v>7.3400000000000021E-2</v>
      </c>
      <c r="AC348" s="318">
        <v>42538</v>
      </c>
      <c r="AD348" s="316">
        <v>0.38059999999999999</v>
      </c>
      <c r="AE348" s="316">
        <f t="shared" si="89"/>
        <v>1.40447898089172</v>
      </c>
      <c r="AF348" s="316">
        <f t="shared" si="95"/>
        <v>7.6400000000000023E-2</v>
      </c>
      <c r="AG348" s="316">
        <f t="shared" si="96"/>
        <v>3.0000000000000027E-3</v>
      </c>
      <c r="AH348" s="4">
        <v>42538</v>
      </c>
      <c r="AI348" s="5">
        <v>0.45700000000000002</v>
      </c>
      <c r="AJ348" s="5">
        <f t="shared" si="90"/>
        <v>1.4006305732484077</v>
      </c>
      <c r="AK348" s="106"/>
      <c r="AL348" s="95">
        <f t="shared" si="97"/>
        <v>95.542797974401765</v>
      </c>
      <c r="AM348" s="70">
        <f t="shared" si="101"/>
        <v>-3.081615729730001E-3</v>
      </c>
      <c r="AN348" s="74">
        <f t="shared" si="93"/>
        <v>6.180355903636927E-2</v>
      </c>
      <c r="AO348" s="74">
        <f t="shared" si="91"/>
        <v>6.3729388813870358E-2</v>
      </c>
      <c r="AP348" s="106"/>
      <c r="AQ348" s="4">
        <v>42538</v>
      </c>
      <c r="AR348" s="5">
        <v>0.85670000000000002</v>
      </c>
      <c r="AS348" s="330">
        <v>42538</v>
      </c>
      <c r="AT348" s="404">
        <v>1.0974999999999999</v>
      </c>
      <c r="AU348" s="330">
        <v>42538</v>
      </c>
      <c r="AV348" s="328">
        <v>1.0974999999999999</v>
      </c>
      <c r="AW348" s="330">
        <v>42538</v>
      </c>
      <c r="AX348" s="404">
        <v>1.0974999999999999</v>
      </c>
      <c r="AY348" s="330">
        <v>42538</v>
      </c>
      <c r="AZ348" s="404">
        <v>3.9529000000000001</v>
      </c>
      <c r="BA348" s="106"/>
      <c r="BC348" s="4">
        <v>42538</v>
      </c>
      <c r="BD348" s="5">
        <v>1.502</v>
      </c>
    </row>
    <row r="349" spans="1:56">
      <c r="A349" s="4">
        <v>42545</v>
      </c>
      <c r="B349" s="318">
        <v>42545</v>
      </c>
      <c r="C349" s="316">
        <v>-8.8099999999999998E-2</v>
      </c>
      <c r="D349" s="316">
        <f t="shared" si="80"/>
        <v>0.97712229299362996</v>
      </c>
      <c r="E349" s="316">
        <f t="shared" si="98"/>
        <v>-3.9099999999999996E-2</v>
      </c>
      <c r="F349" s="4">
        <v>42545</v>
      </c>
      <c r="G349" s="5">
        <v>-4.9000000000000002E-2</v>
      </c>
      <c r="H349" s="5">
        <f t="shared" si="81"/>
        <v>0.92654140127388485</v>
      </c>
      <c r="I349" s="106"/>
      <c r="J349" s="95">
        <f t="shared" si="82"/>
        <v>100.49132314240548</v>
      </c>
      <c r="K349" s="70">
        <f t="shared" si="83"/>
        <v>6.7235411076100662E-3</v>
      </c>
      <c r="L349" s="74">
        <f t="shared" si="84"/>
        <v>5.9598088468847364E-2</v>
      </c>
      <c r="M349" s="74">
        <f t="shared" si="85"/>
        <v>6.0164197583532898E-2</v>
      </c>
      <c r="N349" s="106"/>
      <c r="O349" s="4">
        <v>42545</v>
      </c>
      <c r="P349" s="5">
        <v>0.79</v>
      </c>
      <c r="Q349" s="5">
        <f t="shared" si="86"/>
        <v>1.2178980891719742</v>
      </c>
      <c r="R349" s="106"/>
      <c r="S349" s="5">
        <f>(1+G349)/(1+P349)-1</f>
        <v>-0.46871508379888271</v>
      </c>
      <c r="T349" s="95">
        <f t="shared" si="99"/>
        <v>104.81028283624569</v>
      </c>
      <c r="U349" s="70">
        <f t="shared" si="100"/>
        <v>1.9091141770936802E-3</v>
      </c>
      <c r="V349" s="74">
        <f t="shared" si="92"/>
        <v>2.6236888839576842E-2</v>
      </c>
      <c r="W349" s="74">
        <f t="shared" si="87"/>
        <v>2.6063960686151796E-2</v>
      </c>
      <c r="X349" s="106"/>
      <c r="Y349" s="318">
        <v>42545</v>
      </c>
      <c r="Z349" s="316">
        <v>0.40210000000000001</v>
      </c>
      <c r="AA349" s="316">
        <f t="shared" si="88"/>
        <v>1.4245324840764328</v>
      </c>
      <c r="AB349" s="316">
        <f t="shared" si="94"/>
        <v>7.0900000000000019E-2</v>
      </c>
      <c r="AC349" s="318">
        <v>42545</v>
      </c>
      <c r="AD349" s="316">
        <v>0.33119999999999999</v>
      </c>
      <c r="AE349" s="316">
        <f t="shared" si="89"/>
        <v>1.3898140127388536</v>
      </c>
      <c r="AF349" s="316">
        <f t="shared" si="95"/>
        <v>8.4799999999999986E-2</v>
      </c>
      <c r="AG349" s="316">
        <f t="shared" si="96"/>
        <v>1.3899999999999968E-2</v>
      </c>
      <c r="AH349" s="4">
        <v>42545</v>
      </c>
      <c r="AI349" s="5">
        <v>0.41599999999999998</v>
      </c>
      <c r="AJ349" s="5">
        <f t="shared" si="90"/>
        <v>1.3865732484076434</v>
      </c>
      <c r="AK349" s="106"/>
      <c r="AL349" s="95">
        <f t="shared" si="97"/>
        <v>95.933618157729015</v>
      </c>
      <c r="AM349" s="70">
        <f t="shared" si="101"/>
        <v>4.0905247869332884E-3</v>
      </c>
      <c r="AN349" s="74">
        <f t="shared" si="93"/>
        <v>6.0302657405706846E-2</v>
      </c>
      <c r="AO349" s="74">
        <f t="shared" si="91"/>
        <v>6.3567338193431119E-2</v>
      </c>
      <c r="AP349" s="106"/>
      <c r="AQ349" s="4">
        <v>42545</v>
      </c>
      <c r="AR349" s="5">
        <v>0.84079999999999999</v>
      </c>
      <c r="AS349" s="330">
        <v>42545</v>
      </c>
      <c r="AT349" s="404">
        <v>1.0716000000000001</v>
      </c>
      <c r="AU349" s="330">
        <v>42545</v>
      </c>
      <c r="AV349" s="328">
        <v>1.0716000000000001</v>
      </c>
      <c r="AW349" s="330">
        <v>42545</v>
      </c>
      <c r="AX349" s="404">
        <v>1.0716000000000001</v>
      </c>
      <c r="AY349" s="330">
        <v>42545</v>
      </c>
      <c r="AZ349" s="404">
        <v>3.9529000000000001</v>
      </c>
      <c r="BA349" s="106"/>
      <c r="BC349" s="4">
        <v>42545</v>
      </c>
      <c r="BD349" s="5">
        <v>1.474</v>
      </c>
    </row>
    <row r="350" spans="1:56">
      <c r="A350" s="4">
        <v>42552</v>
      </c>
      <c r="B350" s="318">
        <v>42552</v>
      </c>
      <c r="C350" s="316">
        <v>-0.17150000000000001</v>
      </c>
      <c r="D350" s="316">
        <f t="shared" si="80"/>
        <v>0.96441783439490392</v>
      </c>
      <c r="E350" s="316">
        <f t="shared" si="98"/>
        <v>-4.4500000000000012E-2</v>
      </c>
      <c r="F350" s="4">
        <v>42552</v>
      </c>
      <c r="G350" s="5">
        <v>-0.127</v>
      </c>
      <c r="H350" s="5">
        <f t="shared" si="81"/>
        <v>0.91472611464968112</v>
      </c>
      <c r="I350" s="106"/>
      <c r="J350" s="95">
        <f t="shared" si="82"/>
        <v>101.27891620109295</v>
      </c>
      <c r="K350" s="70">
        <f t="shared" si="83"/>
        <v>7.8374235113949624E-3</v>
      </c>
      <c r="L350" s="74">
        <f t="shared" si="84"/>
        <v>5.8817171507726446E-2</v>
      </c>
      <c r="M350" s="74">
        <f t="shared" si="85"/>
        <v>6.0059018443046466E-2</v>
      </c>
      <c r="N350" s="106"/>
      <c r="O350" s="4">
        <v>42552</v>
      </c>
      <c r="P350" s="5">
        <v>0.81</v>
      </c>
      <c r="Q350" s="5">
        <f t="shared" si="86"/>
        <v>1.2130573248407641</v>
      </c>
      <c r="R350" s="106"/>
      <c r="S350" s="5">
        <f>(1+G350)/(1+P350)-1</f>
        <v>-0.51767955801104981</v>
      </c>
      <c r="T350" s="95">
        <f t="shared" si="99"/>
        <v>105.3272955029511</v>
      </c>
      <c r="U350" s="70">
        <f t="shared" si="100"/>
        <v>4.9328429684059368E-3</v>
      </c>
      <c r="V350" s="74">
        <f t="shared" si="92"/>
        <v>2.6333967983973798E-2</v>
      </c>
      <c r="W350" s="74">
        <f t="shared" si="87"/>
        <v>2.606831213448375E-2</v>
      </c>
      <c r="X350" s="106"/>
      <c r="Y350" s="318">
        <v>42552</v>
      </c>
      <c r="Z350" s="316">
        <v>0.2258</v>
      </c>
      <c r="AA350" s="316">
        <f t="shared" si="88"/>
        <v>1.4093197452229296</v>
      </c>
      <c r="AB350" s="316">
        <f t="shared" si="94"/>
        <v>9.6799999999999997E-2</v>
      </c>
      <c r="AC350" s="318">
        <v>42552</v>
      </c>
      <c r="AD350" s="316">
        <v>0.129</v>
      </c>
      <c r="AE350" s="316">
        <f t="shared" si="89"/>
        <v>1.3735910828025475</v>
      </c>
      <c r="AF350" s="316">
        <f t="shared" si="95"/>
        <v>0.06</v>
      </c>
      <c r="AG350" s="316">
        <f t="shared" si="96"/>
        <v>-3.6799999999999999E-2</v>
      </c>
      <c r="AH350" s="4">
        <v>42552</v>
      </c>
      <c r="AI350" s="5">
        <v>0.189</v>
      </c>
      <c r="AJ350" s="5">
        <f t="shared" si="90"/>
        <v>1.3710445859872611</v>
      </c>
      <c r="AK350" s="106"/>
      <c r="AL350" s="95">
        <f t="shared" si="97"/>
        <v>98.12949892960944</v>
      </c>
      <c r="AM350" s="70">
        <f t="shared" si="101"/>
        <v>2.2889585674440771E-2</v>
      </c>
      <c r="AN350" s="74">
        <f t="shared" si="93"/>
        <v>6.3762706063452565E-2</v>
      </c>
      <c r="AO350" s="74">
        <f t="shared" si="91"/>
        <v>6.3427583565433196E-2</v>
      </c>
      <c r="AP350" s="106"/>
      <c r="AQ350" s="4">
        <v>42552</v>
      </c>
      <c r="AR350" s="5">
        <v>0.73129999999999995</v>
      </c>
      <c r="AS350" s="330">
        <v>42552</v>
      </c>
      <c r="AT350" s="404">
        <v>0.95089999999999997</v>
      </c>
      <c r="AU350" s="330">
        <v>42552</v>
      </c>
      <c r="AV350" s="328">
        <v>0.95089999999999997</v>
      </c>
      <c r="AW350" s="330">
        <v>42552</v>
      </c>
      <c r="AX350" s="404">
        <v>0.95089999999999997</v>
      </c>
      <c r="AY350" s="330">
        <v>42552</v>
      </c>
      <c r="AZ350" s="404">
        <v>3.9529000000000001</v>
      </c>
      <c r="BA350" s="106"/>
      <c r="BC350" s="4">
        <v>42552</v>
      </c>
      <c r="BD350" s="5">
        <v>1.353</v>
      </c>
    </row>
    <row r="351" spans="1:56">
      <c r="A351" s="4">
        <v>42559</v>
      </c>
      <c r="B351" s="318">
        <v>42559</v>
      </c>
      <c r="C351" s="316">
        <v>-0.23810000000000001</v>
      </c>
      <c r="D351" s="316">
        <f t="shared" si="80"/>
        <v>0.95134585987261089</v>
      </c>
      <c r="E351" s="316">
        <f t="shared" si="98"/>
        <v>-4.9100000000000005E-2</v>
      </c>
      <c r="F351" s="4">
        <v>42559</v>
      </c>
      <c r="G351" s="5">
        <v>-0.189</v>
      </c>
      <c r="H351" s="5">
        <f t="shared" si="81"/>
        <v>0.90257961783439467</v>
      </c>
      <c r="I351" s="106"/>
      <c r="J351" s="95">
        <f t="shared" si="82"/>
        <v>101.90979599510166</v>
      </c>
      <c r="K351" s="70">
        <f t="shared" si="83"/>
        <v>6.2291325546579845E-3</v>
      </c>
      <c r="L351" s="74">
        <f t="shared" si="84"/>
        <v>5.7631070258448006E-2</v>
      </c>
      <c r="M351" s="74">
        <f t="shared" si="85"/>
        <v>5.9975469818789595E-2</v>
      </c>
      <c r="N351" s="106"/>
      <c r="O351" s="4">
        <v>42559</v>
      </c>
      <c r="P351" s="5">
        <v>0.72</v>
      </c>
      <c r="Q351" s="5">
        <f t="shared" si="86"/>
        <v>1.2068789808917193</v>
      </c>
      <c r="R351" s="106"/>
      <c r="S351" s="5">
        <f>(1+G351)/(1+P351)-1</f>
        <v>-0.52848837209302335</v>
      </c>
      <c r="T351" s="95">
        <f t="shared" si="99"/>
        <v>105.44180266024854</v>
      </c>
      <c r="U351" s="70">
        <f t="shared" si="100"/>
        <v>1.0871555825168839E-3</v>
      </c>
      <c r="V351" s="74">
        <f t="shared" si="92"/>
        <v>2.5040427963233233E-2</v>
      </c>
      <c r="W351" s="74">
        <f t="shared" si="87"/>
        <v>2.6064418889136645E-2</v>
      </c>
      <c r="X351" s="106"/>
      <c r="Y351" s="318">
        <v>42559</v>
      </c>
      <c r="Z351" s="316">
        <v>0.1671</v>
      </c>
      <c r="AA351" s="316">
        <f t="shared" si="88"/>
        <v>1.3938866242038213</v>
      </c>
      <c r="AB351" s="316">
        <f t="shared" si="94"/>
        <v>8.4699999999999998E-2</v>
      </c>
      <c r="AC351" s="318">
        <v>42559</v>
      </c>
      <c r="AD351" s="316">
        <v>8.2400000000000001E-2</v>
      </c>
      <c r="AE351" s="316">
        <f t="shared" si="89"/>
        <v>1.357296178343949</v>
      </c>
      <c r="AF351" s="316">
        <f t="shared" si="95"/>
        <v>6.5599999999999992E-2</v>
      </c>
      <c r="AG351" s="316">
        <f t="shared" si="96"/>
        <v>-1.9100000000000006E-2</v>
      </c>
      <c r="AH351" s="4">
        <v>42559</v>
      </c>
      <c r="AI351" s="5">
        <v>0.14799999999999999</v>
      </c>
      <c r="AJ351" s="5">
        <f t="shared" si="90"/>
        <v>1.3554076433121021</v>
      </c>
      <c r="AK351" s="106"/>
      <c r="AL351" s="95">
        <f t="shared" si="97"/>
        <v>98.531976222206112</v>
      </c>
      <c r="AM351" s="70">
        <f t="shared" si="101"/>
        <v>4.1014913658672381E-3</v>
      </c>
      <c r="AN351" s="74">
        <f t="shared" si="93"/>
        <v>6.3263088454343724E-2</v>
      </c>
      <c r="AO351" s="74">
        <f t="shared" si="91"/>
        <v>6.3343272184228888E-2</v>
      </c>
      <c r="AP351" s="106"/>
      <c r="AQ351" s="4">
        <v>42559</v>
      </c>
      <c r="AR351" s="5">
        <v>0.59689999999999999</v>
      </c>
      <c r="AS351" s="330">
        <v>42559</v>
      </c>
      <c r="AT351" s="404">
        <v>0.81</v>
      </c>
      <c r="AU351" s="330">
        <v>42559</v>
      </c>
      <c r="AV351" s="328">
        <v>0.81</v>
      </c>
      <c r="AW351" s="330">
        <v>42559</v>
      </c>
      <c r="AX351" s="404">
        <v>0.81</v>
      </c>
      <c r="AY351" s="330">
        <v>42559</v>
      </c>
      <c r="AZ351" s="404">
        <v>3.9529000000000001</v>
      </c>
      <c r="BA351" s="106"/>
      <c r="BC351" s="4">
        <v>42559</v>
      </c>
      <c r="BD351" s="5">
        <v>1.2749999999999999</v>
      </c>
    </row>
    <row r="352" spans="1:56">
      <c r="A352" s="4">
        <v>42566</v>
      </c>
      <c r="B352" s="318">
        <v>42566</v>
      </c>
      <c r="C352" s="316">
        <v>-0.11020000000000001</v>
      </c>
      <c r="D352" s="316">
        <f t="shared" si="80"/>
        <v>0.94012802547770657</v>
      </c>
      <c r="E352" s="316">
        <f t="shared" si="98"/>
        <v>-0.11520000000000001</v>
      </c>
      <c r="F352" s="4">
        <v>42566</v>
      </c>
      <c r="G352" s="5">
        <v>5.0000000000000001E-3</v>
      </c>
      <c r="H352" s="5">
        <f t="shared" si="81"/>
        <v>0.89268152866242023</v>
      </c>
      <c r="I352" s="106"/>
      <c r="J352" s="95">
        <f t="shared" si="82"/>
        <v>99.950013747250338</v>
      </c>
      <c r="K352" s="70">
        <f t="shared" si="83"/>
        <v>-1.9230558051019159E-2</v>
      </c>
      <c r="L352" s="74">
        <f t="shared" si="84"/>
        <v>6.0686455739074073E-2</v>
      </c>
      <c r="M352" s="74">
        <f t="shared" si="85"/>
        <v>5.9901841890769136E-2</v>
      </c>
      <c r="N352" s="106"/>
      <c r="O352" s="4">
        <v>42566</v>
      </c>
      <c r="P352" s="5">
        <v>0.83</v>
      </c>
      <c r="Q352" s="5">
        <f t="shared" si="86"/>
        <v>1.202229299363057</v>
      </c>
      <c r="R352" s="106"/>
      <c r="S352" s="5">
        <f>(1+G352)/(1+P352)-1</f>
        <v>-0.4508196721311476</v>
      </c>
      <c r="T352" s="95">
        <f t="shared" si="99"/>
        <v>104.62202346414675</v>
      </c>
      <c r="U352" s="70">
        <f t="shared" si="100"/>
        <v>-7.7747077100271088E-3</v>
      </c>
      <c r="V352" s="74">
        <f t="shared" si="92"/>
        <v>2.5613219584588284E-2</v>
      </c>
      <c r="W352" s="74">
        <f t="shared" si="87"/>
        <v>2.6074071472716863E-2</v>
      </c>
      <c r="X352" s="106"/>
      <c r="Y352" s="318">
        <v>42566</v>
      </c>
      <c r="Z352" s="316">
        <v>0.27710000000000001</v>
      </c>
      <c r="AA352" s="316">
        <f t="shared" si="88"/>
        <v>1.3796955414012733</v>
      </c>
      <c r="AB352" s="316">
        <f t="shared" si="94"/>
        <v>0.1003</v>
      </c>
      <c r="AC352" s="318">
        <v>42566</v>
      </c>
      <c r="AD352" s="316">
        <v>0.17680000000000001</v>
      </c>
      <c r="AE352" s="316">
        <f t="shared" si="89"/>
        <v>1.3421535031847129</v>
      </c>
      <c r="AF352" s="316">
        <f t="shared" si="95"/>
        <v>7.619999999999999E-2</v>
      </c>
      <c r="AG352" s="316">
        <f t="shared" si="96"/>
        <v>-2.410000000000001E-2</v>
      </c>
      <c r="AH352" s="4">
        <v>42566</v>
      </c>
      <c r="AI352" s="5">
        <v>0.253</v>
      </c>
      <c r="AJ352" s="5">
        <f t="shared" si="90"/>
        <v>1.3409745222929936</v>
      </c>
      <c r="AK352" s="106"/>
      <c r="AL352" s="95">
        <f t="shared" si="97"/>
        <v>97.504851584747982</v>
      </c>
      <c r="AM352" s="70">
        <f t="shared" si="101"/>
        <v>-1.0424277243174251E-2</v>
      </c>
      <c r="AN352" s="74">
        <f t="shared" si="93"/>
        <v>6.1285913317279998E-2</v>
      </c>
      <c r="AO352" s="74">
        <f t="shared" si="91"/>
        <v>6.3251268943033651E-2</v>
      </c>
      <c r="AP352" s="106"/>
      <c r="AQ352" s="4">
        <v>42566</v>
      </c>
      <c r="AR352" s="5">
        <v>0.60760000000000003</v>
      </c>
      <c r="AS352" s="330">
        <v>42566</v>
      </c>
      <c r="AT352" s="404">
        <v>0.79459999999999997</v>
      </c>
      <c r="AU352" s="330">
        <v>42566</v>
      </c>
      <c r="AV352" s="328">
        <v>0.79459999999999997</v>
      </c>
      <c r="AW352" s="330">
        <v>42566</v>
      </c>
      <c r="AX352" s="404">
        <v>0.79459999999999997</v>
      </c>
      <c r="AY352" s="330">
        <v>42566</v>
      </c>
      <c r="AZ352" s="404">
        <v>3.9529000000000001</v>
      </c>
      <c r="BA352" s="106"/>
      <c r="BC352" s="4">
        <v>42566</v>
      </c>
      <c r="BD352" s="5">
        <v>1.484</v>
      </c>
    </row>
    <row r="353" spans="1:56">
      <c r="A353" s="4">
        <v>42573</v>
      </c>
      <c r="B353" s="318">
        <v>42573</v>
      </c>
      <c r="C353" s="316">
        <v>-0.1207</v>
      </c>
      <c r="D353" s="316">
        <f t="shared" si="80"/>
        <v>0.92901082802547719</v>
      </c>
      <c r="E353" s="316">
        <f t="shared" si="98"/>
        <v>-8.9700000000000002E-2</v>
      </c>
      <c r="F353" s="4">
        <v>42573</v>
      </c>
      <c r="G353" s="5">
        <v>-3.1E-2</v>
      </c>
      <c r="H353" s="5">
        <f t="shared" si="81"/>
        <v>0.88281528662420361</v>
      </c>
      <c r="I353" s="106"/>
      <c r="J353" s="95">
        <f t="shared" si="82"/>
        <v>100.31052920606295</v>
      </c>
      <c r="K353" s="70">
        <f t="shared" si="83"/>
        <v>3.6069575710541806E-3</v>
      </c>
      <c r="L353" s="74">
        <f t="shared" si="84"/>
        <v>6.0167761793982893E-2</v>
      </c>
      <c r="M353" s="74">
        <f t="shared" si="85"/>
        <v>5.9828130505703951E-2</v>
      </c>
      <c r="N353" s="106"/>
      <c r="O353" s="4">
        <v>42573</v>
      </c>
      <c r="P353" s="5">
        <v>0.79</v>
      </c>
      <c r="Q353" s="5">
        <f t="shared" si="86"/>
        <v>1.197197452229299</v>
      </c>
      <c r="R353" s="106"/>
      <c r="S353" s="5">
        <f>(1+G353)/(1+P353)-1</f>
        <v>-0.45865921787709496</v>
      </c>
      <c r="T353" s="95">
        <f t="shared" si="99"/>
        <v>104.7044495067115</v>
      </c>
      <c r="U353" s="70">
        <f t="shared" si="100"/>
        <v>7.8784599872506675E-4</v>
      </c>
      <c r="V353" s="74">
        <f t="shared" si="92"/>
        <v>2.5590400376081998E-2</v>
      </c>
      <c r="W353" s="74">
        <f t="shared" si="87"/>
        <v>2.6084541480186074E-2</v>
      </c>
      <c r="X353" s="106"/>
      <c r="Y353" s="318">
        <v>42573</v>
      </c>
      <c r="Z353" s="316">
        <v>0.26479999999999998</v>
      </c>
      <c r="AA353" s="316">
        <f t="shared" si="88"/>
        <v>1.3654305732484073</v>
      </c>
      <c r="AB353" s="316">
        <f t="shared" si="94"/>
        <v>8.9799999999999991E-2</v>
      </c>
      <c r="AC353" s="318">
        <v>42573</v>
      </c>
      <c r="AD353" s="316">
        <v>0.17499999999999999</v>
      </c>
      <c r="AE353" s="316">
        <f t="shared" si="89"/>
        <v>1.3270146496815285</v>
      </c>
      <c r="AF353" s="316">
        <f t="shared" si="95"/>
        <v>0.06</v>
      </c>
      <c r="AG353" s="316">
        <f t="shared" si="96"/>
        <v>-2.9799999999999993E-2</v>
      </c>
      <c r="AH353" s="4">
        <v>42573</v>
      </c>
      <c r="AI353" s="5">
        <v>0.23499999999999999</v>
      </c>
      <c r="AJ353" s="5">
        <f t="shared" si="90"/>
        <v>1.3264904458598725</v>
      </c>
      <c r="AK353" s="106"/>
      <c r="AL353" s="95">
        <f t="shared" si="97"/>
        <v>97.680090403092848</v>
      </c>
      <c r="AM353" s="70">
        <f t="shared" si="101"/>
        <v>1.797231783821076E-3</v>
      </c>
      <c r="AN353" s="74">
        <f t="shared" si="93"/>
        <v>6.0417978856580144E-2</v>
      </c>
      <c r="AO353" s="74">
        <f t="shared" si="91"/>
        <v>6.316768110715637E-2</v>
      </c>
      <c r="AP353" s="106"/>
      <c r="AQ353" s="4">
        <v>42573</v>
      </c>
      <c r="AR353" s="5">
        <v>0.53239999999999998</v>
      </c>
      <c r="AS353" s="330">
        <v>42573</v>
      </c>
      <c r="AT353" s="404">
        <v>0.71899999999999997</v>
      </c>
      <c r="AU353" s="330">
        <v>42573</v>
      </c>
      <c r="AV353" s="328">
        <v>0.71899999999999997</v>
      </c>
      <c r="AW353" s="330">
        <v>42573</v>
      </c>
      <c r="AX353" s="404">
        <v>0.71899999999999997</v>
      </c>
      <c r="AY353" s="330">
        <v>42573</v>
      </c>
      <c r="AZ353" s="404">
        <v>3.9529000000000001</v>
      </c>
      <c r="BA353" s="106"/>
      <c r="BC353" s="4">
        <v>42573</v>
      </c>
      <c r="BD353" s="5">
        <v>1.482</v>
      </c>
    </row>
    <row r="354" spans="1:56">
      <c r="A354" s="4">
        <v>42580</v>
      </c>
      <c r="B354" s="318">
        <v>42580</v>
      </c>
      <c r="C354" s="316">
        <v>-0.22359999999999999</v>
      </c>
      <c r="D354" s="316">
        <f t="shared" si="80"/>
        <v>0.91627261146496752</v>
      </c>
      <c r="E354" s="316">
        <f t="shared" si="98"/>
        <v>-0.1026</v>
      </c>
      <c r="F354" s="4">
        <v>42580</v>
      </c>
      <c r="G354" s="5">
        <v>-0.121</v>
      </c>
      <c r="H354" s="5">
        <f t="shared" si="81"/>
        <v>0.87143949044585955</v>
      </c>
      <c r="I354" s="106"/>
      <c r="J354" s="95">
        <f t="shared" si="82"/>
        <v>101.21809167812947</v>
      </c>
      <c r="K354" s="70">
        <f t="shared" si="83"/>
        <v>9.0475294991431594E-3</v>
      </c>
      <c r="L354" s="74">
        <f t="shared" si="84"/>
        <v>6.0558765919589627E-2</v>
      </c>
      <c r="M354" s="74">
        <f t="shared" si="85"/>
        <v>5.9770120218625072E-2</v>
      </c>
      <c r="N354" s="106"/>
      <c r="O354" s="4">
        <v>42580</v>
      </c>
      <c r="P354" s="5">
        <v>0.82</v>
      </c>
      <c r="Q354" s="5">
        <f t="shared" si="86"/>
        <v>1.1921656050955409</v>
      </c>
      <c r="R354" s="106"/>
      <c r="S354" s="5">
        <f>(1+G354)/(1+P354)-1</f>
        <v>-0.51703296703296697</v>
      </c>
      <c r="T354" s="95">
        <f t="shared" si="99"/>
        <v>105.32044994041912</v>
      </c>
      <c r="U354" s="70">
        <f t="shared" si="100"/>
        <v>5.8832307185583419E-3</v>
      </c>
      <c r="V354" s="74">
        <f t="shared" si="92"/>
        <v>2.6123406902833993E-2</v>
      </c>
      <c r="W354" s="74">
        <f t="shared" si="87"/>
        <v>2.6102812438127145E-2</v>
      </c>
      <c r="X354" s="106"/>
      <c r="Y354" s="318">
        <v>42580</v>
      </c>
      <c r="Z354" s="316">
        <v>0.13769999999999999</v>
      </c>
      <c r="AA354" s="316">
        <f t="shared" si="88"/>
        <v>1.3500573248407639</v>
      </c>
      <c r="AB354" s="316">
        <f t="shared" si="94"/>
        <v>7.9699999999999993E-2</v>
      </c>
      <c r="AC354" s="318">
        <v>42580</v>
      </c>
      <c r="AD354" s="316">
        <v>5.8000000000000003E-2</v>
      </c>
      <c r="AE354" s="316">
        <f t="shared" si="89"/>
        <v>1.3107146496815285</v>
      </c>
      <c r="AF354" s="316">
        <f t="shared" si="95"/>
        <v>6.0999999999999992E-2</v>
      </c>
      <c r="AG354" s="316">
        <f t="shared" si="96"/>
        <v>-1.8699999999999994E-2</v>
      </c>
      <c r="AH354" s="4">
        <v>42580</v>
      </c>
      <c r="AI354" s="5">
        <v>0.11899999999999999</v>
      </c>
      <c r="AJ354" s="5">
        <f t="shared" si="90"/>
        <v>1.3109299363057323</v>
      </c>
      <c r="AK354" s="106"/>
      <c r="AL354" s="95">
        <f t="shared" si="97"/>
        <v>98.817751619407446</v>
      </c>
      <c r="AM354" s="70">
        <f t="shared" si="101"/>
        <v>1.1646807569688489E-2</v>
      </c>
      <c r="AN354" s="74">
        <f t="shared" si="93"/>
        <v>6.1196633571084055E-2</v>
      </c>
      <c r="AO354" s="74">
        <f t="shared" si="91"/>
        <v>6.3118290718765208E-2</v>
      </c>
      <c r="AP354" s="106"/>
      <c r="AQ354" s="4">
        <v>42580</v>
      </c>
      <c r="AR354" s="5">
        <v>0.4617</v>
      </c>
      <c r="AS354" s="330">
        <v>42580</v>
      </c>
      <c r="AT354" s="404">
        <v>0.6472</v>
      </c>
      <c r="AU354" s="330">
        <v>42580</v>
      </c>
      <c r="AV354" s="328">
        <v>0.6472</v>
      </c>
      <c r="AW354" s="330">
        <v>42580</v>
      </c>
      <c r="AX354" s="404">
        <v>0.6472</v>
      </c>
      <c r="AY354" s="330">
        <v>42580</v>
      </c>
      <c r="AZ354" s="404">
        <v>3.9529000000000001</v>
      </c>
      <c r="BA354" s="106"/>
      <c r="BC354" s="4">
        <v>42580</v>
      </c>
      <c r="BD354" s="5">
        <v>1.3620000000000001</v>
      </c>
    </row>
    <row r="355" spans="1:56">
      <c r="A355" s="4">
        <v>42587</v>
      </c>
      <c r="B355" s="318">
        <v>42587</v>
      </c>
      <c r="C355" s="316">
        <v>-0.17899999999999999</v>
      </c>
      <c r="D355" s="316">
        <f t="shared" si="80"/>
        <v>0.90394968152866184</v>
      </c>
      <c r="E355" s="316">
        <f t="shared" si="98"/>
        <v>-0.11099999999999999</v>
      </c>
      <c r="F355" s="4">
        <v>42587</v>
      </c>
      <c r="G355" s="5">
        <v>-6.8000000000000005E-2</v>
      </c>
      <c r="H355" s="5">
        <f t="shared" si="81"/>
        <v>0.8604968152866237</v>
      </c>
      <c r="I355" s="106"/>
      <c r="J355" s="95">
        <f t="shared" si="82"/>
        <v>100.68255013282088</v>
      </c>
      <c r="K355" s="70">
        <f t="shared" si="83"/>
        <v>-5.2909666288868187E-3</v>
      </c>
      <c r="L355" s="74">
        <f t="shared" si="84"/>
        <v>6.0847807536013654E-2</v>
      </c>
      <c r="M355" s="74">
        <f t="shared" si="85"/>
        <v>5.9713976166891621E-2</v>
      </c>
      <c r="N355" s="106"/>
      <c r="O355" s="4">
        <v>42587</v>
      </c>
      <c r="P355" s="5">
        <v>0.81</v>
      </c>
      <c r="Q355" s="5">
        <f t="shared" si="86"/>
        <v>1.1869426751592353</v>
      </c>
      <c r="R355" s="106"/>
      <c r="S355" s="5">
        <f>(1+G355)/(1+P355)-1</f>
        <v>-0.48508287292817687</v>
      </c>
      <c r="T355" s="95">
        <f t="shared" si="99"/>
        <v>104.98279796619364</v>
      </c>
      <c r="U355" s="70">
        <f t="shared" si="100"/>
        <v>-3.2059488391522561E-3</v>
      </c>
      <c r="V355" s="74">
        <f t="shared" si="92"/>
        <v>2.6058013511921552E-2</v>
      </c>
      <c r="W355" s="74">
        <f t="shared" si="87"/>
        <v>2.6123414253625746E-2</v>
      </c>
      <c r="X355" s="106"/>
      <c r="Y355" s="318">
        <v>42587</v>
      </c>
      <c r="Z355" s="316">
        <v>0.2079</v>
      </c>
      <c r="AA355" s="316">
        <f t="shared" si="88"/>
        <v>1.3355878980891718</v>
      </c>
      <c r="AB355" s="316">
        <f t="shared" si="94"/>
        <v>9.6200000000000008E-2</v>
      </c>
      <c r="AC355" s="318">
        <v>42587</v>
      </c>
      <c r="AD355" s="316">
        <v>0.11169999999999999</v>
      </c>
      <c r="AE355" s="316">
        <f t="shared" si="89"/>
        <v>1.2951840764331211</v>
      </c>
      <c r="AF355" s="316">
        <f t="shared" si="95"/>
        <v>5.5300000000000016E-2</v>
      </c>
      <c r="AG355" s="316">
        <f t="shared" si="96"/>
        <v>-4.0899999999999992E-2</v>
      </c>
      <c r="AH355" s="4">
        <v>42587</v>
      </c>
      <c r="AI355" s="5">
        <v>0.16700000000000001</v>
      </c>
      <c r="AJ355" s="5">
        <f t="shared" si="90"/>
        <v>1.2960955414012738</v>
      </c>
      <c r="AK355" s="106"/>
      <c r="AL355" s="95">
        <f t="shared" si="97"/>
        <v>98.345237039348675</v>
      </c>
      <c r="AM355" s="70">
        <f t="shared" si="101"/>
        <v>-4.7816771006756135E-3</v>
      </c>
      <c r="AN355" s="74">
        <f t="shared" si="93"/>
        <v>6.1200683107485096E-2</v>
      </c>
      <c r="AO355" s="74">
        <f t="shared" si="91"/>
        <v>6.308172725885744E-2</v>
      </c>
      <c r="AP355" s="106"/>
      <c r="AQ355" s="4">
        <v>42587</v>
      </c>
      <c r="AR355" s="5">
        <v>0.49440000000000001</v>
      </c>
      <c r="AS355" s="330">
        <v>42587</v>
      </c>
      <c r="AT355" s="404">
        <v>0.67349999999999999</v>
      </c>
      <c r="AU355" s="330">
        <v>42587</v>
      </c>
      <c r="AV355" s="328">
        <v>0.67349999999999999</v>
      </c>
      <c r="AW355" s="330">
        <v>42587</v>
      </c>
      <c r="AX355" s="404">
        <v>0.67349999999999999</v>
      </c>
      <c r="AY355" s="330">
        <v>42587</v>
      </c>
      <c r="AZ355" s="404">
        <v>3.9529000000000001</v>
      </c>
      <c r="BA355" s="106"/>
      <c r="BC355" s="4">
        <v>42587</v>
      </c>
      <c r="BD355" s="5">
        <v>1.49</v>
      </c>
    </row>
    <row r="356" spans="1:56">
      <c r="A356" s="4">
        <v>42594</v>
      </c>
      <c r="B356" s="318">
        <v>42594</v>
      </c>
      <c r="C356" s="316">
        <v>-0.2039</v>
      </c>
      <c r="D356" s="316">
        <f t="shared" si="80"/>
        <v>0.89127197452229256</v>
      </c>
      <c r="E356" s="316">
        <f t="shared" si="98"/>
        <v>-9.3899999999999997E-2</v>
      </c>
      <c r="F356" s="4">
        <v>42594</v>
      </c>
      <c r="G356" s="5">
        <v>-0.11</v>
      </c>
      <c r="H356" s="5">
        <f t="shared" si="81"/>
        <v>0.84910191082802533</v>
      </c>
      <c r="I356" s="106"/>
      <c r="J356" s="95">
        <f t="shared" si="82"/>
        <v>101.10668438700645</v>
      </c>
      <c r="K356" s="70">
        <f t="shared" si="83"/>
        <v>4.2125895065833604E-3</v>
      </c>
      <c r="L356" s="74">
        <f t="shared" si="84"/>
        <v>6.0896112851707367E-2</v>
      </c>
      <c r="M356" s="74">
        <f t="shared" si="85"/>
        <v>5.9658684331292323E-2</v>
      </c>
      <c r="N356" s="106"/>
      <c r="O356" s="4">
        <v>42594</v>
      </c>
      <c r="P356" s="5">
        <v>0.88</v>
      </c>
      <c r="Q356" s="5">
        <f t="shared" si="86"/>
        <v>1.1821019108280248</v>
      </c>
      <c r="R356" s="106"/>
      <c r="S356" s="5">
        <f>(1+G356)/(1+P356)-1</f>
        <v>-0.52659574468085102</v>
      </c>
      <c r="T356" s="95">
        <f t="shared" si="99"/>
        <v>105.42174252838285</v>
      </c>
      <c r="U356" s="70">
        <f t="shared" si="100"/>
        <v>4.1811093883262155E-3</v>
      </c>
      <c r="V356" s="74">
        <f t="shared" si="92"/>
        <v>2.6200626398841496E-2</v>
      </c>
      <c r="W356" s="74">
        <f t="shared" si="87"/>
        <v>2.614515891476081E-2</v>
      </c>
      <c r="X356" s="106"/>
      <c r="Y356" s="318">
        <v>42594</v>
      </c>
      <c r="Z356" s="316">
        <v>0.14660000000000001</v>
      </c>
      <c r="AA356" s="316">
        <f t="shared" si="88"/>
        <v>1.3204414012738852</v>
      </c>
      <c r="AB356" s="316">
        <f t="shared" si="94"/>
        <v>8.7400000000000005E-2</v>
      </c>
      <c r="AC356" s="318">
        <v>42594</v>
      </c>
      <c r="AD356" s="316">
        <v>5.9200000000000003E-2</v>
      </c>
      <c r="AE356" s="316">
        <f t="shared" si="89"/>
        <v>1.2790840764331208</v>
      </c>
      <c r="AF356" s="316">
        <f t="shared" si="95"/>
        <v>5.3800000000000001E-2</v>
      </c>
      <c r="AG356" s="316">
        <f t="shared" si="96"/>
        <v>-3.3600000000000005E-2</v>
      </c>
      <c r="AH356" s="4">
        <v>42594</v>
      </c>
      <c r="AI356" s="5">
        <v>0.113</v>
      </c>
      <c r="AJ356" s="5">
        <f t="shared" si="90"/>
        <v>1.2807197452229298</v>
      </c>
      <c r="AK356" s="106"/>
      <c r="AL356" s="95">
        <f t="shared" si="97"/>
        <v>98.876991322477011</v>
      </c>
      <c r="AM356" s="70">
        <f t="shared" si="101"/>
        <v>5.4070161315039307E-3</v>
      </c>
      <c r="AN356" s="74">
        <f t="shared" si="93"/>
        <v>6.1221946767251165E-2</v>
      </c>
      <c r="AO356" s="74">
        <f t="shared" si="91"/>
        <v>6.304552005934641E-2</v>
      </c>
      <c r="AP356" s="106"/>
      <c r="AQ356" s="4">
        <v>42594</v>
      </c>
      <c r="AR356" s="5">
        <v>0.4637</v>
      </c>
      <c r="AS356" s="330">
        <v>42594</v>
      </c>
      <c r="AT356" s="404">
        <v>0.62860000000000005</v>
      </c>
      <c r="AU356" s="330">
        <v>42594</v>
      </c>
      <c r="AV356" s="328">
        <v>0.62860000000000005</v>
      </c>
      <c r="AW356" s="330">
        <v>42594</v>
      </c>
      <c r="AX356" s="404">
        <v>0.62860000000000005</v>
      </c>
      <c r="AY356" s="330">
        <v>42594</v>
      </c>
      <c r="AZ356" s="404">
        <v>3.9529000000000001</v>
      </c>
      <c r="BA356" s="106"/>
      <c r="BC356" s="4">
        <v>42594</v>
      </c>
      <c r="BD356" s="5">
        <v>1.4179999999999999</v>
      </c>
    </row>
    <row r="357" spans="1:56">
      <c r="A357" s="4">
        <v>42601</v>
      </c>
      <c r="B357" s="318">
        <v>42601</v>
      </c>
      <c r="C357" s="316">
        <v>-0.13109999999999999</v>
      </c>
      <c r="D357" s="316">
        <f t="shared" si="80"/>
        <v>0.87783566878980857</v>
      </c>
      <c r="E357" s="316">
        <f t="shared" si="98"/>
        <v>-9.7099999999999992E-2</v>
      </c>
      <c r="F357" s="4">
        <v>42601</v>
      </c>
      <c r="G357" s="5">
        <v>-3.4000000000000002E-2</v>
      </c>
      <c r="H357" s="5">
        <f t="shared" si="81"/>
        <v>0.83691082802547756</v>
      </c>
      <c r="I357" s="106"/>
      <c r="J357" s="95">
        <f t="shared" si="82"/>
        <v>100.3406366656444</v>
      </c>
      <c r="K357" s="70">
        <f t="shared" si="83"/>
        <v>-7.5766278560757943E-3</v>
      </c>
      <c r="L357" s="74">
        <f t="shared" si="84"/>
        <v>6.0992225728850782E-2</v>
      </c>
      <c r="M357" s="74">
        <f t="shared" si="85"/>
        <v>5.9592455216794689E-2</v>
      </c>
      <c r="N357" s="106"/>
      <c r="O357" s="4">
        <v>42601</v>
      </c>
      <c r="P357" s="5">
        <v>0.85</v>
      </c>
      <c r="Q357" s="5">
        <f t="shared" si="86"/>
        <v>1.1768789808917191</v>
      </c>
      <c r="R357" s="106"/>
      <c r="S357" s="5">
        <f>(1+G357)/(1+P357)-1</f>
        <v>-0.47783783783783784</v>
      </c>
      <c r="T357" s="95">
        <f t="shared" si="99"/>
        <v>104.90639740181309</v>
      </c>
      <c r="U357" s="70">
        <f t="shared" si="100"/>
        <v>-4.8884140425871671E-3</v>
      </c>
      <c r="V357" s="74">
        <f t="shared" si="92"/>
        <v>2.6765028444504114E-2</v>
      </c>
      <c r="W357" s="74">
        <f t="shared" si="87"/>
        <v>2.6165735881441325E-2</v>
      </c>
      <c r="X357" s="106"/>
      <c r="Y357" s="318">
        <v>42601</v>
      </c>
      <c r="Z357" s="316">
        <v>0.1797</v>
      </c>
      <c r="AA357" s="316">
        <f t="shared" si="88"/>
        <v>1.3045191082802547</v>
      </c>
      <c r="AB357" s="316">
        <f t="shared" si="94"/>
        <v>7.5999999999999998E-2</v>
      </c>
      <c r="AC357" s="318">
        <v>42601</v>
      </c>
      <c r="AD357" s="316">
        <v>0.1037</v>
      </c>
      <c r="AE357" s="316">
        <f t="shared" si="89"/>
        <v>1.262296178343949</v>
      </c>
      <c r="AF357" s="316">
        <f t="shared" si="95"/>
        <v>6.9299999999999987E-2</v>
      </c>
      <c r="AG357" s="316">
        <f t="shared" si="96"/>
        <v>-6.7000000000000115E-3</v>
      </c>
      <c r="AH357" s="4">
        <v>42601</v>
      </c>
      <c r="AI357" s="5">
        <v>0.17299999999999999</v>
      </c>
      <c r="AJ357" s="5">
        <f t="shared" si="90"/>
        <v>1.2647515923566877</v>
      </c>
      <c r="AK357" s="106"/>
      <c r="AL357" s="95">
        <f t="shared" si="97"/>
        <v>98.286347677594676</v>
      </c>
      <c r="AM357" s="70">
        <f t="shared" si="101"/>
        <v>-5.9735195921972531E-3</v>
      </c>
      <c r="AN357" s="74">
        <f t="shared" si="93"/>
        <v>6.1586943842131051E-2</v>
      </c>
      <c r="AO357" s="74">
        <f t="shared" si="91"/>
        <v>6.3004340981825155E-2</v>
      </c>
      <c r="AP357" s="106"/>
      <c r="AQ357" s="4">
        <v>42601</v>
      </c>
      <c r="AR357" s="5">
        <v>0.51880000000000004</v>
      </c>
      <c r="AS357" s="330">
        <v>42601</v>
      </c>
      <c r="AT357" s="404">
        <v>0.67759999999999998</v>
      </c>
      <c r="AU357" s="330">
        <v>42601</v>
      </c>
      <c r="AV357" s="328">
        <v>0.67759999999999998</v>
      </c>
      <c r="AW357" s="330">
        <v>42601</v>
      </c>
      <c r="AX357" s="404">
        <v>0.67759999999999998</v>
      </c>
      <c r="AY357" s="330">
        <v>42601</v>
      </c>
      <c r="AZ357" s="404">
        <v>3.9529000000000001</v>
      </c>
      <c r="BA357" s="106"/>
      <c r="BC357" s="4">
        <v>42601</v>
      </c>
      <c r="BD357" s="5">
        <v>1.46</v>
      </c>
    </row>
    <row r="358" spans="1:56">
      <c r="A358" s="4">
        <v>42608</v>
      </c>
      <c r="B358" s="318">
        <v>42608</v>
      </c>
      <c r="C358" s="316">
        <v>-0.1694</v>
      </c>
      <c r="D358" s="316">
        <f t="shared" si="80"/>
        <v>0.86380700636942642</v>
      </c>
      <c r="E358" s="316">
        <f t="shared" si="98"/>
        <v>-9.64E-2</v>
      </c>
      <c r="F358" s="4">
        <v>42608</v>
      </c>
      <c r="G358" s="5">
        <v>-7.2999999999999995E-2</v>
      </c>
      <c r="H358" s="5">
        <f t="shared" si="81"/>
        <v>0.82412738853503209</v>
      </c>
      <c r="I358" s="106"/>
      <c r="J358" s="95">
        <f t="shared" si="82"/>
        <v>100.73293952872032</v>
      </c>
      <c r="K358" s="70">
        <f t="shared" si="83"/>
        <v>3.909710722517736E-3</v>
      </c>
      <c r="L358" s="74">
        <f t="shared" si="84"/>
        <v>5.8039292867956199E-2</v>
      </c>
      <c r="M358" s="74">
        <f t="shared" si="85"/>
        <v>5.9516494703532395E-2</v>
      </c>
      <c r="N358" s="106"/>
      <c r="O358" s="4">
        <v>42608</v>
      </c>
      <c r="P358" s="5">
        <v>0.86</v>
      </c>
      <c r="Q358" s="5">
        <f t="shared" si="86"/>
        <v>1.1717197452229295</v>
      </c>
      <c r="R358" s="106"/>
      <c r="S358" s="5">
        <f>(1+G358)/(1+P358)-1</f>
        <v>-0.50161290322580632</v>
      </c>
      <c r="T358" s="95">
        <f t="shared" si="99"/>
        <v>105.15734016943236</v>
      </c>
      <c r="U358" s="70">
        <f t="shared" si="100"/>
        <v>2.3920635331523389E-3</v>
      </c>
      <c r="V358" s="74">
        <f t="shared" si="92"/>
        <v>2.6100937774923647E-2</v>
      </c>
      <c r="W358" s="74">
        <f t="shared" si="87"/>
        <v>2.618186395762237E-2</v>
      </c>
      <c r="X358" s="106"/>
      <c r="Y358" s="318">
        <v>42608</v>
      </c>
      <c r="Z358" s="316">
        <v>0.15989999999999999</v>
      </c>
      <c r="AA358" s="316">
        <f t="shared" si="88"/>
        <v>1.2878235668789808</v>
      </c>
      <c r="AB358" s="316">
        <f t="shared" si="94"/>
        <v>8.829999999999999E-2</v>
      </c>
      <c r="AC358" s="318">
        <v>42608</v>
      </c>
      <c r="AD358" s="316">
        <v>7.1599999999999997E-2</v>
      </c>
      <c r="AE358" s="316">
        <f t="shared" si="89"/>
        <v>1.2446299363057323</v>
      </c>
      <c r="AF358" s="316">
        <f t="shared" si="95"/>
        <v>8.4400000000000003E-2</v>
      </c>
      <c r="AG358" s="316">
        <f t="shared" si="96"/>
        <v>-3.8999999999999868E-3</v>
      </c>
      <c r="AH358" s="4">
        <v>42608</v>
      </c>
      <c r="AI358" s="5">
        <v>0.156</v>
      </c>
      <c r="AJ358" s="5">
        <f t="shared" si="90"/>
        <v>1.2480191082802545</v>
      </c>
      <c r="AK358" s="106"/>
      <c r="AL358" s="95">
        <f t="shared" si="97"/>
        <v>98.453301700457786</v>
      </c>
      <c r="AM358" s="70">
        <f t="shared" si="101"/>
        <v>1.6986491695750337E-3</v>
      </c>
      <c r="AN358" s="74">
        <f t="shared" si="93"/>
        <v>5.9769529306813514E-2</v>
      </c>
      <c r="AO358" s="74">
        <f t="shared" si="91"/>
        <v>6.2951663282362041E-2</v>
      </c>
      <c r="AP358" s="106"/>
      <c r="AQ358" s="4">
        <v>42608</v>
      </c>
      <c r="AR358" s="5">
        <v>0.48609999999999998</v>
      </c>
      <c r="AS358" s="330">
        <v>42608</v>
      </c>
      <c r="AT358" s="404">
        <v>0.64459999999999995</v>
      </c>
      <c r="AU358" s="330">
        <v>42608</v>
      </c>
      <c r="AV358" s="328">
        <v>0.64459999999999995</v>
      </c>
      <c r="AW358" s="330">
        <v>42608</v>
      </c>
      <c r="AX358" s="404">
        <v>0.64459999999999995</v>
      </c>
      <c r="AY358" s="330">
        <v>42608</v>
      </c>
      <c r="AZ358" s="404">
        <v>3.9529000000000001</v>
      </c>
      <c r="BA358" s="106"/>
      <c r="BC358" s="4">
        <v>42608</v>
      </c>
      <c r="BD358" s="5">
        <v>1.4929999999999999</v>
      </c>
    </row>
    <row r="359" spans="1:56">
      <c r="A359" s="4">
        <v>42615</v>
      </c>
      <c r="B359" s="318">
        <v>42615</v>
      </c>
      <c r="C359" s="316">
        <v>-0.10100000000000001</v>
      </c>
      <c r="D359" s="316">
        <f t="shared" si="80"/>
        <v>0.8506165605095537</v>
      </c>
      <c r="E359" s="316">
        <f t="shared" si="98"/>
        <v>-5.6000000000000008E-2</v>
      </c>
      <c r="F359" s="4">
        <v>42615</v>
      </c>
      <c r="G359" s="5">
        <v>-4.4999999999999998E-2</v>
      </c>
      <c r="H359" s="5">
        <f t="shared" si="81"/>
        <v>0.81202547770700695</v>
      </c>
      <c r="I359" s="106"/>
      <c r="J359" s="95">
        <f t="shared" si="82"/>
        <v>100.4511157576856</v>
      </c>
      <c r="K359" s="70">
        <f t="shared" si="83"/>
        <v>-2.7977320264179479E-3</v>
      </c>
      <c r="L359" s="74">
        <f t="shared" si="84"/>
        <v>5.7889757051640824E-2</v>
      </c>
      <c r="M359" s="74">
        <f t="shared" si="85"/>
        <v>5.9436486267469071E-2</v>
      </c>
      <c r="N359" s="106"/>
      <c r="O359" s="4">
        <v>42615</v>
      </c>
      <c r="P359" s="5">
        <v>0.85</v>
      </c>
      <c r="Q359" s="5">
        <f t="shared" si="86"/>
        <v>1.1668152866242032</v>
      </c>
      <c r="R359" s="106"/>
      <c r="S359" s="5">
        <f>(1+G359)/(1+P359)-1</f>
        <v>-0.48378378378378384</v>
      </c>
      <c r="T359" s="95">
        <f t="shared" si="99"/>
        <v>104.96909426973755</v>
      </c>
      <c r="U359" s="70">
        <f t="shared" si="100"/>
        <v>-1.790135613847774E-3</v>
      </c>
      <c r="V359" s="74">
        <f t="shared" si="92"/>
        <v>2.5985853190530456E-2</v>
      </c>
      <c r="W359" s="74">
        <f t="shared" si="87"/>
        <v>2.6197779143801257E-2</v>
      </c>
      <c r="X359" s="106"/>
      <c r="Y359" s="318">
        <v>42615</v>
      </c>
      <c r="Z359" s="316">
        <v>0.28570000000000001</v>
      </c>
      <c r="AA359" s="316">
        <f t="shared" si="88"/>
        <v>1.2719700636942672</v>
      </c>
      <c r="AB359" s="316">
        <f t="shared" si="94"/>
        <v>0.1336</v>
      </c>
      <c r="AC359" s="318">
        <v>42615</v>
      </c>
      <c r="AD359" s="316">
        <v>0.15210000000000001</v>
      </c>
      <c r="AE359" s="316">
        <f t="shared" si="89"/>
        <v>1.2277949044585983</v>
      </c>
      <c r="AF359" s="316">
        <f t="shared" si="95"/>
        <v>3.889999999999999E-2</v>
      </c>
      <c r="AG359" s="316">
        <f t="shared" si="96"/>
        <v>-9.4700000000000006E-2</v>
      </c>
      <c r="AH359" s="4">
        <v>42615</v>
      </c>
      <c r="AI359" s="5">
        <v>0.191</v>
      </c>
      <c r="AJ359" s="5">
        <f t="shared" si="90"/>
        <v>1.2317898089171975</v>
      </c>
      <c r="AK359" s="106"/>
      <c r="AL359" s="95">
        <f t="shared" si="97"/>
        <v>98.1099122033404</v>
      </c>
      <c r="AM359" s="70">
        <f t="shared" si="101"/>
        <v>-3.4878413540882698E-3</v>
      </c>
      <c r="AN359" s="74">
        <f t="shared" si="93"/>
        <v>5.9700440921102708E-2</v>
      </c>
      <c r="AO359" s="74">
        <f t="shared" si="91"/>
        <v>6.2899200119352475E-2</v>
      </c>
      <c r="AP359" s="106"/>
      <c r="AQ359" s="4">
        <v>42615</v>
      </c>
      <c r="AR359" s="5">
        <v>0.57130000000000003</v>
      </c>
      <c r="AS359" s="330">
        <v>42615</v>
      </c>
      <c r="AT359" s="404">
        <v>0.70089999999999997</v>
      </c>
      <c r="AU359" s="330">
        <v>42615</v>
      </c>
      <c r="AV359" s="328">
        <v>0.70089999999999997</v>
      </c>
      <c r="AW359" s="330">
        <v>42615</v>
      </c>
      <c r="AX359" s="404">
        <v>0.70089999999999997</v>
      </c>
      <c r="AY359" s="330">
        <v>42615</v>
      </c>
      <c r="AZ359" s="404">
        <v>3.9529000000000001</v>
      </c>
      <c r="BA359" s="106"/>
      <c r="BC359" s="4">
        <v>42615</v>
      </c>
      <c r="BD359" s="5">
        <v>1.4809999999999999</v>
      </c>
    </row>
    <row r="360" spans="1:56">
      <c r="A360" s="4">
        <v>42622</v>
      </c>
      <c r="B360" s="318">
        <v>42622</v>
      </c>
      <c r="C360" s="316">
        <v>-5.2200000000000003E-2</v>
      </c>
      <c r="D360" s="316">
        <f t="shared" ref="D360:D423" si="102">AVERAGE(C204:C360)</f>
        <v>0.83712738853503155</v>
      </c>
      <c r="E360" s="316">
        <f t="shared" si="98"/>
        <v>-6.1200000000000004E-2</v>
      </c>
      <c r="F360" s="4">
        <v>42622</v>
      </c>
      <c r="G360" s="5">
        <v>8.9999999999999993E-3</v>
      </c>
      <c r="H360" s="5">
        <f t="shared" ref="H360:H423" si="103">AVERAGE(G204:G360)</f>
        <v>0.79966878980891765</v>
      </c>
      <c r="I360" s="106"/>
      <c r="J360" s="95">
        <f t="shared" ref="J360:J423" si="104">100/(1+G360/100)^10</f>
        <v>99.91004453396674</v>
      </c>
      <c r="K360" s="70">
        <f t="shared" ref="K360:K423" si="105">(J360-J359)/J359</f>
        <v>-5.3864132781169362E-3</v>
      </c>
      <c r="L360" s="74">
        <f t="shared" ref="L360:L423" si="106">STDEVPA(K309:K360)*SQRT(52)</f>
        <v>5.8278177479196142E-2</v>
      </c>
      <c r="M360" s="74">
        <f t="shared" ref="M360:M423" si="107">AVERAGE(L204:L360)</f>
        <v>5.9369342146362088E-2</v>
      </c>
      <c r="N360" s="106"/>
      <c r="O360" s="4">
        <v>42622</v>
      </c>
      <c r="P360" s="5">
        <v>0.93</v>
      </c>
      <c r="Q360" s="5">
        <f t="shared" ref="Q360:Q423" si="108">AVERAGE(P204:P360)</f>
        <v>1.1624203821656043</v>
      </c>
      <c r="R360" s="106"/>
      <c r="S360" s="5">
        <f>(1+G360)/(1+P360)-1</f>
        <v>-0.47720207253886016</v>
      </c>
      <c r="T360" s="95">
        <f t="shared" si="99"/>
        <v>104.89969602974055</v>
      </c>
      <c r="U360" s="70">
        <f t="shared" si="100"/>
        <v>-6.6113021627745049E-4</v>
      </c>
      <c r="V360" s="74">
        <f t="shared" si="92"/>
        <v>2.6006105213880939E-2</v>
      </c>
      <c r="W360" s="74">
        <f t="shared" ref="W360:W423" si="109">AVERAGE(V204:V360)</f>
        <v>2.6215711291278129E-2</v>
      </c>
      <c r="X360" s="106"/>
      <c r="Y360" s="318">
        <v>42622</v>
      </c>
      <c r="Z360" s="316">
        <v>0.28499999999999998</v>
      </c>
      <c r="AA360" s="316">
        <f t="shared" ref="AA360:AA423" si="110">AVERAGE(Z204:Z360)</f>
        <v>1.2556038216560506</v>
      </c>
      <c r="AB360" s="316">
        <f t="shared" si="94"/>
        <v>9.7699999999999981E-2</v>
      </c>
      <c r="AC360" s="318">
        <v>42622</v>
      </c>
      <c r="AD360" s="316">
        <v>0.18729999999999999</v>
      </c>
      <c r="AE360" s="316">
        <f t="shared" ref="AE360:AE423" si="111">AVERAGE(AD204:AD360)</f>
        <v>1.2106828025477703</v>
      </c>
      <c r="AF360" s="316">
        <f t="shared" si="95"/>
        <v>4.7699999999999992E-2</v>
      </c>
      <c r="AG360" s="316">
        <f t="shared" si="96"/>
        <v>-4.9999999999999989E-2</v>
      </c>
      <c r="AH360" s="4">
        <v>42622</v>
      </c>
      <c r="AI360" s="5">
        <v>0.23499999999999999</v>
      </c>
      <c r="AJ360" s="5">
        <f t="shared" ref="AJ360:AJ423" si="112">AVERAGE(AI204:AI360)</f>
        <v>1.2153503184713377</v>
      </c>
      <c r="AK360" s="106"/>
      <c r="AL360" s="95">
        <f t="shared" si="97"/>
        <v>97.680090403092848</v>
      </c>
      <c r="AM360" s="70">
        <f t="shared" si="101"/>
        <v>-4.381023187103799E-3</v>
      </c>
      <c r="AN360" s="74">
        <f t="shared" si="93"/>
        <v>5.9983914406319595E-2</v>
      </c>
      <c r="AO360" s="74">
        <f t="shared" ref="AO360:AO423" si="113">AVERAGE(AN204:AN360)</f>
        <v>6.2847836030320903E-2</v>
      </c>
      <c r="AP360" s="106"/>
      <c r="AQ360" s="4">
        <v>42622</v>
      </c>
      <c r="AR360" s="5">
        <v>0.62190000000000001</v>
      </c>
      <c r="AS360" s="330">
        <v>42622</v>
      </c>
      <c r="AT360" s="404">
        <v>0.74229999999999996</v>
      </c>
      <c r="AU360" s="330">
        <v>42622</v>
      </c>
      <c r="AV360" s="328">
        <v>0.74229999999999996</v>
      </c>
      <c r="AW360" s="330">
        <v>42622</v>
      </c>
      <c r="AX360" s="404">
        <v>0.74229999999999996</v>
      </c>
      <c r="AY360" s="330">
        <v>42622</v>
      </c>
      <c r="AZ360" s="404">
        <v>3.9529000000000001</v>
      </c>
      <c r="BA360" s="106"/>
      <c r="BC360" s="4">
        <v>42622</v>
      </c>
      <c r="BD360" s="5">
        <v>1.5409999999999999</v>
      </c>
    </row>
    <row r="361" spans="1:56">
      <c r="A361" s="4">
        <v>42629</v>
      </c>
      <c r="B361" s="318">
        <v>42629</v>
      </c>
      <c r="C361" s="316">
        <v>-5.5899999999999998E-2</v>
      </c>
      <c r="D361" s="316">
        <f t="shared" si="102"/>
        <v>0.82367898089171943</v>
      </c>
      <c r="E361" s="316">
        <f t="shared" si="98"/>
        <v>-6.1899999999999997E-2</v>
      </c>
      <c r="F361" s="4">
        <v>42629</v>
      </c>
      <c r="G361" s="5">
        <v>6.0000000000000001E-3</v>
      </c>
      <c r="H361" s="5">
        <f t="shared" si="103"/>
        <v>0.78712738853503217</v>
      </c>
      <c r="I361" s="106"/>
      <c r="J361" s="95">
        <f t="shared" si="104"/>
        <v>99.940019795248944</v>
      </c>
      <c r="K361" s="70">
        <f t="shared" si="105"/>
        <v>3.0002249945962643E-4</v>
      </c>
      <c r="L361" s="74">
        <f t="shared" si="106"/>
        <v>5.8242115382026984E-2</v>
      </c>
      <c r="M361" s="74">
        <f t="shared" si="107"/>
        <v>5.9316396246586113E-2</v>
      </c>
      <c r="N361" s="106"/>
      <c r="O361" s="4">
        <v>42629</v>
      </c>
      <c r="P361" s="5">
        <v>0.92</v>
      </c>
      <c r="Q361" s="5">
        <f t="shared" si="108"/>
        <v>1.157770700636942</v>
      </c>
      <c r="R361" s="106"/>
      <c r="S361" s="5">
        <f>(1+G361)/(1+P361)-1</f>
        <v>-0.4760416666666667</v>
      </c>
      <c r="T361" s="95">
        <f t="shared" si="99"/>
        <v>104.88746582519836</v>
      </c>
      <c r="U361" s="70">
        <f t="shared" si="100"/>
        <v>-1.165895136504912E-4</v>
      </c>
      <c r="V361" s="74">
        <f t="shared" si="92"/>
        <v>2.6013562382155832E-2</v>
      </c>
      <c r="W361" s="74">
        <f t="shared" si="109"/>
        <v>2.6235358116517622E-2</v>
      </c>
      <c r="X361" s="106"/>
      <c r="Y361" s="318">
        <v>42629</v>
      </c>
      <c r="Z361" s="316">
        <v>0.24210000000000001</v>
      </c>
      <c r="AA361" s="316">
        <f t="shared" si="110"/>
        <v>1.2388235668789804</v>
      </c>
      <c r="AB361" s="316">
        <f t="shared" si="94"/>
        <v>5.9700000000000003E-2</v>
      </c>
      <c r="AC361" s="318">
        <v>42629</v>
      </c>
      <c r="AD361" s="316">
        <v>0.18240000000000001</v>
      </c>
      <c r="AE361" s="316">
        <f t="shared" si="111"/>
        <v>1.1934700636942672</v>
      </c>
      <c r="AF361" s="316">
        <f t="shared" si="95"/>
        <v>5.5599999999999983E-2</v>
      </c>
      <c r="AG361" s="316">
        <f t="shared" si="96"/>
        <v>-4.1000000000000203E-3</v>
      </c>
      <c r="AH361" s="4">
        <v>42629</v>
      </c>
      <c r="AI361" s="5">
        <v>0.23799999999999999</v>
      </c>
      <c r="AJ361" s="5">
        <f t="shared" si="112"/>
        <v>1.1989426751592358</v>
      </c>
      <c r="AK361" s="106"/>
      <c r="AL361" s="95">
        <f t="shared" si="97"/>
        <v>97.650859890926597</v>
      </c>
      <c r="AM361" s="70">
        <f t="shared" si="101"/>
        <v>-2.9924739059542584E-4</v>
      </c>
      <c r="AN361" s="74">
        <f t="shared" si="93"/>
        <v>6.0006945463602981E-2</v>
      </c>
      <c r="AO361" s="74">
        <f t="shared" si="113"/>
        <v>6.2796630042204607E-2</v>
      </c>
      <c r="AP361" s="106"/>
      <c r="AQ361" s="4">
        <v>42629</v>
      </c>
      <c r="AR361" s="5">
        <v>0.63109999999999999</v>
      </c>
      <c r="AS361" s="330">
        <v>42629</v>
      </c>
      <c r="AT361" s="404">
        <v>0.77529999999999999</v>
      </c>
      <c r="AU361" s="330">
        <v>42629</v>
      </c>
      <c r="AV361" s="328">
        <v>0.77529999999999999</v>
      </c>
      <c r="AW361" s="330">
        <v>42629</v>
      </c>
      <c r="AX361" s="404">
        <v>0.77529999999999999</v>
      </c>
      <c r="AY361" s="330">
        <v>42629</v>
      </c>
      <c r="AZ361" s="404">
        <v>3.9529000000000001</v>
      </c>
      <c r="BA361" s="106"/>
      <c r="BC361" s="4">
        <v>42629</v>
      </c>
      <c r="BD361" s="5">
        <v>1.5659999999999998</v>
      </c>
    </row>
    <row r="362" spans="1:56">
      <c r="A362" s="4">
        <v>42636</v>
      </c>
      <c r="B362" s="318">
        <v>42636</v>
      </c>
      <c r="C362" s="316">
        <v>-0.13850000000000001</v>
      </c>
      <c r="D362" s="316">
        <f t="shared" si="102"/>
        <v>0.80979363057324794</v>
      </c>
      <c r="E362" s="316">
        <f t="shared" si="98"/>
        <v>-5.5500000000000008E-2</v>
      </c>
      <c r="F362" s="4">
        <v>42636</v>
      </c>
      <c r="G362" s="5">
        <v>-8.3000000000000004E-2</v>
      </c>
      <c r="H362" s="5">
        <f t="shared" si="103"/>
        <v>0.77422929936305762</v>
      </c>
      <c r="I362" s="106"/>
      <c r="J362" s="95">
        <f t="shared" si="104"/>
        <v>100.83380156332569</v>
      </c>
      <c r="K362" s="70">
        <f t="shared" si="105"/>
        <v>8.9431818195341104E-3</v>
      </c>
      <c r="L362" s="74">
        <f t="shared" si="106"/>
        <v>5.8733246346400259E-2</v>
      </c>
      <c r="M362" s="74">
        <f t="shared" si="107"/>
        <v>5.9272061808639129E-2</v>
      </c>
      <c r="N362" s="106"/>
      <c r="O362" s="4">
        <v>42636</v>
      </c>
      <c r="P362" s="5">
        <v>0.96</v>
      </c>
      <c r="Q362" s="5">
        <f t="shared" si="108"/>
        <v>1.1532484076433114</v>
      </c>
      <c r="R362" s="106"/>
      <c r="S362" s="5">
        <f>(1+G362)/(1+P362)-1</f>
        <v>-0.53214285714285714</v>
      </c>
      <c r="T362" s="95">
        <f t="shared" si="99"/>
        <v>105.48054876546337</v>
      </c>
      <c r="U362" s="70">
        <f t="shared" si="100"/>
        <v>5.6544691550982525E-3</v>
      </c>
      <c r="V362" s="74">
        <f t="shared" si="92"/>
        <v>2.6424185502333608E-2</v>
      </c>
      <c r="W362" s="74">
        <f t="shared" si="109"/>
        <v>2.6257486273845155E-2</v>
      </c>
      <c r="X362" s="106"/>
      <c r="Y362" s="318">
        <v>42636</v>
      </c>
      <c r="Z362" s="316">
        <v>0.15890000000000001</v>
      </c>
      <c r="AA362" s="316">
        <f t="shared" si="110"/>
        <v>1.2221407643312097</v>
      </c>
      <c r="AB362" s="316">
        <f t="shared" si="94"/>
        <v>5.690000000000002E-2</v>
      </c>
      <c r="AC362" s="318">
        <v>42636</v>
      </c>
      <c r="AD362" s="316">
        <v>0.10199999999999999</v>
      </c>
      <c r="AE362" s="316">
        <f t="shared" si="111"/>
        <v>1.176252866242038</v>
      </c>
      <c r="AF362" s="316">
        <f t="shared" si="95"/>
        <v>4.1999999999999996E-2</v>
      </c>
      <c r="AG362" s="316">
        <f t="shared" si="96"/>
        <v>-1.4900000000000024E-2</v>
      </c>
      <c r="AH362" s="4">
        <v>42636</v>
      </c>
      <c r="AI362" s="5">
        <v>0.14399999999999999</v>
      </c>
      <c r="AJ362" s="5">
        <f t="shared" si="112"/>
        <v>1.1824968152866244</v>
      </c>
      <c r="AK362" s="106"/>
      <c r="AL362" s="95">
        <f t="shared" si="97"/>
        <v>98.571339414553677</v>
      </c>
      <c r="AM362" s="70">
        <f t="shared" si="101"/>
        <v>9.4262306000708115E-3</v>
      </c>
      <c r="AN362" s="74">
        <f t="shared" si="93"/>
        <v>6.0519899709673981E-2</v>
      </c>
      <c r="AO362" s="74">
        <f t="shared" si="113"/>
        <v>6.2745134120482382E-2</v>
      </c>
      <c r="AP362" s="106"/>
      <c r="AQ362" s="4">
        <v>42636</v>
      </c>
      <c r="AR362" s="5">
        <v>0.56299999999999994</v>
      </c>
      <c r="AS362" s="330">
        <v>42636</v>
      </c>
      <c r="AT362" s="404">
        <v>0.72240000000000004</v>
      </c>
      <c r="AU362" s="330">
        <v>42636</v>
      </c>
      <c r="AV362" s="328">
        <v>0.72240000000000004</v>
      </c>
      <c r="AW362" s="330">
        <v>42636</v>
      </c>
      <c r="AX362" s="404">
        <v>0.72240000000000004</v>
      </c>
      <c r="AY362" s="330">
        <v>42636</v>
      </c>
      <c r="AZ362" s="404">
        <v>3.9529000000000001</v>
      </c>
      <c r="BA362" s="106"/>
      <c r="BC362" s="4">
        <v>42636</v>
      </c>
      <c r="BD362" s="5">
        <v>1.498</v>
      </c>
    </row>
    <row r="363" spans="1:56">
      <c r="A363" s="4">
        <v>42643</v>
      </c>
      <c r="B363" s="318">
        <v>42643</v>
      </c>
      <c r="C363" s="316">
        <v>-0.18779999999999999</v>
      </c>
      <c r="D363" s="316">
        <f t="shared" si="102"/>
        <v>0.79662929936305715</v>
      </c>
      <c r="E363" s="316">
        <f t="shared" si="98"/>
        <v>-6.5799999999999997E-2</v>
      </c>
      <c r="F363" s="4">
        <v>42643</v>
      </c>
      <c r="G363" s="5">
        <v>-0.122</v>
      </c>
      <c r="H363" s="5">
        <f t="shared" si="103"/>
        <v>0.76213375796178395</v>
      </c>
      <c r="I363" s="106"/>
      <c r="J363" s="95">
        <f t="shared" si="104"/>
        <v>101.22822630759515</v>
      </c>
      <c r="K363" s="70">
        <f t="shared" si="105"/>
        <v>3.9116321923234314E-3</v>
      </c>
      <c r="L363" s="74">
        <f t="shared" si="106"/>
        <v>5.7450448756810671E-2</v>
      </c>
      <c r="M363" s="74">
        <f t="shared" si="107"/>
        <v>5.9218050566456536E-2</v>
      </c>
      <c r="N363" s="106"/>
      <c r="O363" s="4">
        <v>42643</v>
      </c>
      <c r="P363" s="5">
        <v>0.96</v>
      </c>
      <c r="Q363" s="5">
        <f t="shared" si="108"/>
        <v>1.1491719745222924</v>
      </c>
      <c r="R363" s="106"/>
      <c r="S363" s="5">
        <f>(1+G363)/(1+P363)-1</f>
        <v>-0.55204081632653068</v>
      </c>
      <c r="T363" s="95">
        <f t="shared" si="99"/>
        <v>105.69178873835509</v>
      </c>
      <c r="U363" s="70">
        <f t="shared" si="100"/>
        <v>2.0026438558014294E-3</v>
      </c>
      <c r="V363" s="74">
        <f t="shared" si="92"/>
        <v>2.6352933341111797E-2</v>
      </c>
      <c r="W363" s="74">
        <f t="shared" si="109"/>
        <v>2.6281901125092315E-2</v>
      </c>
      <c r="X363" s="106"/>
      <c r="Y363" s="318">
        <v>42643</v>
      </c>
      <c r="Z363" s="316">
        <v>0.14069999999999999</v>
      </c>
      <c r="AA363" s="316">
        <f t="shared" si="110"/>
        <v>1.2062331210191075</v>
      </c>
      <c r="AB363" s="316">
        <f t="shared" si="94"/>
        <v>5.3699999999999998E-2</v>
      </c>
      <c r="AC363" s="318">
        <v>42643</v>
      </c>
      <c r="AD363" s="316">
        <v>8.6999999999999994E-2</v>
      </c>
      <c r="AE363" s="316">
        <f t="shared" si="111"/>
        <v>1.1598624203821652</v>
      </c>
      <c r="AF363" s="316">
        <f t="shared" si="95"/>
        <v>4.6000000000000013E-2</v>
      </c>
      <c r="AG363" s="316">
        <f t="shared" si="96"/>
        <v>-7.6999999999999846E-3</v>
      </c>
      <c r="AH363" s="4">
        <v>42643</v>
      </c>
      <c r="AI363" s="5">
        <v>0.13300000000000001</v>
      </c>
      <c r="AJ363" s="5">
        <f t="shared" si="112"/>
        <v>1.1668853503184717</v>
      </c>
      <c r="AK363" s="106"/>
      <c r="AL363" s="95">
        <f t="shared" si="97"/>
        <v>98.679677414879535</v>
      </c>
      <c r="AM363" s="70">
        <f t="shared" si="101"/>
        <v>1.0990821568349571E-3</v>
      </c>
      <c r="AN363" s="74">
        <f t="shared" si="93"/>
        <v>5.9320598315540436E-2</v>
      </c>
      <c r="AO363" s="74">
        <f t="shared" si="113"/>
        <v>6.2681614324259102E-2</v>
      </c>
      <c r="AP363" s="106"/>
      <c r="AQ363" s="4">
        <v>42643</v>
      </c>
      <c r="AR363" s="5">
        <v>0.53080000000000005</v>
      </c>
      <c r="AS363" s="330">
        <v>42643</v>
      </c>
      <c r="AT363" s="404">
        <v>0.68669999999999998</v>
      </c>
      <c r="AU363" s="330">
        <v>42643</v>
      </c>
      <c r="AV363" s="328">
        <v>0.68669999999999998</v>
      </c>
      <c r="AW363" s="330">
        <v>42643</v>
      </c>
      <c r="AX363" s="404">
        <v>0.68669999999999998</v>
      </c>
      <c r="AY363" s="330">
        <v>42643</v>
      </c>
      <c r="AZ363" s="404">
        <v>3.9529000000000001</v>
      </c>
      <c r="BA363" s="106"/>
      <c r="BC363" s="4">
        <v>42643</v>
      </c>
      <c r="BD363" s="5">
        <v>1.4750000000000001</v>
      </c>
    </row>
    <row r="364" spans="1:56">
      <c r="A364" s="4">
        <v>42650</v>
      </c>
      <c r="B364" s="318">
        <v>42650</v>
      </c>
      <c r="C364" s="316">
        <v>-0.05</v>
      </c>
      <c r="D364" s="316">
        <f t="shared" si="102"/>
        <v>0.78394267515923555</v>
      </c>
      <c r="E364" s="316">
        <f t="shared" si="98"/>
        <v>-6.8000000000000005E-2</v>
      </c>
      <c r="F364" s="4">
        <v>42650</v>
      </c>
      <c r="G364" s="5">
        <v>1.7999999999999999E-2</v>
      </c>
      <c r="H364" s="5">
        <f t="shared" si="103"/>
        <v>0.75052866242038263</v>
      </c>
      <c r="I364" s="106"/>
      <c r="J364" s="95">
        <f t="shared" si="104"/>
        <v>99.820178071770968</v>
      </c>
      <c r="K364" s="70">
        <f t="shared" si="105"/>
        <v>-1.3909640494397723E-2</v>
      </c>
      <c r="L364" s="74">
        <f t="shared" si="106"/>
        <v>5.824414472412915E-2</v>
      </c>
      <c r="M364" s="74">
        <f t="shared" si="107"/>
        <v>5.9170073613731208E-2</v>
      </c>
      <c r="N364" s="106"/>
      <c r="O364" s="4">
        <v>42650</v>
      </c>
      <c r="P364" s="5">
        <v>0.99</v>
      </c>
      <c r="Q364" s="5">
        <f t="shared" si="108"/>
        <v>1.1448407643312095</v>
      </c>
      <c r="R364" s="106"/>
      <c r="S364" s="5">
        <f>(1+G364)/(1+P364)-1</f>
        <v>-0.48844221105527641</v>
      </c>
      <c r="T364" s="95">
        <f t="shared" si="99"/>
        <v>105.01824372785713</v>
      </c>
      <c r="U364" s="70">
        <f t="shared" si="100"/>
        <v>-6.3727278962545748E-3</v>
      </c>
      <c r="V364" s="74">
        <f t="shared" si="92"/>
        <v>2.7194856805474142E-2</v>
      </c>
      <c r="W364" s="74">
        <f t="shared" si="109"/>
        <v>2.6311767735805749E-2</v>
      </c>
      <c r="X364" s="106"/>
      <c r="Y364" s="318">
        <v>42650</v>
      </c>
      <c r="Z364" s="316">
        <v>0.2487</v>
      </c>
      <c r="AA364" s="316">
        <f t="shared" si="110"/>
        <v>1.1906687898089168</v>
      </c>
      <c r="AB364" s="316">
        <f t="shared" si="94"/>
        <v>4.930000000000001E-2</v>
      </c>
      <c r="AC364" s="318">
        <v>42650</v>
      </c>
      <c r="AD364" s="316">
        <v>0.19939999999999999</v>
      </c>
      <c r="AE364" s="316">
        <f t="shared" si="111"/>
        <v>1.1439980891719743</v>
      </c>
      <c r="AF364" s="316">
        <f t="shared" si="95"/>
        <v>5.2600000000000008E-2</v>
      </c>
      <c r="AG364" s="316">
        <f t="shared" si="96"/>
        <v>3.2999999999999974E-3</v>
      </c>
      <c r="AH364" s="4">
        <v>42650</v>
      </c>
      <c r="AI364" s="5">
        <v>0.252</v>
      </c>
      <c r="AJ364" s="5">
        <f t="shared" si="112"/>
        <v>1.1518980891719752</v>
      </c>
      <c r="AK364" s="106"/>
      <c r="AL364" s="95">
        <f t="shared" si="97"/>
        <v>97.514577997027899</v>
      </c>
      <c r="AM364" s="70">
        <f t="shared" si="101"/>
        <v>-1.1806883122987942E-2</v>
      </c>
      <c r="AN364" s="74">
        <f t="shared" si="93"/>
        <v>5.956554672502086E-2</v>
      </c>
      <c r="AO364" s="74">
        <f t="shared" si="113"/>
        <v>6.2621262150407878E-2</v>
      </c>
      <c r="AP364" s="106"/>
      <c r="AQ364" s="4">
        <v>42650</v>
      </c>
      <c r="AR364" s="5">
        <v>0.65880000000000005</v>
      </c>
      <c r="AS364" s="330">
        <v>42650</v>
      </c>
      <c r="AT364" s="404">
        <v>0.82120000000000004</v>
      </c>
      <c r="AU364" s="330">
        <v>42650</v>
      </c>
      <c r="AV364" s="328">
        <v>0.82120000000000004</v>
      </c>
      <c r="AW364" s="330">
        <v>42650</v>
      </c>
      <c r="AX364" s="404">
        <v>0.82120000000000004</v>
      </c>
      <c r="AY364" s="330">
        <v>42650</v>
      </c>
      <c r="AZ364" s="404">
        <v>3.9529000000000001</v>
      </c>
      <c r="BA364" s="106"/>
      <c r="BC364" s="4">
        <v>42650</v>
      </c>
      <c r="BD364" s="5">
        <v>1.6019999999999999</v>
      </c>
    </row>
    <row r="365" spans="1:56">
      <c r="A365" s="4">
        <v>42657</v>
      </c>
      <c r="B365" s="318">
        <v>42657</v>
      </c>
      <c r="C365" s="316">
        <v>5.5999999999999999E-3</v>
      </c>
      <c r="D365" s="316">
        <f t="shared" si="102"/>
        <v>0.77140764331210177</v>
      </c>
      <c r="E365" s="316">
        <f t="shared" si="98"/>
        <v>-5.04E-2</v>
      </c>
      <c r="F365" s="4">
        <v>42657</v>
      </c>
      <c r="G365" s="5">
        <v>5.6000000000000001E-2</v>
      </c>
      <c r="H365" s="5">
        <f t="shared" si="103"/>
        <v>0.73901910828025519</v>
      </c>
      <c r="I365" s="106"/>
      <c r="J365" s="95">
        <f t="shared" si="104"/>
        <v>99.441720943468766</v>
      </c>
      <c r="K365" s="70">
        <f t="shared" si="105"/>
        <v>-3.7913890318858191E-3</v>
      </c>
      <c r="L365" s="74">
        <f t="shared" si="106"/>
        <v>5.816784529553147E-2</v>
      </c>
      <c r="M365" s="74">
        <f t="shared" si="107"/>
        <v>5.9124733899584621E-2</v>
      </c>
      <c r="N365" s="106"/>
      <c r="O365" s="4">
        <v>42657</v>
      </c>
      <c r="P365" s="5">
        <v>0.99</v>
      </c>
      <c r="Q365" s="5">
        <f t="shared" si="108"/>
        <v>1.1405732484076427</v>
      </c>
      <c r="R365" s="106"/>
      <c r="S365" s="5">
        <f>(1+G365)/(1+P365)-1</f>
        <v>-0.46934673366834168</v>
      </c>
      <c r="T365" s="95">
        <f t="shared" si="99"/>
        <v>104.81693458522811</v>
      </c>
      <c r="U365" s="70">
        <f t="shared" si="100"/>
        <v>-1.9168968693733289E-3</v>
      </c>
      <c r="V365" s="74">
        <f t="shared" si="92"/>
        <v>2.7116756551976054E-2</v>
      </c>
      <c r="W365" s="74">
        <f t="shared" si="109"/>
        <v>2.6341027609884587E-2</v>
      </c>
      <c r="X365" s="106"/>
      <c r="Y365" s="318">
        <v>42657</v>
      </c>
      <c r="Z365" s="316">
        <v>0.28270000000000001</v>
      </c>
      <c r="AA365" s="316">
        <f t="shared" si="110"/>
        <v>1.1752687898089167</v>
      </c>
      <c r="AB365" s="316">
        <f t="shared" si="94"/>
        <v>5.2400000000000002E-2</v>
      </c>
      <c r="AC365" s="318">
        <v>42657</v>
      </c>
      <c r="AD365" s="316">
        <v>0.2303</v>
      </c>
      <c r="AE365" s="316">
        <f t="shared" si="111"/>
        <v>1.1282337579617832</v>
      </c>
      <c r="AF365" s="316">
        <f t="shared" si="95"/>
        <v>5.0700000000000023E-2</v>
      </c>
      <c r="AG365" s="316">
        <f t="shared" si="96"/>
        <v>-1.6999999999999793E-3</v>
      </c>
      <c r="AH365" s="4">
        <v>42657</v>
      </c>
      <c r="AI365" s="5">
        <v>0.28100000000000003</v>
      </c>
      <c r="AJ365" s="5">
        <f t="shared" si="112"/>
        <v>1.1370573248407652</v>
      </c>
      <c r="AK365" s="106"/>
      <c r="AL365" s="95">
        <f t="shared" si="97"/>
        <v>97.23294483617822</v>
      </c>
      <c r="AM365" s="70">
        <f t="shared" si="101"/>
        <v>-2.8881134147784896E-3</v>
      </c>
      <c r="AN365" s="74">
        <f t="shared" si="93"/>
        <v>5.9433663197478094E-2</v>
      </c>
      <c r="AO365" s="74">
        <f t="shared" si="113"/>
        <v>6.2565113112424256E-2</v>
      </c>
      <c r="AP365" s="106"/>
      <c r="AQ365" s="4">
        <v>42657</v>
      </c>
      <c r="AR365" s="5">
        <v>0.69430000000000003</v>
      </c>
      <c r="AS365" s="330">
        <v>42657</v>
      </c>
      <c r="AT365" s="404">
        <v>0.84840000000000004</v>
      </c>
      <c r="AU365" s="330">
        <v>42657</v>
      </c>
      <c r="AV365" s="328">
        <v>0.84840000000000004</v>
      </c>
      <c r="AW365" s="330">
        <v>42657</v>
      </c>
      <c r="AX365" s="404">
        <v>0.84840000000000004</v>
      </c>
      <c r="AY365" s="330">
        <v>42657</v>
      </c>
      <c r="AZ365" s="404">
        <v>3.9529000000000001</v>
      </c>
      <c r="BA365" s="106"/>
      <c r="BC365" s="4">
        <v>42657</v>
      </c>
      <c r="BD365" s="5">
        <v>1.6879999999999999</v>
      </c>
    </row>
    <row r="366" spans="1:56">
      <c r="A366" s="4">
        <v>42664</v>
      </c>
      <c r="B366" s="318">
        <v>42664</v>
      </c>
      <c r="C366" s="316">
        <v>-3.6499999999999998E-2</v>
      </c>
      <c r="D366" s="316">
        <f t="shared" si="102"/>
        <v>0.75873121019108258</v>
      </c>
      <c r="E366" s="316">
        <f t="shared" si="98"/>
        <v>-4.1499999999999995E-2</v>
      </c>
      <c r="F366" s="4">
        <v>42664</v>
      </c>
      <c r="G366" s="5">
        <v>5.0000000000000001E-3</v>
      </c>
      <c r="H366" s="5">
        <f t="shared" si="103"/>
        <v>0.72738853503184753</v>
      </c>
      <c r="I366" s="106"/>
      <c r="J366" s="95">
        <f t="shared" si="104"/>
        <v>99.950013747250338</v>
      </c>
      <c r="K366" s="70">
        <f t="shared" si="105"/>
        <v>5.1114642723302153E-3</v>
      </c>
      <c r="L366" s="74">
        <f t="shared" si="106"/>
        <v>5.8255819171606583E-2</v>
      </c>
      <c r="M366" s="74">
        <f t="shared" si="107"/>
        <v>5.9088919381091468E-2</v>
      </c>
      <c r="N366" s="106"/>
      <c r="O366" s="4">
        <v>42664</v>
      </c>
      <c r="P366" s="5">
        <v>1.06</v>
      </c>
      <c r="Q366" s="5">
        <f t="shared" si="108"/>
        <v>1.137070063694267</v>
      </c>
      <c r="R366" s="106"/>
      <c r="S366" s="5">
        <f>(1+G366)/(1+P366)-1</f>
        <v>-0.51213592233009719</v>
      </c>
      <c r="T366" s="95">
        <f t="shared" si="99"/>
        <v>105.26862002830575</v>
      </c>
      <c r="U366" s="70">
        <f t="shared" si="100"/>
        <v>4.3092792673722442E-3</v>
      </c>
      <c r="V366" s="74">
        <f t="shared" si="92"/>
        <v>2.7203748093337404E-2</v>
      </c>
      <c r="W366" s="74">
        <f t="shared" si="109"/>
        <v>2.6375892834663885E-2</v>
      </c>
      <c r="X366" s="106"/>
      <c r="Y366" s="318">
        <v>42664</v>
      </c>
      <c r="Z366" s="316">
        <v>0.23230000000000001</v>
      </c>
      <c r="AA366" s="316">
        <f t="shared" si="110"/>
        <v>1.1597401273885344</v>
      </c>
      <c r="AB366" s="316">
        <f t="shared" si="94"/>
        <v>5.2100000000000007E-2</v>
      </c>
      <c r="AC366" s="318">
        <v>42664</v>
      </c>
      <c r="AD366" s="316">
        <v>0.1802</v>
      </c>
      <c r="AE366" s="316">
        <f t="shared" si="111"/>
        <v>1.1122961783439487</v>
      </c>
      <c r="AF366" s="316">
        <f t="shared" si="95"/>
        <v>4.9800000000000011E-2</v>
      </c>
      <c r="AG366" s="316">
        <f t="shared" si="96"/>
        <v>-2.2999999999999965E-3</v>
      </c>
      <c r="AH366" s="4">
        <v>42664</v>
      </c>
      <c r="AI366" s="5">
        <v>0.23</v>
      </c>
      <c r="AJ366" s="5">
        <f t="shared" si="112"/>
        <v>1.1220382165605103</v>
      </c>
      <c r="AK366" s="106"/>
      <c r="AL366" s="95">
        <f t="shared" si="97"/>
        <v>97.72882931405131</v>
      </c>
      <c r="AM366" s="70">
        <f t="shared" si="101"/>
        <v>5.0999635844473879E-3</v>
      </c>
      <c r="AN366" s="74">
        <f t="shared" si="93"/>
        <v>5.9369393729031411E-2</v>
      </c>
      <c r="AO366" s="74">
        <f t="shared" si="113"/>
        <v>6.2508613547666445E-2</v>
      </c>
      <c r="AP366" s="106"/>
      <c r="AQ366" s="4">
        <v>42664</v>
      </c>
      <c r="AR366" s="5">
        <v>0.64170000000000005</v>
      </c>
      <c r="AS366" s="330">
        <v>42664</v>
      </c>
      <c r="AT366" s="404">
        <v>0.82320000000000004</v>
      </c>
      <c r="AU366" s="330">
        <v>42664</v>
      </c>
      <c r="AV366" s="328">
        <v>0.82320000000000004</v>
      </c>
      <c r="AW366" s="330">
        <v>42664</v>
      </c>
      <c r="AX366" s="404">
        <v>0.82320000000000004</v>
      </c>
      <c r="AY366" s="330">
        <v>42664</v>
      </c>
      <c r="AZ366" s="404">
        <v>3.9529000000000001</v>
      </c>
      <c r="BA366" s="106"/>
      <c r="BC366" s="4">
        <v>42664</v>
      </c>
      <c r="BD366" s="5">
        <v>1.6560000000000001</v>
      </c>
    </row>
    <row r="367" spans="1:56">
      <c r="A367" s="4">
        <v>42671</v>
      </c>
      <c r="B367" s="318">
        <v>42671</v>
      </c>
      <c r="C367" s="316">
        <v>0.1401</v>
      </c>
      <c r="D367" s="316">
        <f t="shared" si="102"/>
        <v>0.74769745222929918</v>
      </c>
      <c r="E367" s="316">
        <f t="shared" si="98"/>
        <v>-2.5900000000000006E-2</v>
      </c>
      <c r="F367" s="4">
        <v>42671</v>
      </c>
      <c r="G367" s="5">
        <v>0.16600000000000001</v>
      </c>
      <c r="H367" s="5">
        <f t="shared" si="103"/>
        <v>0.7172675159235673</v>
      </c>
      <c r="I367" s="106"/>
      <c r="J367" s="95">
        <f t="shared" si="104"/>
        <v>98.355055705898138</v>
      </c>
      <c r="K367" s="70">
        <f t="shared" si="105"/>
        <v>-1.595755699829584E-2</v>
      </c>
      <c r="L367" s="74">
        <f t="shared" si="106"/>
        <v>6.0616237253773207E-2</v>
      </c>
      <c r="M367" s="74">
        <f t="shared" si="107"/>
        <v>5.906684755660533E-2</v>
      </c>
      <c r="N367" s="106"/>
      <c r="O367" s="4">
        <v>42671</v>
      </c>
      <c r="P367" s="5">
        <v>1.05</v>
      </c>
      <c r="Q367" s="5">
        <f t="shared" si="108"/>
        <v>1.1331847133757957</v>
      </c>
      <c r="R367" s="106"/>
      <c r="S367" s="5">
        <f>(1+G367)/(1+P367)-1</f>
        <v>-0.43121951219512189</v>
      </c>
      <c r="T367" s="95">
        <f t="shared" si="99"/>
        <v>104.41625687229917</v>
      </c>
      <c r="U367" s="70">
        <f t="shared" si="100"/>
        <v>-8.0970298250075158E-3</v>
      </c>
      <c r="V367" s="74">
        <f t="shared" si="92"/>
        <v>2.8462879411496476E-2</v>
      </c>
      <c r="W367" s="74">
        <f t="shared" si="109"/>
        <v>2.6415179575849018E-2</v>
      </c>
      <c r="X367" s="106"/>
      <c r="Y367" s="318">
        <v>42671</v>
      </c>
      <c r="Z367" s="316">
        <v>0.38540000000000002</v>
      </c>
      <c r="AA367" s="316">
        <f t="shared" si="110"/>
        <v>1.1456050955414006</v>
      </c>
      <c r="AB367" s="316">
        <f t="shared" si="94"/>
        <v>4.1700000000000015E-2</v>
      </c>
      <c r="AC367" s="318">
        <v>42671</v>
      </c>
      <c r="AD367" s="316">
        <v>0.34370000000000001</v>
      </c>
      <c r="AE367" s="316">
        <f t="shared" si="111"/>
        <v>1.0977993630573246</v>
      </c>
      <c r="AF367" s="316">
        <f t="shared" si="95"/>
        <v>4.830000000000001E-2</v>
      </c>
      <c r="AG367" s="316">
        <f t="shared" si="96"/>
        <v>6.5999999999999948E-3</v>
      </c>
      <c r="AH367" s="4">
        <v>42671</v>
      </c>
      <c r="AI367" s="5">
        <v>0.39200000000000002</v>
      </c>
      <c r="AJ367" s="5">
        <f t="shared" si="112"/>
        <v>1.10851592356688</v>
      </c>
      <c r="AK367" s="106"/>
      <c r="AL367" s="95">
        <f t="shared" si="97"/>
        <v>96.163206701182659</v>
      </c>
      <c r="AM367" s="70">
        <f t="shared" si="101"/>
        <v>-1.6020069245253388E-2</v>
      </c>
      <c r="AN367" s="74">
        <f t="shared" si="93"/>
        <v>6.1741567937283012E-2</v>
      </c>
      <c r="AO367" s="74">
        <f t="shared" si="113"/>
        <v>6.2465950112450611E-2</v>
      </c>
      <c r="AP367" s="106"/>
      <c r="AQ367" s="4">
        <v>42671</v>
      </c>
      <c r="AR367" s="5">
        <v>0.81679999999999997</v>
      </c>
      <c r="AS367" s="330">
        <v>42671</v>
      </c>
      <c r="AT367" s="404">
        <v>0.98150000000000004</v>
      </c>
      <c r="AU367" s="330">
        <v>42671</v>
      </c>
      <c r="AV367" s="328">
        <v>0.98150000000000004</v>
      </c>
      <c r="AW367" s="330">
        <v>42671</v>
      </c>
      <c r="AX367" s="404">
        <v>0.98150000000000004</v>
      </c>
      <c r="AY367" s="330">
        <v>42671</v>
      </c>
      <c r="AZ367" s="404">
        <v>3.9529000000000001</v>
      </c>
      <c r="BA367" s="106"/>
      <c r="BC367" s="4">
        <v>42671</v>
      </c>
      <c r="BD367" s="5">
        <v>1.7450000000000001</v>
      </c>
    </row>
    <row r="368" spans="1:56">
      <c r="A368" s="4">
        <v>42678</v>
      </c>
      <c r="B368" s="318">
        <v>42678</v>
      </c>
      <c r="C368" s="316">
        <v>0.1166</v>
      </c>
      <c r="D368" s="316">
        <f t="shared" si="102"/>
        <v>0.73690573248407643</v>
      </c>
      <c r="E368" s="316">
        <f t="shared" si="98"/>
        <v>-1.6400000000000012E-2</v>
      </c>
      <c r="F368" s="4">
        <v>42678</v>
      </c>
      <c r="G368" s="5">
        <v>0.13300000000000001</v>
      </c>
      <c r="H368" s="5">
        <f t="shared" si="103"/>
        <v>0.70734394904458631</v>
      </c>
      <c r="I368" s="106"/>
      <c r="J368" s="95">
        <f t="shared" si="104"/>
        <v>98.679677414879535</v>
      </c>
      <c r="K368" s="70">
        <f t="shared" si="105"/>
        <v>3.300508618002134E-3</v>
      </c>
      <c r="L368" s="74">
        <f t="shared" si="106"/>
        <v>5.7884595899077622E-2</v>
      </c>
      <c r="M368" s="74">
        <f t="shared" si="107"/>
        <v>5.9029174902812759E-2</v>
      </c>
      <c r="N368" s="106"/>
      <c r="O368" s="4">
        <v>42678</v>
      </c>
      <c r="P368" s="5">
        <v>0.99</v>
      </c>
      <c r="Q368" s="5">
        <f t="shared" si="108"/>
        <v>1.12968152866242</v>
      </c>
      <c r="R368" s="106"/>
      <c r="S368" s="5">
        <f>(1+G368)/(1+P368)-1</f>
        <v>-0.43065326633165824</v>
      </c>
      <c r="T368" s="95">
        <f t="shared" si="99"/>
        <v>104.41031892428569</v>
      </c>
      <c r="U368" s="70">
        <f t="shared" si="100"/>
        <v>-5.6868041350537372E-5</v>
      </c>
      <c r="V368" s="74">
        <f t="shared" si="92"/>
        <v>2.7421642625192873E-2</v>
      </c>
      <c r="W368" s="74">
        <f t="shared" si="109"/>
        <v>2.6448895520512057E-2</v>
      </c>
      <c r="X368" s="106"/>
      <c r="Y368" s="318">
        <v>42678</v>
      </c>
      <c r="Z368" s="316">
        <v>0.39219999999999999</v>
      </c>
      <c r="AA368" s="316">
        <f t="shared" si="110"/>
        <v>1.1323038216560504</v>
      </c>
      <c r="AB368" s="316">
        <f t="shared" si="94"/>
        <v>4.3300000000000005E-2</v>
      </c>
      <c r="AC368" s="318">
        <v>42678</v>
      </c>
      <c r="AD368" s="316">
        <v>0.34889999999999999</v>
      </c>
      <c r="AE368" s="316">
        <f t="shared" si="111"/>
        <v>1.0841165605095537</v>
      </c>
      <c r="AF368" s="316">
        <f t="shared" si="95"/>
        <v>5.0100000000000033E-2</v>
      </c>
      <c r="AG368" s="316">
        <f t="shared" si="96"/>
        <v>6.8000000000000282E-3</v>
      </c>
      <c r="AH368" s="4">
        <v>42678</v>
      </c>
      <c r="AI368" s="5">
        <v>0.39900000000000002</v>
      </c>
      <c r="AJ368" s="5">
        <f t="shared" si="112"/>
        <v>1.0959108280254783</v>
      </c>
      <c r="AK368" s="106"/>
      <c r="AL368" s="95">
        <f t="shared" si="97"/>
        <v>96.096181004813488</v>
      </c>
      <c r="AM368" s="70">
        <f t="shared" si="101"/>
        <v>-6.9699938956327477E-4</v>
      </c>
      <c r="AN368" s="74">
        <f t="shared" si="93"/>
        <v>5.9264353917786325E-2</v>
      </c>
      <c r="AO368" s="74">
        <f t="shared" si="113"/>
        <v>6.2399648632727879E-2</v>
      </c>
      <c r="AP368" s="106"/>
      <c r="AQ368" s="4">
        <v>42678</v>
      </c>
      <c r="AR368" s="5">
        <v>0.79430000000000001</v>
      </c>
      <c r="AS368" s="330">
        <v>42678</v>
      </c>
      <c r="AT368" s="404">
        <v>0.97740000000000005</v>
      </c>
      <c r="AU368" s="330">
        <v>42678</v>
      </c>
      <c r="AV368" s="328">
        <v>0.97740000000000005</v>
      </c>
      <c r="AW368" s="330">
        <v>42678</v>
      </c>
      <c r="AX368" s="404">
        <v>0.97740000000000005</v>
      </c>
      <c r="AY368" s="330">
        <v>42678</v>
      </c>
      <c r="AZ368" s="404">
        <v>3.9529000000000001</v>
      </c>
      <c r="BA368" s="106"/>
      <c r="BC368" s="4">
        <v>42678</v>
      </c>
      <c r="BD368" s="5">
        <v>1.6560000000000001</v>
      </c>
    </row>
    <row r="369" spans="1:56">
      <c r="A369" s="4">
        <v>42685</v>
      </c>
      <c r="B369" s="318">
        <v>42685</v>
      </c>
      <c r="C369" s="316">
        <v>0.30470000000000003</v>
      </c>
      <c r="D369" s="316">
        <f t="shared" si="102"/>
        <v>0.72687006369426743</v>
      </c>
      <c r="E369" s="316">
        <f t="shared" si="98"/>
        <v>-2.2999999999999687E-3</v>
      </c>
      <c r="F369" s="4">
        <v>42685</v>
      </c>
      <c r="G369" s="5">
        <v>0.307</v>
      </c>
      <c r="H369" s="5">
        <f t="shared" si="103"/>
        <v>0.69810828025477745</v>
      </c>
      <c r="I369" s="106"/>
      <c r="J369" s="95">
        <f t="shared" si="104"/>
        <v>96.98120668932971</v>
      </c>
      <c r="K369" s="70">
        <f t="shared" si="105"/>
        <v>-1.721196065942671E-2</v>
      </c>
      <c r="L369" s="74">
        <f t="shared" si="106"/>
        <v>5.9301820057472789E-2</v>
      </c>
      <c r="M369" s="74">
        <f t="shared" si="107"/>
        <v>5.900452030250343E-2</v>
      </c>
      <c r="N369" s="106"/>
      <c r="O369" s="4">
        <v>42685</v>
      </c>
      <c r="P369" s="5">
        <v>1.07</v>
      </c>
      <c r="Q369" s="5">
        <f t="shared" si="108"/>
        <v>1.1269426751592353</v>
      </c>
      <c r="R369" s="106"/>
      <c r="S369" s="5">
        <f>(1+G369)/(1+P369)-1</f>
        <v>-0.36859903381642523</v>
      </c>
      <c r="T369" s="95">
        <f t="shared" si="99"/>
        <v>103.76183131592542</v>
      </c>
      <c r="U369" s="70">
        <f t="shared" si="100"/>
        <v>-6.2109532375868711E-3</v>
      </c>
      <c r="V369" s="74">
        <f t="shared" si="92"/>
        <v>2.7816720652712779E-2</v>
      </c>
      <c r="W369" s="74">
        <f t="shared" si="109"/>
        <v>2.648358776408492E-2</v>
      </c>
      <c r="X369" s="106"/>
      <c r="Y369" s="318">
        <v>42685</v>
      </c>
      <c r="Z369" s="316">
        <v>0.6885</v>
      </c>
      <c r="AA369" s="316">
        <f t="shared" si="110"/>
        <v>1.1204127388535026</v>
      </c>
      <c r="AB369" s="316">
        <f t="shared" si="94"/>
        <v>5.4300000000000015E-2</v>
      </c>
      <c r="AC369" s="318">
        <v>42685</v>
      </c>
      <c r="AD369" s="316">
        <v>0.63419999999999999</v>
      </c>
      <c r="AE369" s="316">
        <f t="shared" si="111"/>
        <v>1.0718089171974516</v>
      </c>
      <c r="AF369" s="316">
        <f t="shared" si="95"/>
        <v>4.4800000000000062E-2</v>
      </c>
      <c r="AG369" s="316">
        <f t="shared" si="96"/>
        <v>-9.4999999999999529E-3</v>
      </c>
      <c r="AH369" s="4">
        <v>42685</v>
      </c>
      <c r="AI369" s="5">
        <v>0.67900000000000005</v>
      </c>
      <c r="AJ369" s="5">
        <f t="shared" si="112"/>
        <v>1.0845859872611474</v>
      </c>
      <c r="AK369" s="106"/>
      <c r="AL369" s="95">
        <f t="shared" si="97"/>
        <v>93.456834657949273</v>
      </c>
      <c r="AM369" s="70">
        <f t="shared" si="101"/>
        <v>-2.7465673653899E-2</v>
      </c>
      <c r="AN369" s="74">
        <f t="shared" si="93"/>
        <v>6.4485166536468061E-2</v>
      </c>
      <c r="AO369" s="74">
        <f t="shared" si="113"/>
        <v>6.2369860547344849E-2</v>
      </c>
      <c r="AP369" s="106"/>
      <c r="AQ369" s="4">
        <v>42685</v>
      </c>
      <c r="AR369" s="5">
        <v>0.97570000000000001</v>
      </c>
      <c r="AS369" s="330">
        <v>42685</v>
      </c>
      <c r="AT369" s="404">
        <v>1.1767000000000001</v>
      </c>
      <c r="AU369" s="330">
        <v>42685</v>
      </c>
      <c r="AV369" s="328">
        <v>1.1767000000000001</v>
      </c>
      <c r="AW369" s="330">
        <v>42685</v>
      </c>
      <c r="AX369" s="404">
        <v>1.1767000000000001</v>
      </c>
      <c r="AY369" s="330">
        <v>42685</v>
      </c>
      <c r="AZ369" s="404">
        <v>3.9529000000000001</v>
      </c>
      <c r="BA369" s="106"/>
      <c r="BC369" s="4">
        <v>42685</v>
      </c>
      <c r="BD369" s="5">
        <v>2.0590000000000002</v>
      </c>
    </row>
    <row r="370" spans="1:56">
      <c r="A370" s="4">
        <v>42692</v>
      </c>
      <c r="B370" s="318">
        <v>42692</v>
      </c>
      <c r="C370" s="316">
        <v>0.29270000000000002</v>
      </c>
      <c r="D370" s="316">
        <f t="shared" si="102"/>
        <v>0.71708471337579593</v>
      </c>
      <c r="E370" s="316">
        <f t="shared" si="98"/>
        <v>2.2699999999999998E-2</v>
      </c>
      <c r="F370" s="4">
        <v>42692</v>
      </c>
      <c r="G370" s="5">
        <v>0.27</v>
      </c>
      <c r="H370" s="5">
        <f t="shared" si="103"/>
        <v>0.68896815286624247</v>
      </c>
      <c r="I370" s="106"/>
      <c r="J370" s="95">
        <f t="shared" si="104"/>
        <v>97.339665745269357</v>
      </c>
      <c r="K370" s="70">
        <f t="shared" si="105"/>
        <v>3.6961703012000843E-3</v>
      </c>
      <c r="L370" s="74">
        <f t="shared" si="106"/>
        <v>5.8924450825041996E-2</v>
      </c>
      <c r="M370" s="74">
        <f t="shared" si="107"/>
        <v>5.8976038033527599E-2</v>
      </c>
      <c r="N370" s="106"/>
      <c r="O370" s="4">
        <v>42692</v>
      </c>
      <c r="P370" s="5">
        <v>1.08</v>
      </c>
      <c r="Q370" s="5">
        <f t="shared" si="108"/>
        <v>1.1245222929936303</v>
      </c>
      <c r="R370" s="106"/>
      <c r="S370" s="5">
        <f>(1+G370)/(1+P370)-1</f>
        <v>-0.38942307692307698</v>
      </c>
      <c r="T370" s="95">
        <f t="shared" si="99"/>
        <v>103.97895431185776</v>
      </c>
      <c r="U370" s="70">
        <f t="shared" si="100"/>
        <v>2.0925131445614577E-3</v>
      </c>
      <c r="V370" s="74">
        <f t="shared" si="92"/>
        <v>2.7767754655220959E-2</v>
      </c>
      <c r="W370" s="74">
        <f t="shared" si="109"/>
        <v>2.6518117888938795E-2</v>
      </c>
      <c r="X370" s="106"/>
      <c r="Y370" s="318">
        <v>42692</v>
      </c>
      <c r="Z370" s="316">
        <v>0.67459999999999998</v>
      </c>
      <c r="AA370" s="316">
        <f t="shared" si="110"/>
        <v>1.1086044585987256</v>
      </c>
      <c r="AB370" s="316">
        <f t="shared" si="94"/>
        <v>5.7099999999999929E-2</v>
      </c>
      <c r="AC370" s="318">
        <v>42692</v>
      </c>
      <c r="AD370" s="316">
        <v>0.61750000000000005</v>
      </c>
      <c r="AE370" s="316">
        <f t="shared" si="111"/>
        <v>1.0595286624203819</v>
      </c>
      <c r="AF370" s="316">
        <f t="shared" si="95"/>
        <v>6.6500000000000004E-2</v>
      </c>
      <c r="AG370" s="316">
        <f t="shared" si="96"/>
        <v>9.400000000000075E-3</v>
      </c>
      <c r="AH370" s="4">
        <v>42692</v>
      </c>
      <c r="AI370" s="5">
        <v>0.68400000000000005</v>
      </c>
      <c r="AJ370" s="5">
        <f t="shared" si="112"/>
        <v>1.0734522292993636</v>
      </c>
      <c r="AK370" s="106"/>
      <c r="AL370" s="95">
        <f t="shared" si="97"/>
        <v>93.410434061782823</v>
      </c>
      <c r="AM370" s="70">
        <f t="shared" si="101"/>
        <v>-4.9649227192719828E-4</v>
      </c>
      <c r="AN370" s="74">
        <f t="shared" si="93"/>
        <v>6.4265345120380873E-2</v>
      </c>
      <c r="AO370" s="74">
        <f t="shared" si="113"/>
        <v>6.2339384354097263E-2</v>
      </c>
      <c r="AP370" s="106"/>
      <c r="AQ370" s="4">
        <v>42692</v>
      </c>
      <c r="AR370" s="5">
        <v>1.0881000000000001</v>
      </c>
      <c r="AS370" s="330">
        <v>42692</v>
      </c>
      <c r="AT370" s="404">
        <v>1.4571000000000001</v>
      </c>
      <c r="AU370" s="330">
        <v>42692</v>
      </c>
      <c r="AV370" s="328">
        <v>1.4571000000000001</v>
      </c>
      <c r="AW370" s="330">
        <v>42692</v>
      </c>
      <c r="AX370" s="404">
        <v>1.4571000000000001</v>
      </c>
      <c r="AY370" s="330">
        <v>42692</v>
      </c>
      <c r="AZ370" s="404">
        <v>3.9529000000000001</v>
      </c>
      <c r="BA370" s="106"/>
      <c r="BC370" s="4">
        <v>42692</v>
      </c>
      <c r="BD370" s="5">
        <v>2.3010000000000002</v>
      </c>
    </row>
    <row r="371" spans="1:56">
      <c r="A371" s="4">
        <v>42699</v>
      </c>
      <c r="B371" s="318">
        <v>42699</v>
      </c>
      <c r="C371" s="316">
        <v>0.27260000000000001</v>
      </c>
      <c r="D371" s="316">
        <f t="shared" si="102"/>
        <v>0.70688535031847111</v>
      </c>
      <c r="E371" s="316">
        <f t="shared" si="98"/>
        <v>3.460000000000002E-2</v>
      </c>
      <c r="F371" s="4">
        <v>42699</v>
      </c>
      <c r="G371" s="5">
        <v>0.23799999999999999</v>
      </c>
      <c r="H371" s="5">
        <f t="shared" si="103"/>
        <v>0.67936305732484115</v>
      </c>
      <c r="I371" s="106"/>
      <c r="J371" s="95">
        <f t="shared" si="104"/>
        <v>97.650859890926597</v>
      </c>
      <c r="K371" s="70">
        <f t="shared" si="105"/>
        <v>3.1969921334187796E-3</v>
      </c>
      <c r="L371" s="74">
        <f t="shared" si="106"/>
        <v>5.8968361955088693E-2</v>
      </c>
      <c r="M371" s="74">
        <f t="shared" si="107"/>
        <v>5.8951991450932745E-2</v>
      </c>
      <c r="N371" s="106"/>
      <c r="O371" s="4">
        <v>42699</v>
      </c>
      <c r="P371" s="5">
        <v>1.1000000000000001</v>
      </c>
      <c r="Q371" s="5">
        <f t="shared" si="108"/>
        <v>1.1222929936305728</v>
      </c>
      <c r="R371" s="106"/>
      <c r="S371" s="5">
        <f>(1+G371)/(1+P371)-1</f>
        <v>-0.41047619047619055</v>
      </c>
      <c r="T371" s="95">
        <f t="shared" si="99"/>
        <v>104.1989738765941</v>
      </c>
      <c r="U371" s="70">
        <f t="shared" si="100"/>
        <v>2.1160009368476787E-3</v>
      </c>
      <c r="V371" s="74">
        <f t="shared" si="92"/>
        <v>2.7643010408587926E-2</v>
      </c>
      <c r="W371" s="74">
        <f t="shared" si="109"/>
        <v>2.6551538287937548E-2</v>
      </c>
      <c r="X371" s="106"/>
      <c r="Y371" s="318">
        <v>42699</v>
      </c>
      <c r="Z371" s="316">
        <v>0.65759999999999996</v>
      </c>
      <c r="AA371" s="316">
        <f t="shared" si="110"/>
        <v>1.0969694267515919</v>
      </c>
      <c r="AB371" s="316">
        <f t="shared" si="94"/>
        <v>6.1999999999999944E-2</v>
      </c>
      <c r="AC371" s="318">
        <v>42699</v>
      </c>
      <c r="AD371" s="316">
        <v>0.59560000000000002</v>
      </c>
      <c r="AE371" s="316">
        <f t="shared" si="111"/>
        <v>1.0473764331210185</v>
      </c>
      <c r="AF371" s="316">
        <f t="shared" si="95"/>
        <v>6.8400000000000016E-2</v>
      </c>
      <c r="AG371" s="316">
        <f t="shared" si="96"/>
        <v>6.4000000000000723E-3</v>
      </c>
      <c r="AH371" s="4">
        <v>42699</v>
      </c>
      <c r="AI371" s="5">
        <v>0.66400000000000003</v>
      </c>
      <c r="AJ371" s="5">
        <f t="shared" si="112"/>
        <v>1.0624713375796182</v>
      </c>
      <c r="AK371" s="106"/>
      <c r="AL371" s="95">
        <f t="shared" si="97"/>
        <v>93.596188637751652</v>
      </c>
      <c r="AM371" s="70">
        <f t="shared" si="101"/>
        <v>1.9885848710002661E-3</v>
      </c>
      <c r="AN371" s="74">
        <f t="shared" si="93"/>
        <v>6.4253285697647253E-2</v>
      </c>
      <c r="AO371" s="74">
        <f t="shared" si="113"/>
        <v>6.2308334637412935E-2</v>
      </c>
      <c r="AP371" s="106"/>
      <c r="AQ371" s="4">
        <v>42699</v>
      </c>
      <c r="AR371" s="5">
        <v>1.0414000000000001</v>
      </c>
      <c r="AS371" s="330">
        <v>42699</v>
      </c>
      <c r="AT371" s="404">
        <v>1.4518</v>
      </c>
      <c r="AU371" s="330">
        <v>42699</v>
      </c>
      <c r="AV371" s="328">
        <v>1.4518</v>
      </c>
      <c r="AW371" s="330">
        <v>42699</v>
      </c>
      <c r="AX371" s="404">
        <v>1.4518</v>
      </c>
      <c r="AY371" s="330">
        <v>42699</v>
      </c>
      <c r="AZ371" s="404">
        <v>3.9529000000000001</v>
      </c>
      <c r="BA371" s="106"/>
      <c r="BC371" s="4">
        <v>42699</v>
      </c>
      <c r="BD371" s="5">
        <v>2.3159999999999998</v>
      </c>
    </row>
    <row r="372" spans="1:56">
      <c r="A372" s="4">
        <v>42706</v>
      </c>
      <c r="B372" s="318">
        <v>42706</v>
      </c>
      <c r="C372" s="316">
        <v>0.33260000000000001</v>
      </c>
      <c r="D372" s="316">
        <f t="shared" si="102"/>
        <v>0.69729745222929918</v>
      </c>
      <c r="E372" s="316">
        <f t="shared" si="98"/>
        <v>5.3599999999999981E-2</v>
      </c>
      <c r="F372" s="4">
        <v>42706</v>
      </c>
      <c r="G372" s="5">
        <v>0.27900000000000003</v>
      </c>
      <c r="H372" s="5">
        <f t="shared" si="103"/>
        <v>0.67036305732484114</v>
      </c>
      <c r="I372" s="106"/>
      <c r="J372" s="95">
        <f t="shared" si="104"/>
        <v>97.252339060675496</v>
      </c>
      <c r="K372" s="70">
        <f t="shared" si="105"/>
        <v>-4.0810785557468549E-3</v>
      </c>
      <c r="L372" s="74">
        <f t="shared" si="106"/>
        <v>5.488552462740582E-2</v>
      </c>
      <c r="M372" s="74">
        <f t="shared" si="107"/>
        <v>5.8901720379972218E-2</v>
      </c>
      <c r="N372" s="106"/>
      <c r="O372" s="4">
        <v>42706</v>
      </c>
      <c r="P372" s="5">
        <v>1.1599999999999999</v>
      </c>
      <c r="Q372" s="5">
        <f t="shared" si="108"/>
        <v>1.120445859872611</v>
      </c>
      <c r="R372" s="106"/>
      <c r="S372" s="5">
        <f>(1+G372)/(1+P372)-1</f>
        <v>-0.40787037037037044</v>
      </c>
      <c r="T372" s="95">
        <f t="shared" si="99"/>
        <v>104.17171350827145</v>
      </c>
      <c r="U372" s="70">
        <f t="shared" si="100"/>
        <v>-2.6161839515741116E-4</v>
      </c>
      <c r="V372" s="74">
        <f t="shared" si="92"/>
        <v>2.4810698158334161E-2</v>
      </c>
      <c r="W372" s="74">
        <f t="shared" si="109"/>
        <v>2.6565961921669667E-2</v>
      </c>
      <c r="X372" s="106"/>
      <c r="Y372" s="318">
        <v>42706</v>
      </c>
      <c r="Z372" s="316">
        <v>0.63419999999999999</v>
      </c>
      <c r="AA372" s="316">
        <f t="shared" si="110"/>
        <v>1.0854312101910826</v>
      </c>
      <c r="AB372" s="316">
        <f t="shared" si="94"/>
        <v>6.1799999999999966E-2</v>
      </c>
      <c r="AC372" s="318">
        <v>42706</v>
      </c>
      <c r="AD372" s="316">
        <v>0.57240000000000002</v>
      </c>
      <c r="AE372" s="316">
        <f t="shared" si="111"/>
        <v>1.0352694267515918</v>
      </c>
      <c r="AF372" s="316">
        <f t="shared" si="95"/>
        <v>3.9599999999999969E-2</v>
      </c>
      <c r="AG372" s="316">
        <f t="shared" si="96"/>
        <v>-2.2199999999999998E-2</v>
      </c>
      <c r="AH372" s="4">
        <v>42706</v>
      </c>
      <c r="AI372" s="5">
        <v>0.61199999999999999</v>
      </c>
      <c r="AJ372" s="5">
        <f t="shared" si="112"/>
        <v>1.0514649681528665</v>
      </c>
      <c r="AK372" s="106"/>
      <c r="AL372" s="95">
        <f t="shared" si="97"/>
        <v>94.08105494922853</v>
      </c>
      <c r="AM372" s="70">
        <f t="shared" si="101"/>
        <v>5.1804065799460281E-3</v>
      </c>
      <c r="AN372" s="74">
        <f t="shared" si="93"/>
        <v>6.0777388399044813E-2</v>
      </c>
      <c r="AO372" s="74">
        <f t="shared" si="113"/>
        <v>6.2261528017206393E-2</v>
      </c>
      <c r="AP372" s="106"/>
      <c r="AQ372" s="4">
        <v>42706</v>
      </c>
      <c r="AR372" s="5">
        <v>1.1174999999999999</v>
      </c>
      <c r="AS372" s="330">
        <v>42706</v>
      </c>
      <c r="AT372" s="404">
        <v>1.5093000000000001</v>
      </c>
      <c r="AU372" s="330">
        <v>42706</v>
      </c>
      <c r="AV372" s="328">
        <v>1.5093000000000001</v>
      </c>
      <c r="AW372" s="330">
        <v>42706</v>
      </c>
      <c r="AX372" s="404">
        <v>1.5093000000000001</v>
      </c>
      <c r="AY372" s="330">
        <v>42706</v>
      </c>
      <c r="AZ372" s="404">
        <v>3.9529000000000001</v>
      </c>
      <c r="BA372" s="106"/>
      <c r="BC372" s="4">
        <v>42706</v>
      </c>
      <c r="BD372" s="5">
        <v>2.3380000000000001</v>
      </c>
    </row>
    <row r="373" spans="1:56">
      <c r="A373" s="4">
        <v>42713</v>
      </c>
      <c r="B373" s="318">
        <v>42713</v>
      </c>
      <c r="C373" s="316">
        <v>0.43359999999999999</v>
      </c>
      <c r="D373" s="316">
        <f t="shared" si="102"/>
        <v>0.68749490445859851</v>
      </c>
      <c r="E373" s="316">
        <f t="shared" si="98"/>
        <v>7.1599999999999997E-2</v>
      </c>
      <c r="F373" s="4">
        <v>42713</v>
      </c>
      <c r="G373" s="5">
        <v>0.36199999999999999</v>
      </c>
      <c r="H373" s="5">
        <f t="shared" si="103"/>
        <v>0.66094267515923588</v>
      </c>
      <c r="I373" s="106"/>
      <c r="J373" s="95">
        <f t="shared" si="104"/>
        <v>96.451042720606537</v>
      </c>
      <c r="K373" s="70">
        <f t="shared" si="105"/>
        <v>-8.2393528814667556E-3</v>
      </c>
      <c r="L373" s="74">
        <f t="shared" si="106"/>
        <v>5.399164481549603E-2</v>
      </c>
      <c r="M373" s="74">
        <f t="shared" si="107"/>
        <v>5.8841033788691197E-2</v>
      </c>
      <c r="N373" s="106"/>
      <c r="O373" s="4">
        <v>42713</v>
      </c>
      <c r="P373" s="5">
        <v>1.18</v>
      </c>
      <c r="Q373" s="5">
        <f t="shared" si="108"/>
        <v>1.1185350318471332</v>
      </c>
      <c r="R373" s="106"/>
      <c r="S373" s="5">
        <f>(1+G373)/(1+P373)-1</f>
        <v>-0.37522935779816502</v>
      </c>
      <c r="T373" s="95">
        <f t="shared" si="99"/>
        <v>103.83090857764073</v>
      </c>
      <c r="U373" s="70">
        <f t="shared" si="100"/>
        <v>-3.2715688275941068E-3</v>
      </c>
      <c r="V373" s="74">
        <f t="shared" si="92"/>
        <v>2.488710415041278E-2</v>
      </c>
      <c r="W373" s="74">
        <f t="shared" si="109"/>
        <v>2.6578880163504633E-2</v>
      </c>
      <c r="X373" s="106"/>
      <c r="Y373" s="318">
        <v>42713</v>
      </c>
      <c r="Z373" s="316">
        <v>0.74490000000000001</v>
      </c>
      <c r="AA373" s="316">
        <f t="shared" si="110"/>
        <v>1.0740490445859872</v>
      </c>
      <c r="AB373" s="316">
        <f t="shared" si="94"/>
        <v>8.4300000000000042E-2</v>
      </c>
      <c r="AC373" s="318">
        <v>42713</v>
      </c>
      <c r="AD373" s="316">
        <v>0.66059999999999997</v>
      </c>
      <c r="AE373" s="316">
        <f t="shared" si="111"/>
        <v>1.0231815286624197</v>
      </c>
      <c r="AF373" s="316">
        <f t="shared" si="95"/>
        <v>3.5399999999999987E-2</v>
      </c>
      <c r="AG373" s="316">
        <f t="shared" si="96"/>
        <v>-4.8900000000000055E-2</v>
      </c>
      <c r="AH373" s="4">
        <v>42713</v>
      </c>
      <c r="AI373" s="5">
        <v>0.69599999999999995</v>
      </c>
      <c r="AJ373" s="5">
        <f t="shared" si="112"/>
        <v>1.0403885350318471</v>
      </c>
      <c r="AK373" s="106"/>
      <c r="AL373" s="95">
        <f t="shared" si="97"/>
        <v>93.299175989577023</v>
      </c>
      <c r="AM373" s="70">
        <f t="shared" si="101"/>
        <v>-8.3106950711113268E-3</v>
      </c>
      <c r="AN373" s="74">
        <f t="shared" si="93"/>
        <v>6.0011849402727989E-2</v>
      </c>
      <c r="AO373" s="74">
        <f t="shared" si="113"/>
        <v>6.2208951536302126E-2</v>
      </c>
      <c r="AP373" s="106"/>
      <c r="AQ373" s="4">
        <v>42713</v>
      </c>
      <c r="AR373" s="5">
        <v>1.1503000000000001</v>
      </c>
      <c r="AS373" s="330">
        <v>42713</v>
      </c>
      <c r="AT373" s="404">
        <v>1.4753000000000001</v>
      </c>
      <c r="AU373" s="330">
        <v>42713</v>
      </c>
      <c r="AV373" s="328">
        <v>1.4753000000000001</v>
      </c>
      <c r="AW373" s="330">
        <v>42713</v>
      </c>
      <c r="AX373" s="404">
        <v>1.4753000000000001</v>
      </c>
      <c r="AY373" s="330">
        <v>42713</v>
      </c>
      <c r="AZ373" s="404">
        <v>3.9529000000000001</v>
      </c>
      <c r="BA373" s="106"/>
      <c r="BC373" s="4">
        <v>42713</v>
      </c>
      <c r="BD373" s="5">
        <v>2.4540000000000002</v>
      </c>
    </row>
    <row r="374" spans="1:56">
      <c r="A374" s="4">
        <v>42720</v>
      </c>
      <c r="B374" s="318">
        <v>42720</v>
      </c>
      <c r="C374" s="316">
        <v>0.38490000000000002</v>
      </c>
      <c r="D374" s="316">
        <f t="shared" si="102"/>
        <v>0.67744713375796162</v>
      </c>
      <c r="E374" s="316">
        <f t="shared" si="98"/>
        <v>7.290000000000002E-2</v>
      </c>
      <c r="F374" s="4">
        <v>42720</v>
      </c>
      <c r="G374" s="5">
        <v>0.312</v>
      </c>
      <c r="H374" s="5">
        <f t="shared" si="103"/>
        <v>0.65129299363057336</v>
      </c>
      <c r="I374" s="106"/>
      <c r="J374" s="95">
        <f t="shared" si="104"/>
        <v>96.932877747289737</v>
      </c>
      <c r="K374" s="70">
        <f t="shared" si="105"/>
        <v>4.9956435212312848E-3</v>
      </c>
      <c r="L374" s="74">
        <f t="shared" si="106"/>
        <v>5.4171262889157336E-2</v>
      </c>
      <c r="M374" s="74">
        <f t="shared" si="107"/>
        <v>5.8782144919727407E-2</v>
      </c>
      <c r="N374" s="106"/>
      <c r="O374" s="4">
        <v>42720</v>
      </c>
      <c r="P374" s="5">
        <v>1.17</v>
      </c>
      <c r="Q374" s="5">
        <f t="shared" si="108"/>
        <v>1.1166242038216556</v>
      </c>
      <c r="R374" s="106"/>
      <c r="S374" s="5">
        <f>(1+G374)/(1+P374)-1</f>
        <v>-0.39539170506912436</v>
      </c>
      <c r="T374" s="95">
        <f t="shared" si="99"/>
        <v>104.04127864618215</v>
      </c>
      <c r="U374" s="70">
        <f t="shared" si="100"/>
        <v>2.026083286983046E-3</v>
      </c>
      <c r="V374" s="74">
        <f t="shared" si="92"/>
        <v>2.4854833239421524E-2</v>
      </c>
      <c r="W374" s="74">
        <f t="shared" si="109"/>
        <v>2.6591726751888208E-2</v>
      </c>
      <c r="X374" s="106"/>
      <c r="Y374" s="318">
        <v>42720</v>
      </c>
      <c r="Z374" s="316">
        <v>0.65600000000000003</v>
      </c>
      <c r="AA374" s="316">
        <f t="shared" si="110"/>
        <v>1.06228025477707</v>
      </c>
      <c r="AB374" s="316">
        <f t="shared" si="94"/>
        <v>7.3699999999999988E-2</v>
      </c>
      <c r="AC374" s="318">
        <v>42720</v>
      </c>
      <c r="AD374" s="316">
        <v>0.58230000000000004</v>
      </c>
      <c r="AE374" s="316">
        <f t="shared" si="111"/>
        <v>1.0107299363057318</v>
      </c>
      <c r="AF374" s="316">
        <f t="shared" si="95"/>
        <v>2.7699999999999947E-2</v>
      </c>
      <c r="AG374" s="316">
        <f t="shared" si="96"/>
        <v>-4.6000000000000041E-2</v>
      </c>
      <c r="AH374" s="4">
        <v>42720</v>
      </c>
      <c r="AI374" s="5">
        <v>0.61</v>
      </c>
      <c r="AJ374" s="5">
        <f t="shared" si="112"/>
        <v>1.028955414012739</v>
      </c>
      <c r="AK374" s="106"/>
      <c r="AL374" s="95">
        <f t="shared" si="97"/>
        <v>94.099758750312446</v>
      </c>
      <c r="AM374" s="70">
        <f t="shared" si="101"/>
        <v>8.5808127697168633E-3</v>
      </c>
      <c r="AN374" s="74">
        <f t="shared" si="93"/>
        <v>6.0432569175247641E-2</v>
      </c>
      <c r="AO374" s="74">
        <f t="shared" si="113"/>
        <v>6.215860560676402E-2</v>
      </c>
      <c r="AP374" s="106"/>
      <c r="AQ374" s="4">
        <v>42720</v>
      </c>
      <c r="AR374" s="5">
        <v>1.1442000000000001</v>
      </c>
      <c r="AS374" s="330">
        <v>42720</v>
      </c>
      <c r="AT374" s="404">
        <v>1.4509000000000001</v>
      </c>
      <c r="AU374" s="330">
        <v>42720</v>
      </c>
      <c r="AV374" s="328">
        <v>1.4509000000000001</v>
      </c>
      <c r="AW374" s="330">
        <v>42720</v>
      </c>
      <c r="AX374" s="404">
        <v>1.4509000000000001</v>
      </c>
      <c r="AY374" s="330">
        <v>42720</v>
      </c>
      <c r="AZ374" s="404">
        <v>3.9529000000000001</v>
      </c>
      <c r="BA374" s="106"/>
      <c r="BC374" s="4">
        <v>42720</v>
      </c>
      <c r="BD374" s="5">
        <v>2.581</v>
      </c>
    </row>
    <row r="375" spans="1:56">
      <c r="A375" s="4">
        <v>42727</v>
      </c>
      <c r="B375" s="318">
        <v>42727</v>
      </c>
      <c r="C375" s="316">
        <v>0.29770000000000002</v>
      </c>
      <c r="D375" s="316">
        <f t="shared" si="102"/>
        <v>0.66658980891719744</v>
      </c>
      <c r="E375" s="316">
        <f t="shared" si="98"/>
        <v>7.9700000000000021E-2</v>
      </c>
      <c r="F375" s="4">
        <v>42727</v>
      </c>
      <c r="G375" s="5">
        <v>0.218</v>
      </c>
      <c r="H375" s="5">
        <f t="shared" si="103"/>
        <v>0.64077707006369433</v>
      </c>
      <c r="I375" s="106"/>
      <c r="J375" s="95">
        <f t="shared" si="104"/>
        <v>97.845911879941696</v>
      </c>
      <c r="K375" s="70">
        <f t="shared" si="105"/>
        <v>9.4192409621046986E-3</v>
      </c>
      <c r="L375" s="74">
        <f t="shared" si="106"/>
        <v>5.4071384435247609E-2</v>
      </c>
      <c r="M375" s="74">
        <f t="shared" si="107"/>
        <v>5.8722271951248309E-2</v>
      </c>
      <c r="N375" s="106"/>
      <c r="O375" s="4">
        <v>42727</v>
      </c>
      <c r="P375" s="5">
        <v>1.19</v>
      </c>
      <c r="Q375" s="5">
        <f t="shared" si="108"/>
        <v>1.1145859872611461</v>
      </c>
      <c r="R375" s="106"/>
      <c r="S375" s="5">
        <f>(1+G375)/(1+P375)-1</f>
        <v>-0.44383561643835612</v>
      </c>
      <c r="T375" s="95">
        <f t="shared" si="99"/>
        <v>104.54865227506774</v>
      </c>
      <c r="U375" s="70">
        <f t="shared" si="100"/>
        <v>4.8766569912220767E-3</v>
      </c>
      <c r="V375" s="74">
        <f t="shared" si="92"/>
        <v>2.4718693809252575E-2</v>
      </c>
      <c r="W375" s="74">
        <f t="shared" si="109"/>
        <v>2.6603751609807477E-2</v>
      </c>
      <c r="X375" s="106"/>
      <c r="Y375" s="318">
        <v>42727</v>
      </c>
      <c r="Z375" s="316">
        <v>0.58399999999999996</v>
      </c>
      <c r="AA375" s="316">
        <f t="shared" si="110"/>
        <v>1.0498006369426753</v>
      </c>
      <c r="AB375" s="316">
        <f t="shared" si="94"/>
        <v>5.7799999999999963E-2</v>
      </c>
      <c r="AC375" s="318">
        <v>42727</v>
      </c>
      <c r="AD375" s="316">
        <v>0.5262</v>
      </c>
      <c r="AE375" s="316">
        <f t="shared" si="111"/>
        <v>0.99771592356687888</v>
      </c>
      <c r="AF375" s="316">
        <f t="shared" si="95"/>
        <v>1.7800000000000038E-2</v>
      </c>
      <c r="AG375" s="316">
        <f t="shared" si="96"/>
        <v>-3.9999999999999925E-2</v>
      </c>
      <c r="AH375" s="4">
        <v>42727</v>
      </c>
      <c r="AI375" s="5">
        <v>0.54400000000000004</v>
      </c>
      <c r="AJ375" s="5">
        <f t="shared" si="112"/>
        <v>1.0168216560509555</v>
      </c>
      <c r="AK375" s="106"/>
      <c r="AL375" s="95">
        <f t="shared" si="97"/>
        <v>94.719284715314387</v>
      </c>
      <c r="AM375" s="70">
        <f t="shared" si="101"/>
        <v>6.583714700542565E-3</v>
      </c>
      <c r="AN375" s="74">
        <f t="shared" si="93"/>
        <v>5.9862735602497004E-2</v>
      </c>
      <c r="AO375" s="74">
        <f t="shared" si="113"/>
        <v>6.2106351961638634E-2</v>
      </c>
      <c r="AP375" s="106"/>
      <c r="AQ375" s="4">
        <v>42727</v>
      </c>
      <c r="AR375" s="5">
        <v>1.0612999999999999</v>
      </c>
      <c r="AS375" s="330">
        <v>42727</v>
      </c>
      <c r="AT375" s="404">
        <v>1.3734999999999999</v>
      </c>
      <c r="AU375" s="330">
        <v>42727</v>
      </c>
      <c r="AV375" s="328">
        <v>1.3734999999999999</v>
      </c>
      <c r="AW375" s="330">
        <v>42727</v>
      </c>
      <c r="AX375" s="404">
        <v>1.3734999999999999</v>
      </c>
      <c r="AY375" s="330">
        <v>42727</v>
      </c>
      <c r="AZ375" s="404">
        <v>3.9529000000000001</v>
      </c>
      <c r="BA375" s="106"/>
      <c r="BC375" s="4">
        <v>42727</v>
      </c>
      <c r="BD375" s="5">
        <v>2.5249999999999999</v>
      </c>
    </row>
    <row r="376" spans="1:56">
      <c r="A376" s="4">
        <v>42734</v>
      </c>
      <c r="B376" s="318">
        <v>42734</v>
      </c>
      <c r="C376" s="316">
        <v>0.2737</v>
      </c>
      <c r="D376" s="316">
        <f t="shared" si="102"/>
        <v>0.65510509554140128</v>
      </c>
      <c r="E376" s="316">
        <f t="shared" si="98"/>
        <v>6.9700000000000012E-2</v>
      </c>
      <c r="F376" s="4">
        <v>42734</v>
      </c>
      <c r="G376" s="5">
        <v>0.20399999999999999</v>
      </c>
      <c r="H376" s="5">
        <f t="shared" si="103"/>
        <v>0.62963057324840765</v>
      </c>
      <c r="I376" s="106"/>
      <c r="J376" s="95">
        <f t="shared" si="104"/>
        <v>97.982703258657097</v>
      </c>
      <c r="K376" s="70">
        <f t="shared" si="105"/>
        <v>1.3980285541540648E-3</v>
      </c>
      <c r="L376" s="74">
        <f t="shared" si="106"/>
        <v>5.4074152387656629E-2</v>
      </c>
      <c r="M376" s="74">
        <f t="shared" si="107"/>
        <v>5.8662720832587466E-2</v>
      </c>
      <c r="N376" s="106"/>
      <c r="O376" s="4">
        <v>42734</v>
      </c>
      <c r="P376" s="5">
        <v>1.26</v>
      </c>
      <c r="Q376" s="5">
        <f t="shared" si="108"/>
        <v>1.1129299363057323</v>
      </c>
      <c r="R376" s="106"/>
      <c r="S376" s="5">
        <f>(1+G376)/(1+P376)-1</f>
        <v>-0.46725663716814159</v>
      </c>
      <c r="T376" s="95">
        <f t="shared" si="99"/>
        <v>104.79492606823416</v>
      </c>
      <c r="U376" s="70">
        <f t="shared" si="100"/>
        <v>2.3555903190265594E-3</v>
      </c>
      <c r="V376" s="74">
        <f t="shared" si="92"/>
        <v>2.4785825094552166E-2</v>
      </c>
      <c r="W376" s="74">
        <f t="shared" si="109"/>
        <v>2.6616451004490151E-2</v>
      </c>
      <c r="X376" s="106"/>
      <c r="Y376" s="318">
        <v>42734</v>
      </c>
      <c r="Z376" s="316">
        <v>0.56810000000000005</v>
      </c>
      <c r="AA376" s="316">
        <f t="shared" si="110"/>
        <v>1.036576433121019</v>
      </c>
      <c r="AB376" s="316">
        <f t="shared" si="94"/>
        <v>6.0000000000000053E-2</v>
      </c>
      <c r="AC376" s="318">
        <v>42734</v>
      </c>
      <c r="AD376" s="316">
        <v>0.5081</v>
      </c>
      <c r="AE376" s="316">
        <f t="shared" si="111"/>
        <v>0.98391082802547747</v>
      </c>
      <c r="AF376" s="316">
        <f t="shared" si="95"/>
        <v>1.8900000000000028E-2</v>
      </c>
      <c r="AG376" s="316">
        <f t="shared" si="96"/>
        <v>-4.1100000000000025E-2</v>
      </c>
      <c r="AH376" s="4">
        <v>42734</v>
      </c>
      <c r="AI376" s="5">
        <v>0.52700000000000002</v>
      </c>
      <c r="AJ376" s="5">
        <f t="shared" si="112"/>
        <v>1.0038917197452231</v>
      </c>
      <c r="AK376" s="106"/>
      <c r="AL376" s="95">
        <f t="shared" si="97"/>
        <v>94.879585307148147</v>
      </c>
      <c r="AM376" s="70">
        <f t="shared" si="101"/>
        <v>1.6923754472550658E-3</v>
      </c>
      <c r="AN376" s="74">
        <f t="shared" si="93"/>
        <v>5.9867422793571684E-2</v>
      </c>
      <c r="AO376" s="74">
        <f t="shared" si="113"/>
        <v>6.2049828406336091E-2</v>
      </c>
      <c r="AP376" s="106"/>
      <c r="AQ376" s="4">
        <v>42734</v>
      </c>
      <c r="AR376" s="5">
        <v>1.0377000000000001</v>
      </c>
      <c r="AS376" s="330">
        <v>42734</v>
      </c>
      <c r="AT376" s="404">
        <v>1.3439999999999999</v>
      </c>
      <c r="AU376" s="330">
        <v>42734</v>
      </c>
      <c r="AV376" s="328">
        <v>1.3439999999999999</v>
      </c>
      <c r="AW376" s="330">
        <v>42734</v>
      </c>
      <c r="AX376" s="404">
        <v>1.3439999999999999</v>
      </c>
      <c r="AY376" s="330">
        <v>42734</v>
      </c>
      <c r="AZ376" s="404">
        <v>3.9529000000000001</v>
      </c>
      <c r="BA376" s="106"/>
      <c r="BC376" s="4">
        <v>42734</v>
      </c>
      <c r="BD376" s="5">
        <v>2.41</v>
      </c>
    </row>
    <row r="377" spans="1:56">
      <c r="A377" s="4">
        <v>42741</v>
      </c>
      <c r="B377" s="318">
        <v>42741</v>
      </c>
      <c r="C377" s="316">
        <v>0.3569</v>
      </c>
      <c r="D377" s="316">
        <f t="shared" si="102"/>
        <v>0.64410382165605085</v>
      </c>
      <c r="E377" s="316">
        <f t="shared" si="98"/>
        <v>6.090000000000001E-2</v>
      </c>
      <c r="F377" s="4">
        <v>42741</v>
      </c>
      <c r="G377" s="5">
        <v>0.29599999999999999</v>
      </c>
      <c r="H377" s="5">
        <f t="shared" si="103"/>
        <v>0.61914649681528666</v>
      </c>
      <c r="I377" s="106"/>
      <c r="J377" s="95">
        <f t="shared" si="104"/>
        <v>97.087623688194498</v>
      </c>
      <c r="K377" s="70">
        <f t="shared" si="105"/>
        <v>-9.1350773217569459E-3</v>
      </c>
      <c r="L377" s="74">
        <f t="shared" si="106"/>
        <v>5.3867480797860016E-2</v>
      </c>
      <c r="M377" s="74">
        <f t="shared" si="107"/>
        <v>5.8624788944487874E-2</v>
      </c>
      <c r="N377" s="106"/>
      <c r="O377" s="4">
        <v>42741</v>
      </c>
      <c r="P377" s="5">
        <v>1.27</v>
      </c>
      <c r="Q377" s="5">
        <f t="shared" si="108"/>
        <v>1.1113375796178344</v>
      </c>
      <c r="R377" s="106"/>
      <c r="S377" s="5">
        <f>(1+G377)/(1+P377)-1</f>
        <v>-0.42907488986784137</v>
      </c>
      <c r="T377" s="95">
        <f t="shared" si="99"/>
        <v>104.39376921013067</v>
      </c>
      <c r="U377" s="70">
        <f t="shared" si="100"/>
        <v>-3.8280179504329168E-3</v>
      </c>
      <c r="V377" s="74">
        <f t="shared" si="92"/>
        <v>2.5025913848435725E-2</v>
      </c>
      <c r="W377" s="74">
        <f t="shared" si="109"/>
        <v>2.6634890427660644E-2</v>
      </c>
      <c r="X377" s="106"/>
      <c r="Y377" s="318">
        <v>42741</v>
      </c>
      <c r="Z377" s="316">
        <v>0.73699999999999999</v>
      </c>
      <c r="AA377" s="316">
        <f t="shared" si="110"/>
        <v>1.0244643312101911</v>
      </c>
      <c r="AB377" s="316">
        <f t="shared" si="94"/>
        <v>6.8699999999999983E-2</v>
      </c>
      <c r="AC377" s="318">
        <v>42741</v>
      </c>
      <c r="AD377" s="316">
        <v>0.66830000000000001</v>
      </c>
      <c r="AE377" s="316">
        <f t="shared" si="111"/>
        <v>0.97118216560509507</v>
      </c>
      <c r="AF377" s="316">
        <f t="shared" si="95"/>
        <v>2.8699999999999948E-2</v>
      </c>
      <c r="AG377" s="316">
        <f t="shared" si="96"/>
        <v>-4.0000000000000036E-2</v>
      </c>
      <c r="AH377" s="4">
        <v>42741</v>
      </c>
      <c r="AI377" s="5">
        <v>0.69699999999999995</v>
      </c>
      <c r="AJ377" s="5">
        <f t="shared" si="112"/>
        <v>0.99214649681528677</v>
      </c>
      <c r="AK377" s="106"/>
      <c r="AL377" s="95">
        <f t="shared" si="97"/>
        <v>93.289911065428697</v>
      </c>
      <c r="AM377" s="70">
        <f t="shared" si="101"/>
        <v>-1.6754649976317777E-2</v>
      </c>
      <c r="AN377" s="74">
        <f t="shared" si="93"/>
        <v>6.1584095460619215E-2</v>
      </c>
      <c r="AO377" s="74">
        <f t="shared" si="113"/>
        <v>6.2020799306230126E-2</v>
      </c>
      <c r="AP377" s="106"/>
      <c r="AQ377" s="4">
        <v>42741</v>
      </c>
      <c r="AR377" s="5">
        <v>1.1366000000000001</v>
      </c>
      <c r="AS377" s="330">
        <v>42741</v>
      </c>
      <c r="AT377" s="404">
        <v>1.4278999999999999</v>
      </c>
      <c r="AU377" s="330">
        <v>42741</v>
      </c>
      <c r="AV377" s="328">
        <v>1.4278999999999999</v>
      </c>
      <c r="AW377" s="330">
        <v>42741</v>
      </c>
      <c r="AX377" s="404">
        <v>1.4278999999999999</v>
      </c>
      <c r="AY377" s="330">
        <v>42741</v>
      </c>
      <c r="AZ377" s="404">
        <v>3.9529000000000001</v>
      </c>
      <c r="BA377" s="106"/>
      <c r="BC377" s="4">
        <v>42741</v>
      </c>
      <c r="BD377" s="5">
        <v>2.375</v>
      </c>
    </row>
    <row r="378" spans="1:56">
      <c r="A378" s="4">
        <v>42748</v>
      </c>
      <c r="B378" s="318">
        <v>42748</v>
      </c>
      <c r="C378" s="316">
        <v>0.32950000000000002</v>
      </c>
      <c r="D378" s="316">
        <f t="shared" si="102"/>
        <v>0.63356815286624202</v>
      </c>
      <c r="E378" s="316">
        <f t="shared" si="98"/>
        <v>-6.5000000000000058E-3</v>
      </c>
      <c r="F378" s="4">
        <v>42748</v>
      </c>
      <c r="G378" s="5">
        <v>0.33600000000000002</v>
      </c>
      <c r="H378" s="5">
        <f t="shared" si="103"/>
        <v>0.60955414012738862</v>
      </c>
      <c r="I378" s="106"/>
      <c r="J378" s="95">
        <f t="shared" si="104"/>
        <v>96.701267300784579</v>
      </c>
      <c r="K378" s="70">
        <f t="shared" si="105"/>
        <v>-3.9794607462093857E-3</v>
      </c>
      <c r="L378" s="74">
        <f t="shared" si="106"/>
        <v>5.3963609117240588E-2</v>
      </c>
      <c r="M378" s="74">
        <f t="shared" si="107"/>
        <v>5.8582540007482885E-2</v>
      </c>
      <c r="N378" s="106"/>
      <c r="O378" s="4">
        <v>42748</v>
      </c>
      <c r="P378" s="5">
        <v>1.26</v>
      </c>
      <c r="Q378" s="5">
        <f t="shared" si="108"/>
        <v>1.1096178343949041</v>
      </c>
      <c r="R378" s="106"/>
      <c r="S378" s="5">
        <f>(1+G378)/(1+P378)-1</f>
        <v>-0.40884955752212382</v>
      </c>
      <c r="T378" s="95">
        <f t="shared" si="99"/>
        <v>104.1819561971237</v>
      </c>
      <c r="U378" s="70">
        <f t="shared" si="100"/>
        <v>-2.0289813712983502E-3</v>
      </c>
      <c r="V378" s="74">
        <f t="shared" si="92"/>
        <v>2.508341719265153E-2</v>
      </c>
      <c r="W378" s="74">
        <f t="shared" si="109"/>
        <v>2.6650635281594084E-2</v>
      </c>
      <c r="X378" s="106"/>
      <c r="Y378" s="318">
        <v>42748</v>
      </c>
      <c r="Z378" s="316">
        <v>0.7399</v>
      </c>
      <c r="AA378" s="316">
        <f t="shared" si="110"/>
        <v>1.0125216560509553</v>
      </c>
      <c r="AB378" s="316">
        <f t="shared" si="94"/>
        <v>7.999999999999996E-2</v>
      </c>
      <c r="AC378" s="318">
        <v>42748</v>
      </c>
      <c r="AD378" s="316">
        <v>0.65990000000000004</v>
      </c>
      <c r="AE378" s="316">
        <f t="shared" si="111"/>
        <v>0.95856878980891658</v>
      </c>
      <c r="AF378" s="316">
        <f t="shared" si="95"/>
        <v>2.2100000000000009E-2</v>
      </c>
      <c r="AG378" s="316">
        <f t="shared" si="96"/>
        <v>-5.7899999999999952E-2</v>
      </c>
      <c r="AH378" s="4">
        <v>42748</v>
      </c>
      <c r="AI378" s="5">
        <v>0.68200000000000005</v>
      </c>
      <c r="AJ378" s="5">
        <f t="shared" si="112"/>
        <v>0.98050955414012742</v>
      </c>
      <c r="AK378" s="106"/>
      <c r="AL378" s="95">
        <f t="shared" si="97"/>
        <v>93.428991258599709</v>
      </c>
      <c r="AM378" s="70">
        <f t="shared" si="101"/>
        <v>1.4908385224364495E-3</v>
      </c>
      <c r="AN378" s="74">
        <f t="shared" si="93"/>
        <v>6.1561011605062096E-2</v>
      </c>
      <c r="AO378" s="74">
        <f t="shared" si="113"/>
        <v>6.1992672497164142E-2</v>
      </c>
      <c r="AP378" s="106"/>
      <c r="AQ378" s="4">
        <v>42748</v>
      </c>
      <c r="AR378" s="5">
        <v>1.1020000000000001</v>
      </c>
      <c r="AS378" s="330">
        <v>42748</v>
      </c>
      <c r="AT378" s="404">
        <v>1.4184000000000001</v>
      </c>
      <c r="AU378" s="330">
        <v>42748</v>
      </c>
      <c r="AV378" s="328">
        <v>1.4184000000000001</v>
      </c>
      <c r="AW378" s="330">
        <v>42748</v>
      </c>
      <c r="AX378" s="404">
        <v>1.4184000000000001</v>
      </c>
      <c r="AY378" s="330">
        <v>42748</v>
      </c>
      <c r="AZ378" s="404">
        <v>3.9529000000000001</v>
      </c>
      <c r="BA378" s="106"/>
      <c r="BC378" s="4">
        <v>42748</v>
      </c>
      <c r="BD378" s="5">
        <v>2.3279999999999998</v>
      </c>
    </row>
    <row r="379" spans="1:56">
      <c r="A379" s="4">
        <v>42755</v>
      </c>
      <c r="B379" s="318">
        <v>42755</v>
      </c>
      <c r="C379" s="316">
        <v>0.43469999999999998</v>
      </c>
      <c r="D379" s="316">
        <f t="shared" si="102"/>
        <v>0.62424585987261139</v>
      </c>
      <c r="E379" s="316">
        <f t="shared" si="98"/>
        <v>1.4699999999999991E-2</v>
      </c>
      <c r="F379" s="4">
        <v>42755</v>
      </c>
      <c r="G379" s="5">
        <v>0.42</v>
      </c>
      <c r="H379" s="5">
        <f t="shared" si="103"/>
        <v>0.60107006369426763</v>
      </c>
      <c r="I379" s="106"/>
      <c r="J379" s="95">
        <f t="shared" si="104"/>
        <v>95.89541205370368</v>
      </c>
      <c r="K379" s="70">
        <f t="shared" si="105"/>
        <v>-8.3334507351834966E-3</v>
      </c>
      <c r="L379" s="74">
        <f t="shared" si="106"/>
        <v>5.4389162565071494E-2</v>
      </c>
      <c r="M379" s="74">
        <f t="shared" si="107"/>
        <v>5.853902253539206E-2</v>
      </c>
      <c r="N379" s="106"/>
      <c r="O379" s="4">
        <v>42755</v>
      </c>
      <c r="P379" s="5">
        <v>1.29</v>
      </c>
      <c r="Q379" s="5">
        <f t="shared" si="108"/>
        <v>1.1082165605095537</v>
      </c>
      <c r="R379" s="106"/>
      <c r="S379" s="5">
        <f>(1+G379)/(1+P379)-1</f>
        <v>-0.37991266375545851</v>
      </c>
      <c r="T379" s="95">
        <f t="shared" si="99"/>
        <v>103.87973154202724</v>
      </c>
      <c r="U379" s="70">
        <f t="shared" si="100"/>
        <v>-2.9009308917621996E-3</v>
      </c>
      <c r="V379" s="74">
        <f t="shared" si="92"/>
        <v>2.5162119323947289E-2</v>
      </c>
      <c r="W379" s="74">
        <f t="shared" si="109"/>
        <v>2.6665933208269814E-2</v>
      </c>
      <c r="X379" s="106"/>
      <c r="Y379" s="318">
        <v>42755</v>
      </c>
      <c r="Z379" s="316">
        <v>0.8135</v>
      </c>
      <c r="AA379" s="316">
        <f t="shared" si="110"/>
        <v>1.0019891719745222</v>
      </c>
      <c r="AB379" s="316">
        <f t="shared" si="94"/>
        <v>5.8400000000000007E-2</v>
      </c>
      <c r="AC379" s="318">
        <v>42755</v>
      </c>
      <c r="AD379" s="316">
        <v>0.75509999999999999</v>
      </c>
      <c r="AE379" s="316">
        <f t="shared" si="111"/>
        <v>0.94758471337579586</v>
      </c>
      <c r="AF379" s="316">
        <f t="shared" si="95"/>
        <v>-1.1099999999999999E-2</v>
      </c>
      <c r="AG379" s="316">
        <f t="shared" si="96"/>
        <v>-6.9500000000000006E-2</v>
      </c>
      <c r="AH379" s="4">
        <v>42755</v>
      </c>
      <c r="AI379" s="5">
        <v>0.74399999999999999</v>
      </c>
      <c r="AJ379" s="5">
        <f t="shared" si="112"/>
        <v>0.97030573248407659</v>
      </c>
      <c r="AK379" s="106"/>
      <c r="AL379" s="95">
        <f t="shared" si="97"/>
        <v>92.855599119899367</v>
      </c>
      <c r="AM379" s="70">
        <f t="shared" si="101"/>
        <v>-6.1371971480807773E-3</v>
      </c>
      <c r="AN379" s="74">
        <f t="shared" si="93"/>
        <v>6.1084994303912621E-2</v>
      </c>
      <c r="AO379" s="74">
        <f t="shared" si="113"/>
        <v>6.1949524229391928E-2</v>
      </c>
      <c r="AP379" s="106"/>
      <c r="AQ379" s="4">
        <v>42755</v>
      </c>
      <c r="AR379" s="5">
        <v>1.2314000000000001</v>
      </c>
      <c r="AS379" s="330">
        <v>42755</v>
      </c>
      <c r="AT379" s="404">
        <v>1.5154000000000001</v>
      </c>
      <c r="AU379" s="330">
        <v>42755</v>
      </c>
      <c r="AV379" s="328">
        <v>1.5154000000000001</v>
      </c>
      <c r="AW379" s="330">
        <v>42755</v>
      </c>
      <c r="AX379" s="404">
        <v>1.5154000000000001</v>
      </c>
      <c r="AY379" s="330">
        <v>42755</v>
      </c>
      <c r="AZ379" s="404">
        <v>3.9529000000000001</v>
      </c>
      <c r="BA379" s="106"/>
      <c r="BC379" s="4">
        <v>42755</v>
      </c>
      <c r="BD379" s="5">
        <v>2.3929999999999998</v>
      </c>
    </row>
    <row r="380" spans="1:56">
      <c r="A380" s="4">
        <v>42762</v>
      </c>
      <c r="B380" s="318">
        <v>42762</v>
      </c>
      <c r="C380" s="316">
        <v>0.47739999999999999</v>
      </c>
      <c r="D380" s="316">
        <f t="shared" si="102"/>
        <v>0.61575796178343944</v>
      </c>
      <c r="E380" s="316">
        <f t="shared" si="98"/>
        <v>1.7399999999999971E-2</v>
      </c>
      <c r="F380" s="4">
        <v>42762</v>
      </c>
      <c r="G380" s="5">
        <v>0.46</v>
      </c>
      <c r="H380" s="5">
        <f t="shared" si="103"/>
        <v>0.59344585987261156</v>
      </c>
      <c r="I380" s="106"/>
      <c r="J380" s="95">
        <f t="shared" si="104"/>
        <v>95.514270214165109</v>
      </c>
      <c r="K380" s="70">
        <f t="shared" si="105"/>
        <v>-3.9745576078772478E-3</v>
      </c>
      <c r="L380" s="74">
        <f t="shared" si="106"/>
        <v>5.2129558030421436E-2</v>
      </c>
      <c r="M380" s="74">
        <f t="shared" si="107"/>
        <v>5.8479586189970609E-2</v>
      </c>
      <c r="N380" s="106"/>
      <c r="O380" s="4">
        <v>42762</v>
      </c>
      <c r="P380" s="5">
        <v>1.34</v>
      </c>
      <c r="Q380" s="5">
        <f t="shared" si="108"/>
        <v>1.1075796178343946</v>
      </c>
      <c r="R380" s="106"/>
      <c r="S380" s="5">
        <f>(1+G380)/(1+P380)-1</f>
        <v>-0.37606837606837606</v>
      </c>
      <c r="T380" s="95">
        <f t="shared" si="99"/>
        <v>103.83965339723534</v>
      </c>
      <c r="U380" s="70">
        <f t="shared" si="100"/>
        <v>-3.858129415331729E-4</v>
      </c>
      <c r="V380" s="74">
        <f t="shared" si="92"/>
        <v>2.4087765907770505E-2</v>
      </c>
      <c r="W380" s="74">
        <f t="shared" si="109"/>
        <v>2.6674272291129224E-2</v>
      </c>
      <c r="X380" s="106"/>
      <c r="Y380" s="318">
        <v>42762</v>
      </c>
      <c r="Z380" s="316">
        <v>0.92010000000000003</v>
      </c>
      <c r="AA380" s="316">
        <f t="shared" si="110"/>
        <v>0.99215286624203802</v>
      </c>
      <c r="AB380" s="316">
        <f t="shared" si="94"/>
        <v>6.4400000000000013E-2</v>
      </c>
      <c r="AC380" s="318">
        <v>42762</v>
      </c>
      <c r="AD380" s="316">
        <v>0.85570000000000002</v>
      </c>
      <c r="AE380" s="316">
        <f t="shared" si="111"/>
        <v>0.93731464968152833</v>
      </c>
      <c r="AF380" s="316">
        <f t="shared" si="95"/>
        <v>0.14529999999999987</v>
      </c>
      <c r="AG380" s="316">
        <f t="shared" si="96"/>
        <v>8.0899999999999861E-2</v>
      </c>
      <c r="AH380" s="4">
        <v>42762</v>
      </c>
      <c r="AI380" s="5">
        <v>1.0009999999999999</v>
      </c>
      <c r="AJ380" s="5">
        <f t="shared" si="112"/>
        <v>0.96085987261146522</v>
      </c>
      <c r="AK380" s="106"/>
      <c r="AL380" s="95">
        <f t="shared" si="97"/>
        <v>90.519732720200864</v>
      </c>
      <c r="AM380" s="70">
        <f t="shared" si="101"/>
        <v>-2.5155902517868915E-2</v>
      </c>
      <c r="AN380" s="74">
        <f t="shared" si="93"/>
        <v>6.3835332232569125E-2</v>
      </c>
      <c r="AO380" s="74">
        <f t="shared" si="113"/>
        <v>6.1930067706345772E-2</v>
      </c>
      <c r="AP380" s="106"/>
      <c r="AQ380" s="4">
        <v>42762</v>
      </c>
      <c r="AR380" s="5">
        <v>1.2716000000000001</v>
      </c>
      <c r="AS380" s="330">
        <v>42762</v>
      </c>
      <c r="AT380" s="404">
        <v>1.5739999999999998</v>
      </c>
      <c r="AU380" s="330">
        <v>42762</v>
      </c>
      <c r="AV380" s="328">
        <v>1.5739999999999998</v>
      </c>
      <c r="AW380" s="330">
        <v>42762</v>
      </c>
      <c r="AX380" s="404">
        <v>1.5739999999999998</v>
      </c>
      <c r="AY380" s="330">
        <v>42762</v>
      </c>
      <c r="AZ380" s="404">
        <v>3.9529000000000001</v>
      </c>
      <c r="BA380" s="106"/>
      <c r="BC380" s="4">
        <v>42762</v>
      </c>
      <c r="BD380" s="5">
        <v>2.4119999999999999</v>
      </c>
    </row>
    <row r="381" spans="1:56">
      <c r="A381" s="4">
        <v>42769</v>
      </c>
      <c r="B381" s="318">
        <v>42769</v>
      </c>
      <c r="C381" s="316">
        <v>0.432</v>
      </c>
      <c r="D381" s="316">
        <f t="shared" si="102"/>
        <v>0.60738089171974519</v>
      </c>
      <c r="E381" s="316">
        <f t="shared" si="98"/>
        <v>2.200000000000002E-2</v>
      </c>
      <c r="F381" s="4">
        <v>42769</v>
      </c>
      <c r="G381" s="5">
        <v>0.41</v>
      </c>
      <c r="H381" s="5">
        <f t="shared" si="103"/>
        <v>0.58549681528662412</v>
      </c>
      <c r="I381" s="106"/>
      <c r="J381" s="95">
        <f t="shared" si="104"/>
        <v>95.990958712602378</v>
      </c>
      <c r="K381" s="70">
        <f t="shared" si="105"/>
        <v>4.9907568509754982E-3</v>
      </c>
      <c r="L381" s="74">
        <f t="shared" si="106"/>
        <v>5.229639950509482E-2</v>
      </c>
      <c r="M381" s="74">
        <f t="shared" si="107"/>
        <v>5.8421870736499536E-2</v>
      </c>
      <c r="N381" s="106"/>
      <c r="O381" s="4">
        <v>42769</v>
      </c>
      <c r="P381" s="5">
        <v>1.31</v>
      </c>
      <c r="Q381" s="5">
        <f t="shared" si="108"/>
        <v>1.1070700636942674</v>
      </c>
      <c r="R381" s="106"/>
      <c r="S381" s="5">
        <f>(1+G381)/(1+P381)-1</f>
        <v>-0.38961038961038963</v>
      </c>
      <c r="T381" s="95">
        <f t="shared" si="99"/>
        <v>103.98090960409631</v>
      </c>
      <c r="U381" s="70">
        <f t="shared" si="100"/>
        <v>1.3603301074263207E-3</v>
      </c>
      <c r="V381" s="74">
        <f t="shared" si="92"/>
        <v>2.4109761510749624E-2</v>
      </c>
      <c r="W381" s="74">
        <f t="shared" si="109"/>
        <v>2.6683784197997135E-2</v>
      </c>
      <c r="X381" s="106"/>
      <c r="Y381" s="318">
        <v>42769</v>
      </c>
      <c r="Z381" s="316">
        <v>0.89370000000000005</v>
      </c>
      <c r="AA381" s="316">
        <f t="shared" si="110"/>
        <v>0.98291592356687885</v>
      </c>
      <c r="AB381" s="316">
        <f t="shared" si="94"/>
        <v>5.6800000000000073E-2</v>
      </c>
      <c r="AC381" s="318">
        <v>42769</v>
      </c>
      <c r="AD381" s="316">
        <v>0.83689999999999998</v>
      </c>
      <c r="AE381" s="316">
        <f t="shared" si="111"/>
        <v>0.92773184713375734</v>
      </c>
      <c r="AF381" s="316">
        <f t="shared" si="95"/>
        <v>0.15210000000000001</v>
      </c>
      <c r="AG381" s="316">
        <f t="shared" si="96"/>
        <v>9.529999999999994E-2</v>
      </c>
      <c r="AH381" s="4">
        <v>42769</v>
      </c>
      <c r="AI381" s="5">
        <v>0.98899999999999999</v>
      </c>
      <c r="AJ381" s="5">
        <f t="shared" si="112"/>
        <v>0.95215923566879024</v>
      </c>
      <c r="AK381" s="106"/>
      <c r="AL381" s="95">
        <f t="shared" si="97"/>
        <v>90.627350163709394</v>
      </c>
      <c r="AM381" s="70">
        <f t="shared" si="101"/>
        <v>1.1888837966543637E-3</v>
      </c>
      <c r="AN381" s="74">
        <f t="shared" si="93"/>
        <v>6.3835262744838611E-2</v>
      </c>
      <c r="AO381" s="74">
        <f t="shared" si="113"/>
        <v>6.190437952134345E-2</v>
      </c>
      <c r="AP381" s="106"/>
      <c r="AQ381" s="4">
        <v>42769</v>
      </c>
      <c r="AR381" s="5">
        <v>1.2086999999999999</v>
      </c>
      <c r="AS381" s="330">
        <v>42769</v>
      </c>
      <c r="AT381" s="404">
        <v>1.5329999999999999</v>
      </c>
      <c r="AU381" s="330">
        <v>42769</v>
      </c>
      <c r="AV381" s="328">
        <v>1.5329999999999999</v>
      </c>
      <c r="AW381" s="330">
        <v>42769</v>
      </c>
      <c r="AX381" s="404">
        <v>1.5329999999999999</v>
      </c>
      <c r="AY381" s="330">
        <v>42769</v>
      </c>
      <c r="AZ381" s="404">
        <v>3.9529000000000001</v>
      </c>
      <c r="BA381" s="106"/>
      <c r="BC381" s="4">
        <v>42769</v>
      </c>
      <c r="BD381" s="5">
        <v>2.375</v>
      </c>
    </row>
    <row r="382" spans="1:56">
      <c r="A382" s="4">
        <v>42776</v>
      </c>
      <c r="B382" s="318">
        <v>42776</v>
      </c>
      <c r="C382" s="316">
        <v>0.34089999999999998</v>
      </c>
      <c r="D382" s="316">
        <f t="shared" si="102"/>
        <v>0.59839936305732488</v>
      </c>
      <c r="E382" s="316">
        <f t="shared" si="98"/>
        <v>2.2899999999999976E-2</v>
      </c>
      <c r="F382" s="4">
        <v>42776</v>
      </c>
      <c r="G382" s="5">
        <v>0.318</v>
      </c>
      <c r="H382" s="5">
        <f t="shared" si="103"/>
        <v>0.57694904458598717</v>
      </c>
      <c r="I382" s="106"/>
      <c r="J382" s="95">
        <f t="shared" si="104"/>
        <v>96.874917983542375</v>
      </c>
      <c r="K382" s="70">
        <f t="shared" si="105"/>
        <v>9.2087763555584127E-3</v>
      </c>
      <c r="L382" s="74">
        <f t="shared" si="106"/>
        <v>5.3000739694593124E-2</v>
      </c>
      <c r="M382" s="74">
        <f t="shared" si="107"/>
        <v>5.8370650473393758E-2</v>
      </c>
      <c r="N382" s="106"/>
      <c r="O382" s="4">
        <v>42776</v>
      </c>
      <c r="P382" s="5">
        <v>1.29</v>
      </c>
      <c r="Q382" s="5">
        <f t="shared" si="108"/>
        <v>1.10656050955414</v>
      </c>
      <c r="R382" s="106"/>
      <c r="S382" s="5">
        <f>(1+G382)/(1+P382)-1</f>
        <v>-0.42445414847161567</v>
      </c>
      <c r="T382" s="95">
        <f t="shared" si="99"/>
        <v>104.34533604418675</v>
      </c>
      <c r="U382" s="70">
        <f t="shared" si="100"/>
        <v>3.504743721496392E-3</v>
      </c>
      <c r="V382" s="74">
        <f t="shared" si="92"/>
        <v>2.428367021441271E-2</v>
      </c>
      <c r="W382" s="74">
        <f t="shared" si="109"/>
        <v>2.6696427679591489E-2</v>
      </c>
      <c r="X382" s="106"/>
      <c r="Y382" s="318">
        <v>42776</v>
      </c>
      <c r="Z382" s="316">
        <v>0.78620000000000001</v>
      </c>
      <c r="AA382" s="316">
        <f t="shared" si="110"/>
        <v>0.97280254777070074</v>
      </c>
      <c r="AB382" s="316">
        <f t="shared" si="94"/>
        <v>3.9599999999999969E-2</v>
      </c>
      <c r="AC382" s="318">
        <v>42776</v>
      </c>
      <c r="AD382" s="316">
        <v>0.74660000000000004</v>
      </c>
      <c r="AE382" s="316">
        <f t="shared" si="111"/>
        <v>0.91734012738853465</v>
      </c>
      <c r="AF382" s="316">
        <f t="shared" si="95"/>
        <v>0.14739999999999998</v>
      </c>
      <c r="AG382" s="316">
        <f t="shared" si="96"/>
        <v>0.10780000000000001</v>
      </c>
      <c r="AH382" s="4">
        <v>42776</v>
      </c>
      <c r="AI382" s="5">
        <v>0.89400000000000002</v>
      </c>
      <c r="AJ382" s="5">
        <f t="shared" si="112"/>
        <v>0.94261146496815307</v>
      </c>
      <c r="AK382" s="106"/>
      <c r="AL382" s="95">
        <f t="shared" si="97"/>
        <v>91.484305970376653</v>
      </c>
      <c r="AM382" s="70">
        <f t="shared" si="101"/>
        <v>9.4558188573234461E-3</v>
      </c>
      <c r="AN382" s="74">
        <f t="shared" si="93"/>
        <v>6.4474063772162471E-2</v>
      </c>
      <c r="AO382" s="74">
        <f t="shared" si="113"/>
        <v>6.1882041195267794E-2</v>
      </c>
      <c r="AP382" s="106"/>
      <c r="AQ382" s="4">
        <v>42776</v>
      </c>
      <c r="AR382" s="5">
        <v>1.1534</v>
      </c>
      <c r="AS382" s="330">
        <v>42776</v>
      </c>
      <c r="AT382" s="404">
        <v>1.484</v>
      </c>
      <c r="AU382" s="330">
        <v>42776</v>
      </c>
      <c r="AV382" s="328">
        <v>1.484</v>
      </c>
      <c r="AW382" s="330">
        <v>42776</v>
      </c>
      <c r="AX382" s="404">
        <v>1.484</v>
      </c>
      <c r="AY382" s="330">
        <v>42776</v>
      </c>
      <c r="AZ382" s="404">
        <v>3.9529000000000001</v>
      </c>
      <c r="BA382" s="106"/>
      <c r="BC382" s="4">
        <v>42776</v>
      </c>
      <c r="BD382" s="5">
        <v>2.3529999999999998</v>
      </c>
    </row>
    <row r="383" spans="1:56">
      <c r="A383" s="4">
        <v>42783</v>
      </c>
      <c r="B383" s="318">
        <v>42783</v>
      </c>
      <c r="C383" s="316">
        <v>0.31390000000000001</v>
      </c>
      <c r="D383" s="316">
        <f t="shared" si="102"/>
        <v>0.58909872611464975</v>
      </c>
      <c r="E383" s="316">
        <f t="shared" si="98"/>
        <v>1.3900000000000023E-2</v>
      </c>
      <c r="F383" s="4">
        <v>42783</v>
      </c>
      <c r="G383" s="5">
        <v>0.3</v>
      </c>
      <c r="H383" s="5">
        <f t="shared" si="103"/>
        <v>0.56817197452229273</v>
      </c>
      <c r="I383" s="106"/>
      <c r="J383" s="95">
        <f t="shared" si="104"/>
        <v>97.048911743213907</v>
      </c>
      <c r="K383" s="70">
        <f t="shared" si="105"/>
        <v>1.7960661365524063E-3</v>
      </c>
      <c r="L383" s="74">
        <f t="shared" si="106"/>
        <v>5.2691878892573339E-2</v>
      </c>
      <c r="M383" s="74">
        <f t="shared" si="107"/>
        <v>5.831822098381572E-2</v>
      </c>
      <c r="N383" s="106"/>
      <c r="O383" s="4">
        <v>42783</v>
      </c>
      <c r="P383" s="5">
        <v>1.28</v>
      </c>
      <c r="Q383" s="5">
        <f t="shared" si="108"/>
        <v>1.1061146496815286</v>
      </c>
      <c r="R383" s="106"/>
      <c r="S383" s="5">
        <f>(1+G383)/(1+P383)-1</f>
        <v>-0.42982456140350878</v>
      </c>
      <c r="T383" s="95">
        <f t="shared" si="99"/>
        <v>104.40162936389028</v>
      </c>
      <c r="U383" s="70">
        <f t="shared" si="100"/>
        <v>5.3949052097248954E-4</v>
      </c>
      <c r="V383" s="74">
        <f t="shared" si="92"/>
        <v>2.4137359248475737E-2</v>
      </c>
      <c r="W383" s="74">
        <f t="shared" si="109"/>
        <v>2.6708300171640741E-2</v>
      </c>
      <c r="X383" s="106"/>
      <c r="Y383" s="318">
        <v>42783</v>
      </c>
      <c r="Z383" s="316">
        <v>0.76239999999999997</v>
      </c>
      <c r="AA383" s="316">
        <f t="shared" si="110"/>
        <v>0.96249044585987287</v>
      </c>
      <c r="AB383" s="316">
        <f t="shared" si="94"/>
        <v>5.4999999999999938E-2</v>
      </c>
      <c r="AC383" s="318">
        <v>42783</v>
      </c>
      <c r="AD383" s="316">
        <v>0.70740000000000003</v>
      </c>
      <c r="AE383" s="316">
        <f t="shared" si="111"/>
        <v>0.90650318471337521</v>
      </c>
      <c r="AF383" s="316">
        <f t="shared" si="95"/>
        <v>0.12459999999999993</v>
      </c>
      <c r="AG383" s="316">
        <f t="shared" si="96"/>
        <v>6.9599999999999995E-2</v>
      </c>
      <c r="AH383" s="4">
        <v>42783</v>
      </c>
      <c r="AI383" s="5">
        <v>0.83199999999999996</v>
      </c>
      <c r="AJ383" s="5">
        <f t="shared" si="112"/>
        <v>0.93239490445859874</v>
      </c>
      <c r="AK383" s="106"/>
      <c r="AL383" s="95">
        <f t="shared" si="97"/>
        <v>92.04838752284283</v>
      </c>
      <c r="AM383" s="70">
        <f t="shared" si="101"/>
        <v>6.1658832789181529E-3</v>
      </c>
      <c r="AN383" s="74">
        <f t="shared" si="93"/>
        <v>6.3833454440911069E-2</v>
      </c>
      <c r="AO383" s="74">
        <f t="shared" si="113"/>
        <v>6.1855469584430403E-2</v>
      </c>
      <c r="AP383" s="106"/>
      <c r="AQ383" s="4">
        <v>42783</v>
      </c>
      <c r="AR383" s="5">
        <v>1.1188</v>
      </c>
      <c r="AS383" s="330">
        <v>42783</v>
      </c>
      <c r="AT383" s="404">
        <v>1.4638</v>
      </c>
      <c r="AU383" s="330">
        <v>42783</v>
      </c>
      <c r="AV383" s="328">
        <v>1.4638</v>
      </c>
      <c r="AW383" s="330">
        <v>42783</v>
      </c>
      <c r="AX383" s="404">
        <v>1.4638</v>
      </c>
      <c r="AY383" s="330">
        <v>42783</v>
      </c>
      <c r="AZ383" s="404">
        <v>3.9529000000000001</v>
      </c>
      <c r="BA383" s="106"/>
      <c r="BC383" s="4">
        <v>42783</v>
      </c>
      <c r="BD383" s="5">
        <v>2.3650000000000002</v>
      </c>
    </row>
    <row r="384" spans="1:56">
      <c r="A384" s="4">
        <v>42790</v>
      </c>
      <c r="B384" s="318">
        <v>42790</v>
      </c>
      <c r="C384" s="316">
        <v>0.1973</v>
      </c>
      <c r="D384" s="316">
        <f t="shared" si="102"/>
        <v>0.57911592356687902</v>
      </c>
      <c r="E384" s="316">
        <f t="shared" si="98"/>
        <v>1.3300000000000006E-2</v>
      </c>
      <c r="F384" s="4">
        <v>42790</v>
      </c>
      <c r="G384" s="5">
        <v>0.184</v>
      </c>
      <c r="H384" s="5">
        <f t="shared" si="103"/>
        <v>0.55876433121019076</v>
      </c>
      <c r="I384" s="106"/>
      <c r="J384" s="95">
        <f t="shared" si="104"/>
        <v>98.178484566262526</v>
      </c>
      <c r="K384" s="70">
        <f t="shared" si="105"/>
        <v>1.1639211638327349E-2</v>
      </c>
      <c r="L384" s="74">
        <f t="shared" si="106"/>
        <v>5.3692376014549625E-2</v>
      </c>
      <c r="M384" s="74">
        <f t="shared" si="107"/>
        <v>5.8275778305134196E-2</v>
      </c>
      <c r="N384" s="106"/>
      <c r="O384" s="4">
        <v>42790</v>
      </c>
      <c r="P384" s="5">
        <v>1.2</v>
      </c>
      <c r="Q384" s="5">
        <f t="shared" si="108"/>
        <v>1.1051592356687898</v>
      </c>
      <c r="R384" s="106"/>
      <c r="S384" s="5">
        <f>(1+G384)/(1+P384)-1</f>
        <v>-0.46181818181818191</v>
      </c>
      <c r="T384" s="95">
        <f t="shared" si="99"/>
        <v>104.7376834692847</v>
      </c>
      <c r="U384" s="70">
        <f t="shared" si="100"/>
        <v>3.2188588189856039E-3</v>
      </c>
      <c r="V384" s="74">
        <f t="shared" ref="V384:V447" si="114">STDEVPA(U333:U384)*SQRT(52)</f>
        <v>2.4322291007125123E-2</v>
      </c>
      <c r="W384" s="74">
        <f t="shared" si="109"/>
        <v>2.6721357150520812E-2</v>
      </c>
      <c r="X384" s="106"/>
      <c r="Y384" s="318">
        <v>42790</v>
      </c>
      <c r="Z384" s="316">
        <v>0.63759999999999994</v>
      </c>
      <c r="AA384" s="316">
        <f t="shared" si="110"/>
        <v>0.95145414012738883</v>
      </c>
      <c r="AB384" s="316">
        <f t="shared" si="94"/>
        <v>5.7099999999999929E-2</v>
      </c>
      <c r="AC384" s="318">
        <v>42790</v>
      </c>
      <c r="AD384" s="316">
        <v>0.58050000000000002</v>
      </c>
      <c r="AE384" s="316">
        <f t="shared" si="111"/>
        <v>0.89504649681528659</v>
      </c>
      <c r="AF384" s="316">
        <f t="shared" si="95"/>
        <v>0.13549999999999995</v>
      </c>
      <c r="AG384" s="316">
        <f t="shared" si="96"/>
        <v>7.8400000000000025E-2</v>
      </c>
      <c r="AH384" s="4">
        <v>42790</v>
      </c>
      <c r="AI384" s="5">
        <v>0.71599999999999997</v>
      </c>
      <c r="AJ384" s="5">
        <f t="shared" si="112"/>
        <v>0.92159872611464988</v>
      </c>
      <c r="AK384" s="106"/>
      <c r="AL384" s="95">
        <f t="shared" si="97"/>
        <v>93.114069655308924</v>
      </c>
      <c r="AM384" s="70">
        <f t="shared" si="101"/>
        <v>1.1577412284399149E-2</v>
      </c>
      <c r="AN384" s="74">
        <f t="shared" ref="AN384:AN443" si="115">STDEVPA(AM333:AM384)*SQRT(52)</f>
        <v>6.4605619834925687E-2</v>
      </c>
      <c r="AO384" s="74">
        <f t="shared" si="113"/>
        <v>6.1836079831556659E-2</v>
      </c>
      <c r="AP384" s="106"/>
      <c r="AQ384" s="4">
        <v>42790</v>
      </c>
      <c r="AR384" s="5">
        <v>1.0219</v>
      </c>
      <c r="AS384" s="330">
        <v>42790</v>
      </c>
      <c r="AT384" s="404">
        <v>1.3744000000000001</v>
      </c>
      <c r="AU384" s="330">
        <v>42790</v>
      </c>
      <c r="AV384" s="328">
        <v>1.3744000000000001</v>
      </c>
      <c r="AW384" s="330">
        <v>42790</v>
      </c>
      <c r="AX384" s="404">
        <v>1.3744000000000001</v>
      </c>
      <c r="AY384" s="330">
        <v>42790</v>
      </c>
      <c r="AZ384" s="404">
        <v>3.9529000000000001</v>
      </c>
      <c r="BA384" s="106"/>
      <c r="BC384" s="4">
        <v>42790</v>
      </c>
      <c r="BD384" s="5">
        <v>2.2759999999999998</v>
      </c>
    </row>
    <row r="385" spans="1:56">
      <c r="A385" s="4">
        <v>42797</v>
      </c>
      <c r="B385" s="318">
        <v>42797</v>
      </c>
      <c r="C385" s="316">
        <v>0.37130000000000002</v>
      </c>
      <c r="D385" s="316">
        <f t="shared" si="102"/>
        <v>0.57039808917197465</v>
      </c>
      <c r="E385" s="316">
        <f t="shared" si="98"/>
        <v>1.8300000000000038E-2</v>
      </c>
      <c r="F385" s="4">
        <v>42797</v>
      </c>
      <c r="G385" s="5">
        <v>0.35299999999999998</v>
      </c>
      <c r="H385" s="5">
        <f t="shared" si="103"/>
        <v>0.55067515923566845</v>
      </c>
      <c r="I385" s="106"/>
      <c r="J385" s="95">
        <f t="shared" si="104"/>
        <v>96.537578229826551</v>
      </c>
      <c r="K385" s="70">
        <f t="shared" si="105"/>
        <v>-1.6713502389910047E-2</v>
      </c>
      <c r="L385" s="74">
        <f t="shared" si="106"/>
        <v>5.5485488109058234E-2</v>
      </c>
      <c r="M385" s="74">
        <f t="shared" si="107"/>
        <v>5.8257368745103032E-2</v>
      </c>
      <c r="N385" s="106"/>
      <c r="O385" s="4">
        <v>42797</v>
      </c>
      <c r="P385" s="5">
        <v>1.22</v>
      </c>
      <c r="Q385" s="5">
        <f t="shared" si="108"/>
        <v>1.1043949044585986</v>
      </c>
      <c r="R385" s="106"/>
      <c r="S385" s="5">
        <f>(1+G385)/(1+P385)-1</f>
        <v>-0.39054054054054044</v>
      </c>
      <c r="T385" s="95">
        <f t="shared" si="99"/>
        <v>103.99061972646695</v>
      </c>
      <c r="U385" s="70">
        <f t="shared" si="100"/>
        <v>-7.1327121058280957E-3</v>
      </c>
      <c r="V385" s="74">
        <f t="shared" si="114"/>
        <v>2.5369979584796937E-2</v>
      </c>
      <c r="W385" s="74">
        <f t="shared" si="109"/>
        <v>2.6743621999783675E-2</v>
      </c>
      <c r="X385" s="106"/>
      <c r="Y385" s="318">
        <v>42797</v>
      </c>
      <c r="Z385" s="316">
        <v>0.74370000000000003</v>
      </c>
      <c r="AA385" s="316">
        <f t="shared" si="110"/>
        <v>0.94147133757961787</v>
      </c>
      <c r="AB385" s="316">
        <f t="shared" si="94"/>
        <v>6.6900000000000071E-2</v>
      </c>
      <c r="AC385" s="318">
        <v>42797</v>
      </c>
      <c r="AD385" s="316">
        <v>0.67679999999999996</v>
      </c>
      <c r="AE385" s="316">
        <f t="shared" si="111"/>
        <v>0.88466942675159244</v>
      </c>
      <c r="AF385" s="316">
        <f t="shared" si="95"/>
        <v>0.12820000000000009</v>
      </c>
      <c r="AG385" s="316">
        <f t="shared" si="96"/>
        <v>6.1300000000000021E-2</v>
      </c>
      <c r="AH385" s="4">
        <v>42797</v>
      </c>
      <c r="AI385" s="5">
        <v>0.80500000000000005</v>
      </c>
      <c r="AJ385" s="5">
        <f t="shared" si="112"/>
        <v>0.91187898089171993</v>
      </c>
      <c r="AK385" s="106"/>
      <c r="AL385" s="95">
        <f t="shared" si="97"/>
        <v>92.295230847776295</v>
      </c>
      <c r="AM385" s="70">
        <f t="shared" si="101"/>
        <v>-8.7939321153486117E-3</v>
      </c>
      <c r="AN385" s="74">
        <f t="shared" si="115"/>
        <v>6.478522698884881E-2</v>
      </c>
      <c r="AO385" s="74">
        <f t="shared" si="113"/>
        <v>6.1822883410631475E-2</v>
      </c>
      <c r="AP385" s="106"/>
      <c r="AQ385" s="4">
        <v>42797</v>
      </c>
      <c r="AR385" s="5">
        <v>1.1935</v>
      </c>
      <c r="AS385" s="330">
        <v>42797</v>
      </c>
      <c r="AT385" s="404">
        <v>1.5526</v>
      </c>
      <c r="AU385" s="330">
        <v>42797</v>
      </c>
      <c r="AV385" s="328">
        <v>1.5526</v>
      </c>
      <c r="AW385" s="330">
        <v>42797</v>
      </c>
      <c r="AX385" s="404">
        <v>1.5526</v>
      </c>
      <c r="AY385" s="330">
        <v>42797</v>
      </c>
      <c r="AZ385" s="404">
        <v>3.9529000000000001</v>
      </c>
      <c r="BA385" s="106"/>
      <c r="BC385" s="4">
        <v>42797</v>
      </c>
      <c r="BD385" s="5">
        <v>2.423</v>
      </c>
    </row>
    <row r="386" spans="1:56">
      <c r="A386" s="4">
        <v>42804</v>
      </c>
      <c r="B386" s="318">
        <v>42804</v>
      </c>
      <c r="C386" s="316">
        <v>0.50170000000000003</v>
      </c>
      <c r="D386" s="316">
        <f t="shared" si="102"/>
        <v>0.56230700636942699</v>
      </c>
      <c r="E386" s="316">
        <f t="shared" si="98"/>
        <v>2.0700000000000052E-2</v>
      </c>
      <c r="F386" s="4">
        <v>42804</v>
      </c>
      <c r="G386" s="5">
        <v>0.48099999999999998</v>
      </c>
      <c r="H386" s="5">
        <f t="shared" si="103"/>
        <v>0.5432165605095538</v>
      </c>
      <c r="I386" s="106"/>
      <c r="J386" s="95">
        <f t="shared" si="104"/>
        <v>95.314838051032723</v>
      </c>
      <c r="K386" s="70">
        <f t="shared" si="105"/>
        <v>-1.2665950412417182E-2</v>
      </c>
      <c r="L386" s="74">
        <f t="shared" si="106"/>
        <v>5.6771117966791018E-2</v>
      </c>
      <c r="M386" s="74">
        <f t="shared" si="107"/>
        <v>5.8253301734361836E-2</v>
      </c>
      <c r="N386" s="106"/>
      <c r="O386" s="4">
        <v>42804</v>
      </c>
      <c r="P386" s="5">
        <v>1.24</v>
      </c>
      <c r="Q386" s="5">
        <f t="shared" si="108"/>
        <v>1.1032484076433122</v>
      </c>
      <c r="R386" s="106"/>
      <c r="S386" s="5">
        <f>(1+G386)/(1+P386)-1</f>
        <v>-0.33883928571428579</v>
      </c>
      <c r="T386" s="95">
        <f t="shared" si="99"/>
        <v>103.45240486858086</v>
      </c>
      <c r="U386" s="70">
        <f t="shared" si="100"/>
        <v>-5.1756096780824039E-3</v>
      </c>
      <c r="V386" s="74">
        <f t="shared" si="114"/>
        <v>2.5896981979867898E-2</v>
      </c>
      <c r="W386" s="74">
        <f t="shared" si="109"/>
        <v>2.6768809923198141E-2</v>
      </c>
      <c r="X386" s="106"/>
      <c r="Y386" s="318">
        <v>42804</v>
      </c>
      <c r="Z386" s="316">
        <v>0.8871</v>
      </c>
      <c r="AA386" s="316">
        <f t="shared" si="110"/>
        <v>0.93231910828025499</v>
      </c>
      <c r="AB386" s="316">
        <f t="shared" si="94"/>
        <v>5.0000000000000044E-2</v>
      </c>
      <c r="AC386" s="318">
        <v>42804</v>
      </c>
      <c r="AD386" s="316">
        <v>0.83709999999999996</v>
      </c>
      <c r="AE386" s="316">
        <f t="shared" si="111"/>
        <v>0.87526369426751616</v>
      </c>
      <c r="AF386" s="316">
        <f t="shared" si="95"/>
        <v>0.14490000000000003</v>
      </c>
      <c r="AG386" s="316">
        <f t="shared" si="96"/>
        <v>9.4899999999999984E-2</v>
      </c>
      <c r="AH386" s="4">
        <v>42804</v>
      </c>
      <c r="AI386" s="5">
        <v>0.98199999999999998</v>
      </c>
      <c r="AJ386" s="5">
        <f t="shared" si="112"/>
        <v>0.90321019108280254</v>
      </c>
      <c r="AK386" s="106"/>
      <c r="AL386" s="95">
        <f t="shared" si="97"/>
        <v>90.690191994704833</v>
      </c>
      <c r="AM386" s="70">
        <f t="shared" si="101"/>
        <v>-1.7390268579734892E-2</v>
      </c>
      <c r="AN386" s="74">
        <f t="shared" si="115"/>
        <v>6.6891406180213372E-2</v>
      </c>
      <c r="AO386" s="74">
        <f t="shared" si="113"/>
        <v>6.1823102187668434E-2</v>
      </c>
      <c r="AP386" s="106"/>
      <c r="AQ386" s="4">
        <v>42804</v>
      </c>
      <c r="AR386" s="5">
        <v>1.3221000000000001</v>
      </c>
      <c r="AS386" s="330">
        <v>42804</v>
      </c>
      <c r="AT386" s="404">
        <v>1.6575</v>
      </c>
      <c r="AU386" s="330">
        <v>42804</v>
      </c>
      <c r="AV386" s="328">
        <v>1.6575</v>
      </c>
      <c r="AW386" s="330">
        <v>42804</v>
      </c>
      <c r="AX386" s="404">
        <v>1.6575</v>
      </c>
      <c r="AY386" s="330">
        <v>42804</v>
      </c>
      <c r="AZ386" s="404">
        <v>3.9529000000000001</v>
      </c>
      <c r="BA386" s="106"/>
      <c r="BC386" s="4">
        <v>42804</v>
      </c>
      <c r="BD386" s="5">
        <v>2.496</v>
      </c>
    </row>
    <row r="387" spans="1:56">
      <c r="A387" s="4">
        <v>42811</v>
      </c>
      <c r="B387" s="318">
        <v>42811</v>
      </c>
      <c r="C387" s="316">
        <v>0.44929999999999998</v>
      </c>
      <c r="D387" s="316">
        <f t="shared" si="102"/>
        <v>0.55460127388535052</v>
      </c>
      <c r="E387" s="316">
        <f t="shared" si="98"/>
        <v>1.7299999999999982E-2</v>
      </c>
      <c r="F387" s="4">
        <v>42811</v>
      </c>
      <c r="G387" s="5">
        <v>0.432</v>
      </c>
      <c r="H387" s="5">
        <f t="shared" si="103"/>
        <v>0.5361273885350315</v>
      </c>
      <c r="I387" s="106"/>
      <c r="J387" s="95">
        <f t="shared" si="104"/>
        <v>95.780894129895827</v>
      </c>
      <c r="K387" s="70">
        <f t="shared" si="105"/>
        <v>4.8896487513683069E-3</v>
      </c>
      <c r="L387" s="74">
        <f t="shared" si="106"/>
        <v>5.6667845755358166E-2</v>
      </c>
      <c r="M387" s="74">
        <f t="shared" si="107"/>
        <v>5.8244962737994975E-2</v>
      </c>
      <c r="N387" s="106"/>
      <c r="O387" s="4">
        <v>42811</v>
      </c>
      <c r="P387" s="5">
        <v>1.26</v>
      </c>
      <c r="Q387" s="5">
        <f t="shared" si="108"/>
        <v>1.1026751592356687</v>
      </c>
      <c r="R387" s="106"/>
      <c r="S387" s="5">
        <f>(1+G387)/(1+P387)-1</f>
        <v>-0.36637168141592913</v>
      </c>
      <c r="T387" s="95">
        <f t="shared" si="99"/>
        <v>103.73863724787878</v>
      </c>
      <c r="U387" s="70">
        <f t="shared" si="100"/>
        <v>2.7668025664704366E-3</v>
      </c>
      <c r="V387" s="74">
        <f t="shared" si="114"/>
        <v>2.5773834833775561E-2</v>
      </c>
      <c r="W387" s="74">
        <f t="shared" si="109"/>
        <v>2.6793350099621482E-2</v>
      </c>
      <c r="X387" s="106"/>
      <c r="Y387" s="318">
        <v>42811</v>
      </c>
      <c r="Z387" s="316">
        <v>0.86609999999999998</v>
      </c>
      <c r="AA387" s="316">
        <f t="shared" si="110"/>
        <v>0.92366178343949068</v>
      </c>
      <c r="AB387" s="316">
        <f t="shared" si="94"/>
        <v>6.140000000000001E-2</v>
      </c>
      <c r="AC387" s="318">
        <v>42811</v>
      </c>
      <c r="AD387" s="316">
        <v>0.80469999999999997</v>
      </c>
      <c r="AE387" s="316">
        <f t="shared" si="111"/>
        <v>0.86606496815286649</v>
      </c>
      <c r="AF387" s="316">
        <f t="shared" si="95"/>
        <v>0.11930000000000007</v>
      </c>
      <c r="AG387" s="316">
        <f t="shared" si="96"/>
        <v>5.7900000000000063E-2</v>
      </c>
      <c r="AH387" s="4">
        <v>42811</v>
      </c>
      <c r="AI387" s="5">
        <v>0.92400000000000004</v>
      </c>
      <c r="AJ387" s="5">
        <f t="shared" si="112"/>
        <v>0.89485350318471346</v>
      </c>
      <c r="AK387" s="106"/>
      <c r="AL387" s="95">
        <f t="shared" si="97"/>
        <v>91.212729249766028</v>
      </c>
      <c r="AM387" s="70">
        <f t="shared" si="101"/>
        <v>5.761783535442341E-3</v>
      </c>
      <c r="AN387" s="74">
        <f t="shared" si="115"/>
        <v>6.6850532974383259E-2</v>
      </c>
      <c r="AO387" s="74">
        <f t="shared" si="113"/>
        <v>6.1820250124130248E-2</v>
      </c>
      <c r="AP387" s="106"/>
      <c r="AQ387" s="4">
        <v>42811</v>
      </c>
      <c r="AR387" s="5">
        <v>1.2631000000000001</v>
      </c>
      <c r="AS387" s="330">
        <v>42811</v>
      </c>
      <c r="AT387" s="404">
        <v>1.6169</v>
      </c>
      <c r="AU387" s="330">
        <v>42811</v>
      </c>
      <c r="AV387" s="328">
        <v>1.6169</v>
      </c>
      <c r="AW387" s="330">
        <v>42811</v>
      </c>
      <c r="AX387" s="404">
        <v>1.6169</v>
      </c>
      <c r="AY387" s="330">
        <v>42811</v>
      </c>
      <c r="AZ387" s="404">
        <v>3.9529000000000001</v>
      </c>
      <c r="BA387" s="106"/>
      <c r="BC387" s="4">
        <v>42811</v>
      </c>
      <c r="BD387" s="5">
        <v>2.4</v>
      </c>
    </row>
    <row r="388" spans="1:56">
      <c r="A388" s="4">
        <v>42818</v>
      </c>
      <c r="B388" s="318">
        <v>42818</v>
      </c>
      <c r="C388" s="316">
        <v>0.42170000000000002</v>
      </c>
      <c r="D388" s="316">
        <f t="shared" si="102"/>
        <v>0.54629044585987285</v>
      </c>
      <c r="E388" s="316">
        <f t="shared" si="98"/>
        <v>2.0699999999999996E-2</v>
      </c>
      <c r="F388" s="4">
        <v>42818</v>
      </c>
      <c r="G388" s="5">
        <v>0.40100000000000002</v>
      </c>
      <c r="H388" s="5">
        <f t="shared" si="103"/>
        <v>0.52829936305732428</v>
      </c>
      <c r="I388" s="106"/>
      <c r="J388" s="95">
        <f t="shared" si="104"/>
        <v>96.077040245787344</v>
      </c>
      <c r="K388" s="70">
        <f t="shared" si="105"/>
        <v>3.0919122083981651E-3</v>
      </c>
      <c r="L388" s="74">
        <f t="shared" si="106"/>
        <v>5.6661165241778388E-2</v>
      </c>
      <c r="M388" s="74">
        <f t="shared" si="107"/>
        <v>5.8236384992558989E-2</v>
      </c>
      <c r="N388" s="106"/>
      <c r="O388" s="4">
        <v>42818</v>
      </c>
      <c r="P388" s="5">
        <v>1.22</v>
      </c>
      <c r="Q388" s="5">
        <f t="shared" si="108"/>
        <v>1.1015286624203822</v>
      </c>
      <c r="R388" s="106"/>
      <c r="S388" s="5">
        <f>(1+G388)/(1+P388)-1</f>
        <v>-0.36891891891891881</v>
      </c>
      <c r="T388" s="95">
        <f t="shared" si="99"/>
        <v>103.76516284091228</v>
      </c>
      <c r="U388" s="70">
        <f t="shared" si="100"/>
        <v>2.5569637058288732E-4</v>
      </c>
      <c r="V388" s="74">
        <f t="shared" si="114"/>
        <v>2.5720397868461378E-2</v>
      </c>
      <c r="W388" s="74">
        <f t="shared" si="109"/>
        <v>2.6818622785454341E-2</v>
      </c>
      <c r="X388" s="106"/>
      <c r="Y388" s="318">
        <v>42818</v>
      </c>
      <c r="Z388" s="316">
        <v>0.81579999999999997</v>
      </c>
      <c r="AA388" s="316">
        <f t="shared" si="110"/>
        <v>0.91442229299363054</v>
      </c>
      <c r="AB388" s="316">
        <f t="shared" si="94"/>
        <v>6.5400000000000014E-2</v>
      </c>
      <c r="AC388" s="318">
        <v>42818</v>
      </c>
      <c r="AD388" s="316">
        <v>0.75039999999999996</v>
      </c>
      <c r="AE388" s="316">
        <f t="shared" si="111"/>
        <v>0.85638980891719774</v>
      </c>
      <c r="AF388" s="316">
        <f t="shared" si="95"/>
        <v>0.12560000000000004</v>
      </c>
      <c r="AG388" s="316">
        <f t="shared" si="96"/>
        <v>6.0200000000000031E-2</v>
      </c>
      <c r="AH388" s="4">
        <v>42818</v>
      </c>
      <c r="AI388" s="5">
        <v>0.876</v>
      </c>
      <c r="AJ388" s="5">
        <f t="shared" si="112"/>
        <v>0.88601273885350307</v>
      </c>
      <c r="AK388" s="106"/>
      <c r="AL388" s="95">
        <f t="shared" si="97"/>
        <v>91.647678863337717</v>
      </c>
      <c r="AM388" s="70">
        <f t="shared" si="101"/>
        <v>4.7685187928175575E-3</v>
      </c>
      <c r="AN388" s="74">
        <f t="shared" si="115"/>
        <v>6.7001471993155287E-2</v>
      </c>
      <c r="AO388" s="74">
        <f t="shared" si="113"/>
        <v>6.1818207679835382E-2</v>
      </c>
      <c r="AP388" s="106"/>
      <c r="AQ388" s="4">
        <v>42818</v>
      </c>
      <c r="AR388" s="5">
        <v>1.2361</v>
      </c>
      <c r="AS388" s="330">
        <v>42818</v>
      </c>
      <c r="AT388" s="404">
        <v>1.6</v>
      </c>
      <c r="AU388" s="330">
        <v>42818</v>
      </c>
      <c r="AV388" s="328">
        <v>1.6</v>
      </c>
      <c r="AW388" s="330">
        <v>42818</v>
      </c>
      <c r="AX388" s="404">
        <v>1.6</v>
      </c>
      <c r="AY388" s="330">
        <v>42818</v>
      </c>
      <c r="AZ388" s="404">
        <v>3.9529000000000001</v>
      </c>
      <c r="BA388" s="106"/>
      <c r="BC388" s="4">
        <v>42818</v>
      </c>
      <c r="BD388" s="5">
        <v>2.3050000000000002</v>
      </c>
    </row>
    <row r="389" spans="1:56">
      <c r="A389" s="4">
        <v>42825</v>
      </c>
      <c r="B389" s="318">
        <v>42825</v>
      </c>
      <c r="C389" s="316">
        <v>0.35949999999999999</v>
      </c>
      <c r="D389" s="316">
        <f t="shared" si="102"/>
        <v>0.53805350318471346</v>
      </c>
      <c r="E389" s="316">
        <f t="shared" si="98"/>
        <v>3.4499999999999975E-2</v>
      </c>
      <c r="F389" s="4">
        <v>42825</v>
      </c>
      <c r="G389" s="5">
        <v>0.32500000000000001</v>
      </c>
      <c r="H389" s="5">
        <f t="shared" si="103"/>
        <v>0.52050955414012701</v>
      </c>
      <c r="I389" s="106"/>
      <c r="J389" s="95">
        <f t="shared" si="104"/>
        <v>96.807346436242838</v>
      </c>
      <c r="K389" s="70">
        <f t="shared" si="105"/>
        <v>7.6012561230779088E-3</v>
      </c>
      <c r="L389" s="74">
        <f t="shared" si="106"/>
        <v>5.7002355949822572E-2</v>
      </c>
      <c r="M389" s="74">
        <f t="shared" si="107"/>
        <v>5.8230785366657427E-2</v>
      </c>
      <c r="N389" s="106"/>
      <c r="O389" s="4">
        <v>42825</v>
      </c>
      <c r="P389" s="5">
        <v>1.1499999999999999</v>
      </c>
      <c r="Q389" s="5">
        <f t="shared" si="108"/>
        <v>1.0998726114649682</v>
      </c>
      <c r="R389" s="106"/>
      <c r="S389" s="5">
        <f>(1+G389)/(1+P389)-1</f>
        <v>-0.38372093023255816</v>
      </c>
      <c r="T389" s="95">
        <f t="shared" si="99"/>
        <v>103.91945092987348</v>
      </c>
      <c r="U389" s="70">
        <f t="shared" si="100"/>
        <v>1.4868968036771848E-3</v>
      </c>
      <c r="V389" s="74">
        <f t="shared" si="114"/>
        <v>2.5620686331259974E-2</v>
      </c>
      <c r="W389" s="74">
        <f t="shared" si="109"/>
        <v>2.6844017863715441E-2</v>
      </c>
      <c r="X389" s="106"/>
      <c r="Y389" s="318">
        <v>42825</v>
      </c>
      <c r="Z389" s="316">
        <v>0.77510000000000001</v>
      </c>
      <c r="AA389" s="316">
        <f t="shared" si="110"/>
        <v>0.90538471337579629</v>
      </c>
      <c r="AB389" s="316">
        <f t="shared" si="94"/>
        <v>6.5699999999999981E-2</v>
      </c>
      <c r="AC389" s="318">
        <v>42825</v>
      </c>
      <c r="AD389" s="316">
        <v>0.70940000000000003</v>
      </c>
      <c r="AE389" s="316">
        <f t="shared" si="111"/>
        <v>0.84693057324840781</v>
      </c>
      <c r="AF389" s="316">
        <f t="shared" si="95"/>
        <v>0.13359999999999994</v>
      </c>
      <c r="AG389" s="316">
        <f t="shared" si="96"/>
        <v>6.789999999999996E-2</v>
      </c>
      <c r="AH389" s="4">
        <v>42825</v>
      </c>
      <c r="AI389" s="5">
        <v>0.84299999999999997</v>
      </c>
      <c r="AJ389" s="5">
        <f t="shared" si="112"/>
        <v>0.8774840764331211</v>
      </c>
      <c r="AK389" s="106"/>
      <c r="AL389" s="95">
        <f t="shared" si="97"/>
        <v>91.948029997417279</v>
      </c>
      <c r="AM389" s="70">
        <f t="shared" si="101"/>
        <v>3.2772366720540433E-3</v>
      </c>
      <c r="AN389" s="74">
        <f t="shared" si="115"/>
        <v>6.651096439400063E-2</v>
      </c>
      <c r="AO389" s="74">
        <f t="shared" si="113"/>
        <v>6.1810136299173216E-2</v>
      </c>
      <c r="AP389" s="106"/>
      <c r="AQ389" s="4">
        <v>42825</v>
      </c>
      <c r="AR389" s="5">
        <v>1.1651</v>
      </c>
      <c r="AS389" s="330">
        <v>42825</v>
      </c>
      <c r="AT389" s="404">
        <v>1.5270999999999999</v>
      </c>
      <c r="AU389" s="330">
        <v>42825</v>
      </c>
      <c r="AV389" s="328">
        <v>1.5270999999999999</v>
      </c>
      <c r="AW389" s="330">
        <v>42825</v>
      </c>
      <c r="AX389" s="404">
        <v>1.5270999999999999</v>
      </c>
      <c r="AY389" s="330">
        <v>42825</v>
      </c>
      <c r="AZ389" s="404">
        <v>3.9529000000000001</v>
      </c>
      <c r="BA389" s="106"/>
      <c r="BC389" s="4">
        <v>42825</v>
      </c>
      <c r="BD389" s="5">
        <v>2.3130000000000002</v>
      </c>
    </row>
    <row r="390" spans="1:56">
      <c r="A390" s="4">
        <v>42832</v>
      </c>
      <c r="B390" s="318">
        <v>42832</v>
      </c>
      <c r="C390" s="316">
        <v>0.26200000000000001</v>
      </c>
      <c r="D390" s="316">
        <f t="shared" si="102"/>
        <v>0.52909363057324854</v>
      </c>
      <c r="E390" s="316">
        <f t="shared" si="98"/>
        <v>3.6000000000000004E-2</v>
      </c>
      <c r="F390" s="4">
        <v>42832</v>
      </c>
      <c r="G390" s="5">
        <v>0.22600000000000001</v>
      </c>
      <c r="H390" s="5">
        <f t="shared" si="103"/>
        <v>0.51206369426751563</v>
      </c>
      <c r="I390" s="106"/>
      <c r="J390" s="95">
        <f t="shared" si="104"/>
        <v>97.767839703652811</v>
      </c>
      <c r="K390" s="70">
        <f t="shared" si="105"/>
        <v>9.9216981228026132E-3</v>
      </c>
      <c r="L390" s="74">
        <f t="shared" si="106"/>
        <v>5.7763745361678089E-2</v>
      </c>
      <c r="M390" s="74">
        <f t="shared" si="107"/>
        <v>5.8233726879761541E-2</v>
      </c>
      <c r="N390" s="106"/>
      <c r="O390" s="4">
        <v>42832</v>
      </c>
      <c r="P390" s="5">
        <v>1.17</v>
      </c>
      <c r="Q390" s="5">
        <f t="shared" si="108"/>
        <v>1.0978980891719745</v>
      </c>
      <c r="R390" s="106"/>
      <c r="S390" s="5">
        <f>(1+G390)/(1+P390)-1</f>
        <v>-0.43502304147465432</v>
      </c>
      <c r="T390" s="95">
        <f t="shared" si="99"/>
        <v>104.45615228353108</v>
      </c>
      <c r="U390" s="70">
        <f t="shared" si="100"/>
        <v>5.164589967086913E-3</v>
      </c>
      <c r="V390" s="74">
        <f t="shared" si="114"/>
        <v>2.5883032529115443E-2</v>
      </c>
      <c r="W390" s="74">
        <f t="shared" si="109"/>
        <v>2.6871001748850008E-2</v>
      </c>
      <c r="X390" s="106"/>
      <c r="Y390" s="318">
        <v>42832</v>
      </c>
      <c r="Z390" s="316">
        <v>0.68010000000000004</v>
      </c>
      <c r="AA390" s="316">
        <f t="shared" si="110"/>
        <v>0.89572165605095555</v>
      </c>
      <c r="AB390" s="316">
        <f t="shared" si="94"/>
        <v>6.7900000000000071E-2</v>
      </c>
      <c r="AC390" s="318">
        <v>42832</v>
      </c>
      <c r="AD390" s="316">
        <v>0.61219999999999997</v>
      </c>
      <c r="AE390" s="316">
        <f t="shared" si="111"/>
        <v>0.83763630573248438</v>
      </c>
      <c r="AF390" s="316">
        <f t="shared" si="95"/>
        <v>0.14780000000000004</v>
      </c>
      <c r="AG390" s="316">
        <f t="shared" si="96"/>
        <v>7.9899999999999971E-2</v>
      </c>
      <c r="AH390" s="4">
        <v>42832</v>
      </c>
      <c r="AI390" s="5">
        <v>0.76</v>
      </c>
      <c r="AJ390" s="5">
        <f t="shared" si="112"/>
        <v>0.86868789808917191</v>
      </c>
      <c r="AK390" s="106"/>
      <c r="AL390" s="95">
        <f t="shared" si="97"/>
        <v>92.708256086234101</v>
      </c>
      <c r="AM390" s="70">
        <f t="shared" si="101"/>
        <v>8.2679975725219526E-3</v>
      </c>
      <c r="AN390" s="74">
        <f t="shared" si="115"/>
        <v>6.7033870678746457E-2</v>
      </c>
      <c r="AO390" s="74">
        <f t="shared" si="113"/>
        <v>6.183994396020269E-2</v>
      </c>
      <c r="AP390" s="106"/>
      <c r="AQ390" s="4">
        <v>42832</v>
      </c>
      <c r="AR390" s="5">
        <v>1.0732999999999999</v>
      </c>
      <c r="AS390" s="330">
        <v>42832</v>
      </c>
      <c r="AT390" s="404">
        <v>1.4233</v>
      </c>
      <c r="AU390" s="330">
        <v>42832</v>
      </c>
      <c r="AV390" s="328">
        <v>1.4233</v>
      </c>
      <c r="AW390" s="330">
        <v>42832</v>
      </c>
      <c r="AX390" s="404">
        <v>1.4233</v>
      </c>
      <c r="AY390" s="330">
        <v>42832</v>
      </c>
      <c r="AZ390" s="404">
        <v>3.9529000000000001</v>
      </c>
      <c r="BA390" s="106"/>
      <c r="BC390" s="4">
        <v>42832</v>
      </c>
      <c r="BD390" s="5">
        <v>2.306</v>
      </c>
    </row>
    <row r="391" spans="1:56">
      <c r="A391" s="4">
        <v>42839</v>
      </c>
      <c r="B391" s="318">
        <v>42839</v>
      </c>
      <c r="C391" s="316">
        <v>0.2092</v>
      </c>
      <c r="D391" s="316">
        <f t="shared" si="102"/>
        <v>0.52010318471337591</v>
      </c>
      <c r="E391" s="316">
        <f t="shared" si="98"/>
        <v>2.3199999999999998E-2</v>
      </c>
      <c r="F391" s="4">
        <v>42839</v>
      </c>
      <c r="G391" s="5">
        <v>0.186</v>
      </c>
      <c r="H391" s="5">
        <f t="shared" si="103"/>
        <v>0.50368152866242011</v>
      </c>
      <c r="I391" s="106"/>
      <c r="J391" s="95">
        <f t="shared" si="104"/>
        <v>98.158887084503263</v>
      </c>
      <c r="K391" s="70">
        <f t="shared" si="105"/>
        <v>3.9997547458936198E-3</v>
      </c>
      <c r="L391" s="74">
        <f t="shared" si="106"/>
        <v>5.7832715382261347E-2</v>
      </c>
      <c r="M391" s="74">
        <f t="shared" si="107"/>
        <v>5.82364837515532E-2</v>
      </c>
      <c r="N391" s="106"/>
      <c r="O391" s="4">
        <v>42839</v>
      </c>
      <c r="P391" s="5">
        <v>1.1299999999999999</v>
      </c>
      <c r="Q391" s="5">
        <f t="shared" si="108"/>
        <v>1.0960509554140128</v>
      </c>
      <c r="R391" s="106"/>
      <c r="S391" s="5">
        <f>(1+G391)/(1+P391)-1</f>
        <v>-0.4431924882629108</v>
      </c>
      <c r="T391" s="95">
        <f t="shared" si="99"/>
        <v>104.54189872087993</v>
      </c>
      <c r="U391" s="70">
        <f t="shared" si="100"/>
        <v>8.208845096658279E-4</v>
      </c>
      <c r="V391" s="74">
        <f t="shared" si="114"/>
        <v>2.5847571484131547E-2</v>
      </c>
      <c r="W391" s="74">
        <f t="shared" si="109"/>
        <v>2.6898644420129379E-2</v>
      </c>
      <c r="X391" s="106"/>
      <c r="Y391" s="318">
        <v>42839</v>
      </c>
      <c r="Z391" s="316">
        <v>0.67069999999999996</v>
      </c>
      <c r="AA391" s="316">
        <f t="shared" si="110"/>
        <v>0.88618789808917242</v>
      </c>
      <c r="AB391" s="316">
        <f t="shared" si="94"/>
        <v>7.5099999999999945E-2</v>
      </c>
      <c r="AC391" s="318">
        <v>42839</v>
      </c>
      <c r="AD391" s="316">
        <v>0.59560000000000002</v>
      </c>
      <c r="AE391" s="316">
        <f t="shared" si="111"/>
        <v>0.82811146496815302</v>
      </c>
      <c r="AF391" s="316">
        <f t="shared" si="95"/>
        <v>0.15539999999999998</v>
      </c>
      <c r="AG391" s="316">
        <f t="shared" si="96"/>
        <v>8.0300000000000038E-2</v>
      </c>
      <c r="AH391" s="4">
        <v>42839</v>
      </c>
      <c r="AI391" s="5">
        <v>0.751</v>
      </c>
      <c r="AJ391" s="5">
        <f t="shared" si="112"/>
        <v>0.85982802547770698</v>
      </c>
      <c r="AK391" s="106"/>
      <c r="AL391" s="95">
        <f t="shared" si="97"/>
        <v>92.791104870604002</v>
      </c>
      <c r="AM391" s="70">
        <f t="shared" si="101"/>
        <v>8.9365055354765483E-4</v>
      </c>
      <c r="AN391" s="74">
        <f t="shared" si="115"/>
        <v>6.6933060314401091E-2</v>
      </c>
      <c r="AO391" s="74">
        <f t="shared" si="113"/>
        <v>6.1873318443782716E-2</v>
      </c>
      <c r="AP391" s="106"/>
      <c r="AQ391" s="4">
        <v>42839</v>
      </c>
      <c r="AR391" s="5">
        <v>1.0436000000000001</v>
      </c>
      <c r="AS391" s="330">
        <v>42839</v>
      </c>
      <c r="AT391" s="404">
        <v>1.3716999999999999</v>
      </c>
      <c r="AU391" s="330">
        <v>42839</v>
      </c>
      <c r="AV391" s="328">
        <v>1.3716999999999999</v>
      </c>
      <c r="AW391" s="330">
        <v>42839</v>
      </c>
      <c r="AX391" s="404">
        <v>1.3716999999999999</v>
      </c>
      <c r="AY391" s="330">
        <v>42839</v>
      </c>
      <c r="AZ391" s="404">
        <v>3.9529000000000001</v>
      </c>
      <c r="BA391" s="106"/>
      <c r="BC391" s="4">
        <v>42839</v>
      </c>
      <c r="BD391" s="5">
        <v>2.1629999999999998</v>
      </c>
    </row>
    <row r="392" spans="1:56">
      <c r="A392" s="4">
        <v>42846</v>
      </c>
      <c r="B392" s="318">
        <v>42846</v>
      </c>
      <c r="C392" s="316">
        <v>0.26879999999999998</v>
      </c>
      <c r="D392" s="316">
        <f t="shared" si="102"/>
        <v>0.51147006369426751</v>
      </c>
      <c r="E392" s="316">
        <f t="shared" si="98"/>
        <v>1.7799999999999983E-2</v>
      </c>
      <c r="F392" s="4">
        <v>42846</v>
      </c>
      <c r="G392" s="5">
        <v>0.251</v>
      </c>
      <c r="H392" s="5">
        <f t="shared" si="103"/>
        <v>0.49563694267515906</v>
      </c>
      <c r="I392" s="106"/>
      <c r="J392" s="95">
        <f t="shared" si="104"/>
        <v>97.524305476582654</v>
      </c>
      <c r="K392" s="70">
        <f t="shared" si="105"/>
        <v>-6.4648411037332631E-3</v>
      </c>
      <c r="L392" s="74">
        <f t="shared" si="106"/>
        <v>5.7289811827380056E-2</v>
      </c>
      <c r="M392" s="74">
        <f t="shared" si="107"/>
        <v>5.8235867234888453E-2</v>
      </c>
      <c r="N392" s="106"/>
      <c r="O392" s="4">
        <v>42846</v>
      </c>
      <c r="P392" s="5">
        <v>1.1400000000000001</v>
      </c>
      <c r="Q392" s="5">
        <f t="shared" si="108"/>
        <v>1.0943949044585988</v>
      </c>
      <c r="R392" s="106"/>
      <c r="S392" s="5">
        <f>(1+G392)/(1+P392)-1</f>
        <v>-0.41542056074766365</v>
      </c>
      <c r="T392" s="95">
        <f t="shared" si="99"/>
        <v>104.25072018460507</v>
      </c>
      <c r="U392" s="70">
        <f t="shared" si="100"/>
        <v>-2.7852807327737924E-3</v>
      </c>
      <c r="V392" s="74">
        <f t="shared" si="114"/>
        <v>2.559737580285704E-2</v>
      </c>
      <c r="W392" s="74">
        <f t="shared" si="109"/>
        <v>2.6924636235011398E-2</v>
      </c>
      <c r="X392" s="106"/>
      <c r="Y392" s="318">
        <v>42846</v>
      </c>
      <c r="Z392" s="316">
        <v>0.73780000000000001</v>
      </c>
      <c r="AA392" s="316">
        <f t="shared" si="110"/>
        <v>0.87745159235668835</v>
      </c>
      <c r="AB392" s="316">
        <f t="shared" si="94"/>
        <v>6.2599999999999989E-2</v>
      </c>
      <c r="AC392" s="318">
        <v>42846</v>
      </c>
      <c r="AD392" s="316">
        <v>0.67520000000000002</v>
      </c>
      <c r="AE392" s="316">
        <f t="shared" si="111"/>
        <v>0.81927197452229328</v>
      </c>
      <c r="AF392" s="316">
        <f t="shared" si="95"/>
        <v>0.12780000000000002</v>
      </c>
      <c r="AG392" s="316">
        <f t="shared" si="96"/>
        <v>6.5200000000000036E-2</v>
      </c>
      <c r="AH392" s="4">
        <v>42846</v>
      </c>
      <c r="AI392" s="5">
        <v>0.80300000000000005</v>
      </c>
      <c r="AJ392" s="5">
        <f t="shared" si="112"/>
        <v>0.8515031847133756</v>
      </c>
      <c r="AK392" s="106"/>
      <c r="AL392" s="95">
        <f t="shared" si="97"/>
        <v>92.313544483617221</v>
      </c>
      <c r="AM392" s="70">
        <f t="shared" si="101"/>
        <v>-5.1466181769549207E-3</v>
      </c>
      <c r="AN392" s="74">
        <f t="shared" si="115"/>
        <v>6.6531836715218548E-2</v>
      </c>
      <c r="AO392" s="74">
        <f t="shared" si="113"/>
        <v>6.1904043342617253E-2</v>
      </c>
      <c r="AP392" s="106"/>
      <c r="AQ392" s="4">
        <v>42846</v>
      </c>
      <c r="AR392" s="5">
        <v>1.1139000000000001</v>
      </c>
      <c r="AS392" s="330">
        <v>42846</v>
      </c>
      <c r="AT392" s="404">
        <v>1.5255999999999998</v>
      </c>
      <c r="AU392" s="330">
        <v>42846</v>
      </c>
      <c r="AV392" s="328">
        <v>1.5255999999999998</v>
      </c>
      <c r="AW392" s="330">
        <v>42846</v>
      </c>
      <c r="AX392" s="404">
        <v>1.5255999999999998</v>
      </c>
      <c r="AY392" s="330">
        <v>42846</v>
      </c>
      <c r="AZ392" s="404">
        <v>3.9529000000000001</v>
      </c>
      <c r="BA392" s="106"/>
      <c r="BC392" s="4">
        <v>42846</v>
      </c>
      <c r="BD392" s="5">
        <v>2.1469999999999998</v>
      </c>
    </row>
    <row r="393" spans="1:56">
      <c r="A393" s="4">
        <v>42853</v>
      </c>
      <c r="B393" s="318">
        <v>42853</v>
      </c>
      <c r="C393" s="316">
        <v>0.35659999999999997</v>
      </c>
      <c r="D393" s="316">
        <f t="shared" si="102"/>
        <v>0.50355477707006369</v>
      </c>
      <c r="E393" s="316">
        <f t="shared" si="98"/>
        <v>4.159999999999997E-2</v>
      </c>
      <c r="F393" s="4">
        <v>42853</v>
      </c>
      <c r="G393" s="5">
        <v>0.315</v>
      </c>
      <c r="H393" s="5">
        <f t="shared" si="103"/>
        <v>0.48819745222929906</v>
      </c>
      <c r="I393" s="106"/>
      <c r="J393" s="95">
        <f t="shared" si="104"/>
        <v>96.903893098750544</v>
      </c>
      <c r="K393" s="70">
        <f t="shared" si="105"/>
        <v>-6.3616180069191331E-3</v>
      </c>
      <c r="L393" s="74">
        <f t="shared" si="106"/>
        <v>5.7496048740174791E-2</v>
      </c>
      <c r="M393" s="74">
        <f t="shared" si="107"/>
        <v>5.8237221998244618E-2</v>
      </c>
      <c r="N393" s="106"/>
      <c r="O393" s="4">
        <v>42853</v>
      </c>
      <c r="P393" s="5">
        <v>1.2</v>
      </c>
      <c r="Q393" s="5">
        <f t="shared" si="108"/>
        <v>1.0931847133757961</v>
      </c>
      <c r="R393" s="106"/>
      <c r="S393" s="5">
        <f>(1+G393)/(1+P393)-1</f>
        <v>-0.40227272727272734</v>
      </c>
      <c r="T393" s="95">
        <f t="shared" si="99"/>
        <v>104.11318118685307</v>
      </c>
      <c r="U393" s="70">
        <f t="shared" si="100"/>
        <v>-1.3193098091644035E-3</v>
      </c>
      <c r="V393" s="74">
        <f t="shared" si="114"/>
        <v>2.5631961905097939E-2</v>
      </c>
      <c r="W393" s="74">
        <f t="shared" si="109"/>
        <v>2.6951912789862517E-2</v>
      </c>
      <c r="X393" s="106"/>
      <c r="Y393" s="318">
        <v>42853</v>
      </c>
      <c r="Z393" s="316">
        <v>0.70650000000000002</v>
      </c>
      <c r="AA393" s="316">
        <f t="shared" si="110"/>
        <v>0.86871019108280323</v>
      </c>
      <c r="AB393" s="316">
        <f t="shared" si="94"/>
        <v>5.9000000000000052E-2</v>
      </c>
      <c r="AC393" s="318">
        <v>42853</v>
      </c>
      <c r="AD393" s="316">
        <v>0.64749999999999996</v>
      </c>
      <c r="AE393" s="316">
        <f t="shared" si="111"/>
        <v>0.8103866242038219</v>
      </c>
      <c r="AF393" s="316">
        <f t="shared" si="95"/>
        <v>0.12650000000000006</v>
      </c>
      <c r="AG393" s="316">
        <f t="shared" si="96"/>
        <v>6.7500000000000004E-2</v>
      </c>
      <c r="AH393" s="4">
        <v>42853</v>
      </c>
      <c r="AI393" s="5">
        <v>0.77400000000000002</v>
      </c>
      <c r="AJ393" s="5">
        <f t="shared" si="112"/>
        <v>0.84308280254777035</v>
      </c>
      <c r="AK393" s="106"/>
      <c r="AL393" s="95">
        <f t="shared" si="97"/>
        <v>92.579541886222088</v>
      </c>
      <c r="AM393" s="70">
        <f t="shared" si="101"/>
        <v>2.8814558480318511E-3</v>
      </c>
      <c r="AN393" s="74">
        <f t="shared" si="115"/>
        <v>6.632504032179154E-2</v>
      </c>
      <c r="AO393" s="74">
        <f t="shared" si="113"/>
        <v>6.1934189856744717E-2</v>
      </c>
      <c r="AP393" s="106"/>
      <c r="AQ393" s="4">
        <v>42853</v>
      </c>
      <c r="AR393" s="5">
        <v>1.1161000000000001</v>
      </c>
      <c r="AS393" s="330">
        <v>42853</v>
      </c>
      <c r="AT393" s="404">
        <v>1.5051000000000001</v>
      </c>
      <c r="AU393" s="330">
        <v>42853</v>
      </c>
      <c r="AV393" s="328">
        <v>1.5051000000000001</v>
      </c>
      <c r="AW393" s="330">
        <v>42853</v>
      </c>
      <c r="AX393" s="404">
        <v>1.5051000000000001</v>
      </c>
      <c r="AY393" s="330">
        <v>42853</v>
      </c>
      <c r="AZ393" s="404">
        <v>3.9529000000000001</v>
      </c>
      <c r="BA393" s="106"/>
      <c r="BC393" s="4">
        <v>42853</v>
      </c>
      <c r="BD393" s="5">
        <v>2.15</v>
      </c>
    </row>
    <row r="394" spans="1:56">
      <c r="A394" s="4">
        <v>42860</v>
      </c>
      <c r="B394" s="318">
        <v>42860</v>
      </c>
      <c r="C394" s="316">
        <v>0.45939999999999998</v>
      </c>
      <c r="D394" s="316">
        <f t="shared" si="102"/>
        <v>0.49665605095541404</v>
      </c>
      <c r="E394" s="316">
        <f t="shared" si="98"/>
        <v>4.3399999999999994E-2</v>
      </c>
      <c r="F394" s="4">
        <v>42860</v>
      </c>
      <c r="G394" s="5">
        <v>0.41599999999999998</v>
      </c>
      <c r="H394" s="5">
        <f t="shared" si="103"/>
        <v>0.48161783439490402</v>
      </c>
      <c r="I394" s="106"/>
      <c r="J394" s="95">
        <f t="shared" si="104"/>
        <v>95.933618157729015</v>
      </c>
      <c r="K394" s="70">
        <f t="shared" si="105"/>
        <v>-1.0012755009055869E-2</v>
      </c>
      <c r="L394" s="74">
        <f t="shared" si="106"/>
        <v>5.6818404520362097E-2</v>
      </c>
      <c r="M394" s="74">
        <f t="shared" si="107"/>
        <v>5.8233937779133237E-2</v>
      </c>
      <c r="N394" s="106"/>
      <c r="O394" s="4">
        <v>42860</v>
      </c>
      <c r="P394" s="5">
        <v>1.18</v>
      </c>
      <c r="Q394" s="5">
        <f t="shared" si="108"/>
        <v>1.091592356687898</v>
      </c>
      <c r="R394" s="106"/>
      <c r="S394" s="5">
        <f>(1+G394)/(1+P394)-1</f>
        <v>-0.35045871559633024</v>
      </c>
      <c r="T394" s="95">
        <f t="shared" si="99"/>
        <v>103.57309673338011</v>
      </c>
      <c r="U394" s="70">
        <f t="shared" si="100"/>
        <v>-5.1874743170479218E-3</v>
      </c>
      <c r="V394" s="74">
        <f t="shared" si="114"/>
        <v>2.5564500093806213E-2</v>
      </c>
      <c r="W394" s="74">
        <f t="shared" si="109"/>
        <v>2.6977529582803528E-2</v>
      </c>
      <c r="X394" s="106"/>
      <c r="Y394" s="318">
        <v>42860</v>
      </c>
      <c r="Z394" s="316">
        <v>0.74099999999999999</v>
      </c>
      <c r="AA394" s="316">
        <f t="shared" si="110"/>
        <v>0.86089745222929992</v>
      </c>
      <c r="AB394" s="316">
        <f t="shared" si="94"/>
        <v>5.6300000000000017E-2</v>
      </c>
      <c r="AC394" s="318">
        <v>42860</v>
      </c>
      <c r="AD394" s="316">
        <v>0.68469999999999998</v>
      </c>
      <c r="AE394" s="316">
        <f t="shared" si="111"/>
        <v>0.80199617834394943</v>
      </c>
      <c r="AF394" s="316">
        <f t="shared" si="95"/>
        <v>0.11730000000000007</v>
      </c>
      <c r="AG394" s="316">
        <f t="shared" si="96"/>
        <v>6.1000000000000054E-2</v>
      </c>
      <c r="AH394" s="4">
        <v>42860</v>
      </c>
      <c r="AI394" s="5">
        <v>0.80200000000000005</v>
      </c>
      <c r="AJ394" s="5">
        <f t="shared" si="112"/>
        <v>0.83516560509554105</v>
      </c>
      <c r="AK394" s="106"/>
      <c r="AL394" s="95">
        <f t="shared" si="97"/>
        <v>92.322702800481238</v>
      </c>
      <c r="AM394" s="70">
        <f t="shared" si="101"/>
        <v>-2.7742531504044272E-3</v>
      </c>
      <c r="AN394" s="74">
        <f t="shared" si="115"/>
        <v>6.5525846255788764E-2</v>
      </c>
      <c r="AO394" s="74">
        <f t="shared" si="113"/>
        <v>6.1958572147755651E-2</v>
      </c>
      <c r="AP394" s="106"/>
      <c r="AQ394" s="4">
        <v>42860</v>
      </c>
      <c r="AR394" s="5">
        <v>1.19</v>
      </c>
      <c r="AS394" s="330">
        <v>42860</v>
      </c>
      <c r="AT394" s="404">
        <v>1.5528999999999999</v>
      </c>
      <c r="AU394" s="330">
        <v>42860</v>
      </c>
      <c r="AV394" s="328">
        <v>1.5528999999999999</v>
      </c>
      <c r="AW394" s="330">
        <v>42860</v>
      </c>
      <c r="AX394" s="404">
        <v>1.5528999999999999</v>
      </c>
      <c r="AY394" s="330">
        <v>42860</v>
      </c>
      <c r="AZ394" s="404">
        <v>3.9529000000000001</v>
      </c>
      <c r="BA394" s="106"/>
      <c r="BC394" s="4">
        <v>42860</v>
      </c>
      <c r="BD394" s="5">
        <v>2.194</v>
      </c>
    </row>
    <row r="395" spans="1:56">
      <c r="A395" s="4">
        <v>42867</v>
      </c>
      <c r="B395" s="318">
        <v>42867</v>
      </c>
      <c r="C395" s="316">
        <v>0.45440000000000003</v>
      </c>
      <c r="D395" s="316">
        <f t="shared" si="102"/>
        <v>0.48973248407643327</v>
      </c>
      <c r="E395" s="316">
        <f t="shared" si="98"/>
        <v>6.5400000000000014E-2</v>
      </c>
      <c r="F395" s="4">
        <v>42867</v>
      </c>
      <c r="G395" s="5">
        <v>0.38900000000000001</v>
      </c>
      <c r="H395" s="5">
        <f t="shared" si="103"/>
        <v>0.47483439490445811</v>
      </c>
      <c r="I395" s="106"/>
      <c r="J395" s="95">
        <f t="shared" si="104"/>
        <v>96.191947740378254</v>
      </c>
      <c r="K395" s="70">
        <f t="shared" si="105"/>
        <v>2.6927951599251365E-3</v>
      </c>
      <c r="L395" s="74">
        <f t="shared" si="106"/>
        <v>5.6852953440655718E-2</v>
      </c>
      <c r="M395" s="74">
        <f t="shared" si="107"/>
        <v>5.824111388011842E-2</v>
      </c>
      <c r="N395" s="106"/>
      <c r="O395" s="4">
        <v>42867</v>
      </c>
      <c r="P395" s="5">
        <v>1.1599999999999999</v>
      </c>
      <c r="Q395" s="5">
        <f t="shared" si="108"/>
        <v>1.0902547770700635</v>
      </c>
      <c r="R395" s="106"/>
      <c r="S395" s="5">
        <f>(1+G395)/(1+P395)-1</f>
        <v>-0.35694444444444451</v>
      </c>
      <c r="T395" s="95">
        <f t="shared" si="99"/>
        <v>103.64053182042147</v>
      </c>
      <c r="U395" s="70">
        <f t="shared" si="100"/>
        <v>6.5108690546303923E-4</v>
      </c>
      <c r="V395" s="74">
        <f t="shared" si="114"/>
        <v>2.5562579949035512E-2</v>
      </c>
      <c r="W395" s="74">
        <f t="shared" si="109"/>
        <v>2.7008523770291618E-2</v>
      </c>
      <c r="X395" s="106"/>
      <c r="Y395" s="318">
        <v>42867</v>
      </c>
      <c r="Z395" s="316">
        <v>0.75390000000000001</v>
      </c>
      <c r="AA395" s="316">
        <f t="shared" si="110"/>
        <v>0.85331146496815335</v>
      </c>
      <c r="AB395" s="316">
        <f t="shared" ref="AB395:AB443" si="116">Z395-AD395</f>
        <v>7.020000000000004E-2</v>
      </c>
      <c r="AC395" s="318">
        <v>42867</v>
      </c>
      <c r="AD395" s="316">
        <v>0.68369999999999997</v>
      </c>
      <c r="AE395" s="316">
        <f t="shared" si="111"/>
        <v>0.79376496815286657</v>
      </c>
      <c r="AF395" s="316">
        <f t="shared" ref="AF395:AF458" si="117">AI395-AD395</f>
        <v>0.10830000000000006</v>
      </c>
      <c r="AG395" s="316">
        <f t="shared" ref="AG395:AG443" si="118">AI395-Z395</f>
        <v>3.8100000000000023E-2</v>
      </c>
      <c r="AH395" s="4">
        <v>42867</v>
      </c>
      <c r="AI395" s="5">
        <v>0.79200000000000004</v>
      </c>
      <c r="AJ395" s="5">
        <f t="shared" si="112"/>
        <v>0.82731210191082782</v>
      </c>
      <c r="AK395" s="106"/>
      <c r="AL395" s="95">
        <f t="shared" ref="AL395:AL443" si="119">100/(1+AI395/100)^10</f>
        <v>92.414340958739146</v>
      </c>
      <c r="AM395" s="70">
        <f t="shared" si="101"/>
        <v>9.9258530651932016E-4</v>
      </c>
      <c r="AN395" s="74">
        <f t="shared" si="115"/>
        <v>6.5254164687145552E-2</v>
      </c>
      <c r="AO395" s="74">
        <f t="shared" si="113"/>
        <v>6.1988869743159529E-2</v>
      </c>
      <c r="AP395" s="106"/>
      <c r="AQ395" s="4">
        <v>42867</v>
      </c>
      <c r="AR395" s="5">
        <v>1.1492</v>
      </c>
      <c r="AS395" s="330">
        <v>42867</v>
      </c>
      <c r="AT395" s="404">
        <v>1.5036</v>
      </c>
      <c r="AU395" s="330">
        <v>42867</v>
      </c>
      <c r="AV395" s="328">
        <v>1.5036</v>
      </c>
      <c r="AW395" s="330">
        <v>42867</v>
      </c>
      <c r="AX395" s="404">
        <v>1.5036</v>
      </c>
      <c r="AY395" s="330">
        <v>42867</v>
      </c>
      <c r="AZ395" s="404">
        <v>3.9529000000000001</v>
      </c>
      <c r="BA395" s="106"/>
      <c r="BC395" s="4">
        <v>42867</v>
      </c>
      <c r="BD395" s="5">
        <v>2.1869999999999998</v>
      </c>
    </row>
    <row r="396" spans="1:56">
      <c r="A396" s="4">
        <v>42874</v>
      </c>
      <c r="B396" s="318">
        <v>42874</v>
      </c>
      <c r="C396" s="316">
        <v>0.4279</v>
      </c>
      <c r="D396" s="316">
        <f t="shared" si="102"/>
        <v>0.48349044585987261</v>
      </c>
      <c r="E396" s="316">
        <f t="shared" ref="E396:E459" si="120">C396-G396</f>
        <v>6.1900000000000011E-2</v>
      </c>
      <c r="F396" s="4">
        <v>42874</v>
      </c>
      <c r="G396" s="5">
        <v>0.36599999999999999</v>
      </c>
      <c r="H396" s="5">
        <f t="shared" si="103"/>
        <v>0.46870063694267489</v>
      </c>
      <c r="I396" s="106"/>
      <c r="J396" s="95">
        <f t="shared" si="104"/>
        <v>96.412609886108257</v>
      </c>
      <c r="K396" s="70">
        <f t="shared" si="105"/>
        <v>2.2939773121713834E-3</v>
      </c>
      <c r="L396" s="74">
        <f t="shared" si="106"/>
        <v>5.6799251842274162E-2</v>
      </c>
      <c r="M396" s="74">
        <f t="shared" si="107"/>
        <v>5.8240820651073118E-2</v>
      </c>
      <c r="N396" s="106"/>
      <c r="O396" s="4">
        <v>42874</v>
      </c>
      <c r="P396" s="5">
        <v>1.1200000000000001</v>
      </c>
      <c r="Q396" s="5">
        <f t="shared" si="108"/>
        <v>1.0887898089171972</v>
      </c>
      <c r="R396" s="106"/>
      <c r="S396" s="5">
        <f>(1+G396)/(1+P396)-1</f>
        <v>-0.35566037735849054</v>
      </c>
      <c r="T396" s="95">
        <f t="shared" ref="T396:T459" si="121">100/(1+S396/100)^10</f>
        <v>103.62717695458991</v>
      </c>
      <c r="U396" s="70">
        <f t="shared" si="100"/>
        <v>-1.2885755791661733E-4</v>
      </c>
      <c r="V396" s="74">
        <f t="shared" si="114"/>
        <v>2.5448425948524769E-2</v>
      </c>
      <c r="W396" s="74">
        <f t="shared" si="109"/>
        <v>2.7035587555953217E-2</v>
      </c>
      <c r="X396" s="106"/>
      <c r="Y396" s="318">
        <v>42874</v>
      </c>
      <c r="Z396" s="316">
        <v>0.70599999999999996</v>
      </c>
      <c r="AA396" s="316">
        <f t="shared" si="110"/>
        <v>0.84594012738853541</v>
      </c>
      <c r="AB396" s="316">
        <f t="shared" si="116"/>
        <v>7.0399999999999907E-2</v>
      </c>
      <c r="AC396" s="318">
        <v>42874</v>
      </c>
      <c r="AD396" s="316">
        <v>0.63560000000000005</v>
      </c>
      <c r="AE396" s="316">
        <f t="shared" si="111"/>
        <v>0.78575987261146529</v>
      </c>
      <c r="AF396" s="316">
        <f t="shared" si="117"/>
        <v>0.11639999999999995</v>
      </c>
      <c r="AG396" s="316">
        <f t="shared" si="118"/>
        <v>4.6000000000000041E-2</v>
      </c>
      <c r="AH396" s="4">
        <v>42874</v>
      </c>
      <c r="AI396" s="5">
        <v>0.752</v>
      </c>
      <c r="AJ396" s="5">
        <f t="shared" si="112"/>
        <v>0.81984076433121023</v>
      </c>
      <c r="AK396" s="106"/>
      <c r="AL396" s="95">
        <f t="shared" si="119"/>
        <v>92.781895429546026</v>
      </c>
      <c r="AM396" s="70">
        <f t="shared" si="101"/>
        <v>3.9772449491468475E-3</v>
      </c>
      <c r="AN396" s="74">
        <f t="shared" si="115"/>
        <v>6.5335420266933231E-2</v>
      </c>
      <c r="AO396" s="74">
        <f t="shared" si="113"/>
        <v>6.2018197416395984E-2</v>
      </c>
      <c r="AP396" s="106"/>
      <c r="AQ396" s="4">
        <v>42874</v>
      </c>
      <c r="AR396" s="5">
        <v>1.1543000000000001</v>
      </c>
      <c r="AS396" s="330">
        <v>42874</v>
      </c>
      <c r="AT396" s="404">
        <v>1.5207999999999999</v>
      </c>
      <c r="AU396" s="330">
        <v>42874</v>
      </c>
      <c r="AV396" s="328">
        <v>1.5207999999999999</v>
      </c>
      <c r="AW396" s="330">
        <v>42874</v>
      </c>
      <c r="AX396" s="404">
        <v>1.5207999999999999</v>
      </c>
      <c r="AY396" s="330">
        <v>42874</v>
      </c>
      <c r="AZ396" s="404">
        <v>3.9529000000000001</v>
      </c>
      <c r="BA396" s="106"/>
      <c r="BC396" s="4">
        <v>42874</v>
      </c>
      <c r="BD396" s="5">
        <v>2.048</v>
      </c>
    </row>
    <row r="397" spans="1:56">
      <c r="A397" s="4">
        <v>42881</v>
      </c>
      <c r="B397" s="318">
        <v>42881</v>
      </c>
      <c r="C397" s="316">
        <v>0.39439999999999997</v>
      </c>
      <c r="D397" s="316">
        <f t="shared" si="102"/>
        <v>0.47677261146496819</v>
      </c>
      <c r="E397" s="316">
        <f t="shared" si="120"/>
        <v>6.6399999999999959E-2</v>
      </c>
      <c r="F397" s="4">
        <v>42881</v>
      </c>
      <c r="G397" s="5">
        <v>0.32800000000000001</v>
      </c>
      <c r="H397" s="5">
        <f t="shared" si="103"/>
        <v>0.46179617834394893</v>
      </c>
      <c r="I397" s="106"/>
      <c r="J397" s="95">
        <f t="shared" si="104"/>
        <v>96.778403074107914</v>
      </c>
      <c r="K397" s="70">
        <f t="shared" si="105"/>
        <v>3.7940388547905348E-3</v>
      </c>
      <c r="L397" s="74">
        <f t="shared" si="106"/>
        <v>5.6868433140680574E-2</v>
      </c>
      <c r="M397" s="74">
        <f t="shared" si="107"/>
        <v>5.8243208483133621E-2</v>
      </c>
      <c r="N397" s="106"/>
      <c r="O397" s="4">
        <v>42881</v>
      </c>
      <c r="P397" s="5">
        <v>1.0900000000000001</v>
      </c>
      <c r="Q397" s="5">
        <f t="shared" si="108"/>
        <v>1.0871974522292991</v>
      </c>
      <c r="R397" s="106"/>
      <c r="S397" s="5">
        <f>(1+G397)/(1+P397)-1</f>
        <v>-0.36459330143540658</v>
      </c>
      <c r="T397" s="95">
        <f t="shared" si="121"/>
        <v>103.72012255470455</v>
      </c>
      <c r="U397" s="70">
        <f t="shared" ref="U397:U460" si="122">(T397-T396)/T396</f>
        <v>8.9692301620222076E-4</v>
      </c>
      <c r="V397" s="74">
        <f t="shared" si="114"/>
        <v>2.546876078780632E-2</v>
      </c>
      <c r="W397" s="74">
        <f t="shared" si="109"/>
        <v>2.7060860992859804E-2</v>
      </c>
      <c r="X397" s="106"/>
      <c r="Y397" s="318">
        <v>42881</v>
      </c>
      <c r="Z397" s="316">
        <v>0.64410000000000001</v>
      </c>
      <c r="AA397" s="316">
        <f t="shared" si="110"/>
        <v>0.83792038216560538</v>
      </c>
      <c r="AB397" s="316">
        <f t="shared" si="116"/>
        <v>7.020000000000004E-2</v>
      </c>
      <c r="AC397" s="318">
        <v>42881</v>
      </c>
      <c r="AD397" s="316">
        <v>0.57389999999999997</v>
      </c>
      <c r="AE397" s="316">
        <f t="shared" si="111"/>
        <v>0.77707261146496853</v>
      </c>
      <c r="AF397" s="316">
        <f t="shared" si="117"/>
        <v>0.10710000000000008</v>
      </c>
      <c r="AG397" s="316">
        <f t="shared" si="118"/>
        <v>3.6900000000000044E-2</v>
      </c>
      <c r="AH397" s="4">
        <v>42881</v>
      </c>
      <c r="AI397" s="5">
        <v>0.68100000000000005</v>
      </c>
      <c r="AJ397" s="5">
        <f t="shared" si="112"/>
        <v>0.81163694267515907</v>
      </c>
      <c r="AK397" s="106"/>
      <c r="AL397" s="95">
        <f t="shared" si="119"/>
        <v>93.438271377712155</v>
      </c>
      <c r="AM397" s="70">
        <f t="shared" ref="AM397:AM443" si="123">(AL397-AL396)/AL396</f>
        <v>7.0743968435582208E-3</v>
      </c>
      <c r="AN397" s="74">
        <f t="shared" si="115"/>
        <v>6.5591100298703728E-2</v>
      </c>
      <c r="AO397" s="74">
        <f t="shared" si="113"/>
        <v>6.2054282064504286E-2</v>
      </c>
      <c r="AP397" s="106"/>
      <c r="AQ397" s="4">
        <v>42881</v>
      </c>
      <c r="AR397" s="5">
        <v>1.1248</v>
      </c>
      <c r="AS397" s="330">
        <v>42881</v>
      </c>
      <c r="AT397" s="404">
        <v>1.4565999999999999</v>
      </c>
      <c r="AU397" s="330">
        <v>42881</v>
      </c>
      <c r="AV397" s="328">
        <v>1.4565999999999999</v>
      </c>
      <c r="AW397" s="330">
        <v>42881</v>
      </c>
      <c r="AX397" s="404">
        <v>1.4565999999999999</v>
      </c>
      <c r="AY397" s="330">
        <v>42881</v>
      </c>
      <c r="AZ397" s="404">
        <v>3.9529000000000001</v>
      </c>
      <c r="BA397" s="106"/>
      <c r="BC397" s="4">
        <v>42881</v>
      </c>
      <c r="BD397" s="5">
        <v>2.0649999999999999</v>
      </c>
    </row>
    <row r="398" spans="1:56">
      <c r="A398" s="4">
        <v>42888</v>
      </c>
      <c r="B398" s="318">
        <v>42888</v>
      </c>
      <c r="C398" s="316">
        <v>0.34449999999999997</v>
      </c>
      <c r="D398" s="316">
        <f t="shared" si="102"/>
        <v>0.4700420382165606</v>
      </c>
      <c r="E398" s="316">
        <f t="shared" si="120"/>
        <v>7.2499999999999953E-2</v>
      </c>
      <c r="F398" s="4">
        <v>42888</v>
      </c>
      <c r="G398" s="5">
        <v>0.27200000000000002</v>
      </c>
      <c r="H398" s="5">
        <f t="shared" si="103"/>
        <v>0.45488535031847133</v>
      </c>
      <c r="I398" s="106"/>
      <c r="J398" s="95">
        <f t="shared" si="104"/>
        <v>97.320252363786111</v>
      </c>
      <c r="K398" s="70">
        <f t="shared" si="105"/>
        <v>5.5988657847895751E-3</v>
      </c>
      <c r="L398" s="74">
        <f t="shared" si="106"/>
        <v>5.6702141752655547E-2</v>
      </c>
      <c r="M398" s="74">
        <f t="shared" si="107"/>
        <v>5.8246117118424943E-2</v>
      </c>
      <c r="N398" s="106"/>
      <c r="O398" s="4">
        <v>42888</v>
      </c>
      <c r="P398" s="5">
        <v>1.06</v>
      </c>
      <c r="Q398" s="5">
        <f t="shared" si="108"/>
        <v>1.0853503184713373</v>
      </c>
      <c r="R398" s="106"/>
      <c r="S398" s="5">
        <f>(1+G398)/(1+P398)-1</f>
        <v>-0.3825242718446602</v>
      </c>
      <c r="T398" s="95">
        <f t="shared" si="121"/>
        <v>103.9069682445129</v>
      </c>
      <c r="U398" s="70">
        <f t="shared" si="122"/>
        <v>1.8014410820793602E-3</v>
      </c>
      <c r="V398" s="74">
        <f t="shared" si="114"/>
        <v>2.5502866942723829E-2</v>
      </c>
      <c r="W398" s="74">
        <f t="shared" si="109"/>
        <v>2.7085740337902904E-2</v>
      </c>
      <c r="X398" s="106"/>
      <c r="Y398" s="318">
        <v>42888</v>
      </c>
      <c r="Z398" s="316">
        <v>0.6008</v>
      </c>
      <c r="AA398" s="316">
        <f t="shared" si="110"/>
        <v>0.83002866242038242</v>
      </c>
      <c r="AB398" s="316">
        <f t="shared" si="116"/>
        <v>6.9300000000000028E-2</v>
      </c>
      <c r="AC398" s="318">
        <v>42888</v>
      </c>
      <c r="AD398" s="316">
        <v>0.53149999999999997</v>
      </c>
      <c r="AE398" s="316">
        <f t="shared" si="111"/>
        <v>0.768522929936306</v>
      </c>
      <c r="AF398" s="316">
        <f t="shared" si="117"/>
        <v>0.10750000000000004</v>
      </c>
      <c r="AG398" s="316">
        <f t="shared" si="118"/>
        <v>3.8200000000000012E-2</v>
      </c>
      <c r="AH398" s="4">
        <v>42888</v>
      </c>
      <c r="AI398" s="5">
        <v>0.63900000000000001</v>
      </c>
      <c r="AJ398" s="5">
        <f t="shared" si="112"/>
        <v>0.80365605095541393</v>
      </c>
      <c r="AK398" s="106"/>
      <c r="AL398" s="95">
        <f t="shared" si="119"/>
        <v>93.828953483192365</v>
      </c>
      <c r="AM398" s="70">
        <f t="shared" si="123"/>
        <v>4.181178651100334E-3</v>
      </c>
      <c r="AN398" s="74">
        <f t="shared" si="115"/>
        <v>6.5514386869517022E-2</v>
      </c>
      <c r="AO398" s="74">
        <f t="shared" si="113"/>
        <v>6.2097401304052169E-2</v>
      </c>
      <c r="AP398" s="106"/>
      <c r="AQ398" s="4">
        <v>42888</v>
      </c>
      <c r="AR398" s="5">
        <v>1.0674999999999999</v>
      </c>
      <c r="AS398" s="330">
        <v>42888</v>
      </c>
      <c r="AT398" s="404">
        <v>1.4259999999999999</v>
      </c>
      <c r="AU398" s="330">
        <v>42888</v>
      </c>
      <c r="AV398" s="328">
        <v>1.4259999999999999</v>
      </c>
      <c r="AW398" s="330">
        <v>42888</v>
      </c>
      <c r="AX398" s="404">
        <v>1.4259999999999999</v>
      </c>
      <c r="AY398" s="330">
        <v>42888</v>
      </c>
      <c r="AZ398" s="404">
        <v>3.9529000000000001</v>
      </c>
      <c r="BA398" s="106"/>
      <c r="BC398" s="4">
        <v>42888</v>
      </c>
      <c r="BD398" s="5">
        <v>1.96</v>
      </c>
    </row>
    <row r="399" spans="1:56">
      <c r="A399" s="4">
        <v>42895</v>
      </c>
      <c r="B399" s="318">
        <v>42895</v>
      </c>
      <c r="C399" s="316">
        <v>0.34110000000000001</v>
      </c>
      <c r="D399" s="316">
        <f t="shared" si="102"/>
        <v>0.4632490445859872</v>
      </c>
      <c r="E399" s="316">
        <f t="shared" si="120"/>
        <v>8.0100000000000005E-2</v>
      </c>
      <c r="F399" s="4">
        <v>42895</v>
      </c>
      <c r="G399" s="5">
        <v>0.26100000000000001</v>
      </c>
      <c r="H399" s="5">
        <f t="shared" si="103"/>
        <v>0.44794267515923564</v>
      </c>
      <c r="I399" s="106"/>
      <c r="J399" s="95">
        <f t="shared" si="104"/>
        <v>97.427078693064274</v>
      </c>
      <c r="K399" s="70">
        <f t="shared" si="105"/>
        <v>1.097678301108834E-3</v>
      </c>
      <c r="L399" s="74">
        <f t="shared" si="106"/>
        <v>5.6491542847246924E-2</v>
      </c>
      <c r="M399" s="74">
        <f t="shared" si="107"/>
        <v>5.8248771010761327E-2</v>
      </c>
      <c r="N399" s="106"/>
      <c r="O399" s="4">
        <v>42895</v>
      </c>
      <c r="P399" s="5">
        <v>1.03</v>
      </c>
      <c r="Q399" s="5">
        <f t="shared" si="108"/>
        <v>1.083057324840764</v>
      </c>
      <c r="R399" s="106"/>
      <c r="S399" s="5">
        <f>(1+G399)/(1+P399)-1</f>
        <v>-0.37881773399014784</v>
      </c>
      <c r="T399" s="95">
        <f t="shared" si="121"/>
        <v>103.86831475474199</v>
      </c>
      <c r="U399" s="70">
        <f t="shared" si="122"/>
        <v>-3.7200093914730814E-4</v>
      </c>
      <c r="V399" s="74">
        <f t="shared" si="114"/>
        <v>2.5503294778529782E-2</v>
      </c>
      <c r="W399" s="74">
        <f t="shared" si="109"/>
        <v>2.7113177956642722E-2</v>
      </c>
      <c r="X399" s="106"/>
      <c r="Y399" s="318">
        <v>42895</v>
      </c>
      <c r="Z399" s="316">
        <v>0.57479999999999998</v>
      </c>
      <c r="AA399" s="316">
        <f t="shared" si="110"/>
        <v>0.82231910828025512</v>
      </c>
      <c r="AB399" s="316">
        <f t="shared" si="116"/>
        <v>6.3699999999999979E-2</v>
      </c>
      <c r="AC399" s="318">
        <v>42895</v>
      </c>
      <c r="AD399" s="316">
        <v>0.5111</v>
      </c>
      <c r="AE399" s="316">
        <f t="shared" si="111"/>
        <v>0.76023566878980919</v>
      </c>
      <c r="AF399" s="316">
        <f t="shared" si="117"/>
        <v>9.0899999999999981E-2</v>
      </c>
      <c r="AG399" s="316">
        <f t="shared" si="118"/>
        <v>2.7200000000000002E-2</v>
      </c>
      <c r="AH399" s="4">
        <v>42895</v>
      </c>
      <c r="AI399" s="5">
        <v>0.60199999999999998</v>
      </c>
      <c r="AJ399" s="5">
        <f t="shared" si="112"/>
        <v>0.7959745222929937</v>
      </c>
      <c r="AK399" s="106"/>
      <c r="AL399" s="95">
        <f t="shared" si="119"/>
        <v>94.174614867759345</v>
      </c>
      <c r="AM399" s="70">
        <f t="shared" si="123"/>
        <v>3.6839522528501743E-3</v>
      </c>
      <c r="AN399" s="74">
        <f t="shared" si="115"/>
        <v>6.5571757698773644E-2</v>
      </c>
      <c r="AO399" s="74">
        <f t="shared" si="113"/>
        <v>6.2143111884085285E-2</v>
      </c>
      <c r="AP399" s="106"/>
      <c r="AQ399" s="4">
        <v>42895</v>
      </c>
      <c r="AR399" s="5">
        <v>1.0639000000000001</v>
      </c>
      <c r="AS399" s="330">
        <v>42895</v>
      </c>
      <c r="AT399" s="404">
        <v>1.3867</v>
      </c>
      <c r="AU399" s="330">
        <v>42895</v>
      </c>
      <c r="AV399" s="328">
        <v>1.3867</v>
      </c>
      <c r="AW399" s="330">
        <v>42895</v>
      </c>
      <c r="AX399" s="404">
        <v>1.3867</v>
      </c>
      <c r="AY399" s="330">
        <v>42895</v>
      </c>
      <c r="AZ399" s="404">
        <v>3.9529000000000001</v>
      </c>
      <c r="BA399" s="106"/>
      <c r="BC399" s="4">
        <v>42895</v>
      </c>
      <c r="BD399" s="5">
        <v>2.0169999999999999</v>
      </c>
    </row>
    <row r="400" spans="1:56">
      <c r="A400" s="4">
        <v>42902</v>
      </c>
      <c r="B400" s="318">
        <v>42902</v>
      </c>
      <c r="C400" s="316">
        <v>0.35110000000000002</v>
      </c>
      <c r="D400" s="316">
        <f t="shared" si="102"/>
        <v>0.45644203821656049</v>
      </c>
      <c r="E400" s="316">
        <f t="shared" si="120"/>
        <v>7.6100000000000001E-2</v>
      </c>
      <c r="F400" s="4">
        <v>42902</v>
      </c>
      <c r="G400" s="5">
        <v>0.27500000000000002</v>
      </c>
      <c r="H400" s="5">
        <f t="shared" si="103"/>
        <v>0.44102547770700634</v>
      </c>
      <c r="I400" s="106"/>
      <c r="J400" s="95">
        <f t="shared" si="104"/>
        <v>97.291140276663924</v>
      </c>
      <c r="K400" s="70">
        <f t="shared" si="105"/>
        <v>-1.395283716025321E-3</v>
      </c>
      <c r="L400" s="74">
        <f t="shared" si="106"/>
        <v>5.6495790438518427E-2</v>
      </c>
      <c r="M400" s="74">
        <f t="shared" si="107"/>
        <v>5.8251794251906179E-2</v>
      </c>
      <c r="N400" s="106"/>
      <c r="O400" s="4">
        <v>42902</v>
      </c>
      <c r="P400" s="5">
        <v>1</v>
      </c>
      <c r="Q400" s="5">
        <f t="shared" si="108"/>
        <v>1.0807643312101907</v>
      </c>
      <c r="R400" s="106"/>
      <c r="S400" s="5">
        <f>(1+G400)/(1+P400)-1</f>
        <v>-0.36250000000000004</v>
      </c>
      <c r="T400" s="95">
        <f t="shared" si="121"/>
        <v>103.69833387514001</v>
      </c>
      <c r="U400" s="70">
        <f t="shared" si="122"/>
        <v>-1.6365036826037386E-3</v>
      </c>
      <c r="V400" s="74">
        <f t="shared" si="114"/>
        <v>2.5521079346236094E-2</v>
      </c>
      <c r="W400" s="74">
        <f t="shared" si="109"/>
        <v>2.7140469525665612E-2</v>
      </c>
      <c r="X400" s="106"/>
      <c r="Y400" s="318">
        <v>42902</v>
      </c>
      <c r="Z400" s="316">
        <v>0.57640000000000002</v>
      </c>
      <c r="AA400" s="316">
        <f t="shared" si="110"/>
        <v>0.8143898089171977</v>
      </c>
      <c r="AB400" s="316">
        <f t="shared" si="116"/>
        <v>6.0400000000000009E-2</v>
      </c>
      <c r="AC400" s="318">
        <v>42902</v>
      </c>
      <c r="AD400" s="316">
        <v>0.51600000000000001</v>
      </c>
      <c r="AE400" s="316">
        <f t="shared" si="111"/>
        <v>0.75171847133757996</v>
      </c>
      <c r="AF400" s="316">
        <f t="shared" si="117"/>
        <v>8.7999999999999967E-2</v>
      </c>
      <c r="AG400" s="316">
        <f t="shared" si="118"/>
        <v>2.7599999999999958E-2</v>
      </c>
      <c r="AH400" s="4">
        <v>42902</v>
      </c>
      <c r="AI400" s="5">
        <v>0.60399999999999998</v>
      </c>
      <c r="AJ400" s="5">
        <f t="shared" si="112"/>
        <v>0.78803821656050965</v>
      </c>
      <c r="AK400" s="106"/>
      <c r="AL400" s="95">
        <f t="shared" si="119"/>
        <v>94.155894699478637</v>
      </c>
      <c r="AM400" s="70">
        <f t="shared" si="123"/>
        <v>-1.9878146894463587E-4</v>
      </c>
      <c r="AN400" s="74">
        <f t="shared" si="115"/>
        <v>6.5511374901138536E-2</v>
      </c>
      <c r="AO400" s="74">
        <f t="shared" si="113"/>
        <v>6.2187061254875886E-2</v>
      </c>
      <c r="AP400" s="106"/>
      <c r="AQ400" s="4">
        <v>42902</v>
      </c>
      <c r="AR400" s="5">
        <v>1.0757000000000001</v>
      </c>
      <c r="AS400" s="330">
        <v>42902</v>
      </c>
      <c r="AT400" s="404">
        <v>1.3820000000000001</v>
      </c>
      <c r="AU400" s="330">
        <v>42902</v>
      </c>
      <c r="AV400" s="328">
        <v>1.3820000000000001</v>
      </c>
      <c r="AW400" s="330">
        <v>42902</v>
      </c>
      <c r="AX400" s="404">
        <v>1.3820000000000001</v>
      </c>
      <c r="AY400" s="330">
        <v>42902</v>
      </c>
      <c r="AZ400" s="404">
        <v>3.9529000000000001</v>
      </c>
      <c r="BA400" s="106"/>
      <c r="BC400" s="4">
        <v>42902</v>
      </c>
      <c r="BD400" s="5">
        <v>1.966</v>
      </c>
    </row>
    <row r="401" spans="1:56">
      <c r="A401" s="4">
        <v>42909</v>
      </c>
      <c r="B401" s="318">
        <v>42909</v>
      </c>
      <c r="C401" s="316">
        <v>0.33040000000000003</v>
      </c>
      <c r="D401" s="316">
        <f t="shared" si="102"/>
        <v>0.44960254777070069</v>
      </c>
      <c r="E401" s="316">
        <f t="shared" si="120"/>
        <v>7.7400000000000024E-2</v>
      </c>
      <c r="F401" s="4">
        <v>42909</v>
      </c>
      <c r="G401" s="5">
        <v>0.253</v>
      </c>
      <c r="H401" s="5">
        <f t="shared" si="103"/>
        <v>0.43408280254777087</v>
      </c>
      <c r="I401" s="106"/>
      <c r="J401" s="95">
        <f t="shared" si="104"/>
        <v>97.504851584747982</v>
      </c>
      <c r="K401" s="70">
        <f t="shared" si="105"/>
        <v>2.1966163360438917E-3</v>
      </c>
      <c r="L401" s="74">
        <f t="shared" si="106"/>
        <v>5.6096446695711864E-2</v>
      </c>
      <c r="M401" s="74">
        <f t="shared" si="107"/>
        <v>5.8278411917493549E-2</v>
      </c>
      <c r="N401" s="106"/>
      <c r="O401" s="4">
        <v>42909</v>
      </c>
      <c r="P401" s="5">
        <v>0.97</v>
      </c>
      <c r="Q401" s="5">
        <f t="shared" si="108"/>
        <v>1.0783439490445854</v>
      </c>
      <c r="R401" s="106"/>
      <c r="S401" s="5">
        <f>(1+G401)/(1+P401)-1</f>
        <v>-0.36395939086294404</v>
      </c>
      <c r="T401" s="95">
        <f t="shared" si="121"/>
        <v>103.7135237979212</v>
      </c>
      <c r="U401" s="70">
        <f t="shared" si="122"/>
        <v>1.4648184029146795E-4</v>
      </c>
      <c r="V401" s="74">
        <f t="shared" si="114"/>
        <v>2.543758766110997E-2</v>
      </c>
      <c r="W401" s="74">
        <f t="shared" si="109"/>
        <v>2.7181408391185605E-2</v>
      </c>
      <c r="X401" s="106"/>
      <c r="Y401" s="318">
        <v>42909</v>
      </c>
      <c r="Z401" s="316">
        <v>0.56040000000000001</v>
      </c>
      <c r="AA401" s="316">
        <f t="shared" si="110"/>
        <v>0.80657643312101934</v>
      </c>
      <c r="AB401" s="316">
        <f t="shared" si="116"/>
        <v>5.5699999999999972E-2</v>
      </c>
      <c r="AC401" s="318">
        <v>42909</v>
      </c>
      <c r="AD401" s="316">
        <v>0.50470000000000004</v>
      </c>
      <c r="AE401" s="316">
        <f t="shared" si="111"/>
        <v>0.74338789808917238</v>
      </c>
      <c r="AF401" s="316">
        <f t="shared" si="117"/>
        <v>8.9299999999999935E-2</v>
      </c>
      <c r="AG401" s="316">
        <f t="shared" si="118"/>
        <v>3.3599999999999963E-2</v>
      </c>
      <c r="AH401" s="4">
        <v>42909</v>
      </c>
      <c r="AI401" s="5">
        <v>0.59399999999999997</v>
      </c>
      <c r="AJ401" s="5">
        <f t="shared" si="112"/>
        <v>0.7803184713375797</v>
      </c>
      <c r="AK401" s="106"/>
      <c r="AL401" s="95">
        <f t="shared" si="119"/>
        <v>94.249536493051977</v>
      </c>
      <c r="AM401" s="70">
        <f t="shared" si="123"/>
        <v>9.945398944189391E-4</v>
      </c>
      <c r="AN401" s="74">
        <f t="shared" si="115"/>
        <v>6.5378349658446536E-2</v>
      </c>
      <c r="AO401" s="74">
        <f t="shared" si="113"/>
        <v>6.2286177239859006E-2</v>
      </c>
      <c r="AP401" s="106"/>
      <c r="AQ401" s="4">
        <v>42909</v>
      </c>
      <c r="AR401" s="5">
        <v>1.0525</v>
      </c>
      <c r="AS401" s="330">
        <v>42909</v>
      </c>
      <c r="AT401" s="404">
        <v>1.31</v>
      </c>
      <c r="AU401" s="330">
        <v>42909</v>
      </c>
      <c r="AV401" s="328">
        <v>1.31</v>
      </c>
      <c r="AW401" s="330">
        <v>42909</v>
      </c>
      <c r="AX401" s="404">
        <v>1.31</v>
      </c>
      <c r="AY401" s="330">
        <v>42909</v>
      </c>
      <c r="AZ401" s="404">
        <v>3.9529000000000001</v>
      </c>
      <c r="BA401" s="106"/>
      <c r="BC401" s="4">
        <v>42909</v>
      </c>
      <c r="BD401" s="5">
        <v>1.9510000000000001</v>
      </c>
    </row>
    <row r="402" spans="1:56">
      <c r="A402" s="4">
        <v>42916</v>
      </c>
      <c r="B402" s="318">
        <v>42916</v>
      </c>
      <c r="C402" s="316">
        <v>0.55330000000000001</v>
      </c>
      <c r="D402" s="316">
        <f t="shared" si="102"/>
        <v>0.44475477707006356</v>
      </c>
      <c r="E402" s="316">
        <f t="shared" si="120"/>
        <v>8.829999999999999E-2</v>
      </c>
      <c r="F402" s="4">
        <v>42916</v>
      </c>
      <c r="G402" s="5">
        <v>0.46500000000000002</v>
      </c>
      <c r="H402" s="5">
        <f t="shared" si="103"/>
        <v>0.42901273885350338</v>
      </c>
      <c r="I402" s="106"/>
      <c r="J402" s="95">
        <f t="shared" si="104"/>
        <v>95.466744766590523</v>
      </c>
      <c r="K402" s="70">
        <f t="shared" si="105"/>
        <v>-2.0902619562330232E-2</v>
      </c>
      <c r="L402" s="74">
        <f t="shared" si="106"/>
        <v>5.894767782077117E-2</v>
      </c>
      <c r="M402" s="74">
        <f t="shared" si="107"/>
        <v>5.8320030276908762E-2</v>
      </c>
      <c r="N402" s="106"/>
      <c r="O402" s="4">
        <v>42916</v>
      </c>
      <c r="P402" s="5">
        <v>1.06</v>
      </c>
      <c r="Q402" s="5">
        <f t="shared" si="108"/>
        <v>1.0765605095541397</v>
      </c>
      <c r="R402" s="106"/>
      <c r="S402" s="5">
        <f>(1+G402)/(1+P402)-1</f>
        <v>-0.28883495145631066</v>
      </c>
      <c r="T402" s="95">
        <f t="shared" si="121"/>
        <v>102.93476874465989</v>
      </c>
      <c r="U402" s="70">
        <f t="shared" si="122"/>
        <v>-7.5087126995960381E-3</v>
      </c>
      <c r="V402" s="74">
        <f t="shared" si="114"/>
        <v>2.5908757086899832E-2</v>
      </c>
      <c r="W402" s="74">
        <f t="shared" si="109"/>
        <v>2.7224075050006121E-2</v>
      </c>
      <c r="X402" s="106"/>
      <c r="Y402" s="318">
        <v>42916</v>
      </c>
      <c r="Z402" s="316">
        <v>0.7722</v>
      </c>
      <c r="AA402" s="316">
        <f t="shared" si="110"/>
        <v>0.80077898089171995</v>
      </c>
      <c r="AB402" s="316">
        <f t="shared" si="116"/>
        <v>5.4000000000000048E-2</v>
      </c>
      <c r="AC402" s="318">
        <v>42916</v>
      </c>
      <c r="AD402" s="316">
        <v>0.71819999999999995</v>
      </c>
      <c r="AE402" s="316">
        <f t="shared" si="111"/>
        <v>0.73706815286624239</v>
      </c>
      <c r="AF402" s="316">
        <f t="shared" si="117"/>
        <v>7.680000000000009E-2</v>
      </c>
      <c r="AG402" s="316">
        <f t="shared" si="118"/>
        <v>2.2800000000000042E-2</v>
      </c>
      <c r="AH402" s="4">
        <v>42916</v>
      </c>
      <c r="AI402" s="5">
        <v>0.79500000000000004</v>
      </c>
      <c r="AJ402" s="5">
        <f t="shared" si="112"/>
        <v>0.77447770700636942</v>
      </c>
      <c r="AK402" s="106"/>
      <c r="AL402" s="95">
        <f t="shared" si="119"/>
        <v>92.386839009910375</v>
      </c>
      <c r="AM402" s="70">
        <f t="shared" si="123"/>
        <v>-1.9763465715069262E-2</v>
      </c>
      <c r="AN402" s="74">
        <f t="shared" si="115"/>
        <v>6.3878631978404252E-2</v>
      </c>
      <c r="AO402" s="74">
        <f t="shared" si="113"/>
        <v>6.2372309751596133E-2</v>
      </c>
      <c r="AP402" s="106"/>
      <c r="AQ402" s="4">
        <v>42916</v>
      </c>
      <c r="AR402" s="5">
        <v>1.2698</v>
      </c>
      <c r="AS402" s="330">
        <v>42916</v>
      </c>
      <c r="AT402" s="404">
        <v>1.528</v>
      </c>
      <c r="AU402" s="330">
        <v>42916</v>
      </c>
      <c r="AV402" s="328">
        <v>1.528</v>
      </c>
      <c r="AW402" s="330">
        <v>42916</v>
      </c>
      <c r="AX402" s="404">
        <v>1.528</v>
      </c>
      <c r="AY402" s="330">
        <v>42916</v>
      </c>
      <c r="AZ402" s="404">
        <v>3.9529000000000001</v>
      </c>
      <c r="BA402" s="106"/>
      <c r="BC402" s="4">
        <v>42916</v>
      </c>
      <c r="BD402" s="5">
        <v>2.056</v>
      </c>
    </row>
    <row r="403" spans="1:56">
      <c r="A403" s="4">
        <v>42923</v>
      </c>
      <c r="B403" s="318">
        <v>42923</v>
      </c>
      <c r="C403" s="316">
        <v>0.65769999999999995</v>
      </c>
      <c r="D403" s="316">
        <f t="shared" si="102"/>
        <v>0.44056242038216553</v>
      </c>
      <c r="E403" s="316">
        <f t="shared" si="120"/>
        <v>8.6699999999999999E-2</v>
      </c>
      <c r="F403" s="4">
        <v>42923</v>
      </c>
      <c r="G403" s="5">
        <v>0.57099999999999995</v>
      </c>
      <c r="H403" s="5">
        <f t="shared" si="103"/>
        <v>0.42459872611464988</v>
      </c>
      <c r="I403" s="106"/>
      <c r="J403" s="95">
        <f t="shared" si="104"/>
        <v>94.465301631344417</v>
      </c>
      <c r="K403" s="70">
        <f t="shared" si="105"/>
        <v>-1.0489968393649161E-2</v>
      </c>
      <c r="L403" s="74">
        <f t="shared" si="106"/>
        <v>5.9193166737577366E-2</v>
      </c>
      <c r="M403" s="74">
        <f t="shared" si="107"/>
        <v>5.8363125846260064E-2</v>
      </c>
      <c r="N403" s="106"/>
      <c r="O403" s="4">
        <v>42923</v>
      </c>
      <c r="P403" s="5">
        <v>1.0900000000000001</v>
      </c>
      <c r="Q403" s="5">
        <f t="shared" si="108"/>
        <v>1.0749044585987257</v>
      </c>
      <c r="R403" s="106"/>
      <c r="S403" s="5">
        <f>(1+G403)/(1+P403)-1</f>
        <v>-0.24832535885167462</v>
      </c>
      <c r="T403" s="95">
        <f t="shared" si="121"/>
        <v>102.51750923081302</v>
      </c>
      <c r="U403" s="70">
        <f t="shared" si="122"/>
        <v>-4.0536304587415611E-3</v>
      </c>
      <c r="V403" s="74">
        <f t="shared" si="114"/>
        <v>2.6106126659090928E-2</v>
      </c>
      <c r="W403" s="74">
        <f t="shared" si="109"/>
        <v>2.7272174848925964E-2</v>
      </c>
      <c r="X403" s="106"/>
      <c r="Y403" s="318">
        <v>42923</v>
      </c>
      <c r="Z403" s="316">
        <v>0.89349999999999996</v>
      </c>
      <c r="AA403" s="316">
        <f t="shared" si="110"/>
        <v>0.79594394904458621</v>
      </c>
      <c r="AB403" s="316">
        <f t="shared" si="116"/>
        <v>5.8099999999999929E-2</v>
      </c>
      <c r="AC403" s="318">
        <v>42923</v>
      </c>
      <c r="AD403" s="316">
        <v>0.83540000000000003</v>
      </c>
      <c r="AE403" s="316">
        <f t="shared" si="111"/>
        <v>0.73169936305732519</v>
      </c>
      <c r="AF403" s="316">
        <f t="shared" si="117"/>
        <v>8.9600000000000013E-2</v>
      </c>
      <c r="AG403" s="316">
        <f t="shared" si="118"/>
        <v>3.1500000000000083E-2</v>
      </c>
      <c r="AH403" s="4">
        <v>42923</v>
      </c>
      <c r="AI403" s="5">
        <v>0.92500000000000004</v>
      </c>
      <c r="AJ403" s="5">
        <f t="shared" si="112"/>
        <v>0.76964968152866242</v>
      </c>
      <c r="AK403" s="106"/>
      <c r="AL403" s="95">
        <f t="shared" si="119"/>
        <v>91.203691978286813</v>
      </c>
      <c r="AM403" s="70">
        <f t="shared" si="123"/>
        <v>-1.2806445639910308E-2</v>
      </c>
      <c r="AN403" s="74">
        <f t="shared" si="115"/>
        <v>6.468623746688118E-2</v>
      </c>
      <c r="AO403" s="74">
        <f t="shared" si="113"/>
        <v>6.2463531268663545E-2</v>
      </c>
      <c r="AP403" s="106"/>
      <c r="AQ403" s="4">
        <v>42923</v>
      </c>
      <c r="AR403" s="5">
        <v>1.3361000000000001</v>
      </c>
      <c r="AS403" s="330">
        <v>42923</v>
      </c>
      <c r="AT403" s="404">
        <v>1.544</v>
      </c>
      <c r="AU403" s="330">
        <v>42923</v>
      </c>
      <c r="AV403" s="328">
        <v>1.544</v>
      </c>
      <c r="AW403" s="330">
        <v>42923</v>
      </c>
      <c r="AX403" s="404">
        <v>1.544</v>
      </c>
      <c r="AY403" s="330">
        <v>42923</v>
      </c>
      <c r="AZ403" s="404">
        <v>3.9529000000000001</v>
      </c>
      <c r="BA403" s="106"/>
      <c r="BC403" s="4">
        <v>42923</v>
      </c>
      <c r="BD403" s="5">
        <v>2.1339999999999999</v>
      </c>
    </row>
    <row r="404" spans="1:56">
      <c r="A404" s="4">
        <v>42930</v>
      </c>
      <c r="B404" s="318">
        <v>42930</v>
      </c>
      <c r="C404" s="316">
        <v>0.61719999999999997</v>
      </c>
      <c r="D404" s="316">
        <f t="shared" si="102"/>
        <v>0.4364859872611464</v>
      </c>
      <c r="E404" s="316">
        <f t="shared" si="120"/>
        <v>2.52E-2</v>
      </c>
      <c r="F404" s="4">
        <v>42930</v>
      </c>
      <c r="G404" s="5">
        <v>0.59199999999999997</v>
      </c>
      <c r="H404" s="5">
        <f t="shared" si="103"/>
        <v>0.42071337579617857</v>
      </c>
      <c r="I404" s="106"/>
      <c r="J404" s="95">
        <f t="shared" si="104"/>
        <v>94.268277142304044</v>
      </c>
      <c r="K404" s="70">
        <f t="shared" si="105"/>
        <v>-2.0856810451870609E-3</v>
      </c>
      <c r="L404" s="74">
        <f t="shared" si="106"/>
        <v>5.6405114683070627E-2</v>
      </c>
      <c r="M404" s="74">
        <f t="shared" si="107"/>
        <v>5.840056142927573E-2</v>
      </c>
      <c r="N404" s="106"/>
      <c r="O404" s="4">
        <v>42930</v>
      </c>
      <c r="P404" s="5">
        <v>1.0900000000000001</v>
      </c>
      <c r="Q404" s="5">
        <f t="shared" si="108"/>
        <v>1.0733121019108276</v>
      </c>
      <c r="R404" s="106"/>
      <c r="S404" s="5">
        <f>(1+G404)/(1+P404)-1</f>
        <v>-0.23827751196172242</v>
      </c>
      <c r="T404" s="95">
        <f t="shared" si="121"/>
        <v>102.41430196157575</v>
      </c>
      <c r="U404" s="70">
        <f t="shared" si="122"/>
        <v>-1.0067282165908621E-3</v>
      </c>
      <c r="V404" s="74">
        <f t="shared" si="114"/>
        <v>2.5068842508057691E-2</v>
      </c>
      <c r="W404" s="74">
        <f t="shared" si="109"/>
        <v>2.7313049207932226E-2</v>
      </c>
      <c r="X404" s="106"/>
      <c r="Y404" s="318">
        <v>42930</v>
      </c>
      <c r="Z404" s="316">
        <v>0.84630000000000005</v>
      </c>
      <c r="AA404" s="316">
        <f t="shared" si="110"/>
        <v>0.79100000000000015</v>
      </c>
      <c r="AB404" s="316">
        <f t="shared" si="116"/>
        <v>5.6600000000000095E-2</v>
      </c>
      <c r="AC404" s="318">
        <v>42930</v>
      </c>
      <c r="AD404" s="316">
        <v>0.78969999999999996</v>
      </c>
      <c r="AE404" s="316">
        <f t="shared" si="111"/>
        <v>0.72621783439490495</v>
      </c>
      <c r="AF404" s="316">
        <f t="shared" si="117"/>
        <v>7.5300000000000034E-2</v>
      </c>
      <c r="AG404" s="316">
        <f t="shared" si="118"/>
        <v>1.8699999999999939E-2</v>
      </c>
      <c r="AH404" s="4">
        <v>42930</v>
      </c>
      <c r="AI404" s="5">
        <v>0.86499999999999999</v>
      </c>
      <c r="AJ404" s="5">
        <f t="shared" si="112"/>
        <v>0.76471974522292996</v>
      </c>
      <c r="AK404" s="106"/>
      <c r="AL404" s="95">
        <f t="shared" si="119"/>
        <v>91.747675824969235</v>
      </c>
      <c r="AM404" s="70">
        <f t="shared" si="123"/>
        <v>5.9644937050567087E-3</v>
      </c>
      <c r="AN404" s="74">
        <f t="shared" si="115"/>
        <v>6.444691240170905E-2</v>
      </c>
      <c r="AO404" s="74">
        <f t="shared" si="113"/>
        <v>6.2555477566449261E-2</v>
      </c>
      <c r="AP404" s="106"/>
      <c r="AQ404" s="4">
        <v>42930</v>
      </c>
      <c r="AR404" s="5">
        <v>1.2737000000000001</v>
      </c>
      <c r="AS404" s="330">
        <v>42930</v>
      </c>
      <c r="AT404" s="404">
        <v>1.4746000000000001</v>
      </c>
      <c r="AU404" s="330">
        <v>42930</v>
      </c>
      <c r="AV404" s="328">
        <v>1.4746000000000001</v>
      </c>
      <c r="AW404" s="330">
        <v>42930</v>
      </c>
      <c r="AX404" s="404">
        <v>1.4746000000000001</v>
      </c>
      <c r="AY404" s="330">
        <v>42930</v>
      </c>
      <c r="AZ404" s="404">
        <v>3.9529000000000001</v>
      </c>
      <c r="BA404" s="106"/>
      <c r="BC404" s="4">
        <v>42930</v>
      </c>
      <c r="BD404" s="5">
        <v>2.0739999999999998</v>
      </c>
    </row>
    <row r="405" spans="1:56">
      <c r="A405" s="4">
        <v>42937</v>
      </c>
      <c r="B405" s="318">
        <v>42937</v>
      </c>
      <c r="C405" s="316">
        <v>0.52549999999999997</v>
      </c>
      <c r="D405" s="316">
        <f t="shared" si="102"/>
        <v>0.43206624203821647</v>
      </c>
      <c r="E405" s="316">
        <f t="shared" si="120"/>
        <v>2.0499999999999963E-2</v>
      </c>
      <c r="F405" s="4">
        <v>42937</v>
      </c>
      <c r="G405" s="5">
        <v>0.505</v>
      </c>
      <c r="H405" s="5">
        <f t="shared" si="103"/>
        <v>0.41657961783439501</v>
      </c>
      <c r="I405" s="106"/>
      <c r="J405" s="95">
        <f t="shared" si="104"/>
        <v>95.087476274910145</v>
      </c>
      <c r="K405" s="70">
        <f t="shared" si="105"/>
        <v>8.690082787547581E-3</v>
      </c>
      <c r="L405" s="74">
        <f t="shared" si="106"/>
        <v>5.7049721034589732E-2</v>
      </c>
      <c r="M405" s="74">
        <f t="shared" si="107"/>
        <v>5.8441772831307283E-2</v>
      </c>
      <c r="N405" s="106"/>
      <c r="O405" s="4">
        <v>42937</v>
      </c>
      <c r="P405" s="5">
        <v>1.0900000000000001</v>
      </c>
      <c r="Q405" s="5">
        <f t="shared" si="108"/>
        <v>1.0716560509554136</v>
      </c>
      <c r="R405" s="106"/>
      <c r="S405" s="5">
        <f>(1+G405)/(1+P405)-1</f>
        <v>-0.27990430622009566</v>
      </c>
      <c r="T405" s="95">
        <f t="shared" si="121"/>
        <v>102.84262046598862</v>
      </c>
      <c r="U405" s="70">
        <f t="shared" si="122"/>
        <v>4.1822137749234463E-3</v>
      </c>
      <c r="V405" s="74">
        <f t="shared" si="114"/>
        <v>2.5452666822198197E-2</v>
      </c>
      <c r="W405" s="74">
        <f t="shared" si="109"/>
        <v>2.7356305279451987E-2</v>
      </c>
      <c r="X405" s="106"/>
      <c r="Y405" s="318">
        <v>42937</v>
      </c>
      <c r="Z405" s="316">
        <v>0.75429999999999997</v>
      </c>
      <c r="AA405" s="316">
        <f t="shared" si="110"/>
        <v>0.78584522292993642</v>
      </c>
      <c r="AB405" s="316">
        <f t="shared" si="116"/>
        <v>5.5699999999999972E-2</v>
      </c>
      <c r="AC405" s="318">
        <v>42937</v>
      </c>
      <c r="AD405" s="316">
        <v>0.6986</v>
      </c>
      <c r="AE405" s="316">
        <f t="shared" si="111"/>
        <v>0.72053375796178387</v>
      </c>
      <c r="AF405" s="316">
        <f t="shared" si="117"/>
        <v>7.7400000000000024E-2</v>
      </c>
      <c r="AG405" s="316">
        <f t="shared" si="118"/>
        <v>2.1700000000000053E-2</v>
      </c>
      <c r="AH405" s="4">
        <v>42937</v>
      </c>
      <c r="AI405" s="5">
        <v>0.77600000000000002</v>
      </c>
      <c r="AJ405" s="5">
        <f t="shared" si="112"/>
        <v>0.7596496815286623</v>
      </c>
      <c r="AK405" s="106"/>
      <c r="AL405" s="95">
        <f t="shared" si="119"/>
        <v>92.561170195675942</v>
      </c>
      <c r="AM405" s="70">
        <f t="shared" si="123"/>
        <v>8.8666482653865022E-3</v>
      </c>
      <c r="AN405" s="74">
        <f t="shared" si="115"/>
        <v>6.5144453600570307E-2</v>
      </c>
      <c r="AO405" s="74">
        <f t="shared" si="113"/>
        <v>6.2650391631125846E-2</v>
      </c>
      <c r="AP405" s="106"/>
      <c r="AQ405" s="4">
        <v>42937</v>
      </c>
      <c r="AR405" s="5">
        <v>1.1748000000000001</v>
      </c>
      <c r="AS405" s="330">
        <v>42937</v>
      </c>
      <c r="AT405" s="404">
        <v>1.3812</v>
      </c>
      <c r="AU405" s="330">
        <v>42937</v>
      </c>
      <c r="AV405" s="328">
        <v>1.3812</v>
      </c>
      <c r="AW405" s="330">
        <v>42937</v>
      </c>
      <c r="AX405" s="404">
        <v>1.3812</v>
      </c>
      <c r="AY405" s="330">
        <v>42937</v>
      </c>
      <c r="AZ405" s="404">
        <v>3.9529000000000001</v>
      </c>
      <c r="BA405" s="106"/>
      <c r="BC405" s="4">
        <v>42937</v>
      </c>
      <c r="BD405" s="5">
        <v>1.9609999999999999</v>
      </c>
    </row>
    <row r="406" spans="1:56">
      <c r="A406" s="4">
        <v>42944</v>
      </c>
      <c r="B406" s="318">
        <v>42944</v>
      </c>
      <c r="C406" s="316">
        <v>0.56100000000000005</v>
      </c>
      <c r="D406" s="316">
        <f t="shared" si="102"/>
        <v>0.42797707006369423</v>
      </c>
      <c r="E406" s="316">
        <f t="shared" si="120"/>
        <v>2.1000000000000019E-2</v>
      </c>
      <c r="F406" s="4">
        <v>42944</v>
      </c>
      <c r="G406" s="5">
        <v>0.54</v>
      </c>
      <c r="H406" s="5">
        <f t="shared" si="103"/>
        <v>0.4127197452229302</v>
      </c>
      <c r="I406" s="106"/>
      <c r="J406" s="95">
        <f t="shared" si="104"/>
        <v>94.756975681860396</v>
      </c>
      <c r="K406" s="70">
        <f t="shared" si="105"/>
        <v>-3.4757531275120697E-3</v>
      </c>
      <c r="L406" s="74">
        <f t="shared" si="106"/>
        <v>5.6186492077879333E-2</v>
      </c>
      <c r="M406" s="74">
        <f t="shared" si="107"/>
        <v>5.8492431199532485E-2</v>
      </c>
      <c r="N406" s="106"/>
      <c r="O406" s="4">
        <v>42944</v>
      </c>
      <c r="P406" s="5">
        <v>1.1299999999999999</v>
      </c>
      <c r="Q406" s="5">
        <f t="shared" si="108"/>
        <v>1.0700636942675155</v>
      </c>
      <c r="R406" s="106"/>
      <c r="S406" s="5">
        <f>(1+G406)/(1+P406)-1</f>
        <v>-0.27699530516431925</v>
      </c>
      <c r="T406" s="95">
        <f t="shared" si="121"/>
        <v>102.81262437592564</v>
      </c>
      <c r="U406" s="70">
        <f t="shared" si="122"/>
        <v>-2.9166983422889315E-4</v>
      </c>
      <c r="V406" s="74">
        <f t="shared" si="114"/>
        <v>2.4665650492975984E-2</v>
      </c>
      <c r="W406" s="74">
        <f t="shared" si="109"/>
        <v>2.739803346616218E-2</v>
      </c>
      <c r="X406" s="106"/>
      <c r="Y406" s="318">
        <v>42944</v>
      </c>
      <c r="Z406" s="316">
        <v>0.80059999999999998</v>
      </c>
      <c r="AA406" s="316">
        <f t="shared" si="110"/>
        <v>0.78125222929936333</v>
      </c>
      <c r="AB406" s="316">
        <f t="shared" si="116"/>
        <v>5.9999999999999942E-2</v>
      </c>
      <c r="AC406" s="318">
        <v>42944</v>
      </c>
      <c r="AD406" s="316">
        <v>0.74060000000000004</v>
      </c>
      <c r="AE406" s="316">
        <f t="shared" si="111"/>
        <v>0.71535414012738896</v>
      </c>
      <c r="AF406" s="316">
        <f t="shared" si="117"/>
        <v>7.5399999999999912E-2</v>
      </c>
      <c r="AG406" s="316">
        <f t="shared" si="118"/>
        <v>1.5399999999999969E-2</v>
      </c>
      <c r="AH406" s="4">
        <v>42944</v>
      </c>
      <c r="AI406" s="5">
        <v>0.81599999999999995</v>
      </c>
      <c r="AJ406" s="5">
        <f t="shared" si="112"/>
        <v>0.75503821656050951</v>
      </c>
      <c r="AK406" s="106"/>
      <c r="AL406" s="95">
        <f t="shared" si="119"/>
        <v>92.194577260607673</v>
      </c>
      <c r="AM406" s="70">
        <f t="shared" si="123"/>
        <v>-3.9605477576967205E-3</v>
      </c>
      <c r="AN406" s="74">
        <f t="shared" si="115"/>
        <v>6.3938577291531989E-2</v>
      </c>
      <c r="AO406" s="74">
        <f t="shared" si="113"/>
        <v>6.274066500210003E-2</v>
      </c>
      <c r="AP406" s="106"/>
      <c r="AQ406" s="4">
        <v>42944</v>
      </c>
      <c r="AR406" s="5">
        <v>1.2134</v>
      </c>
      <c r="AS406" s="330">
        <v>42944</v>
      </c>
      <c r="AT406" s="404">
        <v>1.4016999999999999</v>
      </c>
      <c r="AU406" s="330">
        <v>42944</v>
      </c>
      <c r="AV406" s="328">
        <v>1.4016999999999999</v>
      </c>
      <c r="AW406" s="330">
        <v>42944</v>
      </c>
      <c r="AX406" s="404">
        <v>1.4016999999999999</v>
      </c>
      <c r="AY406" s="330">
        <v>42944</v>
      </c>
      <c r="AZ406" s="404">
        <v>3.9529000000000001</v>
      </c>
      <c r="BA406" s="106"/>
      <c r="BC406" s="4">
        <v>42944</v>
      </c>
      <c r="BD406" s="5">
        <v>1.9950000000000001</v>
      </c>
    </row>
    <row r="407" spans="1:56">
      <c r="A407" s="4">
        <v>42951</v>
      </c>
      <c r="B407" s="318">
        <v>42951</v>
      </c>
      <c r="C407" s="316">
        <v>0.48859999999999998</v>
      </c>
      <c r="D407" s="316">
        <f t="shared" si="102"/>
        <v>0.42347070063694264</v>
      </c>
      <c r="E407" s="316">
        <f t="shared" si="120"/>
        <v>2.2599999999999953E-2</v>
      </c>
      <c r="F407" s="4">
        <v>42951</v>
      </c>
      <c r="G407" s="5">
        <v>0.46600000000000003</v>
      </c>
      <c r="H407" s="5">
        <f t="shared" si="103"/>
        <v>0.40849044585987276</v>
      </c>
      <c r="I407" s="106"/>
      <c r="J407" s="95">
        <f t="shared" si="104"/>
        <v>95.45724279887969</v>
      </c>
      <c r="K407" s="70">
        <f t="shared" si="105"/>
        <v>7.3901378972920113E-3</v>
      </c>
      <c r="L407" s="74">
        <f t="shared" si="106"/>
        <v>5.6672988024047681E-2</v>
      </c>
      <c r="M407" s="74">
        <f t="shared" si="107"/>
        <v>5.8546180921744316E-2</v>
      </c>
      <c r="N407" s="106"/>
      <c r="O407" s="4">
        <v>42951</v>
      </c>
      <c r="P407" s="5">
        <v>1.1499999999999999</v>
      </c>
      <c r="Q407" s="5">
        <f t="shared" si="108"/>
        <v>1.0688535031847131</v>
      </c>
      <c r="R407" s="106"/>
      <c r="S407" s="5">
        <f>(1+G407)/(1+P407)-1</f>
        <v>-0.31813953488372093</v>
      </c>
      <c r="T407" s="95">
        <f t="shared" si="121"/>
        <v>103.23777815428755</v>
      </c>
      <c r="U407" s="70">
        <f t="shared" si="122"/>
        <v>4.1352293158802983E-3</v>
      </c>
      <c r="V407" s="74">
        <f t="shared" si="114"/>
        <v>2.4917802798259666E-2</v>
      </c>
      <c r="W407" s="74">
        <f t="shared" si="109"/>
        <v>2.744139338965405E-2</v>
      </c>
      <c r="X407" s="106"/>
      <c r="Y407" s="318">
        <v>42951</v>
      </c>
      <c r="Z407" s="316">
        <v>0.74750000000000005</v>
      </c>
      <c r="AA407" s="316">
        <f t="shared" si="110"/>
        <v>0.77642101910828054</v>
      </c>
      <c r="AB407" s="316">
        <f t="shared" si="116"/>
        <v>6.1800000000000077E-2</v>
      </c>
      <c r="AC407" s="318">
        <v>42951</v>
      </c>
      <c r="AD407" s="316">
        <v>0.68569999999999998</v>
      </c>
      <c r="AE407" s="316">
        <f t="shared" si="111"/>
        <v>0.70990828025477748</v>
      </c>
      <c r="AF407" s="316">
        <f t="shared" si="117"/>
        <v>7.5300000000000034E-2</v>
      </c>
      <c r="AG407" s="316">
        <f t="shared" si="118"/>
        <v>1.3499999999999956E-2</v>
      </c>
      <c r="AH407" s="4">
        <v>42951</v>
      </c>
      <c r="AI407" s="5">
        <v>0.76100000000000001</v>
      </c>
      <c r="AJ407" s="5">
        <f t="shared" si="112"/>
        <v>0.75017197452229301</v>
      </c>
      <c r="AK407" s="106"/>
      <c r="AL407" s="95">
        <f t="shared" si="119"/>
        <v>92.699055689668896</v>
      </c>
      <c r="AM407" s="70">
        <f t="shared" si="123"/>
        <v>5.471888304614779E-3</v>
      </c>
      <c r="AN407" s="74">
        <f t="shared" si="115"/>
        <v>6.418508911302187E-2</v>
      </c>
      <c r="AO407" s="74">
        <f t="shared" si="113"/>
        <v>6.2833827017525989E-2</v>
      </c>
      <c r="AP407" s="106"/>
      <c r="AQ407" s="4">
        <v>42951</v>
      </c>
      <c r="AR407" s="5">
        <v>1.1327</v>
      </c>
      <c r="AS407" s="330">
        <v>42951</v>
      </c>
      <c r="AT407" s="404">
        <v>1.2976000000000001</v>
      </c>
      <c r="AU407" s="330">
        <v>42951</v>
      </c>
      <c r="AV407" s="328">
        <v>1.2976000000000001</v>
      </c>
      <c r="AW407" s="330">
        <v>42951</v>
      </c>
      <c r="AX407" s="404">
        <v>1.2976000000000001</v>
      </c>
      <c r="AY407" s="330">
        <v>42951</v>
      </c>
      <c r="AZ407" s="404">
        <v>3.9529000000000001</v>
      </c>
      <c r="BA407" s="106"/>
      <c r="BC407" s="4">
        <v>42951</v>
      </c>
      <c r="BD407" s="5">
        <v>1.9710000000000001</v>
      </c>
    </row>
    <row r="408" spans="1:56">
      <c r="A408" s="4">
        <v>42958</v>
      </c>
      <c r="B408" s="318">
        <v>42958</v>
      </c>
      <c r="C408" s="316">
        <v>0.3997</v>
      </c>
      <c r="D408" s="316">
        <f t="shared" si="102"/>
        <v>0.41903566878980886</v>
      </c>
      <c r="E408" s="316">
        <f t="shared" si="120"/>
        <v>1.9699999999999995E-2</v>
      </c>
      <c r="F408" s="4">
        <v>42958</v>
      </c>
      <c r="G408" s="5">
        <v>0.38</v>
      </c>
      <c r="H408" s="5">
        <f t="shared" si="103"/>
        <v>0.40421019108280276</v>
      </c>
      <c r="I408" s="106"/>
      <c r="J408" s="95">
        <f t="shared" si="104"/>
        <v>96.278227567587564</v>
      </c>
      <c r="K408" s="70">
        <f t="shared" si="105"/>
        <v>8.6005497816191781E-3</v>
      </c>
      <c r="L408" s="74">
        <f t="shared" si="106"/>
        <v>5.7239831761285428E-2</v>
      </c>
      <c r="M408" s="74">
        <f t="shared" si="107"/>
        <v>5.8601675567465199E-2</v>
      </c>
      <c r="N408" s="106"/>
      <c r="O408" s="4">
        <v>42958</v>
      </c>
      <c r="P408" s="5">
        <v>1.1400000000000001</v>
      </c>
      <c r="Q408" s="5">
        <f t="shared" si="108"/>
        <v>1.0682802547770696</v>
      </c>
      <c r="R408" s="106"/>
      <c r="S408" s="5">
        <f>(1+G408)/(1+P408)-1</f>
        <v>-0.35514018691588789</v>
      </c>
      <c r="T408" s="95">
        <f t="shared" si="121"/>
        <v>103.62176728260003</v>
      </c>
      <c r="U408" s="70">
        <f t="shared" si="122"/>
        <v>3.7194633125347937E-3</v>
      </c>
      <c r="V408" s="74">
        <f t="shared" si="114"/>
        <v>2.4838548338385169E-2</v>
      </c>
      <c r="W408" s="74">
        <f t="shared" si="109"/>
        <v>2.7484147309281226E-2</v>
      </c>
      <c r="X408" s="106"/>
      <c r="Y408" s="318">
        <v>42958</v>
      </c>
      <c r="Z408" s="316">
        <v>0.66910000000000003</v>
      </c>
      <c r="AA408" s="316">
        <f t="shared" si="110"/>
        <v>0.77156114649681562</v>
      </c>
      <c r="AB408" s="316">
        <f t="shared" si="116"/>
        <v>5.2200000000000024E-2</v>
      </c>
      <c r="AC408" s="318">
        <v>42958</v>
      </c>
      <c r="AD408" s="316">
        <v>0.6169</v>
      </c>
      <c r="AE408" s="316">
        <f t="shared" si="111"/>
        <v>0.70445796178344</v>
      </c>
      <c r="AF408" s="316">
        <f t="shared" si="117"/>
        <v>7.1099999999999941E-2</v>
      </c>
      <c r="AG408" s="316">
        <f t="shared" si="118"/>
        <v>1.8899999999999917E-2</v>
      </c>
      <c r="AH408" s="4">
        <v>42958</v>
      </c>
      <c r="AI408" s="5">
        <v>0.68799999999999994</v>
      </c>
      <c r="AJ408" s="5">
        <f t="shared" si="112"/>
        <v>0.74521656050955409</v>
      </c>
      <c r="AK408" s="106"/>
      <c r="AL408" s="95">
        <f t="shared" si="119"/>
        <v>93.37333183039803</v>
      </c>
      <c r="AM408" s="70">
        <f t="shared" si="123"/>
        <v>7.2738188723995879E-3</v>
      </c>
      <c r="AN408" s="74">
        <f t="shared" si="115"/>
        <v>6.4400504452078872E-2</v>
      </c>
      <c r="AO408" s="74">
        <f t="shared" si="113"/>
        <v>6.2928970910328258E-2</v>
      </c>
      <c r="AP408" s="106"/>
      <c r="AQ408" s="4">
        <v>42958</v>
      </c>
      <c r="AR408" s="5">
        <v>1.0571999999999999</v>
      </c>
      <c r="AS408" s="330">
        <v>42958</v>
      </c>
      <c r="AT408" s="404">
        <v>1.2389000000000001</v>
      </c>
      <c r="AU408" s="330">
        <v>42958</v>
      </c>
      <c r="AV408" s="328">
        <v>1.2389000000000001</v>
      </c>
      <c r="AW408" s="330">
        <v>42958</v>
      </c>
      <c r="AX408" s="404">
        <v>1.2389000000000001</v>
      </c>
      <c r="AY408" s="330">
        <v>42958</v>
      </c>
      <c r="AZ408" s="404">
        <v>3.9529000000000001</v>
      </c>
      <c r="BA408" s="106"/>
      <c r="BC408" s="4">
        <v>42958</v>
      </c>
      <c r="BD408" s="5">
        <v>1.891</v>
      </c>
    </row>
    <row r="409" spans="1:56">
      <c r="A409" s="4">
        <v>42965</v>
      </c>
      <c r="B409" s="318">
        <v>42965</v>
      </c>
      <c r="C409" s="316">
        <v>0.41560000000000002</v>
      </c>
      <c r="D409" s="316">
        <f t="shared" si="102"/>
        <v>0.41511337579617813</v>
      </c>
      <c r="E409" s="316">
        <f t="shared" si="120"/>
        <v>2.6000000000000467E-3</v>
      </c>
      <c r="F409" s="4">
        <v>42965</v>
      </c>
      <c r="G409" s="5">
        <v>0.41299999999999998</v>
      </c>
      <c r="H409" s="5">
        <f t="shared" si="103"/>
        <v>0.40077707006369445</v>
      </c>
      <c r="I409" s="106"/>
      <c r="J409" s="95">
        <f t="shared" si="104"/>
        <v>95.962283724026946</v>
      </c>
      <c r="K409" s="70">
        <f t="shared" si="105"/>
        <v>-3.2815710419972603E-3</v>
      </c>
      <c r="L409" s="74">
        <f t="shared" si="106"/>
        <v>5.6896529397794944E-2</v>
      </c>
      <c r="M409" s="74">
        <f t="shared" si="107"/>
        <v>5.8680424634461034E-2</v>
      </c>
      <c r="N409" s="106"/>
      <c r="O409" s="4">
        <v>42965</v>
      </c>
      <c r="P409" s="5">
        <v>1.1499999999999999</v>
      </c>
      <c r="Q409" s="5">
        <f t="shared" si="108"/>
        <v>1.0685350318471334</v>
      </c>
      <c r="R409" s="106"/>
      <c r="S409" s="5">
        <f>(1+G409)/(1+P409)-1</f>
        <v>-0.34279069767441861</v>
      </c>
      <c r="T409" s="95">
        <f t="shared" si="121"/>
        <v>103.49343110418015</v>
      </c>
      <c r="U409" s="70">
        <f t="shared" si="122"/>
        <v>-1.2385059798283903E-3</v>
      </c>
      <c r="V409" s="74">
        <f t="shared" si="114"/>
        <v>2.4427615648225497E-2</v>
      </c>
      <c r="W409" s="74">
        <f t="shared" si="109"/>
        <v>2.753212247185171E-2</v>
      </c>
      <c r="X409" s="106"/>
      <c r="Y409" s="318">
        <v>42965</v>
      </c>
      <c r="Z409" s="316">
        <v>0.69940000000000002</v>
      </c>
      <c r="AA409" s="316">
        <f t="shared" si="110"/>
        <v>0.76751464968152883</v>
      </c>
      <c r="AB409" s="316">
        <f t="shared" si="116"/>
        <v>5.7300000000000018E-2</v>
      </c>
      <c r="AC409" s="318">
        <v>42965</v>
      </c>
      <c r="AD409" s="316">
        <v>0.6421</v>
      </c>
      <c r="AE409" s="316">
        <f t="shared" si="111"/>
        <v>0.69982420382165644</v>
      </c>
      <c r="AF409" s="316">
        <f t="shared" si="117"/>
        <v>7.9899999999999971E-2</v>
      </c>
      <c r="AG409" s="316">
        <f t="shared" si="118"/>
        <v>2.2599999999999953E-2</v>
      </c>
      <c r="AH409" s="4">
        <v>42965</v>
      </c>
      <c r="AI409" s="5">
        <v>0.72199999999999998</v>
      </c>
      <c r="AJ409" s="5">
        <f t="shared" si="112"/>
        <v>0.74131210191082797</v>
      </c>
      <c r="AK409" s="106"/>
      <c r="AL409" s="95">
        <f t="shared" si="119"/>
        <v>93.058616558843525</v>
      </c>
      <c r="AM409" s="70">
        <f t="shared" si="123"/>
        <v>-3.3705048902629821E-3</v>
      </c>
      <c r="AN409" s="74">
        <f t="shared" si="115"/>
        <v>6.4253352369705058E-2</v>
      </c>
      <c r="AO409" s="74">
        <f t="shared" si="113"/>
        <v>6.3034822974231311E-2</v>
      </c>
      <c r="AP409" s="106"/>
      <c r="AQ409" s="4">
        <v>42965</v>
      </c>
      <c r="AR409" s="5">
        <v>1.0804</v>
      </c>
      <c r="AS409" s="330">
        <v>42965</v>
      </c>
      <c r="AT409" s="404">
        <v>1.2639</v>
      </c>
      <c r="AU409" s="330">
        <v>42965</v>
      </c>
      <c r="AV409" s="328">
        <v>1.2639</v>
      </c>
      <c r="AW409" s="330">
        <v>42965</v>
      </c>
      <c r="AX409" s="404">
        <v>1.2639</v>
      </c>
      <c r="AY409" s="330">
        <v>42965</v>
      </c>
      <c r="AZ409" s="404">
        <v>3.9529000000000001</v>
      </c>
      <c r="BA409" s="106"/>
      <c r="BC409" s="4">
        <v>42965</v>
      </c>
      <c r="BD409" s="5">
        <v>1.9079999999999999</v>
      </c>
    </row>
    <row r="410" spans="1:56">
      <c r="A410" s="4">
        <v>42972</v>
      </c>
      <c r="B410" s="318">
        <v>42972</v>
      </c>
      <c r="C410" s="316">
        <v>0.39069999999999999</v>
      </c>
      <c r="D410" s="316">
        <f t="shared" si="102"/>
        <v>0.41096433121019099</v>
      </c>
      <c r="E410" s="316">
        <f t="shared" si="120"/>
        <v>1.2699999999999989E-2</v>
      </c>
      <c r="F410" s="4">
        <v>42972</v>
      </c>
      <c r="G410" s="5">
        <v>0.378</v>
      </c>
      <c r="H410" s="5">
        <f t="shared" si="103"/>
        <v>0.39693630573248428</v>
      </c>
      <c r="I410" s="106"/>
      <c r="J410" s="95">
        <f t="shared" si="104"/>
        <v>96.297412420929263</v>
      </c>
      <c r="K410" s="70">
        <f t="shared" si="105"/>
        <v>3.4922959718851209E-3</v>
      </c>
      <c r="L410" s="74">
        <f t="shared" si="106"/>
        <v>5.6863275751085018E-2</v>
      </c>
      <c r="M410" s="74">
        <f t="shared" si="107"/>
        <v>5.8761001800657769E-2</v>
      </c>
      <c r="N410" s="106"/>
      <c r="O410" s="4">
        <v>42972</v>
      </c>
      <c r="P410" s="5">
        <v>1.1400000000000001</v>
      </c>
      <c r="Q410" s="5">
        <f t="shared" si="108"/>
        <v>1.0685350318471332</v>
      </c>
      <c r="R410" s="106"/>
      <c r="S410" s="5">
        <f>(1+G410)/(1+P410)-1</f>
        <v>-0.35607476635514013</v>
      </c>
      <c r="T410" s="95">
        <f t="shared" si="121"/>
        <v>103.63148657661792</v>
      </c>
      <c r="U410" s="70">
        <f t="shared" si="122"/>
        <v>1.3339539617620636E-3</v>
      </c>
      <c r="V410" s="74">
        <f t="shared" si="114"/>
        <v>2.4335256564393812E-2</v>
      </c>
      <c r="W410" s="74">
        <f t="shared" si="109"/>
        <v>2.7580515711892354E-2</v>
      </c>
      <c r="X410" s="106"/>
      <c r="Y410" s="318">
        <v>42972</v>
      </c>
      <c r="Z410" s="316">
        <v>0.68889999999999996</v>
      </c>
      <c r="AA410" s="316">
        <f t="shared" si="110"/>
        <v>0.76329808917197473</v>
      </c>
      <c r="AB410" s="316">
        <f t="shared" si="116"/>
        <v>5.6099999999999928E-2</v>
      </c>
      <c r="AC410" s="318">
        <v>42972</v>
      </c>
      <c r="AD410" s="316">
        <v>0.63280000000000003</v>
      </c>
      <c r="AE410" s="316">
        <f t="shared" si="111"/>
        <v>0.69506560509554194</v>
      </c>
      <c r="AF410" s="316">
        <f t="shared" si="117"/>
        <v>6.9199999999999928E-2</v>
      </c>
      <c r="AG410" s="316">
        <f t="shared" si="118"/>
        <v>1.3100000000000001E-2</v>
      </c>
      <c r="AH410" s="4">
        <v>42972</v>
      </c>
      <c r="AI410" s="5">
        <v>0.70199999999999996</v>
      </c>
      <c r="AJ410" s="5">
        <f t="shared" si="112"/>
        <v>0.73722929936305726</v>
      </c>
      <c r="AK410" s="106"/>
      <c r="AL410" s="95">
        <f t="shared" si="119"/>
        <v>93.243601622756486</v>
      </c>
      <c r="AM410" s="70">
        <f t="shared" si="123"/>
        <v>1.9878338057603743E-3</v>
      </c>
      <c r="AN410" s="74">
        <f t="shared" si="115"/>
        <v>6.4266182351200324E-2</v>
      </c>
      <c r="AO410" s="74">
        <f t="shared" si="113"/>
        <v>6.3150788814657591E-2</v>
      </c>
      <c r="AP410" s="106"/>
      <c r="AQ410" s="4">
        <v>42972</v>
      </c>
      <c r="AR410" s="5">
        <v>1.0695000000000001</v>
      </c>
      <c r="AS410" s="330">
        <v>42972</v>
      </c>
      <c r="AT410" s="404">
        <v>1.2607999999999999</v>
      </c>
      <c r="AU410" s="330">
        <v>42972</v>
      </c>
      <c r="AV410" s="328">
        <v>1.2607999999999999</v>
      </c>
      <c r="AW410" s="330">
        <v>42972</v>
      </c>
      <c r="AX410" s="404">
        <v>1.2607999999999999</v>
      </c>
      <c r="AY410" s="330">
        <v>42972</v>
      </c>
      <c r="AZ410" s="404">
        <v>3.9529000000000001</v>
      </c>
      <c r="BA410" s="106"/>
      <c r="BC410" s="4">
        <v>42972</v>
      </c>
      <c r="BD410" s="5">
        <v>1.863</v>
      </c>
    </row>
    <row r="411" spans="1:56">
      <c r="A411" s="4">
        <v>42979</v>
      </c>
      <c r="B411" s="318">
        <v>42979</v>
      </c>
      <c r="C411" s="316">
        <v>0.39629999999999999</v>
      </c>
      <c r="D411" s="316">
        <f t="shared" si="102"/>
        <v>0.40753184713375779</v>
      </c>
      <c r="E411" s="316">
        <f t="shared" si="120"/>
        <v>2.0299999999999985E-2</v>
      </c>
      <c r="F411" s="4">
        <v>42979</v>
      </c>
      <c r="G411" s="5">
        <v>0.376</v>
      </c>
      <c r="H411" s="5">
        <f t="shared" si="103"/>
        <v>0.39366242038216581</v>
      </c>
      <c r="I411" s="106"/>
      <c r="J411" s="95">
        <f t="shared" si="104"/>
        <v>96.316601479505323</v>
      </c>
      <c r="K411" s="70">
        <f t="shared" si="105"/>
        <v>1.9926868327657993E-4</v>
      </c>
      <c r="L411" s="74">
        <f t="shared" si="106"/>
        <v>5.6837251239211642E-2</v>
      </c>
      <c r="M411" s="74">
        <f t="shared" si="107"/>
        <v>5.8840208746709817E-2</v>
      </c>
      <c r="N411" s="106"/>
      <c r="O411" s="4">
        <v>42979</v>
      </c>
      <c r="P411" s="5">
        <v>1.1499999999999999</v>
      </c>
      <c r="Q411" s="5">
        <f t="shared" si="108"/>
        <v>1.0678343949044582</v>
      </c>
      <c r="R411" s="106"/>
      <c r="S411" s="5">
        <f>(1+G411)/(1+P411)-1</f>
        <v>-0.36</v>
      </c>
      <c r="T411" s="95">
        <f t="shared" si="121"/>
        <v>103.67231856340628</v>
      </c>
      <c r="U411" s="70">
        <f t="shared" si="122"/>
        <v>3.9401139689503191E-4</v>
      </c>
      <c r="V411" s="74">
        <f t="shared" si="114"/>
        <v>2.4295399123867169E-2</v>
      </c>
      <c r="W411" s="74">
        <f t="shared" si="109"/>
        <v>2.7615509187990391E-2</v>
      </c>
      <c r="X411" s="106"/>
      <c r="Y411" s="318">
        <v>42979</v>
      </c>
      <c r="Z411" s="316">
        <v>0.68689999999999996</v>
      </c>
      <c r="AA411" s="316">
        <f t="shared" si="110"/>
        <v>0.75971719745222943</v>
      </c>
      <c r="AB411" s="316">
        <f t="shared" si="116"/>
        <v>6.469999999999998E-2</v>
      </c>
      <c r="AC411" s="318">
        <v>42979</v>
      </c>
      <c r="AD411" s="316">
        <v>0.62219999999999998</v>
      </c>
      <c r="AE411" s="316">
        <f t="shared" si="111"/>
        <v>0.69099490445859924</v>
      </c>
      <c r="AF411" s="316">
        <f t="shared" si="117"/>
        <v>6.0800000000000076E-2</v>
      </c>
      <c r="AG411" s="316">
        <f t="shared" si="118"/>
        <v>-3.8999999999999035E-3</v>
      </c>
      <c r="AH411" s="4">
        <v>42979</v>
      </c>
      <c r="AI411" s="5">
        <v>0.68300000000000005</v>
      </c>
      <c r="AJ411" s="5">
        <f t="shared" si="112"/>
        <v>0.7337770700636943</v>
      </c>
      <c r="AK411" s="106"/>
      <c r="AL411" s="95">
        <f t="shared" si="119"/>
        <v>93.419712153330337</v>
      </c>
      <c r="AM411" s="70">
        <f t="shared" si="123"/>
        <v>1.8887143729856802E-3</v>
      </c>
      <c r="AN411" s="74">
        <f t="shared" si="115"/>
        <v>6.4279037136882503E-2</v>
      </c>
      <c r="AO411" s="74">
        <f t="shared" si="113"/>
        <v>6.3261547234234744E-2</v>
      </c>
      <c r="AP411" s="106"/>
      <c r="AQ411" s="4">
        <v>42979</v>
      </c>
      <c r="AR411" s="5">
        <v>1.0894999999999999</v>
      </c>
      <c r="AS411" s="330">
        <v>42979</v>
      </c>
      <c r="AT411" s="404">
        <v>1.2888999999999999</v>
      </c>
      <c r="AU411" s="330">
        <v>42979</v>
      </c>
      <c r="AV411" s="328">
        <v>1.2888999999999999</v>
      </c>
      <c r="AW411" s="330">
        <v>42979</v>
      </c>
      <c r="AX411" s="404">
        <v>1.2888999999999999</v>
      </c>
      <c r="AY411" s="330">
        <v>42979</v>
      </c>
      <c r="AZ411" s="404">
        <v>3.9529000000000001</v>
      </c>
      <c r="BA411" s="106"/>
      <c r="BC411" s="4">
        <v>42979</v>
      </c>
      <c r="BD411" s="5">
        <v>1.855</v>
      </c>
    </row>
    <row r="412" spans="1:56">
      <c r="A412" s="4">
        <v>42986</v>
      </c>
      <c r="B412" s="318">
        <v>42986</v>
      </c>
      <c r="C412" s="316">
        <v>0.34689999999999999</v>
      </c>
      <c r="D412" s="316">
        <f t="shared" si="102"/>
        <v>0.40336942675159226</v>
      </c>
      <c r="E412" s="316">
        <f t="shared" si="120"/>
        <v>3.6899999999999988E-2</v>
      </c>
      <c r="F412" s="4">
        <v>42986</v>
      </c>
      <c r="G412" s="5">
        <v>0.31</v>
      </c>
      <c r="H412" s="5">
        <f t="shared" si="103"/>
        <v>0.38972611464968177</v>
      </c>
      <c r="I412" s="106"/>
      <c r="J412" s="95">
        <f t="shared" si="104"/>
        <v>96.952206144300561</v>
      </c>
      <c r="K412" s="70">
        <f t="shared" si="105"/>
        <v>6.599118480426088E-3</v>
      </c>
      <c r="L412" s="74">
        <f t="shared" si="106"/>
        <v>5.7103985046021481E-2</v>
      </c>
      <c r="M412" s="74">
        <f t="shared" si="107"/>
        <v>5.8927706230569393E-2</v>
      </c>
      <c r="N412" s="106"/>
      <c r="O412" s="4">
        <v>42986</v>
      </c>
      <c r="P412" s="5">
        <v>1.1499999999999999</v>
      </c>
      <c r="Q412" s="5">
        <f t="shared" si="108"/>
        <v>1.0670700636942669</v>
      </c>
      <c r="R412" s="106"/>
      <c r="S412" s="5">
        <f>(1+G412)/(1+P412)-1</f>
        <v>-0.39069767441860459</v>
      </c>
      <c r="T412" s="95">
        <f t="shared" si="121"/>
        <v>103.9922601922644</v>
      </c>
      <c r="U412" s="70">
        <f t="shared" si="122"/>
        <v>3.0860854014993443E-3</v>
      </c>
      <c r="V412" s="74">
        <f t="shared" si="114"/>
        <v>2.4511874332537313E-2</v>
      </c>
      <c r="W412" s="74">
        <f t="shared" si="109"/>
        <v>2.7654176648528896E-2</v>
      </c>
      <c r="X412" s="106"/>
      <c r="Y412" s="318">
        <v>42986</v>
      </c>
      <c r="Z412" s="316">
        <v>0.63870000000000005</v>
      </c>
      <c r="AA412" s="316">
        <f t="shared" si="110"/>
        <v>0.75579808917197477</v>
      </c>
      <c r="AB412" s="316">
        <f t="shared" si="116"/>
        <v>6.7200000000000037E-2</v>
      </c>
      <c r="AC412" s="318">
        <v>42986</v>
      </c>
      <c r="AD412" s="316">
        <v>0.57150000000000001</v>
      </c>
      <c r="AE412" s="316">
        <f t="shared" si="111"/>
        <v>0.68649171974522338</v>
      </c>
      <c r="AF412" s="316">
        <f t="shared" si="117"/>
        <v>5.149999999999999E-2</v>
      </c>
      <c r="AG412" s="316">
        <f t="shared" si="118"/>
        <v>-1.5700000000000047E-2</v>
      </c>
      <c r="AH412" s="4">
        <v>42986</v>
      </c>
      <c r="AI412" s="5">
        <v>0.623</v>
      </c>
      <c r="AJ412" s="5">
        <f t="shared" si="112"/>
        <v>0.73003184713375802</v>
      </c>
      <c r="AK412" s="106"/>
      <c r="AL412" s="95">
        <f t="shared" si="119"/>
        <v>93.978257114422178</v>
      </c>
      <c r="AM412" s="70">
        <f t="shared" si="123"/>
        <v>5.9788769224111615E-3</v>
      </c>
      <c r="AN412" s="74">
        <f t="shared" si="115"/>
        <v>6.4536531156801552E-2</v>
      </c>
      <c r="AO412" s="74">
        <f t="shared" si="113"/>
        <v>6.3381252719188846E-2</v>
      </c>
      <c r="AP412" s="106"/>
      <c r="AQ412" s="4">
        <v>42986</v>
      </c>
      <c r="AR412" s="5">
        <v>1.0375000000000001</v>
      </c>
      <c r="AS412" s="330">
        <v>42986</v>
      </c>
      <c r="AT412" s="404">
        <v>1.2493000000000001</v>
      </c>
      <c r="AU412" s="330">
        <v>42986</v>
      </c>
      <c r="AV412" s="328">
        <v>1.2493000000000001</v>
      </c>
      <c r="AW412" s="330">
        <v>42986</v>
      </c>
      <c r="AX412" s="404">
        <v>1.2493000000000001</v>
      </c>
      <c r="AY412" s="330">
        <v>42986</v>
      </c>
      <c r="AZ412" s="404">
        <v>3.9529000000000001</v>
      </c>
      <c r="BA412" s="106"/>
      <c r="BC412" s="4">
        <v>42986</v>
      </c>
      <c r="BD412" s="5">
        <v>1.74</v>
      </c>
    </row>
    <row r="413" spans="1:56">
      <c r="A413" s="4">
        <v>42993</v>
      </c>
      <c r="B413" s="318">
        <v>42993</v>
      </c>
      <c r="C413" s="316">
        <v>0.47470000000000001</v>
      </c>
      <c r="D413" s="316">
        <f t="shared" si="102"/>
        <v>0.39931019108280241</v>
      </c>
      <c r="E413" s="316">
        <f t="shared" si="120"/>
        <v>4.4700000000000017E-2</v>
      </c>
      <c r="F413" s="4">
        <v>42993</v>
      </c>
      <c r="G413" s="5">
        <v>0.43</v>
      </c>
      <c r="H413" s="5">
        <f t="shared" si="103"/>
        <v>0.38557324840764351</v>
      </c>
      <c r="I413" s="106"/>
      <c r="J413" s="95">
        <f t="shared" si="104"/>
        <v>95.799969999249299</v>
      </c>
      <c r="K413" s="70">
        <f t="shared" si="105"/>
        <v>-1.1884578916505628E-2</v>
      </c>
      <c r="L413" s="74">
        <f t="shared" si="106"/>
        <v>5.8188067756718156E-2</v>
      </c>
      <c r="M413" s="74">
        <f t="shared" si="107"/>
        <v>5.9003039032109322E-2</v>
      </c>
      <c r="N413" s="106"/>
      <c r="O413" s="4">
        <v>42993</v>
      </c>
      <c r="P413" s="5">
        <v>1.18</v>
      </c>
      <c r="Q413" s="5">
        <f t="shared" si="108"/>
        <v>1.0666878980891716</v>
      </c>
      <c r="R413" s="106"/>
      <c r="S413" s="5">
        <f>(1+G413)/(1+P413)-1</f>
        <v>-0.34403669724770636</v>
      </c>
      <c r="T413" s="95">
        <f t="shared" si="121"/>
        <v>103.50637162698504</v>
      </c>
      <c r="U413" s="70">
        <f t="shared" si="122"/>
        <v>-4.6723531576390977E-3</v>
      </c>
      <c r="V413" s="74">
        <f t="shared" si="114"/>
        <v>2.4915469708801995E-2</v>
      </c>
      <c r="W413" s="74">
        <f t="shared" si="109"/>
        <v>2.7683690019767494E-2</v>
      </c>
      <c r="X413" s="106"/>
      <c r="Y413" s="318">
        <v>42993</v>
      </c>
      <c r="Z413" s="316">
        <v>0.7268</v>
      </c>
      <c r="AA413" s="316">
        <f t="shared" si="110"/>
        <v>0.75130318471337598</v>
      </c>
      <c r="AB413" s="316">
        <f t="shared" si="116"/>
        <v>6.5899999999999959E-2</v>
      </c>
      <c r="AC413" s="318">
        <v>42993</v>
      </c>
      <c r="AD413" s="316">
        <v>0.66090000000000004</v>
      </c>
      <c r="AE413" s="316">
        <f t="shared" si="111"/>
        <v>0.68144458598726165</v>
      </c>
      <c r="AF413" s="316">
        <f t="shared" si="117"/>
        <v>4.709999999999992E-2</v>
      </c>
      <c r="AG413" s="316">
        <f t="shared" si="118"/>
        <v>-1.8800000000000039E-2</v>
      </c>
      <c r="AH413" s="4">
        <v>42993</v>
      </c>
      <c r="AI413" s="5">
        <v>0.70799999999999996</v>
      </c>
      <c r="AJ413" s="5">
        <f t="shared" si="112"/>
        <v>0.72573885350318468</v>
      </c>
      <c r="AK413" s="106"/>
      <c r="AL413" s="95">
        <f t="shared" si="119"/>
        <v>93.188063667392797</v>
      </c>
      <c r="AM413" s="70">
        <f t="shared" si="123"/>
        <v>-8.4082581577065198E-3</v>
      </c>
      <c r="AN413" s="74">
        <f t="shared" si="115"/>
        <v>6.4983986910046643E-2</v>
      </c>
      <c r="AO413" s="74">
        <f t="shared" si="113"/>
        <v>6.3478585217535979E-2</v>
      </c>
      <c r="AP413" s="106"/>
      <c r="AQ413" s="4">
        <v>42993</v>
      </c>
      <c r="AR413" s="5">
        <v>1.1659999999999999</v>
      </c>
      <c r="AS413" s="330">
        <v>42993</v>
      </c>
      <c r="AT413" s="404">
        <v>1.3332999999999999</v>
      </c>
      <c r="AU413" s="330">
        <v>42993</v>
      </c>
      <c r="AV413" s="328">
        <v>1.3332999999999999</v>
      </c>
      <c r="AW413" s="330">
        <v>42993</v>
      </c>
      <c r="AX413" s="404">
        <v>1.3332999999999999</v>
      </c>
      <c r="AY413" s="330">
        <v>42993</v>
      </c>
      <c r="AZ413" s="404">
        <v>3.9529000000000001</v>
      </c>
      <c r="BA413" s="106"/>
      <c r="BC413" s="4">
        <v>42993</v>
      </c>
      <c r="BD413" s="5">
        <v>1.8719999999999999</v>
      </c>
    </row>
    <row r="414" spans="1:56">
      <c r="A414" s="4">
        <v>43000</v>
      </c>
      <c r="B414" s="318">
        <v>43000</v>
      </c>
      <c r="C414" s="316">
        <v>0.4899</v>
      </c>
      <c r="D414" s="316">
        <f t="shared" si="102"/>
        <v>0.39556114649681517</v>
      </c>
      <c r="E414" s="316">
        <f t="shared" si="120"/>
        <v>4.4899999999999995E-2</v>
      </c>
      <c r="F414" s="4">
        <v>43000</v>
      </c>
      <c r="G414" s="5">
        <v>0.44500000000000001</v>
      </c>
      <c r="H414" s="5">
        <f t="shared" si="103"/>
        <v>0.38177070063694285</v>
      </c>
      <c r="I414" s="106"/>
      <c r="J414" s="95">
        <f t="shared" si="104"/>
        <v>95.657002777683559</v>
      </c>
      <c r="K414" s="70">
        <f t="shared" si="105"/>
        <v>-1.4923514231461742E-3</v>
      </c>
      <c r="L414" s="74">
        <f t="shared" si="106"/>
        <v>5.7356011180308121E-2</v>
      </c>
      <c r="M414" s="74">
        <f t="shared" si="107"/>
        <v>5.9072884850393463E-2</v>
      </c>
      <c r="N414" s="106"/>
      <c r="O414" s="4">
        <v>43000</v>
      </c>
      <c r="P414" s="5">
        <v>1.2</v>
      </c>
      <c r="Q414" s="5">
        <f t="shared" si="108"/>
        <v>1.0666878980891714</v>
      </c>
      <c r="R414" s="106"/>
      <c r="S414" s="5">
        <f>(1+G414)/(1+P414)-1</f>
        <v>-0.34318181818181825</v>
      </c>
      <c r="T414" s="95">
        <f t="shared" si="121"/>
        <v>103.4974929555338</v>
      </c>
      <c r="U414" s="70">
        <f t="shared" si="122"/>
        <v>-8.5778984536712103E-5</v>
      </c>
      <c r="V414" s="74">
        <f t="shared" si="114"/>
        <v>2.419346837613574E-2</v>
      </c>
      <c r="W414" s="74">
        <f t="shared" si="109"/>
        <v>2.7709061826515106E-2</v>
      </c>
      <c r="X414" s="106"/>
      <c r="Y414" s="318">
        <v>43000</v>
      </c>
      <c r="Z414" s="316">
        <v>0.73919999999999997</v>
      </c>
      <c r="AA414" s="316">
        <f t="shared" si="110"/>
        <v>0.74715732484076458</v>
      </c>
      <c r="AB414" s="316">
        <f t="shared" si="116"/>
        <v>6.9099999999999939E-2</v>
      </c>
      <c r="AC414" s="318">
        <v>43000</v>
      </c>
      <c r="AD414" s="316">
        <v>0.67010000000000003</v>
      </c>
      <c r="AE414" s="316">
        <f t="shared" si="111"/>
        <v>0.67674331210191141</v>
      </c>
      <c r="AF414" s="316">
        <f t="shared" si="117"/>
        <v>5.7899999999999952E-2</v>
      </c>
      <c r="AG414" s="316">
        <f t="shared" si="118"/>
        <v>-1.1199999999999988E-2</v>
      </c>
      <c r="AH414" s="4">
        <v>43000</v>
      </c>
      <c r="AI414" s="5">
        <v>0.72799999999999998</v>
      </c>
      <c r="AJ414" s="5">
        <f t="shared" si="112"/>
        <v>0.72189808917197451</v>
      </c>
      <c r="AK414" s="106"/>
      <c r="AL414" s="95">
        <f t="shared" si="119"/>
        <v>93.003199787168427</v>
      </c>
      <c r="AM414" s="70">
        <f t="shared" si="123"/>
        <v>-1.9837720942908173E-3</v>
      </c>
      <c r="AN414" s="74">
        <f t="shared" si="115"/>
        <v>6.4155367867476762E-2</v>
      </c>
      <c r="AO414" s="74">
        <f t="shared" si="113"/>
        <v>6.3572527800054429E-2</v>
      </c>
      <c r="AP414" s="106"/>
      <c r="AQ414" s="4">
        <v>43000</v>
      </c>
      <c r="AR414" s="5">
        <v>1.1705000000000001</v>
      </c>
      <c r="AS414" s="330">
        <v>43000</v>
      </c>
      <c r="AT414" s="404">
        <v>1.3740000000000001</v>
      </c>
      <c r="AU414" s="330">
        <v>43000</v>
      </c>
      <c r="AV414" s="328">
        <v>1.3740000000000001</v>
      </c>
      <c r="AW414" s="330">
        <v>43000</v>
      </c>
      <c r="AX414" s="404">
        <v>1.3740000000000001</v>
      </c>
      <c r="AY414" s="330">
        <v>43000</v>
      </c>
      <c r="AZ414" s="404">
        <v>3.9529000000000001</v>
      </c>
      <c r="BA414" s="106"/>
      <c r="BC414" s="4">
        <v>43000</v>
      </c>
      <c r="BD414" s="5">
        <v>1.915</v>
      </c>
    </row>
    <row r="415" spans="1:56">
      <c r="A415" s="4">
        <v>43007</v>
      </c>
      <c r="B415" s="318">
        <v>43007</v>
      </c>
      <c r="C415" s="316">
        <v>0.50939999999999996</v>
      </c>
      <c r="D415" s="316">
        <f t="shared" si="102"/>
        <v>0.39251082802547754</v>
      </c>
      <c r="E415" s="316">
        <f t="shared" si="120"/>
        <v>4.7399999999999942E-2</v>
      </c>
      <c r="F415" s="4">
        <v>43007</v>
      </c>
      <c r="G415" s="5">
        <v>0.46200000000000002</v>
      </c>
      <c r="H415" s="5">
        <f t="shared" si="103"/>
        <v>0.37852866242038236</v>
      </c>
      <c r="I415" s="106"/>
      <c r="J415" s="95">
        <f t="shared" si="104"/>
        <v>95.495256912833923</v>
      </c>
      <c r="K415" s="70">
        <f t="shared" si="105"/>
        <v>-1.6908941337577641E-3</v>
      </c>
      <c r="L415" s="74">
        <f t="shared" si="106"/>
        <v>5.7146054290228614E-2</v>
      </c>
      <c r="M415" s="74">
        <f t="shared" si="107"/>
        <v>5.9154489440190826E-2</v>
      </c>
      <c r="N415" s="106"/>
      <c r="O415" s="4">
        <v>43007</v>
      </c>
      <c r="P415" s="5">
        <v>1.23</v>
      </c>
      <c r="Q415" s="5">
        <f t="shared" si="108"/>
        <v>1.0666878980891714</v>
      </c>
      <c r="R415" s="106"/>
      <c r="S415" s="5">
        <f>(1+G415)/(1+P415)-1</f>
        <v>-0.34439461883408073</v>
      </c>
      <c r="T415" s="95">
        <f t="shared" si="121"/>
        <v>103.51008920647864</v>
      </c>
      <c r="U415" s="70">
        <f t="shared" si="122"/>
        <v>1.2170585571817003E-4</v>
      </c>
      <c r="V415" s="74">
        <f t="shared" si="114"/>
        <v>2.4081290173261122E-2</v>
      </c>
      <c r="W415" s="74">
        <f t="shared" si="109"/>
        <v>2.7732528572677839E-2</v>
      </c>
      <c r="X415" s="106"/>
      <c r="Y415" s="318">
        <v>43007</v>
      </c>
      <c r="Z415" s="316">
        <v>0.74760000000000004</v>
      </c>
      <c r="AA415" s="316">
        <f t="shared" si="110"/>
        <v>0.74371337579617847</v>
      </c>
      <c r="AB415" s="316">
        <f t="shared" si="116"/>
        <v>7.3800000000000088E-2</v>
      </c>
      <c r="AC415" s="318">
        <v>43007</v>
      </c>
      <c r="AD415" s="316">
        <v>0.67379999999999995</v>
      </c>
      <c r="AE415" s="316">
        <f t="shared" si="111"/>
        <v>0.67269044585987325</v>
      </c>
      <c r="AF415" s="316">
        <f t="shared" si="117"/>
        <v>5.2200000000000024E-2</v>
      </c>
      <c r="AG415" s="316">
        <f t="shared" si="118"/>
        <v>-2.1600000000000064E-2</v>
      </c>
      <c r="AH415" s="4">
        <v>43007</v>
      </c>
      <c r="AI415" s="5">
        <v>0.72599999999999998</v>
      </c>
      <c r="AJ415" s="5">
        <f t="shared" si="112"/>
        <v>0.71858598726114642</v>
      </c>
      <c r="AK415" s="106"/>
      <c r="AL415" s="95">
        <f t="shared" si="119"/>
        <v>93.021668009908183</v>
      </c>
      <c r="AM415" s="70">
        <f t="shared" si="123"/>
        <v>1.9857620793713751E-4</v>
      </c>
      <c r="AN415" s="74">
        <f t="shared" si="115"/>
        <v>6.4131007968287121E-2</v>
      </c>
      <c r="AO415" s="74">
        <f t="shared" si="113"/>
        <v>6.367245687182628E-2</v>
      </c>
      <c r="AP415" s="106"/>
      <c r="AQ415" s="4">
        <v>43007</v>
      </c>
      <c r="AR415" s="5">
        <v>1.181</v>
      </c>
      <c r="AS415" s="330">
        <v>43007</v>
      </c>
      <c r="AT415" s="404">
        <v>1.3869</v>
      </c>
      <c r="AU415" s="330">
        <v>43007</v>
      </c>
      <c r="AV415" s="328">
        <v>1.3869</v>
      </c>
      <c r="AW415" s="330">
        <v>43007</v>
      </c>
      <c r="AX415" s="404">
        <v>1.3869</v>
      </c>
      <c r="AY415" s="330">
        <v>43007</v>
      </c>
      <c r="AZ415" s="404">
        <v>3.9529000000000001</v>
      </c>
      <c r="BA415" s="106"/>
      <c r="BC415" s="4">
        <v>43007</v>
      </c>
      <c r="BD415" s="5">
        <v>2</v>
      </c>
    </row>
    <row r="416" spans="1:56">
      <c r="A416" s="4">
        <v>43014</v>
      </c>
      <c r="B416" s="318">
        <v>43014</v>
      </c>
      <c r="C416" s="316">
        <v>0.50409999999999999</v>
      </c>
      <c r="D416" s="316">
        <f t="shared" si="102"/>
        <v>0.3895821656050954</v>
      </c>
      <c r="E416" s="316">
        <f t="shared" si="120"/>
        <v>4.6099999999999974E-2</v>
      </c>
      <c r="F416" s="4">
        <v>43014</v>
      </c>
      <c r="G416" s="5">
        <v>0.45800000000000002</v>
      </c>
      <c r="H416" s="5">
        <f t="shared" si="103"/>
        <v>0.37555414012738864</v>
      </c>
      <c r="I416" s="106"/>
      <c r="J416" s="95">
        <f t="shared" si="104"/>
        <v>95.53328767972495</v>
      </c>
      <c r="K416" s="70">
        <f t="shared" si="105"/>
        <v>3.9824770486496453E-4</v>
      </c>
      <c r="L416" s="74">
        <f t="shared" si="106"/>
        <v>5.5673853384284475E-2</v>
      </c>
      <c r="M416" s="74">
        <f t="shared" si="107"/>
        <v>5.9230526614489826E-2</v>
      </c>
      <c r="N416" s="106"/>
      <c r="O416" s="4">
        <v>43014</v>
      </c>
      <c r="P416" s="5">
        <v>1.23</v>
      </c>
      <c r="Q416" s="5">
        <f t="shared" si="108"/>
        <v>1.0670063694267511</v>
      </c>
      <c r="R416" s="106"/>
      <c r="S416" s="5">
        <f>(1+G416)/(1+P416)-1</f>
        <v>-0.34618834080717487</v>
      </c>
      <c r="T416" s="95">
        <f t="shared" si="121"/>
        <v>103.52872204729226</v>
      </c>
      <c r="U416" s="70">
        <f t="shared" si="122"/>
        <v>1.8000990006351145E-4</v>
      </c>
      <c r="V416" s="74">
        <f t="shared" si="114"/>
        <v>2.3317078120304931E-2</v>
      </c>
      <c r="W416" s="74">
        <f t="shared" si="109"/>
        <v>2.7751117317361795E-2</v>
      </c>
      <c r="X416" s="106"/>
      <c r="Y416" s="318">
        <v>43014</v>
      </c>
      <c r="Z416" s="316">
        <v>0.75360000000000005</v>
      </c>
      <c r="AA416" s="316">
        <f t="shared" si="110"/>
        <v>0.74045286624203832</v>
      </c>
      <c r="AB416" s="316">
        <f t="shared" si="116"/>
        <v>7.5400000000000023E-2</v>
      </c>
      <c r="AC416" s="318">
        <v>43014</v>
      </c>
      <c r="AD416" s="316">
        <v>0.67820000000000003</v>
      </c>
      <c r="AE416" s="316">
        <f t="shared" si="111"/>
        <v>0.66885668789808972</v>
      </c>
      <c r="AF416" s="316">
        <f t="shared" si="117"/>
        <v>5.0799999999999956E-2</v>
      </c>
      <c r="AG416" s="316">
        <f t="shared" si="118"/>
        <v>-2.4600000000000066E-2</v>
      </c>
      <c r="AH416" s="4">
        <v>43014</v>
      </c>
      <c r="AI416" s="5">
        <v>0.72899999999999998</v>
      </c>
      <c r="AJ416" s="5">
        <f t="shared" si="112"/>
        <v>0.7156751592356686</v>
      </c>
      <c r="AK416" s="106"/>
      <c r="AL416" s="95">
        <f t="shared" si="119"/>
        <v>92.993967188309824</v>
      </c>
      <c r="AM416" s="70">
        <f t="shared" si="123"/>
        <v>-2.9778891510962767E-4</v>
      </c>
      <c r="AN416" s="74">
        <f t="shared" si="115"/>
        <v>6.3214948756318654E-2</v>
      </c>
      <c r="AO416" s="74">
        <f t="shared" si="113"/>
        <v>6.3767263244409705E-2</v>
      </c>
      <c r="AP416" s="106"/>
      <c r="AQ416" s="4">
        <v>43014</v>
      </c>
      <c r="AR416" s="5">
        <v>1.2049000000000001</v>
      </c>
      <c r="AS416" s="330">
        <v>43014</v>
      </c>
      <c r="AT416" s="404">
        <v>1.448</v>
      </c>
      <c r="AU416" s="330">
        <v>43014</v>
      </c>
      <c r="AV416" s="328">
        <v>1.448</v>
      </c>
      <c r="AW416" s="330">
        <v>43014</v>
      </c>
      <c r="AX416" s="404">
        <v>1.448</v>
      </c>
      <c r="AY416" s="330">
        <v>43014</v>
      </c>
      <c r="AZ416" s="404">
        <v>3.9529000000000001</v>
      </c>
      <c r="BA416" s="106"/>
      <c r="BC416" s="4">
        <v>43014</v>
      </c>
      <c r="BD416" s="5">
        <v>2.0419999999999998</v>
      </c>
    </row>
    <row r="417" spans="1:56">
      <c r="A417" s="4">
        <v>43021</v>
      </c>
      <c r="B417" s="318">
        <v>43021</v>
      </c>
      <c r="C417" s="316">
        <v>0.45839999999999997</v>
      </c>
      <c r="D417" s="316">
        <f t="shared" si="102"/>
        <v>0.38669299363057308</v>
      </c>
      <c r="E417" s="316">
        <f t="shared" si="120"/>
        <v>5.639999999999995E-2</v>
      </c>
      <c r="F417" s="4">
        <v>43021</v>
      </c>
      <c r="G417" s="5">
        <v>0.40200000000000002</v>
      </c>
      <c r="H417" s="5">
        <f t="shared" si="103"/>
        <v>0.37247133757961798</v>
      </c>
      <c r="I417" s="106"/>
      <c r="J417" s="95">
        <f t="shared" si="104"/>
        <v>96.067471438970529</v>
      </c>
      <c r="K417" s="70">
        <f t="shared" si="105"/>
        <v>5.5915981980692248E-3</v>
      </c>
      <c r="L417" s="74">
        <f t="shared" si="106"/>
        <v>5.5946840691965941E-2</v>
      </c>
      <c r="M417" s="74">
        <f t="shared" si="107"/>
        <v>5.9309201877876652E-2</v>
      </c>
      <c r="N417" s="106"/>
      <c r="O417" s="4">
        <v>43021</v>
      </c>
      <c r="P417" s="5">
        <v>1.22</v>
      </c>
      <c r="Q417" s="5">
        <f t="shared" si="108"/>
        <v>1.0679617834394901</v>
      </c>
      <c r="R417" s="106"/>
      <c r="S417" s="5">
        <f>(1+G417)/(1+P417)-1</f>
        <v>-0.36846846846846837</v>
      </c>
      <c r="T417" s="95">
        <f t="shared" si="121"/>
        <v>103.76047154362136</v>
      </c>
      <c r="U417" s="70">
        <f t="shared" si="122"/>
        <v>2.238504366191608E-3</v>
      </c>
      <c r="V417" s="74">
        <f t="shared" si="114"/>
        <v>2.3386528661475624E-2</v>
      </c>
      <c r="W417" s="74">
        <f t="shared" si="109"/>
        <v>2.7769009624603564E-2</v>
      </c>
      <c r="X417" s="106"/>
      <c r="Y417" s="318">
        <v>43021</v>
      </c>
      <c r="Z417" s="316">
        <v>0.70399999999999996</v>
      </c>
      <c r="AA417" s="316">
        <f t="shared" si="110"/>
        <v>0.73709108280254787</v>
      </c>
      <c r="AB417" s="316">
        <f t="shared" si="116"/>
        <v>7.8699999999999992E-2</v>
      </c>
      <c r="AC417" s="318">
        <v>43021</v>
      </c>
      <c r="AD417" s="316">
        <v>0.62529999999999997</v>
      </c>
      <c r="AE417" s="316">
        <f t="shared" si="111"/>
        <v>0.6649458598726119</v>
      </c>
      <c r="AF417" s="316">
        <f t="shared" si="117"/>
        <v>5.0700000000000078E-2</v>
      </c>
      <c r="AG417" s="316">
        <f t="shared" si="118"/>
        <v>-2.7999999999999914E-2</v>
      </c>
      <c r="AH417" s="4">
        <v>43021</v>
      </c>
      <c r="AI417" s="5">
        <v>0.67600000000000005</v>
      </c>
      <c r="AJ417" s="5">
        <f t="shared" si="112"/>
        <v>0.71253503184713363</v>
      </c>
      <c r="AK417" s="106"/>
      <c r="AL417" s="95">
        <f t="shared" si="119"/>
        <v>93.484687185148445</v>
      </c>
      <c r="AM417" s="70">
        <f t="shared" si="123"/>
        <v>5.276901412808086E-3</v>
      </c>
      <c r="AN417" s="74">
        <f t="shared" si="115"/>
        <v>6.3471403561343773E-2</v>
      </c>
      <c r="AO417" s="74">
        <f t="shared" si="113"/>
        <v>6.3864354095780271E-2</v>
      </c>
      <c r="AP417" s="106"/>
      <c r="AQ417" s="4">
        <v>43021</v>
      </c>
      <c r="AR417" s="5">
        <v>1.1389</v>
      </c>
      <c r="AS417" s="330">
        <v>43021</v>
      </c>
      <c r="AT417" s="404">
        <v>1.3984000000000001</v>
      </c>
      <c r="AU417" s="330">
        <v>43021</v>
      </c>
      <c r="AV417" s="328">
        <v>1.3984000000000001</v>
      </c>
      <c r="AW417" s="330">
        <v>43021</v>
      </c>
      <c r="AX417" s="404">
        <v>1.3984000000000001</v>
      </c>
      <c r="AY417" s="330">
        <v>43021</v>
      </c>
      <c r="AZ417" s="404">
        <v>3.9529000000000001</v>
      </c>
      <c r="BA417" s="106"/>
      <c r="BC417" s="4">
        <v>43021</v>
      </c>
      <c r="BD417" s="5">
        <v>1.9430000000000001</v>
      </c>
    </row>
    <row r="418" spans="1:56">
      <c r="A418" s="4">
        <v>43028</v>
      </c>
      <c r="B418" s="318">
        <v>43028</v>
      </c>
      <c r="C418" s="316">
        <v>0.49690000000000001</v>
      </c>
      <c r="D418" s="316">
        <f t="shared" si="102"/>
        <v>0.38416878980891705</v>
      </c>
      <c r="E418" s="316">
        <f t="shared" si="120"/>
        <v>4.5899999999999996E-2</v>
      </c>
      <c r="F418" s="4">
        <v>43028</v>
      </c>
      <c r="G418" s="5">
        <v>0.45100000000000001</v>
      </c>
      <c r="H418" s="5">
        <f t="shared" si="103"/>
        <v>0.36987898089171989</v>
      </c>
      <c r="I418" s="106"/>
      <c r="J418" s="95">
        <f t="shared" si="104"/>
        <v>95.59988161685466</v>
      </c>
      <c r="K418" s="70">
        <f t="shared" si="105"/>
        <v>-4.8673064369443523E-3</v>
      </c>
      <c r="L418" s="74">
        <f t="shared" si="106"/>
        <v>5.5794769527196163E-2</v>
      </c>
      <c r="M418" s="74">
        <f t="shared" si="107"/>
        <v>5.9386967211842459E-2</v>
      </c>
      <c r="N418" s="106"/>
      <c r="O418" s="4">
        <v>43028</v>
      </c>
      <c r="P418" s="5">
        <v>1.22</v>
      </c>
      <c r="Q418" s="5">
        <f t="shared" si="108"/>
        <v>1.0689808917197448</v>
      </c>
      <c r="R418" s="106"/>
      <c r="S418" s="5">
        <f>(1+G418)/(1+P418)-1</f>
        <v>-0.3463963963963963</v>
      </c>
      <c r="T418" s="95">
        <f t="shared" si="121"/>
        <v>103.5308835277462</v>
      </c>
      <c r="U418" s="70">
        <f t="shared" si="122"/>
        <v>-2.2126732122516031E-3</v>
      </c>
      <c r="V418" s="74">
        <f t="shared" si="114"/>
        <v>2.3020981596935126E-2</v>
      </c>
      <c r="W418" s="74">
        <f t="shared" si="109"/>
        <v>2.7784734870200258E-2</v>
      </c>
      <c r="X418" s="106"/>
      <c r="Y418" s="318">
        <v>43028</v>
      </c>
      <c r="Z418" s="316">
        <v>0.73650000000000004</v>
      </c>
      <c r="AA418" s="316">
        <f t="shared" si="110"/>
        <v>0.73352929936305744</v>
      </c>
      <c r="AB418" s="316">
        <f t="shared" si="116"/>
        <v>6.9300000000000028E-2</v>
      </c>
      <c r="AC418" s="318">
        <v>43028</v>
      </c>
      <c r="AD418" s="316">
        <v>0.66720000000000002</v>
      </c>
      <c r="AE418" s="316">
        <f t="shared" si="111"/>
        <v>0.66083375796178401</v>
      </c>
      <c r="AF418" s="316">
        <f t="shared" si="117"/>
        <v>4.2799999999999949E-2</v>
      </c>
      <c r="AG418" s="316">
        <f t="shared" si="118"/>
        <v>-2.6500000000000079E-2</v>
      </c>
      <c r="AH418" s="4">
        <v>43028</v>
      </c>
      <c r="AI418" s="5">
        <v>0.71</v>
      </c>
      <c r="AJ418" s="5">
        <f t="shared" si="112"/>
        <v>0.70921019108280259</v>
      </c>
      <c r="AK418" s="106"/>
      <c r="AL418" s="95">
        <f t="shared" si="119"/>
        <v>93.169559102541044</v>
      </c>
      <c r="AM418" s="70">
        <f t="shared" si="123"/>
        <v>-3.3709058894670465E-3</v>
      </c>
      <c r="AN418" s="74">
        <f t="shared" si="115"/>
        <v>6.3249121641677758E-2</v>
      </c>
      <c r="AO418" s="74">
        <f t="shared" si="113"/>
        <v>6.3954885738927256E-2</v>
      </c>
      <c r="AP418" s="106"/>
      <c r="AQ418" s="4">
        <v>43028</v>
      </c>
      <c r="AR418" s="5">
        <v>1.1686000000000001</v>
      </c>
      <c r="AS418" s="330">
        <v>43028</v>
      </c>
      <c r="AT418" s="404">
        <v>1.4319</v>
      </c>
      <c r="AU418" s="330">
        <v>43028</v>
      </c>
      <c r="AV418" s="328">
        <v>1.4319</v>
      </c>
      <c r="AW418" s="330">
        <v>43028</v>
      </c>
      <c r="AX418" s="404">
        <v>1.4319</v>
      </c>
      <c r="AY418" s="330">
        <v>43028</v>
      </c>
      <c r="AZ418" s="404">
        <v>3.9529000000000001</v>
      </c>
      <c r="BA418" s="106"/>
      <c r="BC418" s="4">
        <v>43028</v>
      </c>
      <c r="BD418" s="5">
        <v>2.0369999999999999</v>
      </c>
    </row>
    <row r="419" spans="1:56">
      <c r="A419" s="4">
        <v>43035</v>
      </c>
      <c r="B419" s="318">
        <v>43035</v>
      </c>
      <c r="C419" s="316">
        <v>0.44619999999999999</v>
      </c>
      <c r="D419" s="316">
        <f t="shared" si="102"/>
        <v>0.38116878980891694</v>
      </c>
      <c r="E419" s="316">
        <f t="shared" si="120"/>
        <v>6.4199999999999979E-2</v>
      </c>
      <c r="F419" s="4">
        <v>43035</v>
      </c>
      <c r="G419" s="5">
        <v>0.38200000000000001</v>
      </c>
      <c r="H419" s="5">
        <f t="shared" si="103"/>
        <v>0.36663694267515934</v>
      </c>
      <c r="I419" s="106"/>
      <c r="J419" s="95">
        <f t="shared" si="104"/>
        <v>96.259046918475249</v>
      </c>
      <c r="K419" s="70">
        <f t="shared" si="105"/>
        <v>6.8950430740321754E-3</v>
      </c>
      <c r="L419" s="74">
        <f t="shared" si="106"/>
        <v>5.4163015579048686E-2</v>
      </c>
      <c r="M419" s="74">
        <f t="shared" si="107"/>
        <v>5.9454891903267588E-2</v>
      </c>
      <c r="N419" s="106"/>
      <c r="O419" s="4">
        <v>43035</v>
      </c>
      <c r="P419" s="5">
        <v>1.23</v>
      </c>
      <c r="Q419" s="5">
        <f t="shared" si="108"/>
        <v>1.0697452229299358</v>
      </c>
      <c r="R419" s="106"/>
      <c r="S419" s="5">
        <f>(1+G419)/(1+P419)-1</f>
        <v>-0.38026905829596402</v>
      </c>
      <c r="T419" s="95">
        <f t="shared" si="121"/>
        <v>103.88344795090187</v>
      </c>
      <c r="U419" s="70">
        <f t="shared" si="122"/>
        <v>3.4054034037213901E-3</v>
      </c>
      <c r="V419" s="74">
        <f t="shared" si="114"/>
        <v>2.1924905524136142E-2</v>
      </c>
      <c r="W419" s="74">
        <f t="shared" si="109"/>
        <v>2.7796776069867152E-2</v>
      </c>
      <c r="X419" s="106"/>
      <c r="Y419" s="318">
        <v>43035</v>
      </c>
      <c r="Z419" s="316">
        <v>0.66420000000000001</v>
      </c>
      <c r="AA419" s="316">
        <f t="shared" si="110"/>
        <v>0.72946624203821664</v>
      </c>
      <c r="AB419" s="316">
        <f t="shared" si="116"/>
        <v>6.8599999999999994E-2</v>
      </c>
      <c r="AC419" s="318">
        <v>43035</v>
      </c>
      <c r="AD419" s="316">
        <v>0.59560000000000002</v>
      </c>
      <c r="AE419" s="316">
        <f t="shared" si="111"/>
        <v>0.65630764331210234</v>
      </c>
      <c r="AF419" s="316">
        <f t="shared" si="117"/>
        <v>3.7399999999999989E-2</v>
      </c>
      <c r="AG419" s="316">
        <f t="shared" si="118"/>
        <v>-3.1200000000000006E-2</v>
      </c>
      <c r="AH419" s="4">
        <v>43035</v>
      </c>
      <c r="AI419" s="5">
        <v>0.63300000000000001</v>
      </c>
      <c r="AJ419" s="5">
        <f t="shared" si="112"/>
        <v>0.70538853503184706</v>
      </c>
      <c r="AK419" s="106"/>
      <c r="AL419" s="95">
        <f t="shared" si="119"/>
        <v>93.884911746554835</v>
      </c>
      <c r="AM419" s="70">
        <f t="shared" si="123"/>
        <v>7.6779653237006775E-3</v>
      </c>
      <c r="AN419" s="74">
        <f t="shared" si="115"/>
        <v>6.1916450384652856E-2</v>
      </c>
      <c r="AO419" s="74">
        <f t="shared" si="113"/>
        <v>6.4037877704213153E-2</v>
      </c>
      <c r="AP419" s="106"/>
      <c r="AQ419" s="4">
        <v>43035</v>
      </c>
      <c r="AR419" s="5">
        <v>1.0706</v>
      </c>
      <c r="AS419" s="330">
        <v>43035</v>
      </c>
      <c r="AT419" s="404">
        <v>1.3588</v>
      </c>
      <c r="AU419" s="330">
        <v>43035</v>
      </c>
      <c r="AV419" s="328">
        <v>1.3588</v>
      </c>
      <c r="AW419" s="330">
        <v>43035</v>
      </c>
      <c r="AX419" s="404">
        <v>1.3588</v>
      </c>
      <c r="AY419" s="330">
        <v>43035</v>
      </c>
      <c r="AZ419" s="404">
        <v>3.9529000000000001</v>
      </c>
      <c r="BA419" s="106"/>
      <c r="BC419" s="4">
        <v>43035</v>
      </c>
      <c r="BD419" s="5">
        <v>2.1030000000000002</v>
      </c>
    </row>
    <row r="420" spans="1:56">
      <c r="A420" s="4">
        <v>43042</v>
      </c>
      <c r="B420" s="318">
        <v>43042</v>
      </c>
      <c r="C420" s="316">
        <v>0.42099999999999999</v>
      </c>
      <c r="D420" s="316">
        <f t="shared" si="102"/>
        <v>0.37824777070063675</v>
      </c>
      <c r="E420" s="316">
        <f t="shared" si="120"/>
        <v>5.8999999999999997E-2</v>
      </c>
      <c r="F420" s="4">
        <v>43042</v>
      </c>
      <c r="G420" s="5">
        <v>0.36199999999999999</v>
      </c>
      <c r="H420" s="5">
        <f t="shared" si="103"/>
        <v>0.36359235668789819</v>
      </c>
      <c r="I420" s="106"/>
      <c r="J420" s="95">
        <f t="shared" si="104"/>
        <v>96.451042720606537</v>
      </c>
      <c r="K420" s="70">
        <f t="shared" si="105"/>
        <v>1.9945741026700082E-3</v>
      </c>
      <c r="L420" s="74">
        <f t="shared" si="106"/>
        <v>5.4089524556023831E-2</v>
      </c>
      <c r="M420" s="74">
        <f t="shared" si="107"/>
        <v>5.9523084936942118E-2</v>
      </c>
      <c r="N420" s="106"/>
      <c r="O420" s="4">
        <v>43042</v>
      </c>
      <c r="P420" s="5">
        <v>1.22</v>
      </c>
      <c r="Q420" s="5">
        <f t="shared" si="108"/>
        <v>1.0703184713375793</v>
      </c>
      <c r="R420" s="106"/>
      <c r="S420" s="5">
        <f>(1+G420)/(1+P420)-1</f>
        <v>-0.38648648648648642</v>
      </c>
      <c r="T420" s="95">
        <f t="shared" si="121"/>
        <v>103.94830554859335</v>
      </c>
      <c r="U420" s="70">
        <f t="shared" si="122"/>
        <v>6.2433042963821377E-4</v>
      </c>
      <c r="V420" s="74">
        <f t="shared" si="114"/>
        <v>2.1936427129417357E-2</v>
      </c>
      <c r="W420" s="74">
        <f t="shared" si="109"/>
        <v>2.7808691783132965E-2</v>
      </c>
      <c r="X420" s="106"/>
      <c r="Y420" s="318">
        <v>43042</v>
      </c>
      <c r="Z420" s="316">
        <v>0.62929999999999997</v>
      </c>
      <c r="AA420" s="316">
        <f t="shared" si="110"/>
        <v>0.72591210191082822</v>
      </c>
      <c r="AB420" s="316">
        <f t="shared" si="116"/>
        <v>6.2300000000000022E-2</v>
      </c>
      <c r="AC420" s="318">
        <v>43042</v>
      </c>
      <c r="AD420" s="316">
        <v>0.56699999999999995</v>
      </c>
      <c r="AE420" s="316">
        <f t="shared" si="111"/>
        <v>0.6522745222929941</v>
      </c>
      <c r="AF420" s="316">
        <f t="shared" si="117"/>
        <v>3.400000000000003E-2</v>
      </c>
      <c r="AG420" s="316">
        <f t="shared" si="118"/>
        <v>-2.8299999999999992E-2</v>
      </c>
      <c r="AH420" s="4">
        <v>43042</v>
      </c>
      <c r="AI420" s="5">
        <v>0.60099999999999998</v>
      </c>
      <c r="AJ420" s="5">
        <f t="shared" si="112"/>
        <v>0.70216560509554138</v>
      </c>
      <c r="AK420" s="106"/>
      <c r="AL420" s="95">
        <f t="shared" si="119"/>
        <v>94.183976487178469</v>
      </c>
      <c r="AM420" s="70">
        <f t="shared" si="123"/>
        <v>3.1854398652572543E-3</v>
      </c>
      <c r="AN420" s="74">
        <f t="shared" si="115"/>
        <v>6.201861829358591E-2</v>
      </c>
      <c r="AO420" s="74">
        <f t="shared" si="113"/>
        <v>6.4122803327667191E-2</v>
      </c>
      <c r="AP420" s="106"/>
      <c r="AQ420" s="4">
        <v>43042</v>
      </c>
      <c r="AR420" s="5">
        <v>1.0158</v>
      </c>
      <c r="AS420" s="330">
        <v>43042</v>
      </c>
      <c r="AT420" s="404">
        <v>1.2837000000000001</v>
      </c>
      <c r="AU420" s="330">
        <v>43042</v>
      </c>
      <c r="AV420" s="328">
        <v>1.2837000000000001</v>
      </c>
      <c r="AW420" s="330">
        <v>43042</v>
      </c>
      <c r="AX420" s="404">
        <v>1.2837000000000001</v>
      </c>
      <c r="AY420" s="330">
        <v>43042</v>
      </c>
      <c r="AZ420" s="404">
        <v>3.9529000000000001</v>
      </c>
      <c r="BA420" s="106"/>
      <c r="BC420" s="4">
        <v>43042</v>
      </c>
      <c r="BD420" s="5">
        <v>2.0230000000000001</v>
      </c>
    </row>
    <row r="421" spans="1:56">
      <c r="A421" s="4">
        <v>43049</v>
      </c>
      <c r="B421" s="318">
        <v>43049</v>
      </c>
      <c r="C421" s="316">
        <v>0.46939999999999998</v>
      </c>
      <c r="D421" s="316">
        <f t="shared" si="102"/>
        <v>0.3757363057324839</v>
      </c>
      <c r="E421" s="316">
        <f t="shared" si="120"/>
        <v>6.0400000000000009E-2</v>
      </c>
      <c r="F421" s="4">
        <v>43049</v>
      </c>
      <c r="G421" s="5">
        <v>0.40899999999999997</v>
      </c>
      <c r="H421" s="5">
        <f t="shared" si="103"/>
        <v>0.36100000000000015</v>
      </c>
      <c r="I421" s="106"/>
      <c r="J421" s="95">
        <f t="shared" si="104"/>
        <v>96.000519136550935</v>
      </c>
      <c r="K421" s="70">
        <f t="shared" si="105"/>
        <v>-4.6710079160123923E-3</v>
      </c>
      <c r="L421" s="74">
        <f t="shared" si="106"/>
        <v>5.1560899462918072E-2</v>
      </c>
      <c r="M421" s="74">
        <f t="shared" si="107"/>
        <v>5.9580105181451154E-2</v>
      </c>
      <c r="N421" s="106"/>
      <c r="O421" s="4">
        <v>43049</v>
      </c>
      <c r="P421" s="5">
        <v>1.27</v>
      </c>
      <c r="Q421" s="5">
        <f t="shared" si="108"/>
        <v>1.0711464968152862</v>
      </c>
      <c r="R421" s="106"/>
      <c r="S421" s="5">
        <f>(1+G421)/(1+P421)-1</f>
        <v>-0.37929515418502202</v>
      </c>
      <c r="T421" s="95">
        <f t="shared" si="121"/>
        <v>103.87329262561536</v>
      </c>
      <c r="U421" s="70">
        <f t="shared" si="122"/>
        <v>-7.2163680381421289E-4</v>
      </c>
      <c r="V421" s="74">
        <f t="shared" si="114"/>
        <v>2.1058432706018215E-2</v>
      </c>
      <c r="W421" s="74">
        <f t="shared" si="109"/>
        <v>2.7818466683413885E-2</v>
      </c>
      <c r="X421" s="106"/>
      <c r="Y421" s="318">
        <v>43049</v>
      </c>
      <c r="Z421" s="316">
        <v>0.67820000000000003</v>
      </c>
      <c r="AA421" s="316">
        <f t="shared" si="110"/>
        <v>0.72248917197452234</v>
      </c>
      <c r="AB421" s="316">
        <f t="shared" si="116"/>
        <v>6.5100000000000047E-2</v>
      </c>
      <c r="AC421" s="318">
        <v>43049</v>
      </c>
      <c r="AD421" s="316">
        <v>0.61309999999999998</v>
      </c>
      <c r="AE421" s="316">
        <f t="shared" si="111"/>
        <v>0.64844522292993667</v>
      </c>
      <c r="AF421" s="316">
        <f t="shared" si="117"/>
        <v>2.2900000000000031E-2</v>
      </c>
      <c r="AG421" s="316">
        <f t="shared" si="118"/>
        <v>-4.2200000000000015E-2</v>
      </c>
      <c r="AH421" s="4">
        <v>43049</v>
      </c>
      <c r="AI421" s="5">
        <v>0.63600000000000001</v>
      </c>
      <c r="AJ421" s="5">
        <f t="shared" si="112"/>
        <v>0.69906369426751591</v>
      </c>
      <c r="AK421" s="106"/>
      <c r="AL421" s="95">
        <f t="shared" si="119"/>
        <v>93.8569280274927</v>
      </c>
      <c r="AM421" s="70">
        <f t="shared" si="123"/>
        <v>-3.472442679570786E-3</v>
      </c>
      <c r="AN421" s="74">
        <f t="shared" si="115"/>
        <v>5.5764570934549916E-2</v>
      </c>
      <c r="AO421" s="74">
        <f t="shared" si="113"/>
        <v>6.4173631427853345E-2</v>
      </c>
      <c r="AP421" s="106"/>
      <c r="AQ421" s="4">
        <v>43049</v>
      </c>
      <c r="AR421" s="5">
        <v>1.0764</v>
      </c>
      <c r="AS421" s="330">
        <v>43049</v>
      </c>
      <c r="AT421" s="404">
        <v>1.3163</v>
      </c>
      <c r="AU421" s="330">
        <v>43049</v>
      </c>
      <c r="AV421" s="328">
        <v>1.3163</v>
      </c>
      <c r="AW421" s="330">
        <v>43049</v>
      </c>
      <c r="AX421" s="404">
        <v>1.3163</v>
      </c>
      <c r="AY421" s="330">
        <v>43049</v>
      </c>
      <c r="AZ421" s="404">
        <v>3.9529000000000001</v>
      </c>
      <c r="BA421" s="106"/>
      <c r="BC421" s="4">
        <v>43049</v>
      </c>
      <c r="BD421" s="5">
        <v>2.0819999999999999</v>
      </c>
    </row>
    <row r="422" spans="1:56">
      <c r="A422" s="4">
        <v>43056</v>
      </c>
      <c r="B422" s="318">
        <v>43056</v>
      </c>
      <c r="C422" s="316">
        <v>0.41830000000000001</v>
      </c>
      <c r="D422" s="316">
        <f t="shared" si="102"/>
        <v>0.37314267515923549</v>
      </c>
      <c r="E422" s="316">
        <f t="shared" si="120"/>
        <v>5.9300000000000019E-2</v>
      </c>
      <c r="F422" s="4">
        <v>43056</v>
      </c>
      <c r="G422" s="5">
        <v>0.35899999999999999</v>
      </c>
      <c r="H422" s="5">
        <f t="shared" si="103"/>
        <v>0.35829299363057338</v>
      </c>
      <c r="I422" s="106"/>
      <c r="J422" s="95">
        <f t="shared" si="104"/>
        <v>96.479878405916594</v>
      </c>
      <c r="K422" s="70">
        <f t="shared" si="105"/>
        <v>4.9932987204352464E-3</v>
      </c>
      <c r="L422" s="74">
        <f t="shared" si="106"/>
        <v>5.1674034192850785E-2</v>
      </c>
      <c r="M422" s="74">
        <f t="shared" si="107"/>
        <v>5.9638534546544303E-2</v>
      </c>
      <c r="N422" s="106"/>
      <c r="O422" s="4">
        <v>43056</v>
      </c>
      <c r="P422" s="5">
        <v>1.23</v>
      </c>
      <c r="Q422" s="5">
        <f t="shared" si="108"/>
        <v>1.0722292993630569</v>
      </c>
      <c r="R422" s="106"/>
      <c r="S422" s="5">
        <f>(1+G422)/(1+P422)-1</f>
        <v>-0.39058295964125556</v>
      </c>
      <c r="T422" s="95">
        <f t="shared" si="121"/>
        <v>103.99106257586369</v>
      </c>
      <c r="U422" s="70">
        <f t="shared" si="122"/>
        <v>1.1337847031845066E-3</v>
      </c>
      <c r="V422" s="74">
        <f t="shared" si="114"/>
        <v>2.0985579406858006E-2</v>
      </c>
      <c r="W422" s="74">
        <f t="shared" si="109"/>
        <v>2.7826982853352934E-2</v>
      </c>
      <c r="X422" s="106"/>
      <c r="Y422" s="318">
        <v>43056</v>
      </c>
      <c r="Z422" s="316">
        <v>0.60840000000000005</v>
      </c>
      <c r="AA422" s="316">
        <f t="shared" si="110"/>
        <v>0.71913312101910853</v>
      </c>
      <c r="AB422" s="316">
        <f t="shared" si="116"/>
        <v>6.3500000000000001E-2</v>
      </c>
      <c r="AC422" s="318">
        <v>43056</v>
      </c>
      <c r="AD422" s="316">
        <v>0.54490000000000005</v>
      </c>
      <c r="AE422" s="316">
        <f t="shared" si="111"/>
        <v>0.64458662420382185</v>
      </c>
      <c r="AF422" s="316">
        <f t="shared" si="117"/>
        <v>2.8099999999999903E-2</v>
      </c>
      <c r="AG422" s="316">
        <f t="shared" si="118"/>
        <v>-3.5400000000000098E-2</v>
      </c>
      <c r="AH422" s="4">
        <v>43056</v>
      </c>
      <c r="AI422" s="5">
        <v>0.57299999999999995</v>
      </c>
      <c r="AJ422" s="5">
        <f t="shared" si="112"/>
        <v>0.69594904458598716</v>
      </c>
      <c r="AK422" s="106"/>
      <c r="AL422" s="95">
        <f t="shared" si="119"/>
        <v>94.446517892440383</v>
      </c>
      <c r="AM422" s="70">
        <f t="shared" si="123"/>
        <v>6.2817937614043787E-3</v>
      </c>
      <c r="AN422" s="74">
        <f t="shared" si="115"/>
        <v>5.6093639404617923E-2</v>
      </c>
      <c r="AO422" s="74">
        <f t="shared" si="113"/>
        <v>6.4225754308337421E-2</v>
      </c>
      <c r="AP422" s="106"/>
      <c r="AQ422" s="4">
        <v>43056</v>
      </c>
      <c r="AR422" s="5">
        <v>1.0593999999999999</v>
      </c>
      <c r="AS422" s="330">
        <v>43056</v>
      </c>
      <c r="AT422" s="404">
        <v>1.3364</v>
      </c>
      <c r="AU422" s="330">
        <v>43056</v>
      </c>
      <c r="AV422" s="328">
        <v>1.3364</v>
      </c>
      <c r="AW422" s="330">
        <v>43056</v>
      </c>
      <c r="AX422" s="404">
        <v>1.3364</v>
      </c>
      <c r="AY422" s="330">
        <v>43056</v>
      </c>
      <c r="AZ422" s="404">
        <v>3.9529000000000001</v>
      </c>
      <c r="BA422" s="106"/>
      <c r="BC422" s="4">
        <v>43056</v>
      </c>
      <c r="BD422" s="5">
        <v>2.008</v>
      </c>
    </row>
    <row r="423" spans="1:56">
      <c r="A423" s="4">
        <v>43063</v>
      </c>
      <c r="B423" s="318">
        <v>43063</v>
      </c>
      <c r="C423" s="316">
        <v>0.43099999999999999</v>
      </c>
      <c r="D423" s="316">
        <f t="shared" si="102"/>
        <v>0.37073757961783421</v>
      </c>
      <c r="E423" s="316">
        <f t="shared" si="120"/>
        <v>7.2000000000000008E-2</v>
      </c>
      <c r="F423" s="4">
        <v>43063</v>
      </c>
      <c r="G423" s="5">
        <v>0.35899999999999999</v>
      </c>
      <c r="H423" s="5">
        <f t="shared" si="103"/>
        <v>0.35568152866242053</v>
      </c>
      <c r="I423" s="106"/>
      <c r="J423" s="95">
        <f t="shared" si="104"/>
        <v>96.479878405916594</v>
      </c>
      <c r="K423" s="70">
        <f t="shared" si="105"/>
        <v>0</v>
      </c>
      <c r="L423" s="74">
        <f t="shared" si="106"/>
        <v>5.1564158259715963E-2</v>
      </c>
      <c r="M423" s="74">
        <f t="shared" si="107"/>
        <v>5.9698826795650035E-2</v>
      </c>
      <c r="N423" s="106"/>
      <c r="O423" s="4">
        <v>43063</v>
      </c>
      <c r="P423" s="5">
        <v>1.23</v>
      </c>
      <c r="Q423" s="5">
        <f t="shared" si="108"/>
        <v>1.0735668789808912</v>
      </c>
      <c r="R423" s="106"/>
      <c r="S423" s="5">
        <f>(1+G423)/(1+P423)-1</f>
        <v>-0.39058295964125556</v>
      </c>
      <c r="T423" s="95">
        <f t="shared" si="121"/>
        <v>103.99106257586369</v>
      </c>
      <c r="U423" s="70">
        <f t="shared" si="122"/>
        <v>0</v>
      </c>
      <c r="V423" s="74">
        <f t="shared" si="114"/>
        <v>2.0877221926035583E-2</v>
      </c>
      <c r="W423" s="74">
        <f t="shared" si="109"/>
        <v>2.7835556685347308E-2</v>
      </c>
      <c r="X423" s="106"/>
      <c r="Y423" s="318">
        <v>43063</v>
      </c>
      <c r="Z423" s="316">
        <v>0.61799999999999999</v>
      </c>
      <c r="AA423" s="316">
        <f t="shared" si="110"/>
        <v>0.71583885350318477</v>
      </c>
      <c r="AB423" s="316">
        <f t="shared" si="116"/>
        <v>6.3799999999999968E-2</v>
      </c>
      <c r="AC423" s="318">
        <v>43063</v>
      </c>
      <c r="AD423" s="316">
        <v>0.55420000000000003</v>
      </c>
      <c r="AE423" s="316">
        <f t="shared" si="111"/>
        <v>0.64087643312101927</v>
      </c>
      <c r="AF423" s="316">
        <f t="shared" si="117"/>
        <v>2.7799999999999936E-2</v>
      </c>
      <c r="AG423" s="316">
        <f t="shared" si="118"/>
        <v>-3.6000000000000032E-2</v>
      </c>
      <c r="AH423" s="4">
        <v>43063</v>
      </c>
      <c r="AI423" s="5">
        <v>0.58199999999999996</v>
      </c>
      <c r="AJ423" s="5">
        <f t="shared" si="112"/>
        <v>0.69299363057324825</v>
      </c>
      <c r="AK423" s="106"/>
      <c r="AL423" s="95">
        <f t="shared" si="119"/>
        <v>94.362041895033798</v>
      </c>
      <c r="AM423" s="70">
        <f t="shared" si="123"/>
        <v>-8.9443210074499472E-4</v>
      </c>
      <c r="AN423" s="74">
        <f t="shared" si="115"/>
        <v>5.6076563590930606E-2</v>
      </c>
      <c r="AO423" s="74">
        <f t="shared" si="113"/>
        <v>6.4277897401894976E-2</v>
      </c>
      <c r="AP423" s="106"/>
      <c r="AQ423" s="4">
        <v>43063</v>
      </c>
      <c r="AR423" s="5">
        <v>1.0570999999999999</v>
      </c>
      <c r="AS423" s="330">
        <v>43063</v>
      </c>
      <c r="AT423" s="404">
        <v>1.3479999999999999</v>
      </c>
      <c r="AU423" s="330">
        <v>43063</v>
      </c>
      <c r="AV423" s="328">
        <v>1.3479999999999999</v>
      </c>
      <c r="AW423" s="330">
        <v>43063</v>
      </c>
      <c r="AX423" s="404">
        <v>1.3479999999999999</v>
      </c>
      <c r="AY423" s="330">
        <v>43063</v>
      </c>
      <c r="AZ423" s="404">
        <v>3.9529000000000001</v>
      </c>
      <c r="BA423" s="106"/>
      <c r="BC423" s="4">
        <v>43063</v>
      </c>
      <c r="BD423" s="5">
        <v>1.9849999999999999</v>
      </c>
    </row>
    <row r="424" spans="1:56">
      <c r="A424" s="4">
        <v>43070</v>
      </c>
      <c r="B424" s="318">
        <v>43070</v>
      </c>
      <c r="C424" s="316">
        <v>0.37830000000000003</v>
      </c>
      <c r="D424" s="316">
        <f t="shared" ref="D424:D475" si="124">AVERAGE(C268:C424)</f>
        <v>0.36850127388535014</v>
      </c>
      <c r="E424" s="316">
        <f t="shared" si="120"/>
        <v>7.4300000000000033E-2</v>
      </c>
      <c r="F424" s="4">
        <v>43070</v>
      </c>
      <c r="G424" s="5">
        <v>0.30399999999999999</v>
      </c>
      <c r="H424" s="5">
        <f t="shared" ref="H424:H475" si="125">AVERAGE(G268:G424)</f>
        <v>0.35315923566879004</v>
      </c>
      <c r="I424" s="106"/>
      <c r="J424" s="95">
        <f t="shared" ref="J424:J475" si="126">100/(1+G424/100)^10</f>
        <v>97.010216776817643</v>
      </c>
      <c r="K424" s="70">
        <f t="shared" ref="K424:K475" si="127">(J424-J423)/J423</f>
        <v>5.4968805896476562E-3</v>
      </c>
      <c r="L424" s="74">
        <f t="shared" ref="L424:L475" si="128">STDEVPA(K373:K424)*SQRT(52)</f>
        <v>5.1716640668978332E-2</v>
      </c>
      <c r="M424" s="74">
        <f t="shared" ref="M424:M475" si="129">AVERAGE(L268:L424)</f>
        <v>5.9759104839970489E-2</v>
      </c>
      <c r="N424" s="106"/>
      <c r="O424" s="4">
        <v>43070</v>
      </c>
      <c r="P424" s="5">
        <v>1.25</v>
      </c>
      <c r="Q424" s="5">
        <f t="shared" ref="Q424:Q475" si="130">AVERAGE(P268:P424)</f>
        <v>1.0753503184713371</v>
      </c>
      <c r="R424" s="106"/>
      <c r="S424" s="5">
        <f>(1+G424)/(1+P424)-1</f>
        <v>-0.4204444444444444</v>
      </c>
      <c r="T424" s="95">
        <f t="shared" si="121"/>
        <v>104.30332761107002</v>
      </c>
      <c r="U424" s="70">
        <f t="shared" si="122"/>
        <v>3.0028064669357446E-3</v>
      </c>
      <c r="V424" s="74">
        <f t="shared" si="114"/>
        <v>2.109088054771259E-2</v>
      </c>
      <c r="W424" s="74">
        <f t="shared" ref="W424:W475" si="131">AVERAGE(V268:V424)</f>
        <v>2.7845875857559026E-2</v>
      </c>
      <c r="X424" s="106"/>
      <c r="Y424" s="318">
        <v>43070</v>
      </c>
      <c r="Z424" s="316">
        <v>0.52249999999999996</v>
      </c>
      <c r="AA424" s="316">
        <f t="shared" ref="AA424:AA443" si="132">AVERAGE(Z268:Z424)</f>
        <v>0.71273057324840772</v>
      </c>
      <c r="AB424" s="316">
        <f t="shared" si="116"/>
        <v>5.9299999999999964E-2</v>
      </c>
      <c r="AC424" s="318">
        <v>43070</v>
      </c>
      <c r="AD424" s="316">
        <v>0.4632</v>
      </c>
      <c r="AE424" s="316">
        <f t="shared" ref="AE424:AE475" si="133">AVERAGE(AD268:AD424)</f>
        <v>0.63740191082802555</v>
      </c>
      <c r="AF424" s="316">
        <f t="shared" si="117"/>
        <v>1.479999999999998E-2</v>
      </c>
      <c r="AG424" s="316">
        <f t="shared" si="118"/>
        <v>-4.4499999999999984E-2</v>
      </c>
      <c r="AH424" s="4">
        <v>43070</v>
      </c>
      <c r="AI424" s="5">
        <v>0.47799999999999998</v>
      </c>
      <c r="AJ424" s="5">
        <f t="shared" ref="AJ424:AJ475" si="134">AVERAGE(AI268:AI424)</f>
        <v>0.69017834394904454</v>
      </c>
      <c r="AK424" s="106"/>
      <c r="AL424" s="95">
        <f t="shared" si="119"/>
        <v>95.343300295113934</v>
      </c>
      <c r="AM424" s="70">
        <f t="shared" si="123"/>
        <v>1.0398867811398848E-2</v>
      </c>
      <c r="AN424" s="74">
        <f t="shared" si="115"/>
        <v>5.6775026718478033E-2</v>
      </c>
      <c r="AO424" s="74">
        <f t="shared" ref="AO424:AO443" si="135">AVERAGE(AN268:AN424)</f>
        <v>6.4328294266888145E-2</v>
      </c>
      <c r="AP424" s="106"/>
      <c r="AQ424" s="4">
        <v>43070</v>
      </c>
      <c r="AR424" s="5">
        <v>0.999</v>
      </c>
      <c r="AS424" s="330">
        <v>43070</v>
      </c>
      <c r="AT424" s="404">
        <v>1.3144</v>
      </c>
      <c r="AU424" s="330">
        <v>43070</v>
      </c>
      <c r="AV424" s="328">
        <v>1.3144</v>
      </c>
      <c r="AW424" s="330">
        <v>43070</v>
      </c>
      <c r="AX424" s="404">
        <v>1.3144</v>
      </c>
      <c r="AY424" s="330">
        <v>43070</v>
      </c>
      <c r="AZ424" s="404">
        <v>3.9529000000000001</v>
      </c>
      <c r="BA424" s="106"/>
      <c r="BC424" s="4">
        <v>43070</v>
      </c>
      <c r="BD424" s="5">
        <v>2.0089999999999999</v>
      </c>
    </row>
    <row r="425" spans="1:56">
      <c r="A425" s="4">
        <v>43077</v>
      </c>
      <c r="B425" s="318">
        <v>43077</v>
      </c>
      <c r="C425" s="316">
        <v>0.37619999999999998</v>
      </c>
      <c r="D425" s="316">
        <f t="shared" si="124"/>
        <v>0.36573885350318452</v>
      </c>
      <c r="E425" s="316">
        <f t="shared" si="120"/>
        <v>7.1199999999999986E-2</v>
      </c>
      <c r="F425" s="4">
        <v>43077</v>
      </c>
      <c r="G425" s="5">
        <v>0.30499999999999999</v>
      </c>
      <c r="H425" s="5">
        <f t="shared" si="125"/>
        <v>0.3501337579617837</v>
      </c>
      <c r="I425" s="106"/>
      <c r="J425" s="95">
        <f t="shared" si="126"/>
        <v>97.000545687170202</v>
      </c>
      <c r="K425" s="70">
        <f t="shared" si="127"/>
        <v>-9.9691454866964588E-5</v>
      </c>
      <c r="L425" s="74">
        <f t="shared" si="128"/>
        <v>5.1047232969404464E-2</v>
      </c>
      <c r="M425" s="74">
        <f t="shared" si="129"/>
        <v>5.9828630885505253E-2</v>
      </c>
      <c r="N425" s="106"/>
      <c r="O425" s="4">
        <v>43077</v>
      </c>
      <c r="P425" s="5">
        <v>1.26</v>
      </c>
      <c r="Q425" s="5">
        <f t="shared" si="130"/>
        <v>1.0770063694267511</v>
      </c>
      <c r="R425" s="106"/>
      <c r="S425" s="5">
        <f>(1+G425)/(1+P425)-1</f>
        <v>-0.42256637168141586</v>
      </c>
      <c r="T425" s="95">
        <f t="shared" si="121"/>
        <v>104.32555607068169</v>
      </c>
      <c r="U425" s="70">
        <f t="shared" si="122"/>
        <v>2.1311361891112668E-4</v>
      </c>
      <c r="V425" s="74">
        <f t="shared" si="114"/>
        <v>2.0826303254645805E-2</v>
      </c>
      <c r="W425" s="74">
        <f t="shared" si="131"/>
        <v>2.7857202237017414E-2</v>
      </c>
      <c r="X425" s="106"/>
      <c r="Y425" s="318">
        <v>43077</v>
      </c>
      <c r="Z425" s="316">
        <v>0.52310000000000001</v>
      </c>
      <c r="AA425" s="316">
        <f t="shared" si="132"/>
        <v>0.7092222929936306</v>
      </c>
      <c r="AB425" s="316">
        <f t="shared" si="116"/>
        <v>5.7599999999999985E-2</v>
      </c>
      <c r="AC425" s="318">
        <v>43077</v>
      </c>
      <c r="AD425" s="316">
        <v>0.46550000000000002</v>
      </c>
      <c r="AE425" s="316">
        <f t="shared" si="133"/>
        <v>0.63352229299363061</v>
      </c>
      <c r="AF425" s="316">
        <f t="shared" si="117"/>
        <v>3.4499999999999975E-2</v>
      </c>
      <c r="AG425" s="316">
        <f t="shared" si="118"/>
        <v>-2.3100000000000009E-2</v>
      </c>
      <c r="AH425" s="4">
        <v>43077</v>
      </c>
      <c r="AI425" s="5">
        <v>0.5</v>
      </c>
      <c r="AJ425" s="5">
        <f t="shared" si="134"/>
        <v>0.68707643312101907</v>
      </c>
      <c r="AK425" s="106"/>
      <c r="AL425" s="95">
        <f t="shared" si="119"/>
        <v>95.134794069607011</v>
      </c>
      <c r="AM425" s="70">
        <f t="shared" si="123"/>
        <v>-2.1868996024003644E-3</v>
      </c>
      <c r="AN425" s="74">
        <f t="shared" si="115"/>
        <v>5.6168281901992557E-2</v>
      </c>
      <c r="AO425" s="74">
        <f t="shared" si="135"/>
        <v>6.4378491245572586E-2</v>
      </c>
      <c r="AP425" s="106"/>
      <c r="AQ425" s="4">
        <v>43077</v>
      </c>
      <c r="AR425" s="5">
        <v>0.99739999999999995</v>
      </c>
      <c r="AS425" s="330">
        <v>43077</v>
      </c>
      <c r="AT425" s="404">
        <v>1.2884</v>
      </c>
      <c r="AU425" s="330">
        <v>43077</v>
      </c>
      <c r="AV425" s="328">
        <v>1.2884</v>
      </c>
      <c r="AW425" s="330">
        <v>43077</v>
      </c>
      <c r="AX425" s="404">
        <v>1.2884</v>
      </c>
      <c r="AY425" s="330">
        <v>43077</v>
      </c>
      <c r="AZ425" s="404">
        <v>3.9529000000000001</v>
      </c>
      <c r="BA425" s="106"/>
      <c r="BC425" s="4">
        <v>43077</v>
      </c>
      <c r="BD425" s="5">
        <v>2.0390000000000001</v>
      </c>
    </row>
    <row r="426" spans="1:56">
      <c r="A426" s="4">
        <v>43084</v>
      </c>
      <c r="B426" s="318">
        <v>43084</v>
      </c>
      <c r="C426" s="316">
        <v>0.38059999999999999</v>
      </c>
      <c r="D426" s="316">
        <f t="shared" si="124"/>
        <v>0.36400636942675146</v>
      </c>
      <c r="E426" s="316">
        <f t="shared" si="120"/>
        <v>8.1600000000000006E-2</v>
      </c>
      <c r="F426" s="4">
        <v>43084</v>
      </c>
      <c r="G426" s="5">
        <v>0.29899999999999999</v>
      </c>
      <c r="H426" s="5">
        <f t="shared" si="125"/>
        <v>0.3480700636942678</v>
      </c>
      <c r="I426" s="106"/>
      <c r="J426" s="95">
        <f t="shared" si="126"/>
        <v>97.058588137399155</v>
      </c>
      <c r="K426" s="70">
        <f t="shared" si="127"/>
        <v>5.983724093279009E-4</v>
      </c>
      <c r="L426" s="74">
        <f t="shared" si="128"/>
        <v>5.0813696847801779E-2</v>
      </c>
      <c r="M426" s="74">
        <f t="shared" si="129"/>
        <v>5.9882553273674477E-2</v>
      </c>
      <c r="N426" s="106"/>
      <c r="O426" s="4">
        <v>43084</v>
      </c>
      <c r="P426" s="5">
        <v>1.29</v>
      </c>
      <c r="Q426" s="5">
        <f t="shared" si="130"/>
        <v>1.080445859872611</v>
      </c>
      <c r="R426" s="106"/>
      <c r="S426" s="5">
        <f>(1+G426)/(1+P426)-1</f>
        <v>-0.43275109170305681</v>
      </c>
      <c r="T426" s="95">
        <f t="shared" si="121"/>
        <v>104.43231967120303</v>
      </c>
      <c r="U426" s="70">
        <f t="shared" si="122"/>
        <v>1.0233695802111399E-3</v>
      </c>
      <c r="V426" s="74">
        <f t="shared" si="114"/>
        <v>2.075691489678989E-2</v>
      </c>
      <c r="W426" s="74">
        <f t="shared" si="131"/>
        <v>2.7865196639334507E-2</v>
      </c>
      <c r="X426" s="106"/>
      <c r="Y426" s="318">
        <v>43084</v>
      </c>
      <c r="Z426" s="316">
        <v>0.52290000000000003</v>
      </c>
      <c r="AA426" s="316">
        <f t="shared" si="132"/>
        <v>0.70624394904458632</v>
      </c>
      <c r="AB426" s="316">
        <f t="shared" si="116"/>
        <v>5.5000000000000049E-2</v>
      </c>
      <c r="AC426" s="318">
        <v>43084</v>
      </c>
      <c r="AD426" s="316">
        <v>0.46789999999999998</v>
      </c>
      <c r="AE426" s="316">
        <f t="shared" si="133"/>
        <v>0.6304070063694267</v>
      </c>
      <c r="AF426" s="316">
        <f t="shared" si="117"/>
        <v>2.3100000000000009E-2</v>
      </c>
      <c r="AG426" s="316">
        <f t="shared" si="118"/>
        <v>-3.1900000000000039E-2</v>
      </c>
      <c r="AH426" s="4">
        <v>43084</v>
      </c>
      <c r="AI426" s="5">
        <v>0.49099999999999999</v>
      </c>
      <c r="AJ426" s="5">
        <f t="shared" si="134"/>
        <v>0.68464331210191076</v>
      </c>
      <c r="AK426" s="106"/>
      <c r="AL426" s="95">
        <f t="shared" si="119"/>
        <v>95.220031384498057</v>
      </c>
      <c r="AM426" s="70">
        <f t="shared" si="123"/>
        <v>8.9596362429376322E-4</v>
      </c>
      <c r="AN426" s="74">
        <f t="shared" si="115"/>
        <v>5.5562053202849147E-2</v>
      </c>
      <c r="AO426" s="74">
        <f t="shared" si="135"/>
        <v>6.4420083166429332E-2</v>
      </c>
      <c r="AP426" s="106"/>
      <c r="AQ426" s="4">
        <v>43084</v>
      </c>
      <c r="AR426" s="5">
        <v>1.0112000000000001</v>
      </c>
      <c r="AS426" s="330">
        <v>43084</v>
      </c>
      <c r="AT426" s="404">
        <v>1.2961</v>
      </c>
      <c r="AU426" s="330">
        <v>43084</v>
      </c>
      <c r="AV426" s="328">
        <v>1.2961</v>
      </c>
      <c r="AW426" s="330">
        <v>43084</v>
      </c>
      <c r="AX426" s="404">
        <v>1.2961</v>
      </c>
      <c r="AY426" s="330">
        <v>43084</v>
      </c>
      <c r="AZ426" s="404">
        <v>3.9529000000000001</v>
      </c>
      <c r="BA426" s="106"/>
      <c r="BC426" s="4">
        <v>43084</v>
      </c>
      <c r="BD426" s="5">
        <v>2.0150000000000001</v>
      </c>
    </row>
    <row r="427" spans="1:56">
      <c r="A427" s="4">
        <v>43091</v>
      </c>
      <c r="B427" s="318">
        <v>43091</v>
      </c>
      <c r="C427" s="316">
        <v>0.502</v>
      </c>
      <c r="D427" s="316">
        <f t="shared" si="124"/>
        <v>0.36315668789808903</v>
      </c>
      <c r="E427" s="316">
        <f t="shared" si="120"/>
        <v>8.4000000000000019E-2</v>
      </c>
      <c r="F427" s="4">
        <v>43091</v>
      </c>
      <c r="G427" s="5">
        <v>0.41799999999999998</v>
      </c>
      <c r="H427" s="5">
        <f t="shared" si="125"/>
        <v>0.34696178343949069</v>
      </c>
      <c r="I427" s="106"/>
      <c r="J427" s="95">
        <f t="shared" si="126"/>
        <v>95.914513013127561</v>
      </c>
      <c r="K427" s="70">
        <f t="shared" si="127"/>
        <v>-1.1787469261885475E-2</v>
      </c>
      <c r="L427" s="74">
        <f t="shared" si="128"/>
        <v>5.1241776016868322E-2</v>
      </c>
      <c r="M427" s="74">
        <f t="shared" si="129"/>
        <v>5.9942352138346616E-2</v>
      </c>
      <c r="N427" s="106"/>
      <c r="O427" s="4">
        <v>43091</v>
      </c>
      <c r="P427" s="5">
        <v>1.29</v>
      </c>
      <c r="Q427" s="5">
        <f t="shared" si="130"/>
        <v>1.0838853503184709</v>
      </c>
      <c r="R427" s="106"/>
      <c r="S427" s="5">
        <f>(1+G427)/(1+P427)-1</f>
        <v>-0.38078602620087343</v>
      </c>
      <c r="T427" s="95">
        <f t="shared" si="121"/>
        <v>103.88883904569651</v>
      </c>
      <c r="U427" s="70">
        <f t="shared" si="122"/>
        <v>-5.2041420435515028E-3</v>
      </c>
      <c r="V427" s="74">
        <f t="shared" si="114"/>
        <v>2.0826299550818043E-2</v>
      </c>
      <c r="W427" s="74">
        <f t="shared" si="131"/>
        <v>2.7873354443887239E-2</v>
      </c>
      <c r="X427" s="106"/>
      <c r="Y427" s="318">
        <v>43091</v>
      </c>
      <c r="Z427" s="316">
        <v>0.62709999999999999</v>
      </c>
      <c r="AA427" s="316">
        <f t="shared" si="132"/>
        <v>0.70376624203821692</v>
      </c>
      <c r="AB427" s="316">
        <f t="shared" si="116"/>
        <v>6.1799999999999966E-2</v>
      </c>
      <c r="AC427" s="318">
        <v>43091</v>
      </c>
      <c r="AD427" s="316">
        <v>0.56530000000000002</v>
      </c>
      <c r="AE427" s="316">
        <f t="shared" si="133"/>
        <v>0.62777006369426747</v>
      </c>
      <c r="AF427" s="316">
        <f t="shared" si="117"/>
        <v>2.9699999999999949E-2</v>
      </c>
      <c r="AG427" s="316">
        <f t="shared" si="118"/>
        <v>-3.2100000000000017E-2</v>
      </c>
      <c r="AH427" s="4">
        <v>43091</v>
      </c>
      <c r="AI427" s="5">
        <v>0.59499999999999997</v>
      </c>
      <c r="AJ427" s="5">
        <f t="shared" si="134"/>
        <v>0.68275796178343939</v>
      </c>
      <c r="AK427" s="106"/>
      <c r="AL427" s="95">
        <f t="shared" si="119"/>
        <v>94.240167705293103</v>
      </c>
      <c r="AM427" s="70">
        <f t="shared" si="123"/>
        <v>-1.0290520439425906E-2</v>
      </c>
      <c r="AN427" s="74">
        <f t="shared" si="115"/>
        <v>5.6150742224089403E-2</v>
      </c>
      <c r="AO427" s="74">
        <f t="shared" si="135"/>
        <v>6.4467377376994373E-2</v>
      </c>
      <c r="AP427" s="106"/>
      <c r="AQ427" s="4">
        <v>43091</v>
      </c>
      <c r="AR427" s="5">
        <v>1.1294999999999999</v>
      </c>
      <c r="AS427" s="330">
        <v>43091</v>
      </c>
      <c r="AT427" s="404">
        <v>1.4208000000000001</v>
      </c>
      <c r="AU427" s="330">
        <v>43091</v>
      </c>
      <c r="AV427" s="328">
        <v>1.4208000000000001</v>
      </c>
      <c r="AW427" s="330">
        <v>43091</v>
      </c>
      <c r="AX427" s="404">
        <v>1.4208000000000001</v>
      </c>
      <c r="AY427" s="330">
        <v>43091</v>
      </c>
      <c r="AZ427" s="404">
        <v>3.9529000000000001</v>
      </c>
      <c r="BA427" s="106"/>
      <c r="BC427" s="4">
        <v>43091</v>
      </c>
      <c r="BD427" s="5">
        <v>2.1110000000000002</v>
      </c>
    </row>
    <row r="428" spans="1:56">
      <c r="A428" s="4">
        <v>43098</v>
      </c>
      <c r="B428" s="318">
        <v>43098</v>
      </c>
      <c r="C428" s="316">
        <v>0.51670000000000005</v>
      </c>
      <c r="D428" s="316">
        <f t="shared" si="124"/>
        <v>0.36253439490445855</v>
      </c>
      <c r="E428" s="316">
        <f t="shared" si="120"/>
        <v>9.3700000000000061E-2</v>
      </c>
      <c r="F428" s="4">
        <v>43098</v>
      </c>
      <c r="G428" s="5">
        <v>0.42299999999999999</v>
      </c>
      <c r="H428" s="5">
        <f t="shared" si="125"/>
        <v>0.34591719745222949</v>
      </c>
      <c r="I428" s="106"/>
      <c r="J428" s="95">
        <f t="shared" si="126"/>
        <v>95.866768459587647</v>
      </c>
      <c r="K428" s="70">
        <f t="shared" si="127"/>
        <v>-4.9778236932068319E-4</v>
      </c>
      <c r="L428" s="74">
        <f t="shared" si="128"/>
        <v>5.1211194864738879E-2</v>
      </c>
      <c r="M428" s="74">
        <f t="shared" si="129"/>
        <v>6.0010720834798206E-2</v>
      </c>
      <c r="N428" s="106"/>
      <c r="O428" s="4">
        <v>43098</v>
      </c>
      <c r="P428" s="5">
        <v>1.3</v>
      </c>
      <c r="Q428" s="5">
        <f t="shared" si="130"/>
        <v>1.0866878980891714</v>
      </c>
      <c r="R428" s="106"/>
      <c r="S428" s="5">
        <f>(1+G428)/(1+P428)-1</f>
        <v>-0.38130434782608691</v>
      </c>
      <c r="T428" s="95">
        <f t="shared" si="121"/>
        <v>103.89424456645142</v>
      </c>
      <c r="U428" s="70">
        <f t="shared" si="122"/>
        <v>5.2031775545473691E-5</v>
      </c>
      <c r="V428" s="74">
        <f t="shared" si="114"/>
        <v>2.0677160358375482E-2</v>
      </c>
      <c r="W428" s="74">
        <f t="shared" si="131"/>
        <v>2.7878219355047262E-2</v>
      </c>
      <c r="X428" s="106"/>
      <c r="Y428" s="318">
        <v>43098</v>
      </c>
      <c r="Z428" s="316">
        <v>0.6552</v>
      </c>
      <c r="AA428" s="316">
        <f t="shared" si="132"/>
        <v>0.70147197452229315</v>
      </c>
      <c r="AB428" s="316">
        <f t="shared" si="116"/>
        <v>5.0200000000000022E-2</v>
      </c>
      <c r="AC428" s="318">
        <v>43098</v>
      </c>
      <c r="AD428" s="316">
        <v>0.60499999999999998</v>
      </c>
      <c r="AE428" s="316">
        <f t="shared" si="133"/>
        <v>0.62560509554140131</v>
      </c>
      <c r="AF428" s="316">
        <f t="shared" si="117"/>
        <v>2.0000000000000018E-2</v>
      </c>
      <c r="AG428" s="316">
        <f t="shared" si="118"/>
        <v>-3.0200000000000005E-2</v>
      </c>
      <c r="AH428" s="4">
        <v>43098</v>
      </c>
      <c r="AI428" s="5">
        <v>0.625</v>
      </c>
      <c r="AJ428" s="5">
        <f t="shared" si="134"/>
        <v>0.68119745222929928</v>
      </c>
      <c r="AK428" s="106"/>
      <c r="AL428" s="95">
        <f t="shared" si="119"/>
        <v>93.959579876747313</v>
      </c>
      <c r="AM428" s="70">
        <f t="shared" si="123"/>
        <v>-2.9773697922868964E-3</v>
      </c>
      <c r="AN428" s="74">
        <f t="shared" si="115"/>
        <v>5.6194851518874857E-2</v>
      </c>
      <c r="AO428" s="74">
        <f t="shared" si="135"/>
        <v>6.4527172597659901E-2</v>
      </c>
      <c r="AP428" s="106"/>
      <c r="AQ428" s="4">
        <v>43098</v>
      </c>
      <c r="AR428" s="5">
        <v>1.1443000000000001</v>
      </c>
      <c r="AS428" s="330">
        <v>43098</v>
      </c>
      <c r="AT428" s="404">
        <v>1.4353</v>
      </c>
      <c r="AU428" s="330">
        <v>43098</v>
      </c>
      <c r="AV428" s="328">
        <v>1.4353</v>
      </c>
      <c r="AW428" s="330">
        <v>43098</v>
      </c>
      <c r="AX428" s="404">
        <v>1.4353</v>
      </c>
      <c r="AY428" s="330">
        <v>43098</v>
      </c>
      <c r="AZ428" s="404">
        <v>3.9529000000000001</v>
      </c>
      <c r="BA428" s="106"/>
      <c r="BC428" s="4">
        <v>43098</v>
      </c>
      <c r="BD428" s="5">
        <v>2.016</v>
      </c>
    </row>
    <row r="429" spans="1:56">
      <c r="A429" s="4">
        <v>43105</v>
      </c>
      <c r="B429" s="318">
        <v>43105</v>
      </c>
      <c r="C429" s="316">
        <v>0.53280000000000005</v>
      </c>
      <c r="D429" s="316">
        <f t="shared" si="124"/>
        <v>0.36265668789808903</v>
      </c>
      <c r="E429" s="316">
        <f t="shared" si="120"/>
        <v>9.6800000000000053E-2</v>
      </c>
      <c r="F429" s="4">
        <v>43105</v>
      </c>
      <c r="G429" s="5">
        <v>0.436</v>
      </c>
      <c r="H429" s="5">
        <f t="shared" si="125"/>
        <v>0.34552866242038233</v>
      </c>
      <c r="I429" s="106"/>
      <c r="J429" s="95">
        <f t="shared" si="126"/>
        <v>95.742754924736801</v>
      </c>
      <c r="K429" s="70">
        <f t="shared" si="127"/>
        <v>-1.2936029538027406E-3</v>
      </c>
      <c r="L429" s="74">
        <f t="shared" si="128"/>
        <v>5.045605700271439E-2</v>
      </c>
      <c r="M429" s="74">
        <f t="shared" si="129"/>
        <v>6.0071352052158994E-2</v>
      </c>
      <c r="N429" s="106"/>
      <c r="O429" s="4">
        <v>43105</v>
      </c>
      <c r="P429" s="5">
        <v>1.29</v>
      </c>
      <c r="Q429" s="5">
        <f t="shared" si="130"/>
        <v>1.0901273885350315</v>
      </c>
      <c r="R429" s="106"/>
      <c r="S429" s="5">
        <f>(1+G429)/(1+P429)-1</f>
        <v>-0.37292576419213974</v>
      </c>
      <c r="T429" s="95">
        <f t="shared" si="121"/>
        <v>103.80690312195307</v>
      </c>
      <c r="U429" s="70">
        <f t="shared" si="122"/>
        <v>-8.4067644808260222E-4</v>
      </c>
      <c r="V429" s="74">
        <f t="shared" si="114"/>
        <v>2.0356656407148673E-2</v>
      </c>
      <c r="W429" s="74">
        <f t="shared" si="131"/>
        <v>2.7880935299613097E-2</v>
      </c>
      <c r="X429" s="106"/>
      <c r="Y429" s="318">
        <v>43105</v>
      </c>
      <c r="Z429" s="316">
        <v>0.69440000000000002</v>
      </c>
      <c r="AA429" s="316">
        <f t="shared" si="132"/>
        <v>0.7001210191082804</v>
      </c>
      <c r="AB429" s="316">
        <f t="shared" si="116"/>
        <v>6.6799999999999971E-2</v>
      </c>
      <c r="AC429" s="318">
        <v>43105</v>
      </c>
      <c r="AD429" s="316">
        <v>0.62760000000000005</v>
      </c>
      <c r="AE429" s="316">
        <f t="shared" si="133"/>
        <v>0.62413312101910834</v>
      </c>
      <c r="AF429" s="316">
        <f t="shared" si="117"/>
        <v>2.5399999999999978E-2</v>
      </c>
      <c r="AG429" s="316">
        <f t="shared" si="118"/>
        <v>-4.1399999999999992E-2</v>
      </c>
      <c r="AH429" s="4">
        <v>43105</v>
      </c>
      <c r="AI429" s="5">
        <v>0.65300000000000002</v>
      </c>
      <c r="AJ429" s="5">
        <f t="shared" si="134"/>
        <v>0.68048407643312092</v>
      </c>
      <c r="AK429" s="106"/>
      <c r="AL429" s="95">
        <f t="shared" si="119"/>
        <v>93.698526824149241</v>
      </c>
      <c r="AM429" s="70">
        <f t="shared" si="123"/>
        <v>-2.7783548302420234E-3</v>
      </c>
      <c r="AN429" s="74">
        <f t="shared" si="115"/>
        <v>5.3716746844555172E-2</v>
      </c>
      <c r="AO429" s="74">
        <f t="shared" si="135"/>
        <v>6.4567911949577242E-2</v>
      </c>
      <c r="AP429" s="106"/>
      <c r="AQ429" s="4">
        <v>43105</v>
      </c>
      <c r="AR429" s="5">
        <v>1.1394</v>
      </c>
      <c r="AS429" s="330">
        <v>43105</v>
      </c>
      <c r="AT429" s="404">
        <v>1.4291</v>
      </c>
      <c r="AU429" s="330">
        <v>43105</v>
      </c>
      <c r="AV429" s="328">
        <v>1.4291</v>
      </c>
      <c r="AW429" s="330">
        <v>43105</v>
      </c>
      <c r="AX429" s="404">
        <v>1.4291</v>
      </c>
      <c r="AY429" s="330">
        <v>43105</v>
      </c>
      <c r="AZ429" s="404">
        <v>3.9529000000000001</v>
      </c>
      <c r="BA429" s="106"/>
      <c r="BC429" s="4">
        <v>43105</v>
      </c>
      <c r="BD429" s="5">
        <v>2.0630000000000002</v>
      </c>
    </row>
    <row r="430" spans="1:56">
      <c r="A430" s="4">
        <v>43112</v>
      </c>
      <c r="B430" s="318">
        <v>43112</v>
      </c>
      <c r="C430" s="316">
        <v>0.6341</v>
      </c>
      <c r="D430" s="316">
        <f t="shared" si="124"/>
        <v>0.36345222929936299</v>
      </c>
      <c r="E430" s="316">
        <f t="shared" si="120"/>
        <v>5.710000000000004E-2</v>
      </c>
      <c r="F430" s="4">
        <v>43112</v>
      </c>
      <c r="G430" s="5">
        <v>0.57699999999999996</v>
      </c>
      <c r="H430" s="5">
        <f t="shared" si="125"/>
        <v>0.34607643312101927</v>
      </c>
      <c r="I430" s="106"/>
      <c r="J430" s="95">
        <f t="shared" si="126"/>
        <v>94.408962738939536</v>
      </c>
      <c r="K430" s="70">
        <f t="shared" si="127"/>
        <v>-1.3930998610242164E-2</v>
      </c>
      <c r="L430" s="74">
        <f t="shared" si="128"/>
        <v>5.2127695844714779E-2</v>
      </c>
      <c r="M430" s="74">
        <f t="shared" si="129"/>
        <v>6.0146338514612346E-2</v>
      </c>
      <c r="N430" s="106"/>
      <c r="O430" s="4">
        <v>43112</v>
      </c>
      <c r="P430" s="5">
        <v>1.32</v>
      </c>
      <c r="Q430" s="5">
        <f t="shared" si="130"/>
        <v>1.0944585987261142</v>
      </c>
      <c r="R430" s="106"/>
      <c r="S430" s="5">
        <f>(1+G430)/(1+P430)-1</f>
        <v>-0.32025862068965527</v>
      </c>
      <c r="T430" s="95">
        <f t="shared" si="121"/>
        <v>103.25972751301755</v>
      </c>
      <c r="U430" s="70">
        <f t="shared" si="122"/>
        <v>-5.2710907702611309E-3</v>
      </c>
      <c r="V430" s="74">
        <f t="shared" si="114"/>
        <v>2.0908894835823644E-2</v>
      </c>
      <c r="W430" s="74">
        <f t="shared" si="131"/>
        <v>2.7884131933540023E-2</v>
      </c>
      <c r="X430" s="106"/>
      <c r="Y430" s="318">
        <v>43112</v>
      </c>
      <c r="Z430" s="316">
        <v>0.79659999999999997</v>
      </c>
      <c r="AA430" s="316">
        <f t="shared" si="132"/>
        <v>0.69966433121019123</v>
      </c>
      <c r="AB430" s="316">
        <f t="shared" si="116"/>
        <v>7.8400000000000025E-2</v>
      </c>
      <c r="AC430" s="318">
        <v>43112</v>
      </c>
      <c r="AD430" s="316">
        <v>0.71819999999999995</v>
      </c>
      <c r="AE430" s="316">
        <f t="shared" si="133"/>
        <v>0.62346050955414012</v>
      </c>
      <c r="AF430" s="316">
        <f t="shared" si="117"/>
        <v>3.8000000000000256E-3</v>
      </c>
      <c r="AG430" s="316">
        <f t="shared" si="118"/>
        <v>-7.46E-2</v>
      </c>
      <c r="AH430" s="4">
        <v>43112</v>
      </c>
      <c r="AI430" s="5">
        <v>0.72199999999999998</v>
      </c>
      <c r="AJ430" s="5">
        <f t="shared" si="134"/>
        <v>0.67959235668789786</v>
      </c>
      <c r="AK430" s="106"/>
      <c r="AL430" s="95">
        <f t="shared" si="119"/>
        <v>93.058616558843525</v>
      </c>
      <c r="AM430" s="70">
        <f t="shared" si="123"/>
        <v>-6.8294591921032139E-3</v>
      </c>
      <c r="AN430" s="74">
        <f t="shared" si="115"/>
        <v>5.413353651614642E-2</v>
      </c>
      <c r="AO430" s="74">
        <f t="shared" si="135"/>
        <v>6.4600407810115654E-2</v>
      </c>
      <c r="AP430" s="106"/>
      <c r="AQ430" s="4">
        <v>43112</v>
      </c>
      <c r="AR430" s="5">
        <v>1.2254</v>
      </c>
      <c r="AS430" s="330">
        <v>43112</v>
      </c>
      <c r="AT430" s="404">
        <v>1.5143</v>
      </c>
      <c r="AU430" s="330">
        <v>43112</v>
      </c>
      <c r="AV430" s="328">
        <v>1.5143</v>
      </c>
      <c r="AW430" s="330">
        <v>43112</v>
      </c>
      <c r="AX430" s="404">
        <v>1.5143</v>
      </c>
      <c r="AY430" s="330">
        <v>43112</v>
      </c>
      <c r="AZ430" s="404">
        <v>3.9529000000000001</v>
      </c>
      <c r="BA430" s="106"/>
      <c r="BC430" s="4">
        <v>43112</v>
      </c>
      <c r="BD430" s="5">
        <v>2.113</v>
      </c>
    </row>
    <row r="431" spans="1:56">
      <c r="A431" s="4">
        <v>43119</v>
      </c>
      <c r="B431" s="318">
        <v>43119</v>
      </c>
      <c r="C431" s="316">
        <v>0.61660000000000004</v>
      </c>
      <c r="D431" s="316">
        <f t="shared" si="124"/>
        <v>0.3645388535031846</v>
      </c>
      <c r="E431" s="316">
        <f t="shared" si="120"/>
        <v>5.0600000000000089E-2</v>
      </c>
      <c r="F431" s="4">
        <v>43119</v>
      </c>
      <c r="G431" s="5">
        <v>0.56599999999999995</v>
      </c>
      <c r="H431" s="5">
        <f t="shared" si="125"/>
        <v>0.3468025477707008</v>
      </c>
      <c r="I431" s="106"/>
      <c r="J431" s="95">
        <f t="shared" si="126"/>
        <v>94.51227895941868</v>
      </c>
      <c r="K431" s="70">
        <f t="shared" si="127"/>
        <v>1.0943475860955563E-3</v>
      </c>
      <c r="L431" s="74">
        <f t="shared" si="128"/>
        <v>5.1531941719768638E-2</v>
      </c>
      <c r="M431" s="74">
        <f t="shared" si="129"/>
        <v>6.0220577935018393E-2</v>
      </c>
      <c r="N431" s="106"/>
      <c r="O431" s="4">
        <v>43119</v>
      </c>
      <c r="P431" s="5">
        <v>1.31</v>
      </c>
      <c r="Q431" s="5">
        <f t="shared" si="130"/>
        <v>1.0982802547770698</v>
      </c>
      <c r="R431" s="106"/>
      <c r="S431" s="5">
        <f>(1+G431)/(1+P431)-1</f>
        <v>-0.32207792207792219</v>
      </c>
      <c r="T431" s="95">
        <f t="shared" si="121"/>
        <v>103.27857581884311</v>
      </c>
      <c r="U431" s="70">
        <f t="shared" si="122"/>
        <v>1.8253298047083211E-4</v>
      </c>
      <c r="V431" s="74">
        <f t="shared" si="114"/>
        <v>2.072788932604322E-2</v>
      </c>
      <c r="W431" s="74">
        <f t="shared" si="131"/>
        <v>2.7882164221504819E-2</v>
      </c>
      <c r="X431" s="106"/>
      <c r="Y431" s="318">
        <v>43119</v>
      </c>
      <c r="Z431" s="316">
        <v>0.78920000000000001</v>
      </c>
      <c r="AA431" s="316">
        <f t="shared" si="132"/>
        <v>0.70003566878980905</v>
      </c>
      <c r="AB431" s="316">
        <f t="shared" si="116"/>
        <v>7.2300000000000031E-2</v>
      </c>
      <c r="AC431" s="318">
        <v>43119</v>
      </c>
      <c r="AD431" s="316">
        <v>0.71689999999999998</v>
      </c>
      <c r="AE431" s="316">
        <f t="shared" si="133"/>
        <v>0.62363821656050955</v>
      </c>
      <c r="AF431" s="316">
        <f t="shared" si="117"/>
        <v>-1.6900000000000026E-2</v>
      </c>
      <c r="AG431" s="316">
        <f t="shared" si="118"/>
        <v>-8.9200000000000057E-2</v>
      </c>
      <c r="AH431" s="4">
        <v>43119</v>
      </c>
      <c r="AI431" s="5">
        <v>0.7</v>
      </c>
      <c r="AJ431" s="5">
        <f t="shared" si="134"/>
        <v>0.67942038216560496</v>
      </c>
      <c r="AK431" s="106"/>
      <c r="AL431" s="95">
        <f t="shared" si="119"/>
        <v>93.262122364693724</v>
      </c>
      <c r="AM431" s="70">
        <f t="shared" si="123"/>
        <v>2.1868561276270049E-3</v>
      </c>
      <c r="AN431" s="74">
        <f t="shared" si="115"/>
        <v>5.3824010576202605E-2</v>
      </c>
      <c r="AO431" s="74">
        <f t="shared" si="135"/>
        <v>6.4634824657358828E-2</v>
      </c>
      <c r="AP431" s="106"/>
      <c r="AQ431" s="4">
        <v>43119</v>
      </c>
      <c r="AR431" s="5">
        <v>1.1856</v>
      </c>
      <c r="AS431" s="330">
        <v>43119</v>
      </c>
      <c r="AT431" s="404">
        <v>1.4693000000000001</v>
      </c>
      <c r="AU431" s="330">
        <v>43119</v>
      </c>
      <c r="AV431" s="328">
        <v>1.4693000000000001</v>
      </c>
      <c r="AW431" s="330">
        <v>43119</v>
      </c>
      <c r="AX431" s="404">
        <v>1.4693000000000001</v>
      </c>
      <c r="AY431" s="330">
        <v>43119</v>
      </c>
      <c r="AZ431" s="404">
        <v>3.9529000000000001</v>
      </c>
      <c r="BA431" s="106"/>
      <c r="BC431" s="4">
        <v>43119</v>
      </c>
      <c r="BD431" s="5">
        <v>2.1779999999999999</v>
      </c>
    </row>
    <row r="432" spans="1:56">
      <c r="A432" s="4">
        <v>43126</v>
      </c>
      <c r="B432" s="318">
        <v>43126</v>
      </c>
      <c r="C432" s="316">
        <v>0.67220000000000002</v>
      </c>
      <c r="D432" s="316">
        <f t="shared" si="124"/>
        <v>0.36658280254777054</v>
      </c>
      <c r="E432" s="316">
        <f t="shared" si="120"/>
        <v>4.6200000000000019E-2</v>
      </c>
      <c r="F432" s="4">
        <v>43126</v>
      </c>
      <c r="G432" s="5">
        <v>0.626</v>
      </c>
      <c r="H432" s="5">
        <f t="shared" si="125"/>
        <v>0.34849044585987271</v>
      </c>
      <c r="I432" s="106"/>
      <c r="J432" s="95">
        <f t="shared" si="126"/>
        <v>93.950242789104948</v>
      </c>
      <c r="K432" s="70">
        <f t="shared" si="127"/>
        <v>-5.9467000108531605E-3</v>
      </c>
      <c r="L432" s="74">
        <f t="shared" si="128"/>
        <v>5.1711039932782879E-2</v>
      </c>
      <c r="M432" s="74">
        <f t="shared" si="129"/>
        <v>6.0296260656506701E-2</v>
      </c>
      <c r="N432" s="106"/>
      <c r="O432" s="4">
        <v>43126</v>
      </c>
      <c r="P432" s="5">
        <v>1.29</v>
      </c>
      <c r="Q432" s="5">
        <f t="shared" si="130"/>
        <v>1.1007006369426748</v>
      </c>
      <c r="R432" s="106"/>
      <c r="S432" s="5">
        <f>(1+G432)/(1+P432)-1</f>
        <v>-0.28995633187772929</v>
      </c>
      <c r="T432" s="95">
        <f t="shared" si="121"/>
        <v>102.94634580069302</v>
      </c>
      <c r="U432" s="70">
        <f t="shared" si="122"/>
        <v>-3.216833844928658E-3</v>
      </c>
      <c r="V432" s="74">
        <f t="shared" si="114"/>
        <v>2.0954282194797585E-2</v>
      </c>
      <c r="W432" s="74">
        <f t="shared" si="131"/>
        <v>2.7857533971456478E-2</v>
      </c>
      <c r="X432" s="106"/>
      <c r="Y432" s="318">
        <v>43126</v>
      </c>
      <c r="Z432" s="316">
        <v>0.82769999999999999</v>
      </c>
      <c r="AA432" s="316">
        <f t="shared" si="132"/>
        <v>0.70126496815286632</v>
      </c>
      <c r="AB432" s="316">
        <f t="shared" si="116"/>
        <v>4.269999999999996E-2</v>
      </c>
      <c r="AC432" s="318">
        <v>43126</v>
      </c>
      <c r="AD432" s="316">
        <v>0.78500000000000003</v>
      </c>
      <c r="AE432" s="316">
        <f t="shared" si="133"/>
        <v>0.62490127388535044</v>
      </c>
      <c r="AF432" s="316">
        <f t="shared" si="117"/>
        <v>-1.7000000000000015E-2</v>
      </c>
      <c r="AG432" s="316">
        <f t="shared" si="118"/>
        <v>-5.9699999999999975E-2</v>
      </c>
      <c r="AH432" s="4">
        <v>43126</v>
      </c>
      <c r="AI432" s="5">
        <v>0.76800000000000002</v>
      </c>
      <c r="AJ432" s="5">
        <f t="shared" si="134"/>
        <v>0.68028025477706999</v>
      </c>
      <c r="AK432" s="106"/>
      <c r="AL432" s="95">
        <f t="shared" si="119"/>
        <v>92.634681028683289</v>
      </c>
      <c r="AM432" s="70">
        <f t="shared" si="123"/>
        <v>-6.7277188219765994E-3</v>
      </c>
      <c r="AN432" s="74">
        <f t="shared" si="115"/>
        <v>4.7945872013249555E-2</v>
      </c>
      <c r="AO432" s="74">
        <f t="shared" si="135"/>
        <v>6.4648148906414848E-2</v>
      </c>
      <c r="AP432" s="106"/>
      <c r="AQ432" s="4">
        <v>43126</v>
      </c>
      <c r="AR432" s="5">
        <v>1.2273000000000001</v>
      </c>
      <c r="AS432" s="330">
        <v>43126</v>
      </c>
      <c r="AT432" s="404">
        <v>1.4776</v>
      </c>
      <c r="AU432" s="330">
        <v>43126</v>
      </c>
      <c r="AV432" s="328">
        <v>1.4776</v>
      </c>
      <c r="AW432" s="330">
        <v>43126</v>
      </c>
      <c r="AX432" s="404">
        <v>1.4776</v>
      </c>
      <c r="AY432" s="330">
        <v>43126</v>
      </c>
      <c r="AZ432" s="404">
        <v>3.9529000000000001</v>
      </c>
      <c r="BA432" s="106"/>
      <c r="BC432" s="4">
        <v>43126</v>
      </c>
      <c r="BD432" s="5">
        <v>2.14</v>
      </c>
    </row>
    <row r="433" spans="1:56">
      <c r="A433" s="4">
        <v>43133</v>
      </c>
      <c r="B433" s="318">
        <v>43133</v>
      </c>
      <c r="C433" s="316">
        <v>0.80530000000000002</v>
      </c>
      <c r="D433" s="316">
        <f t="shared" si="124"/>
        <v>0.3697847133757961</v>
      </c>
      <c r="E433" s="316">
        <f t="shared" si="120"/>
        <v>4.0300000000000002E-2</v>
      </c>
      <c r="F433" s="4">
        <v>43133</v>
      </c>
      <c r="G433" s="5">
        <v>0.76500000000000001</v>
      </c>
      <c r="H433" s="5">
        <f t="shared" si="125"/>
        <v>0.35143949044585998</v>
      </c>
      <c r="I433" s="106"/>
      <c r="J433" s="95">
        <f t="shared" si="126"/>
        <v>92.66226414566448</v>
      </c>
      <c r="K433" s="70">
        <f t="shared" si="127"/>
        <v>-1.3709157158131686E-2</v>
      </c>
      <c r="L433" s="74">
        <f t="shared" si="128"/>
        <v>5.3098334385362246E-2</v>
      </c>
      <c r="M433" s="74">
        <f t="shared" si="129"/>
        <v>6.0380438177842097E-2</v>
      </c>
      <c r="N433" s="106"/>
      <c r="O433" s="4">
        <v>43133</v>
      </c>
      <c r="P433" s="5">
        <v>1.33</v>
      </c>
      <c r="Q433" s="5">
        <f t="shared" si="130"/>
        <v>1.1036942675159234</v>
      </c>
      <c r="R433" s="106"/>
      <c r="S433" s="5">
        <f>(1+G433)/(1+P433)-1</f>
        <v>-0.24248927038626611</v>
      </c>
      <c r="T433" s="95">
        <f t="shared" si="121"/>
        <v>102.45754945804836</v>
      </c>
      <c r="U433" s="70">
        <f t="shared" si="122"/>
        <v>-4.7480688978604937E-3</v>
      </c>
      <c r="V433" s="74">
        <f t="shared" si="114"/>
        <v>2.137942964749448E-2</v>
      </c>
      <c r="W433" s="74">
        <f t="shared" si="131"/>
        <v>2.7836801740563178E-2</v>
      </c>
      <c r="X433" s="106"/>
      <c r="Y433" s="318">
        <v>43133</v>
      </c>
      <c r="Z433" s="316">
        <v>0.94059999999999999</v>
      </c>
      <c r="AA433" s="316">
        <f t="shared" si="132"/>
        <v>0.70323757961783451</v>
      </c>
      <c r="AB433" s="316">
        <f t="shared" si="116"/>
        <v>4.5499999999999985E-2</v>
      </c>
      <c r="AC433" s="318">
        <v>43133</v>
      </c>
      <c r="AD433" s="316">
        <v>0.89510000000000001</v>
      </c>
      <c r="AE433" s="316">
        <f t="shared" si="133"/>
        <v>0.62690573248407644</v>
      </c>
      <c r="AF433" s="316">
        <f t="shared" si="117"/>
        <v>0.12690000000000001</v>
      </c>
      <c r="AG433" s="316">
        <f t="shared" si="118"/>
        <v>8.1400000000000028E-2</v>
      </c>
      <c r="AH433" s="4">
        <v>43133</v>
      </c>
      <c r="AI433" s="5">
        <v>1.022</v>
      </c>
      <c r="AJ433" s="5">
        <f t="shared" si="134"/>
        <v>0.68296815286624202</v>
      </c>
      <c r="AK433" s="106"/>
      <c r="AL433" s="95">
        <f t="shared" si="119"/>
        <v>90.331740284741969</v>
      </c>
      <c r="AM433" s="70">
        <f t="shared" si="123"/>
        <v>-2.4860459585630146E-2</v>
      </c>
      <c r="AN433" s="74">
        <f t="shared" si="115"/>
        <v>5.4098860682182934E-2</v>
      </c>
      <c r="AO433" s="74">
        <f t="shared" si="135"/>
        <v>6.4706645484932504E-2</v>
      </c>
      <c r="AP433" s="106"/>
      <c r="AQ433" s="4">
        <v>43133</v>
      </c>
      <c r="AR433" s="5">
        <v>1.3298000000000001</v>
      </c>
      <c r="AS433" s="330">
        <v>43133</v>
      </c>
      <c r="AT433" s="404">
        <v>1.6002000000000001</v>
      </c>
      <c r="AU433" s="330">
        <v>43133</v>
      </c>
      <c r="AV433" s="328">
        <v>1.6002000000000001</v>
      </c>
      <c r="AW433" s="330">
        <v>43133</v>
      </c>
      <c r="AX433" s="404">
        <v>1.6002000000000001</v>
      </c>
      <c r="AY433" s="330">
        <v>43133</v>
      </c>
      <c r="AZ433" s="404">
        <v>3.9529000000000001</v>
      </c>
      <c r="BA433" s="106"/>
      <c r="BC433" s="4">
        <v>43133</v>
      </c>
      <c r="BD433" s="5">
        <v>2.2829999999999999</v>
      </c>
    </row>
    <row r="434" spans="1:56">
      <c r="A434" s="4">
        <v>43140</v>
      </c>
      <c r="B434" s="318">
        <v>43140</v>
      </c>
      <c r="C434" s="316">
        <v>0.81299999999999994</v>
      </c>
      <c r="D434" s="316">
        <f t="shared" si="124"/>
        <v>0.37270127388535024</v>
      </c>
      <c r="E434" s="316">
        <f t="shared" si="120"/>
        <v>7.1999999999999953E-2</v>
      </c>
      <c r="F434" s="4">
        <v>43140</v>
      </c>
      <c r="G434" s="5">
        <v>0.74099999999999999</v>
      </c>
      <c r="H434" s="5">
        <f t="shared" si="125"/>
        <v>0.35377707006369441</v>
      </c>
      <c r="I434" s="106"/>
      <c r="J434" s="95">
        <f t="shared" si="126"/>
        <v>92.883254605771782</v>
      </c>
      <c r="K434" s="70">
        <f t="shared" si="127"/>
        <v>2.3849024427020958E-3</v>
      </c>
      <c r="L434" s="74">
        <f t="shared" si="128"/>
        <v>5.2254528396379785E-2</v>
      </c>
      <c r="M434" s="74">
        <f t="shared" si="129"/>
        <v>6.0452438802172041E-2</v>
      </c>
      <c r="N434" s="106"/>
      <c r="O434" s="4">
        <v>43140</v>
      </c>
      <c r="P434" s="5">
        <v>1.33</v>
      </c>
      <c r="Q434" s="5">
        <f t="shared" si="130"/>
        <v>1.1063057324840762</v>
      </c>
      <c r="R434" s="106"/>
      <c r="S434" s="5">
        <f>(1+G434)/(1+P434)-1</f>
        <v>-0.25278969957081543</v>
      </c>
      <c r="T434" s="95">
        <f t="shared" si="121"/>
        <v>102.56340177035472</v>
      </c>
      <c r="U434" s="70">
        <f t="shared" si="122"/>
        <v>1.0331333597793627E-3</v>
      </c>
      <c r="V434" s="74">
        <f t="shared" si="114"/>
        <v>2.1079981708567067E-2</v>
      </c>
      <c r="W434" s="74">
        <f t="shared" si="131"/>
        <v>2.7813868459197116E-2</v>
      </c>
      <c r="X434" s="106"/>
      <c r="Y434" s="318">
        <v>43140</v>
      </c>
      <c r="Z434" s="316">
        <v>0.90339999999999998</v>
      </c>
      <c r="AA434" s="316">
        <f t="shared" si="132"/>
        <v>0.7045878980891721</v>
      </c>
      <c r="AB434" s="316">
        <f t="shared" si="116"/>
        <v>1.8799999999999928E-2</v>
      </c>
      <c r="AC434" s="318">
        <v>43140</v>
      </c>
      <c r="AD434" s="316">
        <v>0.88460000000000005</v>
      </c>
      <c r="AE434" s="316">
        <f t="shared" si="133"/>
        <v>0.62842738853503188</v>
      </c>
      <c r="AF434" s="316">
        <f t="shared" si="117"/>
        <v>0.10939999999999994</v>
      </c>
      <c r="AG434" s="316">
        <f t="shared" si="118"/>
        <v>9.0600000000000014E-2</v>
      </c>
      <c r="AH434" s="4">
        <v>43140</v>
      </c>
      <c r="AI434" s="5">
        <v>0.99399999999999999</v>
      </c>
      <c r="AJ434" s="5">
        <f t="shared" si="134"/>
        <v>0.68495541401273885</v>
      </c>
      <c r="AK434" s="106"/>
      <c r="AL434" s="95">
        <f t="shared" si="119"/>
        <v>90.582492468020192</v>
      </c>
      <c r="AM434" s="70">
        <f t="shared" si="123"/>
        <v>2.7759033811128506E-3</v>
      </c>
      <c r="AN434" s="74">
        <f t="shared" si="115"/>
        <v>5.3325984361767657E-2</v>
      </c>
      <c r="AO434" s="74">
        <f t="shared" si="135"/>
        <v>6.4754511651691313E-2</v>
      </c>
      <c r="AP434" s="106"/>
      <c r="AQ434" s="4">
        <v>43140</v>
      </c>
      <c r="AR434" s="5">
        <v>1.3406</v>
      </c>
      <c r="AS434" s="330">
        <v>43140</v>
      </c>
      <c r="AT434" s="404">
        <v>1.6272</v>
      </c>
      <c r="AU434" s="330">
        <v>43140</v>
      </c>
      <c r="AV434" s="328">
        <v>1.6272</v>
      </c>
      <c r="AW434" s="330">
        <v>43140</v>
      </c>
      <c r="AX434" s="404">
        <v>1.6272</v>
      </c>
      <c r="AY434" s="330">
        <v>43140</v>
      </c>
      <c r="AZ434" s="404">
        <v>3.9529000000000001</v>
      </c>
      <c r="BA434" s="106"/>
      <c r="BC434" s="4">
        <v>43140</v>
      </c>
      <c r="BD434" s="5">
        <v>2.36</v>
      </c>
    </row>
    <row r="435" spans="1:56">
      <c r="A435" s="4">
        <v>43147</v>
      </c>
      <c r="B435" s="318">
        <v>43147</v>
      </c>
      <c r="C435" s="316">
        <v>0.78390000000000004</v>
      </c>
      <c r="D435" s="316">
        <f t="shared" si="124"/>
        <v>0.37558471337579608</v>
      </c>
      <c r="E435" s="316">
        <f t="shared" si="120"/>
        <v>7.9900000000000082E-2</v>
      </c>
      <c r="F435" s="4">
        <v>43147</v>
      </c>
      <c r="G435" s="5">
        <v>0.70399999999999996</v>
      </c>
      <c r="H435" s="5">
        <f t="shared" si="125"/>
        <v>0.35608917197452244</v>
      </c>
      <c r="I435" s="106"/>
      <c r="J435" s="95">
        <f t="shared" si="126"/>
        <v>93.22508492653678</v>
      </c>
      <c r="K435" s="70">
        <f t="shared" si="127"/>
        <v>3.6802147191745478E-3</v>
      </c>
      <c r="L435" s="74">
        <f t="shared" si="128"/>
        <v>5.2380666320204654E-2</v>
      </c>
      <c r="M435" s="74">
        <f t="shared" si="129"/>
        <v>6.0526627376191466E-2</v>
      </c>
      <c r="N435" s="106"/>
      <c r="O435" s="4">
        <v>43147</v>
      </c>
      <c r="P435" s="5">
        <v>1.32</v>
      </c>
      <c r="Q435" s="5">
        <f t="shared" si="130"/>
        <v>1.1091082802547769</v>
      </c>
      <c r="R435" s="106"/>
      <c r="S435" s="5">
        <f>(1+G435)/(1+P435)-1</f>
        <v>-0.26551724137931043</v>
      </c>
      <c r="T435" s="95">
        <f t="shared" si="121"/>
        <v>102.69436248083483</v>
      </c>
      <c r="U435" s="70">
        <f t="shared" si="122"/>
        <v>1.2768756517391919E-3</v>
      </c>
      <c r="V435" s="74">
        <f t="shared" si="114"/>
        <v>2.1122894062621064E-2</v>
      </c>
      <c r="W435" s="74">
        <f t="shared" si="131"/>
        <v>2.779199068852287E-2</v>
      </c>
      <c r="X435" s="106"/>
      <c r="Y435" s="318">
        <v>43147</v>
      </c>
      <c r="Z435" s="316">
        <v>0.95409999999999995</v>
      </c>
      <c r="AA435" s="316">
        <f t="shared" si="132"/>
        <v>0.70654140127388554</v>
      </c>
      <c r="AB435" s="316">
        <f t="shared" si="116"/>
        <v>7.8099999999999947E-2</v>
      </c>
      <c r="AC435" s="318">
        <v>43147</v>
      </c>
      <c r="AD435" s="316">
        <v>0.876</v>
      </c>
      <c r="AE435" s="316">
        <f t="shared" si="133"/>
        <v>0.63012356687898086</v>
      </c>
      <c r="AF435" s="316">
        <f t="shared" si="117"/>
        <v>9.8999999999999977E-2</v>
      </c>
      <c r="AG435" s="316">
        <f t="shared" si="118"/>
        <v>2.090000000000003E-2</v>
      </c>
      <c r="AH435" s="4">
        <v>43147</v>
      </c>
      <c r="AI435" s="5">
        <v>0.97499999999999998</v>
      </c>
      <c r="AJ435" s="5">
        <f t="shared" si="134"/>
        <v>0.68707643312101896</v>
      </c>
      <c r="AK435" s="106"/>
      <c r="AL435" s="95">
        <f t="shared" si="119"/>
        <v>90.753081761632401</v>
      </c>
      <c r="AM435" s="70">
        <f t="shared" si="123"/>
        <v>1.8832479540396359E-3</v>
      </c>
      <c r="AN435" s="74">
        <f t="shared" si="115"/>
        <v>5.2985285302118781E-2</v>
      </c>
      <c r="AO435" s="74">
        <f t="shared" si="135"/>
        <v>6.4804152653328756E-2</v>
      </c>
      <c r="AP435" s="106"/>
      <c r="AQ435" s="4">
        <v>43147</v>
      </c>
      <c r="AR435" s="5">
        <v>1.3145</v>
      </c>
      <c r="AS435" s="330">
        <v>43147</v>
      </c>
      <c r="AT435" s="404">
        <v>1.6114999999999999</v>
      </c>
      <c r="AU435" s="330">
        <v>43147</v>
      </c>
      <c r="AV435" s="328">
        <v>1.6114999999999999</v>
      </c>
      <c r="AW435" s="330">
        <v>43147</v>
      </c>
      <c r="AX435" s="404">
        <v>1.6114999999999999</v>
      </c>
      <c r="AY435" s="330">
        <v>43147</v>
      </c>
      <c r="AZ435" s="404">
        <v>3.9529000000000001</v>
      </c>
      <c r="BA435" s="106"/>
      <c r="BC435" s="4">
        <v>43147</v>
      </c>
      <c r="BD435" s="5">
        <v>2.33</v>
      </c>
    </row>
    <row r="436" spans="1:56">
      <c r="A436" s="4">
        <v>43154</v>
      </c>
      <c r="B436" s="318">
        <v>43154</v>
      </c>
      <c r="C436" s="316">
        <v>0.76229999999999998</v>
      </c>
      <c r="D436" s="316">
        <f t="shared" si="124"/>
        <v>0.37806305732484069</v>
      </c>
      <c r="E436" s="316">
        <f t="shared" si="120"/>
        <v>0.11229999999999996</v>
      </c>
      <c r="F436" s="4">
        <v>43154</v>
      </c>
      <c r="G436" s="5">
        <v>0.65</v>
      </c>
      <c r="H436" s="5">
        <f t="shared" si="125"/>
        <v>0.35790445859872622</v>
      </c>
      <c r="I436" s="106"/>
      <c r="J436" s="95">
        <f t="shared" si="126"/>
        <v>93.726458596260997</v>
      </c>
      <c r="K436" s="70">
        <f t="shared" si="127"/>
        <v>5.3780982888812492E-3</v>
      </c>
      <c r="L436" s="74">
        <f t="shared" si="128"/>
        <v>5.1255130309799737E-2</v>
      </c>
      <c r="M436" s="74">
        <f t="shared" si="129"/>
        <v>6.0591821909730344E-2</v>
      </c>
      <c r="N436" s="106"/>
      <c r="O436" s="4">
        <v>43154</v>
      </c>
      <c r="P436" s="5">
        <v>1.31</v>
      </c>
      <c r="Q436" s="5">
        <f t="shared" si="130"/>
        <v>1.1113375796178342</v>
      </c>
      <c r="R436" s="106"/>
      <c r="S436" s="5">
        <f>(1+G436)/(1+P436)-1</f>
        <v>-0.28571428571428581</v>
      </c>
      <c r="T436" s="95">
        <f t="shared" si="121"/>
        <v>102.90255873893295</v>
      </c>
      <c r="U436" s="70">
        <f t="shared" si="122"/>
        <v>2.0273387269625557E-3</v>
      </c>
      <c r="V436" s="74">
        <f t="shared" si="114"/>
        <v>2.0955981250401535E-2</v>
      </c>
      <c r="W436" s="74">
        <f t="shared" si="131"/>
        <v>2.7768956102384477E-2</v>
      </c>
      <c r="X436" s="106"/>
      <c r="Y436" s="318">
        <v>43154</v>
      </c>
      <c r="Z436" s="316">
        <v>0.95399999999999996</v>
      </c>
      <c r="AA436" s="316">
        <f t="shared" si="132"/>
        <v>0.70831528662420395</v>
      </c>
      <c r="AB436" s="316">
        <f t="shared" si="116"/>
        <v>0.11019999999999996</v>
      </c>
      <c r="AC436" s="318">
        <v>43154</v>
      </c>
      <c r="AD436" s="316">
        <v>0.84379999999999999</v>
      </c>
      <c r="AE436" s="316">
        <f t="shared" si="133"/>
        <v>0.63151401273885355</v>
      </c>
      <c r="AF436" s="316">
        <f t="shared" si="117"/>
        <v>0.10119999999999996</v>
      </c>
      <c r="AG436" s="316">
        <f t="shared" si="118"/>
        <v>-9.000000000000008E-3</v>
      </c>
      <c r="AH436" s="4">
        <v>43154</v>
      </c>
      <c r="AI436" s="5">
        <v>0.94499999999999995</v>
      </c>
      <c r="AJ436" s="5">
        <f t="shared" si="134"/>
        <v>0.68896815286624191</v>
      </c>
      <c r="AK436" s="106"/>
      <c r="AL436" s="95">
        <f t="shared" si="119"/>
        <v>91.023153229407114</v>
      </c>
      <c r="AM436" s="70">
        <f t="shared" si="123"/>
        <v>2.9758930774832462E-3</v>
      </c>
      <c r="AN436" s="74">
        <f t="shared" si="115"/>
        <v>5.1736027999175885E-2</v>
      </c>
      <c r="AO436" s="74">
        <f t="shared" si="135"/>
        <v>6.4844780276566247E-2</v>
      </c>
      <c r="AP436" s="106"/>
      <c r="AQ436" s="4">
        <v>43154</v>
      </c>
      <c r="AR436" s="5">
        <v>1.2614000000000001</v>
      </c>
      <c r="AS436" s="330">
        <v>43154</v>
      </c>
      <c r="AT436" s="404">
        <v>1.5629999999999999</v>
      </c>
      <c r="AU436" s="330">
        <v>43154</v>
      </c>
      <c r="AV436" s="328">
        <v>1.5629999999999999</v>
      </c>
      <c r="AW436" s="330">
        <v>43154</v>
      </c>
      <c r="AX436" s="404">
        <v>1.5629999999999999</v>
      </c>
      <c r="AY436" s="330">
        <v>43154</v>
      </c>
      <c r="AZ436" s="404">
        <v>3.9529000000000001</v>
      </c>
      <c r="BA436" s="106"/>
      <c r="BC436" s="4">
        <v>43154</v>
      </c>
      <c r="BD436" s="5">
        <v>2.3570000000000002</v>
      </c>
    </row>
    <row r="437" spans="1:56">
      <c r="A437" s="4">
        <v>43161</v>
      </c>
      <c r="B437" s="318">
        <v>43161</v>
      </c>
      <c r="C437" s="316">
        <v>0.6784</v>
      </c>
      <c r="D437" s="316">
        <f t="shared" si="124"/>
        <v>0.38037070063694262</v>
      </c>
      <c r="E437" s="316">
        <f t="shared" si="120"/>
        <v>3.0399999999999983E-2</v>
      </c>
      <c r="F437" s="4">
        <v>43161</v>
      </c>
      <c r="G437" s="5">
        <v>0.64800000000000002</v>
      </c>
      <c r="H437" s="5">
        <f t="shared" si="125"/>
        <v>0.35994904458598742</v>
      </c>
      <c r="I437" s="106"/>
      <c r="J437" s="95">
        <f t="shared" si="126"/>
        <v>93.74508486605508</v>
      </c>
      <c r="K437" s="70">
        <f t="shared" si="127"/>
        <v>1.9873011391925545E-4</v>
      </c>
      <c r="L437" s="74">
        <f t="shared" si="128"/>
        <v>4.8699078436348998E-2</v>
      </c>
      <c r="M437" s="74">
        <f t="shared" si="129"/>
        <v>6.0640726203956503E-2</v>
      </c>
      <c r="N437" s="106"/>
      <c r="O437" s="4">
        <v>43161</v>
      </c>
      <c r="P437" s="5">
        <v>1.28</v>
      </c>
      <c r="Q437" s="5">
        <f t="shared" si="130"/>
        <v>1.1129936305732482</v>
      </c>
      <c r="R437" s="106"/>
      <c r="S437" s="5">
        <f>(1+G437)/(1+P437)-1</f>
        <v>-0.27719298245614032</v>
      </c>
      <c r="T437" s="95">
        <f t="shared" si="121"/>
        <v>102.81466241547271</v>
      </c>
      <c r="U437" s="70">
        <f t="shared" si="122"/>
        <v>-8.5417043596785667E-4</v>
      </c>
      <c r="V437" s="74">
        <f t="shared" si="114"/>
        <v>1.981069966435595E-2</v>
      </c>
      <c r="W437" s="74">
        <f t="shared" si="131"/>
        <v>2.7737396823349806E-2</v>
      </c>
      <c r="X437" s="106"/>
      <c r="Y437" s="318">
        <v>43161</v>
      </c>
      <c r="Z437" s="316">
        <v>0.90080000000000005</v>
      </c>
      <c r="AA437" s="316">
        <f t="shared" si="132"/>
        <v>0.71040382165605109</v>
      </c>
      <c r="AB437" s="316">
        <f t="shared" si="116"/>
        <v>7.130000000000003E-2</v>
      </c>
      <c r="AC437" s="318">
        <v>43161</v>
      </c>
      <c r="AD437" s="316">
        <v>0.82950000000000002</v>
      </c>
      <c r="AE437" s="316">
        <f t="shared" si="133"/>
        <v>0.63344522292993621</v>
      </c>
      <c r="AF437" s="316">
        <f t="shared" si="117"/>
        <v>0.11549999999999994</v>
      </c>
      <c r="AG437" s="316">
        <f t="shared" si="118"/>
        <v>4.4199999999999906E-2</v>
      </c>
      <c r="AH437" s="4">
        <v>43161</v>
      </c>
      <c r="AI437" s="5">
        <v>0.94499999999999995</v>
      </c>
      <c r="AJ437" s="5">
        <f t="shared" si="134"/>
        <v>0.69141401273885328</v>
      </c>
      <c r="AK437" s="106"/>
      <c r="AL437" s="95">
        <f t="shared" si="119"/>
        <v>91.023153229407114</v>
      </c>
      <c r="AM437" s="70">
        <f t="shared" si="123"/>
        <v>0</v>
      </c>
      <c r="AN437" s="74">
        <f t="shared" si="115"/>
        <v>5.1039400275093627E-2</v>
      </c>
      <c r="AO437" s="74">
        <f t="shared" si="135"/>
        <v>6.4880394318620083E-2</v>
      </c>
      <c r="AP437" s="106"/>
      <c r="AQ437" s="4">
        <v>43161</v>
      </c>
      <c r="AR437" s="5">
        <v>1.2629999999999999</v>
      </c>
      <c r="AS437" s="330">
        <v>43161</v>
      </c>
      <c r="AT437" s="404">
        <v>1.5468</v>
      </c>
      <c r="AU437" s="330">
        <v>43161</v>
      </c>
      <c r="AV437" s="328">
        <v>1.5468</v>
      </c>
      <c r="AW437" s="330">
        <v>43161</v>
      </c>
      <c r="AX437" s="404">
        <v>1.5468</v>
      </c>
      <c r="AY437" s="330">
        <v>43161</v>
      </c>
      <c r="AZ437" s="404">
        <v>3.9529000000000001</v>
      </c>
      <c r="BA437" s="106"/>
      <c r="BC437" s="4">
        <v>43161</v>
      </c>
      <c r="BD437" s="5">
        <v>2.3449999999999998</v>
      </c>
    </row>
    <row r="438" spans="1:56">
      <c r="A438" s="4">
        <v>43168</v>
      </c>
      <c r="B438" s="318">
        <v>43168</v>
      </c>
      <c r="C438" s="316">
        <v>0.69599999999999995</v>
      </c>
      <c r="D438" s="316">
        <f t="shared" si="124"/>
        <v>0.38224968152866234</v>
      </c>
      <c r="E438" s="316">
        <f t="shared" si="120"/>
        <v>5.1999999999999935E-2</v>
      </c>
      <c r="F438" s="4">
        <v>43168</v>
      </c>
      <c r="G438" s="5">
        <v>0.64400000000000002</v>
      </c>
      <c r="H438" s="5">
        <f t="shared" si="125"/>
        <v>0.36154777070063704</v>
      </c>
      <c r="I438" s="106"/>
      <c r="J438" s="95">
        <f t="shared" si="126"/>
        <v>93.782349622139662</v>
      </c>
      <c r="K438" s="70">
        <f t="shared" si="127"/>
        <v>3.9751157234351722E-4</v>
      </c>
      <c r="L438" s="74">
        <f t="shared" si="128"/>
        <v>4.7140170297223831E-2</v>
      </c>
      <c r="M438" s="74">
        <f t="shared" si="129"/>
        <v>6.0675616986026311E-2</v>
      </c>
      <c r="N438" s="106"/>
      <c r="O438" s="4">
        <v>43168</v>
      </c>
      <c r="P438" s="5">
        <v>1.3</v>
      </c>
      <c r="Q438" s="5">
        <f t="shared" si="130"/>
        <v>1.1136942675159234</v>
      </c>
      <c r="R438" s="106"/>
      <c r="S438" s="5">
        <f>(1+G438)/(1+P438)-1</f>
        <v>-0.28521739130434776</v>
      </c>
      <c r="T438" s="95">
        <f t="shared" si="121"/>
        <v>102.89743105793167</v>
      </c>
      <c r="U438" s="70">
        <f t="shared" si="122"/>
        <v>8.0502761487939961E-4</v>
      </c>
      <c r="V438" s="74">
        <f t="shared" si="114"/>
        <v>1.9188737169404904E-2</v>
      </c>
      <c r="W438" s="74">
        <f t="shared" si="131"/>
        <v>2.7702025151385819E-2</v>
      </c>
      <c r="X438" s="106"/>
      <c r="Y438" s="318">
        <v>43168</v>
      </c>
      <c r="Z438" s="316">
        <v>0.9103</v>
      </c>
      <c r="AA438" s="316">
        <f t="shared" si="132"/>
        <v>0.71211146496815303</v>
      </c>
      <c r="AB438" s="316">
        <f t="shared" si="116"/>
        <v>8.0500000000000016E-2</v>
      </c>
      <c r="AC438" s="318">
        <v>43168</v>
      </c>
      <c r="AD438" s="316">
        <v>0.82979999999999998</v>
      </c>
      <c r="AE438" s="316">
        <f t="shared" si="133"/>
        <v>0.63491528662420382</v>
      </c>
      <c r="AF438" s="316">
        <f t="shared" si="117"/>
        <v>9.5200000000000062E-2</v>
      </c>
      <c r="AG438" s="316">
        <f t="shared" si="118"/>
        <v>1.4700000000000046E-2</v>
      </c>
      <c r="AH438" s="4">
        <v>43168</v>
      </c>
      <c r="AI438" s="5">
        <v>0.92500000000000004</v>
      </c>
      <c r="AJ438" s="5">
        <f t="shared" si="134"/>
        <v>0.69329936305732465</v>
      </c>
      <c r="AK438" s="106"/>
      <c r="AL438" s="95">
        <f t="shared" si="119"/>
        <v>91.203691978286813</v>
      </c>
      <c r="AM438" s="70">
        <f t="shared" si="123"/>
        <v>1.9834376471740481E-3</v>
      </c>
      <c r="AN438" s="74">
        <f t="shared" si="115"/>
        <v>4.8048700569471518E-2</v>
      </c>
      <c r="AO438" s="74">
        <f t="shared" si="135"/>
        <v>6.4891334628046235E-2</v>
      </c>
      <c r="AP438" s="106"/>
      <c r="AQ438" s="4">
        <v>43168</v>
      </c>
      <c r="AR438" s="5">
        <v>1.2798</v>
      </c>
      <c r="AS438" s="330">
        <v>43168</v>
      </c>
      <c r="AT438" s="404">
        <v>1.5925</v>
      </c>
      <c r="AU438" s="330">
        <v>43168</v>
      </c>
      <c r="AV438" s="328">
        <v>1.5925</v>
      </c>
      <c r="AW438" s="330">
        <v>43168</v>
      </c>
      <c r="AX438" s="404">
        <v>1.5925</v>
      </c>
      <c r="AY438" s="330">
        <v>43168</v>
      </c>
      <c r="AZ438" s="404">
        <v>3.9529000000000001</v>
      </c>
      <c r="BA438" s="106"/>
      <c r="BC438" s="4">
        <v>43168</v>
      </c>
      <c r="BD438" s="5">
        <v>2.367</v>
      </c>
    </row>
    <row r="439" spans="1:56">
      <c r="A439" s="4">
        <v>43175</v>
      </c>
      <c r="B439" s="318">
        <v>43175</v>
      </c>
      <c r="C439" s="316">
        <v>0.61019999999999996</v>
      </c>
      <c r="D439" s="316">
        <f t="shared" si="124"/>
        <v>0.38463057324840755</v>
      </c>
      <c r="E439" s="316">
        <f t="shared" si="120"/>
        <v>4.2200000000000015E-2</v>
      </c>
      <c r="F439" s="4">
        <v>43175</v>
      </c>
      <c r="G439" s="5">
        <v>0.56799999999999995</v>
      </c>
      <c r="H439" s="5">
        <f t="shared" si="125"/>
        <v>0.36353503184713387</v>
      </c>
      <c r="I439" s="106"/>
      <c r="J439" s="95">
        <f t="shared" si="126"/>
        <v>94.493484945150925</v>
      </c>
      <c r="K439" s="70">
        <f t="shared" si="127"/>
        <v>7.5828268952154885E-3</v>
      </c>
      <c r="L439" s="74">
        <f t="shared" si="128"/>
        <v>4.7510102725060246E-2</v>
      </c>
      <c r="M439" s="74">
        <f t="shared" si="129"/>
        <v>6.0708205252898745E-2</v>
      </c>
      <c r="N439" s="106"/>
      <c r="O439" s="4">
        <v>43175</v>
      </c>
      <c r="P439" s="5">
        <v>1.3</v>
      </c>
      <c r="Q439" s="5">
        <f t="shared" si="130"/>
        <v>1.114012738853503</v>
      </c>
      <c r="R439" s="106"/>
      <c r="S439" s="5">
        <f>(1+G439)/(1+P439)-1</f>
        <v>-0.31826086956521726</v>
      </c>
      <c r="T439" s="95">
        <f t="shared" si="121"/>
        <v>103.23903479283062</v>
      </c>
      <c r="U439" s="70">
        <f t="shared" si="122"/>
        <v>3.3198470689382816E-3</v>
      </c>
      <c r="V439" s="74">
        <f t="shared" si="114"/>
        <v>1.9278963393698972E-2</v>
      </c>
      <c r="W439" s="74">
        <f t="shared" si="131"/>
        <v>2.7661241412644394E-2</v>
      </c>
      <c r="X439" s="106"/>
      <c r="Y439" s="318">
        <v>43175</v>
      </c>
      <c r="Z439" s="316">
        <v>0.8619</v>
      </c>
      <c r="AA439" s="316">
        <f t="shared" si="132"/>
        <v>0.71452547770700647</v>
      </c>
      <c r="AB439" s="316">
        <f t="shared" si="116"/>
        <v>0.10770000000000002</v>
      </c>
      <c r="AC439" s="318">
        <v>43175</v>
      </c>
      <c r="AD439" s="316">
        <v>0.75419999999999998</v>
      </c>
      <c r="AE439" s="316">
        <f t="shared" si="133"/>
        <v>0.63688917197452222</v>
      </c>
      <c r="AF439" s="316">
        <f t="shared" si="117"/>
        <v>9.7799999999999998E-2</v>
      </c>
      <c r="AG439" s="316">
        <f t="shared" si="118"/>
        <v>-9.9000000000000199E-3</v>
      </c>
      <c r="AH439" s="4">
        <v>43175</v>
      </c>
      <c r="AI439" s="5">
        <v>0.85199999999999998</v>
      </c>
      <c r="AJ439" s="5">
        <f t="shared" si="134"/>
        <v>0.69576433121019088</v>
      </c>
      <c r="AK439" s="106"/>
      <c r="AL439" s="95">
        <f t="shared" si="119"/>
        <v>91.866008814908355</v>
      </c>
      <c r="AM439" s="70">
        <f t="shared" si="123"/>
        <v>7.261952035661259E-3</v>
      </c>
      <c r="AN439" s="74">
        <f t="shared" si="115"/>
        <v>4.8247065130935934E-2</v>
      </c>
      <c r="AO439" s="74">
        <f t="shared" si="135"/>
        <v>6.4895378563427475E-2</v>
      </c>
      <c r="AP439" s="106"/>
      <c r="AQ439" s="4">
        <v>43175</v>
      </c>
      <c r="AR439" s="5">
        <v>1.2438</v>
      </c>
      <c r="AS439" s="330">
        <v>43175</v>
      </c>
      <c r="AT439" s="404">
        <v>1.5863</v>
      </c>
      <c r="AU439" s="330">
        <v>43175</v>
      </c>
      <c r="AV439" s="328">
        <v>1.5863</v>
      </c>
      <c r="AW439" s="330">
        <v>43175</v>
      </c>
      <c r="AX439" s="404">
        <v>1.5863</v>
      </c>
      <c r="AY439" s="330">
        <v>43175</v>
      </c>
      <c r="AZ439" s="404">
        <v>3.9529000000000001</v>
      </c>
      <c r="BA439" s="106"/>
      <c r="BC439" s="4">
        <v>43175</v>
      </c>
      <c r="BD439" s="5">
        <v>2.3260000000000001</v>
      </c>
    </row>
    <row r="440" spans="1:56">
      <c r="A440" s="4">
        <v>43182</v>
      </c>
      <c r="B440" s="318">
        <v>43182</v>
      </c>
      <c r="C440" s="316">
        <v>0.56979999999999997</v>
      </c>
      <c r="D440" s="316">
        <f t="shared" si="124"/>
        <v>0.38709235668789799</v>
      </c>
      <c r="E440" s="316">
        <f t="shared" si="120"/>
        <v>4.5799999999999952E-2</v>
      </c>
      <c r="F440" s="4">
        <v>43182</v>
      </c>
      <c r="G440" s="5">
        <v>0.52400000000000002</v>
      </c>
      <c r="H440" s="5">
        <f t="shared" si="125"/>
        <v>0.36570700636942688</v>
      </c>
      <c r="I440" s="106"/>
      <c r="J440" s="95">
        <f t="shared" si="126"/>
        <v>94.907904612477665</v>
      </c>
      <c r="K440" s="70">
        <f t="shared" si="127"/>
        <v>4.3856956653391659E-3</v>
      </c>
      <c r="L440" s="74">
        <f t="shared" si="128"/>
        <v>4.761794786892401E-2</v>
      </c>
      <c r="M440" s="74">
        <f t="shared" si="129"/>
        <v>6.0748959794037369E-2</v>
      </c>
      <c r="N440" s="106"/>
      <c r="O440" s="4">
        <v>43182</v>
      </c>
      <c r="P440" s="5">
        <v>1.35</v>
      </c>
      <c r="Q440" s="5">
        <f t="shared" si="130"/>
        <v>1.1145222929936303</v>
      </c>
      <c r="R440" s="106"/>
      <c r="S440" s="5">
        <f>(1+G440)/(1+P440)-1</f>
        <v>-0.35148936170212763</v>
      </c>
      <c r="T440" s="95">
        <f t="shared" si="121"/>
        <v>103.58380960571168</v>
      </c>
      <c r="U440" s="70">
        <f t="shared" si="122"/>
        <v>3.3395780343444146E-3</v>
      </c>
      <c r="V440" s="74">
        <f t="shared" si="114"/>
        <v>1.9573795006760281E-2</v>
      </c>
      <c r="W440" s="74">
        <f t="shared" si="131"/>
        <v>2.762213902172609E-2</v>
      </c>
      <c r="X440" s="106"/>
      <c r="Y440" s="318">
        <v>43182</v>
      </c>
      <c r="Z440" s="316">
        <v>0.8478</v>
      </c>
      <c r="AA440" s="316">
        <f t="shared" si="132"/>
        <v>0.71712675159235684</v>
      </c>
      <c r="AB440" s="316">
        <f t="shared" si="116"/>
        <v>0.12919999999999998</v>
      </c>
      <c r="AC440" s="318">
        <v>43182</v>
      </c>
      <c r="AD440" s="316">
        <v>0.71860000000000002</v>
      </c>
      <c r="AE440" s="316">
        <f t="shared" si="133"/>
        <v>0.63898917197452221</v>
      </c>
      <c r="AF440" s="316">
        <f t="shared" si="117"/>
        <v>9.2400000000000038E-2</v>
      </c>
      <c r="AG440" s="316">
        <f t="shared" si="118"/>
        <v>-3.6799999999999944E-2</v>
      </c>
      <c r="AH440" s="4">
        <v>43182</v>
      </c>
      <c r="AI440" s="5">
        <v>0.81100000000000005</v>
      </c>
      <c r="AJ440" s="5">
        <f t="shared" si="134"/>
        <v>0.69828662420382148</v>
      </c>
      <c r="AK440" s="106"/>
      <c r="AL440" s="95">
        <f t="shared" si="119"/>
        <v>92.240313914783982</v>
      </c>
      <c r="AM440" s="70">
        <f t="shared" si="123"/>
        <v>4.0744678549144049E-3</v>
      </c>
      <c r="AN440" s="74">
        <f t="shared" si="115"/>
        <v>4.8185623842917837E-2</v>
      </c>
      <c r="AO440" s="74">
        <f t="shared" si="135"/>
        <v>6.4901453151342894E-2</v>
      </c>
      <c r="AP440" s="106"/>
      <c r="AQ440" s="4">
        <v>43182</v>
      </c>
      <c r="AR440" s="5">
        <v>1.2658</v>
      </c>
      <c r="AS440" s="330">
        <v>43182</v>
      </c>
      <c r="AT440" s="404">
        <v>1.5952</v>
      </c>
      <c r="AU440" s="330">
        <v>43182</v>
      </c>
      <c r="AV440" s="328">
        <v>1.5952</v>
      </c>
      <c r="AW440" s="330">
        <v>43182</v>
      </c>
      <c r="AX440" s="404">
        <v>1.5952</v>
      </c>
      <c r="AY440" s="330">
        <v>43182</v>
      </c>
      <c r="AZ440" s="404">
        <v>3.9529000000000001</v>
      </c>
      <c r="BA440" s="106"/>
      <c r="BC440" s="4">
        <v>43182</v>
      </c>
      <c r="BD440" s="5">
        <v>2.2869999999999999</v>
      </c>
    </row>
    <row r="441" spans="1:56">
      <c r="A441" s="4">
        <v>43189</v>
      </c>
      <c r="B441" s="318">
        <v>43189</v>
      </c>
      <c r="C441" s="316">
        <v>0.53349999999999997</v>
      </c>
      <c r="D441" s="316">
        <f t="shared" si="124"/>
        <v>0.38912484076433107</v>
      </c>
      <c r="E441" s="316">
        <f t="shared" si="120"/>
        <v>3.949999999999998E-2</v>
      </c>
      <c r="F441" s="4">
        <v>43189</v>
      </c>
      <c r="G441" s="5">
        <v>0.49399999999999999</v>
      </c>
      <c r="H441" s="5">
        <f t="shared" si="125"/>
        <v>0.36754140127388546</v>
      </c>
      <c r="I441" s="106"/>
      <c r="J441" s="95">
        <f t="shared" si="126"/>
        <v>95.19160961576911</v>
      </c>
      <c r="K441" s="70">
        <f t="shared" si="127"/>
        <v>2.9892663256011419E-3</v>
      </c>
      <c r="L441" s="74">
        <f t="shared" si="128"/>
        <v>4.7077032681430986E-2</v>
      </c>
      <c r="M441" s="74">
        <f t="shared" si="129"/>
        <v>6.078663535143105E-2</v>
      </c>
      <c r="N441" s="106"/>
      <c r="O441" s="4">
        <v>43189</v>
      </c>
      <c r="P441" s="5">
        <v>1.37</v>
      </c>
      <c r="Q441" s="5">
        <f t="shared" si="130"/>
        <v>1.1156050955414012</v>
      </c>
      <c r="R441" s="106"/>
      <c r="S441" s="5">
        <f>(1+G441)/(1+P441)-1</f>
        <v>-0.36962025316455704</v>
      </c>
      <c r="T441" s="95">
        <f t="shared" si="121"/>
        <v>103.7724674770791</v>
      </c>
      <c r="U441" s="70">
        <f t="shared" si="122"/>
        <v>1.8213065544272343E-3</v>
      </c>
      <c r="V441" s="74">
        <f t="shared" si="114"/>
        <v>1.9602490340833154E-2</v>
      </c>
      <c r="W441" s="74">
        <f t="shared" si="131"/>
        <v>2.7582445249049292E-2</v>
      </c>
      <c r="X441" s="106"/>
      <c r="Y441" s="318">
        <v>43189</v>
      </c>
      <c r="Z441" s="316">
        <v>0.81410000000000005</v>
      </c>
      <c r="AA441" s="316">
        <f t="shared" si="132"/>
        <v>0.71897579617834406</v>
      </c>
      <c r="AB441" s="316">
        <f t="shared" si="116"/>
        <v>0.13770000000000004</v>
      </c>
      <c r="AC441" s="318">
        <v>43189</v>
      </c>
      <c r="AD441" s="316">
        <v>0.6764</v>
      </c>
      <c r="AE441" s="316">
        <f t="shared" si="133"/>
        <v>0.6405777070063694</v>
      </c>
      <c r="AF441" s="316">
        <f t="shared" si="117"/>
        <v>8.3600000000000008E-2</v>
      </c>
      <c r="AG441" s="316">
        <f t="shared" si="118"/>
        <v>-5.4100000000000037E-2</v>
      </c>
      <c r="AH441" s="4">
        <v>43189</v>
      </c>
      <c r="AI441" s="5">
        <v>0.76</v>
      </c>
      <c r="AJ441" s="5">
        <f t="shared" si="134"/>
        <v>0.70009554140127372</v>
      </c>
      <c r="AK441" s="106"/>
      <c r="AL441" s="95">
        <f t="shared" si="119"/>
        <v>92.708256086234101</v>
      </c>
      <c r="AM441" s="70">
        <f t="shared" si="123"/>
        <v>5.0730765279314444E-3</v>
      </c>
      <c r="AN441" s="74">
        <f t="shared" si="115"/>
        <v>4.8334896210722213E-2</v>
      </c>
      <c r="AO441" s="74">
        <f t="shared" si="135"/>
        <v>6.490394437058189E-2</v>
      </c>
      <c r="AP441" s="106"/>
      <c r="AQ441" s="4">
        <v>43189</v>
      </c>
      <c r="AR441" s="5">
        <v>1.2407999999999999</v>
      </c>
      <c r="AS441" s="330">
        <v>43189</v>
      </c>
      <c r="AT441" s="404">
        <v>1.5876999999999999</v>
      </c>
      <c r="AU441" s="330">
        <v>43189</v>
      </c>
      <c r="AV441" s="328">
        <v>1.5876999999999999</v>
      </c>
      <c r="AW441" s="330">
        <v>43189</v>
      </c>
      <c r="AX441" s="404">
        <v>1.5876999999999999</v>
      </c>
      <c r="AY441" s="330">
        <v>43189</v>
      </c>
      <c r="AZ441" s="404">
        <v>3.9529000000000001</v>
      </c>
      <c r="BA441" s="106"/>
      <c r="BC441" s="4">
        <v>43189</v>
      </c>
      <c r="BD441" s="5">
        <v>2.23</v>
      </c>
    </row>
    <row r="442" spans="1:56">
      <c r="A442" s="4">
        <v>43196</v>
      </c>
      <c r="B442" s="318">
        <v>43196</v>
      </c>
      <c r="C442" s="316">
        <v>0.53390000000000004</v>
      </c>
      <c r="D442" s="316">
        <f t="shared" si="124"/>
        <v>0.39123630573248397</v>
      </c>
      <c r="E442" s="316">
        <f t="shared" si="120"/>
        <v>3.8900000000000046E-2</v>
      </c>
      <c r="F442" s="4">
        <v>43196</v>
      </c>
      <c r="G442" s="5">
        <v>0.495</v>
      </c>
      <c r="H442" s="5">
        <f t="shared" si="125"/>
        <v>0.36946496815286639</v>
      </c>
      <c r="I442" s="106"/>
      <c r="J442" s="95">
        <f t="shared" si="126"/>
        <v>95.182137766701246</v>
      </c>
      <c r="K442" s="70">
        <f t="shared" si="127"/>
        <v>-9.9502982522268376E-5</v>
      </c>
      <c r="L442" s="74">
        <f t="shared" si="128"/>
        <v>4.5932869193535404E-2</v>
      </c>
      <c r="M442" s="74">
        <f t="shared" si="129"/>
        <v>6.0817584681784685E-2</v>
      </c>
      <c r="N442" s="106"/>
      <c r="O442" s="4">
        <v>43196</v>
      </c>
      <c r="P442" s="5">
        <v>1.37</v>
      </c>
      <c r="Q442" s="5">
        <f t="shared" si="130"/>
        <v>1.11656050955414</v>
      </c>
      <c r="R442" s="106"/>
      <c r="S442" s="5">
        <f>(1+G442)/(1+P442)-1</f>
        <v>-0.36919831223628685</v>
      </c>
      <c r="T442" s="95">
        <f t="shared" si="121"/>
        <v>103.76807275014063</v>
      </c>
      <c r="U442" s="70">
        <f t="shared" si="122"/>
        <v>-4.2349642880394465E-5</v>
      </c>
      <c r="V442" s="74">
        <f t="shared" si="114"/>
        <v>1.8889682617519707E-2</v>
      </c>
      <c r="W442" s="74">
        <f t="shared" si="131"/>
        <v>2.7538634251222074E-2</v>
      </c>
      <c r="X442" s="106"/>
      <c r="Y442" s="318">
        <v>43196</v>
      </c>
      <c r="Z442" s="316">
        <v>0.80100000000000005</v>
      </c>
      <c r="AA442" s="316">
        <f t="shared" si="132"/>
        <v>0.72098980891719755</v>
      </c>
      <c r="AB442" s="316">
        <f t="shared" si="116"/>
        <v>0.10470000000000002</v>
      </c>
      <c r="AC442" s="318">
        <v>43196</v>
      </c>
      <c r="AD442" s="316">
        <v>0.69630000000000003</v>
      </c>
      <c r="AE442" s="316">
        <f t="shared" si="133"/>
        <v>0.6424286624203821</v>
      </c>
      <c r="AF442" s="316">
        <f t="shared" si="117"/>
        <v>8.5699999999999998E-2</v>
      </c>
      <c r="AG442" s="316">
        <f t="shared" si="118"/>
        <v>-1.9000000000000017E-2</v>
      </c>
      <c r="AH442" s="4">
        <v>43196</v>
      </c>
      <c r="AI442" s="5">
        <v>0.78200000000000003</v>
      </c>
      <c r="AJ442" s="5">
        <f t="shared" si="134"/>
        <v>0.70215286624203799</v>
      </c>
      <c r="AK442" s="106"/>
      <c r="AL442" s="95">
        <f t="shared" si="119"/>
        <v>92.506079181486882</v>
      </c>
      <c r="AM442" s="70">
        <f t="shared" si="123"/>
        <v>-2.1807864076222178E-3</v>
      </c>
      <c r="AN442" s="74">
        <f t="shared" si="115"/>
        <v>4.7690047001267992E-2</v>
      </c>
      <c r="AO442" s="74">
        <f t="shared" si="135"/>
        <v>6.4902209125270532E-2</v>
      </c>
      <c r="AP442" s="106"/>
      <c r="AQ442" s="4">
        <v>43196</v>
      </c>
      <c r="AR442" s="5">
        <v>1.2419</v>
      </c>
      <c r="AS442" s="330">
        <v>43196</v>
      </c>
      <c r="AT442" s="404">
        <v>1.5977999999999999</v>
      </c>
      <c r="AU442" s="330">
        <v>43196</v>
      </c>
      <c r="AV442" s="328">
        <v>1.5977999999999999</v>
      </c>
      <c r="AW442" s="330">
        <v>43196</v>
      </c>
      <c r="AX442" s="404">
        <v>1.5977999999999999</v>
      </c>
      <c r="AY442" s="330">
        <v>43196</v>
      </c>
      <c r="AZ442" s="404">
        <v>3.9529000000000001</v>
      </c>
      <c r="BA442" s="106"/>
      <c r="BC442" s="4">
        <v>43196</v>
      </c>
      <c r="BD442" s="5">
        <v>2.266</v>
      </c>
    </row>
    <row r="443" spans="1:56">
      <c r="A443" s="4">
        <v>43203</v>
      </c>
      <c r="B443" s="318">
        <v>43203</v>
      </c>
      <c r="C443" s="316">
        <v>0.54779999999999995</v>
      </c>
      <c r="D443" s="316">
        <f t="shared" si="124"/>
        <v>0.39367961783439481</v>
      </c>
      <c r="E443" s="316">
        <f t="shared" si="120"/>
        <v>3.8799999999999946E-2</v>
      </c>
      <c r="F443" s="4">
        <v>43203</v>
      </c>
      <c r="G443" s="5">
        <v>0.50900000000000001</v>
      </c>
      <c r="H443" s="5">
        <f t="shared" si="125"/>
        <v>0.37172611464968164</v>
      </c>
      <c r="I443" s="106"/>
      <c r="J443" s="95">
        <f t="shared" si="126"/>
        <v>95.049640678490164</v>
      </c>
      <c r="K443" s="70">
        <f t="shared" si="127"/>
        <v>-1.3920373225472455E-3</v>
      </c>
      <c r="L443" s="74">
        <f t="shared" si="128"/>
        <v>4.5715118068402581E-2</v>
      </c>
      <c r="M443" s="74">
        <f t="shared" si="129"/>
        <v>6.0847439390920188E-2</v>
      </c>
      <c r="N443" s="106"/>
      <c r="O443" s="4">
        <v>43203</v>
      </c>
      <c r="P443" s="5">
        <v>1.3900000000000001</v>
      </c>
      <c r="Q443" s="5">
        <f t="shared" si="130"/>
        <v>1.1174522292993629</v>
      </c>
      <c r="R443" s="106"/>
      <c r="S443" s="5">
        <f>(1+G443)/(1+P443)-1</f>
        <v>-0.36861924686192471</v>
      </c>
      <c r="T443" s="95">
        <f t="shared" si="121"/>
        <v>103.76204182636054</v>
      </c>
      <c r="U443" s="70">
        <f t="shared" si="122"/>
        <v>-5.811926173679261E-5</v>
      </c>
      <c r="V443" s="74">
        <f t="shared" si="114"/>
        <v>1.8865773075657739E-2</v>
      </c>
      <c r="W443" s="74">
        <f t="shared" si="131"/>
        <v>2.7494665775880851E-2</v>
      </c>
      <c r="X443" s="106"/>
      <c r="Y443" s="318">
        <v>43203</v>
      </c>
      <c r="Z443" s="316">
        <v>0.80069999999999997</v>
      </c>
      <c r="AA443" s="316">
        <f t="shared" si="132"/>
        <v>0.72322229299363072</v>
      </c>
      <c r="AB443" s="316">
        <f t="shared" si="116"/>
        <v>9.2600000000000016E-2</v>
      </c>
      <c r="AC443" s="318">
        <v>43203</v>
      </c>
      <c r="AD443" s="316">
        <v>0.70809999999999995</v>
      </c>
      <c r="AE443" s="316">
        <f t="shared" si="133"/>
        <v>0.644548407643312</v>
      </c>
      <c r="AF443" s="316">
        <f t="shared" si="117"/>
        <v>7.5900000000000079E-2</v>
      </c>
      <c r="AG443" s="316">
        <f t="shared" si="118"/>
        <v>-1.6699999999999937E-2</v>
      </c>
      <c r="AH443" s="4">
        <v>43203</v>
      </c>
      <c r="AI443" s="5">
        <v>0.78400000000000003</v>
      </c>
      <c r="AJ443" s="5">
        <f t="shared" si="134"/>
        <v>0.70452229299363034</v>
      </c>
      <c r="AK443" s="106"/>
      <c r="AL443" s="95">
        <f t="shared" si="119"/>
        <v>92.487723526058147</v>
      </c>
      <c r="AM443" s="70">
        <f t="shared" si="123"/>
        <v>-1.9842647738559064E-4</v>
      </c>
      <c r="AN443" s="74">
        <f t="shared" si="115"/>
        <v>4.768138843965037E-2</v>
      </c>
      <c r="AO443" s="74">
        <f t="shared" si="135"/>
        <v>6.490103623821486E-2</v>
      </c>
      <c r="AP443" s="106"/>
      <c r="AQ443" s="4">
        <v>43203</v>
      </c>
      <c r="AR443" s="5">
        <v>1.2549999999999999</v>
      </c>
      <c r="AS443" s="330">
        <v>43203</v>
      </c>
      <c r="AT443" s="404">
        <v>1.6067</v>
      </c>
      <c r="AU443" s="330">
        <v>43203</v>
      </c>
      <c r="AV443" s="328">
        <v>1.6067</v>
      </c>
      <c r="AW443" s="330">
        <v>43203</v>
      </c>
      <c r="AX443" s="404">
        <v>1.6067</v>
      </c>
      <c r="AY443" s="330">
        <v>43203</v>
      </c>
      <c r="AZ443" s="404">
        <v>3.9529000000000001</v>
      </c>
      <c r="BA443" s="106"/>
      <c r="BC443" s="4">
        <v>43203</v>
      </c>
      <c r="BD443" s="5">
        <v>2.29</v>
      </c>
    </row>
    <row r="444" spans="1:56">
      <c r="A444" s="4">
        <v>43210</v>
      </c>
      <c r="B444" s="318">
        <v>43210</v>
      </c>
      <c r="C444" s="316">
        <v>0.63719999999999999</v>
      </c>
      <c r="D444" s="316">
        <f t="shared" si="124"/>
        <v>0.39724777070063683</v>
      </c>
      <c r="E444" s="316">
        <f t="shared" si="120"/>
        <v>4.9200000000000021E-2</v>
      </c>
      <c r="F444" s="4">
        <v>43210</v>
      </c>
      <c r="G444" s="5">
        <v>0.58799999999999997</v>
      </c>
      <c r="H444" s="5">
        <f t="shared" si="125"/>
        <v>0.37498089171974536</v>
      </c>
      <c r="I444" s="106"/>
      <c r="J444" s="95">
        <f t="shared" si="126"/>
        <v>94.305770739166633</v>
      </c>
      <c r="K444" s="70">
        <f t="shared" si="127"/>
        <v>-7.8261204778217498E-3</v>
      </c>
      <c r="L444" s="74">
        <f t="shared" si="128"/>
        <v>4.5909264884919615E-2</v>
      </c>
      <c r="M444" s="74">
        <f t="shared" si="129"/>
        <v>6.0877711730496102E-2</v>
      </c>
      <c r="N444" s="106"/>
      <c r="O444" s="4">
        <v>43210</v>
      </c>
      <c r="P444" s="5">
        <v>1.4</v>
      </c>
      <c r="Q444" s="5">
        <f t="shared" si="130"/>
        <v>1.1178980891719743</v>
      </c>
      <c r="R444" s="106"/>
      <c r="S444" s="5">
        <f>(1+G444)/(1+P444)-1</f>
        <v>-0.33833333333333326</v>
      </c>
      <c r="T444" s="95">
        <f t="shared" si="121"/>
        <v>103.44715302034621</v>
      </c>
      <c r="U444" s="70">
        <f t="shared" si="122"/>
        <v>-3.0347206017908262E-3</v>
      </c>
      <c r="V444" s="74">
        <f t="shared" si="114"/>
        <v>1.8902323042404814E-2</v>
      </c>
      <c r="W444" s="74">
        <f t="shared" si="131"/>
        <v>2.7449658062983665E-2</v>
      </c>
      <c r="X444" s="106"/>
      <c r="Y444" s="318"/>
      <c r="Z444" s="316"/>
      <c r="AA444" s="316"/>
      <c r="AB444" s="316"/>
      <c r="AC444" s="318">
        <v>43210</v>
      </c>
      <c r="AD444" s="316">
        <v>0.77410000000000001</v>
      </c>
      <c r="AE444" s="316">
        <f t="shared" si="133"/>
        <v>0.64740063694267513</v>
      </c>
      <c r="AF444" s="316">
        <f t="shared" si="117"/>
        <v>6.789999999999996E-2</v>
      </c>
      <c r="AG444" s="316"/>
      <c r="AH444" s="4">
        <v>43210</v>
      </c>
      <c r="AI444" s="5">
        <v>0.84199999999999997</v>
      </c>
      <c r="AJ444" s="5">
        <f t="shared" si="134"/>
        <v>0.70753503184713362</v>
      </c>
      <c r="AK444" s="106"/>
      <c r="AL444" s="95">
        <f t="shared" ref="AL444:AL475" si="136">100/(1+AI444/100)^10</f>
        <v>91.957148433507172</v>
      </c>
      <c r="AM444" s="70">
        <f t="shared" ref="AM444:AM475" si="137">(AL444-AL443)/AL443</f>
        <v>-5.7367083146066143E-3</v>
      </c>
      <c r="AN444" s="74">
        <f t="shared" ref="AN444:AN475" si="138">STDEVPA(AM393:AM444)*SQRT(52)</f>
        <v>4.7748108898787986E-2</v>
      </c>
      <c r="AO444" s="74">
        <f t="shared" ref="AO444:AO475" si="139">AVERAGE(AN288:AN444)</f>
        <v>6.49002281517473E-2</v>
      </c>
      <c r="AP444" s="106"/>
      <c r="AQ444" s="4">
        <v>43210</v>
      </c>
      <c r="AR444" s="5">
        <v>1.3406</v>
      </c>
      <c r="AS444" s="330">
        <v>43210</v>
      </c>
      <c r="AT444" s="404">
        <v>1.6886999999999999</v>
      </c>
      <c r="AU444" s="330">
        <v>43210</v>
      </c>
      <c r="AV444" s="328">
        <v>1.6886999999999999</v>
      </c>
      <c r="AW444" s="330">
        <v>43210</v>
      </c>
      <c r="AX444" s="404">
        <v>1.6886999999999999</v>
      </c>
      <c r="AY444" s="330">
        <v>43210</v>
      </c>
      <c r="AZ444" s="404">
        <v>3.9529000000000001</v>
      </c>
      <c r="BA444" s="106"/>
      <c r="BC444" s="4">
        <v>43210</v>
      </c>
      <c r="BD444" s="5">
        <v>2.4089999999999998</v>
      </c>
    </row>
    <row r="445" spans="1:56">
      <c r="A445" s="4">
        <v>43217</v>
      </c>
      <c r="B445" s="318">
        <v>43217</v>
      </c>
      <c r="C445" s="316">
        <v>0.61150000000000004</v>
      </c>
      <c r="D445" s="316">
        <f t="shared" si="124"/>
        <v>0.40010636942675148</v>
      </c>
      <c r="E445" s="316">
        <f t="shared" si="120"/>
        <v>4.2500000000000093E-2</v>
      </c>
      <c r="F445" s="4">
        <v>43217</v>
      </c>
      <c r="G445" s="5">
        <v>0.56899999999999995</v>
      </c>
      <c r="H445" s="5">
        <f t="shared" si="125"/>
        <v>0.37762420382165623</v>
      </c>
      <c r="I445" s="106"/>
      <c r="J445" s="95">
        <f t="shared" si="126"/>
        <v>94.484089479658593</v>
      </c>
      <c r="K445" s="70">
        <f t="shared" si="127"/>
        <v>1.8908571457960808E-3</v>
      </c>
      <c r="L445" s="74">
        <f t="shared" si="128"/>
        <v>4.5604476914745902E-2</v>
      </c>
      <c r="M445" s="74">
        <f t="shared" si="129"/>
        <v>6.0897938762862557E-2</v>
      </c>
      <c r="N445" s="106"/>
      <c r="O445" s="4">
        <v>43217</v>
      </c>
      <c r="P445" s="5">
        <v>1.4</v>
      </c>
      <c r="Q445" s="5">
        <f t="shared" si="130"/>
        <v>1.1189171974522292</v>
      </c>
      <c r="R445" s="106"/>
      <c r="S445" s="5">
        <f>(1+G445)/(1+P445)-1</f>
        <v>-0.34624999999999995</v>
      </c>
      <c r="T445" s="95">
        <f t="shared" si="121"/>
        <v>103.52936261678516</v>
      </c>
      <c r="U445" s="70">
        <f t="shared" si="122"/>
        <v>7.9470139137409002E-4</v>
      </c>
      <c r="V445" s="74">
        <f t="shared" si="114"/>
        <v>1.888696391502492E-2</v>
      </c>
      <c r="W445" s="74">
        <f t="shared" si="131"/>
        <v>2.7399633546424801E-2</v>
      </c>
      <c r="X445" s="106"/>
      <c r="Y445" s="318"/>
      <c r="Z445" s="316"/>
      <c r="AA445" s="316"/>
      <c r="AB445" s="316"/>
      <c r="AC445" s="318">
        <v>43217</v>
      </c>
      <c r="AD445" s="316">
        <v>0.75119999999999998</v>
      </c>
      <c r="AE445" s="316">
        <f t="shared" si="133"/>
        <v>0.64974777070063683</v>
      </c>
      <c r="AF445" s="316">
        <f t="shared" si="117"/>
        <v>6.9799999999999973E-2</v>
      </c>
      <c r="AG445" s="316"/>
      <c r="AH445" s="4">
        <v>43217</v>
      </c>
      <c r="AI445" s="5">
        <v>0.82099999999999995</v>
      </c>
      <c r="AJ445" s="5">
        <f t="shared" si="134"/>
        <v>0.71005095541401253</v>
      </c>
      <c r="AK445" s="106"/>
      <c r="AL445" s="95">
        <f t="shared" si="136"/>
        <v>92.148865551181416</v>
      </c>
      <c r="AM445" s="70">
        <f t="shared" si="137"/>
        <v>2.0848527921988797E-3</v>
      </c>
      <c r="AN445" s="74">
        <f t="shared" si="138"/>
        <v>4.7705661889261342E-2</v>
      </c>
      <c r="AO445" s="74">
        <f t="shared" si="139"/>
        <v>6.4894127107481478E-2</v>
      </c>
      <c r="AP445" s="106"/>
      <c r="AQ445" s="4">
        <v>43217</v>
      </c>
      <c r="AR445" s="5">
        <v>1.3092999999999999</v>
      </c>
      <c r="AS445" s="330">
        <v>43217</v>
      </c>
      <c r="AT445" s="404">
        <v>1.6619000000000002</v>
      </c>
      <c r="AU445" s="330">
        <v>43217</v>
      </c>
      <c r="AV445" s="328">
        <v>1.6619000000000002</v>
      </c>
      <c r="AW445" s="330">
        <v>43217</v>
      </c>
      <c r="AX445" s="404">
        <v>1.6619000000000002</v>
      </c>
      <c r="AY445" s="330">
        <v>43217</v>
      </c>
      <c r="AZ445" s="404">
        <v>3.9529000000000001</v>
      </c>
      <c r="BA445" s="106"/>
      <c r="BC445" s="4">
        <v>43217</v>
      </c>
      <c r="BD445" s="5">
        <v>2.4470000000000001</v>
      </c>
    </row>
    <row r="446" spans="1:56">
      <c r="A446" s="4">
        <v>43224</v>
      </c>
      <c r="B446" s="318">
        <v>43224</v>
      </c>
      <c r="C446" s="316">
        <v>0.58230000000000004</v>
      </c>
      <c r="D446" s="316">
        <f t="shared" si="124"/>
        <v>0.40140254777070045</v>
      </c>
      <c r="E446" s="316">
        <f t="shared" si="120"/>
        <v>4.0300000000000002E-2</v>
      </c>
      <c r="F446" s="4">
        <v>43224</v>
      </c>
      <c r="G446" s="5">
        <v>0.54200000000000004</v>
      </c>
      <c r="H446" s="5">
        <f t="shared" si="125"/>
        <v>0.37871974522293012</v>
      </c>
      <c r="I446" s="106"/>
      <c r="J446" s="95">
        <f t="shared" si="126"/>
        <v>94.738128136759514</v>
      </c>
      <c r="K446" s="70">
        <f t="shared" si="127"/>
        <v>2.6886924401765288E-3</v>
      </c>
      <c r="L446" s="74">
        <f t="shared" si="128"/>
        <v>4.467079408831643E-2</v>
      </c>
      <c r="M446" s="74">
        <f t="shared" si="129"/>
        <v>6.087319932559436E-2</v>
      </c>
      <c r="N446" s="106"/>
      <c r="O446" s="4">
        <v>43224</v>
      </c>
      <c r="P446" s="5">
        <v>1.3900000000000001</v>
      </c>
      <c r="Q446" s="5">
        <f t="shared" si="130"/>
        <v>1.1192356687898086</v>
      </c>
      <c r="R446" s="106"/>
      <c r="S446" s="5">
        <f>(1+G446)/(1+P446)-1</f>
        <v>-0.35481171548117152</v>
      </c>
      <c r="T446" s="95">
        <f t="shared" si="121"/>
        <v>103.61835153455827</v>
      </c>
      <c r="U446" s="70">
        <f t="shared" si="122"/>
        <v>8.5955245472244478E-4</v>
      </c>
      <c r="V446" s="74">
        <f t="shared" si="114"/>
        <v>1.819641153848086E-2</v>
      </c>
      <c r="W446" s="74">
        <f t="shared" si="131"/>
        <v>2.7338383748619136E-2</v>
      </c>
      <c r="X446" s="106"/>
      <c r="Y446" s="318"/>
      <c r="Z446" s="316"/>
      <c r="AA446" s="316"/>
      <c r="AB446" s="316"/>
      <c r="AC446" s="318">
        <v>43224</v>
      </c>
      <c r="AD446" s="316">
        <v>0.75229999999999997</v>
      </c>
      <c r="AE446" s="316">
        <f t="shared" si="133"/>
        <v>0.65066560509554117</v>
      </c>
      <c r="AF446" s="316">
        <f t="shared" si="117"/>
        <v>6.0699999999999976E-2</v>
      </c>
      <c r="AG446" s="316"/>
      <c r="AH446" s="4">
        <v>43224</v>
      </c>
      <c r="AI446" s="5">
        <v>0.81299999999999994</v>
      </c>
      <c r="AJ446" s="5">
        <f t="shared" si="134"/>
        <v>0.71112738853503166</v>
      </c>
      <c r="AK446" s="106"/>
      <c r="AL446" s="95">
        <f t="shared" si="136"/>
        <v>92.222016258793232</v>
      </c>
      <c r="AM446" s="70">
        <f t="shared" si="137"/>
        <v>7.9383188468214899E-4</v>
      </c>
      <c r="AN446" s="74">
        <f t="shared" si="138"/>
        <v>4.7634039053609911E-2</v>
      </c>
      <c r="AO446" s="74">
        <f t="shared" si="139"/>
        <v>6.4851051579140132E-2</v>
      </c>
      <c r="AP446" s="106"/>
      <c r="AQ446" s="4">
        <v>43224</v>
      </c>
      <c r="AR446" s="5">
        <v>1.2867</v>
      </c>
      <c r="AS446" s="330">
        <v>43224</v>
      </c>
      <c r="AT446" s="404">
        <v>1.6341000000000001</v>
      </c>
      <c r="AU446" s="330">
        <v>43224</v>
      </c>
      <c r="AV446" s="328">
        <v>1.6341000000000001</v>
      </c>
      <c r="AW446" s="330">
        <v>43224</v>
      </c>
      <c r="AX446" s="404">
        <v>1.6341000000000001</v>
      </c>
      <c r="AY446" s="330">
        <v>43224</v>
      </c>
      <c r="AZ446" s="404">
        <v>3.9529000000000001</v>
      </c>
      <c r="BA446" s="106"/>
      <c r="BC446" s="4">
        <v>43224</v>
      </c>
      <c r="BD446" s="5">
        <v>2.4609999999999999</v>
      </c>
    </row>
    <row r="447" spans="1:56">
      <c r="A447" s="4">
        <v>43231</v>
      </c>
      <c r="B447" s="318">
        <v>43231</v>
      </c>
      <c r="C447" s="316">
        <v>0.58809999999999996</v>
      </c>
      <c r="D447" s="316">
        <f t="shared" si="124"/>
        <v>0.40164140127388526</v>
      </c>
      <c r="E447" s="316">
        <f t="shared" si="120"/>
        <v>3.1099999999999905E-2</v>
      </c>
      <c r="F447" s="4">
        <v>43231</v>
      </c>
      <c r="G447" s="5">
        <v>0.55700000000000005</v>
      </c>
      <c r="H447" s="5">
        <f t="shared" si="125"/>
        <v>0.37878980891719766</v>
      </c>
      <c r="I447" s="106"/>
      <c r="J447" s="95">
        <f t="shared" si="126"/>
        <v>94.59690292209153</v>
      </c>
      <c r="K447" s="70">
        <f t="shared" si="127"/>
        <v>-1.4906903634840372E-3</v>
      </c>
      <c r="L447" s="74">
        <f t="shared" si="128"/>
        <v>4.4589888866101733E-2</v>
      </c>
      <c r="M447" s="74">
        <f t="shared" si="129"/>
        <v>6.0824795980686186E-2</v>
      </c>
      <c r="N447" s="106"/>
      <c r="O447" s="4">
        <v>43231</v>
      </c>
      <c r="P447" s="5">
        <v>1.3900000000000001</v>
      </c>
      <c r="Q447" s="5">
        <f t="shared" si="130"/>
        <v>1.1202547770700635</v>
      </c>
      <c r="R447" s="106"/>
      <c r="S447" s="5">
        <f>(1+G447)/(1+P447)-1</f>
        <v>-0.34853556485355652</v>
      </c>
      <c r="T447" s="95">
        <f t="shared" si="121"/>
        <v>103.55311013492185</v>
      </c>
      <c r="U447" s="70">
        <f t="shared" si="122"/>
        <v>-6.2963170780285286E-4</v>
      </c>
      <c r="V447" s="74">
        <f t="shared" si="114"/>
        <v>1.8195605399431214E-2</v>
      </c>
      <c r="W447" s="74">
        <f t="shared" si="131"/>
        <v>2.7263871269462628E-2</v>
      </c>
      <c r="X447" s="106"/>
      <c r="Y447" s="318"/>
      <c r="Z447" s="316"/>
      <c r="AA447" s="316"/>
      <c r="AB447" s="316"/>
      <c r="AC447" s="318">
        <v>43231</v>
      </c>
      <c r="AD447" s="316">
        <v>0.76790000000000003</v>
      </c>
      <c r="AE447" s="316">
        <f t="shared" si="133"/>
        <v>0.65063630573248388</v>
      </c>
      <c r="AF447" s="316">
        <f t="shared" si="117"/>
        <v>5.0099999999999922E-2</v>
      </c>
      <c r="AG447" s="316"/>
      <c r="AH447" s="4">
        <v>43231</v>
      </c>
      <c r="AI447" s="5">
        <v>0.81799999999999995</v>
      </c>
      <c r="AJ447" s="5">
        <f t="shared" si="134"/>
        <v>0.71108917197452215</v>
      </c>
      <c r="AK447" s="106"/>
      <c r="AL447" s="95">
        <f t="shared" si="136"/>
        <v>92.176289584298374</v>
      </c>
      <c r="AM447" s="70">
        <f t="shared" si="137"/>
        <v>-4.9583251754700577E-4</v>
      </c>
      <c r="AN447" s="74">
        <f t="shared" si="138"/>
        <v>4.7625860889450873E-2</v>
      </c>
      <c r="AO447" s="74">
        <f t="shared" si="139"/>
        <v>6.4784796486822338E-2</v>
      </c>
      <c r="AP447" s="106"/>
      <c r="AQ447" s="4">
        <v>43231</v>
      </c>
      <c r="AR447" s="5">
        <v>1.3126</v>
      </c>
      <c r="AS447" s="330">
        <v>43231</v>
      </c>
      <c r="AT447" s="404">
        <v>1.6594</v>
      </c>
      <c r="AU447" s="330">
        <v>43231</v>
      </c>
      <c r="AV447" s="328">
        <v>1.6594</v>
      </c>
      <c r="AW447" s="330">
        <v>43231</v>
      </c>
      <c r="AX447" s="404">
        <v>1.6594</v>
      </c>
      <c r="AY447" s="330">
        <v>43231</v>
      </c>
      <c r="AZ447" s="404">
        <v>3.9529000000000001</v>
      </c>
      <c r="BA447" s="106"/>
      <c r="BC447" s="4">
        <v>43231</v>
      </c>
      <c r="BD447" s="5">
        <v>2.4859999999999998</v>
      </c>
    </row>
    <row r="448" spans="1:56">
      <c r="A448" s="4">
        <v>43238</v>
      </c>
      <c r="B448" s="318">
        <v>43238</v>
      </c>
      <c r="C448" s="316">
        <v>0.62660000000000005</v>
      </c>
      <c r="D448" s="316">
        <f t="shared" si="124"/>
        <v>0.40132484076433111</v>
      </c>
      <c r="E448" s="316">
        <f t="shared" si="120"/>
        <v>4.9600000000000088E-2</v>
      </c>
      <c r="F448" s="4">
        <v>43238</v>
      </c>
      <c r="G448" s="5">
        <v>0.57699999999999996</v>
      </c>
      <c r="H448" s="5">
        <f t="shared" si="125"/>
        <v>0.37849681528662443</v>
      </c>
      <c r="I448" s="106"/>
      <c r="J448" s="95">
        <f t="shared" si="126"/>
        <v>94.408962738939536</v>
      </c>
      <c r="K448" s="70">
        <f t="shared" si="127"/>
        <v>-1.9867477406398677E-3</v>
      </c>
      <c r="L448" s="74">
        <f t="shared" si="128"/>
        <v>4.4542144123404397E-2</v>
      </c>
      <c r="M448" s="74">
        <f t="shared" si="129"/>
        <v>6.0778112323302762E-2</v>
      </c>
      <c r="N448" s="106"/>
      <c r="O448" s="4">
        <v>43238</v>
      </c>
      <c r="P448" s="5">
        <v>1.4</v>
      </c>
      <c r="Q448" s="5">
        <f t="shared" si="130"/>
        <v>1.1212738853503181</v>
      </c>
      <c r="R448" s="106"/>
      <c r="S448" s="5">
        <f>(1+G448)/(1+P448)-1</f>
        <v>-0.34291666666666665</v>
      </c>
      <c r="T448" s="95">
        <f t="shared" si="121"/>
        <v>103.49473929391847</v>
      </c>
      <c r="U448" s="70">
        <f t="shared" si="122"/>
        <v>-5.6368023063071656E-4</v>
      </c>
      <c r="V448" s="74">
        <f t="shared" ref="V448:V475" si="140">STDEVPA(U397:U448)*SQRT(52)</f>
        <v>1.8203466992009584E-2</v>
      </c>
      <c r="W448" s="74">
        <f t="shared" si="131"/>
        <v>2.7189510067412576E-2</v>
      </c>
      <c r="X448" s="106"/>
      <c r="Y448" s="318"/>
      <c r="Z448" s="316"/>
      <c r="AA448" s="316"/>
      <c r="AB448" s="316"/>
      <c r="AC448" s="318">
        <v>43238</v>
      </c>
      <c r="AD448" s="316">
        <v>0.80830000000000002</v>
      </c>
      <c r="AE448" s="316">
        <f t="shared" si="133"/>
        <v>0.650156687898089</v>
      </c>
      <c r="AF448" s="316">
        <f t="shared" si="117"/>
        <v>5.2699999999999969E-2</v>
      </c>
      <c r="AG448" s="316"/>
      <c r="AH448" s="4">
        <v>43238</v>
      </c>
      <c r="AI448" s="5">
        <v>0.86099999999999999</v>
      </c>
      <c r="AJ448" s="5">
        <f t="shared" si="134"/>
        <v>0.71077707006369406</v>
      </c>
      <c r="AK448" s="106"/>
      <c r="AL448" s="95">
        <f t="shared" si="136"/>
        <v>91.784068107878085</v>
      </c>
      <c r="AM448" s="70">
        <f t="shared" si="137"/>
        <v>-4.2551232880944853E-3</v>
      </c>
      <c r="AN448" s="74">
        <f t="shared" si="138"/>
        <v>4.7631416475962446E-2</v>
      </c>
      <c r="AO448" s="74">
        <f t="shared" si="139"/>
        <v>6.4715661554936785E-2</v>
      </c>
      <c r="AP448" s="106"/>
      <c r="AQ448" s="4">
        <v>43238</v>
      </c>
      <c r="AR448" s="5">
        <v>1.3565</v>
      </c>
      <c r="AS448" s="330">
        <v>43238</v>
      </c>
      <c r="AT448" s="404">
        <v>1.8242</v>
      </c>
      <c r="AU448" s="330">
        <v>43238</v>
      </c>
      <c r="AV448" s="328">
        <v>1.8242</v>
      </c>
      <c r="AW448" s="330">
        <v>43238</v>
      </c>
      <c r="AX448" s="404">
        <v>1.8242</v>
      </c>
      <c r="AY448" s="330">
        <v>43238</v>
      </c>
      <c r="AZ448" s="404">
        <v>3.9529000000000001</v>
      </c>
      <c r="BA448" s="106"/>
      <c r="BC448" s="4">
        <v>43238</v>
      </c>
      <c r="BD448" s="5">
        <v>2.6040000000000001</v>
      </c>
    </row>
    <row r="449" spans="1:56">
      <c r="A449" s="4">
        <v>43245</v>
      </c>
      <c r="B449" s="318">
        <v>43245</v>
      </c>
      <c r="C449" s="316">
        <v>0.4511</v>
      </c>
      <c r="D449" s="316">
        <f t="shared" si="124"/>
        <v>0.40007643312101904</v>
      </c>
      <c r="E449" s="316">
        <f t="shared" si="120"/>
        <v>4.8099999999999976E-2</v>
      </c>
      <c r="F449" s="4">
        <v>43245</v>
      </c>
      <c r="G449" s="5">
        <v>0.40300000000000002</v>
      </c>
      <c r="H449" s="5">
        <f t="shared" si="125"/>
        <v>0.37722929936305749</v>
      </c>
      <c r="I449" s="106"/>
      <c r="J449" s="95">
        <f t="shared" si="126"/>
        <v>96.057903680450409</v>
      </c>
      <c r="K449" s="70">
        <f t="shared" si="127"/>
        <v>1.7465936428838202E-2</v>
      </c>
      <c r="L449" s="74">
        <f t="shared" si="128"/>
        <v>4.7765980222523756E-2</v>
      </c>
      <c r="M449" s="74">
        <f t="shared" si="129"/>
        <v>6.0757675434117024E-2</v>
      </c>
      <c r="N449" s="106"/>
      <c r="O449" s="4">
        <v>43245</v>
      </c>
      <c r="P449" s="5">
        <v>1.35</v>
      </c>
      <c r="Q449" s="5">
        <f t="shared" si="130"/>
        <v>1.122292993630573</v>
      </c>
      <c r="R449" s="106"/>
      <c r="S449" s="5">
        <f>(1+G449)/(1+P449)-1</f>
        <v>-0.40297872340425533</v>
      </c>
      <c r="T449" s="95">
        <f t="shared" si="121"/>
        <v>104.12056151278085</v>
      </c>
      <c r="U449" s="70">
        <f t="shared" si="122"/>
        <v>6.0468988388393983E-3</v>
      </c>
      <c r="V449" s="74">
        <f t="shared" si="140"/>
        <v>1.9152992580980119E-2</v>
      </c>
      <c r="W449" s="74">
        <f t="shared" si="131"/>
        <v>2.7123214284817711E-2</v>
      </c>
      <c r="X449" s="106"/>
      <c r="Y449" s="318"/>
      <c r="Z449" s="316"/>
      <c r="AA449" s="316"/>
      <c r="AB449" s="316"/>
      <c r="AC449" s="318">
        <v>43245</v>
      </c>
      <c r="AD449" s="316">
        <v>0.71419999999999995</v>
      </c>
      <c r="AE449" s="316">
        <f t="shared" si="133"/>
        <v>0.64922547770700623</v>
      </c>
      <c r="AF449" s="316">
        <f t="shared" si="117"/>
        <v>4.6800000000000064E-2</v>
      </c>
      <c r="AG449" s="316"/>
      <c r="AH449" s="4">
        <v>43245</v>
      </c>
      <c r="AI449" s="5">
        <v>0.76100000000000001</v>
      </c>
      <c r="AJ449" s="5">
        <f t="shared" si="134"/>
        <v>0.70987261146496794</v>
      </c>
      <c r="AK449" s="106"/>
      <c r="AL449" s="95">
        <f t="shared" si="136"/>
        <v>92.699055689668896</v>
      </c>
      <c r="AM449" s="70">
        <f t="shared" si="137"/>
        <v>9.9689150922726982E-3</v>
      </c>
      <c r="AN449" s="74">
        <f t="shared" si="138"/>
        <v>4.8155990183417159E-2</v>
      </c>
      <c r="AO449" s="74">
        <f t="shared" si="139"/>
        <v>6.4651950726807988E-2</v>
      </c>
      <c r="AP449" s="106"/>
      <c r="AQ449" s="4">
        <v>43245</v>
      </c>
      <c r="AR449" s="5">
        <v>1.2887999999999999</v>
      </c>
      <c r="AS449" s="330">
        <v>43245</v>
      </c>
      <c r="AT449" s="404">
        <v>1.8574999999999999</v>
      </c>
      <c r="AU449" s="330">
        <v>43245</v>
      </c>
      <c r="AV449" s="328">
        <v>1.8574999999999999</v>
      </c>
      <c r="AW449" s="330">
        <v>43245</v>
      </c>
      <c r="AX449" s="404">
        <v>1.8574999999999999</v>
      </c>
      <c r="AY449" s="330">
        <v>43245</v>
      </c>
      <c r="AZ449" s="404">
        <v>3.9529000000000001</v>
      </c>
      <c r="BA449" s="106"/>
      <c r="BC449" s="4">
        <v>43245</v>
      </c>
      <c r="BD449" s="5">
        <v>2.5220000000000002</v>
      </c>
    </row>
    <row r="450" spans="1:56">
      <c r="A450" s="4">
        <v>43252</v>
      </c>
      <c r="B450" s="318">
        <v>43252</v>
      </c>
      <c r="C450" s="316">
        <v>0.42470000000000002</v>
      </c>
      <c r="D450" s="316">
        <f t="shared" si="124"/>
        <v>0.39924394904458588</v>
      </c>
      <c r="E450" s="316">
        <f t="shared" si="120"/>
        <v>4.2700000000000016E-2</v>
      </c>
      <c r="F450" s="4">
        <v>43252</v>
      </c>
      <c r="G450" s="5">
        <v>0.38200000000000001</v>
      </c>
      <c r="H450" s="5">
        <f t="shared" si="125"/>
        <v>0.37656687898089186</v>
      </c>
      <c r="I450" s="106"/>
      <c r="J450" s="95">
        <f t="shared" si="126"/>
        <v>96.259046918475249</v>
      </c>
      <c r="K450" s="70">
        <f t="shared" si="127"/>
        <v>2.093979051364383E-3</v>
      </c>
      <c r="L450" s="74">
        <f t="shared" si="128"/>
        <v>4.7471434273409212E-2</v>
      </c>
      <c r="M450" s="74">
        <f t="shared" si="129"/>
        <v>6.0730094893356158E-2</v>
      </c>
      <c r="N450" s="106"/>
      <c r="O450" s="4">
        <v>43252</v>
      </c>
      <c r="P450" s="5">
        <v>1.3599999999999999</v>
      </c>
      <c r="Q450" s="5">
        <f t="shared" si="130"/>
        <v>1.1238216560509553</v>
      </c>
      <c r="R450" s="106"/>
      <c r="S450" s="5">
        <f>(1+G450)/(1+P450)-1</f>
        <v>-0.41440677966101691</v>
      </c>
      <c r="T450" s="95">
        <f t="shared" si="121"/>
        <v>104.24010795008732</v>
      </c>
      <c r="U450" s="70">
        <f t="shared" si="122"/>
        <v>1.1481539819759201E-3</v>
      </c>
      <c r="V450" s="74">
        <f t="shared" si="140"/>
        <v>1.9105062726501861E-2</v>
      </c>
      <c r="W450" s="74">
        <f t="shared" si="131"/>
        <v>2.7056468507490786E-2</v>
      </c>
      <c r="X450" s="106"/>
      <c r="Y450" s="318"/>
      <c r="Z450" s="316"/>
      <c r="AA450" s="316"/>
      <c r="AB450" s="316"/>
      <c r="AC450" s="318">
        <v>43252</v>
      </c>
      <c r="AD450" s="316">
        <v>0.71519999999999995</v>
      </c>
      <c r="AE450" s="316">
        <f t="shared" si="133"/>
        <v>0.64882292993630564</v>
      </c>
      <c r="AF450" s="316">
        <f t="shared" si="117"/>
        <v>5.5800000000000072E-2</v>
      </c>
      <c r="AG450" s="316"/>
      <c r="AH450" s="4">
        <v>43252</v>
      </c>
      <c r="AI450" s="5">
        <v>0.77100000000000002</v>
      </c>
      <c r="AJ450" s="5">
        <f t="shared" si="134"/>
        <v>0.70964331210191056</v>
      </c>
      <c r="AK450" s="106"/>
      <c r="AL450" s="95">
        <f t="shared" si="136"/>
        <v>92.607106943277714</v>
      </c>
      <c r="AM450" s="70">
        <f t="shared" si="137"/>
        <v>-9.9190596610823504E-4</v>
      </c>
      <c r="AN450" s="74">
        <f t="shared" si="138"/>
        <v>4.796497026416964E-2</v>
      </c>
      <c r="AO450" s="74">
        <f t="shared" si="139"/>
        <v>6.4585615742936031E-2</v>
      </c>
      <c r="AP450" s="106"/>
      <c r="AQ450" s="4">
        <v>43252</v>
      </c>
      <c r="AR450" s="5">
        <v>1.3216000000000001</v>
      </c>
      <c r="AS450" s="330">
        <v>43252</v>
      </c>
      <c r="AT450" s="404">
        <v>2.0245000000000002</v>
      </c>
      <c r="AU450" s="330">
        <v>43252</v>
      </c>
      <c r="AV450" s="328">
        <v>2.0245000000000002</v>
      </c>
      <c r="AW450" s="330">
        <v>43252</v>
      </c>
      <c r="AX450" s="404">
        <v>2.0245000000000002</v>
      </c>
      <c r="AY450" s="330">
        <v>43252</v>
      </c>
      <c r="AZ450" s="404">
        <v>3.9529000000000001</v>
      </c>
      <c r="BA450" s="106"/>
      <c r="BC450" s="4">
        <v>43252</v>
      </c>
      <c r="BD450" s="5">
        <v>2.4910000000000001</v>
      </c>
    </row>
    <row r="451" spans="1:56">
      <c r="A451" s="4">
        <v>43259</v>
      </c>
      <c r="B451" s="318">
        <v>43259</v>
      </c>
      <c r="C451" s="316">
        <v>0.4975</v>
      </c>
      <c r="D451" s="316">
        <f t="shared" si="124"/>
        <v>0.39656751592356682</v>
      </c>
      <c r="E451" s="316">
        <f t="shared" si="120"/>
        <v>5.149999999999999E-2</v>
      </c>
      <c r="F451" s="4">
        <v>43259</v>
      </c>
      <c r="G451" s="5">
        <v>0.44600000000000001</v>
      </c>
      <c r="H451" s="5">
        <f t="shared" si="125"/>
        <v>0.37403821656050973</v>
      </c>
      <c r="I451" s="106"/>
      <c r="J451" s="95">
        <f t="shared" si="126"/>
        <v>95.647479977627995</v>
      </c>
      <c r="K451" s="70">
        <f t="shared" si="127"/>
        <v>-6.353345066518361E-3</v>
      </c>
      <c r="L451" s="74">
        <f t="shared" si="128"/>
        <v>4.7841526800481038E-2</v>
      </c>
      <c r="M451" s="74">
        <f t="shared" si="129"/>
        <v>6.0632358471065281E-2</v>
      </c>
      <c r="N451" s="106"/>
      <c r="O451" s="4">
        <v>43259</v>
      </c>
      <c r="P451" s="5">
        <v>1.3599999999999999</v>
      </c>
      <c r="Q451" s="5">
        <f t="shared" si="130"/>
        <v>1.1246496815286626</v>
      </c>
      <c r="R451" s="106"/>
      <c r="S451" s="5">
        <f>(1+G451)/(1+P451)-1</f>
        <v>-0.38728813559322028</v>
      </c>
      <c r="T451" s="95">
        <f t="shared" si="121"/>
        <v>103.956671256398</v>
      </c>
      <c r="U451" s="70">
        <f t="shared" si="122"/>
        <v>-2.7190752126335189E-3</v>
      </c>
      <c r="V451" s="74">
        <f t="shared" si="140"/>
        <v>1.9299169133468966E-2</v>
      </c>
      <c r="W451" s="74">
        <f t="shared" si="131"/>
        <v>2.6973903155245043E-2</v>
      </c>
      <c r="X451" s="106"/>
      <c r="Y451" s="318"/>
      <c r="Z451" s="316"/>
      <c r="AA451" s="316"/>
      <c r="AB451" s="316"/>
      <c r="AC451" s="318">
        <v>43259</v>
      </c>
      <c r="AD451" s="316">
        <v>0.8327</v>
      </c>
      <c r="AE451" s="316">
        <f t="shared" si="133"/>
        <v>0.64693694267515922</v>
      </c>
      <c r="AF451" s="316">
        <f t="shared" si="117"/>
        <v>5.8300000000000018E-2</v>
      </c>
      <c r="AG451" s="316"/>
      <c r="AH451" s="4">
        <v>43259</v>
      </c>
      <c r="AI451" s="5">
        <v>0.89100000000000001</v>
      </c>
      <c r="AJ451" s="5">
        <f t="shared" si="134"/>
        <v>0.70785350318471307</v>
      </c>
      <c r="AK451" s="106"/>
      <c r="AL451" s="95">
        <f t="shared" si="136"/>
        <v>91.511512524455426</v>
      </c>
      <c r="AM451" s="70">
        <f t="shared" si="137"/>
        <v>-1.1830565223178217E-2</v>
      </c>
      <c r="AN451" s="74">
        <f t="shared" si="138"/>
        <v>4.9145403171023568E-2</v>
      </c>
      <c r="AO451" s="74">
        <f t="shared" si="139"/>
        <v>6.4459841736323756E-2</v>
      </c>
      <c r="AP451" s="106"/>
      <c r="AQ451" s="4">
        <v>43259</v>
      </c>
      <c r="AR451" s="5">
        <v>1.3853</v>
      </c>
      <c r="AS451" s="330">
        <v>43259</v>
      </c>
      <c r="AT451" s="404">
        <v>2.0615000000000001</v>
      </c>
      <c r="AU451" s="330">
        <v>43259</v>
      </c>
      <c r="AV451" s="328">
        <v>2.0615000000000001</v>
      </c>
      <c r="AW451" s="330">
        <v>43259</v>
      </c>
      <c r="AX451" s="404">
        <v>2.0615000000000001</v>
      </c>
      <c r="AY451" s="330">
        <v>43259</v>
      </c>
      <c r="AZ451" s="404">
        <v>3.9529000000000001</v>
      </c>
      <c r="BA451" s="106"/>
      <c r="BC451" s="4">
        <v>43259</v>
      </c>
      <c r="BD451" s="5">
        <v>2.4980000000000002</v>
      </c>
    </row>
    <row r="452" spans="1:56">
      <c r="A452" s="4">
        <v>43266</v>
      </c>
      <c r="B452" s="318">
        <v>43266</v>
      </c>
      <c r="C452" s="316">
        <v>0.45550000000000002</v>
      </c>
      <c r="D452" s="316">
        <f t="shared" si="124"/>
        <v>0.3935668789808916</v>
      </c>
      <c r="E452" s="316">
        <f t="shared" si="120"/>
        <v>5.4499999999999993E-2</v>
      </c>
      <c r="F452" s="4">
        <v>43266</v>
      </c>
      <c r="G452" s="5">
        <v>0.40100000000000002</v>
      </c>
      <c r="H452" s="5">
        <f t="shared" si="125"/>
        <v>0.37128662420382186</v>
      </c>
      <c r="I452" s="106"/>
      <c r="J452" s="95">
        <f t="shared" si="126"/>
        <v>96.077040245787344</v>
      </c>
      <c r="K452" s="70">
        <f t="shared" si="127"/>
        <v>4.4910777394221333E-3</v>
      </c>
      <c r="L452" s="74">
        <f t="shared" si="128"/>
        <v>4.8065385940506827E-2</v>
      </c>
      <c r="M452" s="74">
        <f t="shared" si="129"/>
        <v>6.0536251671860601E-2</v>
      </c>
      <c r="N452" s="106"/>
      <c r="O452" s="4">
        <v>43266</v>
      </c>
      <c r="P452" s="5">
        <v>1.35</v>
      </c>
      <c r="Q452" s="5">
        <f t="shared" si="130"/>
        <v>1.1248407643312106</v>
      </c>
      <c r="R452" s="106"/>
      <c r="S452" s="5">
        <f>(1+G452)/(1+P452)-1</f>
        <v>-0.40382978723404261</v>
      </c>
      <c r="T452" s="95">
        <f t="shared" si="121"/>
        <v>104.12945910906275</v>
      </c>
      <c r="U452" s="70">
        <f t="shared" si="122"/>
        <v>1.6621141344415661E-3</v>
      </c>
      <c r="V452" s="74">
        <f t="shared" si="140"/>
        <v>1.9292527968565228E-2</v>
      </c>
      <c r="W452" s="74">
        <f t="shared" si="131"/>
        <v>2.6890639608679691E-2</v>
      </c>
      <c r="X452" s="106"/>
      <c r="Y452" s="318"/>
      <c r="Z452" s="316"/>
      <c r="AA452" s="316"/>
      <c r="AB452" s="316"/>
      <c r="AC452" s="318">
        <v>43266</v>
      </c>
      <c r="AD452" s="316">
        <v>0.6905</v>
      </c>
      <c r="AE452" s="316">
        <f t="shared" si="133"/>
        <v>0.64372229299363048</v>
      </c>
      <c r="AF452" s="316">
        <f t="shared" si="117"/>
        <v>5.149999999999999E-2</v>
      </c>
      <c r="AG452" s="316"/>
      <c r="AH452" s="4">
        <v>43266</v>
      </c>
      <c r="AI452" s="5">
        <v>0.74199999999999999</v>
      </c>
      <c r="AJ452" s="5">
        <f t="shared" si="134"/>
        <v>0.70478343949044553</v>
      </c>
      <c r="AK452" s="106"/>
      <c r="AL452" s="95">
        <f t="shared" si="136"/>
        <v>92.874035103900241</v>
      </c>
      <c r="AM452" s="70">
        <f t="shared" si="137"/>
        <v>1.4889083808779745E-2</v>
      </c>
      <c r="AN452" s="74">
        <f t="shared" si="138"/>
        <v>5.1463335271926557E-2</v>
      </c>
      <c r="AO452" s="74">
        <f t="shared" si="139"/>
        <v>6.4348284937021411E-2</v>
      </c>
      <c r="AP452" s="106"/>
      <c r="AQ452" s="4">
        <v>43266</v>
      </c>
      <c r="AR452" s="5">
        <v>1.3130999999999999</v>
      </c>
      <c r="AS452" s="330">
        <v>43266</v>
      </c>
      <c r="AT452" s="404">
        <v>1.9863</v>
      </c>
      <c r="AU452" s="330">
        <v>43266</v>
      </c>
      <c r="AV452" s="328">
        <v>1.9863</v>
      </c>
      <c r="AW452" s="330">
        <v>43266</v>
      </c>
      <c r="AX452" s="404">
        <v>1.9863</v>
      </c>
      <c r="AY452" s="330">
        <v>43266</v>
      </c>
      <c r="AZ452" s="404">
        <v>3.9529000000000001</v>
      </c>
      <c r="BA452" s="106"/>
      <c r="BC452" s="4">
        <v>43266</v>
      </c>
      <c r="BD452" s="5">
        <v>2.5209999999999999</v>
      </c>
    </row>
    <row r="453" spans="1:56">
      <c r="A453" s="4">
        <v>43273</v>
      </c>
      <c r="B453" s="318">
        <v>43273</v>
      </c>
      <c r="C453" s="316">
        <v>0.39100000000000001</v>
      </c>
      <c r="D453" s="316">
        <f t="shared" si="124"/>
        <v>0.39058471337579609</v>
      </c>
      <c r="E453" s="316">
        <f t="shared" si="120"/>
        <v>5.5999999999999994E-2</v>
      </c>
      <c r="F453" s="4">
        <v>43273</v>
      </c>
      <c r="G453" s="5">
        <v>0.33500000000000002</v>
      </c>
      <c r="H453" s="5">
        <f t="shared" si="125"/>
        <v>0.36864331210191098</v>
      </c>
      <c r="I453" s="106"/>
      <c r="J453" s="95">
        <f t="shared" si="126"/>
        <v>96.710905573017058</v>
      </c>
      <c r="K453" s="70">
        <f t="shared" si="127"/>
        <v>6.5974693392733498E-3</v>
      </c>
      <c r="L453" s="74">
        <f t="shared" si="128"/>
        <v>4.8482362867892953E-2</v>
      </c>
      <c r="M453" s="74">
        <f t="shared" si="129"/>
        <v>6.0440244400669911E-2</v>
      </c>
      <c r="N453" s="106"/>
      <c r="O453" s="4">
        <v>43273</v>
      </c>
      <c r="P453" s="5">
        <v>1.35</v>
      </c>
      <c r="Q453" s="5">
        <f t="shared" si="130"/>
        <v>1.1253503184713378</v>
      </c>
      <c r="R453" s="106"/>
      <c r="S453" s="5">
        <f>(1+G453)/(1+P453)-1</f>
        <v>-0.43191489361702129</v>
      </c>
      <c r="T453" s="95">
        <f t="shared" si="121"/>
        <v>104.42354951100879</v>
      </c>
      <c r="U453" s="70">
        <f t="shared" si="122"/>
        <v>2.8242766692758176E-3</v>
      </c>
      <c r="V453" s="74">
        <f t="shared" si="140"/>
        <v>1.9482615801170982E-2</v>
      </c>
      <c r="W453" s="74">
        <f t="shared" si="131"/>
        <v>2.6808368713876363E-2</v>
      </c>
      <c r="X453" s="106"/>
      <c r="Y453" s="318"/>
      <c r="Z453" s="316"/>
      <c r="AA453" s="316"/>
      <c r="AB453" s="316"/>
      <c r="AC453" s="318">
        <v>43273</v>
      </c>
      <c r="AD453" s="316">
        <v>0.68600000000000005</v>
      </c>
      <c r="AE453" s="316">
        <f t="shared" si="133"/>
        <v>0.64074968152866241</v>
      </c>
      <c r="AF453" s="316">
        <f t="shared" si="117"/>
        <v>4.7999999999999932E-2</v>
      </c>
      <c r="AG453" s="316"/>
      <c r="AH453" s="4">
        <v>43273</v>
      </c>
      <c r="AI453" s="5">
        <v>0.73399999999999999</v>
      </c>
      <c r="AJ453" s="5">
        <f t="shared" si="134"/>
        <v>0.70187261146496782</v>
      </c>
      <c r="AK453" s="106"/>
      <c r="AL453" s="95">
        <f t="shared" si="136"/>
        <v>92.947819314327376</v>
      </c>
      <c r="AM453" s="70">
        <f t="shared" si="137"/>
        <v>7.9445466480045893E-4</v>
      </c>
      <c r="AN453" s="74">
        <f t="shared" si="138"/>
        <v>5.1458924632051393E-2</v>
      </c>
      <c r="AO453" s="74">
        <f t="shared" si="139"/>
        <v>6.4236953302762523E-2</v>
      </c>
      <c r="AP453" s="106"/>
      <c r="AQ453" s="4">
        <v>43273</v>
      </c>
      <c r="AR453" s="5">
        <v>1.2576000000000001</v>
      </c>
      <c r="AS453" s="330">
        <v>43273</v>
      </c>
      <c r="AT453" s="404">
        <v>1.9196</v>
      </c>
      <c r="AU453" s="330">
        <v>43273</v>
      </c>
      <c r="AV453" s="328">
        <v>1.9196</v>
      </c>
      <c r="AW453" s="330">
        <v>43273</v>
      </c>
      <c r="AX453" s="404">
        <v>1.9196</v>
      </c>
      <c r="AY453" s="330">
        <v>43273</v>
      </c>
      <c r="AZ453" s="404">
        <v>3.9529000000000001</v>
      </c>
      <c r="BA453" s="106"/>
      <c r="BC453" s="4">
        <v>43273</v>
      </c>
      <c r="BD453" s="5">
        <v>2.4849999999999999</v>
      </c>
    </row>
    <row r="454" spans="1:56">
      <c r="A454" s="4">
        <v>43280</v>
      </c>
      <c r="B454" s="318">
        <v>43280</v>
      </c>
      <c r="C454" s="316">
        <v>0.34839999999999999</v>
      </c>
      <c r="D454" s="316">
        <f t="shared" si="124"/>
        <v>0.38635222929936303</v>
      </c>
      <c r="E454" s="316">
        <f t="shared" si="120"/>
        <v>4.8399999999999999E-2</v>
      </c>
      <c r="F454" s="4">
        <v>43280</v>
      </c>
      <c r="G454" s="5">
        <v>0.3</v>
      </c>
      <c r="H454" s="5">
        <f t="shared" si="125"/>
        <v>0.36468789808917207</v>
      </c>
      <c r="I454" s="106"/>
      <c r="J454" s="95">
        <f t="shared" si="126"/>
        <v>97.048911743213907</v>
      </c>
      <c r="K454" s="70">
        <f t="shared" si="127"/>
        <v>3.4950160811145839E-3</v>
      </c>
      <c r="L454" s="74">
        <f t="shared" si="128"/>
        <v>4.38286828843968E-2</v>
      </c>
      <c r="M454" s="74">
        <f t="shared" si="129"/>
        <v>6.0301623855750337E-2</v>
      </c>
      <c r="N454" s="106"/>
      <c r="O454" s="4">
        <v>43280</v>
      </c>
      <c r="P454" s="5">
        <v>1.3599999999999999</v>
      </c>
      <c r="Q454" s="5">
        <f t="shared" si="130"/>
        <v>1.125350318471338</v>
      </c>
      <c r="R454" s="106"/>
      <c r="S454" s="5">
        <f>(1+G454)/(1+P454)-1</f>
        <v>-0.44915254237288127</v>
      </c>
      <c r="T454" s="95">
        <f t="shared" si="121"/>
        <v>104.60450424159156</v>
      </c>
      <c r="U454" s="70">
        <f t="shared" si="122"/>
        <v>1.7328919714962589E-3</v>
      </c>
      <c r="V454" s="74">
        <f t="shared" si="140"/>
        <v>1.7946008928839127E-2</v>
      </c>
      <c r="W454" s="74">
        <f t="shared" si="131"/>
        <v>2.6714884005335636E-2</v>
      </c>
      <c r="X454" s="106"/>
      <c r="Y454" s="318"/>
      <c r="Z454" s="316"/>
      <c r="AA454" s="316"/>
      <c r="AB454" s="316"/>
      <c r="AC454" s="318">
        <v>43280</v>
      </c>
      <c r="AD454" s="316">
        <v>0.63490000000000002</v>
      </c>
      <c r="AE454" s="316">
        <f t="shared" si="133"/>
        <v>0.63668471337579613</v>
      </c>
      <c r="AF454" s="316">
        <f t="shared" si="117"/>
        <v>5.1100000000000034E-2</v>
      </c>
      <c r="AG454" s="316"/>
      <c r="AH454" s="4">
        <v>43280</v>
      </c>
      <c r="AI454" s="5">
        <v>0.68600000000000005</v>
      </c>
      <c r="AJ454" s="5">
        <f t="shared" si="134"/>
        <v>0.69786624203821623</v>
      </c>
      <c r="AK454" s="106"/>
      <c r="AL454" s="95">
        <f t="shared" si="136"/>
        <v>93.391880919370934</v>
      </c>
      <c r="AM454" s="70">
        <f t="shared" si="137"/>
        <v>4.7775365610445084E-3</v>
      </c>
      <c r="AN454" s="74">
        <f t="shared" si="138"/>
        <v>4.7754984632317317E-2</v>
      </c>
      <c r="AO454" s="74">
        <f t="shared" si="139"/>
        <v>6.409719735029086E-2</v>
      </c>
      <c r="AP454" s="106"/>
      <c r="AQ454" s="4">
        <v>43280</v>
      </c>
      <c r="AR454" s="5">
        <v>1.2713999999999999</v>
      </c>
      <c r="AS454" s="330">
        <v>43280</v>
      </c>
      <c r="AT454" s="404">
        <v>2.0206</v>
      </c>
      <c r="AU454" s="330">
        <v>43280</v>
      </c>
      <c r="AV454" s="328">
        <v>2.0206</v>
      </c>
      <c r="AW454" s="330">
        <v>43280</v>
      </c>
      <c r="AX454" s="404">
        <v>2.0206</v>
      </c>
      <c r="AY454" s="330">
        <v>43280</v>
      </c>
      <c r="AZ454" s="404">
        <v>3.9529000000000001</v>
      </c>
      <c r="BA454" s="106"/>
      <c r="BC454" s="4">
        <v>43280</v>
      </c>
      <c r="BD454" s="5">
        <v>2.4420000000000002</v>
      </c>
    </row>
    <row r="455" spans="1:56">
      <c r="A455" s="4">
        <v>43287</v>
      </c>
      <c r="B455" s="318">
        <v>43287</v>
      </c>
      <c r="C455" s="316">
        <v>0.33489999999999998</v>
      </c>
      <c r="D455" s="316">
        <f t="shared" si="124"/>
        <v>0.38289044585987253</v>
      </c>
      <c r="E455" s="316">
        <f t="shared" si="120"/>
        <v>4.4899999999999995E-2</v>
      </c>
      <c r="F455" s="4">
        <v>43287</v>
      </c>
      <c r="G455" s="5">
        <v>0.28999999999999998</v>
      </c>
      <c r="H455" s="5">
        <f t="shared" si="125"/>
        <v>0.36150955414012748</v>
      </c>
      <c r="I455" s="106"/>
      <c r="J455" s="95">
        <f t="shared" si="126"/>
        <v>97.145723458291698</v>
      </c>
      <c r="K455" s="70">
        <f t="shared" si="127"/>
        <v>9.9755590597398855E-4</v>
      </c>
      <c r="L455" s="74">
        <f t="shared" si="128"/>
        <v>4.2446237350978432E-2</v>
      </c>
      <c r="M455" s="74">
        <f t="shared" si="129"/>
        <v>6.014690931353505E-2</v>
      </c>
      <c r="N455" s="106"/>
      <c r="O455" s="4">
        <v>43287</v>
      </c>
      <c r="P455" s="5">
        <v>1.34</v>
      </c>
      <c r="Q455" s="5">
        <f t="shared" si="130"/>
        <v>1.12547770700637</v>
      </c>
      <c r="R455" s="106"/>
      <c r="S455" s="5">
        <f>(1+G455)/(1+P455)-1</f>
        <v>-0.44871794871794868</v>
      </c>
      <c r="T455" s="95">
        <f t="shared" si="121"/>
        <v>104.59993779504967</v>
      </c>
      <c r="U455" s="70">
        <f t="shared" si="122"/>
        <v>-4.3654396863639017E-5</v>
      </c>
      <c r="V455" s="74">
        <f t="shared" si="140"/>
        <v>1.7401523832008638E-2</v>
      </c>
      <c r="W455" s="74">
        <f t="shared" si="131"/>
        <v>2.661640452569413E-2</v>
      </c>
      <c r="X455" s="106"/>
      <c r="Y455" s="318"/>
      <c r="Z455" s="316"/>
      <c r="AA455" s="316"/>
      <c r="AB455" s="316"/>
      <c r="AC455" s="318">
        <v>43287</v>
      </c>
      <c r="AD455" s="316">
        <v>0.62019999999999997</v>
      </c>
      <c r="AE455" s="316">
        <f t="shared" si="133"/>
        <v>0.63274522292993629</v>
      </c>
      <c r="AF455" s="316">
        <f t="shared" si="117"/>
        <v>4.9800000000000066E-2</v>
      </c>
      <c r="AG455" s="316"/>
      <c r="AH455" s="4">
        <v>43287</v>
      </c>
      <c r="AI455" s="5">
        <v>0.67</v>
      </c>
      <c r="AJ455" s="5">
        <f t="shared" si="134"/>
        <v>0.69408917197452191</v>
      </c>
      <c r="AK455" s="106"/>
      <c r="AL455" s="95">
        <f t="shared" si="136"/>
        <v>93.540419636155505</v>
      </c>
      <c r="AM455" s="70">
        <f t="shared" si="137"/>
        <v>1.5904885448533919E-3</v>
      </c>
      <c r="AN455" s="74">
        <f t="shared" si="138"/>
        <v>4.5917874728619031E-2</v>
      </c>
      <c r="AO455" s="74">
        <f t="shared" si="139"/>
        <v>6.3945074683377651E-2</v>
      </c>
      <c r="AP455" s="106"/>
      <c r="AQ455" s="4">
        <v>43287</v>
      </c>
      <c r="AR455" s="5">
        <v>1.2526999999999999</v>
      </c>
      <c r="AS455" s="330">
        <v>43287</v>
      </c>
      <c r="AT455" s="404">
        <v>1.9929999999999999</v>
      </c>
      <c r="AU455" s="330">
        <v>43287</v>
      </c>
      <c r="AV455" s="328">
        <v>1.9929999999999999</v>
      </c>
      <c r="AW455" s="330">
        <v>43287</v>
      </c>
      <c r="AX455" s="404">
        <v>1.9929999999999999</v>
      </c>
      <c r="AY455" s="330">
        <v>43287</v>
      </c>
      <c r="AZ455" s="404">
        <v>3.9529000000000001</v>
      </c>
      <c r="BA455" s="106"/>
      <c r="BC455" s="4">
        <v>43287</v>
      </c>
      <c r="BD455" s="5">
        <v>2.399</v>
      </c>
    </row>
    <row r="456" spans="1:56">
      <c r="A456" s="4">
        <v>43294</v>
      </c>
      <c r="B456" s="318">
        <v>43294</v>
      </c>
      <c r="C456" s="316">
        <v>0.33079999999999998</v>
      </c>
      <c r="D456" s="316">
        <f t="shared" si="124"/>
        <v>0.37891273885350307</v>
      </c>
      <c r="E456" s="316">
        <f t="shared" si="120"/>
        <v>-7.2000000000000397E-3</v>
      </c>
      <c r="F456" s="4">
        <v>43294</v>
      </c>
      <c r="G456" s="5">
        <v>0.33800000000000002</v>
      </c>
      <c r="H456" s="5">
        <f t="shared" si="125"/>
        <v>0.35795541401273895</v>
      </c>
      <c r="I456" s="106"/>
      <c r="J456" s="95">
        <f t="shared" si="126"/>
        <v>96.681993925998412</v>
      </c>
      <c r="K456" s="70">
        <f t="shared" si="127"/>
        <v>-4.7735455127099055E-3</v>
      </c>
      <c r="L456" s="74">
        <f t="shared" si="128"/>
        <v>4.2696221070685915E-2</v>
      </c>
      <c r="M456" s="74">
        <f t="shared" si="129"/>
        <v>5.9989043893423653E-2</v>
      </c>
      <c r="N456" s="106"/>
      <c r="O456" s="4">
        <v>43294</v>
      </c>
      <c r="P456" s="5">
        <v>1.31</v>
      </c>
      <c r="Q456" s="5">
        <f t="shared" si="130"/>
        <v>1.1259235668789815</v>
      </c>
      <c r="R456" s="106"/>
      <c r="S456" s="5">
        <f>(1+G456)/(1+P456)-1</f>
        <v>-0.42077922077922081</v>
      </c>
      <c r="T456" s="95">
        <f t="shared" si="121"/>
        <v>104.30683424766738</v>
      </c>
      <c r="U456" s="70">
        <f t="shared" si="122"/>
        <v>-2.8021388306806328E-3</v>
      </c>
      <c r="V456" s="74">
        <f t="shared" si="140"/>
        <v>1.7634876934126093E-2</v>
      </c>
      <c r="W456" s="74">
        <f t="shared" si="131"/>
        <v>2.6513951218152036E-2</v>
      </c>
      <c r="X456" s="106"/>
      <c r="Y456" s="318"/>
      <c r="Z456" s="316"/>
      <c r="AA456" s="316"/>
      <c r="AB456" s="316"/>
      <c r="AC456" s="318">
        <v>43294</v>
      </c>
      <c r="AD456" s="316">
        <v>0.5927</v>
      </c>
      <c r="AE456" s="316">
        <f t="shared" si="133"/>
        <v>0.62834012738853495</v>
      </c>
      <c r="AF456" s="316">
        <f t="shared" si="117"/>
        <v>3.3299999999999996E-2</v>
      </c>
      <c r="AG456" s="316"/>
      <c r="AH456" s="4">
        <v>43294</v>
      </c>
      <c r="AI456" s="5">
        <v>0.626</v>
      </c>
      <c r="AJ456" s="5">
        <f t="shared" si="134"/>
        <v>0.68964331210191054</v>
      </c>
      <c r="AK456" s="106"/>
      <c r="AL456" s="95">
        <f t="shared" si="136"/>
        <v>93.950242789104948</v>
      </c>
      <c r="AM456" s="70">
        <f t="shared" si="137"/>
        <v>4.3812413344256236E-3</v>
      </c>
      <c r="AN456" s="74">
        <f t="shared" si="138"/>
        <v>4.5756184952082959E-2</v>
      </c>
      <c r="AO456" s="74">
        <f t="shared" si="139"/>
        <v>6.3790436161252601E-2</v>
      </c>
      <c r="AP456" s="106"/>
      <c r="AQ456" s="4">
        <v>43294</v>
      </c>
      <c r="AR456" s="5">
        <v>1.2116</v>
      </c>
      <c r="AS456" s="330">
        <v>43294</v>
      </c>
      <c r="AT456" s="404">
        <v>1.8927</v>
      </c>
      <c r="AU456" s="330">
        <v>43294</v>
      </c>
      <c r="AV456" s="328">
        <v>1.8927</v>
      </c>
      <c r="AW456" s="330">
        <v>43294</v>
      </c>
      <c r="AX456" s="404">
        <v>1.8927</v>
      </c>
      <c r="AY456" s="330">
        <v>43294</v>
      </c>
      <c r="AZ456" s="404">
        <v>3.9529000000000001</v>
      </c>
      <c r="BA456" s="106"/>
      <c r="BC456" s="4">
        <v>43294</v>
      </c>
      <c r="BD456" s="5">
        <v>2.4209999999999998</v>
      </c>
    </row>
    <row r="457" spans="1:56">
      <c r="A457" s="4">
        <v>43301</v>
      </c>
      <c r="B457" s="318">
        <v>43301</v>
      </c>
      <c r="C457" s="316">
        <v>0.34920000000000001</v>
      </c>
      <c r="D457" s="316">
        <f t="shared" si="124"/>
        <v>0.37600573248407637</v>
      </c>
      <c r="E457" s="316">
        <f t="shared" si="120"/>
        <v>-1.9799999999999984E-2</v>
      </c>
      <c r="F457" s="4">
        <v>43301</v>
      </c>
      <c r="G457" s="5">
        <v>0.36899999999999999</v>
      </c>
      <c r="H457" s="5">
        <f t="shared" si="125"/>
        <v>0.35529299363057326</v>
      </c>
      <c r="I457" s="106"/>
      <c r="J457" s="95">
        <f t="shared" si="126"/>
        <v>96.383796315264092</v>
      </c>
      <c r="K457" s="70">
        <f t="shared" si="127"/>
        <v>-3.0843138274802666E-3</v>
      </c>
      <c r="L457" s="74">
        <f t="shared" si="128"/>
        <v>4.2025730085657631E-2</v>
      </c>
      <c r="M457" s="74">
        <f t="shared" si="129"/>
        <v>5.9822816068654451E-2</v>
      </c>
      <c r="N457" s="106"/>
      <c r="O457" s="4">
        <v>43301</v>
      </c>
      <c r="P457" s="5">
        <v>1.26</v>
      </c>
      <c r="Q457" s="5">
        <f t="shared" si="130"/>
        <v>1.1256687898089177</v>
      </c>
      <c r="R457" s="106"/>
      <c r="S457" s="5">
        <f>(1+G457)/(1+P457)-1</f>
        <v>-0.3942477876106194</v>
      </c>
      <c r="T457" s="95">
        <f t="shared" si="121"/>
        <v>104.02933069318614</v>
      </c>
      <c r="U457" s="70">
        <f t="shared" si="122"/>
        <v>-2.660454192506071E-3</v>
      </c>
      <c r="V457" s="74">
        <f t="shared" si="140"/>
        <v>1.7450968438855137E-2</v>
      </c>
      <c r="W457" s="74">
        <f t="shared" si="131"/>
        <v>2.6406521429629768E-2</v>
      </c>
      <c r="X457" s="106"/>
      <c r="Y457" s="318"/>
      <c r="Z457" s="316"/>
      <c r="AA457" s="316"/>
      <c r="AB457" s="316"/>
      <c r="AC457" s="318">
        <v>43301</v>
      </c>
      <c r="AD457" s="316">
        <v>0.65380000000000005</v>
      </c>
      <c r="AE457" s="316">
        <f t="shared" si="133"/>
        <v>0.62563949044585987</v>
      </c>
      <c r="AF457" s="316">
        <f t="shared" si="117"/>
        <v>3.6199999999999899E-2</v>
      </c>
      <c r="AG457" s="316"/>
      <c r="AH457" s="4">
        <v>43301</v>
      </c>
      <c r="AI457" s="5">
        <v>0.69</v>
      </c>
      <c r="AJ457" s="5">
        <f t="shared" si="134"/>
        <v>0.6870063694267512</v>
      </c>
      <c r="AK457" s="106"/>
      <c r="AL457" s="95">
        <f t="shared" si="136"/>
        <v>93.354786793897986</v>
      </c>
      <c r="AM457" s="70">
        <f t="shared" si="137"/>
        <v>-6.3379931496676698E-3</v>
      </c>
      <c r="AN457" s="74">
        <f t="shared" si="138"/>
        <v>4.5444762294079566E-2</v>
      </c>
      <c r="AO457" s="74">
        <f t="shared" si="139"/>
        <v>6.3615336434188582E-2</v>
      </c>
      <c r="AP457" s="106"/>
      <c r="AQ457" s="4">
        <v>43301</v>
      </c>
      <c r="AR457" s="5">
        <v>1.2389000000000001</v>
      </c>
      <c r="AS457" s="330">
        <v>43301</v>
      </c>
      <c r="AT457" s="404">
        <v>1.8915999999999999</v>
      </c>
      <c r="AU457" s="330">
        <v>43301</v>
      </c>
      <c r="AV457" s="328">
        <v>1.8915999999999999</v>
      </c>
      <c r="AW457" s="330">
        <v>43301</v>
      </c>
      <c r="AX457" s="404">
        <v>1.8915999999999999</v>
      </c>
      <c r="AY457" s="330">
        <v>43301</v>
      </c>
      <c r="AZ457" s="404">
        <v>3.9529000000000001</v>
      </c>
      <c r="BA457" s="106"/>
      <c r="BC457" s="4">
        <v>43301</v>
      </c>
      <c r="BD457" s="5">
        <v>2.472</v>
      </c>
    </row>
    <row r="458" spans="1:56">
      <c r="A458" s="4">
        <v>43308</v>
      </c>
      <c r="B458" s="318">
        <v>43308</v>
      </c>
      <c r="C458" s="316">
        <v>0.39029999999999998</v>
      </c>
      <c r="D458" s="316">
        <f t="shared" si="124"/>
        <v>0.37406114649681527</v>
      </c>
      <c r="E458" s="316">
        <f t="shared" si="120"/>
        <v>-1.1700000000000044E-2</v>
      </c>
      <c r="F458" s="4">
        <v>43308</v>
      </c>
      <c r="G458" s="5">
        <v>0.40200000000000002</v>
      </c>
      <c r="H458" s="5">
        <f t="shared" si="125"/>
        <v>0.35345859872611468</v>
      </c>
      <c r="I458" s="106"/>
      <c r="J458" s="95">
        <f t="shared" si="126"/>
        <v>96.067471438970529</v>
      </c>
      <c r="K458" s="70">
        <f t="shared" si="127"/>
        <v>-3.2819300378965056E-3</v>
      </c>
      <c r="L458" s="74">
        <f t="shared" si="128"/>
        <v>4.2008855338020373E-2</v>
      </c>
      <c r="M458" s="74">
        <f t="shared" si="129"/>
        <v>5.9652838126379504E-2</v>
      </c>
      <c r="N458" s="106"/>
      <c r="O458" s="4">
        <v>43308</v>
      </c>
      <c r="P458" s="5">
        <v>1.3</v>
      </c>
      <c r="Q458" s="5">
        <f t="shared" si="130"/>
        <v>1.1261783439490451</v>
      </c>
      <c r="R458" s="106"/>
      <c r="S458" s="5">
        <f>(1+G458)/(1+P458)-1</f>
        <v>-0.39043478260869557</v>
      </c>
      <c r="T458" s="95">
        <f t="shared" si="121"/>
        <v>103.98951563768745</v>
      </c>
      <c r="U458" s="70">
        <f t="shared" si="122"/>
        <v>-3.8272913257626632E-4</v>
      </c>
      <c r="V458" s="74">
        <f t="shared" si="140"/>
        <v>1.745388982259866E-2</v>
      </c>
      <c r="W458" s="74">
        <f t="shared" si="131"/>
        <v>2.6299091545887606E-2</v>
      </c>
      <c r="X458" s="106"/>
      <c r="Y458" s="318"/>
      <c r="Z458" s="316"/>
      <c r="AA458" s="316"/>
      <c r="AB458" s="316"/>
      <c r="AC458" s="318">
        <v>43308</v>
      </c>
      <c r="AD458" s="316">
        <v>0.66979999999999995</v>
      </c>
      <c r="AE458" s="316">
        <f t="shared" si="133"/>
        <v>0.62386815286624198</v>
      </c>
      <c r="AF458" s="316">
        <f t="shared" si="117"/>
        <v>3.4200000000000008E-2</v>
      </c>
      <c r="AG458" s="316"/>
      <c r="AH458" s="4">
        <v>43308</v>
      </c>
      <c r="AI458" s="5">
        <v>0.70399999999999996</v>
      </c>
      <c r="AJ458" s="5">
        <f t="shared" si="134"/>
        <v>0.68521656050955382</v>
      </c>
      <c r="AK458" s="106"/>
      <c r="AL458" s="95">
        <f t="shared" si="136"/>
        <v>93.22508492653678</v>
      </c>
      <c r="AM458" s="70">
        <f t="shared" si="137"/>
        <v>-1.3893435121602527E-3</v>
      </c>
      <c r="AN458" s="74">
        <f t="shared" si="138"/>
        <v>4.5281306460894323E-2</v>
      </c>
      <c r="AO458" s="74">
        <f t="shared" si="139"/>
        <v>6.3434305020962228E-2</v>
      </c>
      <c r="AP458" s="106"/>
      <c r="AQ458" s="4">
        <v>43308</v>
      </c>
      <c r="AR458" s="5">
        <v>1.2433000000000001</v>
      </c>
      <c r="AS458" s="330">
        <v>43308</v>
      </c>
      <c r="AT458" s="404">
        <v>1.9239000000000002</v>
      </c>
      <c r="AU458" s="330">
        <v>43308</v>
      </c>
      <c r="AV458" s="328">
        <v>1.9239000000000002</v>
      </c>
      <c r="AW458" s="330">
        <v>43308</v>
      </c>
      <c r="AX458" s="404">
        <v>1.9239000000000002</v>
      </c>
      <c r="AY458" s="330">
        <v>43308</v>
      </c>
      <c r="AZ458" s="404">
        <v>3.9529000000000001</v>
      </c>
      <c r="BA458" s="106"/>
      <c r="BC458" s="4">
        <v>43308</v>
      </c>
      <c r="BD458" s="5">
        <v>2.5390000000000001</v>
      </c>
    </row>
    <row r="459" spans="1:56">
      <c r="A459" s="4">
        <v>43315</v>
      </c>
      <c r="B459" s="318">
        <v>43315</v>
      </c>
      <c r="C459" s="316">
        <v>0.41110000000000002</v>
      </c>
      <c r="D459" s="316">
        <f t="shared" si="124"/>
        <v>0.37253439490445861</v>
      </c>
      <c r="E459" s="316">
        <f t="shared" si="120"/>
        <v>5.0999999999999934E-3</v>
      </c>
      <c r="F459" s="4">
        <v>43315</v>
      </c>
      <c r="G459" s="5">
        <v>0.40600000000000003</v>
      </c>
      <c r="H459" s="5">
        <f t="shared" si="125"/>
        <v>0.35194904458598725</v>
      </c>
      <c r="I459" s="106"/>
      <c r="J459" s="95">
        <f t="shared" si="126"/>
        <v>96.029206693419056</v>
      </c>
      <c r="K459" s="70">
        <f t="shared" si="127"/>
        <v>-3.983111554651626E-4</v>
      </c>
      <c r="L459" s="74">
        <f t="shared" si="128"/>
        <v>4.1394461868489586E-2</v>
      </c>
      <c r="M459" s="74">
        <f t="shared" si="129"/>
        <v>5.9478319478918122E-2</v>
      </c>
      <c r="N459" s="106"/>
      <c r="O459" s="4">
        <v>43315</v>
      </c>
      <c r="P459" s="5">
        <v>1.28</v>
      </c>
      <c r="Q459" s="5">
        <f t="shared" si="130"/>
        <v>1.1266242038216567</v>
      </c>
      <c r="R459" s="106"/>
      <c r="S459" s="5">
        <f>(1+G459)/(1+P459)-1</f>
        <v>-0.3833333333333333</v>
      </c>
      <c r="T459" s="95">
        <f t="shared" si="121"/>
        <v>103.91540761532957</v>
      </c>
      <c r="U459" s="70">
        <f t="shared" si="122"/>
        <v>-7.1264898103841497E-4</v>
      </c>
      <c r="V459" s="74">
        <f t="shared" si="140"/>
        <v>1.7021895875017207E-2</v>
      </c>
      <c r="W459" s="74">
        <f t="shared" si="131"/>
        <v>2.6188832615217667E-2</v>
      </c>
      <c r="X459" s="106"/>
      <c r="Y459" s="318"/>
      <c r="Z459" s="316"/>
      <c r="AA459" s="316"/>
      <c r="AB459" s="316"/>
      <c r="AC459" s="318">
        <v>43315</v>
      </c>
      <c r="AD459" s="316">
        <v>0.72699999999999998</v>
      </c>
      <c r="AE459" s="316">
        <f t="shared" si="133"/>
        <v>0.62270318471337571</v>
      </c>
      <c r="AF459" s="316">
        <f t="shared" ref="AF459:AF475" si="141">AI459-AD459</f>
        <v>3.400000000000003E-2</v>
      </c>
      <c r="AG459" s="316"/>
      <c r="AH459" s="4">
        <v>43315</v>
      </c>
      <c r="AI459" s="5">
        <v>0.76100000000000001</v>
      </c>
      <c r="AJ459" s="5">
        <f t="shared" si="134"/>
        <v>0.68406369426751557</v>
      </c>
      <c r="AK459" s="106"/>
      <c r="AL459" s="95">
        <f t="shared" si="136"/>
        <v>92.699055689668896</v>
      </c>
      <c r="AM459" s="70">
        <f t="shared" si="137"/>
        <v>-5.6425718172571923E-3</v>
      </c>
      <c r="AN459" s="74">
        <f t="shared" si="138"/>
        <v>4.5333326193683895E-2</v>
      </c>
      <c r="AO459" s="74">
        <f t="shared" si="139"/>
        <v>6.3253185818551619E-2</v>
      </c>
      <c r="AP459" s="106"/>
      <c r="AQ459" s="4">
        <v>43315</v>
      </c>
      <c r="AR459" s="5">
        <v>1.2255</v>
      </c>
      <c r="AS459" s="330">
        <v>43315</v>
      </c>
      <c r="AT459" s="404">
        <v>1.9153</v>
      </c>
      <c r="AU459" s="330">
        <v>43315</v>
      </c>
      <c r="AV459" s="328">
        <v>1.9153</v>
      </c>
      <c r="AW459" s="330">
        <v>43315</v>
      </c>
      <c r="AX459" s="404">
        <v>1.9153</v>
      </c>
      <c r="AY459" s="330">
        <v>43315</v>
      </c>
      <c r="AZ459" s="404">
        <v>3.9529000000000001</v>
      </c>
      <c r="BA459" s="106"/>
      <c r="BC459" s="4">
        <v>43315</v>
      </c>
      <c r="BD459" s="5">
        <v>2.544</v>
      </c>
    </row>
    <row r="460" spans="1:56">
      <c r="A460" s="4">
        <v>43322</v>
      </c>
      <c r="B460" s="318">
        <v>43322</v>
      </c>
      <c r="C460" s="316">
        <v>0.3251</v>
      </c>
      <c r="D460" s="316">
        <f t="shared" si="124"/>
        <v>0.37036050955414007</v>
      </c>
      <c r="E460" s="316">
        <f t="shared" ref="E460:E475" si="142">C460-G460</f>
        <v>1.0099999999999998E-2</v>
      </c>
      <c r="F460" s="4">
        <v>43322</v>
      </c>
      <c r="G460" s="5">
        <v>0.315</v>
      </c>
      <c r="H460" s="5">
        <f t="shared" si="125"/>
        <v>0.34974522292993637</v>
      </c>
      <c r="I460" s="106"/>
      <c r="J460" s="95">
        <f t="shared" si="126"/>
        <v>96.903893098750544</v>
      </c>
      <c r="K460" s="70">
        <f t="shared" si="127"/>
        <v>9.1085455711822604E-3</v>
      </c>
      <c r="L460" s="74">
        <f t="shared" si="128"/>
        <v>4.1501315345613188E-2</v>
      </c>
      <c r="M460" s="74">
        <f t="shared" si="129"/>
        <v>5.9306335674177001E-2</v>
      </c>
      <c r="N460" s="106"/>
      <c r="O460" s="4">
        <v>43322</v>
      </c>
      <c r="P460" s="5">
        <v>1.27</v>
      </c>
      <c r="Q460" s="5">
        <f t="shared" si="130"/>
        <v>1.1275159235668797</v>
      </c>
      <c r="R460" s="106"/>
      <c r="S460" s="5">
        <f>(1+G460)/(1+P460)-1</f>
        <v>-0.42070484581497802</v>
      </c>
      <c r="T460" s="95">
        <f t="shared" ref="T460:T475" si="143">100/(1+S460/100)^10</f>
        <v>104.30605519103902</v>
      </c>
      <c r="U460" s="70">
        <f t="shared" si="122"/>
        <v>3.7592844475531169E-3</v>
      </c>
      <c r="V460" s="74">
        <f t="shared" si="140"/>
        <v>1.7030339931796118E-2</v>
      </c>
      <c r="W460" s="74">
        <f t="shared" si="131"/>
        <v>2.607734312373516E-2</v>
      </c>
      <c r="X460" s="106"/>
      <c r="Y460" s="318"/>
      <c r="Z460" s="316"/>
      <c r="AA460" s="316"/>
      <c r="AB460" s="316"/>
      <c r="AC460" s="318">
        <v>43322</v>
      </c>
      <c r="AD460" s="316">
        <v>0.65329999999999999</v>
      </c>
      <c r="AE460" s="316">
        <f t="shared" si="133"/>
        <v>0.62079999999999991</v>
      </c>
      <c r="AF460" s="316">
        <f t="shared" si="141"/>
        <v>3.1700000000000061E-2</v>
      </c>
      <c r="AG460" s="316"/>
      <c r="AH460" s="4">
        <v>43322</v>
      </c>
      <c r="AI460" s="5">
        <v>0.68500000000000005</v>
      </c>
      <c r="AJ460" s="5">
        <f t="shared" si="134"/>
        <v>0.68212101910827994</v>
      </c>
      <c r="AK460" s="106"/>
      <c r="AL460" s="95">
        <f t="shared" si="136"/>
        <v>93.401156983836671</v>
      </c>
      <c r="AM460" s="70">
        <f t="shared" si="137"/>
        <v>7.5739853976314339E-3</v>
      </c>
      <c r="AN460" s="74">
        <f t="shared" si="138"/>
        <v>4.5382305278203985E-2</v>
      </c>
      <c r="AO460" s="74">
        <f t="shared" si="139"/>
        <v>6.3071908247957539E-2</v>
      </c>
      <c r="AP460" s="106"/>
      <c r="AQ460" s="4">
        <v>43322</v>
      </c>
      <c r="AR460" s="5">
        <v>1.1345000000000001</v>
      </c>
      <c r="AS460" s="330">
        <v>43322</v>
      </c>
      <c r="AT460" s="404">
        <v>1.8940999999999999</v>
      </c>
      <c r="AU460" s="330">
        <v>43322</v>
      </c>
      <c r="AV460" s="328">
        <v>1.8940999999999999</v>
      </c>
      <c r="AW460" s="330">
        <v>43322</v>
      </c>
      <c r="AX460" s="404">
        <v>1.8940999999999999</v>
      </c>
      <c r="AY460" s="330">
        <v>43322</v>
      </c>
      <c r="AZ460" s="404">
        <v>3.9529000000000001</v>
      </c>
      <c r="BA460" s="106"/>
      <c r="BC460" s="4">
        <v>43322</v>
      </c>
      <c r="BD460" s="5">
        <v>2.5190000000000001</v>
      </c>
    </row>
    <row r="461" spans="1:56">
      <c r="A461" s="4">
        <v>43329</v>
      </c>
      <c r="B461" s="318">
        <v>43329</v>
      </c>
      <c r="C461" s="316">
        <v>0.28970000000000001</v>
      </c>
      <c r="D461" s="316">
        <f t="shared" si="124"/>
        <v>0.36803184713375797</v>
      </c>
      <c r="E461" s="316">
        <f t="shared" si="142"/>
        <v>-1.4299999999999979E-2</v>
      </c>
      <c r="F461" s="4">
        <v>43329</v>
      </c>
      <c r="G461" s="5">
        <v>0.30399999999999999</v>
      </c>
      <c r="H461" s="5">
        <f t="shared" si="125"/>
        <v>0.34748407643312113</v>
      </c>
      <c r="I461" s="106"/>
      <c r="J461" s="95">
        <f t="shared" si="126"/>
        <v>97.010216776817643</v>
      </c>
      <c r="K461" s="70">
        <f t="shared" si="127"/>
        <v>1.0972074977292114E-3</v>
      </c>
      <c r="L461" s="74">
        <f t="shared" si="128"/>
        <v>4.136652611565439E-2</v>
      </c>
      <c r="M461" s="74">
        <f t="shared" si="129"/>
        <v>5.9137479896311032E-2</v>
      </c>
      <c r="N461" s="106"/>
      <c r="O461" s="4">
        <v>43329</v>
      </c>
      <c r="P461" s="5">
        <v>1.27</v>
      </c>
      <c r="Q461" s="5">
        <f t="shared" si="130"/>
        <v>1.1287261146496825</v>
      </c>
      <c r="R461" s="106"/>
      <c r="S461" s="5">
        <f>(1+G461)/(1+P461)-1</f>
        <v>-0.42555066079295156</v>
      </c>
      <c r="T461" s="95">
        <f t="shared" si="143"/>
        <v>104.35682710613402</v>
      </c>
      <c r="U461" s="70">
        <f t="shared" ref="U461:U475" si="144">(T461-T460)/T460</f>
        <v>4.8675903812111533E-4</v>
      </c>
      <c r="V461" s="74">
        <f t="shared" si="140"/>
        <v>1.6977392690252092E-2</v>
      </c>
      <c r="W461" s="74">
        <f t="shared" si="131"/>
        <v>2.596518284923674E-2</v>
      </c>
      <c r="X461" s="106"/>
      <c r="Y461" s="318"/>
      <c r="Z461" s="316"/>
      <c r="AA461" s="316"/>
      <c r="AB461" s="316"/>
      <c r="AC461" s="318">
        <v>43329</v>
      </c>
      <c r="AD461" s="316">
        <v>0.65310000000000001</v>
      </c>
      <c r="AE461" s="316">
        <f t="shared" si="133"/>
        <v>0.6188738853503184</v>
      </c>
      <c r="AF461" s="316">
        <f t="shared" si="141"/>
        <v>3.4899999999999931E-2</v>
      </c>
      <c r="AG461" s="316"/>
      <c r="AH461" s="4">
        <v>43329</v>
      </c>
      <c r="AI461" s="5">
        <v>0.68799999999999994</v>
      </c>
      <c r="AJ461" s="5">
        <f t="shared" si="134"/>
        <v>0.68008917197452212</v>
      </c>
      <c r="AK461" s="106"/>
      <c r="AL461" s="95">
        <f t="shared" si="136"/>
        <v>93.37333183039803</v>
      </c>
      <c r="AM461" s="70">
        <f t="shared" si="137"/>
        <v>-2.979101580450075E-4</v>
      </c>
      <c r="AN461" s="74">
        <f t="shared" si="138"/>
        <v>4.5254205461649794E-2</v>
      </c>
      <c r="AO461" s="74">
        <f t="shared" si="139"/>
        <v>6.2895991371183541E-2</v>
      </c>
      <c r="AP461" s="106"/>
      <c r="AQ461" s="4">
        <v>43329</v>
      </c>
      <c r="AR461" s="5">
        <v>1.1326000000000001</v>
      </c>
      <c r="AS461" s="330">
        <v>43329</v>
      </c>
      <c r="AT461" s="404">
        <v>1.5963000000000001</v>
      </c>
      <c r="AU461" s="330">
        <v>43329</v>
      </c>
      <c r="AV461" s="328">
        <v>1.5963000000000001</v>
      </c>
      <c r="AW461" s="330">
        <v>43329</v>
      </c>
      <c r="AX461" s="404">
        <v>1.5963000000000001</v>
      </c>
      <c r="AY461" s="330">
        <v>43329</v>
      </c>
      <c r="AZ461" s="404">
        <v>3.9529000000000001</v>
      </c>
      <c r="BA461" s="106"/>
      <c r="BC461" s="4">
        <v>43329</v>
      </c>
      <c r="BD461" s="5">
        <v>2.5129999999999999</v>
      </c>
    </row>
    <row r="462" spans="1:56">
      <c r="A462" s="4">
        <v>43336</v>
      </c>
      <c r="B462" s="318">
        <v>43336</v>
      </c>
      <c r="C462" s="316">
        <v>0.35420000000000001</v>
      </c>
      <c r="D462" s="316">
        <f t="shared" si="124"/>
        <v>0.36655477707006368</v>
      </c>
      <c r="E462" s="316">
        <f t="shared" si="142"/>
        <v>1.1199999999999988E-2</v>
      </c>
      <c r="F462" s="4">
        <v>43336</v>
      </c>
      <c r="G462" s="5">
        <v>0.34300000000000003</v>
      </c>
      <c r="H462" s="5">
        <f t="shared" si="125"/>
        <v>0.3460828025477708</v>
      </c>
      <c r="I462" s="106"/>
      <c r="J462" s="95">
        <f t="shared" si="126"/>
        <v>96.633828972928811</v>
      </c>
      <c r="K462" s="70">
        <f t="shared" si="127"/>
        <v>-3.8798779798085857E-3</v>
      </c>
      <c r="L462" s="74">
        <f t="shared" si="128"/>
        <v>4.142854534011392E-2</v>
      </c>
      <c r="M462" s="74">
        <f t="shared" si="129"/>
        <v>5.8965949002782569E-2</v>
      </c>
      <c r="N462" s="106"/>
      <c r="O462" s="4">
        <v>43336</v>
      </c>
      <c r="P462" s="5">
        <v>1.29</v>
      </c>
      <c r="Q462" s="5">
        <f t="shared" si="130"/>
        <v>1.130764331210192</v>
      </c>
      <c r="R462" s="106"/>
      <c r="S462" s="5">
        <f>(1+G462)/(1+P462)-1</f>
        <v>-0.41353711790393011</v>
      </c>
      <c r="T462" s="95">
        <f t="shared" si="143"/>
        <v>104.2310052999423</v>
      </c>
      <c r="U462" s="70">
        <f t="shared" si="144"/>
        <v>-1.2056883069447751E-3</v>
      </c>
      <c r="V462" s="74">
        <f t="shared" si="140"/>
        <v>1.6988458800929078E-2</v>
      </c>
      <c r="W462" s="74">
        <f t="shared" si="131"/>
        <v>2.585310016817547E-2</v>
      </c>
      <c r="X462" s="106"/>
      <c r="Y462" s="318"/>
      <c r="Z462" s="316"/>
      <c r="AA462" s="316"/>
      <c r="AB462" s="316"/>
      <c r="AC462" s="318">
        <v>43336</v>
      </c>
      <c r="AD462" s="316">
        <v>0.67379999999999995</v>
      </c>
      <c r="AE462" s="316">
        <f t="shared" si="133"/>
        <v>0.61723757961783421</v>
      </c>
      <c r="AF462" s="316">
        <f t="shared" si="141"/>
        <v>2.52E-2</v>
      </c>
      <c r="AG462" s="316"/>
      <c r="AH462" s="4">
        <v>43336</v>
      </c>
      <c r="AI462" s="5">
        <v>0.69899999999999995</v>
      </c>
      <c r="AJ462" s="5">
        <f t="shared" si="134"/>
        <v>0.67846496815286605</v>
      </c>
      <c r="AK462" s="106"/>
      <c r="AL462" s="95">
        <f t="shared" si="136"/>
        <v>93.271384253107428</v>
      </c>
      <c r="AM462" s="70">
        <f t="shared" si="137"/>
        <v>-1.0918275624541075E-3</v>
      </c>
      <c r="AN462" s="74">
        <f t="shared" si="138"/>
        <v>4.5227458969862508E-2</v>
      </c>
      <c r="AO462" s="74">
        <f t="shared" si="139"/>
        <v>6.2719109630942668E-2</v>
      </c>
      <c r="AP462" s="106"/>
      <c r="AQ462" s="4">
        <v>43336</v>
      </c>
      <c r="AR462" s="5">
        <v>1.2010000000000001</v>
      </c>
      <c r="AS462" s="330">
        <v>43336</v>
      </c>
      <c r="AT462" s="404">
        <v>1.4001000000000001</v>
      </c>
      <c r="AU462" s="330">
        <v>43336</v>
      </c>
      <c r="AV462" s="328">
        <v>1.4001000000000001</v>
      </c>
      <c r="AW462" s="330">
        <v>43336</v>
      </c>
      <c r="AX462" s="404">
        <v>1.4001000000000001</v>
      </c>
      <c r="AY462" s="330">
        <v>43336</v>
      </c>
      <c r="AZ462" s="404">
        <v>3.9529000000000001</v>
      </c>
      <c r="BA462" s="106"/>
      <c r="BC462" s="4">
        <v>43336</v>
      </c>
      <c r="BD462" s="5">
        <v>2.4209999999999998</v>
      </c>
    </row>
    <row r="463" spans="1:56">
      <c r="A463" s="4">
        <v>43343</v>
      </c>
      <c r="B463" s="318">
        <v>43343</v>
      </c>
      <c r="C463" s="316">
        <v>0.34499999999999997</v>
      </c>
      <c r="D463" s="316">
        <f t="shared" si="124"/>
        <v>0.36421847133757967</v>
      </c>
      <c r="E463" s="316">
        <f t="shared" si="142"/>
        <v>1.9999999999999962E-2</v>
      </c>
      <c r="F463" s="4">
        <v>43343</v>
      </c>
      <c r="G463" s="5">
        <v>0.32500000000000001</v>
      </c>
      <c r="H463" s="5">
        <f t="shared" si="125"/>
        <v>0.34343312101910833</v>
      </c>
      <c r="I463" s="106"/>
      <c r="J463" s="95">
        <f t="shared" si="126"/>
        <v>96.807346436242838</v>
      </c>
      <c r="K463" s="70">
        <f t="shared" si="127"/>
        <v>1.7956182131894725E-3</v>
      </c>
      <c r="L463" s="74">
        <f t="shared" si="128"/>
        <v>4.1463152807232624E-2</v>
      </c>
      <c r="M463" s="74">
        <f t="shared" si="129"/>
        <v>5.878284817050506E-2</v>
      </c>
      <c r="N463" s="106"/>
      <c r="O463" s="4">
        <v>43343</v>
      </c>
      <c r="P463" s="5">
        <v>1.29</v>
      </c>
      <c r="Q463" s="5">
        <f t="shared" si="130"/>
        <v>1.1322929936305743</v>
      </c>
      <c r="R463" s="106"/>
      <c r="S463" s="5">
        <f>(1+G463)/(1+P463)-1</f>
        <v>-0.42139737991266379</v>
      </c>
      <c r="T463" s="95">
        <f t="shared" si="143"/>
        <v>104.31330953671494</v>
      </c>
      <c r="U463" s="70">
        <f t="shared" si="144"/>
        <v>7.8963295552795121E-4</v>
      </c>
      <c r="V463" s="74">
        <f t="shared" si="140"/>
        <v>1.699950065459423E-2</v>
      </c>
      <c r="W463" s="74">
        <f t="shared" si="131"/>
        <v>2.5745368954795424E-2</v>
      </c>
      <c r="X463" s="106"/>
      <c r="Y463" s="318"/>
      <c r="Z463" s="316"/>
      <c r="AA463" s="316"/>
      <c r="AB463" s="316"/>
      <c r="AC463" s="318">
        <v>43343</v>
      </c>
      <c r="AD463" s="316">
        <v>0.67879999999999996</v>
      </c>
      <c r="AE463" s="316">
        <f t="shared" si="133"/>
        <v>0.61500636942675146</v>
      </c>
      <c r="AF463" s="316">
        <f t="shared" si="141"/>
        <v>1.8199999999999994E-2</v>
      </c>
      <c r="AG463" s="316"/>
      <c r="AH463" s="4">
        <v>43343</v>
      </c>
      <c r="AI463" s="5">
        <v>0.69699999999999995</v>
      </c>
      <c r="AJ463" s="5">
        <f t="shared" si="134"/>
        <v>0.67597452229299348</v>
      </c>
      <c r="AK463" s="106"/>
      <c r="AL463" s="95">
        <f t="shared" si="136"/>
        <v>93.289911065428697</v>
      </c>
      <c r="AM463" s="70">
        <f t="shared" si="137"/>
        <v>1.9863340154782966E-4</v>
      </c>
      <c r="AN463" s="74">
        <f t="shared" si="138"/>
        <v>4.5188786812285345E-2</v>
      </c>
      <c r="AO463" s="74">
        <f t="shared" si="139"/>
        <v>6.2539206676185802E-2</v>
      </c>
      <c r="AP463" s="106"/>
      <c r="AQ463" s="4">
        <v>43343</v>
      </c>
      <c r="AR463" s="5">
        <v>1.2201</v>
      </c>
      <c r="AS463" s="330">
        <v>43343</v>
      </c>
      <c r="AT463" s="404">
        <v>1.4095</v>
      </c>
      <c r="AU463" s="330">
        <v>43343</v>
      </c>
      <c r="AV463" s="328">
        <v>1.4095</v>
      </c>
      <c r="AW463" s="330">
        <v>43343</v>
      </c>
      <c r="AX463" s="404">
        <v>1.4095</v>
      </c>
      <c r="AY463" s="330">
        <v>43343</v>
      </c>
      <c r="AZ463" s="404">
        <v>3.9529000000000001</v>
      </c>
      <c r="BA463" s="106"/>
      <c r="BC463" s="4">
        <v>43343</v>
      </c>
      <c r="BD463" s="5">
        <v>2.4699999999999998</v>
      </c>
    </row>
    <row r="464" spans="1:56">
      <c r="A464" s="4">
        <v>43350</v>
      </c>
      <c r="B464" s="318">
        <v>43350</v>
      </c>
      <c r="C464" s="316">
        <v>0.39500000000000002</v>
      </c>
      <c r="D464" s="316">
        <f t="shared" si="124"/>
        <v>0.36249872611464973</v>
      </c>
      <c r="E464" s="316">
        <f t="shared" si="142"/>
        <v>9.000000000000008E-3</v>
      </c>
      <c r="F464" s="4">
        <v>43350</v>
      </c>
      <c r="G464" s="5">
        <v>0.38600000000000001</v>
      </c>
      <c r="H464" s="5">
        <f t="shared" si="125"/>
        <v>0.34164968152866254</v>
      </c>
      <c r="I464" s="106"/>
      <c r="J464" s="95">
        <f t="shared" si="126"/>
        <v>96.22069822891784</v>
      </c>
      <c r="K464" s="70">
        <f t="shared" si="127"/>
        <v>-6.0599554571136183E-3</v>
      </c>
      <c r="L464" s="74">
        <f t="shared" si="128"/>
        <v>4.1378489573861733E-2</v>
      </c>
      <c r="M464" s="74">
        <f t="shared" si="129"/>
        <v>5.8597764950239155E-2</v>
      </c>
      <c r="N464" s="106"/>
      <c r="O464" s="4">
        <v>43350</v>
      </c>
      <c r="P464" s="5">
        <v>1.27</v>
      </c>
      <c r="Q464" s="5">
        <f t="shared" si="130"/>
        <v>1.1336305732484089</v>
      </c>
      <c r="R464" s="106"/>
      <c r="S464" s="5">
        <f>(1+G464)/(1+P464)-1</f>
        <v>-0.38942731277533038</v>
      </c>
      <c r="T464" s="95">
        <f t="shared" si="143"/>
        <v>103.97899852800465</v>
      </c>
      <c r="U464" s="70">
        <f t="shared" si="144"/>
        <v>-3.2048739532381573E-3</v>
      </c>
      <c r="V464" s="74">
        <f t="shared" si="140"/>
        <v>1.704393434466631E-2</v>
      </c>
      <c r="W464" s="74">
        <f t="shared" si="131"/>
        <v>2.5636569229775225E-2</v>
      </c>
      <c r="X464" s="106"/>
      <c r="Y464" s="318"/>
      <c r="Z464" s="316"/>
      <c r="AA464" s="316"/>
      <c r="AB464" s="316"/>
      <c r="AC464" s="318">
        <v>43350</v>
      </c>
      <c r="AD464" s="316">
        <v>0.7107</v>
      </c>
      <c r="AE464" s="316">
        <f t="shared" si="133"/>
        <v>0.61329681528662416</v>
      </c>
      <c r="AF464" s="316">
        <f t="shared" si="141"/>
        <v>2.3299999999999987E-2</v>
      </c>
      <c r="AG464" s="316"/>
      <c r="AH464" s="4">
        <v>43350</v>
      </c>
      <c r="AI464" s="5">
        <v>0.73399999999999999</v>
      </c>
      <c r="AJ464" s="5">
        <f t="shared" si="134"/>
        <v>0.67421019108280245</v>
      </c>
      <c r="AK464" s="106"/>
      <c r="AL464" s="95">
        <f t="shared" si="136"/>
        <v>92.947819314327376</v>
      </c>
      <c r="AM464" s="70">
        <f t="shared" si="137"/>
        <v>-3.6669747799566036E-3</v>
      </c>
      <c r="AN464" s="74">
        <f t="shared" si="138"/>
        <v>4.4919944878974181E-2</v>
      </c>
      <c r="AO464" s="74">
        <f t="shared" si="139"/>
        <v>6.2355344988185353E-2</v>
      </c>
      <c r="AP464" s="106"/>
      <c r="AQ464" s="4">
        <v>43350</v>
      </c>
      <c r="AR464" s="5">
        <v>1.3169</v>
      </c>
      <c r="AS464" s="330">
        <v>43350</v>
      </c>
      <c r="AT464" s="404">
        <v>1.4875</v>
      </c>
      <c r="AU464" s="330">
        <v>43350</v>
      </c>
      <c r="AV464" s="328">
        <v>1.4875</v>
      </c>
      <c r="AW464" s="330">
        <v>43350</v>
      </c>
      <c r="AX464" s="404">
        <v>1.4875</v>
      </c>
      <c r="AY464" s="330">
        <v>43350</v>
      </c>
      <c r="AZ464" s="404">
        <v>3.9529000000000001</v>
      </c>
      <c r="BA464" s="106"/>
      <c r="BC464" s="4">
        <v>43350</v>
      </c>
      <c r="BD464" s="5">
        <v>2.5419999999999998</v>
      </c>
    </row>
    <row r="465" spans="1:56">
      <c r="A465" s="4">
        <v>43357</v>
      </c>
      <c r="B465" s="318">
        <v>43357</v>
      </c>
      <c r="C465" s="316">
        <v>0.45800000000000002</v>
      </c>
      <c r="D465" s="316">
        <f t="shared" si="124"/>
        <v>0.36120318471337581</v>
      </c>
      <c r="E465" s="316">
        <f t="shared" si="142"/>
        <v>9.000000000000008E-3</v>
      </c>
      <c r="F465" s="4">
        <v>43357</v>
      </c>
      <c r="G465" s="5">
        <v>0.44900000000000001</v>
      </c>
      <c r="H465" s="5">
        <f t="shared" si="125"/>
        <v>0.34035668789808926</v>
      </c>
      <c r="I465" s="106"/>
      <c r="J465" s="95">
        <f t="shared" si="126"/>
        <v>95.618917833761017</v>
      </c>
      <c r="K465" s="70">
        <f t="shared" si="127"/>
        <v>-6.2541678270212923E-3</v>
      </c>
      <c r="L465" s="74">
        <f t="shared" si="128"/>
        <v>4.0135964036362513E-2</v>
      </c>
      <c r="M465" s="74">
        <f t="shared" si="129"/>
        <v>5.8416234586374537E-2</v>
      </c>
      <c r="N465" s="106"/>
      <c r="O465" s="4">
        <v>43357</v>
      </c>
      <c r="P465" s="5">
        <v>1.3</v>
      </c>
      <c r="Q465" s="5">
        <f t="shared" si="130"/>
        <v>1.1352866242038231</v>
      </c>
      <c r="R465" s="106"/>
      <c r="S465" s="5">
        <f>(1+G465)/(1+P465)-1</f>
        <v>-0.36999999999999988</v>
      </c>
      <c r="T465" s="95">
        <f t="shared" si="143"/>
        <v>103.7764229063729</v>
      </c>
      <c r="U465" s="70">
        <f t="shared" si="144"/>
        <v>-1.948235937059849E-3</v>
      </c>
      <c r="V465" s="74">
        <f t="shared" si="140"/>
        <v>1.6501995838488277E-2</v>
      </c>
      <c r="W465" s="74">
        <f t="shared" si="131"/>
        <v>2.5530607410044221E-2</v>
      </c>
      <c r="X465" s="106"/>
      <c r="Y465" s="318"/>
      <c r="Z465" s="316"/>
      <c r="AA465" s="316"/>
      <c r="AB465" s="316"/>
      <c r="AC465" s="318">
        <v>43357</v>
      </c>
      <c r="AD465" s="316">
        <v>0.75870000000000004</v>
      </c>
      <c r="AE465" s="316">
        <f t="shared" si="133"/>
        <v>0.61199171974522293</v>
      </c>
      <c r="AF465" s="316">
        <f t="shared" si="141"/>
        <v>1.9299999999999984E-2</v>
      </c>
      <c r="AG465" s="316"/>
      <c r="AH465" s="4">
        <v>43357</v>
      </c>
      <c r="AI465" s="5">
        <v>0.77800000000000002</v>
      </c>
      <c r="AJ465" s="5">
        <f t="shared" si="134"/>
        <v>0.67289171974522277</v>
      </c>
      <c r="AK465" s="106"/>
      <c r="AL465" s="95">
        <f t="shared" si="136"/>
        <v>92.542802515341279</v>
      </c>
      <c r="AM465" s="70">
        <f t="shared" si="137"/>
        <v>-4.3574642414839918E-3</v>
      </c>
      <c r="AN465" s="74">
        <f t="shared" si="138"/>
        <v>4.4354642260711237E-2</v>
      </c>
      <c r="AO465" s="74">
        <f t="shared" si="139"/>
        <v>6.2180902374046519E-2</v>
      </c>
      <c r="AP465" s="106"/>
      <c r="AQ465" s="4">
        <v>43357</v>
      </c>
      <c r="AR465" s="5">
        <v>1.3601000000000001</v>
      </c>
      <c r="AS465" s="330">
        <v>43357</v>
      </c>
      <c r="AT465" s="404">
        <v>1.6644000000000001</v>
      </c>
      <c r="AU465" s="330">
        <v>43357</v>
      </c>
      <c r="AV465" s="328">
        <v>1.6644000000000001</v>
      </c>
      <c r="AW465" s="330">
        <v>43357</v>
      </c>
      <c r="AX465" s="404">
        <v>1.6644000000000001</v>
      </c>
      <c r="AY465" s="330">
        <v>43357</v>
      </c>
      <c r="AZ465" s="404">
        <v>3.9529000000000001</v>
      </c>
      <c r="BA465" s="106"/>
      <c r="BC465" s="4">
        <v>43357</v>
      </c>
      <c r="BD465" s="5">
        <v>2.5670000000000002</v>
      </c>
    </row>
    <row r="466" spans="1:56">
      <c r="A466" s="4">
        <v>43364</v>
      </c>
      <c r="B466" s="318">
        <v>43364</v>
      </c>
      <c r="C466" s="316">
        <v>0.47499999999999998</v>
      </c>
      <c r="D466" s="316">
        <f t="shared" si="124"/>
        <v>0.35989299363057337</v>
      </c>
      <c r="E466" s="316">
        <f t="shared" si="142"/>
        <v>1.4999999999999958E-2</v>
      </c>
      <c r="F466" s="4">
        <v>43364</v>
      </c>
      <c r="G466" s="5">
        <v>0.46</v>
      </c>
      <c r="H466" s="5">
        <f t="shared" si="125"/>
        <v>0.33907006369426762</v>
      </c>
      <c r="I466" s="106"/>
      <c r="J466" s="95">
        <f t="shared" si="126"/>
        <v>95.514270214165109</v>
      </c>
      <c r="K466" s="70">
        <f t="shared" si="127"/>
        <v>-1.094423801970282E-3</v>
      </c>
      <c r="L466" s="74">
        <f t="shared" si="128"/>
        <v>4.0123307876616346E-2</v>
      </c>
      <c r="M466" s="74">
        <f t="shared" si="129"/>
        <v>5.8234931234968021E-2</v>
      </c>
      <c r="N466" s="106"/>
      <c r="O466" s="4">
        <v>43364</v>
      </c>
      <c r="P466" s="5">
        <v>1.32</v>
      </c>
      <c r="Q466" s="5">
        <f t="shared" si="130"/>
        <v>1.1369426751592369</v>
      </c>
      <c r="R466" s="106"/>
      <c r="S466" s="5">
        <f>(1+G466)/(1+P466)-1</f>
        <v>-0.37068965517241392</v>
      </c>
      <c r="T466" s="95">
        <f t="shared" si="143"/>
        <v>103.7836067537794</v>
      </c>
      <c r="U466" s="70">
        <f t="shared" si="144"/>
        <v>6.9224272771243621E-5</v>
      </c>
      <c r="V466" s="74">
        <f t="shared" si="140"/>
        <v>1.6501408798332191E-2</v>
      </c>
      <c r="W466" s="74">
        <f t="shared" si="131"/>
        <v>2.5424642775772804E-2</v>
      </c>
      <c r="X466" s="106"/>
      <c r="Y466" s="318"/>
      <c r="Z466" s="316"/>
      <c r="AA466" s="316"/>
      <c r="AB466" s="316"/>
      <c r="AC466" s="318">
        <v>43364</v>
      </c>
      <c r="AD466" s="316">
        <v>0.77410000000000001</v>
      </c>
      <c r="AE466" s="316">
        <f t="shared" si="133"/>
        <v>0.61084140127388542</v>
      </c>
      <c r="AF466" s="316">
        <f t="shared" si="141"/>
        <v>1.4900000000000024E-2</v>
      </c>
      <c r="AG466" s="316"/>
      <c r="AH466" s="4">
        <v>43364</v>
      </c>
      <c r="AI466" s="5">
        <v>0.78900000000000003</v>
      </c>
      <c r="AJ466" s="5">
        <f t="shared" si="134"/>
        <v>0.67177070063694255</v>
      </c>
      <c r="AK466" s="106"/>
      <c r="AL466" s="95">
        <f t="shared" si="136"/>
        <v>92.441851913370883</v>
      </c>
      <c r="AM466" s="70">
        <f t="shared" si="137"/>
        <v>-1.0908530888035426E-3</v>
      </c>
      <c r="AN466" s="74">
        <f t="shared" si="138"/>
        <v>4.4325819305660194E-2</v>
      </c>
      <c r="AO466" s="74">
        <f t="shared" si="139"/>
        <v>6.2007021158410329E-2</v>
      </c>
      <c r="AP466" s="106"/>
      <c r="AQ466" s="4">
        <v>43364</v>
      </c>
      <c r="AR466" s="5">
        <v>1.3426</v>
      </c>
      <c r="AS466" s="330">
        <v>43364</v>
      </c>
      <c r="AT466" s="404">
        <v>1.9478</v>
      </c>
      <c r="AU466" s="330">
        <v>43364</v>
      </c>
      <c r="AV466" s="328">
        <v>1.9478</v>
      </c>
      <c r="AW466" s="330">
        <v>43364</v>
      </c>
      <c r="AX466" s="404">
        <v>1.9478</v>
      </c>
      <c r="AY466" s="330">
        <v>43364</v>
      </c>
      <c r="AZ466" s="404">
        <v>3.9529000000000001</v>
      </c>
      <c r="BA466" s="106"/>
      <c r="BC466" s="4">
        <v>43364</v>
      </c>
      <c r="BD466" s="5">
        <v>2.6040000000000001</v>
      </c>
    </row>
    <row r="467" spans="1:56">
      <c r="A467" s="4">
        <v>43371</v>
      </c>
      <c r="B467" s="318">
        <v>43371</v>
      </c>
      <c r="C467" s="316">
        <v>0.48559999999999998</v>
      </c>
      <c r="D467" s="316">
        <f t="shared" si="124"/>
        <v>0.35884904458598738</v>
      </c>
      <c r="E467" s="316">
        <f t="shared" si="142"/>
        <v>1.6600000000000004E-2</v>
      </c>
      <c r="F467" s="4">
        <v>43371</v>
      </c>
      <c r="G467" s="5">
        <v>0.46899999999999997</v>
      </c>
      <c r="H467" s="5">
        <f t="shared" si="125"/>
        <v>0.33793630573248418</v>
      </c>
      <c r="I467" s="106"/>
      <c r="J467" s="95">
        <f t="shared" si="126"/>
        <v>95.428743137118644</v>
      </c>
      <c r="K467" s="70">
        <f t="shared" si="127"/>
        <v>-8.9543768543373387E-4</v>
      </c>
      <c r="L467" s="74">
        <f t="shared" si="128"/>
        <v>4.0097773028473484E-2</v>
      </c>
      <c r="M467" s="74">
        <f t="shared" si="129"/>
        <v>5.8055305910739999E-2</v>
      </c>
      <c r="N467" s="106"/>
      <c r="O467" s="4">
        <v>43371</v>
      </c>
      <c r="P467" s="5">
        <v>1.35</v>
      </c>
      <c r="Q467" s="5">
        <f t="shared" si="130"/>
        <v>1.1384713375796189</v>
      </c>
      <c r="R467" s="106"/>
      <c r="S467" s="5">
        <f>(1+G467)/(1+P467)-1</f>
        <v>-0.37489361702127666</v>
      </c>
      <c r="T467" s="95">
        <f t="shared" si="143"/>
        <v>103.8274094856428</v>
      </c>
      <c r="U467" s="70">
        <f t="shared" si="144"/>
        <v>4.2205829257146445E-4</v>
      </c>
      <c r="V467" s="74">
        <f t="shared" si="140"/>
        <v>1.6505290466120835E-2</v>
      </c>
      <c r="W467" s="74">
        <f t="shared" si="131"/>
        <v>2.5319861506646089E-2</v>
      </c>
      <c r="X467" s="106"/>
      <c r="Y467" s="318"/>
      <c r="Z467" s="316"/>
      <c r="AA467" s="316"/>
      <c r="AB467" s="316"/>
      <c r="AC467" s="318">
        <v>43371</v>
      </c>
      <c r="AD467" s="316">
        <v>0.81310000000000004</v>
      </c>
      <c r="AE467" s="316">
        <f t="shared" si="133"/>
        <v>0.61001592356687906</v>
      </c>
      <c r="AF467" s="316">
        <f t="shared" si="141"/>
        <v>1.4899999999999913E-2</v>
      </c>
      <c r="AG467" s="316"/>
      <c r="AH467" s="4">
        <v>43371</v>
      </c>
      <c r="AI467" s="5">
        <v>0.82799999999999996</v>
      </c>
      <c r="AJ467" s="5">
        <f t="shared" si="134"/>
        <v>0.67093630573248386</v>
      </c>
      <c r="AK467" s="106"/>
      <c r="AL467" s="95">
        <f t="shared" si="136"/>
        <v>92.084911036909915</v>
      </c>
      <c r="AM467" s="70">
        <f t="shared" si="137"/>
        <v>-3.8612475742639176E-3</v>
      </c>
      <c r="AN467" s="74">
        <f t="shared" si="138"/>
        <v>4.4480780714119324E-2</v>
      </c>
      <c r="AO467" s="74">
        <f t="shared" si="139"/>
        <v>6.1836809859565654E-2</v>
      </c>
      <c r="AP467" s="106"/>
      <c r="AQ467" s="4">
        <v>43371</v>
      </c>
      <c r="AR467" s="5">
        <v>1.3795999999999999</v>
      </c>
      <c r="AS467" s="330">
        <v>43371</v>
      </c>
      <c r="AT467" s="404">
        <v>1.9739</v>
      </c>
      <c r="AU467" s="330">
        <v>43371</v>
      </c>
      <c r="AV467" s="328">
        <v>1.9739</v>
      </c>
      <c r="AW467" s="330">
        <v>43371</v>
      </c>
      <c r="AX467" s="404">
        <v>1.9739</v>
      </c>
      <c r="AY467" s="330">
        <v>43371</v>
      </c>
      <c r="AZ467" s="404">
        <v>3.9529000000000001</v>
      </c>
      <c r="BA467" s="106"/>
      <c r="BC467" s="4">
        <v>43371</v>
      </c>
      <c r="BD467" s="5">
        <v>2.6179999999999999</v>
      </c>
    </row>
    <row r="468" spans="1:56">
      <c r="A468" s="4">
        <v>43378</v>
      </c>
      <c r="B468" s="318">
        <v>43378</v>
      </c>
      <c r="C468" s="316">
        <v>0.58420000000000005</v>
      </c>
      <c r="D468" s="316">
        <f t="shared" si="124"/>
        <v>0.35928917197452248</v>
      </c>
      <c r="E468" s="316">
        <f t="shared" si="142"/>
        <v>1.22000000000001E-2</v>
      </c>
      <c r="F468" s="4">
        <v>43378</v>
      </c>
      <c r="G468" s="5">
        <v>0.57199999999999995</v>
      </c>
      <c r="H468" s="5">
        <f t="shared" si="125"/>
        <v>0.33833757961783451</v>
      </c>
      <c r="I468" s="106"/>
      <c r="J468" s="95">
        <f t="shared" si="126"/>
        <v>94.455909248277578</v>
      </c>
      <c r="K468" s="70">
        <f t="shared" si="127"/>
        <v>-1.0194348755523594E-2</v>
      </c>
      <c r="L468" s="74">
        <f t="shared" si="128"/>
        <v>4.1345901456791657E-2</v>
      </c>
      <c r="M468" s="74">
        <f t="shared" si="129"/>
        <v>5.7876412236590423E-2</v>
      </c>
      <c r="N468" s="106"/>
      <c r="O468" s="4">
        <v>43378</v>
      </c>
      <c r="P468" s="5">
        <v>1.3599999999999999</v>
      </c>
      <c r="Q468" s="5">
        <f t="shared" si="130"/>
        <v>1.1407006369426764</v>
      </c>
      <c r="R468" s="106"/>
      <c r="S468" s="5">
        <f>(1+G468)/(1+P468)-1</f>
        <v>-0.33389830508474572</v>
      </c>
      <c r="T468" s="95">
        <f t="shared" si="143"/>
        <v>103.40112942973511</v>
      </c>
      <c r="U468" s="70">
        <f t="shared" si="144"/>
        <v>-4.1056601336725276E-3</v>
      </c>
      <c r="V468" s="74">
        <f t="shared" si="140"/>
        <v>1.7012420691559699E-2</v>
      </c>
      <c r="W468" s="74">
        <f t="shared" si="131"/>
        <v>2.5217579782568781E-2</v>
      </c>
      <c r="X468" s="106"/>
      <c r="Y468" s="318"/>
      <c r="Z468" s="316"/>
      <c r="AA468" s="316"/>
      <c r="AB468" s="316"/>
      <c r="AC468" s="318">
        <v>43378</v>
      </c>
      <c r="AD468" s="316">
        <v>0.89700000000000002</v>
      </c>
      <c r="AE468" s="316">
        <f t="shared" si="133"/>
        <v>0.61058853503184729</v>
      </c>
      <c r="AF468" s="316">
        <f t="shared" si="141"/>
        <v>2.1000000000000019E-2</v>
      </c>
      <c r="AG468" s="316"/>
      <c r="AH468" s="4">
        <v>43378</v>
      </c>
      <c r="AI468" s="5">
        <v>0.91800000000000004</v>
      </c>
      <c r="AJ468" s="5">
        <f t="shared" si="134"/>
        <v>0.6715350318471337</v>
      </c>
      <c r="AK468" s="106"/>
      <c r="AL468" s="95">
        <f t="shared" si="136"/>
        <v>91.266973568836576</v>
      </c>
      <c r="AM468" s="70">
        <f t="shared" si="137"/>
        <v>-8.882426652347954E-3</v>
      </c>
      <c r="AN468" s="74">
        <f t="shared" si="138"/>
        <v>4.5309136797475801E-2</v>
      </c>
      <c r="AO468" s="74">
        <f t="shared" si="139"/>
        <v>6.1665829339076945E-2</v>
      </c>
      <c r="AP468" s="106"/>
      <c r="AQ468" s="4">
        <v>43378</v>
      </c>
      <c r="AR468" s="5">
        <v>1.4511000000000001</v>
      </c>
      <c r="AS468" s="330">
        <v>43378</v>
      </c>
      <c r="AT468" s="404">
        <v>1.6800999999999999</v>
      </c>
      <c r="AU468" s="330">
        <v>43378</v>
      </c>
      <c r="AV468" s="328">
        <v>1.6800999999999999</v>
      </c>
      <c r="AW468" s="330">
        <v>43378</v>
      </c>
      <c r="AX468" s="404">
        <v>1.6800999999999999</v>
      </c>
      <c r="AY468" s="330">
        <v>43378</v>
      </c>
      <c r="AZ468" s="404">
        <v>3.9529000000000001</v>
      </c>
      <c r="BA468" s="106"/>
      <c r="BC468" s="4">
        <v>43378</v>
      </c>
      <c r="BD468" s="5">
        <v>2.798</v>
      </c>
    </row>
    <row r="469" spans="1:56">
      <c r="A469" s="4">
        <v>43385</v>
      </c>
      <c r="B469" s="318">
        <v>43385</v>
      </c>
      <c r="C469" s="316">
        <v>0.52739999999999998</v>
      </c>
      <c r="D469" s="316">
        <f t="shared" si="124"/>
        <v>0.35869044585987275</v>
      </c>
      <c r="E469" s="316">
        <f t="shared" si="142"/>
        <v>3.0399999999999983E-2</v>
      </c>
      <c r="F469" s="4">
        <v>43385</v>
      </c>
      <c r="G469" s="5">
        <v>0.497</v>
      </c>
      <c r="H469" s="5">
        <f t="shared" si="125"/>
        <v>0.33758598726114658</v>
      </c>
      <c r="I469" s="106"/>
      <c r="J469" s="95">
        <f t="shared" si="126"/>
        <v>95.16319717858606</v>
      </c>
      <c r="K469" s="70">
        <f t="shared" si="127"/>
        <v>7.4880220405202369E-3</v>
      </c>
      <c r="L469" s="74">
        <f t="shared" si="128"/>
        <v>4.1653135412875672E-2</v>
      </c>
      <c r="M469" s="74">
        <f t="shared" si="129"/>
        <v>5.7694225254348426E-2</v>
      </c>
      <c r="N469" s="106"/>
      <c r="O469" s="4">
        <v>43385</v>
      </c>
      <c r="P469" s="5">
        <v>1.37</v>
      </c>
      <c r="Q469" s="5">
        <f t="shared" si="130"/>
        <v>1.1422929936305746</v>
      </c>
      <c r="R469" s="106"/>
      <c r="S469" s="5">
        <f>(1+G469)/(1+P469)-1</f>
        <v>-0.36835443037974691</v>
      </c>
      <c r="T469" s="95">
        <f t="shared" si="143"/>
        <v>103.7592839104306</v>
      </c>
      <c r="U469" s="70">
        <f t="shared" si="144"/>
        <v>3.4637385749143939E-3</v>
      </c>
      <c r="V469" s="74">
        <f t="shared" si="140"/>
        <v>1.7217185101988282E-2</v>
      </c>
      <c r="W469" s="74">
        <f t="shared" si="131"/>
        <v>2.5117336848221178E-2</v>
      </c>
      <c r="X469" s="106"/>
      <c r="Y469" s="318"/>
      <c r="Z469" s="316"/>
      <c r="AA469" s="316"/>
      <c r="AB469" s="316"/>
      <c r="AC469" s="318">
        <v>43385</v>
      </c>
      <c r="AD469" s="316">
        <v>0.87180000000000002</v>
      </c>
      <c r="AE469" s="316">
        <f t="shared" si="133"/>
        <v>0.610343949044586</v>
      </c>
      <c r="AF469" s="316">
        <f t="shared" si="141"/>
        <v>9.199999999999986E-3</v>
      </c>
      <c r="AG469" s="316"/>
      <c r="AH469" s="4">
        <v>43385</v>
      </c>
      <c r="AI469" s="5">
        <v>0.88100000000000001</v>
      </c>
      <c r="AJ469" s="5">
        <f t="shared" si="134"/>
        <v>0.67121019108280244</v>
      </c>
      <c r="AK469" s="106"/>
      <c r="AL469" s="95">
        <f t="shared" si="136"/>
        <v>91.60226533605362</v>
      </c>
      <c r="AM469" s="70">
        <f t="shared" si="137"/>
        <v>3.673746965698992E-3</v>
      </c>
      <c r="AN469" s="74">
        <f t="shared" si="138"/>
        <v>4.5137867459345685E-2</v>
      </c>
      <c r="AO469" s="74">
        <f t="shared" si="139"/>
        <v>6.1488234485421171E-2</v>
      </c>
      <c r="AP469" s="106"/>
      <c r="AQ469" s="4">
        <v>43385</v>
      </c>
      <c r="AR469" s="5">
        <v>1.3932</v>
      </c>
      <c r="AS469" s="330">
        <v>43385</v>
      </c>
      <c r="AT469" s="404">
        <v>1.6313</v>
      </c>
      <c r="AU469" s="330">
        <v>43385</v>
      </c>
      <c r="AV469" s="328">
        <v>1.6313</v>
      </c>
      <c r="AW469" s="330">
        <v>43385</v>
      </c>
      <c r="AX469" s="404">
        <v>1.6313</v>
      </c>
      <c r="AY469" s="330">
        <v>43385</v>
      </c>
      <c r="AZ469" s="404">
        <v>3.9529000000000001</v>
      </c>
      <c r="BA469" s="106"/>
      <c r="BC469" s="4">
        <v>43385</v>
      </c>
      <c r="BD469" s="5">
        <v>2.7279999999999998</v>
      </c>
    </row>
    <row r="470" spans="1:56">
      <c r="A470" s="4">
        <v>43392</v>
      </c>
      <c r="B470" s="318">
        <v>43392</v>
      </c>
      <c r="C470" s="316">
        <v>0.46210000000000001</v>
      </c>
      <c r="D470" s="316">
        <f t="shared" si="124"/>
        <v>0.35811273885350325</v>
      </c>
      <c r="E470" s="316">
        <f t="shared" si="142"/>
        <v>4.0999999999999925E-3</v>
      </c>
      <c r="F470" s="4">
        <v>43392</v>
      </c>
      <c r="G470" s="5">
        <v>0.45800000000000002</v>
      </c>
      <c r="H470" s="5">
        <f t="shared" si="125"/>
        <v>0.33701910828025483</v>
      </c>
      <c r="I470" s="106"/>
      <c r="J470" s="95">
        <f t="shared" si="126"/>
        <v>95.53328767972495</v>
      </c>
      <c r="K470" s="70">
        <f t="shared" si="127"/>
        <v>3.8890086936062794E-3</v>
      </c>
      <c r="L470" s="74">
        <f t="shared" si="128"/>
        <v>4.1567240098519011E-2</v>
      </c>
      <c r="M470" s="74">
        <f t="shared" si="129"/>
        <v>5.750997715467674E-2</v>
      </c>
      <c r="N470" s="106"/>
      <c r="O470" s="4">
        <v>43392</v>
      </c>
      <c r="P470" s="5">
        <v>1.35</v>
      </c>
      <c r="Q470" s="5">
        <f t="shared" si="130"/>
        <v>1.143694267515925</v>
      </c>
      <c r="R470" s="106"/>
      <c r="S470" s="5">
        <f>(1+G470)/(1+P470)-1</f>
        <v>-0.37957446808510642</v>
      </c>
      <c r="T470" s="95">
        <f t="shared" si="143"/>
        <v>103.87620504246028</v>
      </c>
      <c r="U470" s="70">
        <f t="shared" si="144"/>
        <v>1.1268498357276577E-3</v>
      </c>
      <c r="V470" s="74">
        <f t="shared" si="140"/>
        <v>1.7104773845670933E-2</v>
      </c>
      <c r="W470" s="74">
        <f t="shared" si="131"/>
        <v>2.5015398648006441E-2</v>
      </c>
      <c r="X470" s="106"/>
      <c r="Y470" s="318"/>
      <c r="Z470" s="316"/>
      <c r="AA470" s="316"/>
      <c r="AB470" s="316"/>
      <c r="AC470" s="318">
        <v>43392</v>
      </c>
      <c r="AD470" s="316">
        <v>0.87839999999999996</v>
      </c>
      <c r="AE470" s="316">
        <f t="shared" si="133"/>
        <v>0.61055350318471346</v>
      </c>
      <c r="AF470" s="316">
        <f t="shared" si="141"/>
        <v>1.2600000000000056E-2</v>
      </c>
      <c r="AG470" s="316"/>
      <c r="AH470" s="4">
        <v>43392</v>
      </c>
      <c r="AI470" s="5">
        <v>0.89100000000000001</v>
      </c>
      <c r="AJ470" s="5">
        <f t="shared" si="134"/>
        <v>0.67139490445859862</v>
      </c>
      <c r="AK470" s="106"/>
      <c r="AL470" s="95">
        <f t="shared" si="136"/>
        <v>91.511512524455426</v>
      </c>
      <c r="AM470" s="70">
        <f t="shared" si="137"/>
        <v>-9.9072671691312385E-4</v>
      </c>
      <c r="AN470" s="74">
        <f t="shared" si="138"/>
        <v>4.5041146219596255E-2</v>
      </c>
      <c r="AO470" s="74">
        <f t="shared" si="139"/>
        <v>6.1310312318229976E-2</v>
      </c>
      <c r="AP470" s="106"/>
      <c r="AQ470" s="4">
        <v>43392</v>
      </c>
      <c r="AR470" s="5">
        <v>1.341</v>
      </c>
      <c r="AS470" s="330">
        <v>43392</v>
      </c>
      <c r="AT470" s="404">
        <v>1.5404</v>
      </c>
      <c r="AU470" s="330">
        <v>43392</v>
      </c>
      <c r="AV470" s="328">
        <v>1.5404</v>
      </c>
      <c r="AW470" s="330">
        <v>43392</v>
      </c>
      <c r="AX470" s="404">
        <v>1.5404</v>
      </c>
      <c r="AY470" s="330">
        <v>43392</v>
      </c>
      <c r="AZ470" s="404">
        <v>3.9529000000000001</v>
      </c>
      <c r="BA470" s="106"/>
      <c r="BC470" s="4">
        <v>43392</v>
      </c>
      <c r="BD470" s="5">
        <v>2.7669999999999999</v>
      </c>
    </row>
    <row r="471" spans="1:56">
      <c r="A471" s="4">
        <v>43399</v>
      </c>
      <c r="B471" s="318">
        <v>43399</v>
      </c>
      <c r="C471" s="316">
        <v>0.36520000000000002</v>
      </c>
      <c r="D471" s="316">
        <f t="shared" si="124"/>
        <v>0.35713312101910843</v>
      </c>
      <c r="E471" s="316">
        <f t="shared" si="142"/>
        <v>1.4200000000000046E-2</v>
      </c>
      <c r="F471" s="4">
        <v>43399</v>
      </c>
      <c r="G471" s="5">
        <v>0.35099999999999998</v>
      </c>
      <c r="H471" s="5">
        <f t="shared" si="125"/>
        <v>0.33600000000000002</v>
      </c>
      <c r="I471" s="106"/>
      <c r="J471" s="95">
        <f t="shared" si="126"/>
        <v>96.556819938764832</v>
      </c>
      <c r="K471" s="70">
        <f t="shared" si="127"/>
        <v>1.0713880825197506E-2</v>
      </c>
      <c r="L471" s="74">
        <f t="shared" si="128"/>
        <v>4.2364796778721139E-2</v>
      </c>
      <c r="M471" s="74">
        <f t="shared" si="129"/>
        <v>5.733114814604362E-2</v>
      </c>
      <c r="N471" s="106"/>
      <c r="O471" s="4">
        <v>43399</v>
      </c>
      <c r="P471" s="5">
        <v>1.3</v>
      </c>
      <c r="Q471" s="5">
        <f t="shared" si="130"/>
        <v>1.1443949044586001</v>
      </c>
      <c r="R471" s="106"/>
      <c r="S471" s="5">
        <f>(1+G471)/(1+P471)-1</f>
        <v>-0.41260869565217384</v>
      </c>
      <c r="T471" s="95">
        <f t="shared" si="143"/>
        <v>104.22128857538948</v>
      </c>
      <c r="U471" s="70">
        <f t="shared" si="144"/>
        <v>3.322065267865138E-3</v>
      </c>
      <c r="V471" s="74">
        <f t="shared" si="140"/>
        <v>1.7088699271715135E-2</v>
      </c>
      <c r="W471" s="74">
        <f t="shared" si="131"/>
        <v>2.4912334207524131E-2</v>
      </c>
      <c r="X471" s="106"/>
      <c r="Y471" s="318"/>
      <c r="Z471" s="316"/>
      <c r="AA471" s="316"/>
      <c r="AB471" s="316"/>
      <c r="AC471" s="318">
        <v>43399</v>
      </c>
      <c r="AD471" s="316">
        <v>0.76490000000000002</v>
      </c>
      <c r="AE471" s="316">
        <f t="shared" si="133"/>
        <v>0.6103777070063694</v>
      </c>
      <c r="AF471" s="316">
        <f t="shared" si="141"/>
        <v>8.0999999999999961E-3</v>
      </c>
      <c r="AG471" s="316"/>
      <c r="AH471" s="4">
        <v>43399</v>
      </c>
      <c r="AI471" s="5">
        <v>0.77300000000000002</v>
      </c>
      <c r="AJ471" s="5">
        <f t="shared" si="134"/>
        <v>0.67121019108280244</v>
      </c>
      <c r="AK471" s="106"/>
      <c r="AL471" s="95">
        <f t="shared" si="136"/>
        <v>92.588729235623177</v>
      </c>
      <c r="AM471" s="70">
        <f t="shared" si="137"/>
        <v>1.1771379157129289E-2</v>
      </c>
      <c r="AN471" s="74">
        <f t="shared" si="138"/>
        <v>4.5941952729469909E-2</v>
      </c>
      <c r="AO471" s="74">
        <f t="shared" si="139"/>
        <v>6.1137006236351259E-2</v>
      </c>
      <c r="AP471" s="106"/>
      <c r="AQ471" s="4">
        <v>43399</v>
      </c>
      <c r="AR471" s="5">
        <v>1.2873000000000001</v>
      </c>
      <c r="AS471" s="330">
        <v>43399</v>
      </c>
      <c r="AT471" s="404">
        <v>1.5769</v>
      </c>
      <c r="AU471" s="330">
        <v>43399</v>
      </c>
      <c r="AV471" s="328">
        <v>1.5769</v>
      </c>
      <c r="AW471" s="330">
        <v>43399</v>
      </c>
      <c r="AX471" s="404">
        <v>1.5769</v>
      </c>
      <c r="AY471" s="330">
        <v>43399</v>
      </c>
      <c r="AZ471" s="404">
        <v>3.9529000000000001</v>
      </c>
      <c r="BA471" s="106"/>
      <c r="BC471" s="4">
        <v>43399</v>
      </c>
      <c r="BD471" s="5">
        <v>2.7</v>
      </c>
    </row>
    <row r="472" spans="1:56">
      <c r="A472" s="4">
        <v>43406</v>
      </c>
      <c r="B472" s="318">
        <v>43406</v>
      </c>
      <c r="C472" s="316">
        <v>0.45800000000000002</v>
      </c>
      <c r="D472" s="316">
        <f t="shared" si="124"/>
        <v>0.35653821656050971</v>
      </c>
      <c r="E472" s="316">
        <f t="shared" si="142"/>
        <v>3.2000000000000028E-2</v>
      </c>
      <c r="F472" s="4">
        <v>43406</v>
      </c>
      <c r="G472" s="5">
        <v>0.42599999999999999</v>
      </c>
      <c r="H472" s="5">
        <f t="shared" si="125"/>
        <v>0.3354203821656051</v>
      </c>
      <c r="I472" s="106"/>
      <c r="J472" s="95">
        <f t="shared" si="126"/>
        <v>95.838134276496191</v>
      </c>
      <c r="K472" s="70">
        <f t="shared" si="127"/>
        <v>-7.4431372400667545E-3</v>
      </c>
      <c r="L472" s="74">
        <f t="shared" si="128"/>
        <v>4.2964312009550081E-2</v>
      </c>
      <c r="M472" s="74">
        <f t="shared" si="129"/>
        <v>5.7156915350826024E-2</v>
      </c>
      <c r="N472" s="106"/>
      <c r="O472" s="4">
        <v>43406</v>
      </c>
      <c r="P472" s="5">
        <v>1.31</v>
      </c>
      <c r="Q472" s="5">
        <f t="shared" si="130"/>
        <v>1.1452229299363068</v>
      </c>
      <c r="R472" s="106"/>
      <c r="S472" s="5">
        <f>(1+G472)/(1+P472)-1</f>
        <v>-0.38268398268398274</v>
      </c>
      <c r="T472" s="95">
        <f t="shared" si="143"/>
        <v>103.90863413850606</v>
      </c>
      <c r="U472" s="70">
        <f t="shared" si="144"/>
        <v>-2.9999095305491131E-3</v>
      </c>
      <c r="V472" s="74">
        <f t="shared" si="140"/>
        <v>1.7345134081334288E-2</v>
      </c>
      <c r="W472" s="74">
        <f t="shared" si="131"/>
        <v>2.4811605716975257E-2</v>
      </c>
      <c r="X472" s="106"/>
      <c r="Y472" s="318"/>
      <c r="Z472" s="316"/>
      <c r="AA472" s="316"/>
      <c r="AB472" s="316"/>
      <c r="AC472" s="318">
        <v>43406</v>
      </c>
      <c r="AD472" s="316">
        <v>0.8105</v>
      </c>
      <c r="AE472" s="316">
        <f t="shared" si="133"/>
        <v>0.61031082802547776</v>
      </c>
      <c r="AF472" s="316">
        <f t="shared" si="141"/>
        <v>5.0000000000005596E-4</v>
      </c>
      <c r="AG472" s="316"/>
      <c r="AH472" s="4">
        <v>43406</v>
      </c>
      <c r="AI472" s="5">
        <v>0.81100000000000005</v>
      </c>
      <c r="AJ472" s="5">
        <f t="shared" si="134"/>
        <v>0.67124840764331206</v>
      </c>
      <c r="AK472" s="106"/>
      <c r="AL472" s="95">
        <f t="shared" si="136"/>
        <v>92.240313914783982</v>
      </c>
      <c r="AM472" s="70">
        <f t="shared" si="137"/>
        <v>-3.7630424752081266E-3</v>
      </c>
      <c r="AN472" s="74">
        <f t="shared" si="138"/>
        <v>4.5938177653381297E-2</v>
      </c>
      <c r="AO472" s="74">
        <f t="shared" si="139"/>
        <v>6.0969711968221929E-2</v>
      </c>
      <c r="AP472" s="106"/>
      <c r="AQ472" s="4">
        <v>43406</v>
      </c>
      <c r="AR472" s="5">
        <v>1.3884000000000001</v>
      </c>
      <c r="AS472" s="330">
        <v>43406</v>
      </c>
      <c r="AT472" s="404">
        <v>1.6522000000000001</v>
      </c>
      <c r="AU472" s="330">
        <v>43406</v>
      </c>
      <c r="AV472" s="328">
        <v>1.6522000000000001</v>
      </c>
      <c r="AW472" s="330">
        <v>43406</v>
      </c>
      <c r="AX472" s="404">
        <v>1.6522000000000001</v>
      </c>
      <c r="AY472" s="330">
        <v>43406</v>
      </c>
      <c r="AZ472" s="404">
        <v>3.9529000000000001</v>
      </c>
      <c r="BA472" s="106"/>
      <c r="BC472" s="4">
        <v>43406</v>
      </c>
      <c r="BD472" s="5">
        <v>2.8220000000000001</v>
      </c>
    </row>
    <row r="473" spans="1:56">
      <c r="A473" s="4">
        <v>43413</v>
      </c>
      <c r="B473" s="318">
        <v>43413</v>
      </c>
      <c r="C473" s="316">
        <v>0.43519999999999998</v>
      </c>
      <c r="D473" s="316">
        <f t="shared" si="124"/>
        <v>0.35475859872611476</v>
      </c>
      <c r="E473" s="316">
        <f t="shared" si="142"/>
        <v>2.9199999999999948E-2</v>
      </c>
      <c r="F473" s="4">
        <v>43413</v>
      </c>
      <c r="G473" s="5">
        <v>0.40600000000000003</v>
      </c>
      <c r="H473" s="5">
        <f t="shared" si="125"/>
        <v>0.33359872611464969</v>
      </c>
      <c r="I473" s="106"/>
      <c r="J473" s="95">
        <f t="shared" si="126"/>
        <v>96.029206693419056</v>
      </c>
      <c r="K473" s="70">
        <f t="shared" si="127"/>
        <v>1.9936992551588505E-3</v>
      </c>
      <c r="L473" s="74">
        <f t="shared" si="128"/>
        <v>4.276250443705068E-2</v>
      </c>
      <c r="M473" s="74">
        <f t="shared" si="129"/>
        <v>5.6967553641331957E-2</v>
      </c>
      <c r="N473" s="106"/>
      <c r="O473" s="4">
        <v>43413</v>
      </c>
      <c r="P473" s="5">
        <v>1.32</v>
      </c>
      <c r="Q473" s="5">
        <f t="shared" si="130"/>
        <v>1.1459872611464981</v>
      </c>
      <c r="R473" s="106"/>
      <c r="S473" s="5">
        <f>(1+G473)/(1+P473)-1</f>
        <v>-0.39396551724137929</v>
      </c>
      <c r="T473" s="95">
        <f t="shared" si="143"/>
        <v>104.02638267670548</v>
      </c>
      <c r="U473" s="70">
        <f t="shared" si="144"/>
        <v>1.1331930130316944E-3</v>
      </c>
      <c r="V473" s="74">
        <f t="shared" si="140"/>
        <v>1.7365695444066145E-2</v>
      </c>
      <c r="W473" s="74">
        <f t="shared" si="131"/>
        <v>2.4705736117558087E-2</v>
      </c>
      <c r="X473" s="106"/>
      <c r="Y473" s="318"/>
      <c r="Z473" s="316"/>
      <c r="AA473" s="316"/>
      <c r="AB473" s="316"/>
      <c r="AC473" s="318">
        <v>43413</v>
      </c>
      <c r="AD473" s="316">
        <v>0.82789999999999997</v>
      </c>
      <c r="AE473" s="316">
        <f t="shared" si="133"/>
        <v>0.60941656050955417</v>
      </c>
      <c r="AF473" s="316">
        <f t="shared" si="141"/>
        <v>-7.9000000000000181E-3</v>
      </c>
      <c r="AG473" s="316"/>
      <c r="AH473" s="4">
        <v>43413</v>
      </c>
      <c r="AI473" s="5">
        <v>0.82</v>
      </c>
      <c r="AJ473" s="5">
        <f t="shared" si="134"/>
        <v>0.67028025477706998</v>
      </c>
      <c r="AK473" s="106"/>
      <c r="AL473" s="95">
        <f t="shared" si="136"/>
        <v>92.158005898199178</v>
      </c>
      <c r="AM473" s="70">
        <f t="shared" si="137"/>
        <v>-8.9232151422255685E-4</v>
      </c>
      <c r="AN473" s="74">
        <f t="shared" si="138"/>
        <v>4.583547068585743E-2</v>
      </c>
      <c r="AO473" s="74">
        <f t="shared" si="139"/>
        <v>6.078951714164807E-2</v>
      </c>
      <c r="AP473" s="106"/>
      <c r="AQ473" s="4">
        <v>43413</v>
      </c>
      <c r="AR473" s="5">
        <v>1.3454999999999999</v>
      </c>
      <c r="AS473" s="330">
        <v>43413</v>
      </c>
      <c r="AT473" s="404">
        <v>1.9762999999999999</v>
      </c>
      <c r="AU473" s="330">
        <v>43413</v>
      </c>
      <c r="AV473" s="328">
        <v>1.9762999999999999</v>
      </c>
      <c r="AW473" s="330">
        <v>43413</v>
      </c>
      <c r="AX473" s="404">
        <v>1.9762999999999999</v>
      </c>
      <c r="AY473" s="330">
        <v>43413</v>
      </c>
      <c r="AZ473" s="404">
        <v>3.9529000000000001</v>
      </c>
      <c r="BA473" s="106"/>
      <c r="BC473" s="4">
        <v>43413</v>
      </c>
      <c r="BD473" s="5">
        <v>2.8109999999999999</v>
      </c>
    </row>
    <row r="474" spans="1:56">
      <c r="A474" s="4">
        <v>43420</v>
      </c>
      <c r="B474" s="318">
        <v>43420</v>
      </c>
      <c r="C474" s="316">
        <v>0.3947</v>
      </c>
      <c r="D474" s="316">
        <f t="shared" si="124"/>
        <v>0.35348343949044592</v>
      </c>
      <c r="E474" s="316">
        <f t="shared" si="142"/>
        <v>2.8700000000000003E-2</v>
      </c>
      <c r="F474" s="4">
        <v>43420</v>
      </c>
      <c r="G474" s="5">
        <v>0.36599999999999999</v>
      </c>
      <c r="H474" s="5">
        <f t="shared" si="125"/>
        <v>0.33237579617834395</v>
      </c>
      <c r="I474" s="106"/>
      <c r="J474" s="95">
        <f t="shared" si="126"/>
        <v>96.412609886108257</v>
      </c>
      <c r="K474" s="70">
        <f t="shared" si="127"/>
        <v>3.992568572530714E-3</v>
      </c>
      <c r="L474" s="74">
        <f t="shared" si="128"/>
        <v>4.2657552701754843E-2</v>
      </c>
      <c r="M474" s="74">
        <f t="shared" si="129"/>
        <v>5.6770472957167223E-2</v>
      </c>
      <c r="N474" s="106"/>
      <c r="O474" s="4">
        <v>43420</v>
      </c>
      <c r="P474" s="5">
        <v>1.28</v>
      </c>
      <c r="Q474" s="5">
        <f t="shared" si="130"/>
        <v>1.1467515923566891</v>
      </c>
      <c r="R474" s="106"/>
      <c r="S474" s="5">
        <f>(1+G474)/(1+P474)-1</f>
        <v>-0.40087719298245617</v>
      </c>
      <c r="T474" s="95">
        <f t="shared" si="143"/>
        <v>104.09859427587985</v>
      </c>
      <c r="U474" s="70">
        <f t="shared" si="144"/>
        <v>6.9416620395987912E-4</v>
      </c>
      <c r="V474" s="74">
        <f t="shared" si="140"/>
        <v>1.73432267151424E-2</v>
      </c>
      <c r="W474" s="74">
        <f t="shared" si="131"/>
        <v>2.4598131000789152E-2</v>
      </c>
      <c r="X474" s="106"/>
      <c r="Y474" s="318"/>
      <c r="Z474" s="316"/>
      <c r="AA474" s="316"/>
      <c r="AB474" s="316"/>
      <c r="AC474" s="318">
        <v>43420</v>
      </c>
      <c r="AD474" s="316">
        <v>0.81910000000000005</v>
      </c>
      <c r="AE474" s="316">
        <f t="shared" si="133"/>
        <v>0.60920063694267534</v>
      </c>
      <c r="AF474" s="316">
        <f t="shared" si="141"/>
        <v>-1.21E-2</v>
      </c>
      <c r="AG474" s="316"/>
      <c r="AH474" s="4">
        <v>43420</v>
      </c>
      <c r="AI474" s="5">
        <v>0.80700000000000005</v>
      </c>
      <c r="AJ474" s="5">
        <f t="shared" si="134"/>
        <v>0.6700573248407643</v>
      </c>
      <c r="AK474" s="106"/>
      <c r="AL474" s="95">
        <f t="shared" si="136"/>
        <v>92.276921208324467</v>
      </c>
      <c r="AM474" s="70">
        <f t="shared" si="137"/>
        <v>1.2903416145597407E-3</v>
      </c>
      <c r="AN474" s="74">
        <f t="shared" si="138"/>
        <v>4.5379636439699771E-2</v>
      </c>
      <c r="AO474" s="74">
        <f t="shared" si="139"/>
        <v>6.0601041683319097E-2</v>
      </c>
      <c r="AP474" s="106"/>
      <c r="AQ474" s="4">
        <v>43420</v>
      </c>
      <c r="AR474" s="5">
        <v>1.3799000000000001</v>
      </c>
      <c r="AS474" s="330">
        <v>43420</v>
      </c>
      <c r="AT474" s="404">
        <v>1.6638999999999999</v>
      </c>
      <c r="AU474" s="330">
        <v>43420</v>
      </c>
      <c r="AV474" s="328">
        <v>1.6638999999999999</v>
      </c>
      <c r="AW474" s="330">
        <v>43420</v>
      </c>
      <c r="AX474" s="404">
        <v>1.6638999999999999</v>
      </c>
      <c r="AY474" s="330">
        <v>43420</v>
      </c>
      <c r="AZ474" s="404">
        <v>3.9529000000000001</v>
      </c>
      <c r="BA474" s="106"/>
      <c r="BC474" s="4">
        <v>43420</v>
      </c>
      <c r="BD474" s="5">
        <v>2.6959999999999997</v>
      </c>
    </row>
    <row r="475" spans="1:56">
      <c r="A475" s="4">
        <v>43427</v>
      </c>
      <c r="B475" s="318">
        <v>43427</v>
      </c>
      <c r="C475" s="316">
        <v>0.36159999999999998</v>
      </c>
      <c r="D475" s="316">
        <f t="shared" si="124"/>
        <v>0.35264840764331229</v>
      </c>
      <c r="E475" s="316">
        <f t="shared" si="142"/>
        <v>2.2599999999999953E-2</v>
      </c>
      <c r="F475" s="4">
        <v>43427</v>
      </c>
      <c r="G475" s="5">
        <v>0.33900000000000002</v>
      </c>
      <c r="H475" s="5">
        <f t="shared" si="125"/>
        <v>0.33148407643312094</v>
      </c>
      <c r="I475" s="106"/>
      <c r="J475" s="95">
        <f t="shared" si="126"/>
        <v>96.672358823191772</v>
      </c>
      <c r="K475" s="70">
        <f t="shared" si="127"/>
        <v>2.6941386338400655E-3</v>
      </c>
      <c r="L475" s="74">
        <f t="shared" si="128"/>
        <v>4.2740654680065875E-2</v>
      </c>
      <c r="M475" s="74">
        <f t="shared" si="129"/>
        <v>5.6571631672799938E-2</v>
      </c>
      <c r="N475" s="106"/>
      <c r="O475" s="4">
        <v>43427</v>
      </c>
      <c r="P475" s="5">
        <v>1.1100000000000001</v>
      </c>
      <c r="Q475" s="5">
        <f t="shared" si="130"/>
        <v>1.1466242038216572</v>
      </c>
      <c r="R475" s="106"/>
      <c r="S475" s="5">
        <f>(1+G475)/(1+P475)-1</f>
        <v>-0.3654028436018959</v>
      </c>
      <c r="T475" s="95">
        <f t="shared" si="143"/>
        <v>103.72855023798178</v>
      </c>
      <c r="U475" s="70">
        <f t="shared" si="144"/>
        <v>-3.5547457722376729E-3</v>
      </c>
      <c r="V475" s="74">
        <f t="shared" si="140"/>
        <v>1.7701485807866874E-2</v>
      </c>
      <c r="W475" s="74">
        <f t="shared" si="131"/>
        <v>2.4492438534503388E-2</v>
      </c>
      <c r="X475" s="106"/>
      <c r="Y475" s="318"/>
      <c r="Z475" s="316"/>
      <c r="AA475" s="316"/>
      <c r="AB475" s="316"/>
      <c r="AC475" s="318">
        <v>43427</v>
      </c>
      <c r="AD475" s="316">
        <v>0.80820000000000003</v>
      </c>
      <c r="AE475" s="316">
        <f t="shared" si="133"/>
        <v>0.60935286624203844</v>
      </c>
      <c r="AF475" s="316">
        <f t="shared" si="141"/>
        <v>-1.6199999999999992E-2</v>
      </c>
      <c r="AG475" s="316"/>
      <c r="AH475" s="4">
        <v>43427</v>
      </c>
      <c r="AI475" s="5">
        <v>0.79200000000000004</v>
      </c>
      <c r="AJ475" s="5">
        <f t="shared" si="134"/>
        <v>0.67010191082802562</v>
      </c>
      <c r="AK475" s="106"/>
      <c r="AL475" s="95">
        <f t="shared" si="136"/>
        <v>92.414340958739146</v>
      </c>
      <c r="AM475" s="70">
        <f t="shared" si="137"/>
        <v>1.4892103964374828E-3</v>
      </c>
      <c r="AN475" s="74">
        <f t="shared" si="138"/>
        <v>4.5416464452620757E-2</v>
      </c>
      <c r="AO475" s="74">
        <f t="shared" si="139"/>
        <v>6.041172098701364E-2</v>
      </c>
      <c r="AP475" s="106"/>
      <c r="AQ475" s="4">
        <v>43427</v>
      </c>
      <c r="AR475" s="5">
        <v>1.3953</v>
      </c>
      <c r="AS475" s="330">
        <v>43427</v>
      </c>
      <c r="AT475" s="404">
        <v>2.2869000000000002</v>
      </c>
      <c r="AU475" s="330">
        <v>43427</v>
      </c>
      <c r="AV475" s="328">
        <v>2.2869000000000002</v>
      </c>
      <c r="AW475" s="330">
        <v>43427</v>
      </c>
      <c r="AX475" s="404">
        <v>2.2869000000000002</v>
      </c>
      <c r="AY475" s="330">
        <v>43427</v>
      </c>
      <c r="AZ475" s="404">
        <v>3.9529000000000001</v>
      </c>
      <c r="BA475" s="106"/>
      <c r="BC475" s="4">
        <v>43427</v>
      </c>
      <c r="BD475" s="5">
        <v>2.6850000000000001</v>
      </c>
    </row>
    <row r="476" spans="1:56">
      <c r="A476" s="11"/>
      <c r="B476" s="318"/>
      <c r="C476" s="316"/>
      <c r="D476" s="316"/>
      <c r="E476" s="316"/>
      <c r="F476" s="4"/>
      <c r="G476" s="5"/>
      <c r="H476" s="5"/>
      <c r="I476" s="106"/>
      <c r="J476" s="71"/>
      <c r="K476" s="71"/>
      <c r="L476" s="71"/>
      <c r="M476" s="71"/>
      <c r="N476" s="106"/>
      <c r="O476" s="4"/>
      <c r="P476" s="5"/>
      <c r="Q476" s="5"/>
      <c r="R476" s="106"/>
      <c r="S476" s="5"/>
      <c r="T476" s="5"/>
      <c r="U476" s="5"/>
      <c r="V476" s="5"/>
      <c r="W476" s="5"/>
      <c r="X476" s="106"/>
      <c r="Y476" s="318"/>
      <c r="Z476" s="316"/>
      <c r="AA476" s="316"/>
      <c r="AB476" s="316"/>
      <c r="AC476" s="316"/>
      <c r="AD476" s="316"/>
      <c r="AE476" s="316"/>
      <c r="AF476" s="316"/>
      <c r="AG476" s="316"/>
      <c r="AH476" s="4"/>
      <c r="AI476" s="5"/>
      <c r="AJ476" s="5"/>
      <c r="AK476" s="106"/>
      <c r="AL476" s="71"/>
      <c r="AM476" s="71"/>
      <c r="AN476" s="71"/>
      <c r="AO476" s="71"/>
      <c r="AP476" s="106"/>
      <c r="AQ476" s="4"/>
      <c r="AR476" s="5"/>
      <c r="AS476" s="330"/>
      <c r="AT476" s="328"/>
      <c r="AU476" s="330"/>
      <c r="AV476" s="328"/>
      <c r="AW476" s="330"/>
      <c r="AX476" s="328"/>
      <c r="AY476" s="330"/>
      <c r="AZ476" s="328"/>
      <c r="BA476" s="106"/>
      <c r="BC476" s="4"/>
      <c r="BD476" s="5"/>
    </row>
    <row r="477" spans="1:56">
      <c r="A477" s="11"/>
      <c r="B477" s="318"/>
      <c r="C477" s="316"/>
      <c r="D477" s="316"/>
      <c r="E477" s="316"/>
      <c r="F477" s="4"/>
      <c r="G477" s="5"/>
      <c r="H477" s="5"/>
      <c r="I477" s="106"/>
      <c r="J477" s="71"/>
      <c r="K477" s="71"/>
      <c r="L477" s="71"/>
      <c r="M477" s="71"/>
      <c r="N477" s="106"/>
      <c r="O477" s="4"/>
      <c r="P477" s="5"/>
      <c r="Q477" s="5"/>
      <c r="R477" s="106"/>
      <c r="S477" s="5"/>
      <c r="T477" s="5"/>
      <c r="U477" s="5"/>
      <c r="V477" s="5"/>
      <c r="W477" s="5"/>
      <c r="X477" s="106"/>
      <c r="Y477" s="318"/>
      <c r="Z477" s="316"/>
      <c r="AA477" s="316"/>
      <c r="AB477" s="316"/>
      <c r="AC477" s="316"/>
      <c r="AD477" s="316"/>
      <c r="AE477" s="316"/>
      <c r="AF477" s="316"/>
      <c r="AG477" s="316"/>
      <c r="AH477" s="4"/>
      <c r="AI477" s="5"/>
      <c r="AJ477" s="5"/>
      <c r="AK477" s="106"/>
      <c r="AL477" s="71"/>
      <c r="AM477" s="71"/>
      <c r="AN477" s="71"/>
      <c r="AO477" s="71"/>
      <c r="AP477" s="106"/>
      <c r="AQ477" s="4"/>
      <c r="AR477" s="5"/>
      <c r="AS477" s="330"/>
      <c r="AT477" s="328"/>
      <c r="AU477" s="330"/>
      <c r="AV477" s="328"/>
      <c r="AW477" s="330"/>
      <c r="AX477" s="328"/>
      <c r="AY477" s="330"/>
      <c r="AZ477" s="328"/>
      <c r="BA477" s="106"/>
      <c r="BC477" s="4"/>
      <c r="BD477" s="5"/>
    </row>
    <row r="478" spans="1:56">
      <c r="A478" s="11"/>
      <c r="B478" s="318"/>
      <c r="C478" s="316"/>
      <c r="D478" s="316"/>
      <c r="E478" s="316"/>
      <c r="F478" s="4"/>
      <c r="G478" s="5"/>
      <c r="H478" s="5"/>
      <c r="I478" s="106"/>
      <c r="J478" s="71"/>
      <c r="K478" s="71"/>
      <c r="L478" s="71"/>
      <c r="M478" s="71"/>
      <c r="N478" s="106"/>
      <c r="O478" s="4"/>
      <c r="P478" s="5"/>
      <c r="Q478" s="5"/>
      <c r="R478" s="106"/>
      <c r="S478" s="5"/>
      <c r="T478" s="5"/>
      <c r="U478" s="5"/>
      <c r="V478" s="5"/>
      <c r="W478" s="5"/>
      <c r="X478" s="106"/>
      <c r="Y478" s="318"/>
      <c r="Z478" s="316"/>
      <c r="AA478" s="316"/>
      <c r="AB478" s="316"/>
      <c r="AC478" s="316"/>
      <c r="AD478" s="316"/>
      <c r="AE478" s="316"/>
      <c r="AF478" s="316"/>
      <c r="AG478" s="316"/>
      <c r="AH478" s="4"/>
      <c r="AI478" s="5"/>
      <c r="AJ478" s="5"/>
      <c r="AK478" s="106"/>
      <c r="AL478" s="71"/>
      <c r="AM478" s="71"/>
      <c r="AN478" s="71"/>
      <c r="AO478" s="71"/>
      <c r="AP478" s="106"/>
      <c r="AQ478" s="4"/>
      <c r="AR478" s="5"/>
      <c r="AS478" s="330"/>
      <c r="AT478" s="328"/>
      <c r="AU478" s="330"/>
      <c r="AV478" s="328"/>
      <c r="AW478" s="330"/>
      <c r="AX478" s="328"/>
      <c r="AY478" s="330"/>
      <c r="AZ478" s="328"/>
      <c r="BA478" s="106"/>
      <c r="BC478" s="4"/>
      <c r="BD478" s="5"/>
    </row>
    <row r="479" spans="1:56">
      <c r="A479" s="11"/>
      <c r="B479" s="318"/>
      <c r="C479" s="316"/>
      <c r="D479" s="316"/>
      <c r="E479" s="316"/>
      <c r="F479" s="4"/>
      <c r="G479" s="5"/>
      <c r="H479" s="5"/>
      <c r="I479" s="106"/>
      <c r="J479" s="71"/>
      <c r="K479" s="71"/>
      <c r="L479" s="71"/>
      <c r="M479" s="71"/>
      <c r="N479" s="106"/>
      <c r="O479" s="4"/>
      <c r="P479" s="5"/>
      <c r="Q479" s="5"/>
      <c r="R479" s="106"/>
      <c r="S479" s="5"/>
      <c r="T479" s="5"/>
      <c r="U479" s="5"/>
      <c r="V479" s="5"/>
      <c r="W479" s="5"/>
      <c r="X479" s="106"/>
      <c r="Y479" s="318"/>
      <c r="Z479" s="316"/>
      <c r="AA479" s="316"/>
      <c r="AB479" s="316"/>
      <c r="AC479" s="316"/>
      <c r="AD479" s="316"/>
      <c r="AE479" s="316"/>
      <c r="AF479" s="316"/>
      <c r="AG479" s="316"/>
      <c r="AH479" s="4"/>
      <c r="AI479" s="5"/>
      <c r="AJ479" s="5"/>
      <c r="AK479" s="106"/>
      <c r="AL479" s="71"/>
      <c r="AM479" s="71"/>
      <c r="AN479" s="71"/>
      <c r="AO479" s="71"/>
      <c r="AP479" s="106"/>
      <c r="AQ479" s="4"/>
      <c r="AR479" s="5"/>
      <c r="AS479" s="330"/>
      <c r="AT479" s="328"/>
      <c r="AU479" s="330"/>
      <c r="AV479" s="328"/>
      <c r="AW479" s="330"/>
      <c r="AX479" s="328"/>
      <c r="AY479" s="330"/>
      <c r="AZ479" s="328"/>
      <c r="BA479" s="106"/>
      <c r="BC479" s="4"/>
      <c r="BD479" s="5"/>
    </row>
    <row r="480" spans="1:56">
      <c r="A480" s="11"/>
      <c r="B480" s="318"/>
      <c r="C480" s="316"/>
      <c r="D480" s="316"/>
      <c r="E480" s="316"/>
      <c r="F480" s="4"/>
      <c r="G480" s="5"/>
      <c r="H480" s="5"/>
      <c r="I480" s="106"/>
      <c r="J480" s="71"/>
      <c r="K480" s="71"/>
      <c r="L480" s="71"/>
      <c r="M480" s="71"/>
      <c r="N480" s="106"/>
      <c r="O480" s="4"/>
      <c r="P480" s="5"/>
      <c r="Q480" s="5"/>
      <c r="R480" s="106"/>
      <c r="S480" s="5"/>
      <c r="T480" s="5"/>
      <c r="U480" s="5"/>
      <c r="V480" s="5"/>
      <c r="W480" s="5"/>
      <c r="X480" s="106"/>
      <c r="Y480" s="318"/>
      <c r="Z480" s="316"/>
      <c r="AA480" s="316"/>
      <c r="AB480" s="316"/>
      <c r="AC480" s="316"/>
      <c r="AD480" s="316"/>
      <c r="AE480" s="316"/>
      <c r="AF480" s="316"/>
      <c r="AG480" s="316"/>
      <c r="AH480" s="4"/>
      <c r="AI480" s="5"/>
      <c r="AJ480" s="5"/>
      <c r="AK480" s="106"/>
      <c r="AL480" s="71"/>
      <c r="AM480" s="71"/>
      <c r="AN480" s="71"/>
      <c r="AO480" s="71"/>
      <c r="AP480" s="106"/>
      <c r="AQ480" s="4"/>
      <c r="AR480" s="5"/>
      <c r="AS480" s="330"/>
      <c r="AT480" s="328"/>
      <c r="AU480" s="330"/>
      <c r="AV480" s="328"/>
      <c r="AW480" s="330"/>
      <c r="AX480" s="328"/>
      <c r="AY480" s="330"/>
      <c r="AZ480" s="328"/>
      <c r="BA480" s="106"/>
      <c r="BC480" s="4"/>
      <c r="BD480" s="5"/>
    </row>
    <row r="481" spans="1:56">
      <c r="A481" s="11"/>
      <c r="B481" s="318"/>
      <c r="C481" s="316"/>
      <c r="D481" s="316"/>
      <c r="E481" s="316"/>
      <c r="F481" s="4"/>
      <c r="G481" s="5"/>
      <c r="H481" s="5"/>
      <c r="I481" s="106"/>
      <c r="J481" s="71"/>
      <c r="K481" s="71"/>
      <c r="L481" s="71"/>
      <c r="M481" s="71"/>
      <c r="N481" s="106"/>
      <c r="O481" s="4"/>
      <c r="P481" s="5"/>
      <c r="Q481" s="5"/>
      <c r="R481" s="106"/>
      <c r="S481" s="5"/>
      <c r="T481" s="5"/>
      <c r="U481" s="5"/>
      <c r="V481" s="5"/>
      <c r="W481" s="5"/>
      <c r="X481" s="106"/>
      <c r="Y481" s="318"/>
      <c r="Z481" s="316"/>
      <c r="AA481" s="316"/>
      <c r="AB481" s="316"/>
      <c r="AC481" s="316"/>
      <c r="AD481" s="316"/>
      <c r="AE481" s="316"/>
      <c r="AF481" s="316"/>
      <c r="AG481" s="316"/>
      <c r="AH481" s="4"/>
      <c r="AI481" s="5"/>
      <c r="AJ481" s="5"/>
      <c r="AK481" s="106"/>
      <c r="AL481" s="71"/>
      <c r="AM481" s="71"/>
      <c r="AN481" s="71"/>
      <c r="AO481" s="71"/>
      <c r="AP481" s="106"/>
      <c r="AQ481" s="4"/>
      <c r="AR481" s="5"/>
      <c r="AS481" s="330"/>
      <c r="AT481" s="328"/>
      <c r="AU481" s="330"/>
      <c r="AV481" s="328"/>
      <c r="AW481" s="330"/>
      <c r="AX481" s="328"/>
      <c r="AY481" s="330"/>
      <c r="AZ481" s="328"/>
      <c r="BA481" s="106"/>
      <c r="BC481" s="4"/>
      <c r="BD481" s="5"/>
    </row>
    <row r="482" spans="1:56">
      <c r="A482" s="11"/>
      <c r="B482" s="318"/>
      <c r="C482" s="316"/>
      <c r="D482" s="316"/>
      <c r="E482" s="316"/>
      <c r="F482" s="4"/>
      <c r="G482" s="5"/>
      <c r="H482" s="5"/>
      <c r="I482" s="106"/>
      <c r="J482" s="71"/>
      <c r="K482" s="71"/>
      <c r="L482" s="71"/>
      <c r="M482" s="71"/>
      <c r="N482" s="106"/>
      <c r="O482" s="4"/>
      <c r="P482" s="5"/>
      <c r="Q482" s="5"/>
      <c r="R482" s="106"/>
      <c r="S482" s="5"/>
      <c r="T482" s="5"/>
      <c r="U482" s="5"/>
      <c r="V482" s="5"/>
      <c r="W482" s="5"/>
      <c r="X482" s="106"/>
      <c r="Y482" s="318"/>
      <c r="Z482" s="316"/>
      <c r="AA482" s="316"/>
      <c r="AB482" s="316"/>
      <c r="AC482" s="316"/>
      <c r="AD482" s="316"/>
      <c r="AE482" s="316"/>
      <c r="AF482" s="316"/>
      <c r="AG482" s="316"/>
      <c r="AH482" s="4"/>
      <c r="AI482" s="5"/>
      <c r="AJ482" s="5"/>
      <c r="AK482" s="106"/>
      <c r="AL482" s="71"/>
      <c r="AM482" s="71"/>
      <c r="AN482" s="71"/>
      <c r="AO482" s="71"/>
      <c r="AP482" s="106"/>
      <c r="AQ482" s="4"/>
      <c r="AR482" s="5"/>
      <c r="AS482" s="330"/>
      <c r="AT482" s="328"/>
      <c r="AU482" s="330"/>
      <c r="AV482" s="328"/>
      <c r="AW482" s="330"/>
      <c r="AX482" s="328"/>
      <c r="AY482" s="330"/>
      <c r="AZ482" s="328"/>
      <c r="BA482" s="106"/>
      <c r="BC482" s="4"/>
      <c r="BD482" s="5"/>
    </row>
    <row r="483" spans="1:56">
      <c r="A483" s="11"/>
      <c r="B483" s="318"/>
      <c r="C483" s="316"/>
      <c r="D483" s="316"/>
      <c r="E483" s="316"/>
      <c r="F483" s="4"/>
      <c r="G483" s="5"/>
      <c r="H483" s="5"/>
      <c r="I483" s="106"/>
      <c r="J483" s="71"/>
      <c r="K483" s="71"/>
      <c r="L483" s="71"/>
      <c r="M483" s="71"/>
      <c r="N483" s="106"/>
      <c r="O483" s="4"/>
      <c r="P483" s="5"/>
      <c r="Q483" s="5"/>
      <c r="R483" s="106"/>
      <c r="S483" s="5"/>
      <c r="T483" s="5"/>
      <c r="U483" s="5"/>
      <c r="V483" s="5"/>
      <c r="W483" s="5"/>
      <c r="X483" s="106"/>
      <c r="Y483" s="318"/>
      <c r="Z483" s="316"/>
      <c r="AA483" s="316"/>
      <c r="AB483" s="316"/>
      <c r="AC483" s="316"/>
      <c r="AD483" s="316"/>
      <c r="AE483" s="316"/>
      <c r="AF483" s="316"/>
      <c r="AG483" s="316"/>
      <c r="AH483" s="4"/>
      <c r="AI483" s="5"/>
      <c r="AJ483" s="5"/>
      <c r="AK483" s="106"/>
      <c r="AL483" s="71"/>
      <c r="AM483" s="71"/>
      <c r="AN483" s="71"/>
      <c r="AO483" s="71"/>
      <c r="AP483" s="106"/>
      <c r="AQ483" s="4"/>
      <c r="AR483" s="5"/>
      <c r="AS483" s="330"/>
      <c r="AT483" s="328"/>
      <c r="AU483" s="330"/>
      <c r="AV483" s="328"/>
      <c r="AW483" s="330"/>
      <c r="AX483" s="328"/>
      <c r="AY483" s="330"/>
      <c r="AZ483" s="328"/>
      <c r="BA483" s="106"/>
      <c r="BC483" s="4"/>
      <c r="BD483" s="5"/>
    </row>
    <row r="484" spans="1:56">
      <c r="A484" s="11"/>
      <c r="B484" s="318"/>
      <c r="C484" s="316"/>
      <c r="D484" s="316"/>
      <c r="E484" s="316"/>
      <c r="F484" s="4"/>
      <c r="G484" s="5"/>
      <c r="H484" s="5"/>
      <c r="I484" s="106"/>
      <c r="J484" s="71"/>
      <c r="K484" s="71"/>
      <c r="L484" s="71"/>
      <c r="M484" s="71"/>
      <c r="N484" s="106"/>
      <c r="O484" s="4"/>
      <c r="P484" s="5"/>
      <c r="Q484" s="5"/>
      <c r="R484" s="106"/>
      <c r="S484" s="5"/>
      <c r="T484" s="5"/>
      <c r="U484" s="5"/>
      <c r="V484" s="5"/>
      <c r="W484" s="5"/>
      <c r="X484" s="106"/>
      <c r="Y484" s="318"/>
      <c r="Z484" s="316"/>
      <c r="AA484" s="316"/>
      <c r="AB484" s="316"/>
      <c r="AC484" s="316"/>
      <c r="AD484" s="316"/>
      <c r="AE484" s="316"/>
      <c r="AF484" s="316"/>
      <c r="AG484" s="316"/>
      <c r="AH484" s="4"/>
      <c r="AI484" s="5"/>
      <c r="AJ484" s="5"/>
      <c r="AK484" s="106"/>
      <c r="AL484" s="71"/>
      <c r="AM484" s="71"/>
      <c r="AN484" s="71"/>
      <c r="AO484" s="71"/>
      <c r="AP484" s="106"/>
      <c r="AQ484" s="4"/>
      <c r="AR484" s="5"/>
      <c r="AS484" s="330"/>
      <c r="AT484" s="328"/>
      <c r="AU484" s="330"/>
      <c r="AV484" s="328"/>
      <c r="AW484" s="330"/>
      <c r="AX484" s="328"/>
      <c r="AY484" s="330"/>
      <c r="AZ484" s="328"/>
      <c r="BA484" s="106"/>
      <c r="BC484" s="4"/>
      <c r="BD484" s="5"/>
    </row>
    <row r="485" spans="1:56">
      <c r="A485" s="11"/>
      <c r="B485" s="318"/>
      <c r="C485" s="316"/>
      <c r="D485" s="316"/>
      <c r="E485" s="316"/>
      <c r="F485" s="4"/>
      <c r="G485" s="5"/>
      <c r="H485" s="5"/>
      <c r="I485" s="106"/>
      <c r="J485" s="71"/>
      <c r="K485" s="71"/>
      <c r="L485" s="71"/>
      <c r="M485" s="71"/>
      <c r="N485" s="106"/>
      <c r="O485" s="4"/>
      <c r="P485" s="5"/>
      <c r="Q485" s="5"/>
      <c r="R485" s="106"/>
      <c r="S485" s="5"/>
      <c r="T485" s="5"/>
      <c r="U485" s="5"/>
      <c r="V485" s="5"/>
      <c r="W485" s="5"/>
      <c r="X485" s="106"/>
      <c r="Y485" s="318"/>
      <c r="Z485" s="316"/>
      <c r="AA485" s="316"/>
      <c r="AB485" s="316"/>
      <c r="AC485" s="316"/>
      <c r="AD485" s="316"/>
      <c r="AE485" s="316"/>
      <c r="AF485" s="316"/>
      <c r="AG485" s="316"/>
      <c r="AH485" s="4"/>
      <c r="AI485" s="5"/>
      <c r="AJ485" s="5"/>
      <c r="AK485" s="106"/>
      <c r="AL485" s="71"/>
      <c r="AM485" s="71"/>
      <c r="AN485" s="71"/>
      <c r="AO485" s="71"/>
      <c r="AP485" s="106"/>
      <c r="AQ485" s="4"/>
      <c r="AR485" s="5"/>
      <c r="AS485" s="330"/>
      <c r="AT485" s="328"/>
      <c r="AU485" s="330"/>
      <c r="AV485" s="328"/>
      <c r="AW485" s="330"/>
      <c r="AX485" s="328"/>
      <c r="AY485" s="330"/>
      <c r="AZ485" s="328"/>
      <c r="BA485" s="106"/>
      <c r="BC485" s="4"/>
      <c r="BD485" s="5"/>
    </row>
    <row r="486" spans="1:56">
      <c r="A486" s="11"/>
      <c r="B486" s="318"/>
      <c r="C486" s="316"/>
      <c r="D486" s="316"/>
      <c r="E486" s="316"/>
      <c r="F486" s="4"/>
      <c r="G486" s="5"/>
      <c r="H486" s="5"/>
      <c r="I486" s="106"/>
      <c r="J486" s="71"/>
      <c r="K486" s="71"/>
      <c r="L486" s="71"/>
      <c r="M486" s="71"/>
      <c r="N486" s="106"/>
      <c r="O486" s="4"/>
      <c r="P486" s="5"/>
      <c r="Q486" s="5"/>
      <c r="R486" s="106"/>
      <c r="S486" s="5"/>
      <c r="T486" s="5"/>
      <c r="U486" s="5"/>
      <c r="V486" s="5"/>
      <c r="W486" s="5"/>
      <c r="X486" s="106"/>
      <c r="Y486" s="318"/>
      <c r="Z486" s="316"/>
      <c r="AA486" s="316"/>
      <c r="AB486" s="316"/>
      <c r="AC486" s="316"/>
      <c r="AD486" s="316"/>
      <c r="AE486" s="316"/>
      <c r="AF486" s="316"/>
      <c r="AG486" s="316"/>
      <c r="AH486" s="4"/>
      <c r="AI486" s="5"/>
      <c r="AJ486" s="5"/>
      <c r="AK486" s="106"/>
      <c r="AL486" s="71"/>
      <c r="AM486" s="71"/>
      <c r="AN486" s="71"/>
      <c r="AO486" s="71"/>
      <c r="AP486" s="106"/>
      <c r="AQ486" s="4"/>
      <c r="AR486" s="5"/>
      <c r="AS486" s="330"/>
      <c r="AT486" s="328"/>
      <c r="AU486" s="330"/>
      <c r="AV486" s="328"/>
      <c r="AW486" s="330"/>
      <c r="AX486" s="328"/>
      <c r="AY486" s="330"/>
      <c r="AZ486" s="328"/>
      <c r="BA486" s="106"/>
      <c r="BC486" s="4"/>
      <c r="BD486" s="5"/>
    </row>
    <row r="487" spans="1:56">
      <c r="A487" s="11"/>
      <c r="B487" s="318"/>
      <c r="C487" s="316"/>
      <c r="D487" s="316"/>
      <c r="E487" s="316"/>
      <c r="F487" s="4"/>
      <c r="G487" s="5"/>
      <c r="H487" s="5"/>
      <c r="I487" s="106"/>
      <c r="J487" s="71"/>
      <c r="K487" s="71"/>
      <c r="L487" s="71"/>
      <c r="M487" s="71"/>
      <c r="N487" s="106"/>
      <c r="O487" s="4"/>
      <c r="P487" s="5"/>
      <c r="Q487" s="5"/>
      <c r="R487" s="106"/>
      <c r="S487" s="5"/>
      <c r="T487" s="5"/>
      <c r="U487" s="5"/>
      <c r="V487" s="5"/>
      <c r="W487" s="5"/>
      <c r="X487" s="106"/>
      <c r="Y487" s="318"/>
      <c r="Z487" s="316"/>
      <c r="AA487" s="316"/>
      <c r="AB487" s="316"/>
      <c r="AC487" s="316"/>
      <c r="AD487" s="316"/>
      <c r="AE487" s="316"/>
      <c r="AF487" s="316"/>
      <c r="AG487" s="316"/>
      <c r="AH487" s="4"/>
      <c r="AI487" s="5"/>
      <c r="AJ487" s="5"/>
      <c r="AK487" s="106"/>
      <c r="AL487" s="71"/>
      <c r="AM487" s="71"/>
      <c r="AN487" s="71"/>
      <c r="AO487" s="71"/>
      <c r="AP487" s="106"/>
      <c r="AQ487" s="4"/>
      <c r="AR487" s="5"/>
      <c r="AS487" s="330"/>
      <c r="AT487" s="328"/>
      <c r="AU487" s="330"/>
      <c r="AV487" s="328"/>
      <c r="AW487" s="330"/>
      <c r="AX487" s="328"/>
      <c r="AY487" s="330"/>
      <c r="AZ487" s="328"/>
      <c r="BA487" s="106"/>
      <c r="BC487" s="4"/>
      <c r="BD487" s="5"/>
    </row>
    <row r="488" spans="1:56">
      <c r="A488" s="11"/>
      <c r="B488" s="318"/>
      <c r="C488" s="316"/>
      <c r="D488" s="316"/>
      <c r="E488" s="316"/>
      <c r="F488" s="4"/>
      <c r="G488" s="5"/>
      <c r="H488" s="5"/>
      <c r="I488" s="106"/>
      <c r="J488" s="71"/>
      <c r="K488" s="71"/>
      <c r="L488" s="71"/>
      <c r="M488" s="71"/>
      <c r="N488" s="106"/>
      <c r="O488" s="4"/>
      <c r="P488" s="5"/>
      <c r="Q488" s="5"/>
      <c r="R488" s="106"/>
      <c r="S488" s="5"/>
      <c r="T488" s="5"/>
      <c r="U488" s="5"/>
      <c r="V488" s="5"/>
      <c r="W488" s="5"/>
      <c r="X488" s="106"/>
      <c r="Y488" s="318"/>
      <c r="Z488" s="316"/>
      <c r="AA488" s="316"/>
      <c r="AB488" s="316"/>
      <c r="AC488" s="316"/>
      <c r="AD488" s="316"/>
      <c r="AE488" s="316"/>
      <c r="AF488" s="316"/>
      <c r="AG488" s="316"/>
      <c r="AH488" s="4"/>
      <c r="AI488" s="5"/>
      <c r="AJ488" s="5"/>
      <c r="AK488" s="106"/>
      <c r="AL488" s="71"/>
      <c r="AM488" s="71"/>
      <c r="AN488" s="71"/>
      <c r="AO488" s="71"/>
      <c r="AP488" s="106"/>
      <c r="AQ488" s="4"/>
      <c r="AR488" s="5"/>
      <c r="AS488" s="330"/>
      <c r="AT488" s="328"/>
      <c r="AU488" s="330"/>
      <c r="AV488" s="328"/>
      <c r="AW488" s="330"/>
      <c r="AX488" s="328"/>
      <c r="AY488" s="330"/>
      <c r="AZ488" s="328"/>
      <c r="BA488" s="106"/>
      <c r="BC488" s="4"/>
      <c r="BD488" s="5"/>
    </row>
    <row r="489" spans="1:56">
      <c r="A489" s="11"/>
      <c r="B489" s="318"/>
      <c r="C489" s="316"/>
      <c r="D489" s="316"/>
      <c r="E489" s="316"/>
      <c r="F489" s="4"/>
      <c r="G489" s="5"/>
      <c r="H489" s="5"/>
      <c r="I489" s="106"/>
      <c r="J489" s="71"/>
      <c r="K489" s="71"/>
      <c r="L489" s="71"/>
      <c r="M489" s="71"/>
      <c r="N489" s="106"/>
      <c r="O489" s="4"/>
      <c r="P489" s="5"/>
      <c r="Q489" s="5"/>
      <c r="R489" s="106"/>
      <c r="S489" s="5"/>
      <c r="T489" s="5"/>
      <c r="U489" s="5"/>
      <c r="V489" s="5"/>
      <c r="W489" s="5"/>
      <c r="X489" s="106"/>
      <c r="Y489" s="318"/>
      <c r="Z489" s="316"/>
      <c r="AA489" s="316"/>
      <c r="AB489" s="316"/>
      <c r="AC489" s="316"/>
      <c r="AD489" s="316"/>
      <c r="AE489" s="316"/>
      <c r="AF489" s="316"/>
      <c r="AG489" s="316"/>
      <c r="AH489" s="4"/>
      <c r="AI489" s="5"/>
      <c r="AJ489" s="5"/>
      <c r="AK489" s="106"/>
      <c r="AL489" s="71"/>
      <c r="AM489" s="71"/>
      <c r="AN489" s="71"/>
      <c r="AO489" s="71"/>
      <c r="AP489" s="106"/>
      <c r="AQ489" s="4"/>
      <c r="AR489" s="5"/>
      <c r="AS489" s="330"/>
      <c r="AT489" s="328"/>
      <c r="AU489" s="330"/>
      <c r="AV489" s="328"/>
      <c r="AW489" s="330"/>
      <c r="AX489" s="328"/>
      <c r="AY489" s="330"/>
      <c r="AZ489" s="328"/>
      <c r="BA489" s="106"/>
      <c r="BC489" s="4"/>
      <c r="BD489" s="5"/>
    </row>
    <row r="490" spans="1:56">
      <c r="A490" s="11"/>
      <c r="B490" s="318"/>
      <c r="C490" s="316"/>
      <c r="D490" s="316"/>
      <c r="E490" s="316"/>
      <c r="F490" s="4"/>
      <c r="G490" s="5"/>
      <c r="H490" s="5"/>
      <c r="I490" s="106"/>
      <c r="J490" s="71"/>
      <c r="K490" s="71"/>
      <c r="L490" s="71"/>
      <c r="M490" s="71"/>
      <c r="N490" s="106"/>
      <c r="O490" s="4"/>
      <c r="P490" s="5"/>
      <c r="Q490" s="5"/>
      <c r="R490" s="106"/>
      <c r="S490" s="5"/>
      <c r="T490" s="5"/>
      <c r="U490" s="5"/>
      <c r="V490" s="5"/>
      <c r="W490" s="5"/>
      <c r="X490" s="106"/>
      <c r="Y490" s="318"/>
      <c r="Z490" s="316"/>
      <c r="AA490" s="316"/>
      <c r="AB490" s="316"/>
      <c r="AC490" s="316"/>
      <c r="AD490" s="316"/>
      <c r="AE490" s="316"/>
      <c r="AF490" s="316"/>
      <c r="AG490" s="316"/>
      <c r="AH490" s="4"/>
      <c r="AI490" s="5"/>
      <c r="AJ490" s="5"/>
      <c r="AK490" s="106"/>
      <c r="AL490" s="71"/>
      <c r="AM490" s="71"/>
      <c r="AN490" s="71"/>
      <c r="AO490" s="71"/>
      <c r="AP490" s="106"/>
      <c r="AQ490" s="4"/>
      <c r="AR490" s="5"/>
      <c r="AS490" s="330"/>
      <c r="AT490" s="328"/>
      <c r="AU490" s="330"/>
      <c r="AV490" s="328"/>
      <c r="AW490" s="330"/>
      <c r="AX490" s="328"/>
      <c r="AY490" s="330"/>
      <c r="AZ490" s="328"/>
      <c r="BA490" s="106"/>
      <c r="BC490" s="4"/>
      <c r="BD490" s="5"/>
    </row>
    <row r="491" spans="1:56">
      <c r="A491" s="11"/>
      <c r="B491" s="318"/>
      <c r="C491" s="316"/>
      <c r="D491" s="316"/>
      <c r="E491" s="316"/>
      <c r="F491" s="4"/>
      <c r="G491" s="5"/>
      <c r="H491" s="5"/>
      <c r="I491" s="106"/>
      <c r="J491" s="71"/>
      <c r="K491" s="71"/>
      <c r="L491" s="71"/>
      <c r="M491" s="71"/>
      <c r="N491" s="106"/>
      <c r="O491" s="4"/>
      <c r="P491" s="5"/>
      <c r="Q491" s="5"/>
      <c r="R491" s="106"/>
      <c r="S491" s="5"/>
      <c r="T491" s="5"/>
      <c r="U491" s="5"/>
      <c r="V491" s="5"/>
      <c r="W491" s="5"/>
      <c r="X491" s="106"/>
      <c r="Y491" s="318"/>
      <c r="Z491" s="316"/>
      <c r="AA491" s="316"/>
      <c r="AB491" s="316"/>
      <c r="AC491" s="316"/>
      <c r="AD491" s="316"/>
      <c r="AE491" s="316"/>
      <c r="AF491" s="316"/>
      <c r="AG491" s="316"/>
      <c r="AH491" s="4"/>
      <c r="AI491" s="5"/>
      <c r="AJ491" s="5"/>
      <c r="AK491" s="106"/>
      <c r="AL491" s="71"/>
      <c r="AM491" s="71"/>
      <c r="AN491" s="71"/>
      <c r="AO491" s="71"/>
      <c r="AP491" s="106"/>
      <c r="AQ491" s="4"/>
      <c r="AR491" s="5"/>
      <c r="AS491" s="330"/>
      <c r="AT491" s="328"/>
      <c r="AU491" s="330"/>
      <c r="AV491" s="328"/>
      <c r="AW491" s="330"/>
      <c r="AX491" s="328"/>
      <c r="AY491" s="330"/>
      <c r="AZ491" s="328"/>
      <c r="BA491" s="106"/>
      <c r="BC491" s="4"/>
      <c r="BD491" s="5"/>
    </row>
    <row r="492" spans="1:56">
      <c r="A492" s="11"/>
      <c r="B492" s="318"/>
      <c r="C492" s="316"/>
      <c r="D492" s="316"/>
      <c r="E492" s="316"/>
      <c r="F492" s="4"/>
      <c r="G492" s="5"/>
      <c r="H492" s="5"/>
      <c r="I492" s="106"/>
      <c r="J492" s="71"/>
      <c r="K492" s="71"/>
      <c r="L492" s="71"/>
      <c r="M492" s="71"/>
      <c r="N492" s="106"/>
      <c r="O492" s="4"/>
      <c r="P492" s="5"/>
      <c r="Q492" s="5"/>
      <c r="R492" s="106"/>
      <c r="S492" s="5"/>
      <c r="T492" s="5"/>
      <c r="U492" s="5"/>
      <c r="V492" s="5"/>
      <c r="W492" s="5"/>
      <c r="X492" s="106"/>
      <c r="Y492" s="318"/>
      <c r="Z492" s="316"/>
      <c r="AA492" s="316"/>
      <c r="AB492" s="316"/>
      <c r="AC492" s="316"/>
      <c r="AD492" s="316"/>
      <c r="AE492" s="316"/>
      <c r="AF492" s="316"/>
      <c r="AG492" s="316"/>
      <c r="AH492" s="4"/>
      <c r="AI492" s="5"/>
      <c r="AJ492" s="5"/>
      <c r="AK492" s="106"/>
      <c r="AL492" s="71"/>
      <c r="AM492" s="71"/>
      <c r="AN492" s="71"/>
      <c r="AO492" s="71"/>
      <c r="AP492" s="106"/>
      <c r="AQ492" s="4"/>
      <c r="AR492" s="5"/>
      <c r="AS492" s="330"/>
      <c r="AT492" s="328"/>
      <c r="AU492" s="330"/>
      <c r="AV492" s="328"/>
      <c r="AW492" s="330"/>
      <c r="AX492" s="328"/>
      <c r="AY492" s="330"/>
      <c r="AZ492" s="328"/>
      <c r="BA492" s="106"/>
      <c r="BC492" s="4"/>
      <c r="BD492" s="5"/>
    </row>
    <row r="493" spans="1:56">
      <c r="A493" s="11"/>
      <c r="B493" s="318"/>
      <c r="C493" s="316"/>
      <c r="D493" s="316"/>
      <c r="E493" s="316"/>
      <c r="F493" s="4"/>
      <c r="G493" s="5"/>
      <c r="H493" s="5"/>
      <c r="I493" s="106"/>
      <c r="J493" s="71"/>
      <c r="K493" s="71"/>
      <c r="L493" s="71"/>
      <c r="M493" s="71"/>
      <c r="N493" s="106"/>
      <c r="O493" s="4"/>
      <c r="P493" s="5"/>
      <c r="Q493" s="5"/>
      <c r="R493" s="106"/>
      <c r="S493" s="5"/>
      <c r="T493" s="5"/>
      <c r="U493" s="5"/>
      <c r="V493" s="5"/>
      <c r="W493" s="5"/>
      <c r="X493" s="106"/>
      <c r="Y493" s="318"/>
      <c r="Z493" s="316"/>
      <c r="AA493" s="316"/>
      <c r="AB493" s="316"/>
      <c r="AC493" s="316"/>
      <c r="AD493" s="316"/>
      <c r="AE493" s="316"/>
      <c r="AF493" s="316"/>
      <c r="AG493" s="316"/>
      <c r="AH493" s="4"/>
      <c r="AI493" s="5"/>
      <c r="AJ493" s="5"/>
      <c r="AK493" s="106"/>
      <c r="AL493" s="71"/>
      <c r="AM493" s="71"/>
      <c r="AN493" s="71"/>
      <c r="AO493" s="71"/>
      <c r="AP493" s="106"/>
      <c r="AQ493" s="4"/>
      <c r="AR493" s="5"/>
      <c r="AS493" s="330"/>
      <c r="AT493" s="328"/>
      <c r="AU493" s="330"/>
      <c r="AV493" s="328"/>
      <c r="AW493" s="330"/>
      <c r="AX493" s="328"/>
      <c r="AY493" s="330"/>
      <c r="AZ493" s="328"/>
      <c r="BA493" s="106"/>
      <c r="BC493" s="4"/>
      <c r="BD493" s="5"/>
    </row>
    <row r="494" spans="1:56">
      <c r="A494" s="11"/>
      <c r="B494" s="318"/>
      <c r="C494" s="316"/>
      <c r="D494" s="316"/>
      <c r="E494" s="316"/>
      <c r="F494" s="4"/>
      <c r="G494" s="5"/>
      <c r="H494" s="5"/>
      <c r="I494" s="106"/>
      <c r="J494" s="71"/>
      <c r="K494" s="71"/>
      <c r="L494" s="71"/>
      <c r="M494" s="71"/>
      <c r="N494" s="106"/>
      <c r="O494" s="4"/>
      <c r="P494" s="5"/>
      <c r="Q494" s="5"/>
      <c r="R494" s="106"/>
      <c r="S494" s="5"/>
      <c r="T494" s="5"/>
      <c r="U494" s="5"/>
      <c r="V494" s="5"/>
      <c r="W494" s="5"/>
      <c r="X494" s="106"/>
      <c r="Y494" s="318"/>
      <c r="Z494" s="316"/>
      <c r="AA494" s="316"/>
      <c r="AB494" s="316"/>
      <c r="AC494" s="316"/>
      <c r="AD494" s="316"/>
      <c r="AE494" s="316"/>
      <c r="AF494" s="316"/>
      <c r="AG494" s="316"/>
      <c r="AH494" s="4"/>
      <c r="AI494" s="5"/>
      <c r="AJ494" s="5"/>
      <c r="AK494" s="106"/>
      <c r="AL494" s="71"/>
      <c r="AM494" s="71"/>
      <c r="AN494" s="71"/>
      <c r="AO494" s="71"/>
      <c r="AP494" s="106"/>
      <c r="AQ494" s="4"/>
      <c r="AR494" s="5"/>
      <c r="AS494" s="330"/>
      <c r="AT494" s="328"/>
      <c r="AU494" s="330"/>
      <c r="AV494" s="328"/>
      <c r="AW494" s="330"/>
      <c r="AX494" s="328"/>
      <c r="AY494" s="330"/>
      <c r="AZ494" s="328"/>
      <c r="BA494" s="106"/>
      <c r="BC494" s="4"/>
      <c r="BD494" s="5"/>
    </row>
    <row r="495" spans="1:56">
      <c r="A495" s="11"/>
      <c r="B495" s="318"/>
      <c r="C495" s="316"/>
      <c r="D495" s="316"/>
      <c r="E495" s="316"/>
      <c r="F495" s="4"/>
      <c r="G495" s="5"/>
      <c r="H495" s="5"/>
      <c r="I495" s="106"/>
      <c r="J495" s="71"/>
      <c r="K495" s="71"/>
      <c r="L495" s="71"/>
      <c r="M495" s="71"/>
      <c r="N495" s="106"/>
      <c r="O495" s="4"/>
      <c r="P495" s="5"/>
      <c r="Q495" s="5"/>
      <c r="R495" s="106"/>
      <c r="S495" s="5"/>
      <c r="T495" s="5"/>
      <c r="U495" s="5"/>
      <c r="V495" s="5"/>
      <c r="W495" s="5"/>
      <c r="X495" s="106"/>
      <c r="Y495" s="318"/>
      <c r="Z495" s="316"/>
      <c r="AA495" s="316"/>
      <c r="AB495" s="316"/>
      <c r="AC495" s="316"/>
      <c r="AD495" s="316"/>
      <c r="AE495" s="316"/>
      <c r="AF495" s="316"/>
      <c r="AG495" s="316"/>
      <c r="AH495" s="4"/>
      <c r="AI495" s="5"/>
      <c r="AJ495" s="5"/>
      <c r="AK495" s="106"/>
      <c r="AL495" s="71"/>
      <c r="AM495" s="71"/>
      <c r="AN495" s="71"/>
      <c r="AO495" s="71"/>
      <c r="AP495" s="106"/>
      <c r="AQ495" s="4"/>
      <c r="AR495" s="5"/>
      <c r="AS495" s="330"/>
      <c r="AT495" s="328"/>
      <c r="AU495" s="330"/>
      <c r="AV495" s="328"/>
      <c r="AW495" s="330"/>
      <c r="AX495" s="328"/>
      <c r="AY495" s="330"/>
      <c r="AZ495" s="328"/>
      <c r="BA495" s="106"/>
      <c r="BC495" s="4"/>
      <c r="BD495" s="5"/>
    </row>
    <row r="496" spans="1:56">
      <c r="A496" s="11"/>
      <c r="B496" s="318"/>
      <c r="C496" s="316"/>
      <c r="D496" s="316"/>
      <c r="E496" s="316"/>
      <c r="F496" s="4"/>
      <c r="G496" s="5"/>
      <c r="H496" s="5"/>
      <c r="I496" s="106"/>
      <c r="J496" s="71"/>
      <c r="K496" s="71"/>
      <c r="L496" s="71"/>
      <c r="M496" s="71"/>
      <c r="N496" s="106"/>
      <c r="O496" s="4"/>
      <c r="P496" s="5"/>
      <c r="Q496" s="5"/>
      <c r="R496" s="106"/>
      <c r="S496" s="5"/>
      <c r="T496" s="5"/>
      <c r="U496" s="5"/>
      <c r="V496" s="5"/>
      <c r="W496" s="5"/>
      <c r="X496" s="106"/>
      <c r="Y496" s="318"/>
      <c r="Z496" s="316"/>
      <c r="AA496" s="316"/>
      <c r="AB496" s="316"/>
      <c r="AC496" s="316"/>
      <c r="AD496" s="316"/>
      <c r="AE496" s="316"/>
      <c r="AF496" s="316"/>
      <c r="AG496" s="316"/>
      <c r="AH496" s="4"/>
      <c r="AI496" s="5"/>
      <c r="AJ496" s="5"/>
      <c r="AK496" s="106"/>
      <c r="AL496" s="71"/>
      <c r="AM496" s="71"/>
      <c r="AN496" s="71"/>
      <c r="AO496" s="71"/>
      <c r="AP496" s="106"/>
      <c r="AQ496" s="4"/>
      <c r="AR496" s="5"/>
      <c r="AS496" s="330"/>
      <c r="AT496" s="328"/>
      <c r="AU496" s="330"/>
      <c r="AV496" s="328"/>
      <c r="AW496" s="330"/>
      <c r="AX496" s="328"/>
      <c r="AY496" s="330"/>
      <c r="AZ496" s="328"/>
      <c r="BA496" s="106"/>
      <c r="BC496" s="4"/>
      <c r="BD496" s="5"/>
    </row>
    <row r="497" spans="1:56">
      <c r="A497" s="11"/>
      <c r="B497" s="318"/>
      <c r="C497" s="316"/>
      <c r="D497" s="316"/>
      <c r="E497" s="316"/>
      <c r="F497" s="4"/>
      <c r="G497" s="5"/>
      <c r="H497" s="5"/>
      <c r="I497" s="106"/>
      <c r="J497" s="71"/>
      <c r="K497" s="71"/>
      <c r="L497" s="71"/>
      <c r="M497" s="71"/>
      <c r="N497" s="106"/>
      <c r="O497" s="4"/>
      <c r="P497" s="5"/>
      <c r="Q497" s="5"/>
      <c r="R497" s="106"/>
      <c r="S497" s="5"/>
      <c r="T497" s="5"/>
      <c r="U497" s="5"/>
      <c r="V497" s="5"/>
      <c r="W497" s="5"/>
      <c r="X497" s="106"/>
      <c r="Y497" s="318"/>
      <c r="Z497" s="316"/>
      <c r="AA497" s="316"/>
      <c r="AB497" s="316"/>
      <c r="AC497" s="316"/>
      <c r="AD497" s="316"/>
      <c r="AE497" s="316"/>
      <c r="AF497" s="316"/>
      <c r="AG497" s="316"/>
      <c r="AH497" s="4"/>
      <c r="AI497" s="5"/>
      <c r="AJ497" s="5"/>
      <c r="AK497" s="106"/>
      <c r="AL497" s="71"/>
      <c r="AM497" s="71"/>
      <c r="AN497" s="71"/>
      <c r="AO497" s="71"/>
      <c r="AP497" s="106"/>
      <c r="AQ497" s="4"/>
      <c r="AR497" s="5"/>
      <c r="AS497" s="330"/>
      <c r="AT497" s="328"/>
      <c r="AU497" s="330"/>
      <c r="AV497" s="328"/>
      <c r="AW497" s="330"/>
      <c r="AX497" s="328"/>
      <c r="AY497" s="330"/>
      <c r="AZ497" s="328"/>
      <c r="BA497" s="106"/>
      <c r="BC497" s="4"/>
      <c r="BD497" s="5"/>
    </row>
    <row r="498" spans="1:56">
      <c r="A498" s="11"/>
      <c r="B498" s="318"/>
      <c r="C498" s="316"/>
      <c r="D498" s="316"/>
      <c r="E498" s="316"/>
      <c r="F498" s="4"/>
      <c r="G498" s="5"/>
      <c r="H498" s="5"/>
      <c r="I498" s="106"/>
      <c r="J498" s="71"/>
      <c r="K498" s="71"/>
      <c r="L498" s="71"/>
      <c r="M498" s="71"/>
      <c r="N498" s="106"/>
      <c r="O498" s="4"/>
      <c r="P498" s="5"/>
      <c r="Q498" s="5"/>
      <c r="R498" s="106"/>
      <c r="S498" s="5"/>
      <c r="T498" s="5"/>
      <c r="U498" s="5"/>
      <c r="V498" s="5"/>
      <c r="W498" s="5"/>
      <c r="X498" s="106"/>
      <c r="Y498" s="318"/>
      <c r="Z498" s="316"/>
      <c r="AA498" s="316"/>
      <c r="AB498" s="316"/>
      <c r="AC498" s="316"/>
      <c r="AD498" s="316"/>
      <c r="AE498" s="316"/>
      <c r="AF498" s="316"/>
      <c r="AG498" s="316"/>
      <c r="AH498" s="4"/>
      <c r="AI498" s="5"/>
      <c r="AJ498" s="5"/>
      <c r="AK498" s="106"/>
      <c r="AL498" s="71"/>
      <c r="AM498" s="71"/>
      <c r="AN498" s="71"/>
      <c r="AO498" s="71"/>
      <c r="AP498" s="106"/>
      <c r="AQ498" s="4"/>
      <c r="AR498" s="5"/>
      <c r="AS498" s="330"/>
      <c r="AT498" s="328"/>
      <c r="AU498" s="330"/>
      <c r="AV498" s="328"/>
      <c r="AW498" s="330"/>
      <c r="AX498" s="328"/>
      <c r="AY498" s="330"/>
      <c r="AZ498" s="328"/>
      <c r="BA498" s="106"/>
      <c r="BC498" s="4"/>
      <c r="BD498" s="5"/>
    </row>
    <row r="499" spans="1:56">
      <c r="A499" s="11"/>
      <c r="B499" s="318"/>
      <c r="C499" s="316"/>
      <c r="D499" s="316"/>
      <c r="E499" s="316"/>
      <c r="F499" s="4"/>
      <c r="G499" s="5"/>
      <c r="H499" s="5"/>
      <c r="I499" s="106"/>
      <c r="J499" s="71"/>
      <c r="K499" s="71"/>
      <c r="L499" s="71"/>
      <c r="M499" s="71"/>
      <c r="N499" s="106"/>
      <c r="O499" s="4"/>
      <c r="P499" s="5"/>
      <c r="Q499" s="5"/>
      <c r="R499" s="106"/>
      <c r="S499" s="5"/>
      <c r="T499" s="5"/>
      <c r="U499" s="5"/>
      <c r="V499" s="5"/>
      <c r="W499" s="5"/>
      <c r="X499" s="106"/>
      <c r="Y499" s="318"/>
      <c r="Z499" s="316"/>
      <c r="AA499" s="316"/>
      <c r="AB499" s="316"/>
      <c r="AC499" s="316"/>
      <c r="AD499" s="316"/>
      <c r="AE499" s="316"/>
      <c r="AF499" s="316"/>
      <c r="AG499" s="316"/>
      <c r="AH499" s="4"/>
      <c r="AI499" s="5"/>
      <c r="AJ499" s="5"/>
      <c r="AK499" s="106"/>
      <c r="AL499" s="71"/>
      <c r="AM499" s="71"/>
      <c r="AN499" s="71"/>
      <c r="AO499" s="71"/>
      <c r="AP499" s="106"/>
      <c r="AQ499" s="4"/>
      <c r="AR499" s="5"/>
      <c r="AS499" s="330"/>
      <c r="AT499" s="328"/>
      <c r="AU499" s="330"/>
      <c r="AV499" s="328"/>
      <c r="AW499" s="330"/>
      <c r="AX499" s="328"/>
      <c r="AY499" s="330"/>
      <c r="AZ499" s="328"/>
      <c r="BA499" s="106"/>
      <c r="BC499" s="4"/>
      <c r="BD499" s="5"/>
    </row>
    <row r="500" spans="1:56">
      <c r="A500" s="11"/>
      <c r="B500" s="318"/>
      <c r="C500" s="316"/>
      <c r="D500" s="316"/>
      <c r="E500" s="316"/>
      <c r="F500" s="4"/>
      <c r="G500" s="5"/>
      <c r="H500" s="5"/>
      <c r="I500" s="106"/>
      <c r="J500" s="71"/>
      <c r="K500" s="71"/>
      <c r="L500" s="71"/>
      <c r="M500" s="71"/>
      <c r="N500" s="106"/>
      <c r="O500" s="4"/>
      <c r="P500" s="5"/>
      <c r="Q500" s="5"/>
      <c r="R500" s="106"/>
      <c r="S500" s="5"/>
      <c r="T500" s="5"/>
      <c r="U500" s="5"/>
      <c r="V500" s="5"/>
      <c r="W500" s="5"/>
      <c r="X500" s="106"/>
      <c r="Y500" s="318"/>
      <c r="Z500" s="316"/>
      <c r="AA500" s="316"/>
      <c r="AB500" s="316"/>
      <c r="AC500" s="316"/>
      <c r="AD500" s="316"/>
      <c r="AE500" s="316"/>
      <c r="AF500" s="316"/>
      <c r="AG500" s="316"/>
      <c r="AH500" s="4"/>
      <c r="AI500" s="5"/>
      <c r="AJ500" s="5"/>
      <c r="AK500" s="106"/>
      <c r="AL500" s="71"/>
      <c r="AM500" s="71"/>
      <c r="AN500" s="71"/>
      <c r="AO500" s="71"/>
      <c r="AP500" s="106"/>
      <c r="AQ500" s="4"/>
      <c r="AR500" s="5"/>
      <c r="AS500" s="330"/>
      <c r="AT500" s="328"/>
      <c r="AU500" s="330"/>
      <c r="AV500" s="328"/>
      <c r="AW500" s="330"/>
      <c r="AX500" s="328"/>
      <c r="AY500" s="330"/>
      <c r="AZ500" s="328"/>
      <c r="BA500" s="106"/>
      <c r="BC500" s="4"/>
      <c r="BD500" s="5"/>
    </row>
    <row r="501" spans="1:56">
      <c r="A501" s="11"/>
      <c r="B501" s="318"/>
      <c r="C501" s="316"/>
      <c r="D501" s="316"/>
      <c r="E501" s="316"/>
      <c r="F501" s="4"/>
      <c r="G501" s="5"/>
      <c r="H501" s="5"/>
      <c r="I501" s="106"/>
      <c r="J501" s="71"/>
      <c r="K501" s="71"/>
      <c r="L501" s="71"/>
      <c r="M501" s="71"/>
      <c r="N501" s="106"/>
      <c r="O501" s="4"/>
      <c r="P501" s="5"/>
      <c r="Q501" s="5"/>
      <c r="R501" s="106"/>
      <c r="S501" s="5"/>
      <c r="T501" s="5"/>
      <c r="U501" s="5"/>
      <c r="V501" s="5"/>
      <c r="W501" s="5"/>
      <c r="X501" s="106"/>
      <c r="Y501" s="318"/>
      <c r="Z501" s="316"/>
      <c r="AA501" s="316"/>
      <c r="AB501" s="316"/>
      <c r="AC501" s="316"/>
      <c r="AD501" s="316"/>
      <c r="AE501" s="316"/>
      <c r="AF501" s="316"/>
      <c r="AG501" s="316"/>
      <c r="AH501" s="4"/>
      <c r="AI501" s="5"/>
      <c r="AJ501" s="5"/>
      <c r="AK501" s="106"/>
      <c r="AL501" s="71"/>
      <c r="AM501" s="71"/>
      <c r="AN501" s="71"/>
      <c r="AO501" s="71"/>
      <c r="AP501" s="106"/>
      <c r="AQ501" s="4"/>
      <c r="AR501" s="5"/>
      <c r="AS501" s="330"/>
      <c r="AT501" s="328"/>
      <c r="AU501" s="330"/>
      <c r="AV501" s="328"/>
      <c r="AW501" s="330"/>
      <c r="AX501" s="328"/>
      <c r="AY501" s="330"/>
      <c r="AZ501" s="328"/>
      <c r="BA501" s="106"/>
      <c r="BC501" s="4"/>
      <c r="BD501" s="5"/>
    </row>
    <row r="502" spans="1:56">
      <c r="A502" s="11"/>
      <c r="B502" s="318"/>
      <c r="C502" s="316"/>
      <c r="D502" s="316"/>
      <c r="E502" s="316"/>
      <c r="F502" s="4"/>
      <c r="G502" s="5"/>
      <c r="H502" s="5"/>
      <c r="I502" s="106"/>
      <c r="J502" s="71"/>
      <c r="K502" s="71"/>
      <c r="L502" s="71"/>
      <c r="M502" s="71"/>
      <c r="N502" s="106"/>
      <c r="O502" s="4"/>
      <c r="P502" s="5"/>
      <c r="Q502" s="5"/>
      <c r="R502" s="106"/>
      <c r="S502" s="5"/>
      <c r="T502" s="5"/>
      <c r="U502" s="5"/>
      <c r="V502" s="5"/>
      <c r="W502" s="5"/>
      <c r="X502" s="106"/>
      <c r="Y502" s="318"/>
      <c r="Z502" s="316"/>
      <c r="AA502" s="316"/>
      <c r="AB502" s="316"/>
      <c r="AC502" s="316"/>
      <c r="AD502" s="316"/>
      <c r="AE502" s="316"/>
      <c r="AF502" s="316"/>
      <c r="AG502" s="316"/>
      <c r="AH502" s="4"/>
      <c r="AI502" s="5"/>
      <c r="AJ502" s="5"/>
      <c r="AK502" s="106"/>
      <c r="AL502" s="71"/>
      <c r="AM502" s="71"/>
      <c r="AN502" s="71"/>
      <c r="AO502" s="71"/>
      <c r="AP502" s="106"/>
      <c r="AQ502" s="4"/>
      <c r="AR502" s="5"/>
      <c r="AS502" s="330"/>
      <c r="AT502" s="328"/>
      <c r="AU502" s="330"/>
      <c r="AV502" s="328"/>
      <c r="AW502" s="330"/>
      <c r="AX502" s="328"/>
      <c r="AY502" s="330"/>
      <c r="AZ502" s="328"/>
      <c r="BA502" s="106"/>
      <c r="BC502" s="4"/>
      <c r="BD502" s="5"/>
    </row>
    <row r="503" spans="1:56">
      <c r="A503" s="11"/>
      <c r="B503" s="318"/>
      <c r="C503" s="316"/>
      <c r="D503" s="316"/>
      <c r="E503" s="316"/>
      <c r="F503" s="4"/>
      <c r="G503" s="5"/>
      <c r="H503" s="5"/>
      <c r="I503" s="106"/>
      <c r="J503" s="71"/>
      <c r="K503" s="71"/>
      <c r="L503" s="71"/>
      <c r="M503" s="71"/>
      <c r="N503" s="106"/>
      <c r="O503" s="4"/>
      <c r="P503" s="5"/>
      <c r="Q503" s="5"/>
      <c r="R503" s="106"/>
      <c r="S503" s="5"/>
      <c r="T503" s="5"/>
      <c r="U503" s="5"/>
      <c r="V503" s="5"/>
      <c r="W503" s="5"/>
      <c r="X503" s="106"/>
      <c r="Y503" s="318"/>
      <c r="Z503" s="316"/>
      <c r="AA503" s="316"/>
      <c r="AB503" s="316"/>
      <c r="AC503" s="316"/>
      <c r="AD503" s="316"/>
      <c r="AE503" s="316"/>
      <c r="AF503" s="316"/>
      <c r="AG503" s="316"/>
      <c r="AH503" s="4"/>
      <c r="AI503" s="5"/>
      <c r="AJ503" s="5"/>
      <c r="AK503" s="106"/>
      <c r="AL503" s="71"/>
      <c r="AM503" s="71"/>
      <c r="AN503" s="71"/>
      <c r="AO503" s="71"/>
      <c r="AP503" s="106"/>
      <c r="AQ503" s="4"/>
      <c r="AR503" s="5"/>
      <c r="AS503" s="330"/>
      <c r="AT503" s="328"/>
      <c r="AU503" s="330"/>
      <c r="AV503" s="328"/>
      <c r="AW503" s="330"/>
      <c r="AX503" s="328"/>
      <c r="AY503" s="330"/>
      <c r="AZ503" s="328"/>
      <c r="BA503" s="106"/>
      <c r="BC503" s="4"/>
      <c r="BD503" s="5"/>
    </row>
    <row r="504" spans="1:56">
      <c r="A504" s="11"/>
      <c r="B504" s="318"/>
      <c r="C504" s="316"/>
      <c r="D504" s="316"/>
      <c r="E504" s="316"/>
      <c r="F504" s="4"/>
      <c r="G504" s="5"/>
      <c r="H504" s="5"/>
      <c r="I504" s="106"/>
      <c r="J504" s="71"/>
      <c r="K504" s="71"/>
      <c r="L504" s="71"/>
      <c r="M504" s="71"/>
      <c r="N504" s="106"/>
      <c r="O504" s="4"/>
      <c r="P504" s="5"/>
      <c r="Q504" s="5"/>
      <c r="R504" s="106"/>
      <c r="S504" s="5"/>
      <c r="T504" s="5"/>
      <c r="U504" s="5"/>
      <c r="V504" s="5"/>
      <c r="W504" s="5"/>
      <c r="X504" s="106"/>
      <c r="Y504" s="318"/>
      <c r="Z504" s="316"/>
      <c r="AA504" s="316"/>
      <c r="AB504" s="316"/>
      <c r="AC504" s="316"/>
      <c r="AD504" s="316"/>
      <c r="AE504" s="316"/>
      <c r="AF504" s="316"/>
      <c r="AG504" s="316"/>
      <c r="AH504" s="4"/>
      <c r="AI504" s="5"/>
      <c r="AJ504" s="5"/>
      <c r="AK504" s="106"/>
      <c r="AL504" s="71"/>
      <c r="AM504" s="71"/>
      <c r="AN504" s="71"/>
      <c r="AO504" s="71"/>
      <c r="AP504" s="106"/>
      <c r="AQ504" s="4"/>
      <c r="AR504" s="5"/>
      <c r="AS504" s="330"/>
      <c r="AT504" s="328"/>
      <c r="AU504" s="330"/>
      <c r="AV504" s="328"/>
      <c r="AW504" s="330"/>
      <c r="AX504" s="328"/>
      <c r="AY504" s="330"/>
      <c r="AZ504" s="328"/>
      <c r="BA504" s="106"/>
      <c r="BC504" s="4"/>
      <c r="BD504" s="5"/>
    </row>
    <row r="505" spans="1:56">
      <c r="A505" s="11"/>
      <c r="B505" s="318"/>
      <c r="C505" s="316"/>
      <c r="D505" s="316"/>
      <c r="E505" s="316"/>
      <c r="F505" s="4"/>
      <c r="G505" s="5"/>
      <c r="H505" s="5"/>
      <c r="I505" s="106"/>
      <c r="J505" s="71"/>
      <c r="K505" s="71"/>
      <c r="L505" s="71"/>
      <c r="M505" s="71"/>
      <c r="N505" s="106"/>
      <c r="O505" s="4"/>
      <c r="P505" s="5"/>
      <c r="Q505" s="5"/>
      <c r="R505" s="106"/>
      <c r="S505" s="5"/>
      <c r="T505" s="5"/>
      <c r="U505" s="5"/>
      <c r="V505" s="5"/>
      <c r="W505" s="5"/>
      <c r="X505" s="106"/>
      <c r="Y505" s="318"/>
      <c r="Z505" s="316"/>
      <c r="AA505" s="316"/>
      <c r="AB505" s="316"/>
      <c r="AC505" s="316"/>
      <c r="AD505" s="316"/>
      <c r="AE505" s="316"/>
      <c r="AF505" s="316"/>
      <c r="AG505" s="316"/>
      <c r="AH505" s="4"/>
      <c r="AI505" s="5"/>
      <c r="AJ505" s="5"/>
      <c r="AK505" s="106"/>
      <c r="AL505" s="71"/>
      <c r="AM505" s="71"/>
      <c r="AN505" s="71"/>
      <c r="AO505" s="71"/>
      <c r="AP505" s="106"/>
      <c r="AQ505" s="4"/>
      <c r="AR505" s="5"/>
      <c r="AS505" s="330"/>
      <c r="AT505" s="328"/>
      <c r="AU505" s="330"/>
      <c r="AV505" s="328"/>
      <c r="AW505" s="330"/>
      <c r="AX505" s="328"/>
      <c r="AY505" s="330"/>
      <c r="AZ505" s="328"/>
      <c r="BA505" s="106"/>
      <c r="BC505" s="4"/>
      <c r="BD505" s="5"/>
    </row>
    <row r="506" spans="1:56">
      <c r="A506" s="11"/>
      <c r="B506" s="318"/>
      <c r="C506" s="316"/>
      <c r="D506" s="316"/>
      <c r="E506" s="316"/>
      <c r="F506" s="4"/>
      <c r="G506" s="5"/>
      <c r="H506" s="5"/>
      <c r="I506" s="106"/>
      <c r="J506" s="71"/>
      <c r="K506" s="71"/>
      <c r="L506" s="71"/>
      <c r="M506" s="71"/>
      <c r="N506" s="106"/>
      <c r="O506" s="4"/>
      <c r="P506" s="5"/>
      <c r="Q506" s="5"/>
      <c r="R506" s="106"/>
      <c r="S506" s="5"/>
      <c r="T506" s="5"/>
      <c r="U506" s="5"/>
      <c r="V506" s="5"/>
      <c r="W506" s="5"/>
      <c r="X506" s="106"/>
      <c r="Y506" s="318"/>
      <c r="Z506" s="316"/>
      <c r="AA506" s="316"/>
      <c r="AB506" s="316"/>
      <c r="AC506" s="316"/>
      <c r="AD506" s="316"/>
      <c r="AE506" s="316"/>
      <c r="AF506" s="316"/>
      <c r="AG506" s="316"/>
      <c r="AH506" s="4"/>
      <c r="AI506" s="5"/>
      <c r="AJ506" s="5"/>
      <c r="AK506" s="106"/>
      <c r="AL506" s="71"/>
      <c r="AM506" s="71"/>
      <c r="AN506" s="71"/>
      <c r="AO506" s="71"/>
      <c r="AP506" s="106"/>
      <c r="AQ506" s="4"/>
      <c r="AR506" s="5"/>
      <c r="AS506" s="330"/>
      <c r="AT506" s="328"/>
      <c r="AU506" s="330"/>
      <c r="AV506" s="328"/>
      <c r="AW506" s="330"/>
      <c r="AX506" s="328"/>
      <c r="AY506" s="330"/>
      <c r="AZ506" s="328"/>
      <c r="BA506" s="106"/>
      <c r="BC506" s="4"/>
      <c r="BD506" s="5"/>
    </row>
    <row r="507" spans="1:56">
      <c r="A507" s="11"/>
      <c r="B507" s="318"/>
      <c r="C507" s="316"/>
      <c r="D507" s="316"/>
      <c r="E507" s="316"/>
      <c r="F507" s="4"/>
      <c r="G507" s="5"/>
      <c r="H507" s="5"/>
      <c r="I507" s="106"/>
      <c r="J507" s="71"/>
      <c r="K507" s="71"/>
      <c r="L507" s="71"/>
      <c r="M507" s="71"/>
      <c r="N507" s="106"/>
      <c r="O507" s="4"/>
      <c r="P507" s="5"/>
      <c r="Q507" s="5"/>
      <c r="R507" s="106"/>
      <c r="S507" s="5"/>
      <c r="T507" s="5"/>
      <c r="U507" s="5"/>
      <c r="V507" s="5"/>
      <c r="W507" s="5"/>
      <c r="X507" s="106"/>
      <c r="Y507" s="318"/>
      <c r="Z507" s="316"/>
      <c r="AA507" s="316"/>
      <c r="AB507" s="316"/>
      <c r="AC507" s="316"/>
      <c r="AD507" s="316"/>
      <c r="AE507" s="316"/>
      <c r="AF507" s="316"/>
      <c r="AG507" s="316"/>
      <c r="AH507" s="4"/>
      <c r="AI507" s="5"/>
      <c r="AJ507" s="5"/>
      <c r="AK507" s="106"/>
      <c r="AL507" s="71"/>
      <c r="AM507" s="71"/>
      <c r="AN507" s="71"/>
      <c r="AO507" s="71"/>
      <c r="AP507" s="106"/>
      <c r="AQ507" s="4"/>
      <c r="AR507" s="5"/>
      <c r="AS507" s="330"/>
      <c r="AT507" s="328"/>
      <c r="AU507" s="330"/>
      <c r="AV507" s="328"/>
      <c r="AW507" s="330"/>
      <c r="AX507" s="328"/>
      <c r="AY507" s="330"/>
      <c r="AZ507" s="328"/>
      <c r="BA507" s="106"/>
      <c r="BC507" s="4"/>
      <c r="BD507" s="5"/>
    </row>
    <row r="508" spans="1:56">
      <c r="A508" s="11"/>
      <c r="B508" s="318"/>
      <c r="C508" s="316"/>
      <c r="D508" s="316"/>
      <c r="E508" s="316"/>
      <c r="F508" s="4"/>
      <c r="G508" s="5"/>
      <c r="H508" s="5"/>
      <c r="I508" s="106"/>
      <c r="J508" s="71"/>
      <c r="K508" s="71"/>
      <c r="L508" s="71"/>
      <c r="M508" s="71"/>
      <c r="N508" s="106"/>
      <c r="O508" s="4"/>
      <c r="P508" s="5"/>
      <c r="Q508" s="5"/>
      <c r="R508" s="106"/>
      <c r="S508" s="5"/>
      <c r="T508" s="5"/>
      <c r="U508" s="5"/>
      <c r="V508" s="5"/>
      <c r="W508" s="5"/>
      <c r="X508" s="106"/>
      <c r="Y508" s="318"/>
      <c r="Z508" s="316"/>
      <c r="AA508" s="316"/>
      <c r="AB508" s="316"/>
      <c r="AC508" s="316"/>
      <c r="AD508" s="316"/>
      <c r="AE508" s="316"/>
      <c r="AF508" s="316"/>
      <c r="AG508" s="316"/>
      <c r="AH508" s="4"/>
      <c r="AI508" s="5"/>
      <c r="AJ508" s="5"/>
      <c r="AK508" s="106"/>
      <c r="AL508" s="71"/>
      <c r="AM508" s="71"/>
      <c r="AN508" s="71"/>
      <c r="AO508" s="71"/>
      <c r="AP508" s="106"/>
      <c r="AQ508" s="4"/>
      <c r="AR508" s="5"/>
      <c r="AS508" s="330"/>
      <c r="AT508" s="328"/>
      <c r="AU508" s="330"/>
      <c r="AV508" s="328"/>
      <c r="AW508" s="330"/>
      <c r="AX508" s="328"/>
      <c r="AY508" s="330"/>
      <c r="AZ508" s="328"/>
      <c r="BA508" s="106"/>
      <c r="BC508" s="4"/>
      <c r="BD508" s="5"/>
    </row>
    <row r="509" spans="1:56">
      <c r="A509" s="11"/>
      <c r="B509" s="318"/>
      <c r="C509" s="316"/>
      <c r="D509" s="316"/>
      <c r="E509" s="316"/>
      <c r="F509" s="4"/>
      <c r="G509" s="5"/>
      <c r="H509" s="5"/>
      <c r="I509" s="106"/>
      <c r="J509" s="71"/>
      <c r="K509" s="71"/>
      <c r="L509" s="71"/>
      <c r="M509" s="71"/>
      <c r="N509" s="106"/>
      <c r="O509" s="4"/>
      <c r="P509" s="5"/>
      <c r="Q509" s="5"/>
      <c r="R509" s="106"/>
      <c r="S509" s="5"/>
      <c r="T509" s="5"/>
      <c r="U509" s="5"/>
      <c r="V509" s="5"/>
      <c r="W509" s="5"/>
      <c r="X509" s="106"/>
      <c r="Y509" s="318"/>
      <c r="Z509" s="316"/>
      <c r="AA509" s="316"/>
      <c r="AB509" s="316"/>
      <c r="AC509" s="316"/>
      <c r="AD509" s="316"/>
      <c r="AE509" s="316"/>
      <c r="AF509" s="316"/>
      <c r="AG509" s="316"/>
      <c r="AH509" s="4"/>
      <c r="AI509" s="5"/>
      <c r="AJ509" s="5"/>
      <c r="AK509" s="106"/>
      <c r="AL509" s="71"/>
      <c r="AM509" s="71"/>
      <c r="AN509" s="71"/>
      <c r="AO509" s="71"/>
      <c r="AP509" s="106"/>
      <c r="AQ509" s="4"/>
      <c r="AR509" s="5"/>
      <c r="AS509" s="330"/>
      <c r="AT509" s="328"/>
      <c r="AU509" s="330"/>
      <c r="AV509" s="328"/>
      <c r="AW509" s="330"/>
      <c r="AX509" s="328"/>
      <c r="AY509" s="330"/>
      <c r="AZ509" s="328"/>
      <c r="BA509" s="106"/>
      <c r="BC509" s="4"/>
      <c r="BD509" s="5"/>
    </row>
    <row r="510" spans="1:56">
      <c r="A510" s="11"/>
      <c r="B510" s="318"/>
      <c r="C510" s="316"/>
      <c r="D510" s="316"/>
      <c r="E510" s="316"/>
      <c r="F510" s="4"/>
      <c r="G510" s="5"/>
      <c r="H510" s="5"/>
      <c r="I510" s="106"/>
      <c r="J510" s="71"/>
      <c r="K510" s="71"/>
      <c r="L510" s="71"/>
      <c r="M510" s="71"/>
      <c r="N510" s="106"/>
      <c r="O510" s="4"/>
      <c r="P510" s="5"/>
      <c r="Q510" s="5"/>
      <c r="R510" s="106"/>
      <c r="S510" s="5"/>
      <c r="T510" s="5"/>
      <c r="U510" s="5"/>
      <c r="V510" s="5"/>
      <c r="W510" s="5"/>
      <c r="X510" s="106"/>
      <c r="Y510" s="318"/>
      <c r="Z510" s="316"/>
      <c r="AA510" s="316"/>
      <c r="AB510" s="316"/>
      <c r="AC510" s="316"/>
      <c r="AD510" s="316"/>
      <c r="AE510" s="316"/>
      <c r="AF510" s="316"/>
      <c r="AG510" s="316"/>
      <c r="AH510" s="4"/>
      <c r="AI510" s="5"/>
      <c r="AJ510" s="5"/>
      <c r="AK510" s="106"/>
      <c r="AL510" s="71"/>
      <c r="AM510" s="71"/>
      <c r="AN510" s="71"/>
      <c r="AO510" s="71"/>
      <c r="AP510" s="106"/>
      <c r="AQ510" s="4"/>
      <c r="AR510" s="5"/>
      <c r="AS510" s="330"/>
      <c r="AT510" s="328"/>
      <c r="AU510" s="330"/>
      <c r="AV510" s="328"/>
      <c r="AW510" s="330"/>
      <c r="AX510" s="328"/>
      <c r="AY510" s="330"/>
      <c r="AZ510" s="328"/>
      <c r="BA510" s="106"/>
      <c r="BC510" s="4"/>
      <c r="BD510" s="5"/>
    </row>
    <row r="511" spans="1:56">
      <c r="A511" s="11"/>
      <c r="B511" s="318"/>
      <c r="C511" s="316"/>
      <c r="D511" s="316"/>
      <c r="E511" s="316"/>
      <c r="F511" s="4"/>
      <c r="G511" s="5"/>
      <c r="H511" s="5"/>
      <c r="I511" s="106"/>
      <c r="J511" s="71"/>
      <c r="K511" s="71"/>
      <c r="L511" s="71"/>
      <c r="M511" s="71"/>
      <c r="N511" s="106"/>
      <c r="O511" s="4"/>
      <c r="P511" s="5"/>
      <c r="Q511" s="5"/>
      <c r="R511" s="106"/>
      <c r="S511" s="5"/>
      <c r="T511" s="5"/>
      <c r="U511" s="5"/>
      <c r="V511" s="5"/>
      <c r="W511" s="5"/>
      <c r="X511" s="106"/>
      <c r="Y511" s="318"/>
      <c r="Z511" s="316"/>
      <c r="AA511" s="316"/>
      <c r="AB511" s="316"/>
      <c r="AC511" s="316"/>
      <c r="AD511" s="316"/>
      <c r="AE511" s="316"/>
      <c r="AF511" s="316"/>
      <c r="AG511" s="316"/>
      <c r="AH511" s="4"/>
      <c r="AI511" s="5"/>
      <c r="AJ511" s="5"/>
      <c r="AK511" s="106"/>
      <c r="AL511" s="71"/>
      <c r="AM511" s="71"/>
      <c r="AN511" s="71"/>
      <c r="AO511" s="71"/>
      <c r="AP511" s="106"/>
      <c r="AQ511" s="4"/>
      <c r="AR511" s="5"/>
      <c r="AS511" s="330"/>
      <c r="AT511" s="328"/>
      <c r="AU511" s="330"/>
      <c r="AV511" s="328"/>
      <c r="AW511" s="330"/>
      <c r="AX511" s="328"/>
      <c r="AY511" s="330"/>
      <c r="AZ511" s="328"/>
      <c r="BA511" s="106"/>
      <c r="BC511" s="4"/>
      <c r="BD511" s="5"/>
    </row>
    <row r="512" spans="1:56">
      <c r="A512" s="11"/>
      <c r="B512" s="318"/>
      <c r="C512" s="316"/>
      <c r="D512" s="316"/>
      <c r="E512" s="316"/>
      <c r="F512" s="4"/>
      <c r="G512" s="5"/>
      <c r="H512" s="5"/>
      <c r="I512" s="106"/>
      <c r="J512" s="71"/>
      <c r="K512" s="71"/>
      <c r="L512" s="71"/>
      <c r="M512" s="71"/>
      <c r="N512" s="106"/>
      <c r="O512" s="4"/>
      <c r="P512" s="5"/>
      <c r="Q512" s="5"/>
      <c r="R512" s="106"/>
      <c r="S512" s="5"/>
      <c r="T512" s="5"/>
      <c r="U512" s="5"/>
      <c r="V512" s="5"/>
      <c r="W512" s="5"/>
      <c r="X512" s="106"/>
      <c r="Y512" s="318"/>
      <c r="Z512" s="316"/>
      <c r="AA512" s="316"/>
      <c r="AB512" s="316"/>
      <c r="AC512" s="316"/>
      <c r="AD512" s="316"/>
      <c r="AE512" s="316"/>
      <c r="AF512" s="316"/>
      <c r="AG512" s="316"/>
      <c r="AH512" s="4"/>
      <c r="AI512" s="5"/>
      <c r="AJ512" s="5"/>
      <c r="AK512" s="106"/>
      <c r="AL512" s="71"/>
      <c r="AM512" s="71"/>
      <c r="AN512" s="71"/>
      <c r="AO512" s="71"/>
      <c r="AP512" s="106"/>
      <c r="AQ512" s="4"/>
      <c r="AR512" s="5"/>
      <c r="AS512" s="330"/>
      <c r="AT512" s="328"/>
      <c r="AU512" s="330"/>
      <c r="AV512" s="328"/>
      <c r="AW512" s="330"/>
      <c r="AX512" s="328"/>
      <c r="AY512" s="330"/>
      <c r="AZ512" s="328"/>
      <c r="BA512" s="106"/>
      <c r="BC512" s="4"/>
      <c r="BD512" s="5"/>
    </row>
    <row r="513" spans="1:56">
      <c r="A513" s="11"/>
      <c r="B513" s="318"/>
      <c r="C513" s="316"/>
      <c r="D513" s="316"/>
      <c r="E513" s="316"/>
      <c r="F513" s="4"/>
      <c r="G513" s="5"/>
      <c r="H513" s="5"/>
      <c r="I513" s="106"/>
      <c r="J513" s="71"/>
      <c r="K513" s="71"/>
      <c r="L513" s="71"/>
      <c r="M513" s="71"/>
      <c r="N513" s="106"/>
      <c r="O513" s="4"/>
      <c r="P513" s="5"/>
      <c r="Q513" s="5"/>
      <c r="R513" s="106"/>
      <c r="S513" s="5"/>
      <c r="T513" s="5"/>
      <c r="U513" s="5"/>
      <c r="V513" s="5"/>
      <c r="W513" s="5"/>
      <c r="X513" s="106"/>
      <c r="Y513" s="318"/>
      <c r="Z513" s="316"/>
      <c r="AA513" s="316"/>
      <c r="AB513" s="316"/>
      <c r="AC513" s="316"/>
      <c r="AD513" s="316"/>
      <c r="AE513" s="316"/>
      <c r="AF513" s="316"/>
      <c r="AG513" s="316"/>
      <c r="AH513" s="4"/>
      <c r="AI513" s="5"/>
      <c r="AJ513" s="5"/>
      <c r="AK513" s="106"/>
      <c r="AL513" s="71"/>
      <c r="AM513" s="71"/>
      <c r="AN513" s="71"/>
      <c r="AO513" s="71"/>
      <c r="AP513" s="106"/>
      <c r="AQ513" s="4"/>
      <c r="AR513" s="5"/>
      <c r="AS513" s="330"/>
      <c r="AT513" s="328"/>
      <c r="AU513" s="330"/>
      <c r="AV513" s="328"/>
      <c r="AW513" s="330"/>
      <c r="AX513" s="328"/>
      <c r="AY513" s="330"/>
      <c r="AZ513" s="328"/>
      <c r="BA513" s="106"/>
      <c r="BC513" s="4"/>
      <c r="BD513" s="5"/>
    </row>
    <row r="514" spans="1:56">
      <c r="A514" s="11"/>
      <c r="B514" s="318"/>
      <c r="C514" s="316"/>
      <c r="D514" s="316"/>
      <c r="E514" s="316"/>
      <c r="F514" s="4"/>
      <c r="G514" s="5"/>
      <c r="H514" s="5"/>
      <c r="I514" s="106"/>
      <c r="J514" s="71"/>
      <c r="K514" s="71"/>
      <c r="L514" s="71"/>
      <c r="M514" s="71"/>
      <c r="N514" s="106"/>
      <c r="O514" s="4"/>
      <c r="P514" s="5"/>
      <c r="Q514" s="5"/>
      <c r="R514" s="106"/>
      <c r="S514" s="5"/>
      <c r="T514" s="5"/>
      <c r="U514" s="5"/>
      <c r="V514" s="5"/>
      <c r="W514" s="5"/>
      <c r="X514" s="106"/>
      <c r="Y514" s="318"/>
      <c r="Z514" s="316"/>
      <c r="AA514" s="316"/>
      <c r="AB514" s="316"/>
      <c r="AC514" s="316"/>
      <c r="AD514" s="316"/>
      <c r="AE514" s="316"/>
      <c r="AF514" s="316"/>
      <c r="AG514" s="316"/>
      <c r="AH514" s="4"/>
      <c r="AI514" s="5"/>
      <c r="AJ514" s="5"/>
      <c r="AK514" s="106"/>
      <c r="AL514" s="71"/>
      <c r="AM514" s="71"/>
      <c r="AN514" s="71"/>
      <c r="AO514" s="71"/>
      <c r="AP514" s="106"/>
      <c r="AQ514" s="4"/>
      <c r="AR514" s="5"/>
      <c r="AS514" s="330"/>
      <c r="AT514" s="328"/>
      <c r="AU514" s="330"/>
      <c r="AV514" s="328"/>
      <c r="AW514" s="330"/>
      <c r="AX514" s="328"/>
      <c r="AY514" s="330"/>
      <c r="AZ514" s="328"/>
      <c r="BA514" s="106"/>
      <c r="BC514" s="4"/>
      <c r="BD514" s="5"/>
    </row>
    <row r="515" spans="1:56">
      <c r="A515" s="11"/>
      <c r="B515" s="318"/>
      <c r="C515" s="316"/>
      <c r="D515" s="316"/>
      <c r="E515" s="316"/>
      <c r="F515" s="4"/>
      <c r="G515" s="5"/>
      <c r="H515" s="5"/>
      <c r="I515" s="106"/>
      <c r="J515" s="71"/>
      <c r="K515" s="71"/>
      <c r="L515" s="71"/>
      <c r="M515" s="71"/>
      <c r="N515" s="106"/>
      <c r="O515" s="4"/>
      <c r="P515" s="5"/>
      <c r="Q515" s="5"/>
      <c r="R515" s="106"/>
      <c r="S515" s="5"/>
      <c r="T515" s="5"/>
      <c r="U515" s="5"/>
      <c r="V515" s="5"/>
      <c r="W515" s="5"/>
      <c r="X515" s="106"/>
      <c r="Y515" s="318"/>
      <c r="Z515" s="316"/>
      <c r="AA515" s="316"/>
      <c r="AB515" s="316"/>
      <c r="AC515" s="316"/>
      <c r="AD515" s="316"/>
      <c r="AE515" s="316"/>
      <c r="AF515" s="316"/>
      <c r="AG515" s="316"/>
      <c r="AH515" s="4"/>
      <c r="AI515" s="5"/>
      <c r="AJ515" s="5"/>
      <c r="AK515" s="106"/>
      <c r="AL515" s="71"/>
      <c r="AM515" s="71"/>
      <c r="AN515" s="71"/>
      <c r="AO515" s="71"/>
      <c r="AP515" s="106"/>
      <c r="AQ515" s="4"/>
      <c r="AR515" s="5"/>
      <c r="AS515" s="330"/>
      <c r="AT515" s="328"/>
      <c r="AU515" s="330"/>
      <c r="AV515" s="328"/>
      <c r="AW515" s="330"/>
      <c r="AX515" s="328"/>
      <c r="AY515" s="330"/>
      <c r="AZ515" s="328"/>
      <c r="BA515" s="106"/>
      <c r="BC515" s="4"/>
      <c r="BD515" s="5"/>
    </row>
    <row r="516" spans="1:56">
      <c r="A516" s="11"/>
      <c r="B516" s="318"/>
      <c r="C516" s="316"/>
      <c r="D516" s="316"/>
      <c r="E516" s="316"/>
      <c r="F516" s="4"/>
      <c r="G516" s="5"/>
      <c r="H516" s="5"/>
      <c r="I516" s="106"/>
      <c r="J516" s="71"/>
      <c r="K516" s="71"/>
      <c r="L516" s="71"/>
      <c r="M516" s="71"/>
      <c r="N516" s="106"/>
      <c r="O516" s="4"/>
      <c r="P516" s="5"/>
      <c r="Q516" s="5"/>
      <c r="R516" s="106"/>
      <c r="S516" s="5"/>
      <c r="T516" s="5"/>
      <c r="U516" s="5"/>
      <c r="V516" s="5"/>
      <c r="W516" s="5"/>
      <c r="X516" s="106"/>
      <c r="Y516" s="318"/>
      <c r="Z516" s="316"/>
      <c r="AA516" s="316"/>
      <c r="AB516" s="316"/>
      <c r="AC516" s="316"/>
      <c r="AD516" s="316"/>
      <c r="AE516" s="316"/>
      <c r="AF516" s="316"/>
      <c r="AG516" s="316"/>
      <c r="AH516" s="4"/>
      <c r="AI516" s="5"/>
      <c r="AJ516" s="5"/>
      <c r="AK516" s="106"/>
      <c r="AL516" s="71"/>
      <c r="AM516" s="71"/>
      <c r="AN516" s="71"/>
      <c r="AO516" s="71"/>
      <c r="AP516" s="106"/>
      <c r="AQ516" s="4"/>
      <c r="AR516" s="5"/>
      <c r="AS516" s="330"/>
      <c r="AT516" s="328"/>
      <c r="AU516" s="330"/>
      <c r="AV516" s="328"/>
      <c r="AW516" s="330"/>
      <c r="AX516" s="328"/>
      <c r="AY516" s="330"/>
      <c r="AZ516" s="328"/>
      <c r="BA516" s="106"/>
      <c r="BC516" s="4"/>
      <c r="BD516" s="5"/>
    </row>
    <row r="517" spans="1:56">
      <c r="A517" s="11"/>
      <c r="B517" s="318"/>
      <c r="C517" s="316"/>
      <c r="D517" s="316"/>
      <c r="E517" s="316"/>
      <c r="F517" s="4"/>
      <c r="G517" s="5"/>
      <c r="H517" s="5"/>
      <c r="I517" s="106"/>
      <c r="J517" s="71"/>
      <c r="K517" s="71"/>
      <c r="L517" s="71"/>
      <c r="M517" s="71"/>
      <c r="N517" s="106"/>
      <c r="O517" s="4"/>
      <c r="P517" s="5"/>
      <c r="Q517" s="5"/>
      <c r="R517" s="106"/>
      <c r="S517" s="5"/>
      <c r="T517" s="5"/>
      <c r="U517" s="5"/>
      <c r="V517" s="5"/>
      <c r="W517" s="5"/>
      <c r="X517" s="106"/>
      <c r="Y517" s="318"/>
      <c r="Z517" s="316"/>
      <c r="AA517" s="316"/>
      <c r="AB517" s="316"/>
      <c r="AC517" s="316"/>
      <c r="AD517" s="316"/>
      <c r="AE517" s="316"/>
      <c r="AF517" s="316"/>
      <c r="AG517" s="316"/>
      <c r="AH517" s="4"/>
      <c r="AI517" s="5"/>
      <c r="AJ517" s="5"/>
      <c r="AK517" s="106"/>
      <c r="AL517" s="71"/>
      <c r="AM517" s="71"/>
      <c r="AN517" s="71"/>
      <c r="AO517" s="71"/>
      <c r="AP517" s="106"/>
      <c r="AQ517" s="4"/>
      <c r="AR517" s="5"/>
      <c r="AS517" s="330"/>
      <c r="AT517" s="328"/>
      <c r="AU517" s="330"/>
      <c r="AV517" s="328"/>
      <c r="AW517" s="330"/>
      <c r="AX517" s="328"/>
      <c r="AY517" s="330"/>
      <c r="AZ517" s="328"/>
      <c r="BA517" s="106"/>
      <c r="BC517" s="4"/>
      <c r="BD517" s="5"/>
    </row>
    <row r="518" spans="1:56">
      <c r="A518" s="11"/>
      <c r="B518" s="318"/>
      <c r="C518" s="316"/>
      <c r="D518" s="316"/>
      <c r="E518" s="316"/>
      <c r="F518" s="4"/>
      <c r="G518" s="5"/>
      <c r="H518" s="5"/>
      <c r="I518" s="106"/>
      <c r="J518" s="71"/>
      <c r="K518" s="71"/>
      <c r="L518" s="71"/>
      <c r="M518" s="71"/>
      <c r="N518" s="106"/>
      <c r="O518" s="4"/>
      <c r="P518" s="5"/>
      <c r="Q518" s="5"/>
      <c r="R518" s="106"/>
      <c r="S518" s="5"/>
      <c r="T518" s="5"/>
      <c r="U518" s="5"/>
      <c r="V518" s="5"/>
      <c r="W518" s="5"/>
      <c r="X518" s="106"/>
      <c r="Y518" s="318"/>
      <c r="Z518" s="316"/>
      <c r="AA518" s="316"/>
      <c r="AB518" s="316"/>
      <c r="AC518" s="316"/>
      <c r="AD518" s="316"/>
      <c r="AE518" s="316"/>
      <c r="AF518" s="316"/>
      <c r="AG518" s="316"/>
      <c r="AH518" s="4"/>
      <c r="AI518" s="5"/>
      <c r="AJ518" s="5"/>
      <c r="AK518" s="106"/>
      <c r="AL518" s="71"/>
      <c r="AM518" s="71"/>
      <c r="AN518" s="71"/>
      <c r="AO518" s="71"/>
      <c r="AP518" s="106"/>
      <c r="AQ518" s="4"/>
      <c r="AR518" s="5"/>
      <c r="AS518" s="330"/>
      <c r="AT518" s="328"/>
      <c r="AU518" s="330"/>
      <c r="AV518" s="328"/>
      <c r="AW518" s="330"/>
      <c r="AX518" s="328"/>
      <c r="AY518" s="330"/>
      <c r="AZ518" s="328"/>
      <c r="BA518" s="106"/>
      <c r="BC518" s="4"/>
      <c r="BD518" s="5"/>
    </row>
    <row r="519" spans="1:56">
      <c r="A519" s="11"/>
      <c r="B519" s="318"/>
      <c r="C519" s="316"/>
      <c r="D519" s="316"/>
      <c r="E519" s="316"/>
      <c r="F519" s="4"/>
      <c r="G519" s="5"/>
      <c r="H519" s="5"/>
      <c r="I519" s="106"/>
      <c r="J519" s="71"/>
      <c r="K519" s="71"/>
      <c r="L519" s="71"/>
      <c r="M519" s="71"/>
      <c r="N519" s="106"/>
      <c r="O519" s="4"/>
      <c r="P519" s="5"/>
      <c r="Q519" s="5"/>
      <c r="R519" s="106"/>
      <c r="S519" s="5"/>
      <c r="T519" s="5"/>
      <c r="U519" s="5"/>
      <c r="V519" s="5"/>
      <c r="W519" s="5"/>
      <c r="X519" s="106"/>
      <c r="Y519" s="318"/>
      <c r="Z519" s="316"/>
      <c r="AA519" s="316"/>
      <c r="AB519" s="316"/>
      <c r="AC519" s="316"/>
      <c r="AD519" s="316"/>
      <c r="AE519" s="316"/>
      <c r="AF519" s="316"/>
      <c r="AG519" s="316"/>
      <c r="AH519" s="4"/>
      <c r="AI519" s="5"/>
      <c r="AJ519" s="5"/>
      <c r="AK519" s="106"/>
      <c r="AL519" s="71"/>
      <c r="AM519" s="71"/>
      <c r="AN519" s="71"/>
      <c r="AO519" s="71"/>
      <c r="AP519" s="106"/>
      <c r="AQ519" s="4"/>
      <c r="AR519" s="5"/>
      <c r="AS519" s="330"/>
      <c r="AT519" s="328"/>
      <c r="AU519" s="330"/>
      <c r="AV519" s="328"/>
      <c r="AW519" s="330"/>
      <c r="AX519" s="328"/>
      <c r="AY519" s="330"/>
      <c r="AZ519" s="328"/>
      <c r="BA519" s="106"/>
      <c r="BC519" s="4"/>
      <c r="BD519" s="5"/>
    </row>
    <row r="520" spans="1:56">
      <c r="A520" s="11"/>
      <c r="B520" s="318"/>
      <c r="C520" s="316"/>
      <c r="D520" s="316"/>
      <c r="E520" s="316"/>
      <c r="F520" s="4"/>
      <c r="G520" s="5"/>
      <c r="H520" s="5"/>
      <c r="I520" s="106"/>
      <c r="J520" s="71"/>
      <c r="K520" s="71"/>
      <c r="L520" s="71"/>
      <c r="M520" s="71"/>
      <c r="N520" s="106"/>
      <c r="O520" s="4"/>
      <c r="P520" s="5"/>
      <c r="Q520" s="5"/>
      <c r="R520" s="106"/>
      <c r="S520" s="5"/>
      <c r="T520" s="5"/>
      <c r="U520" s="5"/>
      <c r="V520" s="5"/>
      <c r="W520" s="5"/>
      <c r="X520" s="106"/>
      <c r="Y520" s="318"/>
      <c r="Z520" s="316"/>
      <c r="AA520" s="316"/>
      <c r="AB520" s="316"/>
      <c r="AC520" s="316"/>
      <c r="AD520" s="316"/>
      <c r="AE520" s="316"/>
      <c r="AF520" s="316"/>
      <c r="AG520" s="316"/>
      <c r="AH520" s="4"/>
      <c r="AI520" s="5"/>
      <c r="AJ520" s="5"/>
      <c r="AK520" s="106"/>
      <c r="AL520" s="71"/>
      <c r="AM520" s="71"/>
      <c r="AN520" s="71"/>
      <c r="AO520" s="71"/>
      <c r="AP520" s="106"/>
      <c r="AQ520" s="4"/>
      <c r="AR520" s="5"/>
      <c r="AS520" s="330"/>
      <c r="AT520" s="328"/>
      <c r="AU520" s="330"/>
      <c r="AV520" s="328"/>
      <c r="AW520" s="330"/>
      <c r="AX520" s="328"/>
      <c r="AY520" s="330"/>
      <c r="AZ520" s="328"/>
      <c r="BA520" s="106"/>
      <c r="BC520" s="4"/>
      <c r="BD520" s="5"/>
    </row>
    <row r="521" spans="1:56">
      <c r="A521" s="11"/>
      <c r="B521" s="318"/>
      <c r="C521" s="316"/>
      <c r="D521" s="316"/>
      <c r="E521" s="316"/>
      <c r="F521" s="4"/>
      <c r="G521" s="5"/>
      <c r="H521" s="5"/>
      <c r="I521" s="106"/>
      <c r="J521" s="71"/>
      <c r="K521" s="71"/>
      <c r="L521" s="71"/>
      <c r="M521" s="71"/>
      <c r="N521" s="106"/>
      <c r="O521" s="4"/>
      <c r="P521" s="5"/>
      <c r="Q521" s="5"/>
      <c r="R521" s="106"/>
      <c r="S521" s="5"/>
      <c r="T521" s="5"/>
      <c r="U521" s="5"/>
      <c r="V521" s="5"/>
      <c r="W521" s="5"/>
      <c r="X521" s="106"/>
      <c r="Y521" s="318"/>
      <c r="Z521" s="316"/>
      <c r="AA521" s="316"/>
      <c r="AB521" s="316"/>
      <c r="AC521" s="316"/>
      <c r="AD521" s="316"/>
      <c r="AE521" s="316"/>
      <c r="AF521" s="316"/>
      <c r="AG521" s="316"/>
      <c r="AH521" s="4"/>
      <c r="AI521" s="5"/>
      <c r="AJ521" s="5"/>
      <c r="AK521" s="106"/>
      <c r="AL521" s="71"/>
      <c r="AM521" s="71"/>
      <c r="AN521" s="71"/>
      <c r="AO521" s="71"/>
      <c r="AP521" s="106"/>
      <c r="AQ521" s="4"/>
      <c r="AR521" s="5"/>
      <c r="AS521" s="330"/>
      <c r="AT521" s="328"/>
      <c r="AU521" s="330"/>
      <c r="AV521" s="328"/>
      <c r="AW521" s="330"/>
      <c r="AX521" s="328"/>
      <c r="AY521" s="330"/>
      <c r="AZ521" s="328"/>
      <c r="BA521" s="106"/>
      <c r="BC521" s="4"/>
      <c r="BD521" s="5"/>
    </row>
    <row r="522" spans="1:56">
      <c r="A522" s="11"/>
      <c r="B522" s="318"/>
      <c r="C522" s="316"/>
      <c r="D522" s="316"/>
      <c r="E522" s="316"/>
      <c r="F522" s="4"/>
      <c r="G522" s="5"/>
      <c r="H522" s="5"/>
      <c r="I522" s="106"/>
      <c r="J522" s="71"/>
      <c r="K522" s="71"/>
      <c r="L522" s="71"/>
      <c r="M522" s="71"/>
      <c r="N522" s="106"/>
      <c r="O522" s="4"/>
      <c r="P522" s="5"/>
      <c r="Q522" s="5"/>
      <c r="R522" s="106"/>
      <c r="S522" s="5"/>
      <c r="T522" s="5"/>
      <c r="U522" s="5"/>
      <c r="V522" s="5"/>
      <c r="W522" s="5"/>
      <c r="X522" s="106"/>
      <c r="Y522" s="318"/>
      <c r="Z522" s="316"/>
      <c r="AA522" s="316"/>
      <c r="AB522" s="316"/>
      <c r="AC522" s="316"/>
      <c r="AD522" s="316"/>
      <c r="AE522" s="316"/>
      <c r="AF522" s="316"/>
      <c r="AG522" s="316"/>
      <c r="AH522" s="4"/>
      <c r="AI522" s="5"/>
      <c r="AJ522" s="5"/>
      <c r="AK522" s="106"/>
      <c r="AL522" s="71"/>
      <c r="AM522" s="71"/>
      <c r="AN522" s="71"/>
      <c r="AO522" s="71"/>
      <c r="AP522" s="106"/>
      <c r="AQ522" s="4"/>
      <c r="AR522" s="5"/>
      <c r="AS522" s="330"/>
      <c r="AT522" s="328"/>
      <c r="AU522" s="330"/>
      <c r="AV522" s="328"/>
      <c r="AW522" s="330"/>
      <c r="AX522" s="328"/>
      <c r="AY522" s="330"/>
      <c r="AZ522" s="328"/>
      <c r="BA522" s="106"/>
      <c r="BC522" s="4"/>
      <c r="BD522" s="5"/>
    </row>
    <row r="523" spans="1:56">
      <c r="A523" s="11"/>
      <c r="B523" s="318"/>
      <c r="C523" s="316"/>
      <c r="D523" s="316"/>
      <c r="E523" s="316"/>
      <c r="F523" s="4"/>
      <c r="G523" s="5"/>
      <c r="H523" s="5"/>
      <c r="I523" s="106"/>
      <c r="J523" s="71"/>
      <c r="K523" s="71"/>
      <c r="L523" s="71"/>
      <c r="M523" s="71"/>
      <c r="N523" s="106"/>
      <c r="O523" s="4"/>
      <c r="P523" s="5"/>
      <c r="Q523" s="5"/>
      <c r="R523" s="106"/>
      <c r="S523" s="5"/>
      <c r="T523" s="5"/>
      <c r="U523" s="5"/>
      <c r="V523" s="5"/>
      <c r="W523" s="5"/>
      <c r="X523" s="106"/>
      <c r="Y523" s="318"/>
      <c r="Z523" s="316"/>
      <c r="AA523" s="316"/>
      <c r="AB523" s="316"/>
      <c r="AC523" s="316"/>
      <c r="AD523" s="316"/>
      <c r="AE523" s="316"/>
      <c r="AF523" s="316"/>
      <c r="AG523" s="316"/>
      <c r="AH523" s="4"/>
      <c r="AI523" s="5"/>
      <c r="AJ523" s="5"/>
      <c r="AK523" s="106"/>
      <c r="AL523" s="71"/>
      <c r="AM523" s="71"/>
      <c r="AN523" s="71"/>
      <c r="AO523" s="71"/>
      <c r="AP523" s="106"/>
      <c r="AQ523" s="4"/>
      <c r="AR523" s="5"/>
      <c r="AS523" s="330"/>
      <c r="AT523" s="328"/>
      <c r="AU523" s="330"/>
      <c r="AV523" s="328"/>
      <c r="AW523" s="330"/>
      <c r="AX523" s="328"/>
      <c r="AY523" s="330"/>
      <c r="AZ523" s="328"/>
      <c r="BA523" s="106"/>
      <c r="BC523" s="4"/>
      <c r="BD523" s="5"/>
    </row>
    <row r="524" spans="1:56">
      <c r="A524" s="11"/>
      <c r="B524" s="318"/>
      <c r="C524" s="316"/>
      <c r="D524" s="316"/>
      <c r="E524" s="316"/>
      <c r="F524" s="4"/>
      <c r="G524" s="5"/>
      <c r="H524" s="5"/>
      <c r="I524" s="106"/>
      <c r="J524" s="71"/>
      <c r="K524" s="71"/>
      <c r="L524" s="71"/>
      <c r="M524" s="71"/>
      <c r="N524" s="106"/>
      <c r="O524" s="4"/>
      <c r="P524" s="5"/>
      <c r="Q524" s="5"/>
      <c r="R524" s="106"/>
      <c r="S524" s="5"/>
      <c r="T524" s="5"/>
      <c r="U524" s="5"/>
      <c r="V524" s="5"/>
      <c r="W524" s="5"/>
      <c r="X524" s="106"/>
      <c r="Y524" s="318"/>
      <c r="Z524" s="316"/>
      <c r="AA524" s="316"/>
      <c r="AB524" s="316"/>
      <c r="AC524" s="316"/>
      <c r="AD524" s="316"/>
      <c r="AE524" s="316"/>
      <c r="AF524" s="316"/>
      <c r="AG524" s="316"/>
      <c r="AH524" s="4"/>
      <c r="AI524" s="5"/>
      <c r="AJ524" s="5"/>
      <c r="AK524" s="106"/>
      <c r="AL524" s="71"/>
      <c r="AM524" s="71"/>
      <c r="AN524" s="71"/>
      <c r="AO524" s="71"/>
      <c r="AP524" s="106"/>
      <c r="AQ524" s="4"/>
      <c r="AR524" s="5"/>
      <c r="AS524" s="330"/>
      <c r="AT524" s="328"/>
      <c r="AU524" s="330"/>
      <c r="AV524" s="328"/>
      <c r="AW524" s="330"/>
      <c r="AX524" s="328"/>
      <c r="AY524" s="330"/>
      <c r="AZ524" s="328"/>
      <c r="BA524" s="106"/>
      <c r="BC524" s="4"/>
      <c r="BD524" s="5"/>
    </row>
    <row r="525" spans="1:56">
      <c r="A525" s="11"/>
      <c r="B525" s="318"/>
      <c r="C525" s="316"/>
      <c r="D525" s="316"/>
      <c r="E525" s="316"/>
      <c r="F525" s="4"/>
      <c r="G525" s="5"/>
      <c r="H525" s="5"/>
      <c r="I525" s="106"/>
      <c r="J525" s="71"/>
      <c r="K525" s="71"/>
      <c r="L525" s="71"/>
      <c r="M525" s="71"/>
      <c r="N525" s="106"/>
      <c r="O525" s="4"/>
      <c r="P525" s="5"/>
      <c r="Q525" s="5"/>
      <c r="R525" s="106"/>
      <c r="S525" s="5"/>
      <c r="T525" s="5"/>
      <c r="U525" s="5"/>
      <c r="V525" s="5"/>
      <c r="W525" s="5"/>
      <c r="X525" s="106"/>
      <c r="Y525" s="318"/>
      <c r="Z525" s="316"/>
      <c r="AA525" s="316"/>
      <c r="AB525" s="316"/>
      <c r="AC525" s="316"/>
      <c r="AD525" s="316"/>
      <c r="AE525" s="316"/>
      <c r="AF525" s="316"/>
      <c r="AG525" s="316"/>
      <c r="AH525" s="4"/>
      <c r="AI525" s="5"/>
      <c r="AJ525" s="5"/>
      <c r="AK525" s="106"/>
      <c r="AL525" s="71"/>
      <c r="AM525" s="71"/>
      <c r="AN525" s="71"/>
      <c r="AO525" s="71"/>
      <c r="AP525" s="106"/>
      <c r="AQ525" s="4"/>
      <c r="AR525" s="5"/>
      <c r="AS525" s="330"/>
      <c r="AT525" s="328"/>
      <c r="AU525" s="330"/>
      <c r="AV525" s="328"/>
      <c r="AW525" s="330"/>
      <c r="AX525" s="328"/>
      <c r="AY525" s="330"/>
      <c r="AZ525" s="328"/>
      <c r="BA525" s="106"/>
      <c r="BC525" s="4"/>
      <c r="BD525" s="5"/>
    </row>
    <row r="526" spans="1:56">
      <c r="A526" s="11"/>
      <c r="B526" s="318"/>
      <c r="C526" s="316"/>
      <c r="D526" s="316"/>
      <c r="E526" s="316"/>
      <c r="F526" s="4"/>
      <c r="G526" s="5"/>
      <c r="H526" s="5"/>
      <c r="I526" s="106"/>
      <c r="J526" s="71"/>
      <c r="K526" s="71"/>
      <c r="L526" s="71"/>
      <c r="M526" s="71"/>
      <c r="N526" s="106"/>
      <c r="O526" s="4"/>
      <c r="P526" s="5"/>
      <c r="Q526" s="5"/>
      <c r="R526" s="106"/>
      <c r="S526" s="5"/>
      <c r="T526" s="5"/>
      <c r="U526" s="5"/>
      <c r="V526" s="5"/>
      <c r="W526" s="5"/>
      <c r="X526" s="106"/>
      <c r="Y526" s="318"/>
      <c r="Z526" s="316"/>
      <c r="AA526" s="316"/>
      <c r="AB526" s="316"/>
      <c r="AC526" s="316"/>
      <c r="AD526" s="316"/>
      <c r="AE526" s="316"/>
      <c r="AF526" s="316"/>
      <c r="AG526" s="316"/>
      <c r="AH526" s="4"/>
      <c r="AI526" s="5"/>
      <c r="AJ526" s="5"/>
      <c r="AK526" s="106"/>
      <c r="AL526" s="71"/>
      <c r="AM526" s="71"/>
      <c r="AN526" s="71"/>
      <c r="AO526" s="71"/>
      <c r="AP526" s="106"/>
      <c r="AQ526" s="4"/>
      <c r="AR526" s="5"/>
      <c r="AS526" s="330"/>
      <c r="AT526" s="328"/>
      <c r="AU526" s="330"/>
      <c r="AV526" s="328"/>
      <c r="AW526" s="330"/>
      <c r="AX526" s="328"/>
      <c r="AY526" s="330"/>
      <c r="AZ526" s="328"/>
      <c r="BA526" s="106"/>
      <c r="BC526" s="4"/>
      <c r="BD526" s="5"/>
    </row>
    <row r="527" spans="1:56">
      <c r="A527" s="11"/>
      <c r="B527" s="318"/>
      <c r="C527" s="316"/>
      <c r="D527" s="316"/>
      <c r="E527" s="316"/>
      <c r="F527" s="4"/>
      <c r="G527" s="5"/>
      <c r="H527" s="5"/>
      <c r="I527" s="106"/>
      <c r="J527" s="71"/>
      <c r="K527" s="71"/>
      <c r="L527" s="71"/>
      <c r="M527" s="71"/>
      <c r="N527" s="106"/>
      <c r="O527" s="4"/>
      <c r="P527" s="5"/>
      <c r="Q527" s="5"/>
      <c r="R527" s="106"/>
      <c r="S527" s="5"/>
      <c r="T527" s="5"/>
      <c r="U527" s="5"/>
      <c r="V527" s="5"/>
      <c r="W527" s="5"/>
      <c r="X527" s="106"/>
      <c r="Y527" s="318"/>
      <c r="Z527" s="316"/>
      <c r="AA527" s="316"/>
      <c r="AB527" s="316"/>
      <c r="AC527" s="316"/>
      <c r="AD527" s="316"/>
      <c r="AE527" s="316"/>
      <c r="AF527" s="316"/>
      <c r="AG527" s="316"/>
      <c r="AH527" s="4"/>
      <c r="AI527" s="5"/>
      <c r="AJ527" s="5"/>
      <c r="AK527" s="106"/>
      <c r="AL527" s="71"/>
      <c r="AM527" s="71"/>
      <c r="AN527" s="71"/>
      <c r="AO527" s="71"/>
      <c r="AP527" s="106"/>
      <c r="AQ527" s="4"/>
      <c r="AR527" s="5"/>
      <c r="AS527" s="330"/>
      <c r="AT527" s="328"/>
      <c r="AU527" s="330"/>
      <c r="AV527" s="328"/>
      <c r="AW527" s="330"/>
      <c r="AX527" s="328"/>
      <c r="AY527" s="330"/>
      <c r="AZ527" s="328"/>
      <c r="BA527" s="106"/>
      <c r="BC527" s="4"/>
      <c r="BD527" s="5"/>
    </row>
    <row r="528" spans="1:56">
      <c r="A528" s="11"/>
      <c r="B528" s="318"/>
      <c r="C528" s="316"/>
      <c r="D528" s="316"/>
      <c r="E528" s="316"/>
      <c r="F528" s="4"/>
      <c r="G528" s="5"/>
      <c r="H528" s="5"/>
      <c r="I528" s="106"/>
      <c r="J528" s="71"/>
      <c r="K528" s="71"/>
      <c r="L528" s="71"/>
      <c r="M528" s="71"/>
      <c r="N528" s="106"/>
      <c r="O528" s="4"/>
      <c r="P528" s="5"/>
      <c r="Q528" s="5"/>
      <c r="R528" s="106"/>
      <c r="S528" s="5"/>
      <c r="T528" s="5"/>
      <c r="U528" s="5"/>
      <c r="V528" s="5"/>
      <c r="W528" s="5"/>
      <c r="X528" s="106"/>
      <c r="Y528" s="318"/>
      <c r="Z528" s="316"/>
      <c r="AA528" s="316"/>
      <c r="AB528" s="316"/>
      <c r="AC528" s="316"/>
      <c r="AD528" s="316"/>
      <c r="AE528" s="316"/>
      <c r="AF528" s="316"/>
      <c r="AG528" s="316"/>
      <c r="AH528" s="4"/>
      <c r="AI528" s="5"/>
      <c r="AJ528" s="5"/>
      <c r="AK528" s="106"/>
      <c r="AL528" s="71"/>
      <c r="AM528" s="71"/>
      <c r="AN528" s="71"/>
      <c r="AO528" s="71"/>
      <c r="AP528" s="106"/>
      <c r="AQ528" s="4"/>
      <c r="AR528" s="5"/>
      <c r="AS528" s="330"/>
      <c r="AT528" s="328"/>
      <c r="AU528" s="330"/>
      <c r="AV528" s="328"/>
      <c r="AW528" s="330"/>
      <c r="AX528" s="328"/>
      <c r="AY528" s="330"/>
      <c r="AZ528" s="328"/>
      <c r="BA528" s="106"/>
      <c r="BC528" s="4"/>
      <c r="BD528" s="5"/>
    </row>
    <row r="529" spans="1:56">
      <c r="A529" s="11"/>
      <c r="B529" s="318"/>
      <c r="C529" s="316"/>
      <c r="D529" s="316"/>
      <c r="E529" s="316"/>
      <c r="F529" s="4"/>
      <c r="G529" s="5"/>
      <c r="H529" s="5"/>
      <c r="I529" s="106"/>
      <c r="J529" s="71"/>
      <c r="K529" s="71"/>
      <c r="L529" s="71"/>
      <c r="M529" s="71"/>
      <c r="N529" s="106"/>
      <c r="O529" s="4"/>
      <c r="P529" s="5"/>
      <c r="Q529" s="5"/>
      <c r="R529" s="106"/>
      <c r="S529" s="5"/>
      <c r="T529" s="5"/>
      <c r="U529" s="5"/>
      <c r="V529" s="5"/>
      <c r="W529" s="5"/>
      <c r="X529" s="106"/>
      <c r="Y529" s="318"/>
      <c r="Z529" s="316"/>
      <c r="AA529" s="316"/>
      <c r="AB529" s="316"/>
      <c r="AC529" s="316"/>
      <c r="AD529" s="316"/>
      <c r="AE529" s="316"/>
      <c r="AF529" s="316"/>
      <c r="AG529" s="316"/>
      <c r="AH529" s="4"/>
      <c r="AI529" s="5"/>
      <c r="AJ529" s="5"/>
      <c r="AK529" s="106"/>
      <c r="AL529" s="71"/>
      <c r="AM529" s="71"/>
      <c r="AN529" s="71"/>
      <c r="AO529" s="71"/>
      <c r="AP529" s="106"/>
      <c r="AQ529" s="4"/>
      <c r="AR529" s="5"/>
      <c r="AS529" s="330"/>
      <c r="AT529" s="328"/>
      <c r="AU529" s="330"/>
      <c r="AV529" s="328"/>
      <c r="AW529" s="330"/>
      <c r="AX529" s="328"/>
      <c r="AY529" s="330"/>
      <c r="AZ529" s="328"/>
      <c r="BA529" s="106"/>
      <c r="BC529" s="4"/>
      <c r="BD529" s="5"/>
    </row>
    <row r="530" spans="1:56">
      <c r="A530" s="11"/>
      <c r="B530" s="318"/>
      <c r="C530" s="316"/>
      <c r="D530" s="316"/>
      <c r="E530" s="316"/>
      <c r="F530" s="4"/>
      <c r="G530" s="5"/>
      <c r="H530" s="5"/>
      <c r="I530" s="106"/>
      <c r="J530" s="71"/>
      <c r="K530" s="71"/>
      <c r="L530" s="71"/>
      <c r="M530" s="71"/>
      <c r="N530" s="106"/>
      <c r="O530" s="4"/>
      <c r="P530" s="5"/>
      <c r="Q530" s="5"/>
      <c r="R530" s="106"/>
      <c r="S530" s="5"/>
      <c r="T530" s="5"/>
      <c r="U530" s="5"/>
      <c r="V530" s="5"/>
      <c r="W530" s="5"/>
      <c r="X530" s="106"/>
      <c r="Y530" s="318"/>
      <c r="Z530" s="316"/>
      <c r="AA530" s="316"/>
      <c r="AB530" s="316"/>
      <c r="AC530" s="316"/>
      <c r="AD530" s="316"/>
      <c r="AE530" s="316"/>
      <c r="AF530" s="316"/>
      <c r="AG530" s="316"/>
      <c r="AH530" s="4"/>
      <c r="AI530" s="5"/>
      <c r="AJ530" s="5"/>
      <c r="AK530" s="106"/>
      <c r="AL530" s="71"/>
      <c r="AM530" s="71"/>
      <c r="AN530" s="71"/>
      <c r="AO530" s="71"/>
      <c r="AP530" s="106"/>
      <c r="AQ530" s="4"/>
      <c r="AR530" s="5"/>
      <c r="AS530" s="330"/>
      <c r="AT530" s="328"/>
      <c r="AU530" s="330"/>
      <c r="AV530" s="328"/>
      <c r="AW530" s="330"/>
      <c r="AX530" s="328"/>
      <c r="AY530" s="330"/>
      <c r="AZ530" s="328"/>
      <c r="BA530" s="106"/>
      <c r="BC530" s="4"/>
      <c r="BD530" s="5"/>
    </row>
    <row r="531" spans="1:56">
      <c r="A531" s="11"/>
      <c r="B531" s="318"/>
      <c r="C531" s="316"/>
      <c r="D531" s="316"/>
      <c r="E531" s="316"/>
      <c r="F531" s="4"/>
      <c r="G531" s="5"/>
      <c r="H531" s="5"/>
      <c r="I531" s="106"/>
      <c r="J531" s="71"/>
      <c r="K531" s="71"/>
      <c r="L531" s="71"/>
      <c r="M531" s="71"/>
      <c r="N531" s="106"/>
      <c r="O531" s="4"/>
      <c r="P531" s="5"/>
      <c r="Q531" s="5"/>
      <c r="R531" s="106"/>
      <c r="S531" s="5"/>
      <c r="T531" s="5"/>
      <c r="U531" s="5"/>
      <c r="V531" s="5"/>
      <c r="W531" s="5"/>
      <c r="X531" s="106"/>
      <c r="Y531" s="318"/>
      <c r="Z531" s="316"/>
      <c r="AA531" s="316"/>
      <c r="AB531" s="316"/>
      <c r="AC531" s="316"/>
      <c r="AD531" s="316"/>
      <c r="AE531" s="316"/>
      <c r="AF531" s="316"/>
      <c r="AG531" s="316"/>
      <c r="AH531" s="4"/>
      <c r="AI531" s="5"/>
      <c r="AJ531" s="5"/>
      <c r="AK531" s="106"/>
      <c r="AL531" s="71"/>
      <c r="AM531" s="71"/>
      <c r="AN531" s="71"/>
      <c r="AO531" s="71"/>
      <c r="AP531" s="106"/>
      <c r="AQ531" s="4"/>
      <c r="AR531" s="5"/>
      <c r="AS531" s="330"/>
      <c r="AT531" s="328"/>
      <c r="AU531" s="330"/>
      <c r="AV531" s="328"/>
      <c r="AW531" s="330"/>
      <c r="AX531" s="328"/>
      <c r="AY531" s="330"/>
      <c r="AZ531" s="328"/>
      <c r="BA531" s="106"/>
      <c r="BC531" s="4"/>
      <c r="BD531" s="5"/>
    </row>
    <row r="532" spans="1:56">
      <c r="A532" s="11"/>
      <c r="B532" s="318"/>
      <c r="C532" s="316"/>
      <c r="D532" s="316"/>
      <c r="E532" s="316"/>
      <c r="F532" s="4"/>
      <c r="G532" s="5"/>
      <c r="H532" s="5"/>
      <c r="I532" s="106"/>
      <c r="J532" s="71"/>
      <c r="K532" s="71"/>
      <c r="L532" s="71"/>
      <c r="M532" s="71"/>
      <c r="N532" s="106"/>
      <c r="O532" s="4"/>
      <c r="P532" s="5"/>
      <c r="Q532" s="5"/>
      <c r="R532" s="106"/>
      <c r="S532" s="5"/>
      <c r="T532" s="5"/>
      <c r="U532" s="5"/>
      <c r="V532" s="5"/>
      <c r="W532" s="5"/>
      <c r="X532" s="106"/>
      <c r="Y532" s="318"/>
      <c r="Z532" s="316"/>
      <c r="AA532" s="316"/>
      <c r="AB532" s="316"/>
      <c r="AC532" s="316"/>
      <c r="AD532" s="316"/>
      <c r="AE532" s="316"/>
      <c r="AF532" s="316"/>
      <c r="AG532" s="316"/>
      <c r="AH532" s="4"/>
      <c r="AI532" s="5"/>
      <c r="AJ532" s="5"/>
      <c r="AK532" s="106"/>
      <c r="AL532" s="71"/>
      <c r="AM532" s="71"/>
      <c r="AN532" s="71"/>
      <c r="AO532" s="71"/>
      <c r="AP532" s="106"/>
      <c r="AQ532" s="4"/>
      <c r="AR532" s="5"/>
      <c r="AS532" s="330"/>
      <c r="AT532" s="328"/>
      <c r="AU532" s="330"/>
      <c r="AV532" s="328"/>
      <c r="AW532" s="330"/>
      <c r="AX532" s="328"/>
      <c r="AY532" s="330"/>
      <c r="AZ532" s="328"/>
      <c r="BA532" s="106"/>
      <c r="BC532" s="4"/>
      <c r="BD532" s="5"/>
    </row>
    <row r="533" spans="1:56">
      <c r="A533" s="11"/>
      <c r="B533" s="318"/>
      <c r="C533" s="316"/>
      <c r="D533" s="316"/>
      <c r="E533" s="316"/>
      <c r="F533" s="4"/>
      <c r="G533" s="5"/>
      <c r="H533" s="5"/>
      <c r="I533" s="106"/>
      <c r="J533" s="71"/>
      <c r="K533" s="71"/>
      <c r="L533" s="71"/>
      <c r="M533" s="71"/>
      <c r="N533" s="106"/>
      <c r="O533" s="4"/>
      <c r="P533" s="5"/>
      <c r="Q533" s="5"/>
      <c r="R533" s="106"/>
      <c r="S533" s="5"/>
      <c r="T533" s="5"/>
      <c r="U533" s="5"/>
      <c r="V533" s="5"/>
      <c r="W533" s="5"/>
      <c r="X533" s="106"/>
      <c r="Y533" s="318"/>
      <c r="Z533" s="316"/>
      <c r="AA533" s="316"/>
      <c r="AB533" s="316"/>
      <c r="AC533" s="316"/>
      <c r="AD533" s="316"/>
      <c r="AE533" s="316"/>
      <c r="AF533" s="316"/>
      <c r="AG533" s="316"/>
      <c r="AH533" s="4"/>
      <c r="AI533" s="5"/>
      <c r="AJ533" s="5"/>
      <c r="AK533" s="106"/>
      <c r="AL533" s="71"/>
      <c r="AM533" s="71"/>
      <c r="AN533" s="71"/>
      <c r="AO533" s="71"/>
      <c r="AP533" s="106"/>
      <c r="AQ533" s="4"/>
      <c r="AR533" s="5"/>
      <c r="AS533" s="330"/>
      <c r="AT533" s="328"/>
      <c r="AU533" s="330"/>
      <c r="AV533" s="328"/>
      <c r="AW533" s="330"/>
      <c r="AX533" s="328"/>
      <c r="AY533" s="330"/>
      <c r="AZ533" s="328"/>
      <c r="BA533" s="106"/>
      <c r="BC533" s="4"/>
      <c r="BD533" s="5"/>
    </row>
    <row r="534" spans="1:56">
      <c r="A534" s="11"/>
      <c r="B534" s="318"/>
      <c r="C534" s="316"/>
      <c r="D534" s="316"/>
      <c r="E534" s="316"/>
      <c r="F534" s="4"/>
      <c r="G534" s="5"/>
      <c r="H534" s="5"/>
      <c r="I534" s="106"/>
      <c r="J534" s="71"/>
      <c r="K534" s="71"/>
      <c r="L534" s="71"/>
      <c r="M534" s="71"/>
      <c r="N534" s="106"/>
      <c r="O534" s="4"/>
      <c r="P534" s="5"/>
      <c r="Q534" s="5"/>
      <c r="R534" s="106"/>
      <c r="S534" s="5"/>
      <c r="T534" s="5"/>
      <c r="U534" s="5"/>
      <c r="V534" s="5"/>
      <c r="W534" s="5"/>
      <c r="X534" s="106"/>
      <c r="Y534" s="318"/>
      <c r="Z534" s="316"/>
      <c r="AA534" s="316"/>
      <c r="AB534" s="316"/>
      <c r="AC534" s="316"/>
      <c r="AD534" s="316"/>
      <c r="AE534" s="316"/>
      <c r="AF534" s="316"/>
      <c r="AG534" s="316"/>
      <c r="AH534" s="4"/>
      <c r="AI534" s="5"/>
      <c r="AJ534" s="5"/>
      <c r="AK534" s="106"/>
      <c r="AL534" s="71"/>
      <c r="AM534" s="71"/>
      <c r="AN534" s="71"/>
      <c r="AO534" s="71"/>
      <c r="AP534" s="106"/>
      <c r="AQ534" s="4"/>
      <c r="AR534" s="5"/>
      <c r="AS534" s="330"/>
      <c r="AT534" s="328"/>
      <c r="AU534" s="330"/>
      <c r="AV534" s="328"/>
      <c r="AW534" s="330"/>
      <c r="AX534" s="328"/>
      <c r="AY534" s="330"/>
      <c r="AZ534" s="328"/>
      <c r="BA534" s="106"/>
      <c r="BC534" s="4"/>
      <c r="BD534" s="5"/>
    </row>
    <row r="535" spans="1:56">
      <c r="A535" s="11"/>
      <c r="B535" s="318"/>
      <c r="C535" s="316"/>
      <c r="D535" s="316"/>
      <c r="E535" s="316"/>
      <c r="F535" s="4"/>
      <c r="G535" s="5"/>
      <c r="H535" s="5"/>
      <c r="I535" s="106"/>
      <c r="J535" s="71"/>
      <c r="K535" s="71"/>
      <c r="L535" s="71"/>
      <c r="M535" s="71"/>
      <c r="N535" s="106"/>
      <c r="O535" s="4"/>
      <c r="P535" s="5"/>
      <c r="Q535" s="5"/>
      <c r="R535" s="106"/>
      <c r="S535" s="5"/>
      <c r="T535" s="5"/>
      <c r="U535" s="5"/>
      <c r="V535" s="5"/>
      <c r="W535" s="5"/>
      <c r="X535" s="106"/>
      <c r="Y535" s="318"/>
      <c r="Z535" s="316"/>
      <c r="AA535" s="316"/>
      <c r="AB535" s="316"/>
      <c r="AC535" s="316"/>
      <c r="AD535" s="316"/>
      <c r="AE535" s="316"/>
      <c r="AF535" s="316"/>
      <c r="AG535" s="316"/>
      <c r="AH535" s="4"/>
      <c r="AI535" s="5"/>
      <c r="AJ535" s="5"/>
      <c r="AK535" s="106"/>
      <c r="AL535" s="71"/>
      <c r="AM535" s="71"/>
      <c r="AN535" s="71"/>
      <c r="AO535" s="71"/>
      <c r="AP535" s="106"/>
      <c r="AQ535" s="4"/>
      <c r="AR535" s="5"/>
      <c r="AS535" s="330"/>
      <c r="AT535" s="328"/>
      <c r="AU535" s="330"/>
      <c r="AV535" s="328"/>
      <c r="AW535" s="330"/>
      <c r="AX535" s="328"/>
      <c r="AY535" s="330"/>
      <c r="AZ535" s="328"/>
      <c r="BA535" s="106"/>
      <c r="BC535" s="4"/>
      <c r="BD535" s="5"/>
    </row>
    <row r="536" spans="1:56">
      <c r="A536" s="11"/>
      <c r="B536" s="318"/>
      <c r="C536" s="316"/>
      <c r="D536" s="316"/>
      <c r="E536" s="316"/>
      <c r="F536" s="4"/>
      <c r="G536" s="5"/>
      <c r="H536" s="5"/>
      <c r="I536" s="106"/>
      <c r="J536" s="71"/>
      <c r="K536" s="71"/>
      <c r="L536" s="71"/>
      <c r="M536" s="71"/>
      <c r="N536" s="106"/>
      <c r="O536" s="4"/>
      <c r="P536" s="5"/>
      <c r="Q536" s="5"/>
      <c r="R536" s="106"/>
      <c r="S536" s="5"/>
      <c r="T536" s="5"/>
      <c r="U536" s="5"/>
      <c r="V536" s="5"/>
      <c r="W536" s="5"/>
      <c r="X536" s="106"/>
      <c r="Y536" s="318"/>
      <c r="Z536" s="316"/>
      <c r="AA536" s="316"/>
      <c r="AB536" s="316"/>
      <c r="AC536" s="316"/>
      <c r="AD536" s="316"/>
      <c r="AE536" s="316"/>
      <c r="AF536" s="316"/>
      <c r="AG536" s="316"/>
      <c r="AH536" s="4"/>
      <c r="AI536" s="5"/>
      <c r="AJ536" s="5"/>
      <c r="AK536" s="106"/>
      <c r="AL536" s="71"/>
      <c r="AM536" s="71"/>
      <c r="AN536" s="71"/>
      <c r="AO536" s="71"/>
      <c r="AP536" s="106"/>
      <c r="AQ536" s="4"/>
      <c r="AR536" s="5"/>
      <c r="AS536" s="330"/>
      <c r="AT536" s="328"/>
      <c r="AU536" s="330"/>
      <c r="AV536" s="328"/>
      <c r="AW536" s="330"/>
      <c r="AX536" s="328"/>
      <c r="AY536" s="330"/>
      <c r="AZ536" s="328"/>
      <c r="BA536" s="106"/>
      <c r="BC536" s="4"/>
      <c r="BD536" s="5"/>
    </row>
    <row r="537" spans="1:56">
      <c r="A537" s="11"/>
      <c r="B537" s="318"/>
      <c r="C537" s="316"/>
      <c r="D537" s="316"/>
      <c r="E537" s="316"/>
      <c r="F537" s="4"/>
      <c r="G537" s="5"/>
      <c r="H537" s="5"/>
      <c r="I537" s="106"/>
      <c r="J537" s="71"/>
      <c r="K537" s="71"/>
      <c r="L537" s="71"/>
      <c r="M537" s="71"/>
      <c r="N537" s="106"/>
      <c r="O537" s="4"/>
      <c r="P537" s="5"/>
      <c r="Q537" s="5"/>
      <c r="R537" s="106"/>
      <c r="S537" s="5"/>
      <c r="T537" s="5"/>
      <c r="U537" s="5"/>
      <c r="V537" s="5"/>
      <c r="W537" s="5"/>
      <c r="X537" s="106"/>
      <c r="Y537" s="318"/>
      <c r="Z537" s="316"/>
      <c r="AA537" s="316"/>
      <c r="AB537" s="316"/>
      <c r="AC537" s="316"/>
      <c r="AD537" s="316"/>
      <c r="AE537" s="316"/>
      <c r="AF537" s="316"/>
      <c r="AG537" s="316"/>
      <c r="AH537" s="4"/>
      <c r="AI537" s="5"/>
      <c r="AJ537" s="5"/>
      <c r="AK537" s="106"/>
      <c r="AL537" s="71"/>
      <c r="AM537" s="71"/>
      <c r="AN537" s="71"/>
      <c r="AO537" s="71"/>
      <c r="AP537" s="106"/>
      <c r="AQ537" s="4"/>
      <c r="AR537" s="5"/>
      <c r="AS537" s="330"/>
      <c r="AT537" s="328"/>
      <c r="AU537" s="330"/>
      <c r="AV537" s="328"/>
      <c r="AW537" s="330"/>
      <c r="AX537" s="328"/>
      <c r="AY537" s="330"/>
      <c r="AZ537" s="328"/>
      <c r="BA537" s="106"/>
      <c r="BC537" s="4"/>
      <c r="BD537" s="5"/>
    </row>
    <row r="538" spans="1:56">
      <c r="A538" s="11"/>
      <c r="B538" s="318"/>
      <c r="C538" s="316"/>
      <c r="D538" s="316"/>
      <c r="E538" s="316"/>
      <c r="F538" s="4"/>
      <c r="G538" s="5"/>
      <c r="H538" s="5"/>
      <c r="I538" s="106"/>
      <c r="J538" s="71"/>
      <c r="K538" s="71"/>
      <c r="L538" s="71"/>
      <c r="M538" s="71"/>
      <c r="N538" s="106"/>
      <c r="O538" s="4"/>
      <c r="P538" s="5"/>
      <c r="Q538" s="5"/>
      <c r="R538" s="106"/>
      <c r="S538" s="5"/>
      <c r="T538" s="5"/>
      <c r="U538" s="5"/>
      <c r="V538" s="5"/>
      <c r="W538" s="5"/>
      <c r="X538" s="106"/>
      <c r="Y538" s="318"/>
      <c r="Z538" s="316"/>
      <c r="AA538" s="316"/>
      <c r="AB538" s="316"/>
      <c r="AC538" s="316"/>
      <c r="AD538" s="316"/>
      <c r="AE538" s="316"/>
      <c r="AF538" s="316"/>
      <c r="AG538" s="316"/>
      <c r="AH538" s="4"/>
      <c r="AI538" s="5"/>
      <c r="AJ538" s="5"/>
      <c r="AK538" s="106"/>
      <c r="AL538" s="71"/>
      <c r="AM538" s="71"/>
      <c r="AN538" s="71"/>
      <c r="AO538" s="71"/>
      <c r="AP538" s="106"/>
      <c r="AQ538" s="4"/>
      <c r="AR538" s="5"/>
      <c r="AS538" s="330"/>
      <c r="AT538" s="328"/>
      <c r="AU538" s="330"/>
      <c r="AV538" s="328"/>
      <c r="AW538" s="330"/>
      <c r="AX538" s="328"/>
      <c r="AY538" s="330"/>
      <c r="AZ538" s="328"/>
      <c r="BA538" s="106"/>
      <c r="BC538" s="4"/>
      <c r="BD538" s="5"/>
    </row>
    <row r="539" spans="1:56">
      <c r="A539" s="11"/>
      <c r="B539" s="318"/>
      <c r="C539" s="316"/>
      <c r="D539" s="316"/>
      <c r="E539" s="316"/>
      <c r="F539" s="4"/>
      <c r="G539" s="5"/>
      <c r="H539" s="5"/>
      <c r="I539" s="106"/>
      <c r="J539" s="71"/>
      <c r="K539" s="71"/>
      <c r="L539" s="71"/>
      <c r="M539" s="71"/>
      <c r="N539" s="106"/>
      <c r="O539" s="4"/>
      <c r="P539" s="5"/>
      <c r="Q539" s="5"/>
      <c r="R539" s="106"/>
      <c r="S539" s="5"/>
      <c r="T539" s="5"/>
      <c r="U539" s="5"/>
      <c r="V539" s="5"/>
      <c r="W539" s="5"/>
      <c r="X539" s="106"/>
      <c r="Y539" s="318"/>
      <c r="Z539" s="316"/>
      <c r="AA539" s="316"/>
      <c r="AB539" s="316"/>
      <c r="AC539" s="316"/>
      <c r="AD539" s="316"/>
      <c r="AE539" s="316"/>
      <c r="AF539" s="316"/>
      <c r="AG539" s="316"/>
      <c r="AH539" s="4"/>
      <c r="AI539" s="5"/>
      <c r="AJ539" s="5"/>
      <c r="AK539" s="106"/>
      <c r="AL539" s="71"/>
      <c r="AM539" s="71"/>
      <c r="AN539" s="71"/>
      <c r="AO539" s="71"/>
      <c r="AP539" s="106"/>
      <c r="AQ539" s="4"/>
      <c r="AR539" s="5"/>
      <c r="AS539" s="330"/>
      <c r="AT539" s="328"/>
      <c r="AU539" s="330"/>
      <c r="AV539" s="328"/>
      <c r="AW539" s="330"/>
      <c r="AX539" s="328"/>
      <c r="AY539" s="330"/>
      <c r="AZ539" s="328"/>
      <c r="BA539" s="106"/>
      <c r="BC539" s="4"/>
      <c r="BD539" s="5"/>
    </row>
    <row r="540" spans="1:56">
      <c r="A540" s="11"/>
      <c r="B540" s="318"/>
      <c r="C540" s="316"/>
      <c r="D540" s="316"/>
      <c r="E540" s="316"/>
      <c r="F540" s="4"/>
      <c r="G540" s="5"/>
      <c r="H540" s="5"/>
      <c r="I540" s="106"/>
      <c r="J540" s="71"/>
      <c r="K540" s="71"/>
      <c r="L540" s="71"/>
      <c r="M540" s="71"/>
      <c r="N540" s="106"/>
      <c r="O540" s="4"/>
      <c r="P540" s="5"/>
      <c r="Q540" s="5"/>
      <c r="R540" s="106"/>
      <c r="S540" s="5"/>
      <c r="T540" s="5"/>
      <c r="U540" s="5"/>
      <c r="V540" s="5"/>
      <c r="W540" s="5"/>
      <c r="X540" s="106"/>
      <c r="Y540" s="318"/>
      <c r="Z540" s="316"/>
      <c r="AA540" s="316"/>
      <c r="AB540" s="316"/>
      <c r="AC540" s="316"/>
      <c r="AD540" s="316"/>
      <c r="AE540" s="316"/>
      <c r="AF540" s="316"/>
      <c r="AG540" s="316"/>
      <c r="AH540" s="4"/>
      <c r="AI540" s="5"/>
      <c r="AJ540" s="5"/>
      <c r="AK540" s="106"/>
      <c r="AL540" s="71"/>
      <c r="AM540" s="71"/>
      <c r="AN540" s="71"/>
      <c r="AO540" s="71"/>
      <c r="AP540" s="106"/>
      <c r="AQ540" s="4"/>
      <c r="AR540" s="5"/>
      <c r="AS540" s="330"/>
      <c r="AT540" s="328"/>
      <c r="AU540" s="330"/>
      <c r="AV540" s="328"/>
      <c r="AW540" s="330"/>
      <c r="AX540" s="328"/>
      <c r="AY540" s="330"/>
      <c r="AZ540" s="328"/>
      <c r="BA540" s="106"/>
      <c r="BC540" s="4"/>
      <c r="BD540" s="5"/>
    </row>
    <row r="541" spans="1:56">
      <c r="A541" s="11"/>
      <c r="B541" s="318"/>
      <c r="C541" s="316"/>
      <c r="D541" s="316"/>
      <c r="E541" s="316"/>
      <c r="F541" s="4"/>
      <c r="G541" s="5"/>
      <c r="H541" s="5"/>
      <c r="I541" s="106"/>
      <c r="J541" s="71"/>
      <c r="K541" s="71"/>
      <c r="L541" s="71"/>
      <c r="M541" s="71"/>
      <c r="N541" s="106"/>
      <c r="O541" s="4"/>
      <c r="P541" s="5"/>
      <c r="Q541" s="5"/>
      <c r="R541" s="106"/>
      <c r="S541" s="5"/>
      <c r="T541" s="5"/>
      <c r="U541" s="5"/>
      <c r="V541" s="5"/>
      <c r="W541" s="5"/>
      <c r="X541" s="106"/>
      <c r="Y541" s="318"/>
      <c r="Z541" s="316"/>
      <c r="AA541" s="316"/>
      <c r="AB541" s="316"/>
      <c r="AC541" s="316"/>
      <c r="AD541" s="316"/>
      <c r="AE541" s="316"/>
      <c r="AF541" s="316"/>
      <c r="AG541" s="316"/>
      <c r="AH541" s="4"/>
      <c r="AI541" s="5"/>
      <c r="AJ541" s="5"/>
      <c r="AK541" s="106"/>
      <c r="AL541" s="71"/>
      <c r="AM541" s="71"/>
      <c r="AN541" s="71"/>
      <c r="AO541" s="71"/>
      <c r="AP541" s="106"/>
      <c r="AQ541" s="4"/>
      <c r="AR541" s="5"/>
      <c r="AS541" s="330"/>
      <c r="AT541" s="328"/>
      <c r="AU541" s="330"/>
      <c r="AV541" s="328"/>
      <c r="AW541" s="330"/>
      <c r="AX541" s="328"/>
      <c r="AY541" s="330"/>
      <c r="AZ541" s="328"/>
      <c r="BA541" s="106"/>
      <c r="BC541" s="4"/>
      <c r="BD541" s="5"/>
    </row>
    <row r="542" spans="1:56">
      <c r="A542" s="11"/>
      <c r="B542" s="318"/>
      <c r="C542" s="316"/>
      <c r="D542" s="316"/>
      <c r="E542" s="316"/>
      <c r="F542" s="4"/>
      <c r="G542" s="5"/>
      <c r="H542" s="5"/>
      <c r="I542" s="106"/>
      <c r="J542" s="71"/>
      <c r="K542" s="71"/>
      <c r="L542" s="71"/>
      <c r="M542" s="71"/>
      <c r="N542" s="106"/>
      <c r="O542" s="4"/>
      <c r="P542" s="5"/>
      <c r="Q542" s="5"/>
      <c r="R542" s="106"/>
      <c r="S542" s="5"/>
      <c r="T542" s="5"/>
      <c r="U542" s="5"/>
      <c r="V542" s="5"/>
      <c r="W542" s="5"/>
      <c r="X542" s="106"/>
      <c r="Y542" s="318"/>
      <c r="Z542" s="316"/>
      <c r="AA542" s="316"/>
      <c r="AB542" s="316"/>
      <c r="AC542" s="316"/>
      <c r="AD542" s="316"/>
      <c r="AE542" s="316"/>
      <c r="AF542" s="316"/>
      <c r="AG542" s="316"/>
      <c r="AH542" s="4"/>
      <c r="AI542" s="5"/>
      <c r="AJ542" s="5"/>
      <c r="AK542" s="106"/>
      <c r="AL542" s="71"/>
      <c r="AM542" s="71"/>
      <c r="AN542" s="71"/>
      <c r="AO542" s="71"/>
      <c r="AP542" s="106"/>
      <c r="AQ542" s="4"/>
      <c r="AR542" s="5"/>
      <c r="AS542" s="330"/>
      <c r="AT542" s="328"/>
      <c r="AU542" s="330"/>
      <c r="AV542" s="328"/>
      <c r="AW542" s="330"/>
      <c r="AX542" s="328"/>
      <c r="AY542" s="330"/>
      <c r="AZ542" s="328"/>
      <c r="BA542" s="106"/>
      <c r="BC542" s="4"/>
      <c r="BD542" s="5"/>
    </row>
    <row r="543" spans="1:56">
      <c r="A543" s="11"/>
      <c r="B543" s="318"/>
      <c r="C543" s="316"/>
      <c r="D543" s="316"/>
      <c r="E543" s="316"/>
      <c r="F543" s="4"/>
      <c r="G543" s="5"/>
      <c r="H543" s="5"/>
      <c r="I543" s="106"/>
      <c r="J543" s="71"/>
      <c r="K543" s="71"/>
      <c r="L543" s="71"/>
      <c r="M543" s="71"/>
      <c r="N543" s="106"/>
      <c r="O543" s="4"/>
      <c r="P543" s="5"/>
      <c r="Q543" s="5"/>
      <c r="R543" s="106"/>
      <c r="S543" s="5"/>
      <c r="T543" s="5"/>
      <c r="U543" s="5"/>
      <c r="V543" s="5"/>
      <c r="W543" s="5"/>
      <c r="X543" s="106"/>
      <c r="Y543" s="318"/>
      <c r="Z543" s="316"/>
      <c r="AA543" s="316"/>
      <c r="AB543" s="316"/>
      <c r="AC543" s="316"/>
      <c r="AD543" s="316"/>
      <c r="AE543" s="316"/>
      <c r="AF543" s="316"/>
      <c r="AG543" s="316"/>
      <c r="AH543" s="4"/>
      <c r="AI543" s="5"/>
      <c r="AJ543" s="5"/>
      <c r="AK543" s="106"/>
      <c r="AL543" s="71"/>
      <c r="AM543" s="71"/>
      <c r="AN543" s="71"/>
      <c r="AO543" s="71"/>
      <c r="AP543" s="106"/>
      <c r="AQ543" s="4"/>
      <c r="AR543" s="5"/>
      <c r="AS543" s="330"/>
      <c r="AT543" s="328"/>
      <c r="AU543" s="330"/>
      <c r="AV543" s="328"/>
      <c r="AW543" s="330"/>
      <c r="AX543" s="328"/>
      <c r="AY543" s="330"/>
      <c r="AZ543" s="328"/>
      <c r="BA543" s="106"/>
      <c r="BC543" s="4"/>
      <c r="BD543" s="5"/>
    </row>
    <row r="544" spans="1:56">
      <c r="A544" s="11"/>
      <c r="B544" s="318"/>
      <c r="C544" s="316"/>
      <c r="D544" s="316"/>
      <c r="E544" s="316"/>
      <c r="F544" s="4"/>
      <c r="G544" s="5"/>
      <c r="H544" s="5"/>
      <c r="I544" s="106"/>
      <c r="J544" s="71"/>
      <c r="K544" s="71"/>
      <c r="L544" s="71"/>
      <c r="M544" s="71"/>
      <c r="N544" s="106"/>
      <c r="O544" s="4"/>
      <c r="P544" s="5"/>
      <c r="Q544" s="5"/>
      <c r="R544" s="106"/>
      <c r="S544" s="5"/>
      <c r="T544" s="5"/>
      <c r="U544" s="5"/>
      <c r="V544" s="5"/>
      <c r="W544" s="5"/>
      <c r="X544" s="106"/>
      <c r="Y544" s="318"/>
      <c r="Z544" s="316"/>
      <c r="AA544" s="316"/>
      <c r="AB544" s="316"/>
      <c r="AC544" s="316"/>
      <c r="AD544" s="316"/>
      <c r="AE544" s="316"/>
      <c r="AF544" s="316"/>
      <c r="AG544" s="316"/>
      <c r="AH544" s="4"/>
      <c r="AI544" s="5"/>
      <c r="AJ544" s="5"/>
      <c r="AK544" s="106"/>
      <c r="AL544" s="71"/>
      <c r="AM544" s="71"/>
      <c r="AN544" s="71"/>
      <c r="AO544" s="71"/>
      <c r="AP544" s="106"/>
      <c r="AQ544" s="4"/>
      <c r="AR544" s="5"/>
      <c r="AS544" s="330"/>
      <c r="AT544" s="328"/>
      <c r="AU544" s="330"/>
      <c r="AV544" s="328"/>
      <c r="AW544" s="330"/>
      <c r="AX544" s="328"/>
      <c r="AY544" s="330"/>
      <c r="AZ544" s="328"/>
      <c r="BA544" s="106"/>
      <c r="BC544" s="4"/>
      <c r="BD544" s="5"/>
    </row>
    <row r="545" spans="1:56">
      <c r="A545" s="11"/>
      <c r="B545" s="318"/>
      <c r="C545" s="316"/>
      <c r="D545" s="316"/>
      <c r="E545" s="316"/>
      <c r="F545" s="4"/>
      <c r="G545" s="5"/>
      <c r="H545" s="5"/>
      <c r="I545" s="106"/>
      <c r="J545" s="71"/>
      <c r="K545" s="71"/>
      <c r="L545" s="71"/>
      <c r="M545" s="71"/>
      <c r="N545" s="106"/>
      <c r="O545" s="4"/>
      <c r="P545" s="5"/>
      <c r="Q545" s="5"/>
      <c r="R545" s="106"/>
      <c r="S545" s="5"/>
      <c r="T545" s="5"/>
      <c r="U545" s="5"/>
      <c r="V545" s="5"/>
      <c r="W545" s="5"/>
      <c r="X545" s="106"/>
      <c r="Y545" s="318"/>
      <c r="Z545" s="316"/>
      <c r="AA545" s="316"/>
      <c r="AB545" s="316"/>
      <c r="AC545" s="316"/>
      <c r="AD545" s="316"/>
      <c r="AE545" s="316"/>
      <c r="AF545" s="316"/>
      <c r="AG545" s="316"/>
      <c r="AH545" s="4"/>
      <c r="AI545" s="5"/>
      <c r="AJ545" s="5"/>
      <c r="AK545" s="106"/>
      <c r="AL545" s="71"/>
      <c r="AM545" s="71"/>
      <c r="AN545" s="71"/>
      <c r="AO545" s="71"/>
      <c r="AP545" s="106"/>
      <c r="AQ545" s="4"/>
      <c r="AR545" s="5"/>
      <c r="AS545" s="330"/>
      <c r="AT545" s="328"/>
      <c r="AU545" s="330"/>
      <c r="AV545" s="328"/>
      <c r="AW545" s="330"/>
      <c r="AX545" s="328"/>
      <c r="AY545" s="330"/>
      <c r="AZ545" s="328"/>
      <c r="BA545" s="106"/>
      <c r="BC545" s="4"/>
      <c r="BD545" s="5"/>
    </row>
    <row r="546" spans="1:56">
      <c r="A546" s="11"/>
      <c r="B546" s="318"/>
      <c r="C546" s="316"/>
      <c r="D546" s="316"/>
      <c r="E546" s="316"/>
      <c r="F546" s="4"/>
      <c r="G546" s="5"/>
      <c r="H546" s="5"/>
      <c r="I546" s="106"/>
      <c r="J546" s="71"/>
      <c r="K546" s="71"/>
      <c r="L546" s="71"/>
      <c r="M546" s="71"/>
      <c r="N546" s="106"/>
      <c r="O546" s="4"/>
      <c r="P546" s="5"/>
      <c r="Q546" s="5"/>
      <c r="R546" s="106"/>
      <c r="S546" s="5"/>
      <c r="T546" s="5"/>
      <c r="U546" s="5"/>
      <c r="V546" s="5"/>
      <c r="W546" s="5"/>
      <c r="X546" s="106"/>
      <c r="Y546" s="318"/>
      <c r="Z546" s="316"/>
      <c r="AA546" s="316"/>
      <c r="AB546" s="316"/>
      <c r="AC546" s="316"/>
      <c r="AD546" s="316"/>
      <c r="AE546" s="316"/>
      <c r="AF546" s="316"/>
      <c r="AG546" s="316"/>
      <c r="AH546" s="4"/>
      <c r="AI546" s="5"/>
      <c r="AJ546" s="5"/>
      <c r="AK546" s="106"/>
      <c r="AL546" s="71"/>
      <c r="AM546" s="71"/>
      <c r="AN546" s="71"/>
      <c r="AO546" s="71"/>
      <c r="AP546" s="106"/>
      <c r="AQ546" s="4"/>
      <c r="AR546" s="5"/>
      <c r="AS546" s="330"/>
      <c r="AT546" s="328"/>
      <c r="AU546" s="330"/>
      <c r="AV546" s="328"/>
      <c r="AW546" s="330"/>
      <c r="AX546" s="328"/>
      <c r="AY546" s="330"/>
      <c r="AZ546" s="328"/>
      <c r="BA546" s="106"/>
      <c r="BC546" s="4"/>
      <c r="BD546" s="5"/>
    </row>
    <row r="547" spans="1:56">
      <c r="A547" s="11"/>
      <c r="B547" s="318"/>
      <c r="C547" s="316"/>
      <c r="D547" s="316"/>
      <c r="E547" s="316"/>
      <c r="F547" s="4"/>
      <c r="G547" s="5"/>
      <c r="H547" s="5"/>
      <c r="I547" s="106"/>
      <c r="J547" s="71"/>
      <c r="K547" s="71"/>
      <c r="L547" s="71"/>
      <c r="M547" s="71"/>
      <c r="N547" s="106"/>
      <c r="O547" s="4"/>
      <c r="P547" s="5"/>
      <c r="Q547" s="5"/>
      <c r="R547" s="106"/>
      <c r="S547" s="5"/>
      <c r="T547" s="5"/>
      <c r="U547" s="5"/>
      <c r="V547" s="5"/>
      <c r="W547" s="5"/>
      <c r="X547" s="106"/>
      <c r="Y547" s="318"/>
      <c r="Z547" s="316"/>
      <c r="AA547" s="316"/>
      <c r="AB547" s="316"/>
      <c r="AC547" s="316"/>
      <c r="AD547" s="316"/>
      <c r="AE547" s="316"/>
      <c r="AF547" s="316"/>
      <c r="AG547" s="316"/>
      <c r="AH547" s="4"/>
      <c r="AI547" s="5"/>
      <c r="AJ547" s="5"/>
      <c r="AK547" s="106"/>
      <c r="AL547" s="71"/>
      <c r="AM547" s="71"/>
      <c r="AN547" s="71"/>
      <c r="AO547" s="71"/>
      <c r="AP547" s="106"/>
      <c r="AQ547" s="4"/>
      <c r="AR547" s="5"/>
      <c r="AS547" s="330"/>
      <c r="AT547" s="328"/>
      <c r="AU547" s="330"/>
      <c r="AV547" s="328"/>
      <c r="AW547" s="330"/>
      <c r="AX547" s="328"/>
      <c r="AY547" s="330"/>
      <c r="AZ547" s="328"/>
      <c r="BA547" s="106"/>
      <c r="BC547" s="4"/>
      <c r="BD547" s="5"/>
    </row>
    <row r="548" spans="1:56">
      <c r="A548" s="11"/>
      <c r="B548" s="318"/>
      <c r="C548" s="316"/>
      <c r="D548" s="316"/>
      <c r="E548" s="316"/>
      <c r="F548" s="4"/>
      <c r="G548" s="5"/>
      <c r="H548" s="5"/>
      <c r="I548" s="106"/>
      <c r="J548" s="71"/>
      <c r="K548" s="71"/>
      <c r="L548" s="71"/>
      <c r="M548" s="71"/>
      <c r="N548" s="106"/>
      <c r="O548" s="4"/>
      <c r="P548" s="5"/>
      <c r="Q548" s="5"/>
      <c r="R548" s="106"/>
      <c r="S548" s="5"/>
      <c r="T548" s="5"/>
      <c r="U548" s="5"/>
      <c r="V548" s="5"/>
      <c r="W548" s="5"/>
      <c r="X548" s="106"/>
      <c r="Y548" s="318"/>
      <c r="Z548" s="316"/>
      <c r="AA548" s="316"/>
      <c r="AB548" s="316"/>
      <c r="AC548" s="316"/>
      <c r="AD548" s="316"/>
      <c r="AE548" s="316"/>
      <c r="AF548" s="316"/>
      <c r="AG548" s="316"/>
      <c r="AH548" s="4"/>
      <c r="AI548" s="5"/>
      <c r="AJ548" s="5"/>
      <c r="AK548" s="106"/>
      <c r="AL548" s="71"/>
      <c r="AM548" s="71"/>
      <c r="AN548" s="71"/>
      <c r="AO548" s="71"/>
      <c r="AP548" s="106"/>
      <c r="AQ548" s="4"/>
      <c r="AR548" s="5"/>
      <c r="AS548" s="330"/>
      <c r="AT548" s="328"/>
      <c r="AU548" s="330"/>
      <c r="AV548" s="328"/>
      <c r="AW548" s="330"/>
      <c r="AX548" s="328"/>
      <c r="AY548" s="330"/>
      <c r="AZ548" s="328"/>
      <c r="BA548" s="106"/>
      <c r="BC548" s="4"/>
      <c r="BD548" s="5"/>
    </row>
    <row r="549" spans="1:56">
      <c r="A549" s="11"/>
      <c r="B549" s="318"/>
      <c r="C549" s="316"/>
      <c r="D549" s="316"/>
      <c r="E549" s="316"/>
      <c r="F549" s="4"/>
      <c r="G549" s="5"/>
      <c r="H549" s="5"/>
      <c r="I549" s="106"/>
      <c r="J549" s="71"/>
      <c r="K549" s="71"/>
      <c r="L549" s="71"/>
      <c r="M549" s="71"/>
      <c r="N549" s="106"/>
      <c r="O549" s="4"/>
      <c r="P549" s="5"/>
      <c r="Q549" s="5"/>
      <c r="R549" s="106"/>
      <c r="S549" s="5"/>
      <c r="T549" s="5"/>
      <c r="U549" s="5"/>
      <c r="V549" s="5"/>
      <c r="W549" s="5"/>
      <c r="X549" s="106"/>
      <c r="Y549" s="318"/>
      <c r="Z549" s="316"/>
      <c r="AA549" s="316"/>
      <c r="AB549" s="316"/>
      <c r="AC549" s="316"/>
      <c r="AD549" s="316"/>
      <c r="AE549" s="316"/>
      <c r="AF549" s="316"/>
      <c r="AG549" s="316"/>
      <c r="AH549" s="4"/>
      <c r="AI549" s="5"/>
      <c r="AJ549" s="5"/>
      <c r="AK549" s="106"/>
      <c r="AL549" s="71"/>
      <c r="AM549" s="71"/>
      <c r="AN549" s="71"/>
      <c r="AO549" s="71"/>
      <c r="AP549" s="106"/>
      <c r="AQ549" s="4"/>
      <c r="AR549" s="5"/>
      <c r="AS549" s="330"/>
      <c r="AT549" s="328"/>
      <c r="AU549" s="330"/>
      <c r="AV549" s="328"/>
      <c r="AW549" s="330"/>
      <c r="AX549" s="328"/>
      <c r="AY549" s="330"/>
      <c r="AZ549" s="328"/>
      <c r="BA549" s="106"/>
      <c r="BC549" s="4"/>
      <c r="BD549" s="5"/>
    </row>
    <row r="550" spans="1:56">
      <c r="A550" s="11"/>
      <c r="B550" s="318"/>
      <c r="C550" s="316"/>
      <c r="D550" s="316"/>
      <c r="E550" s="316"/>
      <c r="F550" s="4"/>
      <c r="G550" s="5"/>
      <c r="H550" s="5"/>
      <c r="I550" s="106"/>
      <c r="J550" s="71"/>
      <c r="K550" s="71"/>
      <c r="L550" s="71"/>
      <c r="M550" s="71"/>
      <c r="N550" s="106"/>
      <c r="O550" s="4"/>
      <c r="P550" s="5"/>
      <c r="Q550" s="5"/>
      <c r="R550" s="106"/>
      <c r="S550" s="5"/>
      <c r="T550" s="5"/>
      <c r="U550" s="5"/>
      <c r="V550" s="5"/>
      <c r="W550" s="5"/>
      <c r="X550" s="106"/>
      <c r="Y550" s="318"/>
      <c r="Z550" s="316"/>
      <c r="AA550" s="316"/>
      <c r="AB550" s="316"/>
      <c r="AC550" s="316"/>
      <c r="AD550" s="316"/>
      <c r="AE550" s="316"/>
      <c r="AF550" s="316"/>
      <c r="AG550" s="316"/>
      <c r="AH550" s="4"/>
      <c r="AI550" s="5"/>
      <c r="AJ550" s="5"/>
      <c r="AK550" s="106"/>
      <c r="AL550" s="71"/>
      <c r="AM550" s="71"/>
      <c r="AN550" s="71"/>
      <c r="AO550" s="71"/>
      <c r="AP550" s="106"/>
      <c r="AQ550" s="4"/>
      <c r="AR550" s="5"/>
      <c r="AS550" s="330"/>
      <c r="AT550" s="328"/>
      <c r="AU550" s="330"/>
      <c r="AV550" s="328"/>
      <c r="AW550" s="330"/>
      <c r="AX550" s="328"/>
      <c r="AY550" s="330"/>
      <c r="AZ550" s="328"/>
      <c r="BA550" s="106"/>
      <c r="BC550" s="4"/>
      <c r="BD550" s="5"/>
    </row>
    <row r="551" spans="1:56">
      <c r="A551" s="11"/>
      <c r="B551" s="318"/>
      <c r="C551" s="316"/>
      <c r="D551" s="316"/>
      <c r="E551" s="316"/>
      <c r="F551" s="4"/>
      <c r="G551" s="5"/>
      <c r="H551" s="5"/>
      <c r="I551" s="106"/>
      <c r="J551" s="71"/>
      <c r="K551" s="71"/>
      <c r="L551" s="71"/>
      <c r="M551" s="71"/>
      <c r="N551" s="106"/>
      <c r="O551" s="4"/>
      <c r="P551" s="5"/>
      <c r="Q551" s="5"/>
      <c r="R551" s="106"/>
      <c r="S551" s="5"/>
      <c r="T551" s="5"/>
      <c r="U551" s="5"/>
      <c r="V551" s="5"/>
      <c r="W551" s="5"/>
      <c r="X551" s="106"/>
      <c r="Y551" s="318"/>
      <c r="Z551" s="316"/>
      <c r="AA551" s="316"/>
      <c r="AB551" s="316"/>
      <c r="AC551" s="316"/>
      <c r="AD551" s="316"/>
      <c r="AE551" s="316"/>
      <c r="AF551" s="316"/>
      <c r="AG551" s="316"/>
      <c r="AH551" s="4"/>
      <c r="AI551" s="5"/>
      <c r="AJ551" s="5"/>
      <c r="AK551" s="106"/>
      <c r="AL551" s="71"/>
      <c r="AM551" s="71"/>
      <c r="AN551" s="71"/>
      <c r="AO551" s="71"/>
      <c r="AP551" s="106"/>
      <c r="AQ551" s="4"/>
      <c r="AR551" s="5"/>
      <c r="AS551" s="330"/>
      <c r="AT551" s="328"/>
      <c r="AU551" s="330"/>
      <c r="AV551" s="328"/>
      <c r="AW551" s="330"/>
      <c r="AX551" s="328"/>
      <c r="AY551" s="330"/>
      <c r="AZ551" s="328"/>
      <c r="BA551" s="106"/>
      <c r="BC551" s="4"/>
      <c r="BD551" s="5"/>
    </row>
    <row r="552" spans="1:56">
      <c r="A552" s="11"/>
      <c r="B552" s="318"/>
      <c r="C552" s="316"/>
      <c r="D552" s="316"/>
      <c r="E552" s="316"/>
      <c r="F552" s="4"/>
      <c r="G552" s="5"/>
      <c r="H552" s="5"/>
      <c r="I552" s="106"/>
      <c r="J552" s="71"/>
      <c r="K552" s="71"/>
      <c r="L552" s="71"/>
      <c r="M552" s="71"/>
      <c r="N552" s="106"/>
      <c r="O552" s="4"/>
      <c r="P552" s="5"/>
      <c r="Q552" s="5"/>
      <c r="R552" s="106"/>
      <c r="S552" s="5"/>
      <c r="T552" s="5"/>
      <c r="U552" s="5"/>
      <c r="V552" s="5"/>
      <c r="W552" s="5"/>
      <c r="X552" s="106"/>
      <c r="Y552" s="318"/>
      <c r="Z552" s="316"/>
      <c r="AA552" s="316"/>
      <c r="AB552" s="316"/>
      <c r="AC552" s="316"/>
      <c r="AD552" s="316"/>
      <c r="AE552" s="316"/>
      <c r="AF552" s="316"/>
      <c r="AG552" s="316"/>
      <c r="AH552" s="4"/>
      <c r="AI552" s="5"/>
      <c r="AJ552" s="5"/>
      <c r="AK552" s="106"/>
      <c r="AL552" s="71"/>
      <c r="AM552" s="71"/>
      <c r="AN552" s="71"/>
      <c r="AO552" s="71"/>
      <c r="AP552" s="106"/>
      <c r="AQ552" s="4"/>
      <c r="AR552" s="5"/>
      <c r="AS552" s="330"/>
      <c r="AT552" s="328"/>
      <c r="AU552" s="330"/>
      <c r="AV552" s="328"/>
      <c r="AW552" s="330"/>
      <c r="AX552" s="328"/>
      <c r="AY552" s="330"/>
      <c r="AZ552" s="328"/>
      <c r="BA552" s="106"/>
      <c r="BC552" s="4"/>
      <c r="BD552" s="5"/>
    </row>
    <row r="553" spans="1:56">
      <c r="A553" s="11"/>
      <c r="B553" s="318"/>
      <c r="C553" s="316"/>
      <c r="D553" s="316"/>
      <c r="E553" s="316"/>
      <c r="F553" s="4"/>
      <c r="G553" s="5"/>
      <c r="H553" s="5"/>
      <c r="I553" s="106"/>
      <c r="J553" s="71"/>
      <c r="K553" s="71"/>
      <c r="L553" s="71"/>
      <c r="M553" s="71"/>
      <c r="N553" s="106"/>
      <c r="O553" s="4"/>
      <c r="P553" s="5"/>
      <c r="Q553" s="5"/>
      <c r="R553" s="106"/>
      <c r="S553" s="5"/>
      <c r="T553" s="5"/>
      <c r="U553" s="5"/>
      <c r="V553" s="5"/>
      <c r="W553" s="5"/>
      <c r="X553" s="106"/>
      <c r="Y553" s="318"/>
      <c r="Z553" s="316"/>
      <c r="AA553" s="316"/>
      <c r="AB553" s="316"/>
      <c r="AC553" s="316"/>
      <c r="AD553" s="316"/>
      <c r="AE553" s="316"/>
      <c r="AF553" s="316"/>
      <c r="AG553" s="316"/>
      <c r="AH553" s="4"/>
      <c r="AI553" s="5"/>
      <c r="AJ553" s="5"/>
      <c r="AK553" s="106"/>
      <c r="AL553" s="71"/>
      <c r="AM553" s="71"/>
      <c r="AN553" s="71"/>
      <c r="AO553" s="71"/>
      <c r="AP553" s="106"/>
      <c r="AQ553" s="4"/>
      <c r="AR553" s="5"/>
      <c r="AS553" s="330"/>
      <c r="AT553" s="328"/>
      <c r="AU553" s="330"/>
      <c r="AV553" s="328"/>
      <c r="AW553" s="330"/>
      <c r="AX553" s="328"/>
      <c r="AY553" s="330"/>
      <c r="AZ553" s="328"/>
      <c r="BA553" s="106"/>
      <c r="BC553" s="4"/>
      <c r="BD553" s="5"/>
    </row>
    <row r="554" spans="1:56">
      <c r="A554" s="11"/>
      <c r="B554" s="318"/>
      <c r="C554" s="316"/>
      <c r="D554" s="316"/>
      <c r="E554" s="316"/>
      <c r="F554" s="4"/>
      <c r="G554" s="5"/>
      <c r="H554" s="5"/>
      <c r="I554" s="106"/>
      <c r="J554" s="71"/>
      <c r="K554" s="71"/>
      <c r="L554" s="71"/>
      <c r="M554" s="71"/>
      <c r="N554" s="106"/>
      <c r="O554" s="4"/>
      <c r="P554" s="5"/>
      <c r="Q554" s="5"/>
      <c r="R554" s="106"/>
      <c r="S554" s="5"/>
      <c r="T554" s="5"/>
      <c r="U554" s="5"/>
      <c r="V554" s="5"/>
      <c r="W554" s="5"/>
      <c r="X554" s="106"/>
      <c r="Y554" s="318"/>
      <c r="Z554" s="316"/>
      <c r="AA554" s="316"/>
      <c r="AB554" s="316"/>
      <c r="AC554" s="316"/>
      <c r="AD554" s="316"/>
      <c r="AE554" s="316"/>
      <c r="AF554" s="316"/>
      <c r="AG554" s="316"/>
      <c r="AH554" s="4"/>
      <c r="AI554" s="5"/>
      <c r="AJ554" s="5"/>
      <c r="AK554" s="106"/>
      <c r="AL554" s="71"/>
      <c r="AM554" s="71"/>
      <c r="AN554" s="71"/>
      <c r="AO554" s="71"/>
      <c r="AP554" s="106"/>
      <c r="AQ554" s="4"/>
      <c r="AR554" s="5"/>
      <c r="AS554" s="330"/>
      <c r="AT554" s="328"/>
      <c r="AU554" s="330"/>
      <c r="AV554" s="328"/>
      <c r="AW554" s="330"/>
      <c r="AX554" s="328"/>
      <c r="AY554" s="330"/>
      <c r="AZ554" s="328"/>
      <c r="BA554" s="106"/>
      <c r="BC554" s="4"/>
      <c r="BD554" s="5"/>
    </row>
    <row r="555" spans="1:56">
      <c r="A555" s="11"/>
      <c r="B555" s="318"/>
      <c r="C555" s="316"/>
      <c r="D555" s="316"/>
      <c r="E555" s="316"/>
      <c r="F555" s="4"/>
      <c r="G555" s="5"/>
      <c r="H555" s="5"/>
      <c r="I555" s="106"/>
      <c r="J555" s="71"/>
      <c r="K555" s="71"/>
      <c r="L555" s="71"/>
      <c r="M555" s="71"/>
      <c r="N555" s="106"/>
      <c r="O555" s="4"/>
      <c r="P555" s="5"/>
      <c r="Q555" s="5"/>
      <c r="R555" s="106"/>
      <c r="S555" s="5"/>
      <c r="T555" s="5"/>
      <c r="U555" s="5"/>
      <c r="V555" s="5"/>
      <c r="W555" s="5"/>
      <c r="X555" s="106"/>
      <c r="Y555" s="318"/>
      <c r="Z555" s="316"/>
      <c r="AA555" s="316"/>
      <c r="AB555" s="316"/>
      <c r="AC555" s="316"/>
      <c r="AD555" s="316"/>
      <c r="AE555" s="316"/>
      <c r="AF555" s="316"/>
      <c r="AG555" s="316"/>
      <c r="AH555" s="4"/>
      <c r="AI555" s="5"/>
      <c r="AJ555" s="5"/>
      <c r="AK555" s="106"/>
      <c r="AL555" s="71"/>
      <c r="AM555" s="71"/>
      <c r="AN555" s="71"/>
      <c r="AO555" s="71"/>
      <c r="AP555" s="106"/>
      <c r="AQ555" s="4"/>
      <c r="AR555" s="5"/>
      <c r="AS555" s="330"/>
      <c r="AT555" s="328"/>
      <c r="AU555" s="330"/>
      <c r="AV555" s="328"/>
      <c r="AW555" s="330"/>
      <c r="AX555" s="328"/>
      <c r="AY555" s="330"/>
      <c r="AZ555" s="328"/>
      <c r="BA555" s="106"/>
      <c r="BC555" s="4"/>
      <c r="BD555" s="5"/>
    </row>
    <row r="556" spans="1:56">
      <c r="A556" s="11"/>
      <c r="B556" s="318"/>
      <c r="C556" s="316"/>
      <c r="D556" s="316"/>
      <c r="E556" s="316"/>
      <c r="F556" s="4"/>
      <c r="G556" s="5"/>
      <c r="H556" s="5"/>
      <c r="I556" s="106"/>
      <c r="J556" s="71"/>
      <c r="K556" s="71"/>
      <c r="L556" s="71"/>
      <c r="M556" s="71"/>
      <c r="N556" s="106"/>
      <c r="O556" s="4"/>
      <c r="P556" s="5"/>
      <c r="Q556" s="5"/>
      <c r="R556" s="106"/>
      <c r="S556" s="5"/>
      <c r="T556" s="5"/>
      <c r="U556" s="5"/>
      <c r="V556" s="5"/>
      <c r="W556" s="5"/>
      <c r="X556" s="106"/>
      <c r="Y556" s="318"/>
      <c r="Z556" s="316"/>
      <c r="AA556" s="316"/>
      <c r="AB556" s="316"/>
      <c r="AC556" s="316"/>
      <c r="AD556" s="316"/>
      <c r="AE556" s="316"/>
      <c r="AF556" s="316"/>
      <c r="AG556" s="316"/>
      <c r="AH556" s="4"/>
      <c r="AI556" s="5"/>
      <c r="AJ556" s="5"/>
      <c r="AK556" s="106"/>
      <c r="AL556" s="71"/>
      <c r="AM556" s="71"/>
      <c r="AN556" s="71"/>
      <c r="AO556" s="71"/>
      <c r="AP556" s="106"/>
      <c r="AQ556" s="4"/>
      <c r="AR556" s="5"/>
      <c r="AS556" s="330"/>
      <c r="AT556" s="328"/>
      <c r="AU556" s="330"/>
      <c r="AV556" s="328"/>
      <c r="AW556" s="330"/>
      <c r="AX556" s="328"/>
      <c r="AY556" s="330"/>
      <c r="AZ556" s="328"/>
      <c r="BA556" s="106"/>
      <c r="BC556" s="4"/>
      <c r="BD556" s="5"/>
    </row>
    <row r="557" spans="1:56">
      <c r="A557" s="11"/>
      <c r="B557" s="318"/>
      <c r="C557" s="316"/>
      <c r="D557" s="316"/>
      <c r="E557" s="316"/>
      <c r="F557" s="4"/>
      <c r="G557" s="5"/>
      <c r="H557" s="5"/>
      <c r="I557" s="106"/>
      <c r="J557" s="71"/>
      <c r="K557" s="71"/>
      <c r="L557" s="71"/>
      <c r="M557" s="71"/>
      <c r="N557" s="106"/>
      <c r="O557" s="4"/>
      <c r="P557" s="5"/>
      <c r="Q557" s="5"/>
      <c r="R557" s="106"/>
      <c r="S557" s="5"/>
      <c r="T557" s="5"/>
      <c r="U557" s="5"/>
      <c r="V557" s="5"/>
      <c r="W557" s="5"/>
      <c r="X557" s="106"/>
      <c r="Y557" s="318"/>
      <c r="Z557" s="316"/>
      <c r="AA557" s="316"/>
      <c r="AB557" s="316"/>
      <c r="AC557" s="316"/>
      <c r="AD557" s="316"/>
      <c r="AE557" s="316"/>
      <c r="AF557" s="316"/>
      <c r="AG557" s="316"/>
      <c r="AH557" s="4"/>
      <c r="AI557" s="5"/>
      <c r="AJ557" s="5"/>
      <c r="AK557" s="106"/>
      <c r="AL557" s="71"/>
      <c r="AM557" s="71"/>
      <c r="AN557" s="71"/>
      <c r="AO557" s="71"/>
      <c r="AP557" s="106"/>
      <c r="AQ557" s="4"/>
      <c r="AR557" s="5"/>
      <c r="AS557" s="330"/>
      <c r="AT557" s="328"/>
      <c r="AU557" s="330"/>
      <c r="AV557" s="328"/>
      <c r="AW557" s="330"/>
      <c r="AX557" s="328"/>
      <c r="AY557" s="330"/>
      <c r="AZ557" s="328"/>
      <c r="BA557" s="106"/>
      <c r="BC557" s="4"/>
      <c r="BD557" s="5"/>
    </row>
    <row r="558" spans="1:56">
      <c r="A558" s="11"/>
      <c r="B558" s="318"/>
      <c r="C558" s="316"/>
      <c r="D558" s="316"/>
      <c r="E558" s="316"/>
      <c r="F558" s="4"/>
      <c r="G558" s="5"/>
      <c r="H558" s="5"/>
      <c r="I558" s="106"/>
      <c r="J558" s="71"/>
      <c r="K558" s="71"/>
      <c r="L558" s="71"/>
      <c r="M558" s="71"/>
      <c r="N558" s="106"/>
      <c r="O558" s="4"/>
      <c r="P558" s="5"/>
      <c r="Q558" s="5"/>
      <c r="R558" s="106"/>
      <c r="S558" s="5"/>
      <c r="T558" s="5"/>
      <c r="U558" s="5"/>
      <c r="V558" s="5"/>
      <c r="W558" s="5"/>
      <c r="X558" s="106"/>
      <c r="Y558" s="318"/>
      <c r="Z558" s="316"/>
      <c r="AA558" s="316"/>
      <c r="AB558" s="316"/>
      <c r="AC558" s="316"/>
      <c r="AD558" s="316"/>
      <c r="AE558" s="316"/>
      <c r="AF558" s="316"/>
      <c r="AG558" s="316"/>
      <c r="AH558" s="4"/>
      <c r="AI558" s="5"/>
      <c r="AJ558" s="5"/>
      <c r="AK558" s="106"/>
      <c r="AL558" s="71"/>
      <c r="AM558" s="71"/>
      <c r="AN558" s="71"/>
      <c r="AO558" s="71"/>
      <c r="AP558" s="106"/>
      <c r="AQ558" s="4"/>
      <c r="AR558" s="5"/>
      <c r="AS558" s="330"/>
      <c r="AT558" s="328"/>
      <c r="AU558" s="330"/>
      <c r="AV558" s="328"/>
      <c r="AW558" s="330"/>
      <c r="AX558" s="328"/>
      <c r="AY558" s="330"/>
      <c r="AZ558" s="328"/>
      <c r="BA558" s="106"/>
      <c r="BC558" s="4"/>
      <c r="BD558" s="5"/>
    </row>
    <row r="559" spans="1:56">
      <c r="A559" s="11"/>
      <c r="B559" s="318"/>
      <c r="C559" s="316"/>
      <c r="D559" s="316"/>
      <c r="E559" s="316"/>
      <c r="F559" s="4"/>
      <c r="G559" s="5"/>
      <c r="H559" s="5"/>
      <c r="I559" s="106"/>
      <c r="J559" s="71"/>
      <c r="K559" s="71"/>
      <c r="L559" s="71"/>
      <c r="M559" s="71"/>
      <c r="N559" s="106"/>
      <c r="O559" s="4"/>
      <c r="P559" s="5"/>
      <c r="Q559" s="5"/>
      <c r="R559" s="106"/>
      <c r="S559" s="5"/>
      <c r="T559" s="5"/>
      <c r="U559" s="5"/>
      <c r="V559" s="5"/>
      <c r="W559" s="5"/>
      <c r="X559" s="106"/>
      <c r="Y559" s="318"/>
      <c r="Z559" s="316"/>
      <c r="AA559" s="316"/>
      <c r="AB559" s="316"/>
      <c r="AC559" s="316"/>
      <c r="AD559" s="316"/>
      <c r="AE559" s="316"/>
      <c r="AF559" s="316"/>
      <c r="AG559" s="316"/>
      <c r="AH559" s="4"/>
      <c r="AI559" s="5"/>
      <c r="AJ559" s="5"/>
      <c r="AK559" s="106"/>
      <c r="AL559" s="71"/>
      <c r="AM559" s="71"/>
      <c r="AN559" s="71"/>
      <c r="AO559" s="71"/>
      <c r="AP559" s="106"/>
      <c r="AQ559" s="4"/>
      <c r="AR559" s="5"/>
      <c r="AS559" s="330"/>
      <c r="AT559" s="328"/>
      <c r="AU559" s="330"/>
      <c r="AV559" s="328"/>
      <c r="AW559" s="330"/>
      <c r="AX559" s="328"/>
      <c r="AY559" s="330"/>
      <c r="AZ559" s="328"/>
      <c r="BA559" s="106"/>
      <c r="BC559" s="4"/>
      <c r="BD559" s="5"/>
    </row>
    <row r="560" spans="1:56">
      <c r="A560" s="11"/>
      <c r="B560" s="318"/>
      <c r="C560" s="316"/>
      <c r="D560" s="316"/>
      <c r="E560" s="316"/>
      <c r="F560" s="4"/>
      <c r="G560" s="5"/>
      <c r="H560" s="5"/>
      <c r="I560" s="106"/>
      <c r="J560" s="71"/>
      <c r="K560" s="71"/>
      <c r="L560" s="71"/>
      <c r="M560" s="71"/>
      <c r="N560" s="106"/>
      <c r="O560" s="4"/>
      <c r="P560" s="5"/>
      <c r="Q560" s="5"/>
      <c r="R560" s="106"/>
      <c r="S560" s="5"/>
      <c r="T560" s="5"/>
      <c r="U560" s="5"/>
      <c r="V560" s="5"/>
      <c r="W560" s="5"/>
      <c r="X560" s="106"/>
      <c r="Y560" s="318"/>
      <c r="Z560" s="316"/>
      <c r="AA560" s="316"/>
      <c r="AB560" s="316"/>
      <c r="AC560" s="316"/>
      <c r="AD560" s="316"/>
      <c r="AE560" s="316"/>
      <c r="AF560" s="316"/>
      <c r="AG560" s="316"/>
      <c r="AH560" s="4"/>
      <c r="AI560" s="5"/>
      <c r="AJ560" s="5"/>
      <c r="AK560" s="106"/>
      <c r="AL560" s="71"/>
      <c r="AM560" s="71"/>
      <c r="AN560" s="71"/>
      <c r="AO560" s="71"/>
      <c r="AP560" s="106"/>
      <c r="AQ560" s="4"/>
      <c r="AR560" s="5"/>
      <c r="AS560" s="330"/>
      <c r="AT560" s="328"/>
      <c r="AU560" s="330"/>
      <c r="AV560" s="328"/>
      <c r="AW560" s="330"/>
      <c r="AX560" s="328"/>
      <c r="AY560" s="330"/>
      <c r="AZ560" s="328"/>
      <c r="BA560" s="106"/>
      <c r="BC560" s="4"/>
      <c r="BD560" s="5"/>
    </row>
    <row r="561" spans="1:56">
      <c r="A561" s="11"/>
      <c r="B561" s="318"/>
      <c r="C561" s="316"/>
      <c r="D561" s="316"/>
      <c r="E561" s="316"/>
      <c r="F561" s="4"/>
      <c r="G561" s="5"/>
      <c r="H561" s="5"/>
      <c r="I561" s="106"/>
      <c r="J561" s="71"/>
      <c r="K561" s="71"/>
      <c r="L561" s="71"/>
      <c r="M561" s="71"/>
      <c r="N561" s="106"/>
      <c r="O561" s="4"/>
      <c r="P561" s="5"/>
      <c r="Q561" s="5"/>
      <c r="R561" s="106"/>
      <c r="S561" s="5"/>
      <c r="T561" s="5"/>
      <c r="U561" s="5"/>
      <c r="V561" s="5"/>
      <c r="W561" s="5"/>
      <c r="X561" s="106"/>
      <c r="Y561" s="318"/>
      <c r="Z561" s="316"/>
      <c r="AA561" s="316"/>
      <c r="AB561" s="316"/>
      <c r="AC561" s="316"/>
      <c r="AD561" s="316"/>
      <c r="AE561" s="316"/>
      <c r="AF561" s="316"/>
      <c r="AG561" s="316"/>
      <c r="AH561" s="4"/>
      <c r="AI561" s="5"/>
      <c r="AJ561" s="5"/>
      <c r="AK561" s="106"/>
      <c r="AL561" s="71"/>
      <c r="AM561" s="71"/>
      <c r="AN561" s="71"/>
      <c r="AO561" s="71"/>
      <c r="AP561" s="106"/>
      <c r="AQ561" s="4"/>
      <c r="AR561" s="5"/>
      <c r="AS561" s="330"/>
      <c r="AT561" s="328"/>
      <c r="AU561" s="330"/>
      <c r="AV561" s="328"/>
      <c r="AW561" s="330"/>
      <c r="AX561" s="328"/>
      <c r="AY561" s="330"/>
      <c r="AZ561" s="328"/>
      <c r="BA561" s="106"/>
      <c r="BC561" s="4"/>
      <c r="BD561" s="5"/>
    </row>
    <row r="562" spans="1:56">
      <c r="A562" s="11"/>
      <c r="B562" s="318"/>
      <c r="C562" s="316"/>
      <c r="D562" s="316"/>
      <c r="E562" s="316"/>
      <c r="F562" s="4"/>
      <c r="G562" s="5"/>
      <c r="H562" s="5"/>
      <c r="I562" s="106"/>
      <c r="J562" s="71"/>
      <c r="K562" s="71"/>
      <c r="L562" s="71"/>
      <c r="M562" s="71"/>
      <c r="N562" s="106"/>
      <c r="O562" s="4"/>
      <c r="P562" s="5"/>
      <c r="Q562" s="5"/>
      <c r="R562" s="106"/>
      <c r="S562" s="5"/>
      <c r="T562" s="5"/>
      <c r="U562" s="5"/>
      <c r="V562" s="5"/>
      <c r="W562" s="5"/>
      <c r="X562" s="106"/>
      <c r="Y562" s="318"/>
      <c r="Z562" s="316"/>
      <c r="AA562" s="316"/>
      <c r="AB562" s="316"/>
      <c r="AC562" s="316"/>
      <c r="AD562" s="316"/>
      <c r="AE562" s="316"/>
      <c r="AF562" s="316"/>
      <c r="AG562" s="316"/>
      <c r="AH562" s="4"/>
      <c r="AI562" s="5"/>
      <c r="AJ562" s="5"/>
      <c r="AK562" s="106"/>
      <c r="AL562" s="71"/>
      <c r="AM562" s="71"/>
      <c r="AN562" s="71"/>
      <c r="AO562" s="71"/>
      <c r="AP562" s="106"/>
      <c r="AQ562" s="4"/>
      <c r="AR562" s="5"/>
      <c r="AS562" s="330"/>
      <c r="AT562" s="328"/>
      <c r="AU562" s="330"/>
      <c r="AV562" s="328"/>
      <c r="AW562" s="330"/>
      <c r="AX562" s="328"/>
      <c r="AY562" s="330"/>
      <c r="AZ562" s="328"/>
      <c r="BA562" s="106"/>
      <c r="BC562" s="4"/>
      <c r="BD562" s="5"/>
    </row>
    <row r="563" spans="1:56">
      <c r="A563" s="11"/>
      <c r="B563" s="318"/>
      <c r="C563" s="316"/>
      <c r="D563" s="316"/>
      <c r="E563" s="316"/>
      <c r="F563" s="4"/>
      <c r="G563" s="5"/>
      <c r="H563" s="5"/>
      <c r="I563" s="106"/>
      <c r="J563" s="71"/>
      <c r="K563" s="71"/>
      <c r="L563" s="71"/>
      <c r="M563" s="71"/>
      <c r="N563" s="106"/>
      <c r="O563" s="4"/>
      <c r="P563" s="5"/>
      <c r="Q563" s="5"/>
      <c r="R563" s="106"/>
      <c r="S563" s="5"/>
      <c r="T563" s="5"/>
      <c r="U563" s="5"/>
      <c r="V563" s="5"/>
      <c r="W563" s="5"/>
      <c r="X563" s="106"/>
      <c r="Y563" s="318"/>
      <c r="Z563" s="316"/>
      <c r="AA563" s="316"/>
      <c r="AB563" s="316"/>
      <c r="AC563" s="316"/>
      <c r="AD563" s="316"/>
      <c r="AE563" s="316"/>
      <c r="AF563" s="316"/>
      <c r="AG563" s="316"/>
      <c r="AH563" s="4"/>
      <c r="AI563" s="5"/>
      <c r="AJ563" s="5"/>
      <c r="AK563" s="106"/>
      <c r="AL563" s="71"/>
      <c r="AM563" s="71"/>
      <c r="AN563" s="71"/>
      <c r="AO563" s="71"/>
      <c r="AP563" s="106"/>
      <c r="AQ563" s="4"/>
      <c r="AR563" s="5"/>
      <c r="AS563" s="330"/>
      <c r="AT563" s="328"/>
      <c r="AU563" s="330"/>
      <c r="AV563" s="328"/>
      <c r="AW563" s="330"/>
      <c r="AX563" s="328"/>
      <c r="AY563" s="330"/>
      <c r="AZ563" s="328"/>
      <c r="BA563" s="106"/>
      <c r="BC563" s="4"/>
      <c r="BD563" s="5"/>
    </row>
    <row r="564" spans="1:56">
      <c r="A564" s="11"/>
      <c r="B564" s="318"/>
      <c r="C564" s="316"/>
      <c r="D564" s="316"/>
      <c r="E564" s="316"/>
      <c r="F564" s="4"/>
      <c r="G564" s="5"/>
      <c r="H564" s="5"/>
      <c r="I564" s="106"/>
      <c r="J564" s="71"/>
      <c r="K564" s="71"/>
      <c r="L564" s="71"/>
      <c r="M564" s="71"/>
      <c r="N564" s="106"/>
      <c r="O564" s="4"/>
      <c r="P564" s="5"/>
      <c r="Q564" s="5"/>
      <c r="R564" s="106"/>
      <c r="S564" s="5"/>
      <c r="T564" s="5"/>
      <c r="U564" s="5"/>
      <c r="V564" s="5"/>
      <c r="W564" s="5"/>
      <c r="X564" s="106"/>
      <c r="Y564" s="318"/>
      <c r="Z564" s="316"/>
      <c r="AA564" s="316"/>
      <c r="AB564" s="316"/>
      <c r="AC564" s="316"/>
      <c r="AD564" s="316"/>
      <c r="AE564" s="316"/>
      <c r="AF564" s="316"/>
      <c r="AG564" s="316"/>
      <c r="AH564" s="4"/>
      <c r="AI564" s="5"/>
      <c r="AJ564" s="5"/>
      <c r="AK564" s="106"/>
      <c r="AL564" s="71"/>
      <c r="AM564" s="71"/>
      <c r="AN564" s="71"/>
      <c r="AO564" s="71"/>
      <c r="AP564" s="106"/>
      <c r="AQ564" s="4"/>
      <c r="AR564" s="5"/>
      <c r="AS564" s="330"/>
      <c r="AT564" s="328"/>
      <c r="AU564" s="330"/>
      <c r="AV564" s="328"/>
      <c r="AW564" s="330"/>
      <c r="AX564" s="328"/>
      <c r="AY564" s="330"/>
      <c r="AZ564" s="328"/>
      <c r="BA564" s="106"/>
      <c r="BC564" s="4"/>
      <c r="BD564" s="5"/>
    </row>
    <row r="565" spans="1:56">
      <c r="A565" s="11"/>
      <c r="B565" s="318"/>
      <c r="C565" s="316"/>
      <c r="D565" s="316"/>
      <c r="E565" s="316"/>
      <c r="F565" s="4"/>
      <c r="G565" s="5"/>
      <c r="H565" s="5"/>
      <c r="I565" s="106"/>
      <c r="J565" s="71"/>
      <c r="K565" s="71"/>
      <c r="L565" s="71"/>
      <c r="M565" s="71"/>
      <c r="N565" s="106"/>
      <c r="O565" s="4"/>
      <c r="P565" s="5"/>
      <c r="Q565" s="5"/>
      <c r="R565" s="106"/>
      <c r="S565" s="5"/>
      <c r="T565" s="5"/>
      <c r="U565" s="5"/>
      <c r="V565" s="5"/>
      <c r="W565" s="5"/>
      <c r="X565" s="106"/>
      <c r="Y565" s="318"/>
      <c r="Z565" s="316"/>
      <c r="AA565" s="316"/>
      <c r="AB565" s="316"/>
      <c r="AC565" s="316"/>
      <c r="AD565" s="316"/>
      <c r="AE565" s="316"/>
      <c r="AF565" s="316"/>
      <c r="AG565" s="316"/>
      <c r="AH565" s="4"/>
      <c r="AI565" s="5"/>
      <c r="AJ565" s="5"/>
      <c r="AK565" s="106"/>
      <c r="AL565" s="71"/>
      <c r="AM565" s="71"/>
      <c r="AN565" s="71"/>
      <c r="AO565" s="71"/>
      <c r="AP565" s="106"/>
      <c r="AQ565" s="4"/>
      <c r="AR565" s="5"/>
      <c r="AS565" s="330"/>
      <c r="AT565" s="328"/>
      <c r="AU565" s="330"/>
      <c r="AV565" s="328"/>
      <c r="AW565" s="330"/>
      <c r="AX565" s="328"/>
      <c r="AY565" s="330"/>
      <c r="AZ565" s="328"/>
      <c r="BA565" s="106"/>
      <c r="BC565" s="4"/>
      <c r="BD565" s="5"/>
    </row>
    <row r="566" spans="1:56">
      <c r="A566" s="11"/>
      <c r="B566" s="318"/>
      <c r="C566" s="316"/>
      <c r="D566" s="316"/>
      <c r="E566" s="316"/>
      <c r="F566" s="4"/>
      <c r="G566" s="5"/>
      <c r="H566" s="5"/>
      <c r="I566" s="106"/>
      <c r="J566" s="71"/>
      <c r="K566" s="71"/>
      <c r="L566" s="71"/>
      <c r="M566" s="71"/>
      <c r="N566" s="106"/>
      <c r="O566" s="4"/>
      <c r="P566" s="5"/>
      <c r="Q566" s="5"/>
      <c r="R566" s="106"/>
      <c r="S566" s="5"/>
      <c r="T566" s="5"/>
      <c r="U566" s="5"/>
      <c r="V566" s="5"/>
      <c r="W566" s="5"/>
      <c r="X566" s="106"/>
      <c r="Y566" s="318"/>
      <c r="Z566" s="316"/>
      <c r="AA566" s="316"/>
      <c r="AB566" s="316"/>
      <c r="AC566" s="316"/>
      <c r="AD566" s="316"/>
      <c r="AE566" s="316"/>
      <c r="AF566" s="316"/>
      <c r="AG566" s="316"/>
      <c r="AH566" s="4"/>
      <c r="AI566" s="5"/>
      <c r="AJ566" s="5"/>
      <c r="AK566" s="106"/>
      <c r="AL566" s="71"/>
      <c r="AM566" s="71"/>
      <c r="AN566" s="71"/>
      <c r="AO566" s="71"/>
      <c r="AP566" s="106"/>
      <c r="AQ566" s="4"/>
      <c r="AR566" s="5"/>
      <c r="AS566" s="330"/>
      <c r="AT566" s="328"/>
      <c r="AU566" s="330"/>
      <c r="AV566" s="328"/>
      <c r="AW566" s="330"/>
      <c r="AX566" s="328"/>
      <c r="AY566" s="330"/>
      <c r="AZ566" s="328"/>
      <c r="BA566" s="106"/>
      <c r="BC566" s="4"/>
      <c r="BD566" s="5"/>
    </row>
    <row r="567" spans="1:56">
      <c r="A567" s="11"/>
      <c r="B567" s="318"/>
      <c r="C567" s="316"/>
      <c r="D567" s="316"/>
      <c r="E567" s="316"/>
      <c r="F567" s="4"/>
      <c r="G567" s="5"/>
      <c r="H567" s="5"/>
      <c r="I567" s="106"/>
      <c r="J567" s="71"/>
      <c r="K567" s="71"/>
      <c r="L567" s="71"/>
      <c r="M567" s="71"/>
      <c r="N567" s="106"/>
      <c r="O567" s="4"/>
      <c r="P567" s="5"/>
      <c r="Q567" s="5"/>
      <c r="R567" s="106"/>
      <c r="S567" s="5"/>
      <c r="T567" s="5"/>
      <c r="U567" s="5"/>
      <c r="V567" s="5"/>
      <c r="W567" s="5"/>
      <c r="X567" s="106"/>
      <c r="Y567" s="318"/>
      <c r="Z567" s="316"/>
      <c r="AA567" s="316"/>
      <c r="AB567" s="316"/>
      <c r="AC567" s="316"/>
      <c r="AD567" s="316"/>
      <c r="AE567" s="316"/>
      <c r="AF567" s="316"/>
      <c r="AG567" s="316"/>
      <c r="AH567" s="4"/>
      <c r="AI567" s="5"/>
      <c r="AJ567" s="5"/>
      <c r="AK567" s="106"/>
      <c r="AL567" s="71"/>
      <c r="AM567" s="71"/>
      <c r="AN567" s="71"/>
      <c r="AO567" s="71"/>
      <c r="AP567" s="106"/>
      <c r="AQ567" s="4"/>
      <c r="AR567" s="5"/>
      <c r="AS567" s="330"/>
      <c r="AT567" s="328"/>
      <c r="AU567" s="330"/>
      <c r="AV567" s="328"/>
      <c r="AW567" s="330"/>
      <c r="AX567" s="328"/>
      <c r="AY567" s="330"/>
      <c r="AZ567" s="328"/>
      <c r="BA567" s="106"/>
      <c r="BC567" s="4"/>
      <c r="BD567" s="5"/>
    </row>
    <row r="568" spans="1:56">
      <c r="A568" s="11"/>
      <c r="B568" s="318"/>
      <c r="C568" s="316"/>
      <c r="D568" s="316"/>
      <c r="E568" s="316"/>
      <c r="F568" s="4"/>
      <c r="G568" s="5"/>
      <c r="H568" s="5"/>
      <c r="I568" s="106"/>
      <c r="J568" s="71"/>
      <c r="K568" s="71"/>
      <c r="L568" s="71"/>
      <c r="M568" s="71"/>
      <c r="N568" s="106"/>
      <c r="O568" s="4"/>
      <c r="P568" s="5"/>
      <c r="Q568" s="5"/>
      <c r="R568" s="106"/>
      <c r="S568" s="5"/>
      <c r="T568" s="5"/>
      <c r="U568" s="5"/>
      <c r="V568" s="5"/>
      <c r="W568" s="5"/>
      <c r="X568" s="106"/>
      <c r="Y568" s="318"/>
      <c r="Z568" s="316"/>
      <c r="AA568" s="316"/>
      <c r="AB568" s="316"/>
      <c r="AC568" s="316"/>
      <c r="AD568" s="316"/>
      <c r="AE568" s="316"/>
      <c r="AF568" s="316"/>
      <c r="AG568" s="316"/>
      <c r="AH568" s="4"/>
      <c r="AI568" s="5"/>
      <c r="AJ568" s="5"/>
      <c r="AK568" s="106"/>
      <c r="AL568" s="71"/>
      <c r="AM568" s="71"/>
      <c r="AN568" s="71"/>
      <c r="AO568" s="71"/>
      <c r="AP568" s="106"/>
      <c r="AQ568" s="4"/>
      <c r="AR568" s="5"/>
      <c r="AS568" s="330"/>
      <c r="AT568" s="328"/>
      <c r="AU568" s="330"/>
      <c r="AV568" s="328"/>
      <c r="AW568" s="330"/>
      <c r="AX568" s="328"/>
      <c r="AY568" s="330"/>
      <c r="AZ568" s="328"/>
      <c r="BA568" s="106"/>
      <c r="BC568" s="4"/>
      <c r="BD568" s="5"/>
    </row>
    <row r="569" spans="1:56">
      <c r="A569" s="11"/>
      <c r="B569" s="318"/>
      <c r="C569" s="316"/>
      <c r="D569" s="316"/>
      <c r="E569" s="316"/>
      <c r="F569" s="4"/>
      <c r="G569" s="5"/>
      <c r="H569" s="5"/>
      <c r="I569" s="106"/>
      <c r="J569" s="71"/>
      <c r="K569" s="71"/>
      <c r="L569" s="71"/>
      <c r="M569" s="71"/>
      <c r="N569" s="106"/>
      <c r="O569" s="4"/>
      <c r="P569" s="5"/>
      <c r="Q569" s="5"/>
      <c r="R569" s="106"/>
      <c r="S569" s="5"/>
      <c r="T569" s="5"/>
      <c r="U569" s="5"/>
      <c r="V569" s="5"/>
      <c r="W569" s="5"/>
      <c r="X569" s="106"/>
      <c r="Y569" s="318"/>
      <c r="Z569" s="316"/>
      <c r="AA569" s="316"/>
      <c r="AB569" s="316"/>
      <c r="AC569" s="316"/>
      <c r="AD569" s="316"/>
      <c r="AE569" s="316"/>
      <c r="AF569" s="316"/>
      <c r="AG569" s="316"/>
      <c r="AH569" s="4"/>
      <c r="AI569" s="5"/>
      <c r="AJ569" s="5"/>
      <c r="AK569" s="106"/>
      <c r="AL569" s="71"/>
      <c r="AM569" s="71"/>
      <c r="AN569" s="71"/>
      <c r="AO569" s="71"/>
      <c r="AP569" s="106"/>
      <c r="AQ569" s="4"/>
      <c r="AR569" s="5"/>
      <c r="AS569" s="330"/>
      <c r="AT569" s="328"/>
      <c r="AU569" s="330"/>
      <c r="AV569" s="328"/>
      <c r="AW569" s="330"/>
      <c r="AX569" s="328"/>
      <c r="AY569" s="330"/>
      <c r="AZ569" s="328"/>
      <c r="BA569" s="106"/>
      <c r="BC569" s="4"/>
      <c r="BD569" s="5"/>
    </row>
    <row r="570" spans="1:56">
      <c r="A570" s="11"/>
      <c r="B570" s="318"/>
      <c r="C570" s="316"/>
      <c r="D570" s="316"/>
      <c r="E570" s="316"/>
      <c r="F570" s="4"/>
      <c r="G570" s="5"/>
      <c r="H570" s="5"/>
      <c r="I570" s="106"/>
      <c r="J570" s="71"/>
      <c r="K570" s="71"/>
      <c r="L570" s="71"/>
      <c r="M570" s="71"/>
      <c r="N570" s="106"/>
      <c r="O570" s="4"/>
      <c r="P570" s="5"/>
      <c r="Q570" s="5"/>
      <c r="R570" s="106"/>
      <c r="S570" s="5"/>
      <c r="T570" s="5"/>
      <c r="U570" s="5"/>
      <c r="V570" s="5"/>
      <c r="W570" s="5"/>
      <c r="X570" s="106"/>
      <c r="Y570" s="318"/>
      <c r="Z570" s="316"/>
      <c r="AA570" s="316"/>
      <c r="AB570" s="316"/>
      <c r="AC570" s="316"/>
      <c r="AD570" s="316"/>
      <c r="AE570" s="316"/>
      <c r="AF570" s="316"/>
      <c r="AG570" s="316"/>
      <c r="AH570" s="4"/>
      <c r="AI570" s="5"/>
      <c r="AJ570" s="5"/>
      <c r="AK570" s="106"/>
      <c r="AL570" s="71"/>
      <c r="AM570" s="71"/>
      <c r="AN570" s="71"/>
      <c r="AO570" s="71"/>
      <c r="AP570" s="106"/>
      <c r="AQ570" s="4"/>
      <c r="AR570" s="5"/>
      <c r="AS570" s="330"/>
      <c r="AT570" s="328"/>
      <c r="AU570" s="330"/>
      <c r="AV570" s="328"/>
      <c r="AW570" s="330"/>
      <c r="AX570" s="328"/>
      <c r="AY570" s="330"/>
      <c r="AZ570" s="328"/>
      <c r="BA570" s="106"/>
      <c r="BC570" s="4"/>
      <c r="BD570" s="5"/>
    </row>
    <row r="571" spans="1:56">
      <c r="A571" s="11"/>
      <c r="B571" s="318"/>
      <c r="C571" s="316"/>
      <c r="D571" s="316"/>
      <c r="E571" s="316"/>
      <c r="F571" s="4"/>
      <c r="G571" s="5"/>
      <c r="H571" s="5"/>
      <c r="I571" s="106"/>
      <c r="J571" s="71"/>
      <c r="K571" s="71"/>
      <c r="L571" s="71"/>
      <c r="M571" s="71"/>
      <c r="N571" s="106"/>
      <c r="O571" s="4"/>
      <c r="P571" s="5"/>
      <c r="Q571" s="5"/>
      <c r="R571" s="106"/>
      <c r="S571" s="5"/>
      <c r="T571" s="5"/>
      <c r="U571" s="5"/>
      <c r="V571" s="5"/>
      <c r="W571" s="5"/>
      <c r="X571" s="106"/>
      <c r="Y571" s="318"/>
      <c r="Z571" s="316"/>
      <c r="AA571" s="316"/>
      <c r="AB571" s="316"/>
      <c r="AC571" s="316"/>
      <c r="AD571" s="316"/>
      <c r="AE571" s="316"/>
      <c r="AF571" s="316"/>
      <c r="AG571" s="316"/>
      <c r="AH571" s="4"/>
      <c r="AI571" s="5"/>
      <c r="AJ571" s="5"/>
      <c r="AK571" s="106"/>
      <c r="AL571" s="71"/>
      <c r="AM571" s="71"/>
      <c r="AN571" s="71"/>
      <c r="AO571" s="71"/>
      <c r="AP571" s="106"/>
      <c r="AQ571" s="4"/>
      <c r="AR571" s="5"/>
      <c r="AS571" s="330"/>
      <c r="AT571" s="328"/>
      <c r="AU571" s="330"/>
      <c r="AV571" s="328"/>
      <c r="AW571" s="330"/>
      <c r="AX571" s="328"/>
      <c r="AY571" s="330"/>
      <c r="AZ571" s="328"/>
      <c r="BA571" s="106"/>
      <c r="BC571" s="4"/>
      <c r="BD571" s="5"/>
    </row>
    <row r="572" spans="1:56">
      <c r="A572" s="11"/>
      <c r="B572" s="318"/>
      <c r="C572" s="316"/>
      <c r="D572" s="316"/>
      <c r="E572" s="316"/>
      <c r="F572" s="4"/>
      <c r="G572" s="5"/>
      <c r="H572" s="5"/>
      <c r="I572" s="106"/>
      <c r="J572" s="71"/>
      <c r="K572" s="71"/>
      <c r="L572" s="71"/>
      <c r="M572" s="71"/>
      <c r="N572" s="106"/>
      <c r="O572" s="4"/>
      <c r="P572" s="5"/>
      <c r="Q572" s="5"/>
      <c r="R572" s="106"/>
      <c r="S572" s="5"/>
      <c r="T572" s="5"/>
      <c r="U572" s="5"/>
      <c r="V572" s="5"/>
      <c r="W572" s="5"/>
      <c r="X572" s="106"/>
      <c r="Y572" s="318"/>
      <c r="Z572" s="316"/>
      <c r="AA572" s="316"/>
      <c r="AB572" s="316"/>
      <c r="AC572" s="316"/>
      <c r="AD572" s="316"/>
      <c r="AE572" s="316"/>
      <c r="AF572" s="316"/>
      <c r="AG572" s="316"/>
      <c r="AH572" s="4"/>
      <c r="AI572" s="5"/>
      <c r="AJ572" s="5"/>
      <c r="AK572" s="106"/>
      <c r="AL572" s="71"/>
      <c r="AM572" s="71"/>
      <c r="AN572" s="71"/>
      <c r="AO572" s="71"/>
      <c r="AP572" s="106"/>
      <c r="AQ572" s="4"/>
      <c r="AR572" s="5"/>
      <c r="AS572" s="330"/>
      <c r="AT572" s="328"/>
      <c r="AU572" s="330"/>
      <c r="AV572" s="328"/>
      <c r="AW572" s="330"/>
      <c r="AX572" s="328"/>
      <c r="AY572" s="330"/>
      <c r="AZ572" s="328"/>
      <c r="BA572" s="106"/>
      <c r="BC572" s="4"/>
      <c r="BD572" s="5"/>
    </row>
    <row r="573" spans="1:56">
      <c r="A573" s="11"/>
      <c r="B573" s="318"/>
      <c r="C573" s="316"/>
      <c r="D573" s="316"/>
      <c r="E573" s="316"/>
      <c r="F573" s="4"/>
      <c r="G573" s="5"/>
      <c r="H573" s="5"/>
      <c r="I573" s="106"/>
      <c r="J573" s="71"/>
      <c r="K573" s="71"/>
      <c r="L573" s="71"/>
      <c r="M573" s="71"/>
      <c r="N573" s="106"/>
      <c r="O573" s="4"/>
      <c r="P573" s="5"/>
      <c r="Q573" s="5"/>
      <c r="R573" s="106"/>
      <c r="S573" s="5"/>
      <c r="T573" s="5"/>
      <c r="U573" s="5"/>
      <c r="V573" s="5"/>
      <c r="W573" s="5"/>
      <c r="X573" s="106"/>
      <c r="Y573" s="318"/>
      <c r="Z573" s="316"/>
      <c r="AA573" s="316"/>
      <c r="AB573" s="316"/>
      <c r="AC573" s="316"/>
      <c r="AD573" s="316"/>
      <c r="AE573" s="316"/>
      <c r="AF573" s="316"/>
      <c r="AG573" s="316"/>
      <c r="AH573" s="4"/>
      <c r="AI573" s="5"/>
      <c r="AJ573" s="5"/>
      <c r="AK573" s="106"/>
      <c r="AL573" s="71"/>
      <c r="AM573" s="71"/>
      <c r="AN573" s="71"/>
      <c r="AO573" s="71"/>
      <c r="AP573" s="106"/>
      <c r="AQ573" s="4"/>
      <c r="AR573" s="5"/>
      <c r="AS573" s="330"/>
      <c r="AT573" s="328"/>
      <c r="AU573" s="330"/>
      <c r="AV573" s="328"/>
      <c r="AW573" s="330"/>
      <c r="AX573" s="328"/>
      <c r="AY573" s="330"/>
      <c r="AZ573" s="328"/>
      <c r="BA573" s="106"/>
      <c r="BC573" s="4"/>
      <c r="BD573" s="5"/>
    </row>
    <row r="574" spans="1:56">
      <c r="A574" s="11"/>
      <c r="B574" s="318"/>
      <c r="C574" s="316"/>
      <c r="D574" s="316"/>
      <c r="E574" s="316"/>
      <c r="F574" s="4"/>
      <c r="G574" s="5"/>
      <c r="H574" s="5"/>
      <c r="I574" s="106"/>
      <c r="J574" s="71"/>
      <c r="K574" s="71"/>
      <c r="L574" s="71"/>
      <c r="M574" s="71"/>
      <c r="N574" s="106"/>
      <c r="O574" s="4"/>
      <c r="P574" s="5"/>
      <c r="Q574" s="5"/>
      <c r="R574" s="106"/>
      <c r="S574" s="5"/>
      <c r="T574" s="5"/>
      <c r="U574" s="5"/>
      <c r="V574" s="5"/>
      <c r="W574" s="5"/>
      <c r="X574" s="106"/>
      <c r="Y574" s="318"/>
      <c r="Z574" s="316"/>
      <c r="AA574" s="316"/>
      <c r="AB574" s="316"/>
      <c r="AC574" s="316"/>
      <c r="AD574" s="316"/>
      <c r="AE574" s="316"/>
      <c r="AF574" s="316"/>
      <c r="AG574" s="316"/>
      <c r="AH574" s="4"/>
      <c r="AI574" s="5"/>
      <c r="AJ574" s="5"/>
      <c r="AK574" s="106"/>
      <c r="AL574" s="71"/>
      <c r="AM574" s="71"/>
      <c r="AN574" s="71"/>
      <c r="AO574" s="71"/>
      <c r="AP574" s="106"/>
      <c r="AQ574" s="4"/>
      <c r="AR574" s="5"/>
      <c r="AS574" s="330"/>
      <c r="AT574" s="328"/>
      <c r="AU574" s="330"/>
      <c r="AV574" s="328"/>
      <c r="AW574" s="330"/>
      <c r="AX574" s="328"/>
      <c r="AY574" s="330"/>
      <c r="AZ574" s="328"/>
      <c r="BA574" s="106"/>
      <c r="BC574" s="4"/>
      <c r="BD574" s="5"/>
    </row>
    <row r="575" spans="1:56">
      <c r="A575" s="11"/>
      <c r="B575" s="318"/>
      <c r="C575" s="316"/>
      <c r="D575" s="316"/>
      <c r="E575" s="316"/>
      <c r="F575" s="4"/>
      <c r="G575" s="5"/>
      <c r="H575" s="5"/>
      <c r="I575" s="106"/>
      <c r="J575" s="71"/>
      <c r="K575" s="71"/>
      <c r="L575" s="71"/>
      <c r="M575" s="71"/>
      <c r="N575" s="106"/>
      <c r="O575" s="4"/>
      <c r="P575" s="5"/>
      <c r="Q575" s="5"/>
      <c r="R575" s="106"/>
      <c r="S575" s="5"/>
      <c r="T575" s="5"/>
      <c r="U575" s="5"/>
      <c r="V575" s="5"/>
      <c r="W575" s="5"/>
      <c r="X575" s="106"/>
      <c r="Y575" s="318"/>
      <c r="Z575" s="316"/>
      <c r="AA575" s="316"/>
      <c r="AB575" s="316"/>
      <c r="AC575" s="316"/>
      <c r="AD575" s="316"/>
      <c r="AE575" s="316"/>
      <c r="AF575" s="316"/>
      <c r="AG575" s="316"/>
      <c r="AH575" s="4"/>
      <c r="AI575" s="5"/>
      <c r="AJ575" s="5"/>
      <c r="AK575" s="106"/>
      <c r="AL575" s="71"/>
      <c r="AM575" s="71"/>
      <c r="AN575" s="71"/>
      <c r="AO575" s="71"/>
      <c r="AP575" s="106"/>
      <c r="AQ575" s="4"/>
      <c r="AR575" s="5"/>
      <c r="AS575" s="330"/>
      <c r="AT575" s="328"/>
      <c r="AU575" s="330"/>
      <c r="AV575" s="328"/>
      <c r="AW575" s="330"/>
      <c r="AX575" s="328"/>
      <c r="AY575" s="330"/>
      <c r="AZ575" s="328"/>
      <c r="BA575" s="106"/>
      <c r="BC575" s="4"/>
      <c r="BD575" s="5"/>
    </row>
    <row r="576" spans="1:56">
      <c r="A576" s="11"/>
      <c r="B576" s="318"/>
      <c r="C576" s="316"/>
      <c r="D576" s="316"/>
      <c r="E576" s="316"/>
      <c r="F576" s="4"/>
      <c r="G576" s="5"/>
      <c r="H576" s="5"/>
      <c r="I576" s="106"/>
      <c r="J576" s="71"/>
      <c r="K576" s="71"/>
      <c r="L576" s="71"/>
      <c r="M576" s="71"/>
      <c r="N576" s="106"/>
      <c r="O576" s="4"/>
      <c r="P576" s="5"/>
      <c r="Q576" s="5"/>
      <c r="R576" s="106"/>
      <c r="S576" s="5"/>
      <c r="T576" s="5"/>
      <c r="U576" s="5"/>
      <c r="V576" s="5"/>
      <c r="W576" s="5"/>
      <c r="X576" s="106"/>
      <c r="Y576" s="318"/>
      <c r="Z576" s="316"/>
      <c r="AA576" s="316"/>
      <c r="AB576" s="316"/>
      <c r="AC576" s="316"/>
      <c r="AD576" s="316"/>
      <c r="AE576" s="316"/>
      <c r="AF576" s="316"/>
      <c r="AG576" s="316"/>
      <c r="AH576" s="4"/>
      <c r="AI576" s="5"/>
      <c r="AJ576" s="5"/>
      <c r="AK576" s="106"/>
      <c r="AL576" s="71"/>
      <c r="AM576" s="71"/>
      <c r="AN576" s="71"/>
      <c r="AO576" s="71"/>
      <c r="AP576" s="106"/>
      <c r="AQ576" s="4"/>
      <c r="AR576" s="5"/>
      <c r="AS576" s="330"/>
      <c r="AT576" s="328"/>
      <c r="AU576" s="330"/>
      <c r="AV576" s="328"/>
      <c r="AW576" s="330"/>
      <c r="AX576" s="328"/>
      <c r="AY576" s="330"/>
      <c r="AZ576" s="328"/>
      <c r="BA576" s="106"/>
      <c r="BC576" s="4"/>
      <c r="BD576" s="5"/>
    </row>
    <row r="577" spans="1:56">
      <c r="A577" s="11"/>
      <c r="B577" s="318"/>
      <c r="C577" s="316"/>
      <c r="D577" s="316"/>
      <c r="E577" s="316"/>
      <c r="F577" s="4"/>
      <c r="G577" s="5"/>
      <c r="H577" s="5"/>
      <c r="I577" s="106"/>
      <c r="J577" s="71"/>
      <c r="K577" s="71"/>
      <c r="L577" s="71"/>
      <c r="M577" s="71"/>
      <c r="N577" s="106"/>
      <c r="O577" s="4"/>
      <c r="P577" s="5"/>
      <c r="Q577" s="5"/>
      <c r="R577" s="106"/>
      <c r="S577" s="5"/>
      <c r="T577" s="5"/>
      <c r="U577" s="5"/>
      <c r="V577" s="5"/>
      <c r="W577" s="5"/>
      <c r="X577" s="106"/>
      <c r="Y577" s="318"/>
      <c r="Z577" s="316"/>
      <c r="AA577" s="316"/>
      <c r="AB577" s="316"/>
      <c r="AC577" s="316"/>
      <c r="AD577" s="316"/>
      <c r="AE577" s="316"/>
      <c r="AF577" s="316"/>
      <c r="AG577" s="316"/>
      <c r="AH577" s="4"/>
      <c r="AI577" s="5"/>
      <c r="AJ577" s="5"/>
      <c r="AK577" s="106"/>
      <c r="AL577" s="71"/>
      <c r="AM577" s="71"/>
      <c r="AN577" s="71"/>
      <c r="AO577" s="71"/>
      <c r="AP577" s="106"/>
      <c r="AQ577" s="4"/>
      <c r="AR577" s="5"/>
      <c r="AS577" s="330"/>
      <c r="AT577" s="328"/>
      <c r="AU577" s="330"/>
      <c r="AV577" s="328"/>
      <c r="AW577" s="330"/>
      <c r="AX577" s="328"/>
      <c r="AY577" s="330"/>
      <c r="AZ577" s="328"/>
      <c r="BA577" s="106"/>
      <c r="BC577" s="4"/>
      <c r="BD577" s="5"/>
    </row>
    <row r="578" spans="1:56">
      <c r="A578" s="11"/>
      <c r="B578" s="318"/>
      <c r="C578" s="316"/>
      <c r="D578" s="316"/>
      <c r="E578" s="316"/>
      <c r="F578" s="4"/>
      <c r="G578" s="5"/>
      <c r="H578" s="5"/>
      <c r="I578" s="106"/>
      <c r="J578" s="71"/>
      <c r="K578" s="71"/>
      <c r="L578" s="71"/>
      <c r="M578" s="71"/>
      <c r="N578" s="106"/>
      <c r="O578" s="4"/>
      <c r="P578" s="5"/>
      <c r="Q578" s="5"/>
      <c r="R578" s="106"/>
      <c r="S578" s="5"/>
      <c r="T578" s="5"/>
      <c r="U578" s="5"/>
      <c r="V578" s="5"/>
      <c r="W578" s="5"/>
      <c r="X578" s="106"/>
      <c r="Y578" s="318"/>
      <c r="Z578" s="316"/>
      <c r="AA578" s="316"/>
      <c r="AB578" s="316"/>
      <c r="AC578" s="316"/>
      <c r="AD578" s="316"/>
      <c r="AE578" s="316"/>
      <c r="AF578" s="316"/>
      <c r="AG578" s="316"/>
      <c r="AH578" s="4"/>
      <c r="AI578" s="5"/>
      <c r="AJ578" s="5"/>
      <c r="AK578" s="106"/>
      <c r="AL578" s="71"/>
      <c r="AM578" s="71"/>
      <c r="AN578" s="71"/>
      <c r="AO578" s="71"/>
      <c r="AP578" s="106"/>
      <c r="AQ578" s="4"/>
      <c r="AR578" s="5"/>
      <c r="AS578" s="330"/>
      <c r="AT578" s="328"/>
      <c r="AU578" s="330"/>
      <c r="AV578" s="328"/>
      <c r="AW578" s="330"/>
      <c r="AX578" s="328"/>
      <c r="AY578" s="330"/>
      <c r="AZ578" s="328"/>
      <c r="BA578" s="106"/>
      <c r="BC578" s="4"/>
      <c r="BD578" s="5"/>
    </row>
    <row r="579" spans="1:56">
      <c r="A579" s="11"/>
      <c r="B579" s="318"/>
      <c r="C579" s="316"/>
      <c r="D579" s="316"/>
      <c r="E579" s="316"/>
      <c r="F579" s="4"/>
      <c r="G579" s="5"/>
      <c r="H579" s="5"/>
      <c r="I579" s="106"/>
      <c r="J579" s="71"/>
      <c r="K579" s="71"/>
      <c r="L579" s="71"/>
      <c r="M579" s="71"/>
      <c r="N579" s="106"/>
      <c r="O579" s="4"/>
      <c r="P579" s="5"/>
      <c r="Q579" s="5"/>
      <c r="R579" s="106"/>
      <c r="S579" s="5"/>
      <c r="T579" s="5"/>
      <c r="U579" s="5"/>
      <c r="V579" s="5"/>
      <c r="W579" s="5"/>
      <c r="X579" s="106"/>
      <c r="Y579" s="318"/>
      <c r="Z579" s="316"/>
      <c r="AA579" s="316"/>
      <c r="AB579" s="316"/>
      <c r="AC579" s="316"/>
      <c r="AD579" s="316"/>
      <c r="AE579" s="316"/>
      <c r="AF579" s="316"/>
      <c r="AG579" s="316"/>
      <c r="AH579" s="4"/>
      <c r="AI579" s="5"/>
      <c r="AJ579" s="5"/>
      <c r="AK579" s="106"/>
      <c r="AL579" s="71"/>
      <c r="AM579" s="71"/>
      <c r="AN579" s="71"/>
      <c r="AO579" s="71"/>
      <c r="AP579" s="106"/>
      <c r="AQ579" s="4"/>
      <c r="AR579" s="5"/>
      <c r="AS579" s="330"/>
      <c r="AT579" s="328"/>
      <c r="AU579" s="330"/>
      <c r="AV579" s="328"/>
      <c r="AW579" s="330"/>
      <c r="AX579" s="328"/>
      <c r="AY579" s="330"/>
      <c r="AZ579" s="328"/>
      <c r="BA579" s="106"/>
      <c r="BC579" s="4"/>
      <c r="BD579" s="5"/>
    </row>
    <row r="580" spans="1:56">
      <c r="A580" s="11"/>
      <c r="B580" s="318"/>
      <c r="C580" s="316"/>
      <c r="D580" s="316"/>
      <c r="E580" s="316"/>
      <c r="F580" s="4"/>
      <c r="G580" s="5"/>
      <c r="H580" s="5"/>
      <c r="I580" s="106"/>
      <c r="J580" s="71"/>
      <c r="K580" s="71"/>
      <c r="L580" s="71"/>
      <c r="M580" s="71"/>
      <c r="N580" s="106"/>
      <c r="O580" s="4"/>
      <c r="P580" s="5"/>
      <c r="Q580" s="5"/>
      <c r="R580" s="106"/>
      <c r="S580" s="5"/>
      <c r="T580" s="5"/>
      <c r="U580" s="5"/>
      <c r="V580" s="5"/>
      <c r="W580" s="5"/>
      <c r="X580" s="106"/>
      <c r="Y580" s="318"/>
      <c r="Z580" s="316"/>
      <c r="AA580" s="316"/>
      <c r="AB580" s="316"/>
      <c r="AC580" s="316"/>
      <c r="AD580" s="316"/>
      <c r="AE580" s="316"/>
      <c r="AF580" s="316"/>
      <c r="AG580" s="316"/>
      <c r="AH580" s="4"/>
      <c r="AI580" s="5"/>
      <c r="AJ580" s="5"/>
      <c r="AK580" s="106"/>
      <c r="AL580" s="71"/>
      <c r="AM580" s="71"/>
      <c r="AN580" s="71"/>
      <c r="AO580" s="71"/>
      <c r="AP580" s="106"/>
      <c r="AQ580" s="4"/>
      <c r="AR580" s="5"/>
      <c r="AS580" s="330"/>
      <c r="AT580" s="328"/>
      <c r="AU580" s="330"/>
      <c r="AV580" s="328"/>
      <c r="AW580" s="330"/>
      <c r="AX580" s="328"/>
      <c r="AY580" s="330"/>
      <c r="AZ580" s="328"/>
      <c r="BA580" s="106"/>
      <c r="BC580" s="4"/>
      <c r="BD580" s="5"/>
    </row>
    <row r="581" spans="1:56">
      <c r="A581" s="11"/>
      <c r="B581" s="318"/>
      <c r="C581" s="316"/>
      <c r="D581" s="316"/>
      <c r="E581" s="316"/>
      <c r="F581" s="4"/>
      <c r="G581" s="5"/>
      <c r="H581" s="5"/>
      <c r="I581" s="106"/>
      <c r="J581" s="71"/>
      <c r="K581" s="71"/>
      <c r="L581" s="71"/>
      <c r="M581" s="71"/>
      <c r="N581" s="106"/>
      <c r="O581" s="4"/>
      <c r="P581" s="5"/>
      <c r="Q581" s="5"/>
      <c r="R581" s="106"/>
      <c r="S581" s="5"/>
      <c r="T581" s="5"/>
      <c r="U581" s="5"/>
      <c r="V581" s="5"/>
      <c r="W581" s="5"/>
      <c r="X581" s="106"/>
      <c r="Y581" s="318"/>
      <c r="Z581" s="316"/>
      <c r="AA581" s="316"/>
      <c r="AB581" s="316"/>
      <c r="AC581" s="316"/>
      <c r="AD581" s="316"/>
      <c r="AE581" s="316"/>
      <c r="AF581" s="316"/>
      <c r="AG581" s="316"/>
      <c r="AH581" s="4"/>
      <c r="AI581" s="5"/>
      <c r="AJ581" s="5"/>
      <c r="AK581" s="106"/>
      <c r="AL581" s="71"/>
      <c r="AM581" s="71"/>
      <c r="AN581" s="71"/>
      <c r="AO581" s="71"/>
      <c r="AP581" s="106"/>
      <c r="AQ581" s="4"/>
      <c r="AR581" s="5"/>
      <c r="AS581" s="330"/>
      <c r="AT581" s="328"/>
      <c r="AU581" s="330"/>
      <c r="AV581" s="328"/>
      <c r="AW581" s="330"/>
      <c r="AX581" s="328"/>
      <c r="AY581" s="330"/>
      <c r="AZ581" s="328"/>
      <c r="BA581" s="106"/>
      <c r="BC581" s="4"/>
      <c r="BD581" s="5"/>
    </row>
    <row r="582" spans="1:56">
      <c r="A582" s="11"/>
      <c r="B582" s="318"/>
      <c r="C582" s="316"/>
      <c r="D582" s="316"/>
      <c r="E582" s="316"/>
      <c r="F582" s="4"/>
      <c r="G582" s="5"/>
      <c r="H582" s="5"/>
      <c r="I582" s="106"/>
      <c r="J582" s="71"/>
      <c r="K582" s="71"/>
      <c r="L582" s="71"/>
      <c r="M582" s="71"/>
      <c r="N582" s="106"/>
      <c r="O582" s="4"/>
      <c r="P582" s="5"/>
      <c r="Q582" s="5"/>
      <c r="R582" s="106"/>
      <c r="S582" s="5"/>
      <c r="T582" s="5"/>
      <c r="U582" s="5"/>
      <c r="V582" s="5"/>
      <c r="W582" s="5"/>
      <c r="X582" s="106"/>
      <c r="Y582" s="318"/>
      <c r="Z582" s="316"/>
      <c r="AA582" s="316"/>
      <c r="AB582" s="316"/>
      <c r="AC582" s="316"/>
      <c r="AD582" s="316"/>
      <c r="AE582" s="316"/>
      <c r="AF582" s="316"/>
      <c r="AG582" s="316"/>
      <c r="AH582" s="4"/>
      <c r="AI582" s="5"/>
      <c r="AJ582" s="5"/>
      <c r="AK582" s="106"/>
      <c r="AL582" s="71"/>
      <c r="AM582" s="71"/>
      <c r="AN582" s="71"/>
      <c r="AO582" s="71"/>
      <c r="AP582" s="106"/>
      <c r="AQ582" s="4"/>
      <c r="AR582" s="5"/>
      <c r="AS582" s="330"/>
      <c r="AT582" s="328"/>
      <c r="AU582" s="330"/>
      <c r="AV582" s="328"/>
      <c r="AW582" s="330"/>
      <c r="AX582" s="328"/>
      <c r="AY582" s="330"/>
      <c r="AZ582" s="328"/>
      <c r="BA582" s="106"/>
      <c r="BC582" s="4"/>
      <c r="BD582" s="5"/>
    </row>
    <row r="583" spans="1:56">
      <c r="A583" s="11"/>
      <c r="B583" s="318"/>
      <c r="C583" s="316"/>
      <c r="D583" s="316"/>
      <c r="E583" s="316"/>
      <c r="F583" s="4"/>
      <c r="G583" s="5"/>
      <c r="H583" s="5"/>
      <c r="I583" s="106"/>
      <c r="J583" s="71"/>
      <c r="K583" s="71"/>
      <c r="L583" s="71"/>
      <c r="M583" s="71"/>
      <c r="N583" s="106"/>
      <c r="O583" s="4"/>
      <c r="P583" s="5"/>
      <c r="Q583" s="5"/>
      <c r="R583" s="106"/>
      <c r="S583" s="5"/>
      <c r="T583" s="5"/>
      <c r="U583" s="5"/>
      <c r="V583" s="5"/>
      <c r="W583" s="5"/>
      <c r="X583" s="106"/>
      <c r="Y583" s="318"/>
      <c r="Z583" s="316"/>
      <c r="AA583" s="316"/>
      <c r="AB583" s="316"/>
      <c r="AC583" s="316"/>
      <c r="AD583" s="316"/>
      <c r="AE583" s="316"/>
      <c r="AF583" s="316"/>
      <c r="AG583" s="316"/>
      <c r="AH583" s="4"/>
      <c r="AI583" s="5"/>
      <c r="AJ583" s="5"/>
      <c r="AK583" s="106"/>
      <c r="AL583" s="71"/>
      <c r="AM583" s="71"/>
      <c r="AN583" s="71"/>
      <c r="AO583" s="71"/>
      <c r="AP583" s="106"/>
      <c r="AQ583" s="4"/>
      <c r="AR583" s="5"/>
      <c r="AS583" s="330"/>
      <c r="AT583" s="328"/>
      <c r="AU583" s="330"/>
      <c r="AV583" s="328"/>
      <c r="AW583" s="330"/>
      <c r="AX583" s="328"/>
      <c r="AY583" s="330"/>
      <c r="AZ583" s="328"/>
      <c r="BA583" s="106"/>
      <c r="BC583" s="4"/>
      <c r="BD583" s="5"/>
    </row>
    <row r="584" spans="1:56">
      <c r="A584" s="11"/>
      <c r="B584" s="318"/>
      <c r="C584" s="316"/>
      <c r="D584" s="316"/>
      <c r="E584" s="316"/>
      <c r="F584" s="4"/>
      <c r="G584" s="5"/>
      <c r="H584" s="5"/>
      <c r="I584" s="106"/>
      <c r="J584" s="71"/>
      <c r="K584" s="71"/>
      <c r="L584" s="71"/>
      <c r="M584" s="71"/>
      <c r="N584" s="106"/>
      <c r="O584" s="4"/>
      <c r="P584" s="5"/>
      <c r="Q584" s="5"/>
      <c r="R584" s="106"/>
      <c r="S584" s="5"/>
      <c r="T584" s="5"/>
      <c r="U584" s="5"/>
      <c r="V584" s="5"/>
      <c r="W584" s="5"/>
      <c r="X584" s="106"/>
      <c r="Y584" s="318"/>
      <c r="Z584" s="316"/>
      <c r="AA584" s="316"/>
      <c r="AB584" s="316"/>
      <c r="AC584" s="316"/>
      <c r="AD584" s="316"/>
      <c r="AE584" s="316"/>
      <c r="AF584" s="316"/>
      <c r="AG584" s="316"/>
      <c r="AH584" s="4"/>
      <c r="AI584" s="5"/>
      <c r="AJ584" s="5"/>
      <c r="AK584" s="106"/>
      <c r="AL584" s="71"/>
      <c r="AM584" s="71"/>
      <c r="AN584" s="71"/>
      <c r="AO584" s="71"/>
      <c r="AP584" s="106"/>
      <c r="AQ584" s="4"/>
      <c r="AR584" s="5"/>
      <c r="AS584" s="330"/>
      <c r="AT584" s="328"/>
      <c r="AU584" s="330"/>
      <c r="AV584" s="328"/>
      <c r="AW584" s="330"/>
      <c r="AX584" s="328"/>
      <c r="AY584" s="330"/>
      <c r="AZ584" s="328"/>
      <c r="BA584" s="106"/>
      <c r="BC584" s="4"/>
      <c r="BD584" s="5"/>
    </row>
    <row r="585" spans="1:56">
      <c r="A585" s="11"/>
      <c r="B585" s="318"/>
      <c r="C585" s="316"/>
      <c r="D585" s="316"/>
      <c r="E585" s="316"/>
      <c r="F585" s="4"/>
      <c r="G585" s="5"/>
      <c r="H585" s="5"/>
      <c r="I585" s="106"/>
      <c r="J585" s="71"/>
      <c r="K585" s="71"/>
      <c r="L585" s="71"/>
      <c r="M585" s="71"/>
      <c r="N585" s="106"/>
      <c r="O585" s="4"/>
      <c r="P585" s="5"/>
      <c r="Q585" s="5"/>
      <c r="R585" s="106"/>
      <c r="S585" s="5"/>
      <c r="T585" s="5"/>
      <c r="U585" s="5"/>
      <c r="V585" s="5"/>
      <c r="W585" s="5"/>
      <c r="X585" s="106"/>
      <c r="Y585" s="318"/>
      <c r="Z585" s="316"/>
      <c r="AA585" s="316"/>
      <c r="AB585" s="316"/>
      <c r="AC585" s="316"/>
      <c r="AD585" s="316"/>
      <c r="AE585" s="316"/>
      <c r="AF585" s="316"/>
      <c r="AG585" s="316"/>
      <c r="AH585" s="4"/>
      <c r="AI585" s="5"/>
      <c r="AJ585" s="5"/>
      <c r="AK585" s="106"/>
      <c r="AL585" s="71"/>
      <c r="AM585" s="71"/>
      <c r="AN585" s="71"/>
      <c r="AO585" s="71"/>
      <c r="AP585" s="106"/>
      <c r="AQ585" s="4"/>
      <c r="AR585" s="5"/>
      <c r="AS585" s="330"/>
      <c r="AT585" s="328"/>
      <c r="AU585" s="330"/>
      <c r="AV585" s="328"/>
      <c r="AW585" s="330"/>
      <c r="AX585" s="328"/>
      <c r="AY585" s="330"/>
      <c r="AZ585" s="328"/>
      <c r="BA585" s="106"/>
      <c r="BC585" s="4"/>
      <c r="BD585" s="5"/>
    </row>
    <row r="586" spans="1:56">
      <c r="A586" s="11"/>
      <c r="B586" s="318"/>
      <c r="C586" s="316"/>
      <c r="D586" s="316"/>
      <c r="E586" s="316"/>
      <c r="F586" s="4"/>
      <c r="G586" s="5"/>
      <c r="H586" s="5"/>
      <c r="I586" s="106"/>
      <c r="J586" s="71"/>
      <c r="K586" s="71"/>
      <c r="L586" s="71"/>
      <c r="M586" s="71"/>
      <c r="N586" s="106"/>
      <c r="O586" s="4"/>
      <c r="P586" s="5"/>
      <c r="Q586" s="5"/>
      <c r="R586" s="106"/>
      <c r="S586" s="5"/>
      <c r="T586" s="5"/>
      <c r="U586" s="5"/>
      <c r="V586" s="5"/>
      <c r="W586" s="5"/>
      <c r="X586" s="106"/>
      <c r="Y586" s="318"/>
      <c r="Z586" s="316"/>
      <c r="AA586" s="316"/>
      <c r="AB586" s="316"/>
      <c r="AC586" s="316"/>
      <c r="AD586" s="316"/>
      <c r="AE586" s="316"/>
      <c r="AF586" s="316"/>
      <c r="AG586" s="316"/>
      <c r="AH586" s="4"/>
      <c r="AI586" s="5"/>
      <c r="AJ586" s="5"/>
      <c r="AK586" s="106"/>
      <c r="AL586" s="71"/>
      <c r="AM586" s="71"/>
      <c r="AN586" s="71"/>
      <c r="AO586" s="71"/>
      <c r="AP586" s="106"/>
      <c r="AQ586" s="4"/>
      <c r="AR586" s="5"/>
      <c r="AS586" s="330"/>
      <c r="AT586" s="328"/>
      <c r="AU586" s="330"/>
      <c r="AV586" s="328"/>
      <c r="AW586" s="330"/>
      <c r="AX586" s="328"/>
      <c r="AY586" s="330"/>
      <c r="AZ586" s="328"/>
      <c r="BA586" s="106"/>
      <c r="BC586" s="4"/>
      <c r="BD586" s="5"/>
    </row>
    <row r="587" spans="1:56">
      <c r="A587" s="11"/>
      <c r="B587" s="318"/>
      <c r="C587" s="316"/>
      <c r="D587" s="316"/>
      <c r="E587" s="316"/>
      <c r="F587" s="4"/>
      <c r="G587" s="5"/>
      <c r="H587" s="5"/>
      <c r="I587" s="106"/>
      <c r="J587" s="71"/>
      <c r="K587" s="71"/>
      <c r="L587" s="71"/>
      <c r="M587" s="71"/>
      <c r="N587" s="106"/>
      <c r="O587" s="4"/>
      <c r="P587" s="5"/>
      <c r="Q587" s="5"/>
      <c r="R587" s="106"/>
      <c r="S587" s="5"/>
      <c r="T587" s="5"/>
      <c r="U587" s="5"/>
      <c r="V587" s="5"/>
      <c r="W587" s="5"/>
      <c r="X587" s="106"/>
      <c r="Y587" s="318"/>
      <c r="Z587" s="316"/>
      <c r="AA587" s="316"/>
      <c r="AB587" s="316"/>
      <c r="AC587" s="316"/>
      <c r="AD587" s="316"/>
      <c r="AE587" s="316"/>
      <c r="AF587" s="316"/>
      <c r="AG587" s="316"/>
      <c r="AH587" s="4"/>
      <c r="AI587" s="5"/>
      <c r="AJ587" s="5"/>
      <c r="AK587" s="106"/>
      <c r="AL587" s="71"/>
      <c r="AM587" s="71"/>
      <c r="AN587" s="71"/>
      <c r="AO587" s="71"/>
      <c r="AP587" s="106"/>
      <c r="AQ587" s="4"/>
      <c r="AR587" s="5"/>
      <c r="AS587" s="330"/>
      <c r="AT587" s="328"/>
      <c r="AU587" s="330"/>
      <c r="AV587" s="328"/>
      <c r="AW587" s="330"/>
      <c r="AX587" s="328"/>
      <c r="AY587" s="330"/>
      <c r="AZ587" s="328"/>
      <c r="BA587" s="106"/>
      <c r="BC587" s="4"/>
      <c r="BD587" s="5"/>
    </row>
    <row r="588" spans="1:56">
      <c r="A588" s="11"/>
      <c r="B588" s="318"/>
      <c r="C588" s="316"/>
      <c r="D588" s="316"/>
      <c r="E588" s="316"/>
      <c r="F588" s="4"/>
      <c r="G588" s="5"/>
      <c r="H588" s="5"/>
      <c r="I588" s="106"/>
      <c r="J588" s="71"/>
      <c r="K588" s="71"/>
      <c r="L588" s="71"/>
      <c r="M588" s="71"/>
      <c r="N588" s="106"/>
      <c r="O588" s="4"/>
      <c r="P588" s="5"/>
      <c r="Q588" s="5"/>
      <c r="R588" s="106"/>
      <c r="S588" s="5"/>
      <c r="T588" s="5"/>
      <c r="U588" s="5"/>
      <c r="V588" s="5"/>
      <c r="W588" s="5"/>
      <c r="X588" s="106"/>
      <c r="Y588" s="318"/>
      <c r="Z588" s="316"/>
      <c r="AA588" s="316"/>
      <c r="AB588" s="316"/>
      <c r="AC588" s="316"/>
      <c r="AD588" s="316"/>
      <c r="AE588" s="316"/>
      <c r="AF588" s="316"/>
      <c r="AG588" s="316"/>
      <c r="AH588" s="4"/>
      <c r="AI588" s="5"/>
      <c r="AJ588" s="5"/>
      <c r="AK588" s="106"/>
      <c r="AL588" s="71"/>
      <c r="AM588" s="71"/>
      <c r="AN588" s="71"/>
      <c r="AO588" s="71"/>
      <c r="AP588" s="106"/>
      <c r="AQ588" s="4"/>
      <c r="AR588" s="5"/>
      <c r="AS588" s="330"/>
      <c r="AT588" s="328"/>
      <c r="AU588" s="330"/>
      <c r="AV588" s="328"/>
      <c r="AW588" s="330"/>
      <c r="AX588" s="328"/>
      <c r="AY588" s="330"/>
      <c r="AZ588" s="328"/>
      <c r="BA588" s="106"/>
      <c r="BC588" s="4"/>
      <c r="BD588" s="5"/>
    </row>
    <row r="589" spans="1:56">
      <c r="A589" s="11"/>
      <c r="B589" s="318"/>
      <c r="C589" s="316"/>
      <c r="D589" s="316"/>
      <c r="E589" s="316"/>
      <c r="F589" s="4"/>
      <c r="G589" s="5"/>
      <c r="H589" s="5"/>
      <c r="I589" s="106"/>
      <c r="J589" s="71"/>
      <c r="K589" s="71"/>
      <c r="L589" s="71"/>
      <c r="M589" s="71"/>
      <c r="N589" s="106"/>
      <c r="O589" s="4"/>
      <c r="P589" s="5"/>
      <c r="Q589" s="5"/>
      <c r="R589" s="106"/>
      <c r="S589" s="5"/>
      <c r="T589" s="5"/>
      <c r="U589" s="5"/>
      <c r="V589" s="5"/>
      <c r="W589" s="5"/>
      <c r="X589" s="106"/>
      <c r="Y589" s="318"/>
      <c r="Z589" s="316"/>
      <c r="AA589" s="316"/>
      <c r="AB589" s="316"/>
      <c r="AC589" s="316"/>
      <c r="AD589" s="316"/>
      <c r="AE589" s="316"/>
      <c r="AF589" s="316"/>
      <c r="AG589" s="316"/>
      <c r="AH589" s="4"/>
      <c r="AI589" s="5"/>
      <c r="AJ589" s="5"/>
      <c r="AK589" s="106"/>
      <c r="AL589" s="71"/>
      <c r="AM589" s="71"/>
      <c r="AN589" s="71"/>
      <c r="AO589" s="71"/>
      <c r="AP589" s="106"/>
      <c r="AQ589" s="4"/>
      <c r="AR589" s="5"/>
      <c r="AS589" s="330"/>
      <c r="AT589" s="328"/>
      <c r="AU589" s="330"/>
      <c r="AV589" s="328"/>
      <c r="AW589" s="330"/>
      <c r="AX589" s="328"/>
      <c r="AY589" s="330"/>
      <c r="AZ589" s="328"/>
      <c r="BA589" s="106"/>
      <c r="BC589" s="4"/>
      <c r="BD589" s="5"/>
    </row>
    <row r="590" spans="1:56">
      <c r="A590" s="11"/>
      <c r="B590" s="318"/>
      <c r="C590" s="316"/>
      <c r="D590" s="316"/>
      <c r="E590" s="316"/>
      <c r="F590" s="4"/>
      <c r="G590" s="5"/>
      <c r="H590" s="5"/>
      <c r="I590" s="106"/>
      <c r="J590" s="71"/>
      <c r="K590" s="71"/>
      <c r="L590" s="71"/>
      <c r="M590" s="71"/>
      <c r="N590" s="106"/>
      <c r="O590" s="4"/>
      <c r="P590" s="5"/>
      <c r="Q590" s="5"/>
      <c r="R590" s="106"/>
      <c r="S590" s="5"/>
      <c r="T590" s="5"/>
      <c r="U590" s="5"/>
      <c r="V590" s="5"/>
      <c r="W590" s="5"/>
      <c r="X590" s="106"/>
      <c r="Y590" s="318"/>
      <c r="Z590" s="316"/>
      <c r="AA590" s="316"/>
      <c r="AB590" s="316"/>
      <c r="AC590" s="316"/>
      <c r="AD590" s="316"/>
      <c r="AE590" s="316"/>
      <c r="AF590" s="316"/>
      <c r="AG590" s="316"/>
      <c r="AH590" s="4"/>
      <c r="AI590" s="5"/>
      <c r="AJ590" s="5"/>
      <c r="AK590" s="106"/>
      <c r="AL590" s="71"/>
      <c r="AM590" s="71"/>
      <c r="AN590" s="71"/>
      <c r="AO590" s="71"/>
      <c r="AP590" s="106"/>
      <c r="AQ590" s="4"/>
      <c r="AR590" s="5"/>
      <c r="AS590" s="330"/>
      <c r="AT590" s="328"/>
      <c r="AU590" s="330"/>
      <c r="AV590" s="328"/>
      <c r="AW590" s="330"/>
      <c r="AX590" s="328"/>
      <c r="AY590" s="330"/>
      <c r="AZ590" s="328"/>
      <c r="BA590" s="106"/>
      <c r="BC590" s="4"/>
      <c r="BD590" s="5"/>
    </row>
    <row r="591" spans="1:56">
      <c r="A591" s="11"/>
      <c r="B591" s="318"/>
      <c r="C591" s="316"/>
      <c r="D591" s="316"/>
      <c r="E591" s="316"/>
      <c r="F591" s="4"/>
      <c r="G591" s="5"/>
      <c r="H591" s="5"/>
      <c r="I591" s="106"/>
      <c r="J591" s="71"/>
      <c r="K591" s="71"/>
      <c r="L591" s="71"/>
      <c r="M591" s="71"/>
      <c r="N591" s="106"/>
      <c r="O591" s="4"/>
      <c r="P591" s="5"/>
      <c r="Q591" s="5"/>
      <c r="R591" s="106"/>
      <c r="S591" s="5"/>
      <c r="T591" s="5"/>
      <c r="U591" s="5"/>
      <c r="V591" s="5"/>
      <c r="W591" s="5"/>
      <c r="X591" s="106"/>
      <c r="Y591" s="318"/>
      <c r="Z591" s="316"/>
      <c r="AA591" s="316"/>
      <c r="AB591" s="316"/>
      <c r="AC591" s="316"/>
      <c r="AD591" s="316"/>
      <c r="AE591" s="316"/>
      <c r="AF591" s="316"/>
      <c r="AG591" s="316"/>
      <c r="AH591" s="4"/>
      <c r="AI591" s="5"/>
      <c r="AJ591" s="5"/>
      <c r="AK591" s="106"/>
      <c r="AL591" s="71"/>
      <c r="AM591" s="71"/>
      <c r="AN591" s="71"/>
      <c r="AO591" s="71"/>
      <c r="AP591" s="106"/>
      <c r="AQ591" s="4"/>
      <c r="AR591" s="5"/>
      <c r="AS591" s="330"/>
      <c r="AT591" s="328"/>
      <c r="AU591" s="330"/>
      <c r="AV591" s="328"/>
      <c r="AW591" s="330"/>
      <c r="AX591" s="328"/>
      <c r="AY591" s="330"/>
      <c r="AZ591" s="328"/>
      <c r="BA591" s="106"/>
      <c r="BC591" s="4"/>
      <c r="BD591" s="5"/>
    </row>
    <row r="592" spans="1:56">
      <c r="A592" s="11"/>
      <c r="B592" s="318"/>
      <c r="C592" s="316"/>
      <c r="D592" s="316"/>
      <c r="E592" s="316"/>
      <c r="F592" s="4"/>
      <c r="G592" s="5"/>
      <c r="H592" s="5"/>
      <c r="I592" s="106"/>
      <c r="J592" s="71"/>
      <c r="K592" s="71"/>
      <c r="L592" s="71"/>
      <c r="M592" s="71"/>
      <c r="N592" s="106"/>
      <c r="O592" s="4"/>
      <c r="P592" s="5"/>
      <c r="Q592" s="5"/>
      <c r="R592" s="106"/>
      <c r="S592" s="5"/>
      <c r="T592" s="5"/>
      <c r="U592" s="5"/>
      <c r="V592" s="5"/>
      <c r="W592" s="5"/>
      <c r="X592" s="106"/>
      <c r="Y592" s="318"/>
      <c r="Z592" s="316"/>
      <c r="AA592" s="316"/>
      <c r="AB592" s="316"/>
      <c r="AC592" s="316"/>
      <c r="AD592" s="316"/>
      <c r="AE592" s="316"/>
      <c r="AF592" s="316"/>
      <c r="AG592" s="316"/>
      <c r="AH592" s="4"/>
      <c r="AI592" s="5"/>
      <c r="AJ592" s="5"/>
      <c r="AK592" s="106"/>
      <c r="AL592" s="71"/>
      <c r="AM592" s="71"/>
      <c r="AN592" s="71"/>
      <c r="AO592" s="71"/>
      <c r="AP592" s="106"/>
      <c r="AQ592" s="4"/>
      <c r="AR592" s="5"/>
      <c r="AS592" s="330"/>
      <c r="AT592" s="328"/>
      <c r="AU592" s="330"/>
      <c r="AV592" s="328"/>
      <c r="AW592" s="330"/>
      <c r="AX592" s="328"/>
      <c r="AY592" s="330"/>
      <c r="AZ592" s="328"/>
      <c r="BA592" s="106"/>
      <c r="BC592" s="4"/>
      <c r="BD592" s="5"/>
    </row>
    <row r="593" spans="1:56">
      <c r="A593" s="11"/>
      <c r="B593" s="318"/>
      <c r="C593" s="316"/>
      <c r="D593" s="316"/>
      <c r="E593" s="316"/>
      <c r="F593" s="4"/>
      <c r="G593" s="5"/>
      <c r="H593" s="5"/>
      <c r="I593" s="106"/>
      <c r="J593" s="71"/>
      <c r="K593" s="71"/>
      <c r="L593" s="71"/>
      <c r="M593" s="71"/>
      <c r="N593" s="106"/>
      <c r="O593" s="4"/>
      <c r="P593" s="5"/>
      <c r="Q593" s="5"/>
      <c r="R593" s="106"/>
      <c r="S593" s="5"/>
      <c r="T593" s="5"/>
      <c r="U593" s="5"/>
      <c r="V593" s="5"/>
      <c r="W593" s="5"/>
      <c r="X593" s="106"/>
      <c r="Y593" s="318"/>
      <c r="Z593" s="316"/>
      <c r="AA593" s="316"/>
      <c r="AB593" s="316"/>
      <c r="AC593" s="316"/>
      <c r="AD593" s="316"/>
      <c r="AE593" s="316"/>
      <c r="AF593" s="316"/>
      <c r="AG593" s="316"/>
      <c r="AH593" s="4"/>
      <c r="AI593" s="5"/>
      <c r="AJ593" s="5"/>
      <c r="AK593" s="106"/>
      <c r="AL593" s="71"/>
      <c r="AM593" s="71"/>
      <c r="AN593" s="71"/>
      <c r="AO593" s="71"/>
      <c r="AP593" s="106"/>
      <c r="AQ593" s="4"/>
      <c r="AR593" s="5"/>
      <c r="AS593" s="330"/>
      <c r="AT593" s="328"/>
      <c r="AU593" s="330"/>
      <c r="AV593" s="328"/>
      <c r="AW593" s="330"/>
      <c r="AX593" s="328"/>
      <c r="AY593" s="330"/>
      <c r="AZ593" s="328"/>
      <c r="BA593" s="106"/>
      <c r="BC593" s="4"/>
      <c r="BD593" s="5"/>
    </row>
    <row r="594" spans="1:56">
      <c r="A594" s="11"/>
      <c r="B594" s="318"/>
      <c r="C594" s="316"/>
      <c r="D594" s="316"/>
      <c r="E594" s="316"/>
      <c r="F594" s="4"/>
      <c r="G594" s="5"/>
      <c r="H594" s="5"/>
      <c r="I594" s="106"/>
      <c r="J594" s="71"/>
      <c r="K594" s="71"/>
      <c r="L594" s="71"/>
      <c r="M594" s="71"/>
      <c r="N594" s="106"/>
      <c r="O594" s="4"/>
      <c r="P594" s="5"/>
      <c r="Q594" s="5"/>
      <c r="R594" s="106"/>
      <c r="S594" s="5"/>
      <c r="T594" s="5"/>
      <c r="U594" s="5"/>
      <c r="V594" s="5"/>
      <c r="W594" s="5"/>
      <c r="X594" s="106"/>
      <c r="Y594" s="318"/>
      <c r="Z594" s="316"/>
      <c r="AA594" s="316"/>
      <c r="AB594" s="316"/>
      <c r="AC594" s="316"/>
      <c r="AD594" s="316"/>
      <c r="AE594" s="316"/>
      <c r="AF594" s="316"/>
      <c r="AG594" s="316"/>
      <c r="AH594" s="4"/>
      <c r="AI594" s="5"/>
      <c r="AJ594" s="5"/>
      <c r="AK594" s="106"/>
      <c r="AL594" s="71"/>
      <c r="AM594" s="71"/>
      <c r="AN594" s="71"/>
      <c r="AO594" s="71"/>
      <c r="AP594" s="106"/>
      <c r="AQ594" s="4"/>
      <c r="AR594" s="5"/>
      <c r="AS594" s="330"/>
      <c r="AT594" s="328"/>
      <c r="AU594" s="330"/>
      <c r="AV594" s="328"/>
      <c r="AW594" s="330"/>
      <c r="AX594" s="328"/>
      <c r="AY594" s="330"/>
      <c r="AZ594" s="328"/>
      <c r="BA594" s="106"/>
      <c r="BC594" s="4"/>
      <c r="BD594" s="5"/>
    </row>
    <row r="595" spans="1:56">
      <c r="A595" s="11"/>
      <c r="B595" s="318"/>
      <c r="C595" s="316"/>
      <c r="D595" s="316"/>
      <c r="E595" s="316"/>
      <c r="F595" s="4"/>
      <c r="G595" s="5"/>
      <c r="H595" s="5"/>
      <c r="I595" s="106"/>
      <c r="J595" s="71"/>
      <c r="K595" s="71"/>
      <c r="L595" s="71"/>
      <c r="M595" s="71"/>
      <c r="N595" s="106"/>
      <c r="O595" s="4"/>
      <c r="P595" s="5"/>
      <c r="Q595" s="5"/>
      <c r="R595" s="106"/>
      <c r="S595" s="5"/>
      <c r="T595" s="5"/>
      <c r="U595" s="5"/>
      <c r="V595" s="5"/>
      <c r="W595" s="5"/>
      <c r="X595" s="106"/>
      <c r="Y595" s="318"/>
      <c r="Z595" s="316"/>
      <c r="AA595" s="316"/>
      <c r="AB595" s="316"/>
      <c r="AC595" s="316"/>
      <c r="AD595" s="316"/>
      <c r="AE595" s="316"/>
      <c r="AF595" s="316"/>
      <c r="AG595" s="316"/>
      <c r="AH595" s="4"/>
      <c r="AI595" s="5"/>
      <c r="AJ595" s="5"/>
      <c r="AK595" s="106"/>
      <c r="AL595" s="71"/>
      <c r="AM595" s="71"/>
      <c r="AN595" s="71"/>
      <c r="AO595" s="71"/>
      <c r="AP595" s="106"/>
      <c r="AQ595" s="4"/>
      <c r="AR595" s="5"/>
      <c r="AS595" s="330"/>
      <c r="AT595" s="328"/>
      <c r="AU595" s="330"/>
      <c r="AV595" s="328"/>
      <c r="AW595" s="330"/>
      <c r="AX595" s="328"/>
      <c r="AY595" s="330"/>
      <c r="AZ595" s="328"/>
      <c r="BA595" s="106"/>
      <c r="BC595" s="4"/>
      <c r="BD595" s="5"/>
    </row>
    <row r="596" spans="1:56">
      <c r="A596" s="11"/>
      <c r="B596" s="318"/>
      <c r="C596" s="316"/>
      <c r="D596" s="316"/>
      <c r="E596" s="316"/>
      <c r="F596" s="4"/>
      <c r="G596" s="5"/>
      <c r="H596" s="5"/>
      <c r="I596" s="106"/>
      <c r="J596" s="71"/>
      <c r="K596" s="71"/>
      <c r="L596" s="71"/>
      <c r="M596" s="71"/>
      <c r="N596" s="106"/>
      <c r="O596" s="4"/>
      <c r="P596" s="5"/>
      <c r="Q596" s="5"/>
      <c r="R596" s="106"/>
      <c r="S596" s="5"/>
      <c r="T596" s="5"/>
      <c r="U596" s="5"/>
      <c r="V596" s="5"/>
      <c r="W596" s="5"/>
      <c r="X596" s="106"/>
      <c r="Y596" s="318"/>
      <c r="Z596" s="316"/>
      <c r="AA596" s="316"/>
      <c r="AB596" s="316"/>
      <c r="AC596" s="316"/>
      <c r="AD596" s="316"/>
      <c r="AE596" s="316"/>
      <c r="AF596" s="316"/>
      <c r="AG596" s="316"/>
      <c r="AH596" s="4"/>
      <c r="AI596" s="5"/>
      <c r="AJ596" s="5"/>
      <c r="AK596" s="106"/>
      <c r="AL596" s="71"/>
      <c r="AM596" s="71"/>
      <c r="AN596" s="71"/>
      <c r="AO596" s="71"/>
      <c r="AP596" s="106"/>
      <c r="AQ596" s="4"/>
      <c r="AR596" s="5"/>
      <c r="AS596" s="330"/>
      <c r="AT596" s="328"/>
      <c r="AU596" s="330"/>
      <c r="AV596" s="328"/>
      <c r="AW596" s="330"/>
      <c r="AX596" s="328"/>
      <c r="AY596" s="330"/>
      <c r="AZ596" s="328"/>
      <c r="BA596" s="106"/>
      <c r="BC596" s="4"/>
      <c r="BD596" s="5"/>
    </row>
    <row r="597" spans="1:56">
      <c r="A597" s="11"/>
      <c r="B597" s="318"/>
      <c r="C597" s="316"/>
      <c r="D597" s="316"/>
      <c r="E597" s="316"/>
      <c r="F597" s="4"/>
      <c r="G597" s="5"/>
      <c r="H597" s="5"/>
      <c r="I597" s="106"/>
      <c r="J597" s="71"/>
      <c r="K597" s="71"/>
      <c r="L597" s="71"/>
      <c r="M597" s="71"/>
      <c r="N597" s="106"/>
      <c r="O597" s="4"/>
      <c r="P597" s="5"/>
      <c r="Q597" s="5"/>
      <c r="R597" s="106"/>
      <c r="S597" s="5"/>
      <c r="T597" s="5"/>
      <c r="U597" s="5"/>
      <c r="V597" s="5"/>
      <c r="W597" s="5"/>
      <c r="X597" s="106"/>
      <c r="Y597" s="318"/>
      <c r="Z597" s="316"/>
      <c r="AA597" s="316"/>
      <c r="AB597" s="316"/>
      <c r="AC597" s="316"/>
      <c r="AD597" s="316"/>
      <c r="AE597" s="316"/>
      <c r="AF597" s="316"/>
      <c r="AG597" s="316"/>
      <c r="AH597" s="4"/>
      <c r="AI597" s="5"/>
      <c r="AJ597" s="5"/>
      <c r="AK597" s="106"/>
      <c r="AL597" s="71"/>
      <c r="AM597" s="71"/>
      <c r="AN597" s="71"/>
      <c r="AO597" s="71"/>
      <c r="AP597" s="106"/>
      <c r="AQ597" s="4"/>
      <c r="AR597" s="5"/>
      <c r="AS597" s="330"/>
      <c r="AT597" s="328"/>
      <c r="AU597" s="330"/>
      <c r="AV597" s="328"/>
      <c r="AW597" s="330"/>
      <c r="AX597" s="328"/>
      <c r="AY597" s="330"/>
      <c r="AZ597" s="328"/>
      <c r="BA597" s="106"/>
      <c r="BC597" s="4"/>
      <c r="BD597" s="5"/>
    </row>
    <row r="598" spans="1:56">
      <c r="A598" s="11"/>
      <c r="B598" s="318"/>
      <c r="C598" s="316"/>
      <c r="D598" s="316"/>
      <c r="E598" s="316"/>
      <c r="F598" s="4"/>
      <c r="G598" s="5"/>
      <c r="H598" s="5"/>
      <c r="I598" s="106"/>
      <c r="J598" s="71"/>
      <c r="K598" s="71"/>
      <c r="L598" s="71"/>
      <c r="M598" s="71"/>
      <c r="N598" s="106"/>
      <c r="O598" s="4"/>
      <c r="P598" s="5"/>
      <c r="Q598" s="5"/>
      <c r="R598" s="106"/>
      <c r="S598" s="5"/>
      <c r="T598" s="5"/>
      <c r="U598" s="5"/>
      <c r="V598" s="5"/>
      <c r="W598" s="5"/>
      <c r="X598" s="106"/>
      <c r="Y598" s="318"/>
      <c r="Z598" s="316"/>
      <c r="AA598" s="316"/>
      <c r="AB598" s="316"/>
      <c r="AC598" s="316"/>
      <c r="AD598" s="316"/>
      <c r="AE598" s="316"/>
      <c r="AF598" s="316"/>
      <c r="AG598" s="316"/>
      <c r="AH598" s="4"/>
      <c r="AI598" s="5"/>
      <c r="AJ598" s="5"/>
      <c r="AK598" s="106"/>
      <c r="AL598" s="71"/>
      <c r="AM598" s="71"/>
      <c r="AN598" s="71"/>
      <c r="AO598" s="71"/>
      <c r="AP598" s="106"/>
      <c r="AQ598" s="4"/>
      <c r="AR598" s="5"/>
      <c r="AS598" s="330"/>
      <c r="AT598" s="328"/>
      <c r="AU598" s="330"/>
      <c r="AV598" s="328"/>
      <c r="AW598" s="330"/>
      <c r="AX598" s="328"/>
      <c r="AY598" s="330"/>
      <c r="AZ598" s="328"/>
      <c r="BA598" s="106"/>
      <c r="BC598" s="4"/>
      <c r="BD598" s="5"/>
    </row>
    <row r="599" spans="1:56">
      <c r="A599" s="11"/>
      <c r="B599" s="318"/>
      <c r="C599" s="316"/>
      <c r="D599" s="316"/>
      <c r="E599" s="316"/>
      <c r="F599" s="4"/>
      <c r="G599" s="5"/>
      <c r="H599" s="5"/>
      <c r="I599" s="106"/>
      <c r="J599" s="71"/>
      <c r="K599" s="71"/>
      <c r="L599" s="71"/>
      <c r="M599" s="71"/>
      <c r="N599" s="106"/>
      <c r="O599" s="4"/>
      <c r="P599" s="5"/>
      <c r="Q599" s="5"/>
      <c r="R599" s="106"/>
      <c r="S599" s="5"/>
      <c r="T599" s="5"/>
      <c r="U599" s="5"/>
      <c r="V599" s="5"/>
      <c r="W599" s="5"/>
      <c r="X599" s="106"/>
      <c r="Y599" s="318"/>
      <c r="Z599" s="316"/>
      <c r="AA599" s="316"/>
      <c r="AB599" s="316"/>
      <c r="AC599" s="316"/>
      <c r="AD599" s="316"/>
      <c r="AE599" s="316"/>
      <c r="AF599" s="316"/>
      <c r="AG599" s="316"/>
      <c r="AH599" s="4"/>
      <c r="AI599" s="5"/>
      <c r="AJ599" s="5"/>
      <c r="AK599" s="106"/>
      <c r="AL599" s="71"/>
      <c r="AM599" s="71"/>
      <c r="AN599" s="71"/>
      <c r="AO599" s="71"/>
      <c r="AP599" s="106"/>
      <c r="AQ599" s="4"/>
      <c r="AR599" s="5"/>
      <c r="AS599" s="330"/>
      <c r="AT599" s="328"/>
      <c r="AU599" s="330"/>
      <c r="AV599" s="328"/>
      <c r="AW599" s="330"/>
      <c r="AX599" s="328"/>
      <c r="AY599" s="330"/>
      <c r="AZ599" s="328"/>
      <c r="BA599" s="106"/>
      <c r="BC599" s="4"/>
      <c r="BD599" s="5"/>
    </row>
    <row r="600" spans="1:56">
      <c r="A600" s="11"/>
      <c r="B600" s="318"/>
      <c r="C600" s="316"/>
      <c r="D600" s="316"/>
      <c r="E600" s="316"/>
      <c r="F600" s="4"/>
      <c r="G600" s="5"/>
      <c r="H600" s="5"/>
      <c r="I600" s="106"/>
      <c r="J600" s="71"/>
      <c r="K600" s="71"/>
      <c r="L600" s="71"/>
      <c r="M600" s="71"/>
      <c r="N600" s="106"/>
      <c r="O600" s="4"/>
      <c r="P600" s="5"/>
      <c r="Q600" s="5"/>
      <c r="R600" s="106"/>
      <c r="S600" s="5"/>
      <c r="T600" s="5"/>
      <c r="U600" s="5"/>
      <c r="V600" s="5"/>
      <c r="W600" s="5"/>
      <c r="X600" s="106"/>
      <c r="Y600" s="318"/>
      <c r="Z600" s="316"/>
      <c r="AA600" s="316"/>
      <c r="AB600" s="316"/>
      <c r="AC600" s="316"/>
      <c r="AD600" s="316"/>
      <c r="AE600" s="316"/>
      <c r="AF600" s="316"/>
      <c r="AG600" s="316"/>
      <c r="AH600" s="4"/>
      <c r="AI600" s="5"/>
      <c r="AJ600" s="5"/>
      <c r="AK600" s="106"/>
      <c r="AL600" s="71"/>
      <c r="AM600" s="71"/>
      <c r="AN600" s="71"/>
      <c r="AO600" s="71"/>
      <c r="AP600" s="106"/>
      <c r="AQ600" s="4"/>
      <c r="AR600" s="5"/>
      <c r="AS600" s="330"/>
      <c r="AT600" s="328"/>
      <c r="AU600" s="330"/>
      <c r="AV600" s="328"/>
      <c r="AW600" s="330"/>
      <c r="AX600" s="328"/>
      <c r="AY600" s="330"/>
      <c r="AZ600" s="328"/>
      <c r="BA600" s="106"/>
      <c r="BC600" s="4"/>
      <c r="BD600" s="5"/>
    </row>
    <row r="601" spans="1:56">
      <c r="A601" s="11"/>
      <c r="B601" s="318"/>
      <c r="C601" s="316"/>
      <c r="D601" s="316"/>
      <c r="E601" s="316"/>
      <c r="F601" s="4"/>
      <c r="G601" s="5"/>
      <c r="H601" s="5"/>
      <c r="I601" s="106"/>
      <c r="J601" s="71"/>
      <c r="K601" s="71"/>
      <c r="L601" s="71"/>
      <c r="M601" s="71"/>
      <c r="N601" s="106"/>
      <c r="O601" s="4"/>
      <c r="P601" s="5"/>
      <c r="Q601" s="5"/>
      <c r="R601" s="106"/>
      <c r="S601" s="5"/>
      <c r="T601" s="5"/>
      <c r="U601" s="5"/>
      <c r="V601" s="5"/>
      <c r="W601" s="5"/>
      <c r="X601" s="106"/>
      <c r="Y601" s="318"/>
      <c r="Z601" s="316"/>
      <c r="AA601" s="316"/>
      <c r="AB601" s="316"/>
      <c r="AC601" s="316"/>
      <c r="AD601" s="316"/>
      <c r="AE601" s="316"/>
      <c r="AF601" s="316"/>
      <c r="AG601" s="316"/>
      <c r="AH601" s="4"/>
      <c r="AI601" s="5"/>
      <c r="AJ601" s="5"/>
      <c r="AK601" s="106"/>
      <c r="AL601" s="71"/>
      <c r="AM601" s="71"/>
      <c r="AN601" s="71"/>
      <c r="AO601" s="71"/>
      <c r="AP601" s="106"/>
      <c r="AQ601" s="4"/>
      <c r="AR601" s="5"/>
      <c r="AS601" s="330"/>
      <c r="AT601" s="328"/>
      <c r="AU601" s="330"/>
      <c r="AV601" s="328"/>
      <c r="AW601" s="330"/>
      <c r="AX601" s="328"/>
      <c r="AY601" s="330"/>
      <c r="AZ601" s="328"/>
      <c r="BA601" s="106"/>
      <c r="BC601" s="4"/>
      <c r="BD601" s="5"/>
    </row>
    <row r="602" spans="1:56">
      <c r="A602" s="11"/>
      <c r="B602" s="318"/>
      <c r="C602" s="316"/>
      <c r="D602" s="316"/>
      <c r="E602" s="316"/>
      <c r="F602" s="4"/>
      <c r="G602" s="5"/>
      <c r="H602" s="5"/>
      <c r="I602" s="106"/>
      <c r="J602" s="71"/>
      <c r="K602" s="71"/>
      <c r="L602" s="71"/>
      <c r="M602" s="71"/>
      <c r="N602" s="106"/>
      <c r="O602" s="4"/>
      <c r="P602" s="5"/>
      <c r="Q602" s="5"/>
      <c r="R602" s="106"/>
      <c r="S602" s="5"/>
      <c r="T602" s="5"/>
      <c r="U602" s="5"/>
      <c r="V602" s="5"/>
      <c r="W602" s="5"/>
      <c r="X602" s="106"/>
      <c r="Y602" s="318"/>
      <c r="Z602" s="316"/>
      <c r="AA602" s="316"/>
      <c r="AB602" s="316"/>
      <c r="AC602" s="316"/>
      <c r="AD602" s="316"/>
      <c r="AE602" s="316"/>
      <c r="AF602" s="316"/>
      <c r="AG602" s="316"/>
      <c r="AH602" s="4"/>
      <c r="AI602" s="5"/>
      <c r="AJ602" s="5"/>
      <c r="AK602" s="106"/>
      <c r="AL602" s="71"/>
      <c r="AM602" s="71"/>
      <c r="AN602" s="71"/>
      <c r="AO602" s="71"/>
      <c r="AP602" s="106"/>
      <c r="AQ602" s="4"/>
      <c r="AR602" s="5"/>
      <c r="AS602" s="330"/>
      <c r="AT602" s="328"/>
      <c r="AU602" s="330"/>
      <c r="AV602" s="328"/>
      <c r="AW602" s="330"/>
      <c r="AX602" s="328"/>
      <c r="AY602" s="330"/>
      <c r="AZ602" s="328"/>
      <c r="BA602" s="106"/>
      <c r="BC602" s="4"/>
      <c r="BD602" s="5"/>
    </row>
    <row r="603" spans="1:56">
      <c r="A603" s="11"/>
      <c r="B603" s="318"/>
      <c r="C603" s="316"/>
      <c r="D603" s="316"/>
      <c r="E603" s="316"/>
      <c r="F603" s="4"/>
      <c r="G603" s="5"/>
      <c r="H603" s="5"/>
      <c r="I603" s="106"/>
      <c r="J603" s="71"/>
      <c r="K603" s="71"/>
      <c r="L603" s="71"/>
      <c r="M603" s="71"/>
      <c r="N603" s="106"/>
      <c r="O603" s="4"/>
      <c r="P603" s="5"/>
      <c r="Q603" s="5"/>
      <c r="R603" s="106"/>
      <c r="S603" s="5"/>
      <c r="T603" s="5"/>
      <c r="U603" s="5"/>
      <c r="V603" s="5"/>
      <c r="W603" s="5"/>
      <c r="X603" s="106"/>
      <c r="Y603" s="318"/>
      <c r="Z603" s="316"/>
      <c r="AA603" s="316"/>
      <c r="AB603" s="316"/>
      <c r="AC603" s="316"/>
      <c r="AD603" s="316"/>
      <c r="AE603" s="316"/>
      <c r="AF603" s="316"/>
      <c r="AG603" s="316"/>
      <c r="AH603" s="4"/>
      <c r="AI603" s="5"/>
      <c r="AJ603" s="5"/>
      <c r="AK603" s="106"/>
      <c r="AL603" s="71"/>
      <c r="AM603" s="71"/>
      <c r="AN603" s="71"/>
      <c r="AO603" s="71"/>
      <c r="AP603" s="106"/>
      <c r="AQ603" s="4"/>
      <c r="AR603" s="5"/>
      <c r="AS603" s="330"/>
      <c r="AT603" s="328"/>
      <c r="AU603" s="330"/>
      <c r="AV603" s="328"/>
      <c r="AW603" s="330"/>
      <c r="AX603" s="328"/>
      <c r="AY603" s="330"/>
      <c r="AZ603" s="328"/>
      <c r="BA603" s="106"/>
      <c r="BC603" s="4"/>
      <c r="BD603" s="5"/>
    </row>
    <row r="604" spans="1:56">
      <c r="A604" s="11"/>
      <c r="B604" s="318"/>
      <c r="C604" s="316"/>
      <c r="D604" s="316"/>
      <c r="E604" s="316"/>
      <c r="F604" s="4"/>
      <c r="G604" s="5"/>
      <c r="H604" s="5"/>
      <c r="I604" s="106"/>
      <c r="J604" s="71"/>
      <c r="K604" s="71"/>
      <c r="L604" s="71"/>
      <c r="M604" s="71"/>
      <c r="N604" s="106"/>
      <c r="O604" s="4"/>
      <c r="P604" s="5"/>
      <c r="Q604" s="5"/>
      <c r="R604" s="106"/>
      <c r="S604" s="5"/>
      <c r="T604" s="5"/>
      <c r="U604" s="5"/>
      <c r="V604" s="5"/>
      <c r="W604" s="5"/>
      <c r="X604" s="106"/>
      <c r="Y604" s="318"/>
      <c r="Z604" s="316"/>
      <c r="AA604" s="316"/>
      <c r="AB604" s="316"/>
      <c r="AC604" s="316"/>
      <c r="AD604" s="316"/>
      <c r="AE604" s="316"/>
      <c r="AF604" s="316"/>
      <c r="AG604" s="316"/>
      <c r="AH604" s="4"/>
      <c r="AI604" s="5"/>
      <c r="AJ604" s="5"/>
      <c r="AK604" s="106"/>
      <c r="AL604" s="71"/>
      <c r="AM604" s="71"/>
      <c r="AN604" s="71"/>
      <c r="AO604" s="71"/>
      <c r="AP604" s="106"/>
      <c r="AQ604" s="4"/>
      <c r="AR604" s="5"/>
      <c r="AS604" s="330"/>
      <c r="AT604" s="328"/>
      <c r="AU604" s="330"/>
      <c r="AV604" s="328"/>
      <c r="AW604" s="330"/>
      <c r="AX604" s="328"/>
      <c r="AY604" s="330"/>
      <c r="AZ604" s="328"/>
      <c r="BA604" s="106"/>
      <c r="BC604" s="4"/>
      <c r="BD604" s="5"/>
    </row>
    <row r="605" spans="1:56">
      <c r="A605" s="11"/>
      <c r="B605" s="318"/>
      <c r="C605" s="316"/>
      <c r="D605" s="316"/>
      <c r="E605" s="316"/>
      <c r="F605" s="4"/>
      <c r="G605" s="5"/>
      <c r="H605" s="5"/>
      <c r="I605" s="106"/>
      <c r="J605" s="71"/>
      <c r="K605" s="71"/>
      <c r="L605" s="71"/>
      <c r="M605" s="71"/>
      <c r="N605" s="106"/>
      <c r="O605" s="4"/>
      <c r="P605" s="5"/>
      <c r="Q605" s="5"/>
      <c r="R605" s="106"/>
      <c r="S605" s="5"/>
      <c r="T605" s="5"/>
      <c r="U605" s="5"/>
      <c r="V605" s="5"/>
      <c r="W605" s="5"/>
      <c r="X605" s="106"/>
      <c r="Y605" s="318"/>
      <c r="Z605" s="316"/>
      <c r="AA605" s="316"/>
      <c r="AB605" s="316"/>
      <c r="AC605" s="316"/>
      <c r="AD605" s="316"/>
      <c r="AE605" s="316"/>
      <c r="AF605" s="316"/>
      <c r="AG605" s="316"/>
      <c r="AH605" s="4"/>
      <c r="AI605" s="5"/>
      <c r="AJ605" s="5"/>
      <c r="AK605" s="106"/>
      <c r="AL605" s="71"/>
      <c r="AM605" s="71"/>
      <c r="AN605" s="71"/>
      <c r="AO605" s="71"/>
      <c r="AP605" s="106"/>
      <c r="AQ605" s="4"/>
      <c r="AR605" s="5"/>
      <c r="AS605" s="330"/>
      <c r="AT605" s="328"/>
      <c r="AU605" s="330"/>
      <c r="AV605" s="328"/>
      <c r="AW605" s="330"/>
      <c r="AX605" s="328"/>
      <c r="AY605" s="330"/>
      <c r="AZ605" s="328"/>
      <c r="BA605" s="106"/>
      <c r="BC605" s="4"/>
      <c r="BD605" s="5"/>
    </row>
    <row r="606" spans="1:56">
      <c r="A606" s="11"/>
      <c r="B606" s="318"/>
      <c r="C606" s="316"/>
      <c r="D606" s="316"/>
      <c r="E606" s="316"/>
      <c r="F606" s="4"/>
      <c r="G606" s="5"/>
      <c r="H606" s="5"/>
      <c r="I606" s="106"/>
      <c r="J606" s="71"/>
      <c r="K606" s="71"/>
      <c r="L606" s="71"/>
      <c r="M606" s="71"/>
      <c r="N606" s="106"/>
      <c r="O606" s="4"/>
      <c r="P606" s="5"/>
      <c r="Q606" s="5"/>
      <c r="R606" s="106"/>
      <c r="S606" s="5"/>
      <c r="T606" s="5"/>
      <c r="U606" s="5"/>
      <c r="V606" s="5"/>
      <c r="W606" s="5"/>
      <c r="X606" s="106"/>
      <c r="Y606" s="318"/>
      <c r="Z606" s="316"/>
      <c r="AA606" s="316"/>
      <c r="AB606" s="316"/>
      <c r="AC606" s="316"/>
      <c r="AD606" s="316"/>
      <c r="AE606" s="316"/>
      <c r="AF606" s="316"/>
      <c r="AG606" s="316"/>
      <c r="AH606" s="4"/>
      <c r="AI606" s="5"/>
      <c r="AJ606" s="5"/>
      <c r="AK606" s="106"/>
      <c r="AL606" s="71"/>
      <c r="AM606" s="71"/>
      <c r="AN606" s="71"/>
      <c r="AO606" s="71"/>
      <c r="AP606" s="106"/>
      <c r="AQ606" s="4"/>
      <c r="AR606" s="5"/>
      <c r="AS606" s="330"/>
      <c r="AT606" s="328"/>
      <c r="AU606" s="330"/>
      <c r="AV606" s="328"/>
      <c r="AW606" s="330"/>
      <c r="AX606" s="328"/>
      <c r="AY606" s="330"/>
      <c r="AZ606" s="328"/>
      <c r="BA606" s="106"/>
      <c r="BC606" s="4"/>
      <c r="BD606" s="5"/>
    </row>
    <row r="607" spans="1:56">
      <c r="A607" s="11"/>
      <c r="B607" s="318"/>
      <c r="C607" s="316"/>
      <c r="D607" s="316"/>
      <c r="E607" s="316"/>
      <c r="F607" s="4"/>
      <c r="G607" s="5"/>
      <c r="H607" s="5"/>
      <c r="I607" s="106"/>
      <c r="J607" s="71"/>
      <c r="K607" s="71"/>
      <c r="L607" s="71"/>
      <c r="M607" s="71"/>
      <c r="N607" s="106"/>
      <c r="O607" s="4"/>
      <c r="P607" s="5"/>
      <c r="Q607" s="5"/>
      <c r="R607" s="106"/>
      <c r="S607" s="5"/>
      <c r="T607" s="5"/>
      <c r="U607" s="5"/>
      <c r="V607" s="5"/>
      <c r="W607" s="5"/>
      <c r="X607" s="106"/>
      <c r="Y607" s="318"/>
      <c r="Z607" s="316"/>
      <c r="AA607" s="316"/>
      <c r="AB607" s="316"/>
      <c r="AC607" s="316"/>
      <c r="AD607" s="316"/>
      <c r="AE607" s="316"/>
      <c r="AF607" s="316"/>
      <c r="AG607" s="316"/>
      <c r="AH607" s="4"/>
      <c r="AI607" s="5"/>
      <c r="AJ607" s="5"/>
      <c r="AK607" s="106"/>
      <c r="AL607" s="71"/>
      <c r="AM607" s="71"/>
      <c r="AN607" s="71"/>
      <c r="AO607" s="71"/>
      <c r="AP607" s="106"/>
      <c r="AQ607" s="4"/>
      <c r="AR607" s="5"/>
      <c r="AS607" s="330"/>
      <c r="AT607" s="328"/>
      <c r="AU607" s="330"/>
      <c r="AV607" s="328"/>
      <c r="AW607" s="330"/>
      <c r="AX607" s="328"/>
      <c r="AY607" s="330"/>
      <c r="AZ607" s="328"/>
      <c r="BA607" s="106"/>
      <c r="BC607" s="4"/>
      <c r="BD607" s="5"/>
    </row>
    <row r="608" spans="1:56">
      <c r="A608" s="11"/>
      <c r="B608" s="318"/>
      <c r="C608" s="316"/>
      <c r="D608" s="316"/>
      <c r="E608" s="316"/>
      <c r="F608" s="4"/>
      <c r="G608" s="5"/>
      <c r="H608" s="5"/>
      <c r="I608" s="106"/>
      <c r="J608" s="71"/>
      <c r="K608" s="71"/>
      <c r="L608" s="71"/>
      <c r="M608" s="71"/>
      <c r="N608" s="106"/>
      <c r="O608" s="4"/>
      <c r="P608" s="5"/>
      <c r="Q608" s="5"/>
      <c r="R608" s="106"/>
      <c r="S608" s="5"/>
      <c r="T608" s="5"/>
      <c r="U608" s="5"/>
      <c r="V608" s="5"/>
      <c r="W608" s="5"/>
      <c r="X608" s="106"/>
      <c r="Y608" s="318"/>
      <c r="Z608" s="316"/>
      <c r="AA608" s="316"/>
      <c r="AB608" s="316"/>
      <c r="AC608" s="316"/>
      <c r="AD608" s="316"/>
      <c r="AE608" s="316"/>
      <c r="AF608" s="316"/>
      <c r="AG608" s="316"/>
      <c r="AH608" s="4"/>
      <c r="AI608" s="5"/>
      <c r="AJ608" s="5"/>
      <c r="AK608" s="106"/>
      <c r="AL608" s="71"/>
      <c r="AM608" s="71"/>
      <c r="AN608" s="71"/>
      <c r="AO608" s="71"/>
      <c r="AP608" s="106"/>
      <c r="AQ608" s="4"/>
      <c r="AR608" s="5"/>
      <c r="AS608" s="330"/>
      <c r="AT608" s="328"/>
      <c r="AU608" s="330"/>
      <c r="AV608" s="328"/>
      <c r="AW608" s="330"/>
      <c r="AX608" s="328"/>
      <c r="AY608" s="330"/>
      <c r="AZ608" s="328"/>
      <c r="BA608" s="106"/>
      <c r="BC608" s="4"/>
      <c r="BD608" s="5"/>
    </row>
    <row r="609" spans="1:56">
      <c r="A609" s="11"/>
      <c r="B609" s="318"/>
      <c r="C609" s="316"/>
      <c r="D609" s="316"/>
      <c r="E609" s="316"/>
      <c r="F609" s="4"/>
      <c r="G609" s="5"/>
      <c r="H609" s="5"/>
      <c r="I609" s="106"/>
      <c r="J609" s="71"/>
      <c r="K609" s="71"/>
      <c r="L609" s="71"/>
      <c r="M609" s="71"/>
      <c r="N609" s="106"/>
      <c r="O609" s="4"/>
      <c r="P609" s="5"/>
      <c r="Q609" s="5"/>
      <c r="R609" s="106"/>
      <c r="S609" s="5"/>
      <c r="T609" s="5"/>
      <c r="U609" s="5"/>
      <c r="V609" s="5"/>
      <c r="W609" s="5"/>
      <c r="X609" s="106"/>
      <c r="Y609" s="318"/>
      <c r="Z609" s="316"/>
      <c r="AA609" s="316"/>
      <c r="AB609" s="316"/>
      <c r="AC609" s="316"/>
      <c r="AD609" s="316"/>
      <c r="AE609" s="316"/>
      <c r="AF609" s="316"/>
      <c r="AG609" s="316"/>
      <c r="AH609" s="4"/>
      <c r="AI609" s="5"/>
      <c r="AJ609" s="5"/>
      <c r="AK609" s="106"/>
      <c r="AL609" s="71"/>
      <c r="AM609" s="71"/>
      <c r="AN609" s="71"/>
      <c r="AO609" s="71"/>
      <c r="AP609" s="106"/>
      <c r="AQ609" s="4"/>
      <c r="AR609" s="5"/>
      <c r="AS609" s="330"/>
      <c r="AT609" s="328"/>
      <c r="AU609" s="330"/>
      <c r="AV609" s="328"/>
      <c r="AW609" s="330"/>
      <c r="AX609" s="328"/>
      <c r="AY609" s="330"/>
      <c r="AZ609" s="328"/>
      <c r="BA609" s="106"/>
      <c r="BC609" s="4"/>
      <c r="BD609" s="5"/>
    </row>
    <row r="610" spans="1:56">
      <c r="A610" s="11"/>
      <c r="B610" s="318"/>
      <c r="C610" s="316"/>
      <c r="D610" s="316"/>
      <c r="E610" s="316"/>
      <c r="F610" s="4"/>
      <c r="G610" s="5"/>
      <c r="H610" s="5"/>
      <c r="I610" s="106"/>
      <c r="J610" s="71"/>
      <c r="K610" s="71"/>
      <c r="L610" s="71"/>
      <c r="M610" s="71"/>
      <c r="N610" s="106"/>
      <c r="O610" s="4"/>
      <c r="P610" s="5"/>
      <c r="Q610" s="5"/>
      <c r="R610" s="106"/>
      <c r="S610" s="5"/>
      <c r="T610" s="5"/>
      <c r="U610" s="5"/>
      <c r="V610" s="5"/>
      <c r="W610" s="5"/>
      <c r="X610" s="106"/>
      <c r="Y610" s="318"/>
      <c r="Z610" s="316"/>
      <c r="AA610" s="316"/>
      <c r="AB610" s="316"/>
      <c r="AC610" s="316"/>
      <c r="AD610" s="316"/>
      <c r="AE610" s="316"/>
      <c r="AF610" s="316"/>
      <c r="AG610" s="316"/>
      <c r="AH610" s="4"/>
      <c r="AI610" s="5"/>
      <c r="AJ610" s="5"/>
      <c r="AK610" s="106"/>
      <c r="AL610" s="71"/>
      <c r="AM610" s="71"/>
      <c r="AN610" s="71"/>
      <c r="AO610" s="71"/>
      <c r="AP610" s="106"/>
      <c r="AQ610" s="4"/>
      <c r="AR610" s="5"/>
      <c r="AS610" s="330"/>
      <c r="AT610" s="328"/>
      <c r="AU610" s="330"/>
      <c r="AV610" s="328"/>
      <c r="AW610" s="330"/>
      <c r="AX610" s="328"/>
      <c r="AY610" s="330"/>
      <c r="AZ610" s="328"/>
      <c r="BA610" s="106"/>
      <c r="BC610" s="4"/>
      <c r="BD610" s="5"/>
    </row>
    <row r="611" spans="1:56">
      <c r="A611" s="11"/>
      <c r="B611" s="318"/>
      <c r="C611" s="316"/>
      <c r="D611" s="316"/>
      <c r="E611" s="316"/>
      <c r="F611" s="4"/>
      <c r="G611" s="5"/>
      <c r="H611" s="5"/>
      <c r="I611" s="106"/>
      <c r="J611" s="71"/>
      <c r="K611" s="71"/>
      <c r="L611" s="71"/>
      <c r="M611" s="71"/>
      <c r="N611" s="106"/>
      <c r="O611" s="4"/>
      <c r="P611" s="5"/>
      <c r="Q611" s="5"/>
      <c r="R611" s="106"/>
      <c r="S611" s="5"/>
      <c r="T611" s="5"/>
      <c r="U611" s="5"/>
      <c r="V611" s="5"/>
      <c r="W611" s="5"/>
      <c r="X611" s="106"/>
      <c r="Y611" s="318"/>
      <c r="Z611" s="316"/>
      <c r="AA611" s="316"/>
      <c r="AB611" s="316"/>
      <c r="AC611" s="316"/>
      <c r="AD611" s="316"/>
      <c r="AE611" s="316"/>
      <c r="AF611" s="316"/>
      <c r="AG611" s="316"/>
      <c r="AH611" s="4"/>
      <c r="AI611" s="5"/>
      <c r="AJ611" s="5"/>
      <c r="AK611" s="106"/>
      <c r="AL611" s="71"/>
      <c r="AM611" s="71"/>
      <c r="AN611" s="71"/>
      <c r="AO611" s="71"/>
      <c r="AP611" s="106"/>
      <c r="AQ611" s="4"/>
      <c r="AR611" s="5"/>
      <c r="AS611" s="330"/>
      <c r="AT611" s="328"/>
      <c r="AU611" s="330"/>
      <c r="AV611" s="328"/>
      <c r="AW611" s="330"/>
      <c r="AX611" s="328"/>
      <c r="AY611" s="330"/>
      <c r="AZ611" s="328"/>
      <c r="BA611" s="106"/>
      <c r="BC611" s="4"/>
      <c r="BD611" s="5"/>
    </row>
    <row r="612" spans="1:56">
      <c r="A612" s="11"/>
      <c r="B612" s="318"/>
      <c r="C612" s="316"/>
      <c r="D612" s="316"/>
      <c r="E612" s="316"/>
      <c r="F612" s="4"/>
      <c r="G612" s="5"/>
      <c r="H612" s="5"/>
      <c r="I612" s="106"/>
      <c r="J612" s="71"/>
      <c r="K612" s="71"/>
      <c r="L612" s="71"/>
      <c r="M612" s="71"/>
      <c r="N612" s="106"/>
      <c r="O612" s="4"/>
      <c r="P612" s="5"/>
      <c r="Q612" s="5"/>
      <c r="R612" s="106"/>
      <c r="S612" s="5"/>
      <c r="T612" s="5"/>
      <c r="U612" s="5"/>
      <c r="V612" s="5"/>
      <c r="W612" s="5"/>
      <c r="X612" s="106"/>
      <c r="Y612" s="318"/>
      <c r="Z612" s="316"/>
      <c r="AA612" s="316"/>
      <c r="AB612" s="316"/>
      <c r="AC612" s="316"/>
      <c r="AD612" s="316"/>
      <c r="AE612" s="316"/>
      <c r="AF612" s="316"/>
      <c r="AG612" s="316"/>
      <c r="AH612" s="4"/>
      <c r="AI612" s="5"/>
      <c r="AJ612" s="5"/>
      <c r="AK612" s="106"/>
      <c r="AL612" s="71"/>
      <c r="AM612" s="71"/>
      <c r="AN612" s="71"/>
      <c r="AO612" s="71"/>
      <c r="AP612" s="106"/>
      <c r="AQ612" s="4"/>
      <c r="AR612" s="5"/>
      <c r="AS612" s="330"/>
      <c r="AT612" s="328"/>
      <c r="AU612" s="330"/>
      <c r="AV612" s="328"/>
      <c r="AW612" s="330"/>
      <c r="AX612" s="328"/>
      <c r="AY612" s="330"/>
      <c r="AZ612" s="328"/>
      <c r="BA612" s="106"/>
      <c r="BC612" s="4"/>
      <c r="BD612" s="5"/>
    </row>
    <row r="613" spans="1:56">
      <c r="A613" s="11"/>
      <c r="B613" s="318"/>
      <c r="C613" s="316"/>
      <c r="D613" s="316"/>
      <c r="E613" s="316"/>
      <c r="F613" s="4"/>
      <c r="G613" s="5"/>
      <c r="H613" s="5"/>
      <c r="I613" s="106"/>
      <c r="J613" s="71"/>
      <c r="K613" s="71"/>
      <c r="L613" s="71"/>
      <c r="M613" s="71"/>
      <c r="N613" s="106"/>
      <c r="O613" s="4"/>
      <c r="P613" s="5"/>
      <c r="Q613" s="5"/>
      <c r="R613" s="106"/>
      <c r="S613" s="5"/>
      <c r="T613" s="5"/>
      <c r="U613" s="5"/>
      <c r="V613" s="5"/>
      <c r="W613" s="5"/>
      <c r="X613" s="106"/>
      <c r="Y613" s="318"/>
      <c r="Z613" s="316"/>
      <c r="AA613" s="316"/>
      <c r="AB613" s="316"/>
      <c r="AC613" s="316"/>
      <c r="AD613" s="316"/>
      <c r="AE613" s="316"/>
      <c r="AF613" s="316"/>
      <c r="AG613" s="316"/>
      <c r="AH613" s="4"/>
      <c r="AI613" s="5"/>
      <c r="AJ613" s="5"/>
      <c r="AK613" s="106"/>
      <c r="AL613" s="71"/>
      <c r="AM613" s="71"/>
      <c r="AN613" s="71"/>
      <c r="AO613" s="71"/>
      <c r="AP613" s="106"/>
      <c r="AQ613" s="4"/>
      <c r="AR613" s="5"/>
      <c r="AS613" s="330"/>
      <c r="AT613" s="328"/>
      <c r="AU613" s="330"/>
      <c r="AV613" s="328"/>
      <c r="AW613" s="330"/>
      <c r="AX613" s="328"/>
      <c r="AY613" s="330"/>
      <c r="AZ613" s="328"/>
      <c r="BA613" s="106"/>
      <c r="BC613" s="4"/>
      <c r="BD613" s="5"/>
    </row>
    <row r="614" spans="1:56">
      <c r="A614" s="11"/>
      <c r="B614" s="318"/>
      <c r="C614" s="316"/>
      <c r="D614" s="316"/>
      <c r="E614" s="316"/>
      <c r="F614" s="4"/>
      <c r="G614" s="5"/>
      <c r="H614" s="5"/>
      <c r="I614" s="106"/>
      <c r="J614" s="71"/>
      <c r="K614" s="71"/>
      <c r="L614" s="71"/>
      <c r="M614" s="71"/>
      <c r="N614" s="106"/>
      <c r="O614" s="4"/>
      <c r="P614" s="5"/>
      <c r="Q614" s="5"/>
      <c r="R614" s="106"/>
      <c r="S614" s="5"/>
      <c r="T614" s="5"/>
      <c r="U614" s="5"/>
      <c r="V614" s="5"/>
      <c r="W614" s="5"/>
      <c r="X614" s="106"/>
      <c r="Y614" s="318"/>
      <c r="Z614" s="316"/>
      <c r="AA614" s="316"/>
      <c r="AB614" s="316"/>
      <c r="AC614" s="316"/>
      <c r="AD614" s="316"/>
      <c r="AE614" s="316"/>
      <c r="AF614" s="316"/>
      <c r="AG614" s="316"/>
      <c r="AH614" s="4"/>
      <c r="AI614" s="5"/>
      <c r="AJ614" s="5"/>
      <c r="AK614" s="106"/>
      <c r="AL614" s="71"/>
      <c r="AM614" s="71"/>
      <c r="AN614" s="71"/>
      <c r="AO614" s="71"/>
      <c r="AP614" s="106"/>
      <c r="AQ614" s="4"/>
      <c r="AR614" s="5"/>
      <c r="AS614" s="330"/>
      <c r="AT614" s="328"/>
      <c r="AU614" s="330"/>
      <c r="AV614" s="328"/>
      <c r="AW614" s="330"/>
      <c r="AX614" s="328"/>
      <c r="AY614" s="330"/>
      <c r="AZ614" s="328"/>
      <c r="BA614" s="106"/>
      <c r="BC614" s="4"/>
      <c r="BD614" s="5"/>
    </row>
    <row r="615" spans="1:56">
      <c r="A615" s="11"/>
      <c r="B615" s="318"/>
      <c r="C615" s="316"/>
      <c r="D615" s="316"/>
      <c r="E615" s="316"/>
      <c r="F615" s="4"/>
      <c r="G615" s="5"/>
      <c r="H615" s="5"/>
      <c r="I615" s="106"/>
      <c r="J615" s="71"/>
      <c r="K615" s="71"/>
      <c r="L615" s="71"/>
      <c r="M615" s="71"/>
      <c r="N615" s="106"/>
      <c r="O615" s="4"/>
      <c r="P615" s="5"/>
      <c r="Q615" s="5"/>
      <c r="R615" s="106"/>
      <c r="S615" s="5"/>
      <c r="T615" s="5"/>
      <c r="U615" s="5"/>
      <c r="V615" s="5"/>
      <c r="W615" s="5"/>
      <c r="X615" s="106"/>
      <c r="Y615" s="318"/>
      <c r="Z615" s="316"/>
      <c r="AA615" s="316"/>
      <c r="AB615" s="316"/>
      <c r="AC615" s="316"/>
      <c r="AD615" s="316"/>
      <c r="AE615" s="316"/>
      <c r="AF615" s="316"/>
      <c r="AG615" s="316"/>
      <c r="AH615" s="4"/>
      <c r="AI615" s="5"/>
      <c r="AJ615" s="5"/>
      <c r="AK615" s="106"/>
      <c r="AL615" s="71"/>
      <c r="AM615" s="71"/>
      <c r="AN615" s="71"/>
      <c r="AO615" s="71"/>
      <c r="AP615" s="106"/>
      <c r="AQ615" s="4"/>
      <c r="AR615" s="5"/>
      <c r="AS615" s="330"/>
      <c r="AT615" s="328"/>
      <c r="AU615" s="330"/>
      <c r="AV615" s="328"/>
      <c r="AW615" s="330"/>
      <c r="AX615" s="328"/>
      <c r="AY615" s="330"/>
      <c r="AZ615" s="328"/>
      <c r="BA615" s="106"/>
      <c r="BC615" s="4"/>
      <c r="BD615" s="5"/>
    </row>
    <row r="616" spans="1:56">
      <c r="A616" s="11"/>
      <c r="B616" s="318"/>
      <c r="C616" s="316"/>
      <c r="D616" s="316"/>
      <c r="E616" s="316"/>
      <c r="F616" s="4"/>
      <c r="G616" s="5"/>
      <c r="H616" s="5"/>
      <c r="I616" s="106"/>
      <c r="J616" s="71"/>
      <c r="K616" s="71"/>
      <c r="L616" s="71"/>
      <c r="M616" s="71"/>
      <c r="N616" s="106"/>
      <c r="O616" s="4"/>
      <c r="P616" s="5"/>
      <c r="Q616" s="5"/>
      <c r="R616" s="106"/>
      <c r="S616" s="5"/>
      <c r="T616" s="5"/>
      <c r="U616" s="5"/>
      <c r="V616" s="5"/>
      <c r="W616" s="5"/>
      <c r="X616" s="106"/>
      <c r="Y616" s="318"/>
      <c r="Z616" s="316"/>
      <c r="AA616" s="316"/>
      <c r="AB616" s="316"/>
      <c r="AC616" s="316"/>
      <c r="AD616" s="316"/>
      <c r="AE616" s="316"/>
      <c r="AF616" s="316"/>
      <c r="AG616" s="316"/>
      <c r="AH616" s="4"/>
      <c r="AI616" s="5"/>
      <c r="AJ616" s="5"/>
      <c r="AK616" s="106"/>
      <c r="AL616" s="71"/>
      <c r="AM616" s="71"/>
      <c r="AN616" s="71"/>
      <c r="AO616" s="71"/>
      <c r="AP616" s="106"/>
      <c r="AQ616" s="4"/>
      <c r="AR616" s="5"/>
      <c r="AS616" s="330"/>
      <c r="AT616" s="328"/>
      <c r="AU616" s="330"/>
      <c r="AV616" s="328"/>
      <c r="AW616" s="330"/>
      <c r="AX616" s="328"/>
      <c r="AY616" s="330"/>
      <c r="AZ616" s="328"/>
      <c r="BA616" s="106"/>
      <c r="BC616" s="4"/>
      <c r="BD616" s="5"/>
    </row>
    <row r="617" spans="1:56">
      <c r="A617" s="11"/>
      <c r="B617" s="318"/>
      <c r="C617" s="316"/>
      <c r="D617" s="316"/>
      <c r="E617" s="316"/>
      <c r="F617" s="4"/>
      <c r="G617" s="5"/>
      <c r="H617" s="5"/>
      <c r="I617" s="106"/>
      <c r="J617" s="71"/>
      <c r="K617" s="71"/>
      <c r="L617" s="71"/>
      <c r="M617" s="71"/>
      <c r="N617" s="106"/>
      <c r="O617" s="4"/>
      <c r="P617" s="5"/>
      <c r="Q617" s="5"/>
      <c r="R617" s="106"/>
      <c r="S617" s="5"/>
      <c r="T617" s="5"/>
      <c r="U617" s="5"/>
      <c r="V617" s="5"/>
      <c r="W617" s="5"/>
      <c r="X617" s="106"/>
      <c r="Y617" s="318"/>
      <c r="Z617" s="316"/>
      <c r="AA617" s="316"/>
      <c r="AB617" s="316"/>
      <c r="AC617" s="316"/>
      <c r="AD617" s="316"/>
      <c r="AE617" s="316"/>
      <c r="AF617" s="316"/>
      <c r="AG617" s="316"/>
      <c r="AH617" s="4"/>
      <c r="AI617" s="5"/>
      <c r="AJ617" s="5"/>
      <c r="AK617" s="106"/>
      <c r="AL617" s="71"/>
      <c r="AM617" s="71"/>
      <c r="AN617" s="71"/>
      <c r="AO617" s="71"/>
      <c r="AP617" s="106"/>
      <c r="AQ617" s="4"/>
      <c r="AR617" s="5"/>
      <c r="AS617" s="330"/>
      <c r="AT617" s="328"/>
      <c r="AU617" s="330"/>
      <c r="AV617" s="328"/>
      <c r="AW617" s="330"/>
      <c r="AX617" s="328"/>
      <c r="AY617" s="330"/>
      <c r="AZ617" s="328"/>
      <c r="BA617" s="106"/>
      <c r="BC617" s="4"/>
      <c r="BD617" s="5"/>
    </row>
    <row r="618" spans="1:56">
      <c r="A618" s="11"/>
      <c r="B618" s="318"/>
      <c r="C618" s="316"/>
      <c r="D618" s="316"/>
      <c r="E618" s="316"/>
      <c r="F618" s="4"/>
      <c r="G618" s="5"/>
      <c r="H618" s="5"/>
      <c r="I618" s="106"/>
      <c r="J618" s="71"/>
      <c r="K618" s="71"/>
      <c r="L618" s="71"/>
      <c r="M618" s="71"/>
      <c r="N618" s="106"/>
      <c r="O618" s="4"/>
      <c r="P618" s="5"/>
      <c r="Q618" s="5"/>
      <c r="R618" s="106"/>
      <c r="S618" s="5"/>
      <c r="T618" s="5"/>
      <c r="U618" s="5"/>
      <c r="V618" s="5"/>
      <c r="W618" s="5"/>
      <c r="X618" s="106"/>
      <c r="Y618" s="318"/>
      <c r="Z618" s="316"/>
      <c r="AA618" s="316"/>
      <c r="AB618" s="316"/>
      <c r="AC618" s="316"/>
      <c r="AD618" s="316"/>
      <c r="AE618" s="316"/>
      <c r="AF618" s="316"/>
      <c r="AG618" s="316"/>
      <c r="AH618" s="4"/>
      <c r="AI618" s="5"/>
      <c r="AJ618" s="5"/>
      <c r="AK618" s="106"/>
      <c r="AL618" s="71"/>
      <c r="AM618" s="71"/>
      <c r="AN618" s="71"/>
      <c r="AO618" s="71"/>
      <c r="AP618" s="106"/>
      <c r="AQ618" s="4"/>
      <c r="AR618" s="5"/>
      <c r="AS618" s="330"/>
      <c r="AT618" s="328"/>
      <c r="AU618" s="330"/>
      <c r="AV618" s="328"/>
      <c r="AW618" s="330"/>
      <c r="AX618" s="328"/>
      <c r="AY618" s="330"/>
      <c r="AZ618" s="328"/>
      <c r="BA618" s="106"/>
      <c r="BC618" s="4"/>
      <c r="BD618" s="5"/>
    </row>
    <row r="619" spans="1:56">
      <c r="A619" s="11"/>
      <c r="B619" s="318"/>
      <c r="C619" s="316"/>
      <c r="D619" s="316"/>
      <c r="E619" s="316"/>
      <c r="F619" s="4"/>
      <c r="G619" s="5"/>
      <c r="H619" s="5"/>
      <c r="I619" s="106"/>
      <c r="J619" s="71"/>
      <c r="K619" s="71"/>
      <c r="L619" s="71"/>
      <c r="M619" s="71"/>
      <c r="N619" s="106"/>
      <c r="O619" s="4"/>
      <c r="P619" s="5"/>
      <c r="Q619" s="5"/>
      <c r="R619" s="106"/>
      <c r="S619" s="5"/>
      <c r="T619" s="5"/>
      <c r="U619" s="5"/>
      <c r="V619" s="5"/>
      <c r="W619" s="5"/>
      <c r="X619" s="106"/>
      <c r="Y619" s="318"/>
      <c r="Z619" s="316"/>
      <c r="AA619" s="316"/>
      <c r="AB619" s="316"/>
      <c r="AC619" s="316"/>
      <c r="AD619" s="316"/>
      <c r="AE619" s="316"/>
      <c r="AF619" s="316"/>
      <c r="AG619" s="316"/>
      <c r="AH619" s="4"/>
      <c r="AI619" s="5"/>
      <c r="AJ619" s="5"/>
      <c r="AK619" s="106"/>
      <c r="AL619" s="71"/>
      <c r="AM619" s="71"/>
      <c r="AN619" s="71"/>
      <c r="AO619" s="71"/>
      <c r="AP619" s="106"/>
      <c r="AQ619" s="4"/>
      <c r="AR619" s="5"/>
      <c r="AS619" s="330"/>
      <c r="AT619" s="328"/>
      <c r="AU619" s="330"/>
      <c r="AV619" s="328"/>
      <c r="AW619" s="330"/>
      <c r="AX619" s="328"/>
      <c r="AY619" s="330"/>
      <c r="AZ619" s="328"/>
      <c r="BA619" s="106"/>
      <c r="BC619" s="4"/>
      <c r="BD619" s="5"/>
    </row>
    <row r="620" spans="1:56">
      <c r="A620" s="11"/>
      <c r="B620" s="318"/>
      <c r="C620" s="316"/>
      <c r="D620" s="316"/>
      <c r="E620" s="316"/>
      <c r="F620" s="4"/>
      <c r="G620" s="5"/>
      <c r="H620" s="5"/>
      <c r="I620" s="106"/>
      <c r="J620" s="71"/>
      <c r="K620" s="71"/>
      <c r="L620" s="71"/>
      <c r="M620" s="71"/>
      <c r="N620" s="106"/>
      <c r="O620" s="4"/>
      <c r="P620" s="5"/>
      <c r="Q620" s="5"/>
      <c r="R620" s="106"/>
      <c r="S620" s="5"/>
      <c r="T620" s="5"/>
      <c r="U620" s="5"/>
      <c r="V620" s="5"/>
      <c r="W620" s="5"/>
      <c r="X620" s="106"/>
      <c r="Y620" s="318"/>
      <c r="Z620" s="316"/>
      <c r="AA620" s="316"/>
      <c r="AB620" s="316"/>
      <c r="AC620" s="316"/>
      <c r="AD620" s="316"/>
      <c r="AE620" s="316"/>
      <c r="AF620" s="316"/>
      <c r="AG620" s="316"/>
      <c r="AH620" s="4"/>
      <c r="AI620" s="5"/>
      <c r="AJ620" s="5"/>
      <c r="AK620" s="106"/>
      <c r="AL620" s="71"/>
      <c r="AM620" s="71"/>
      <c r="AN620" s="71"/>
      <c r="AO620" s="71"/>
      <c r="AP620" s="106"/>
      <c r="AQ620" s="4"/>
      <c r="AR620" s="5"/>
      <c r="AS620" s="330"/>
      <c r="AT620" s="328"/>
      <c r="AU620" s="330"/>
      <c r="AV620" s="328"/>
      <c r="AW620" s="330"/>
      <c r="AX620" s="328"/>
      <c r="AY620" s="330"/>
      <c r="AZ620" s="328"/>
      <c r="BA620" s="106"/>
      <c r="BC620" s="4"/>
      <c r="BD620" s="5"/>
    </row>
    <row r="621" spans="1:56">
      <c r="A621" s="11"/>
      <c r="B621" s="318"/>
      <c r="C621" s="316"/>
      <c r="D621" s="316"/>
      <c r="E621" s="316"/>
      <c r="F621" s="4"/>
      <c r="G621" s="5"/>
      <c r="H621" s="5"/>
      <c r="I621" s="106"/>
      <c r="J621" s="71"/>
      <c r="K621" s="71"/>
      <c r="L621" s="71"/>
      <c r="M621" s="71"/>
      <c r="N621" s="106"/>
      <c r="O621" s="4"/>
      <c r="P621" s="5"/>
      <c r="Q621" s="5"/>
      <c r="R621" s="106"/>
      <c r="S621" s="5"/>
      <c r="T621" s="5"/>
      <c r="U621" s="5"/>
      <c r="V621" s="5"/>
      <c r="W621" s="5"/>
      <c r="X621" s="106"/>
      <c r="Y621" s="318"/>
      <c r="Z621" s="316"/>
      <c r="AA621" s="316"/>
      <c r="AB621" s="316"/>
      <c r="AC621" s="316"/>
      <c r="AD621" s="316"/>
      <c r="AE621" s="316"/>
      <c r="AF621" s="316"/>
      <c r="AG621" s="316"/>
      <c r="AH621" s="4"/>
      <c r="AI621" s="5"/>
      <c r="AJ621" s="5"/>
      <c r="AK621" s="106"/>
      <c r="AL621" s="71"/>
      <c r="AM621" s="71"/>
      <c r="AN621" s="71"/>
      <c r="AO621" s="71"/>
      <c r="AP621" s="106"/>
      <c r="AQ621" s="4"/>
      <c r="AR621" s="5"/>
      <c r="AS621" s="330"/>
      <c r="AT621" s="328"/>
      <c r="AU621" s="330"/>
      <c r="AV621" s="328"/>
      <c r="AW621" s="330"/>
      <c r="AX621" s="328"/>
      <c r="AY621" s="330"/>
      <c r="AZ621" s="328"/>
      <c r="BA621" s="106"/>
      <c r="BC621" s="4"/>
      <c r="BD621" s="5"/>
    </row>
    <row r="622" spans="1:56">
      <c r="A622" s="11"/>
      <c r="B622" s="318"/>
      <c r="C622" s="316"/>
      <c r="D622" s="316"/>
      <c r="E622" s="316"/>
      <c r="F622" s="4"/>
      <c r="G622" s="5"/>
      <c r="H622" s="5"/>
      <c r="I622" s="106"/>
      <c r="J622" s="71"/>
      <c r="K622" s="71"/>
      <c r="L622" s="71"/>
      <c r="M622" s="71"/>
      <c r="N622" s="106"/>
      <c r="O622" s="4"/>
      <c r="P622" s="5"/>
      <c r="Q622" s="5"/>
      <c r="R622" s="106"/>
      <c r="S622" s="5"/>
      <c r="T622" s="5"/>
      <c r="U622" s="5"/>
      <c r="V622" s="5"/>
      <c r="W622" s="5"/>
      <c r="X622" s="106"/>
      <c r="Y622" s="318"/>
      <c r="Z622" s="316"/>
      <c r="AA622" s="316"/>
      <c r="AB622" s="316"/>
      <c r="AC622" s="316"/>
      <c r="AD622" s="316"/>
      <c r="AE622" s="316"/>
      <c r="AF622" s="316"/>
      <c r="AG622" s="316"/>
      <c r="AH622" s="4"/>
      <c r="AI622" s="5"/>
      <c r="AJ622" s="5"/>
      <c r="AK622" s="106"/>
      <c r="AL622" s="71"/>
      <c r="AM622" s="71"/>
      <c r="AN622" s="71"/>
      <c r="AO622" s="71"/>
      <c r="AP622" s="106"/>
      <c r="AQ622" s="4"/>
      <c r="AR622" s="5"/>
      <c r="AS622" s="330"/>
      <c r="AT622" s="328"/>
      <c r="AU622" s="330"/>
      <c r="AV622" s="328"/>
      <c r="AW622" s="330"/>
      <c r="AX622" s="328"/>
      <c r="AY622" s="330"/>
      <c r="AZ622" s="328"/>
      <c r="BA622" s="106"/>
      <c r="BC622" s="4"/>
      <c r="BD622" s="5"/>
    </row>
    <row r="623" spans="1:56">
      <c r="A623" s="11"/>
      <c r="B623" s="318"/>
      <c r="C623" s="316"/>
      <c r="D623" s="316"/>
      <c r="E623" s="316"/>
      <c r="F623" s="4"/>
      <c r="G623" s="5"/>
      <c r="H623" s="5"/>
      <c r="I623" s="106"/>
      <c r="J623" s="71"/>
      <c r="K623" s="71"/>
      <c r="L623" s="71"/>
      <c r="M623" s="71"/>
      <c r="N623" s="106"/>
      <c r="O623" s="4"/>
      <c r="P623" s="5"/>
      <c r="Q623" s="5"/>
      <c r="R623" s="106"/>
      <c r="S623" s="5"/>
      <c r="T623" s="5"/>
      <c r="U623" s="5"/>
      <c r="V623" s="5"/>
      <c r="W623" s="5"/>
      <c r="X623" s="106"/>
      <c r="Y623" s="318"/>
      <c r="Z623" s="316"/>
      <c r="AA623" s="316"/>
      <c r="AB623" s="316"/>
      <c r="AC623" s="316"/>
      <c r="AD623" s="316"/>
      <c r="AE623" s="316"/>
      <c r="AF623" s="316"/>
      <c r="AG623" s="316"/>
      <c r="AH623" s="4"/>
      <c r="AI623" s="5"/>
      <c r="AJ623" s="5"/>
      <c r="AK623" s="106"/>
      <c r="AL623" s="71"/>
      <c r="AM623" s="71"/>
      <c r="AN623" s="71"/>
      <c r="AO623" s="71"/>
      <c r="AP623" s="106"/>
      <c r="AQ623" s="4"/>
      <c r="AR623" s="5"/>
      <c r="AS623" s="330"/>
      <c r="AT623" s="328"/>
      <c r="AU623" s="330"/>
      <c r="AV623" s="328"/>
      <c r="AW623" s="330"/>
      <c r="AX623" s="328"/>
      <c r="AY623" s="330"/>
      <c r="AZ623" s="328"/>
      <c r="BA623" s="106"/>
      <c r="BC623" s="4"/>
      <c r="BD623" s="5"/>
    </row>
    <row r="624" spans="1:56">
      <c r="A624" s="11"/>
      <c r="B624" s="318"/>
      <c r="C624" s="316"/>
      <c r="D624" s="316"/>
      <c r="E624" s="316"/>
      <c r="F624" s="4"/>
      <c r="G624" s="5"/>
      <c r="H624" s="5"/>
      <c r="I624" s="106"/>
      <c r="J624" s="71"/>
      <c r="K624" s="71"/>
      <c r="L624" s="71"/>
      <c r="M624" s="71"/>
      <c r="N624" s="106"/>
      <c r="O624" s="4"/>
      <c r="P624" s="5"/>
      <c r="Q624" s="5"/>
      <c r="R624" s="106"/>
      <c r="S624" s="5"/>
      <c r="T624" s="5"/>
      <c r="U624" s="5"/>
      <c r="V624" s="5"/>
      <c r="W624" s="5"/>
      <c r="X624" s="106"/>
      <c r="Y624" s="318"/>
      <c r="Z624" s="316"/>
      <c r="AA624" s="316"/>
      <c r="AB624" s="316"/>
      <c r="AC624" s="316"/>
      <c r="AD624" s="316"/>
      <c r="AE624" s="316"/>
      <c r="AF624" s="316"/>
      <c r="AG624" s="316"/>
      <c r="AH624" s="4"/>
      <c r="AI624" s="5"/>
      <c r="AJ624" s="5"/>
      <c r="AK624" s="106"/>
      <c r="AL624" s="71"/>
      <c r="AM624" s="71"/>
      <c r="AN624" s="71"/>
      <c r="AO624" s="71"/>
      <c r="AP624" s="106"/>
      <c r="AQ624" s="4"/>
      <c r="AR624" s="5"/>
      <c r="AS624" s="330"/>
      <c r="AT624" s="328"/>
      <c r="AU624" s="330"/>
      <c r="AV624" s="328"/>
      <c r="AW624" s="330"/>
      <c r="AX624" s="328"/>
      <c r="AY624" s="330"/>
      <c r="AZ624" s="328"/>
      <c r="BA624" s="106"/>
      <c r="BC624" s="4"/>
      <c r="BD624" s="5"/>
    </row>
    <row r="625" spans="1:56">
      <c r="A625" s="11"/>
      <c r="B625" s="318"/>
      <c r="C625" s="316"/>
      <c r="D625" s="316"/>
      <c r="E625" s="316"/>
      <c r="F625" s="4"/>
      <c r="G625" s="5"/>
      <c r="H625" s="5"/>
      <c r="I625" s="106"/>
      <c r="J625" s="71"/>
      <c r="K625" s="71"/>
      <c r="L625" s="71"/>
      <c r="M625" s="71"/>
      <c r="N625" s="106"/>
      <c r="O625" s="4"/>
      <c r="P625" s="5"/>
      <c r="Q625" s="5"/>
      <c r="R625" s="106"/>
      <c r="S625" s="5"/>
      <c r="T625" s="5"/>
      <c r="U625" s="5"/>
      <c r="V625" s="5"/>
      <c r="W625" s="5"/>
      <c r="X625" s="106"/>
      <c r="Y625" s="318"/>
      <c r="Z625" s="316"/>
      <c r="AA625" s="316"/>
      <c r="AB625" s="316"/>
      <c r="AC625" s="316"/>
      <c r="AD625" s="316"/>
      <c r="AE625" s="316"/>
      <c r="AF625" s="316"/>
      <c r="AG625" s="316"/>
      <c r="AH625" s="4"/>
      <c r="AI625" s="5"/>
      <c r="AJ625" s="5"/>
      <c r="AK625" s="106"/>
      <c r="AL625" s="71"/>
      <c r="AM625" s="71"/>
      <c r="AN625" s="71"/>
      <c r="AO625" s="71"/>
      <c r="AP625" s="106"/>
      <c r="AQ625" s="4"/>
      <c r="AR625" s="5"/>
      <c r="AS625" s="330"/>
      <c r="AT625" s="328"/>
      <c r="AU625" s="330"/>
      <c r="AV625" s="328"/>
      <c r="AW625" s="330"/>
      <c r="AX625" s="328"/>
      <c r="AY625" s="330"/>
      <c r="AZ625" s="328"/>
      <c r="BA625" s="106"/>
      <c r="BC625" s="4"/>
      <c r="BD625" s="5"/>
    </row>
    <row r="626" spans="1:56">
      <c r="A626" s="11"/>
      <c r="B626" s="318"/>
      <c r="C626" s="316"/>
      <c r="D626" s="316"/>
      <c r="E626" s="316"/>
      <c r="F626" s="4"/>
      <c r="G626" s="5"/>
      <c r="H626" s="5"/>
      <c r="I626" s="106"/>
      <c r="J626" s="71"/>
      <c r="K626" s="71"/>
      <c r="L626" s="71"/>
      <c r="M626" s="71"/>
      <c r="N626" s="106"/>
      <c r="O626" s="4"/>
      <c r="P626" s="5"/>
      <c r="Q626" s="5"/>
      <c r="R626" s="106"/>
      <c r="S626" s="5"/>
      <c r="T626" s="5"/>
      <c r="U626" s="5"/>
      <c r="V626" s="5"/>
      <c r="W626" s="5"/>
      <c r="X626" s="106"/>
      <c r="Y626" s="318"/>
      <c r="Z626" s="316"/>
      <c r="AA626" s="316"/>
      <c r="AB626" s="316"/>
      <c r="AC626" s="316"/>
      <c r="AD626" s="316"/>
      <c r="AE626" s="316"/>
      <c r="AF626" s="316"/>
      <c r="AG626" s="316"/>
      <c r="AH626" s="4"/>
      <c r="AI626" s="5"/>
      <c r="AJ626" s="5"/>
      <c r="AK626" s="106"/>
      <c r="AL626" s="71"/>
      <c r="AM626" s="71"/>
      <c r="AN626" s="71"/>
      <c r="AO626" s="71"/>
      <c r="AP626" s="106"/>
      <c r="AQ626" s="4"/>
      <c r="AR626" s="5"/>
      <c r="AS626" s="330"/>
      <c r="AT626" s="328"/>
      <c r="AU626" s="330"/>
      <c r="AV626" s="328"/>
      <c r="AW626" s="330"/>
      <c r="AX626" s="328"/>
      <c r="AY626" s="330"/>
      <c r="AZ626" s="328"/>
      <c r="BA626" s="106"/>
      <c r="BC626" s="4"/>
      <c r="BD626" s="5"/>
    </row>
    <row r="627" spans="1:56">
      <c r="A627" s="11"/>
      <c r="B627" s="318"/>
      <c r="C627" s="316"/>
      <c r="D627" s="316"/>
      <c r="E627" s="316"/>
      <c r="F627" s="4"/>
      <c r="G627" s="5"/>
      <c r="H627" s="5"/>
      <c r="I627" s="106"/>
      <c r="J627" s="71"/>
      <c r="K627" s="71"/>
      <c r="L627" s="71"/>
      <c r="M627" s="71"/>
      <c r="N627" s="106"/>
      <c r="O627" s="4"/>
      <c r="P627" s="5"/>
      <c r="Q627" s="5"/>
      <c r="R627" s="106"/>
      <c r="S627" s="5"/>
      <c r="T627" s="5"/>
      <c r="U627" s="5"/>
      <c r="V627" s="5"/>
      <c r="W627" s="5"/>
      <c r="X627" s="106"/>
      <c r="Y627" s="318"/>
      <c r="Z627" s="316"/>
      <c r="AA627" s="316"/>
      <c r="AB627" s="316"/>
      <c r="AC627" s="316"/>
      <c r="AD627" s="316"/>
      <c r="AE627" s="316"/>
      <c r="AF627" s="316"/>
      <c r="AG627" s="316"/>
      <c r="AH627" s="4"/>
      <c r="AI627" s="5"/>
      <c r="AJ627" s="5"/>
      <c r="AK627" s="106"/>
      <c r="AL627" s="71"/>
      <c r="AM627" s="71"/>
      <c r="AN627" s="71"/>
      <c r="AO627" s="71"/>
      <c r="AP627" s="106"/>
      <c r="AQ627" s="4"/>
      <c r="AR627" s="5"/>
      <c r="AS627" s="330"/>
      <c r="AT627" s="328"/>
      <c r="AU627" s="330"/>
      <c r="AV627" s="328"/>
      <c r="AW627" s="330"/>
      <c r="AX627" s="328"/>
      <c r="AY627" s="330"/>
      <c r="AZ627" s="328"/>
      <c r="BA627" s="106"/>
      <c r="BC627" s="4"/>
      <c r="BD627" s="5"/>
    </row>
    <row r="628" spans="1:56">
      <c r="A628" s="11"/>
      <c r="B628" s="318"/>
      <c r="C628" s="316"/>
      <c r="D628" s="316"/>
      <c r="E628" s="316"/>
      <c r="F628" s="4"/>
      <c r="G628" s="5"/>
      <c r="H628" s="5"/>
      <c r="I628" s="106"/>
      <c r="J628" s="71"/>
      <c r="K628" s="71"/>
      <c r="L628" s="71"/>
      <c r="M628" s="71"/>
      <c r="N628" s="106"/>
      <c r="O628" s="4"/>
      <c r="P628" s="5"/>
      <c r="Q628" s="5"/>
      <c r="R628" s="106"/>
      <c r="S628" s="5"/>
      <c r="T628" s="5"/>
      <c r="U628" s="5"/>
      <c r="V628" s="5"/>
      <c r="W628" s="5"/>
      <c r="X628" s="106"/>
      <c r="Y628" s="318"/>
      <c r="Z628" s="316"/>
      <c r="AA628" s="316"/>
      <c r="AB628" s="316"/>
      <c r="AC628" s="316"/>
      <c r="AD628" s="316"/>
      <c r="AE628" s="316"/>
      <c r="AF628" s="316"/>
      <c r="AG628" s="316"/>
      <c r="AH628" s="4"/>
      <c r="AI628" s="5"/>
      <c r="AJ628" s="5"/>
      <c r="AK628" s="106"/>
      <c r="AL628" s="71"/>
      <c r="AM628" s="71"/>
      <c r="AN628" s="71"/>
      <c r="AO628" s="71"/>
      <c r="AP628" s="106"/>
      <c r="AQ628" s="4"/>
      <c r="AR628" s="5"/>
      <c r="AS628" s="330"/>
      <c r="AT628" s="328"/>
      <c r="AU628" s="330"/>
      <c r="AV628" s="328"/>
      <c r="AW628" s="330"/>
      <c r="AX628" s="328"/>
      <c r="AY628" s="330"/>
      <c r="AZ628" s="328"/>
      <c r="BA628" s="106"/>
      <c r="BC628" s="4"/>
      <c r="BD628" s="5"/>
    </row>
    <row r="629" spans="1:56">
      <c r="A629" s="11"/>
      <c r="B629" s="318"/>
      <c r="C629" s="316"/>
      <c r="D629" s="316"/>
      <c r="E629" s="316"/>
      <c r="F629" s="4"/>
      <c r="G629" s="5"/>
      <c r="H629" s="5"/>
      <c r="I629" s="106"/>
      <c r="J629" s="71"/>
      <c r="K629" s="71"/>
      <c r="L629" s="71"/>
      <c r="M629" s="71"/>
      <c r="N629" s="106"/>
      <c r="O629" s="4"/>
      <c r="P629" s="5"/>
      <c r="Q629" s="5"/>
      <c r="R629" s="106"/>
      <c r="S629" s="5"/>
      <c r="T629" s="5"/>
      <c r="U629" s="5"/>
      <c r="V629" s="5"/>
      <c r="W629" s="5"/>
      <c r="X629" s="106"/>
      <c r="Y629" s="318"/>
      <c r="Z629" s="316"/>
      <c r="AA629" s="316"/>
      <c r="AB629" s="316"/>
      <c r="AC629" s="316"/>
      <c r="AD629" s="316"/>
      <c r="AE629" s="316"/>
      <c r="AF629" s="316"/>
      <c r="AG629" s="316"/>
      <c r="AH629" s="4"/>
      <c r="AI629" s="5"/>
      <c r="AJ629" s="5"/>
      <c r="AK629" s="106"/>
      <c r="AL629" s="71"/>
      <c r="AM629" s="71"/>
      <c r="AN629" s="71"/>
      <c r="AO629" s="71"/>
      <c r="AP629" s="106"/>
      <c r="AQ629" s="4"/>
      <c r="AR629" s="5"/>
      <c r="AS629" s="330"/>
      <c r="AT629" s="328"/>
      <c r="AU629" s="330"/>
      <c r="AV629" s="328"/>
      <c r="AW629" s="330"/>
      <c r="AX629" s="328"/>
      <c r="AY629" s="330"/>
      <c r="AZ629" s="328"/>
      <c r="BA629" s="106"/>
      <c r="BC629" s="4"/>
      <c r="BD629" s="5"/>
    </row>
    <row r="630" spans="1:56">
      <c r="A630" s="11"/>
      <c r="B630" s="318"/>
      <c r="C630" s="316"/>
      <c r="D630" s="316"/>
      <c r="E630" s="316"/>
      <c r="F630" s="4"/>
      <c r="G630" s="5"/>
      <c r="H630" s="5"/>
      <c r="I630" s="106"/>
      <c r="J630" s="71"/>
      <c r="K630" s="71"/>
      <c r="L630" s="71"/>
      <c r="M630" s="71"/>
      <c r="N630" s="106"/>
      <c r="O630" s="4"/>
      <c r="P630" s="5"/>
      <c r="Q630" s="5"/>
      <c r="R630" s="106"/>
      <c r="S630" s="5"/>
      <c r="T630" s="5"/>
      <c r="U630" s="5"/>
      <c r="V630" s="5"/>
      <c r="W630" s="5"/>
      <c r="X630" s="106"/>
      <c r="Y630" s="318"/>
      <c r="Z630" s="316"/>
      <c r="AA630" s="316"/>
      <c r="AB630" s="316"/>
      <c r="AC630" s="316"/>
      <c r="AD630" s="316"/>
      <c r="AE630" s="316"/>
      <c r="AF630" s="316"/>
      <c r="AG630" s="316"/>
      <c r="AH630" s="4"/>
      <c r="AI630" s="5"/>
      <c r="AJ630" s="5"/>
      <c r="AK630" s="106"/>
      <c r="AL630" s="71"/>
      <c r="AM630" s="71"/>
      <c r="AN630" s="71"/>
      <c r="AO630" s="71"/>
      <c r="AP630" s="106"/>
      <c r="AQ630" s="4"/>
      <c r="AR630" s="5"/>
      <c r="AS630" s="330"/>
      <c r="AT630" s="328"/>
      <c r="AU630" s="330"/>
      <c r="AV630" s="328"/>
      <c r="AW630" s="330"/>
      <c r="AX630" s="328"/>
      <c r="AY630" s="330"/>
      <c r="AZ630" s="328"/>
      <c r="BA630" s="106"/>
      <c r="BC630" s="4"/>
      <c r="BD630" s="5"/>
    </row>
    <row r="631" spans="1:56">
      <c r="A631" s="11"/>
      <c r="B631" s="318"/>
      <c r="C631" s="316"/>
      <c r="D631" s="316"/>
      <c r="E631" s="316"/>
      <c r="F631" s="4"/>
      <c r="G631" s="5"/>
      <c r="H631" s="5"/>
      <c r="I631" s="106"/>
      <c r="J631" s="71"/>
      <c r="K631" s="71"/>
      <c r="L631" s="71"/>
      <c r="M631" s="71"/>
      <c r="N631" s="106"/>
      <c r="O631" s="4"/>
      <c r="P631" s="5"/>
      <c r="Q631" s="5"/>
      <c r="R631" s="106"/>
      <c r="S631" s="5"/>
      <c r="T631" s="5"/>
      <c r="U631" s="5"/>
      <c r="V631" s="5"/>
      <c r="W631" s="5"/>
      <c r="X631" s="106"/>
      <c r="Y631" s="318"/>
      <c r="Z631" s="316"/>
      <c r="AA631" s="316"/>
      <c r="AB631" s="316"/>
      <c r="AC631" s="316"/>
      <c r="AD631" s="316"/>
      <c r="AE631" s="316"/>
      <c r="AF631" s="316"/>
      <c r="AG631" s="316"/>
      <c r="AH631" s="4"/>
      <c r="AI631" s="5"/>
      <c r="AJ631" s="5"/>
      <c r="AK631" s="106"/>
      <c r="AL631" s="71"/>
      <c r="AM631" s="71"/>
      <c r="AN631" s="71"/>
      <c r="AO631" s="71"/>
      <c r="AP631" s="106"/>
      <c r="AQ631" s="4"/>
      <c r="AR631" s="5"/>
      <c r="AS631" s="330"/>
      <c r="AT631" s="328"/>
      <c r="AU631" s="330"/>
      <c r="AV631" s="328"/>
      <c r="AW631" s="330"/>
      <c r="AX631" s="328"/>
      <c r="AY631" s="330"/>
      <c r="AZ631" s="328"/>
      <c r="BA631" s="106"/>
      <c r="BC631" s="4"/>
      <c r="BD631" s="5"/>
    </row>
    <row r="632" spans="1:56">
      <c r="A632" s="11"/>
      <c r="B632" s="318"/>
      <c r="C632" s="316"/>
      <c r="D632" s="316"/>
      <c r="E632" s="316"/>
      <c r="F632" s="4"/>
      <c r="G632" s="5"/>
      <c r="H632" s="5"/>
      <c r="I632" s="106"/>
      <c r="J632" s="71"/>
      <c r="K632" s="71"/>
      <c r="L632" s="71"/>
      <c r="M632" s="71"/>
      <c r="N632" s="106"/>
      <c r="O632" s="4"/>
      <c r="P632" s="5"/>
      <c r="Q632" s="5"/>
      <c r="R632" s="106"/>
      <c r="S632" s="5"/>
      <c r="T632" s="5"/>
      <c r="U632" s="5"/>
      <c r="V632" s="5"/>
      <c r="W632" s="5"/>
      <c r="X632" s="106"/>
      <c r="Y632" s="318"/>
      <c r="Z632" s="316"/>
      <c r="AA632" s="316"/>
      <c r="AB632" s="316"/>
      <c r="AC632" s="316"/>
      <c r="AD632" s="316"/>
      <c r="AE632" s="316"/>
      <c r="AF632" s="316"/>
      <c r="AG632" s="316"/>
      <c r="AH632" s="4"/>
      <c r="AI632" s="5"/>
      <c r="AJ632" s="5"/>
      <c r="AK632" s="106"/>
      <c r="AL632" s="71"/>
      <c r="AM632" s="71"/>
      <c r="AN632" s="71"/>
      <c r="AO632" s="71"/>
      <c r="AP632" s="106"/>
      <c r="AQ632" s="4"/>
      <c r="AR632" s="5"/>
      <c r="AS632" s="330"/>
      <c r="AT632" s="328"/>
      <c r="AU632" s="330"/>
      <c r="AV632" s="328"/>
      <c r="AW632" s="330"/>
      <c r="AX632" s="328"/>
      <c r="AY632" s="330"/>
      <c r="AZ632" s="328"/>
      <c r="BA632" s="106"/>
      <c r="BC632" s="4"/>
      <c r="BD632" s="5"/>
    </row>
    <row r="633" spans="1:56">
      <c r="A633" s="11"/>
      <c r="B633" s="318"/>
      <c r="C633" s="316"/>
      <c r="D633" s="316"/>
      <c r="E633" s="316"/>
      <c r="F633" s="4"/>
      <c r="G633" s="5"/>
      <c r="H633" s="5"/>
      <c r="I633" s="106"/>
      <c r="J633" s="71"/>
      <c r="K633" s="71"/>
      <c r="L633" s="71"/>
      <c r="M633" s="71"/>
      <c r="N633" s="106"/>
      <c r="O633" s="4"/>
      <c r="P633" s="5"/>
      <c r="Q633" s="5"/>
      <c r="R633" s="106"/>
      <c r="S633" s="5"/>
      <c r="T633" s="5"/>
      <c r="U633" s="5"/>
      <c r="V633" s="5"/>
      <c r="W633" s="5"/>
      <c r="X633" s="106"/>
      <c r="Y633" s="318"/>
      <c r="Z633" s="316"/>
      <c r="AA633" s="316"/>
      <c r="AB633" s="316"/>
      <c r="AC633" s="316"/>
      <c r="AD633" s="316"/>
      <c r="AE633" s="316"/>
      <c r="AF633" s="316"/>
      <c r="AG633" s="316"/>
      <c r="AH633" s="4"/>
      <c r="AI633" s="5"/>
      <c r="AJ633" s="5"/>
      <c r="AK633" s="106"/>
      <c r="AL633" s="71"/>
      <c r="AM633" s="71"/>
      <c r="AN633" s="71"/>
      <c r="AO633" s="71"/>
      <c r="AP633" s="106"/>
      <c r="AQ633" s="4"/>
      <c r="AR633" s="5"/>
      <c r="AS633" s="330"/>
      <c r="AT633" s="328"/>
      <c r="AU633" s="330"/>
      <c r="AV633" s="328"/>
      <c r="AW633" s="330"/>
      <c r="AX633" s="328"/>
      <c r="AY633" s="330"/>
      <c r="AZ633" s="328"/>
      <c r="BA633" s="106"/>
      <c r="BC633" s="4"/>
      <c r="BD633" s="5"/>
    </row>
    <row r="634" spans="1:56">
      <c r="A634" s="11"/>
      <c r="B634" s="318"/>
      <c r="C634" s="316"/>
      <c r="D634" s="316"/>
      <c r="E634" s="316"/>
      <c r="F634" s="4"/>
      <c r="G634" s="5"/>
      <c r="H634" s="5"/>
      <c r="I634" s="106"/>
      <c r="J634" s="71"/>
      <c r="K634" s="71"/>
      <c r="L634" s="71"/>
      <c r="M634" s="71"/>
      <c r="N634" s="106"/>
      <c r="O634" s="4"/>
      <c r="P634" s="5"/>
      <c r="Q634" s="5"/>
      <c r="R634" s="106"/>
      <c r="S634" s="5"/>
      <c r="T634" s="5"/>
      <c r="U634" s="5"/>
      <c r="V634" s="5"/>
      <c r="W634" s="5"/>
      <c r="X634" s="106"/>
      <c r="Y634" s="318"/>
      <c r="Z634" s="316"/>
      <c r="AA634" s="316"/>
      <c r="AB634" s="316"/>
      <c r="AC634" s="316"/>
      <c r="AD634" s="316"/>
      <c r="AE634" s="316"/>
      <c r="AF634" s="316"/>
      <c r="AG634" s="316"/>
      <c r="AH634" s="4"/>
      <c r="AI634" s="5"/>
      <c r="AJ634" s="5"/>
      <c r="AK634" s="106"/>
      <c r="AL634" s="71"/>
      <c r="AM634" s="71"/>
      <c r="AN634" s="71"/>
      <c r="AO634" s="71"/>
      <c r="AP634" s="106"/>
      <c r="AQ634" s="4"/>
      <c r="AR634" s="5"/>
      <c r="AS634" s="330"/>
      <c r="AT634" s="328"/>
      <c r="AU634" s="330"/>
      <c r="AV634" s="328"/>
      <c r="AW634" s="330"/>
      <c r="AX634" s="328"/>
      <c r="AY634" s="330"/>
      <c r="AZ634" s="328"/>
      <c r="BA634" s="106"/>
      <c r="BC634" s="4"/>
      <c r="BD634" s="5"/>
    </row>
    <row r="635" spans="1:56">
      <c r="A635" s="11"/>
      <c r="B635" s="318"/>
      <c r="C635" s="316"/>
      <c r="D635" s="316"/>
      <c r="E635" s="316"/>
      <c r="F635" s="4"/>
      <c r="G635" s="5"/>
      <c r="H635" s="5"/>
      <c r="I635" s="106"/>
      <c r="J635" s="71"/>
      <c r="K635" s="71"/>
      <c r="L635" s="71"/>
      <c r="M635" s="71"/>
      <c r="N635" s="106"/>
      <c r="O635" s="4"/>
      <c r="P635" s="5"/>
      <c r="Q635" s="5"/>
      <c r="R635" s="106"/>
      <c r="S635" s="5"/>
      <c r="T635" s="5"/>
      <c r="U635" s="5"/>
      <c r="V635" s="5"/>
      <c r="W635" s="5"/>
      <c r="X635" s="106"/>
      <c r="Y635" s="318"/>
      <c r="Z635" s="316"/>
      <c r="AA635" s="316"/>
      <c r="AB635" s="316"/>
      <c r="AC635" s="316"/>
      <c r="AD635" s="316"/>
      <c r="AE635" s="316"/>
      <c r="AF635" s="316"/>
      <c r="AG635" s="316"/>
      <c r="AH635" s="4"/>
      <c r="AI635" s="5"/>
      <c r="AJ635" s="5"/>
      <c r="AK635" s="106"/>
      <c r="AL635" s="71"/>
      <c r="AM635" s="71"/>
      <c r="AN635" s="71"/>
      <c r="AO635" s="71"/>
      <c r="AP635" s="106"/>
      <c r="AQ635" s="4"/>
      <c r="AR635" s="5"/>
      <c r="AS635" s="330"/>
      <c r="AT635" s="328"/>
      <c r="AU635" s="330"/>
      <c r="AV635" s="328"/>
      <c r="AW635" s="330"/>
      <c r="AX635" s="328"/>
      <c r="AY635" s="330"/>
      <c r="AZ635" s="328"/>
      <c r="BA635" s="106"/>
      <c r="BC635" s="4"/>
      <c r="BD635" s="5"/>
    </row>
    <row r="636" spans="1:56">
      <c r="A636" s="106"/>
      <c r="I636" s="106"/>
      <c r="J636" s="286"/>
      <c r="K636" s="286"/>
      <c r="L636" s="286"/>
      <c r="M636" s="286"/>
      <c r="N636" s="286"/>
      <c r="O636" s="286"/>
      <c r="P636" s="286"/>
      <c r="R636" s="106"/>
      <c r="X636" s="106"/>
      <c r="Z636" s="319"/>
      <c r="AB636" s="319"/>
      <c r="AC636" s="319"/>
      <c r="AD636" s="319"/>
      <c r="AF636" s="319"/>
      <c r="AK636" s="106"/>
      <c r="AL636" s="286"/>
      <c r="AM636" s="286"/>
      <c r="AN636" s="286"/>
      <c r="AO636" s="286"/>
      <c r="AP636" s="106"/>
      <c r="BA636" s="106"/>
      <c r="BC636" s="16"/>
      <c r="BD636" s="16"/>
    </row>
    <row r="637" spans="1:56">
      <c r="A637" s="106"/>
      <c r="I637" s="106"/>
      <c r="J637" s="286"/>
      <c r="K637" s="286"/>
      <c r="L637" s="286"/>
      <c r="M637" s="286"/>
      <c r="N637" s="286"/>
      <c r="O637" s="286"/>
      <c r="P637" s="286"/>
      <c r="R637" s="106"/>
      <c r="X637" s="106"/>
      <c r="Z637" s="319"/>
      <c r="AB637" s="319"/>
      <c r="AC637" s="319"/>
      <c r="AD637" s="319"/>
      <c r="AF637" s="319"/>
      <c r="AK637" s="106"/>
      <c r="AL637" s="286"/>
      <c r="AM637" s="286"/>
      <c r="AN637" s="286"/>
      <c r="AO637" s="286"/>
      <c r="AP637" s="106"/>
      <c r="BA637" s="106"/>
      <c r="BC637" s="16"/>
      <c r="BD637" s="16"/>
    </row>
    <row r="638" spans="1:56">
      <c r="A638" s="106"/>
      <c r="I638" s="106"/>
      <c r="J638" s="286"/>
      <c r="K638" s="286"/>
      <c r="L638" s="286"/>
      <c r="M638" s="286"/>
      <c r="N638" s="286"/>
      <c r="O638" s="286"/>
      <c r="P638" s="286"/>
      <c r="R638" s="106"/>
      <c r="X638" s="106"/>
      <c r="Z638" s="319"/>
      <c r="AB638" s="319"/>
      <c r="AC638" s="319"/>
      <c r="AD638" s="319"/>
      <c r="AF638" s="319"/>
      <c r="AK638" s="106"/>
      <c r="AL638" s="286"/>
      <c r="AM638" s="286"/>
      <c r="AN638" s="286"/>
      <c r="AO638" s="286"/>
      <c r="AP638" s="106"/>
      <c r="BA638" s="106"/>
      <c r="BC638" s="16"/>
      <c r="BD638" s="16"/>
    </row>
    <row r="639" spans="1:56">
      <c r="A639" s="106"/>
      <c r="I639" s="106"/>
      <c r="J639" s="286"/>
      <c r="K639" s="286"/>
      <c r="L639" s="286"/>
      <c r="M639" s="286"/>
      <c r="N639" s="106"/>
      <c r="O639" s="107"/>
      <c r="P639" s="108"/>
      <c r="R639" s="106"/>
      <c r="X639" s="106"/>
      <c r="Z639" s="319"/>
      <c r="AB639" s="319"/>
      <c r="AC639" s="319"/>
      <c r="AD639" s="319"/>
      <c r="AF639" s="319"/>
      <c r="AK639" s="106"/>
      <c r="AL639" s="286"/>
      <c r="AM639" s="286"/>
      <c r="AN639" s="286"/>
      <c r="AO639" s="286"/>
      <c r="AP639" s="106"/>
      <c r="BA639" s="106"/>
      <c r="BC639" s="16"/>
      <c r="BD639" s="16"/>
    </row>
    <row r="640" spans="1:56">
      <c r="A640" s="106"/>
      <c r="I640" s="106"/>
      <c r="J640" s="286"/>
      <c r="K640" s="286"/>
      <c r="L640" s="286"/>
      <c r="M640" s="286"/>
      <c r="N640" s="106"/>
      <c r="O640" s="107"/>
      <c r="P640" s="108"/>
      <c r="R640" s="106"/>
      <c r="X640" s="106"/>
      <c r="Z640" s="319"/>
      <c r="AB640" s="319"/>
      <c r="AC640" s="319"/>
      <c r="AD640" s="319"/>
      <c r="AF640" s="319"/>
      <c r="AK640" s="106"/>
      <c r="AL640" s="286"/>
      <c r="AM640" s="286"/>
      <c r="AN640" s="286"/>
      <c r="AO640" s="286"/>
      <c r="AP640" s="106"/>
      <c r="BA640" s="106"/>
      <c r="BC640" s="16"/>
      <c r="BD640" s="16"/>
    </row>
    <row r="641" spans="1:56">
      <c r="A641" s="106"/>
      <c r="I641" s="106"/>
      <c r="J641" s="286"/>
      <c r="K641" s="286"/>
      <c r="L641" s="286"/>
      <c r="M641" s="286"/>
      <c r="N641" s="106"/>
      <c r="O641" s="107"/>
      <c r="P641" s="108"/>
      <c r="R641" s="106"/>
      <c r="X641" s="106"/>
      <c r="Z641" s="319"/>
      <c r="AB641" s="319"/>
      <c r="AC641" s="319"/>
      <c r="AD641" s="319"/>
      <c r="AF641" s="319"/>
      <c r="AK641" s="106"/>
      <c r="AL641" s="286"/>
      <c r="AM641" s="286"/>
      <c r="AN641" s="286"/>
      <c r="AO641" s="286"/>
      <c r="AP641" s="106"/>
      <c r="BA641" s="106"/>
      <c r="BC641" s="16"/>
      <c r="BD641" s="16"/>
    </row>
    <row r="642" spans="1:56">
      <c r="A642" s="106"/>
      <c r="I642" s="106"/>
      <c r="J642" s="286"/>
      <c r="K642" s="286"/>
      <c r="L642" s="286"/>
      <c r="M642" s="286"/>
      <c r="N642" s="106"/>
      <c r="O642" s="107"/>
      <c r="P642" s="108"/>
      <c r="R642" s="106"/>
      <c r="X642" s="106"/>
      <c r="Z642" s="319"/>
      <c r="AB642" s="319"/>
      <c r="AC642" s="319"/>
      <c r="AD642" s="319"/>
      <c r="AF642" s="319"/>
      <c r="AK642" s="106"/>
      <c r="AL642" s="286"/>
      <c r="AM642" s="286"/>
      <c r="AN642" s="286"/>
      <c r="AO642" s="286"/>
      <c r="AP642" s="106"/>
      <c r="BA642" s="106"/>
      <c r="BC642" s="16"/>
      <c r="BD642" s="16"/>
    </row>
    <row r="643" spans="1:56">
      <c r="A643" s="106"/>
      <c r="I643" s="106"/>
      <c r="J643" s="286"/>
      <c r="K643" s="286"/>
      <c r="L643" s="286"/>
      <c r="M643" s="286"/>
      <c r="N643" s="106"/>
      <c r="O643" s="107"/>
      <c r="P643" s="108"/>
      <c r="R643" s="106"/>
      <c r="X643" s="106"/>
      <c r="Z643" s="319"/>
      <c r="AB643" s="319"/>
      <c r="AC643" s="319"/>
      <c r="AD643" s="319"/>
      <c r="AF643" s="319"/>
      <c r="AK643" s="106"/>
      <c r="AL643" s="286"/>
      <c r="AM643" s="286"/>
      <c r="AN643" s="286"/>
      <c r="AO643" s="286"/>
      <c r="AP643" s="106"/>
      <c r="BA643" s="106"/>
      <c r="BC643" s="16"/>
      <c r="BD643" s="16"/>
    </row>
    <row r="644" spans="1:56">
      <c r="A644" s="106"/>
      <c r="I644" s="106"/>
      <c r="J644" s="286"/>
      <c r="K644" s="286"/>
      <c r="L644" s="286"/>
      <c r="M644" s="286"/>
      <c r="N644" s="106"/>
      <c r="O644" s="107"/>
      <c r="P644" s="108"/>
      <c r="R644" s="106"/>
      <c r="X644" s="106"/>
      <c r="Z644" s="319"/>
      <c r="AB644" s="319"/>
      <c r="AC644" s="319"/>
      <c r="AD644" s="319"/>
      <c r="AF644" s="319"/>
      <c r="AK644" s="106"/>
      <c r="AL644" s="286"/>
      <c r="AM644" s="286"/>
      <c r="AN644" s="286"/>
      <c r="AO644" s="286"/>
      <c r="AP644" s="106"/>
      <c r="BA644" s="106"/>
      <c r="BC644" s="16"/>
      <c r="BD644" s="16"/>
    </row>
    <row r="645" spans="1:56">
      <c r="A645" s="106"/>
      <c r="I645" s="106"/>
      <c r="J645" s="286"/>
      <c r="K645" s="286"/>
      <c r="L645" s="286"/>
      <c r="M645" s="286"/>
      <c r="N645" s="106"/>
      <c r="O645" s="107"/>
      <c r="P645" s="108"/>
      <c r="R645" s="106"/>
      <c r="X645" s="106"/>
      <c r="Z645" s="319"/>
      <c r="AB645" s="319"/>
      <c r="AC645" s="319"/>
      <c r="AD645" s="319"/>
      <c r="AF645" s="319"/>
      <c r="AK645" s="106"/>
      <c r="AL645" s="286"/>
      <c r="AM645" s="286"/>
      <c r="AN645" s="286"/>
      <c r="AO645" s="286"/>
      <c r="AP645" s="106"/>
      <c r="BA645" s="106"/>
      <c r="BC645" s="16"/>
      <c r="BD645" s="16"/>
    </row>
    <row r="646" spans="1:56">
      <c r="A646" s="106"/>
      <c r="I646" s="106"/>
      <c r="J646" s="286"/>
      <c r="K646" s="286"/>
      <c r="L646" s="286"/>
      <c r="M646" s="286"/>
      <c r="N646" s="106"/>
      <c r="O646" s="107"/>
      <c r="P646" s="108"/>
      <c r="R646" s="106"/>
      <c r="X646" s="106"/>
      <c r="Z646" s="319"/>
      <c r="AB646" s="319"/>
      <c r="AC646" s="319"/>
      <c r="AD646" s="319"/>
      <c r="AF646" s="319"/>
      <c r="AK646" s="106"/>
      <c r="AL646" s="286"/>
      <c r="AM646" s="286"/>
      <c r="AN646" s="286"/>
      <c r="AO646" s="286"/>
      <c r="AP646" s="106"/>
      <c r="BA646" s="106"/>
      <c r="BC646" s="16"/>
      <c r="BD646" s="16"/>
    </row>
    <row r="647" spans="1:56">
      <c r="A647" s="106"/>
      <c r="I647" s="106"/>
      <c r="J647" s="286"/>
      <c r="K647" s="286"/>
      <c r="L647" s="286"/>
      <c r="M647" s="286"/>
      <c r="N647" s="106"/>
      <c r="O647" s="107"/>
      <c r="P647" s="108"/>
      <c r="R647" s="106"/>
      <c r="X647" s="106"/>
      <c r="Z647" s="319"/>
      <c r="AB647" s="319"/>
      <c r="AC647" s="319"/>
      <c r="AD647" s="319"/>
      <c r="AF647" s="319"/>
      <c r="AK647" s="106"/>
      <c r="AL647" s="286"/>
      <c r="AM647" s="286"/>
      <c r="AN647" s="286"/>
      <c r="AO647" s="286"/>
      <c r="AP647" s="106"/>
      <c r="BA647" s="106"/>
      <c r="BC647" s="16"/>
      <c r="BD647" s="16"/>
    </row>
    <row r="648" spans="1:56">
      <c r="A648" s="106"/>
      <c r="I648" s="106"/>
      <c r="J648" s="286"/>
      <c r="K648" s="286"/>
      <c r="L648" s="286"/>
      <c r="M648" s="286"/>
      <c r="N648" s="106"/>
      <c r="O648" s="107"/>
      <c r="P648" s="108"/>
      <c r="R648" s="106"/>
      <c r="X648" s="106"/>
      <c r="Z648" s="319"/>
      <c r="AB648" s="319"/>
      <c r="AC648" s="319"/>
      <c r="AD648" s="319"/>
      <c r="AF648" s="319"/>
      <c r="AK648" s="106"/>
      <c r="AL648" s="286"/>
      <c r="AM648" s="286"/>
      <c r="AN648" s="286"/>
      <c r="AO648" s="286"/>
      <c r="AP648" s="106"/>
      <c r="BA648" s="106"/>
      <c r="BC648" s="16"/>
      <c r="BD648" s="16"/>
    </row>
    <row r="649" spans="1:56">
      <c r="A649" s="106"/>
      <c r="I649" s="106"/>
      <c r="J649" s="286"/>
      <c r="K649" s="286"/>
      <c r="L649" s="286"/>
      <c r="M649" s="286"/>
      <c r="N649" s="106"/>
      <c r="O649" s="107"/>
      <c r="P649" s="108"/>
      <c r="R649" s="106"/>
      <c r="X649" s="106"/>
      <c r="Z649" s="319"/>
      <c r="AB649" s="319"/>
      <c r="AC649" s="319"/>
      <c r="AD649" s="319"/>
      <c r="AF649" s="319"/>
      <c r="AK649" s="106"/>
      <c r="AL649" s="286"/>
      <c r="AM649" s="286"/>
      <c r="AN649" s="286"/>
      <c r="AO649" s="286"/>
      <c r="AP649" s="106"/>
      <c r="BA649" s="106"/>
      <c r="BC649" s="16"/>
      <c r="BD649" s="16"/>
    </row>
    <row r="650" spans="1:56">
      <c r="A650" s="106"/>
      <c r="I650" s="106"/>
      <c r="J650" s="286"/>
      <c r="K650" s="286"/>
      <c r="L650" s="286"/>
      <c r="M650" s="286"/>
      <c r="N650" s="106"/>
      <c r="O650" s="107"/>
      <c r="P650" s="108"/>
      <c r="R650" s="106"/>
      <c r="X650" s="106"/>
      <c r="Z650" s="319"/>
      <c r="AB650" s="319"/>
      <c r="AC650" s="319"/>
      <c r="AD650" s="319"/>
      <c r="AF650" s="319"/>
      <c r="AK650" s="106"/>
      <c r="AL650" s="286"/>
      <c r="AM650" s="286"/>
      <c r="AN650" s="286"/>
      <c r="AO650" s="286"/>
      <c r="AP650" s="106"/>
      <c r="BA650" s="106"/>
      <c r="BC650" s="16"/>
      <c r="BD650" s="16"/>
    </row>
    <row r="651" spans="1:56">
      <c r="A651" s="106"/>
      <c r="I651" s="106"/>
      <c r="J651" s="286"/>
      <c r="K651" s="286"/>
      <c r="L651" s="286"/>
      <c r="M651" s="286"/>
      <c r="N651" s="106"/>
      <c r="O651" s="107"/>
      <c r="P651" s="108"/>
      <c r="R651" s="106"/>
      <c r="X651" s="106"/>
      <c r="Z651" s="319"/>
      <c r="AB651" s="319"/>
      <c r="AC651" s="319"/>
      <c r="AD651" s="319"/>
      <c r="AF651" s="319"/>
      <c r="AK651" s="106"/>
      <c r="AL651" s="286"/>
      <c r="AM651" s="286"/>
      <c r="AN651" s="286"/>
      <c r="AO651" s="286"/>
      <c r="AP651" s="106"/>
      <c r="BA651" s="106"/>
      <c r="BC651" s="16"/>
      <c r="BD651" s="16"/>
    </row>
    <row r="652" spans="1:56">
      <c r="A652" s="106"/>
      <c r="I652" s="106"/>
      <c r="J652" s="286"/>
      <c r="K652" s="286"/>
      <c r="L652" s="286"/>
      <c r="M652" s="286"/>
      <c r="N652" s="106"/>
      <c r="O652" s="107"/>
      <c r="P652" s="108"/>
      <c r="R652" s="106"/>
      <c r="X652" s="106"/>
      <c r="Z652" s="319"/>
      <c r="AB652" s="319"/>
      <c r="AC652" s="319"/>
      <c r="AD652" s="319"/>
      <c r="AF652" s="319"/>
      <c r="AK652" s="106"/>
      <c r="AL652" s="286"/>
      <c r="AM652" s="286"/>
      <c r="AN652" s="286"/>
      <c r="AO652" s="286"/>
      <c r="AP652" s="106"/>
      <c r="BA652" s="106"/>
      <c r="BC652" s="16"/>
      <c r="BD652" s="16"/>
    </row>
    <row r="653" spans="1:56">
      <c r="A653" s="106"/>
      <c r="I653" s="106"/>
      <c r="J653" s="286"/>
      <c r="K653" s="286"/>
      <c r="L653" s="286"/>
      <c r="M653" s="286"/>
      <c r="N653" s="106"/>
      <c r="O653" s="107"/>
      <c r="P653" s="108"/>
      <c r="R653" s="106"/>
      <c r="X653" s="106"/>
      <c r="Z653" s="319"/>
      <c r="AB653" s="319"/>
      <c r="AC653" s="319"/>
      <c r="AD653" s="319"/>
      <c r="AF653" s="319"/>
      <c r="AK653" s="106"/>
      <c r="AL653" s="286"/>
      <c r="AM653" s="286"/>
      <c r="AN653" s="286"/>
      <c r="AO653" s="286"/>
      <c r="AP653" s="106"/>
      <c r="BA653" s="106"/>
      <c r="BC653" s="16"/>
      <c r="BD653" s="16"/>
    </row>
    <row r="654" spans="1:56">
      <c r="A654" s="106"/>
      <c r="I654" s="106"/>
      <c r="J654" s="286"/>
      <c r="K654" s="286"/>
      <c r="L654" s="286"/>
      <c r="M654" s="286"/>
      <c r="N654" s="106"/>
      <c r="O654" s="107"/>
      <c r="P654" s="108"/>
      <c r="R654" s="106"/>
      <c r="X654" s="106"/>
      <c r="Z654" s="319"/>
      <c r="AB654" s="319"/>
      <c r="AC654" s="319"/>
      <c r="AD654" s="319"/>
      <c r="AF654" s="319"/>
      <c r="AK654" s="106"/>
      <c r="AL654" s="286"/>
      <c r="AM654" s="286"/>
      <c r="AN654" s="286"/>
      <c r="AO654" s="286"/>
      <c r="AP654" s="106"/>
      <c r="BA654" s="106"/>
      <c r="BC654" s="16"/>
      <c r="BD654" s="16"/>
    </row>
    <row r="655" spans="1:56">
      <c r="A655" s="106"/>
      <c r="I655" s="106"/>
      <c r="J655" s="286"/>
      <c r="K655" s="286"/>
      <c r="L655" s="286"/>
      <c r="M655" s="286"/>
      <c r="N655" s="106"/>
      <c r="O655" s="107"/>
      <c r="P655" s="108"/>
      <c r="R655" s="106"/>
      <c r="X655" s="106"/>
      <c r="Z655" s="319"/>
      <c r="AB655" s="319"/>
      <c r="AC655" s="319"/>
      <c r="AD655" s="319"/>
      <c r="AF655" s="319"/>
      <c r="AK655" s="106"/>
      <c r="AL655" s="286"/>
      <c r="AM655" s="286"/>
      <c r="AN655" s="286"/>
      <c r="AO655" s="286"/>
      <c r="AP655" s="106"/>
      <c r="BA655" s="106"/>
      <c r="BC655" s="16"/>
      <c r="BD655" s="16"/>
    </row>
    <row r="656" spans="1:56">
      <c r="A656" s="106"/>
      <c r="I656" s="106"/>
      <c r="J656" s="286"/>
      <c r="K656" s="286"/>
      <c r="L656" s="286"/>
      <c r="M656" s="286"/>
      <c r="N656" s="106"/>
      <c r="O656" s="107"/>
      <c r="P656" s="108"/>
      <c r="R656" s="106"/>
      <c r="X656" s="106"/>
      <c r="Z656" s="319"/>
      <c r="AB656" s="319"/>
      <c r="AC656" s="319"/>
      <c r="AD656" s="319"/>
      <c r="AF656" s="319"/>
      <c r="AK656" s="106"/>
      <c r="AL656" s="286"/>
      <c r="AM656" s="286"/>
      <c r="AN656" s="286"/>
      <c r="AO656" s="286"/>
      <c r="AP656" s="106"/>
      <c r="BA656" s="106"/>
      <c r="BC656" s="16"/>
      <c r="BD656" s="16"/>
    </row>
    <row r="657" spans="1:56">
      <c r="A657" s="106"/>
      <c r="I657" s="106"/>
      <c r="J657" s="286"/>
      <c r="K657" s="286"/>
      <c r="L657" s="286"/>
      <c r="M657" s="286"/>
      <c r="N657" s="106"/>
      <c r="O657" s="107"/>
      <c r="P657" s="108"/>
      <c r="R657" s="106"/>
      <c r="X657" s="106"/>
      <c r="Z657" s="319"/>
      <c r="AB657" s="319"/>
      <c r="AC657" s="319"/>
      <c r="AD657" s="319"/>
      <c r="AF657" s="319"/>
      <c r="AK657" s="106"/>
      <c r="AL657" s="286"/>
      <c r="AM657" s="286"/>
      <c r="AN657" s="286"/>
      <c r="AO657" s="286"/>
      <c r="AP657" s="106"/>
      <c r="BA657" s="106"/>
      <c r="BC657" s="16"/>
      <c r="BD657" s="16"/>
    </row>
    <row r="658" spans="1:56">
      <c r="A658" s="106"/>
      <c r="I658" s="106"/>
      <c r="J658" s="286"/>
      <c r="K658" s="286"/>
      <c r="L658" s="286"/>
      <c r="M658" s="286"/>
      <c r="N658" s="106"/>
      <c r="O658" s="107"/>
      <c r="P658" s="108"/>
      <c r="R658" s="106"/>
      <c r="X658" s="106"/>
      <c r="Z658" s="319"/>
      <c r="AB658" s="319"/>
      <c r="AC658" s="319"/>
      <c r="AD658" s="319"/>
      <c r="AF658" s="319"/>
      <c r="AK658" s="106"/>
      <c r="AL658" s="286"/>
      <c r="AM658" s="286"/>
      <c r="AN658" s="286"/>
      <c r="AO658" s="286"/>
      <c r="AP658" s="106"/>
      <c r="BA658" s="106"/>
      <c r="BC658" s="16"/>
      <c r="BD658" s="16"/>
    </row>
    <row r="659" spans="1:56">
      <c r="A659" s="106"/>
      <c r="I659" s="106"/>
      <c r="J659" s="286"/>
      <c r="K659" s="286"/>
      <c r="L659" s="286"/>
      <c r="M659" s="286"/>
      <c r="N659" s="106"/>
      <c r="O659" s="107"/>
      <c r="P659" s="108"/>
      <c r="R659" s="106"/>
      <c r="X659" s="106"/>
      <c r="Z659" s="319"/>
      <c r="AB659" s="319"/>
      <c r="AC659" s="319"/>
      <c r="AD659" s="319"/>
      <c r="AF659" s="319"/>
      <c r="AK659" s="106"/>
      <c r="AL659" s="286"/>
      <c r="AM659" s="286"/>
      <c r="AN659" s="286"/>
      <c r="AO659" s="286"/>
      <c r="AP659" s="106"/>
      <c r="BA659" s="106"/>
      <c r="BC659" s="16"/>
      <c r="BD659" s="16"/>
    </row>
    <row r="660" spans="1:56">
      <c r="A660" s="106"/>
      <c r="I660" s="106"/>
      <c r="J660" s="286"/>
      <c r="K660" s="286"/>
      <c r="L660" s="286"/>
      <c r="M660" s="286"/>
      <c r="N660" s="106"/>
      <c r="O660" s="107"/>
      <c r="P660" s="108"/>
      <c r="R660" s="106"/>
      <c r="X660" s="106"/>
      <c r="Z660" s="319"/>
      <c r="AB660" s="319"/>
      <c r="AC660" s="319"/>
      <c r="AD660" s="319"/>
      <c r="AF660" s="319"/>
      <c r="AK660" s="106"/>
      <c r="AL660" s="286"/>
      <c r="AM660" s="286"/>
      <c r="AN660" s="286"/>
      <c r="AO660" s="286"/>
      <c r="AP660" s="106"/>
      <c r="BA660" s="106"/>
      <c r="BC660" s="16"/>
      <c r="BD660" s="16"/>
    </row>
    <row r="661" spans="1:56">
      <c r="A661" s="106"/>
      <c r="I661" s="106"/>
      <c r="J661" s="286"/>
      <c r="K661" s="286"/>
      <c r="L661" s="286"/>
      <c r="M661" s="286"/>
      <c r="N661" s="106"/>
      <c r="O661" s="107"/>
      <c r="P661" s="108"/>
      <c r="R661" s="106"/>
      <c r="X661" s="106"/>
      <c r="Z661" s="319"/>
      <c r="AB661" s="319"/>
      <c r="AC661" s="319"/>
      <c r="AD661" s="319"/>
      <c r="AF661" s="319"/>
      <c r="AK661" s="106"/>
      <c r="AL661" s="286"/>
      <c r="AM661" s="286"/>
      <c r="AN661" s="286"/>
      <c r="AO661" s="286"/>
      <c r="AP661" s="106"/>
      <c r="BA661" s="106"/>
      <c r="BC661" s="16"/>
      <c r="BD661" s="16"/>
    </row>
    <row r="662" spans="1:56">
      <c r="A662" s="106"/>
      <c r="I662" s="106"/>
      <c r="J662" s="286"/>
      <c r="K662" s="286"/>
      <c r="L662" s="286"/>
      <c r="M662" s="286"/>
      <c r="N662" s="106"/>
      <c r="O662" s="107"/>
      <c r="P662" s="108"/>
      <c r="R662" s="106"/>
      <c r="X662" s="106"/>
      <c r="Z662" s="319"/>
      <c r="AB662" s="319"/>
      <c r="AC662" s="319"/>
      <c r="AD662" s="319"/>
      <c r="AF662" s="319"/>
      <c r="AK662" s="106"/>
      <c r="AL662" s="286"/>
      <c r="AM662" s="286"/>
      <c r="AN662" s="286"/>
      <c r="AO662" s="286"/>
      <c r="AP662" s="106"/>
      <c r="BA662" s="106"/>
      <c r="BC662" s="16"/>
      <c r="BD662" s="16"/>
    </row>
    <row r="663" spans="1:56">
      <c r="A663" s="106"/>
      <c r="I663" s="106"/>
      <c r="J663" s="286"/>
      <c r="K663" s="286"/>
      <c r="L663" s="286"/>
      <c r="M663" s="286"/>
      <c r="N663" s="106"/>
      <c r="O663" s="107"/>
      <c r="P663" s="108"/>
      <c r="R663" s="106"/>
      <c r="X663" s="106"/>
      <c r="Z663" s="319"/>
      <c r="AB663" s="319"/>
      <c r="AC663" s="319"/>
      <c r="AD663" s="319"/>
      <c r="AF663" s="319"/>
      <c r="AK663" s="106"/>
      <c r="AL663" s="286"/>
      <c r="AM663" s="286"/>
      <c r="AN663" s="286"/>
      <c r="AO663" s="286"/>
      <c r="AP663" s="106"/>
      <c r="BA663" s="106"/>
      <c r="BC663" s="16"/>
      <c r="BD663" s="16"/>
    </row>
    <row r="664" spans="1:56">
      <c r="A664" s="106"/>
      <c r="I664" s="106"/>
      <c r="J664" s="286"/>
      <c r="K664" s="286"/>
      <c r="L664" s="286"/>
      <c r="M664" s="286"/>
      <c r="N664" s="106"/>
      <c r="O664" s="107"/>
      <c r="P664" s="108"/>
      <c r="R664" s="106"/>
      <c r="X664" s="106"/>
      <c r="Z664" s="319"/>
      <c r="AB664" s="319"/>
      <c r="AC664" s="319"/>
      <c r="AD664" s="319"/>
      <c r="AF664" s="319"/>
      <c r="AK664" s="106"/>
      <c r="AL664" s="286"/>
      <c r="AM664" s="286"/>
      <c r="AN664" s="286"/>
      <c r="AO664" s="286"/>
      <c r="AP664" s="106"/>
      <c r="BA664" s="106"/>
      <c r="BC664" s="16"/>
      <c r="BD664" s="16"/>
    </row>
    <row r="665" spans="1:56">
      <c r="A665" s="106"/>
      <c r="I665" s="106"/>
      <c r="J665" s="286"/>
      <c r="K665" s="286"/>
      <c r="L665" s="286"/>
      <c r="M665" s="286"/>
      <c r="N665" s="106"/>
      <c r="O665" s="107"/>
      <c r="P665" s="108"/>
      <c r="R665" s="106"/>
      <c r="X665" s="106"/>
      <c r="Z665" s="319"/>
      <c r="AB665" s="319"/>
      <c r="AC665" s="319"/>
      <c r="AD665" s="319"/>
      <c r="AF665" s="319"/>
      <c r="AK665" s="106"/>
      <c r="AL665" s="286"/>
      <c r="AM665" s="286"/>
      <c r="AN665" s="286"/>
      <c r="AO665" s="286"/>
      <c r="AP665" s="106"/>
      <c r="BA665" s="106"/>
      <c r="BC665" s="16"/>
      <c r="BD665" s="16"/>
    </row>
    <row r="666" spans="1:56">
      <c r="A666" s="106"/>
      <c r="I666" s="106"/>
      <c r="J666" s="286"/>
      <c r="K666" s="286"/>
      <c r="L666" s="286"/>
      <c r="M666" s="286"/>
      <c r="N666" s="106"/>
      <c r="O666" s="107"/>
      <c r="P666" s="108"/>
      <c r="R666" s="106"/>
      <c r="X666" s="106"/>
      <c r="Z666" s="319"/>
      <c r="AB666" s="319"/>
      <c r="AC666" s="319"/>
      <c r="AD666" s="319"/>
      <c r="AF666" s="319"/>
      <c r="AK666" s="106"/>
      <c r="AL666" s="286"/>
      <c r="AM666" s="286"/>
      <c r="AN666" s="286"/>
      <c r="AO666" s="286"/>
      <c r="AP666" s="106"/>
      <c r="BA666" s="106"/>
      <c r="BC666" s="16"/>
      <c r="BD666" s="16"/>
    </row>
    <row r="667" spans="1:56">
      <c r="A667" s="106"/>
      <c r="I667" s="106"/>
      <c r="J667" s="286"/>
      <c r="K667" s="286"/>
      <c r="L667" s="286"/>
      <c r="M667" s="286"/>
      <c r="N667" s="106"/>
      <c r="O667" s="107"/>
      <c r="P667" s="108"/>
      <c r="R667" s="106"/>
      <c r="X667" s="106"/>
      <c r="Z667" s="319"/>
      <c r="AB667" s="319"/>
      <c r="AC667" s="319"/>
      <c r="AD667" s="319"/>
      <c r="AF667" s="319"/>
      <c r="AK667" s="106"/>
      <c r="AL667" s="286"/>
      <c r="AM667" s="286"/>
      <c r="AN667" s="286"/>
      <c r="AO667" s="286"/>
      <c r="AP667" s="106"/>
      <c r="BA667" s="106"/>
      <c r="BC667" s="16"/>
      <c r="BD667" s="16"/>
    </row>
    <row r="668" spans="1:56">
      <c r="A668" s="106"/>
      <c r="I668" s="106"/>
      <c r="J668" s="286"/>
      <c r="K668" s="286"/>
      <c r="L668" s="286"/>
      <c r="M668" s="286"/>
      <c r="N668" s="106"/>
      <c r="O668" s="107"/>
      <c r="P668" s="108"/>
      <c r="R668" s="106"/>
      <c r="X668" s="106"/>
      <c r="Z668" s="319"/>
      <c r="AB668" s="319"/>
      <c r="AC668" s="319"/>
      <c r="AD668" s="319"/>
      <c r="AF668" s="319"/>
      <c r="AK668" s="106"/>
      <c r="AL668" s="286"/>
      <c r="AM668" s="286"/>
      <c r="AN668" s="286"/>
      <c r="AO668" s="286"/>
      <c r="AP668" s="106"/>
      <c r="BA668" s="106"/>
      <c r="BC668" s="16"/>
      <c r="BD668" s="16"/>
    </row>
    <row r="669" spans="1:56">
      <c r="A669" s="106"/>
      <c r="I669" s="106"/>
      <c r="J669" s="286"/>
      <c r="K669" s="286"/>
      <c r="L669" s="286"/>
      <c r="M669" s="286"/>
      <c r="N669" s="106"/>
      <c r="O669" s="107"/>
      <c r="P669" s="108"/>
      <c r="R669" s="106"/>
      <c r="X669" s="106"/>
      <c r="Z669" s="319"/>
      <c r="AB669" s="319"/>
      <c r="AC669" s="319"/>
      <c r="AD669" s="319"/>
      <c r="AF669" s="319"/>
      <c r="AK669" s="106"/>
      <c r="AL669" s="286"/>
      <c r="AM669" s="286"/>
      <c r="AN669" s="286"/>
      <c r="AO669" s="286"/>
      <c r="AP669" s="106"/>
      <c r="BA669" s="106"/>
      <c r="BC669" s="16"/>
      <c r="BD669" s="16"/>
    </row>
    <row r="670" spans="1:56">
      <c r="A670" s="106"/>
      <c r="I670" s="106"/>
      <c r="J670" s="286"/>
      <c r="K670" s="286"/>
      <c r="L670" s="286"/>
      <c r="M670" s="286"/>
      <c r="N670" s="106"/>
      <c r="O670" s="107"/>
      <c r="P670" s="108"/>
      <c r="R670" s="106"/>
      <c r="X670" s="106"/>
      <c r="Z670" s="319"/>
      <c r="AB670" s="319"/>
      <c r="AC670" s="319"/>
      <c r="AD670" s="319"/>
      <c r="AF670" s="319"/>
      <c r="AK670" s="106"/>
      <c r="AL670" s="286"/>
      <c r="AM670" s="286"/>
      <c r="AN670" s="286"/>
      <c r="AO670" s="286"/>
      <c r="AP670" s="106"/>
      <c r="BA670" s="106"/>
      <c r="BC670" s="16"/>
      <c r="BD670" s="16"/>
    </row>
    <row r="671" spans="1:56">
      <c r="A671" s="106"/>
      <c r="I671" s="106"/>
      <c r="J671" s="286"/>
      <c r="K671" s="286"/>
      <c r="L671" s="286"/>
      <c r="M671" s="286"/>
      <c r="N671" s="106"/>
      <c r="O671" s="107"/>
      <c r="P671" s="108"/>
      <c r="R671" s="106"/>
      <c r="X671" s="106"/>
      <c r="Z671" s="319"/>
      <c r="AB671" s="319"/>
      <c r="AC671" s="319"/>
      <c r="AD671" s="319"/>
      <c r="AF671" s="319"/>
      <c r="AK671" s="106"/>
      <c r="AL671" s="286"/>
      <c r="AM671" s="286"/>
      <c r="AN671" s="286"/>
      <c r="AO671" s="286"/>
      <c r="AP671" s="106"/>
      <c r="BA671" s="106"/>
      <c r="BC671" s="16"/>
      <c r="BD671" s="16"/>
    </row>
    <row r="672" spans="1:56">
      <c r="A672" s="106"/>
      <c r="I672" s="106"/>
      <c r="J672" s="286"/>
      <c r="K672" s="286"/>
      <c r="L672" s="286"/>
      <c r="M672" s="286"/>
      <c r="N672" s="106"/>
      <c r="O672" s="107"/>
      <c r="P672" s="108"/>
      <c r="R672" s="106"/>
      <c r="X672" s="106"/>
      <c r="Z672" s="319"/>
      <c r="AB672" s="319"/>
      <c r="AC672" s="319"/>
      <c r="AD672" s="319"/>
      <c r="AF672" s="319"/>
      <c r="AK672" s="106"/>
      <c r="AL672" s="286"/>
      <c r="AM672" s="286"/>
      <c r="AN672" s="286"/>
      <c r="AO672" s="286"/>
      <c r="AP672" s="106"/>
      <c r="BA672" s="106"/>
      <c r="BC672" s="16"/>
      <c r="BD672" s="16"/>
    </row>
    <row r="673" spans="1:56">
      <c r="A673" s="106"/>
      <c r="I673" s="106"/>
      <c r="J673" s="286"/>
      <c r="K673" s="286"/>
      <c r="L673" s="286"/>
      <c r="M673" s="286"/>
      <c r="N673" s="106"/>
      <c r="O673" s="107"/>
      <c r="P673" s="108"/>
      <c r="R673" s="106"/>
      <c r="X673" s="106"/>
      <c r="Z673" s="319"/>
      <c r="AB673" s="319"/>
      <c r="AC673" s="319"/>
      <c r="AD673" s="319"/>
      <c r="AF673" s="319"/>
      <c r="AK673" s="106"/>
      <c r="AL673" s="286"/>
      <c r="AM673" s="286"/>
      <c r="AN673" s="286"/>
      <c r="AO673" s="286"/>
      <c r="AP673" s="106"/>
      <c r="BA673" s="106"/>
      <c r="BC673" s="16"/>
      <c r="BD673" s="16"/>
    </row>
    <row r="674" spans="1:56">
      <c r="A674" s="106"/>
      <c r="I674" s="106"/>
      <c r="J674" s="286"/>
      <c r="K674" s="286"/>
      <c r="L674" s="286"/>
      <c r="M674" s="286"/>
      <c r="N674" s="106"/>
      <c r="O674" s="107"/>
      <c r="P674" s="108"/>
      <c r="R674" s="106"/>
      <c r="X674" s="106"/>
      <c r="Z674" s="319"/>
      <c r="AB674" s="319"/>
      <c r="AC674" s="319"/>
      <c r="AD674" s="319"/>
      <c r="AF674" s="319"/>
      <c r="AK674" s="106"/>
      <c r="AL674" s="286"/>
      <c r="AM674" s="286"/>
      <c r="AN674" s="286"/>
      <c r="AO674" s="286"/>
      <c r="AP674" s="106"/>
      <c r="BA674" s="106"/>
      <c r="BC674" s="16"/>
      <c r="BD674" s="16"/>
    </row>
    <row r="675" spans="1:56">
      <c r="A675" s="106"/>
      <c r="I675" s="106"/>
      <c r="J675" s="286"/>
      <c r="K675" s="286"/>
      <c r="L675" s="286"/>
      <c r="M675" s="286"/>
      <c r="N675" s="106"/>
      <c r="O675" s="107"/>
      <c r="P675" s="108"/>
      <c r="R675" s="106"/>
      <c r="X675" s="106"/>
      <c r="Z675" s="319"/>
      <c r="AB675" s="319"/>
      <c r="AC675" s="319"/>
      <c r="AD675" s="319"/>
      <c r="AF675" s="319"/>
      <c r="AK675" s="106"/>
      <c r="AL675" s="286"/>
      <c r="AM675" s="286"/>
      <c r="AN675" s="286"/>
      <c r="AO675" s="286"/>
      <c r="AP675" s="106"/>
      <c r="BA675" s="106"/>
      <c r="BC675" s="16"/>
      <c r="BD675" s="16"/>
    </row>
    <row r="676" spans="1:56">
      <c r="A676" s="106"/>
      <c r="I676" s="106"/>
      <c r="J676" s="286"/>
      <c r="K676" s="286"/>
      <c r="L676" s="286"/>
      <c r="M676" s="286"/>
      <c r="N676" s="106"/>
      <c r="O676" s="107"/>
      <c r="P676" s="108"/>
      <c r="R676" s="106"/>
      <c r="X676" s="106"/>
      <c r="Z676" s="319"/>
      <c r="AB676" s="319"/>
      <c r="AC676" s="319"/>
      <c r="AD676" s="319"/>
      <c r="AF676" s="319"/>
      <c r="AK676" s="106"/>
      <c r="AL676" s="286"/>
      <c r="AM676" s="286"/>
      <c r="AN676" s="286"/>
      <c r="AO676" s="286"/>
      <c r="AP676" s="106"/>
      <c r="BA676" s="106"/>
      <c r="BC676" s="16"/>
      <c r="BD676" s="16"/>
    </row>
    <row r="677" spans="1:56">
      <c r="A677" s="106"/>
      <c r="I677" s="106"/>
      <c r="J677" s="286"/>
      <c r="K677" s="286"/>
      <c r="L677" s="286"/>
      <c r="M677" s="286"/>
      <c r="N677" s="106"/>
      <c r="O677" s="107"/>
      <c r="P677" s="108"/>
      <c r="R677" s="106"/>
      <c r="X677" s="106"/>
      <c r="Z677" s="319"/>
      <c r="AB677" s="319"/>
      <c r="AC677" s="319"/>
      <c r="AD677" s="319"/>
      <c r="AF677" s="319"/>
      <c r="AK677" s="106"/>
      <c r="AL677" s="286"/>
      <c r="AM677" s="286"/>
      <c r="AN677" s="286"/>
      <c r="AO677" s="286"/>
      <c r="AP677" s="106"/>
      <c r="BA677" s="106"/>
      <c r="BC677" s="16"/>
      <c r="BD677" s="16"/>
    </row>
    <row r="678" spans="1:56">
      <c r="A678" s="106"/>
      <c r="I678" s="106"/>
      <c r="J678" s="286"/>
      <c r="K678" s="286"/>
      <c r="L678" s="286"/>
      <c r="M678" s="286"/>
      <c r="N678" s="106"/>
      <c r="O678" s="107"/>
      <c r="P678" s="108"/>
      <c r="R678" s="106"/>
      <c r="X678" s="106"/>
      <c r="Z678" s="319"/>
      <c r="AB678" s="319"/>
      <c r="AC678" s="319"/>
      <c r="AD678" s="319"/>
      <c r="AF678" s="319"/>
      <c r="AK678" s="106"/>
      <c r="AL678" s="286"/>
      <c r="AM678" s="286"/>
      <c r="AN678" s="286"/>
      <c r="AO678" s="286"/>
      <c r="AP678" s="106"/>
      <c r="BA678" s="106"/>
      <c r="BC678" s="16"/>
      <c r="BD678" s="16"/>
    </row>
    <row r="679" spans="1:56">
      <c r="A679" s="106"/>
      <c r="I679" s="106"/>
      <c r="J679" s="286"/>
      <c r="K679" s="286"/>
      <c r="L679" s="286"/>
      <c r="M679" s="286"/>
      <c r="N679" s="106"/>
      <c r="O679" s="107"/>
      <c r="P679" s="108"/>
      <c r="R679" s="106"/>
      <c r="X679" s="106"/>
      <c r="Z679" s="319"/>
      <c r="AB679" s="319"/>
      <c r="AC679" s="319"/>
      <c r="AD679" s="319"/>
      <c r="AF679" s="319"/>
      <c r="AK679" s="106"/>
      <c r="AL679" s="286"/>
      <c r="AM679" s="286"/>
      <c r="AN679" s="286"/>
      <c r="AO679" s="286"/>
      <c r="AP679" s="106"/>
      <c r="BA679" s="106"/>
      <c r="BC679" s="16"/>
      <c r="BD679" s="16"/>
    </row>
    <row r="680" spans="1:56">
      <c r="A680" s="106"/>
      <c r="I680" s="106"/>
      <c r="J680" s="286"/>
      <c r="K680" s="286"/>
      <c r="L680" s="286"/>
      <c r="M680" s="286"/>
      <c r="N680" s="106"/>
      <c r="O680" s="107"/>
      <c r="P680" s="108"/>
      <c r="R680" s="106"/>
      <c r="X680" s="106"/>
      <c r="Z680" s="319"/>
      <c r="AB680" s="319"/>
      <c r="AC680" s="319"/>
      <c r="AD680" s="319"/>
      <c r="AF680" s="319"/>
      <c r="AK680" s="106"/>
      <c r="AL680" s="286"/>
      <c r="AM680" s="286"/>
      <c r="AN680" s="286"/>
      <c r="AO680" s="286"/>
      <c r="AP680" s="106"/>
      <c r="BA680" s="106"/>
      <c r="BC680" s="16"/>
      <c r="BD680" s="16"/>
    </row>
    <row r="681" spans="1:56">
      <c r="A681" s="106"/>
      <c r="I681" s="106"/>
      <c r="J681" s="286"/>
      <c r="K681" s="286"/>
      <c r="L681" s="286"/>
      <c r="M681" s="286"/>
      <c r="N681" s="106"/>
      <c r="O681" s="107"/>
      <c r="P681" s="108"/>
      <c r="R681" s="106"/>
      <c r="X681" s="106"/>
      <c r="Z681" s="319"/>
      <c r="AB681" s="319"/>
      <c r="AC681" s="319"/>
      <c r="AD681" s="319"/>
      <c r="AF681" s="319"/>
      <c r="AK681" s="106"/>
      <c r="AL681" s="286"/>
      <c r="AM681" s="286"/>
      <c r="AN681" s="286"/>
      <c r="AO681" s="286"/>
      <c r="AP681" s="106"/>
      <c r="BA681" s="106"/>
      <c r="BC681" s="16"/>
      <c r="BD681" s="16"/>
    </row>
    <row r="682" spans="1:56">
      <c r="A682" s="106"/>
      <c r="I682" s="106"/>
      <c r="J682" s="286"/>
      <c r="K682" s="286"/>
      <c r="L682" s="286"/>
      <c r="M682" s="286"/>
      <c r="N682" s="106"/>
      <c r="O682" s="107"/>
      <c r="P682" s="108"/>
      <c r="R682" s="106"/>
      <c r="X682" s="106"/>
      <c r="Z682" s="319"/>
      <c r="AB682" s="319"/>
      <c r="AC682" s="319"/>
      <c r="AD682" s="319"/>
      <c r="AF682" s="319"/>
      <c r="AK682" s="106"/>
      <c r="AL682" s="286"/>
      <c r="AM682" s="286"/>
      <c r="AN682" s="286"/>
      <c r="AO682" s="286"/>
      <c r="AP682" s="106"/>
      <c r="BA682" s="106"/>
      <c r="BC682" s="16"/>
      <c r="BD682" s="16"/>
    </row>
    <row r="683" spans="1:56">
      <c r="A683" s="106"/>
      <c r="I683" s="106"/>
      <c r="J683" s="286"/>
      <c r="K683" s="286"/>
      <c r="L683" s="286"/>
      <c r="M683" s="286"/>
      <c r="N683" s="106"/>
      <c r="O683" s="107"/>
      <c r="P683" s="108"/>
      <c r="R683" s="106"/>
      <c r="X683" s="106"/>
      <c r="Z683" s="319"/>
      <c r="AB683" s="319"/>
      <c r="AC683" s="319"/>
      <c r="AD683" s="319"/>
      <c r="AF683" s="319"/>
      <c r="AK683" s="106"/>
      <c r="AL683" s="286"/>
      <c r="AM683" s="286"/>
      <c r="AN683" s="286"/>
      <c r="AO683" s="286"/>
      <c r="AP683" s="106"/>
      <c r="BA683" s="106"/>
      <c r="BC683" s="16"/>
      <c r="BD683" s="16"/>
    </row>
    <row r="684" spans="1:56">
      <c r="A684" s="106"/>
      <c r="I684" s="106"/>
      <c r="J684" s="286"/>
      <c r="K684" s="286"/>
      <c r="L684" s="286"/>
      <c r="M684" s="286"/>
      <c r="N684" s="106"/>
      <c r="O684" s="107"/>
      <c r="P684" s="108"/>
      <c r="R684" s="106"/>
      <c r="X684" s="106"/>
      <c r="Z684" s="319"/>
      <c r="AB684" s="319"/>
      <c r="AC684" s="319"/>
      <c r="AD684" s="319"/>
      <c r="AF684" s="319"/>
      <c r="AK684" s="106"/>
      <c r="AL684" s="286"/>
      <c r="AM684" s="286"/>
      <c r="AN684" s="286"/>
      <c r="AO684" s="286"/>
      <c r="AP684" s="106"/>
      <c r="BA684" s="106"/>
      <c r="BC684" s="16"/>
      <c r="BD684" s="16"/>
    </row>
    <row r="685" spans="1:56">
      <c r="A685" s="106"/>
      <c r="I685" s="106"/>
      <c r="J685" s="286"/>
      <c r="K685" s="286"/>
      <c r="L685" s="286"/>
      <c r="M685" s="286"/>
      <c r="N685" s="106"/>
      <c r="O685" s="107"/>
      <c r="P685" s="108"/>
      <c r="R685" s="106"/>
      <c r="X685" s="106"/>
      <c r="Z685" s="319"/>
      <c r="AB685" s="319"/>
      <c r="AC685" s="319"/>
      <c r="AD685" s="319"/>
      <c r="AF685" s="319"/>
      <c r="AK685" s="106"/>
      <c r="AL685" s="286"/>
      <c r="AM685" s="286"/>
      <c r="AN685" s="286"/>
      <c r="AO685" s="286"/>
      <c r="AP685" s="106"/>
      <c r="BA685" s="106"/>
      <c r="BC685" s="16"/>
      <c r="BD685" s="16"/>
    </row>
    <row r="686" spans="1:56">
      <c r="A686" s="106"/>
      <c r="I686" s="106"/>
      <c r="J686" s="286"/>
      <c r="K686" s="286"/>
      <c r="L686" s="286"/>
      <c r="M686" s="286"/>
      <c r="N686" s="106"/>
      <c r="O686" s="107"/>
      <c r="P686" s="108"/>
      <c r="R686" s="106"/>
      <c r="X686" s="106"/>
      <c r="Z686" s="319"/>
      <c r="AB686" s="319"/>
      <c r="AC686" s="319"/>
      <c r="AD686" s="319"/>
      <c r="AF686" s="319"/>
      <c r="AK686" s="106"/>
      <c r="AL686" s="286"/>
      <c r="AM686" s="286"/>
      <c r="AN686" s="286"/>
      <c r="AO686" s="286"/>
      <c r="AP686" s="106"/>
      <c r="BA686" s="106"/>
      <c r="BC686" s="16"/>
      <c r="BD686" s="16"/>
    </row>
    <row r="687" spans="1:56">
      <c r="A687" s="106"/>
      <c r="I687" s="106"/>
      <c r="J687" s="286"/>
      <c r="K687" s="286"/>
      <c r="L687" s="286"/>
      <c r="M687" s="286"/>
      <c r="N687" s="106"/>
      <c r="O687" s="107"/>
      <c r="P687" s="108"/>
      <c r="R687" s="106"/>
      <c r="X687" s="106"/>
      <c r="Z687" s="319"/>
      <c r="AB687" s="319"/>
      <c r="AC687" s="319"/>
      <c r="AD687" s="319"/>
      <c r="AF687" s="319"/>
      <c r="AK687" s="106"/>
      <c r="AL687" s="286"/>
      <c r="AM687" s="286"/>
      <c r="AN687" s="286"/>
      <c r="AO687" s="286"/>
      <c r="AP687" s="106"/>
      <c r="BA687" s="106"/>
      <c r="BC687" s="16"/>
      <c r="BD687" s="16"/>
    </row>
    <row r="688" spans="1:56">
      <c r="A688" s="106"/>
      <c r="I688" s="106"/>
      <c r="J688" s="286"/>
      <c r="K688" s="286"/>
      <c r="L688" s="286"/>
      <c r="M688" s="286"/>
      <c r="N688" s="106"/>
      <c r="O688" s="107"/>
      <c r="P688" s="108"/>
      <c r="R688" s="106"/>
      <c r="X688" s="106"/>
      <c r="Z688" s="319"/>
      <c r="AB688" s="319"/>
      <c r="AC688" s="319"/>
      <c r="AD688" s="319"/>
      <c r="AF688" s="319"/>
      <c r="AK688" s="106"/>
      <c r="AL688" s="286"/>
      <c r="AM688" s="286"/>
      <c r="AN688" s="286"/>
      <c r="AO688" s="286"/>
      <c r="AP688" s="106"/>
      <c r="BA688" s="106"/>
      <c r="BC688" s="16"/>
      <c r="BD688" s="16"/>
    </row>
    <row r="689" spans="1:56">
      <c r="A689" s="106"/>
      <c r="I689" s="106"/>
      <c r="J689" s="286"/>
      <c r="K689" s="286"/>
      <c r="L689" s="286"/>
      <c r="M689" s="286"/>
      <c r="N689" s="106"/>
      <c r="O689" s="107"/>
      <c r="P689" s="108"/>
      <c r="R689" s="106"/>
      <c r="X689" s="106"/>
      <c r="Z689" s="319"/>
      <c r="AB689" s="319"/>
      <c r="AC689" s="319"/>
      <c r="AD689" s="319"/>
      <c r="AF689" s="319"/>
      <c r="AK689" s="106"/>
      <c r="AL689" s="286"/>
      <c r="AM689" s="286"/>
      <c r="AN689" s="286"/>
      <c r="AO689" s="286"/>
      <c r="AP689" s="106"/>
      <c r="BA689" s="106"/>
      <c r="BC689" s="16"/>
      <c r="BD689" s="16"/>
    </row>
    <row r="690" spans="1:56">
      <c r="A690" s="106"/>
      <c r="I690" s="106"/>
      <c r="J690" s="286"/>
      <c r="K690" s="286"/>
      <c r="L690" s="286"/>
      <c r="M690" s="286"/>
      <c r="N690" s="106"/>
      <c r="O690" s="107"/>
      <c r="P690" s="108"/>
      <c r="R690" s="106"/>
      <c r="X690" s="106"/>
      <c r="Z690" s="319"/>
      <c r="AB690" s="319"/>
      <c r="AC690" s="319"/>
      <c r="AD690" s="319"/>
      <c r="AF690" s="319"/>
      <c r="AK690" s="106"/>
      <c r="AL690" s="286"/>
      <c r="AM690" s="286"/>
      <c r="AN690" s="286"/>
      <c r="AO690" s="286"/>
      <c r="AP690" s="106"/>
      <c r="BA690" s="106"/>
      <c r="BC690" s="16"/>
      <c r="BD690" s="16"/>
    </row>
    <row r="691" spans="1:56">
      <c r="A691" s="106"/>
      <c r="I691" s="106"/>
      <c r="J691" s="286"/>
      <c r="K691" s="286"/>
      <c r="L691" s="286"/>
      <c r="M691" s="286"/>
      <c r="N691" s="106"/>
      <c r="O691" s="107"/>
      <c r="P691" s="108"/>
      <c r="R691" s="106"/>
      <c r="X691" s="106"/>
      <c r="Z691" s="319"/>
      <c r="AB691" s="319"/>
      <c r="AC691" s="319"/>
      <c r="AD691" s="319"/>
      <c r="AF691" s="319"/>
      <c r="AK691" s="106"/>
      <c r="AL691" s="286"/>
      <c r="AM691" s="286"/>
      <c r="AN691" s="286"/>
      <c r="AO691" s="286"/>
      <c r="AP691" s="106"/>
      <c r="BA691" s="106"/>
      <c r="BC691" s="16"/>
      <c r="BD691" s="16"/>
    </row>
    <row r="692" spans="1:56">
      <c r="A692" s="106"/>
      <c r="I692" s="106"/>
      <c r="J692" s="286"/>
      <c r="K692" s="286"/>
      <c r="L692" s="286"/>
      <c r="M692" s="286"/>
      <c r="N692" s="106"/>
      <c r="O692" s="107"/>
      <c r="P692" s="108"/>
      <c r="R692" s="106"/>
      <c r="X692" s="106"/>
      <c r="Z692" s="319"/>
      <c r="AB692" s="319"/>
      <c r="AC692" s="319"/>
      <c r="AD692" s="319"/>
      <c r="AF692" s="319"/>
      <c r="AK692" s="106"/>
      <c r="AL692" s="286"/>
      <c r="AM692" s="286"/>
      <c r="AN692" s="286"/>
      <c r="AO692" s="286"/>
      <c r="AP692" s="106"/>
      <c r="BA692" s="106"/>
      <c r="BC692" s="16"/>
      <c r="BD692" s="16"/>
    </row>
    <row r="693" spans="1:56">
      <c r="A693" s="106"/>
      <c r="I693" s="106"/>
      <c r="J693" s="286"/>
      <c r="K693" s="286"/>
      <c r="L693" s="286"/>
      <c r="M693" s="286"/>
      <c r="N693" s="106"/>
      <c r="O693" s="107"/>
      <c r="P693" s="108"/>
      <c r="R693" s="106"/>
      <c r="X693" s="106"/>
      <c r="Z693" s="319"/>
      <c r="AB693" s="319"/>
      <c r="AC693" s="319"/>
      <c r="AD693" s="319"/>
      <c r="AF693" s="319"/>
      <c r="AK693" s="106"/>
      <c r="AL693" s="286"/>
      <c r="AM693" s="286"/>
      <c r="AN693" s="286"/>
      <c r="AO693" s="286"/>
      <c r="AP693" s="106"/>
      <c r="BA693" s="106"/>
      <c r="BC693" s="16"/>
      <c r="BD693" s="16"/>
    </row>
    <row r="694" spans="1:56">
      <c r="A694" s="106"/>
      <c r="I694" s="106"/>
      <c r="J694" s="286"/>
      <c r="K694" s="286"/>
      <c r="L694" s="286"/>
      <c r="M694" s="286"/>
      <c r="N694" s="106"/>
      <c r="O694" s="107"/>
      <c r="P694" s="108"/>
      <c r="R694" s="106"/>
      <c r="X694" s="106"/>
      <c r="Z694" s="319"/>
      <c r="AB694" s="319"/>
      <c r="AC694" s="319"/>
      <c r="AD694" s="319"/>
      <c r="AF694" s="319"/>
      <c r="AK694" s="106"/>
      <c r="AL694" s="286"/>
      <c r="AM694" s="286"/>
      <c r="AN694" s="286"/>
      <c r="AO694" s="286"/>
      <c r="AP694" s="106"/>
      <c r="BA694" s="106"/>
      <c r="BC694" s="16"/>
      <c r="BD694" s="16"/>
    </row>
    <row r="695" spans="1:56">
      <c r="A695" s="106"/>
      <c r="I695" s="106"/>
      <c r="J695" s="286"/>
      <c r="K695" s="286"/>
      <c r="L695" s="286"/>
      <c r="M695" s="286"/>
      <c r="N695" s="106"/>
      <c r="O695" s="107"/>
      <c r="P695" s="108"/>
      <c r="R695" s="106"/>
      <c r="X695" s="106"/>
      <c r="Z695" s="319"/>
      <c r="AB695" s="319"/>
      <c r="AC695" s="319"/>
      <c r="AD695" s="319"/>
      <c r="AF695" s="319"/>
      <c r="AK695" s="106"/>
      <c r="AL695" s="286"/>
      <c r="AM695" s="286"/>
      <c r="AN695" s="286"/>
      <c r="AO695" s="286"/>
      <c r="AP695" s="106"/>
      <c r="BA695" s="106"/>
      <c r="BC695" s="16"/>
      <c r="BD695" s="16"/>
    </row>
    <row r="696" spans="1:56">
      <c r="A696" s="106"/>
      <c r="I696" s="106"/>
      <c r="J696" s="286"/>
      <c r="K696" s="286"/>
      <c r="L696" s="286"/>
      <c r="M696" s="286"/>
      <c r="N696" s="106"/>
      <c r="O696" s="107"/>
      <c r="P696" s="108"/>
      <c r="R696" s="106"/>
      <c r="X696" s="106"/>
      <c r="Z696" s="319"/>
      <c r="AB696" s="319"/>
      <c r="AC696" s="319"/>
      <c r="AD696" s="319"/>
      <c r="AF696" s="319"/>
      <c r="AK696" s="106"/>
      <c r="AL696" s="286"/>
      <c r="AM696" s="286"/>
      <c r="AN696" s="286"/>
      <c r="AO696" s="286"/>
      <c r="AP696" s="106"/>
      <c r="BA696" s="106"/>
      <c r="BC696" s="16"/>
      <c r="BD696" s="16"/>
    </row>
    <row r="697" spans="1:56">
      <c r="A697" s="106"/>
      <c r="I697" s="106"/>
      <c r="J697" s="286"/>
      <c r="K697" s="286"/>
      <c r="L697" s="286"/>
      <c r="M697" s="286"/>
      <c r="N697" s="106"/>
      <c r="O697" s="107"/>
      <c r="P697" s="108"/>
      <c r="R697" s="106"/>
      <c r="X697" s="106"/>
      <c r="Z697" s="319"/>
      <c r="AB697" s="319"/>
      <c r="AC697" s="319"/>
      <c r="AD697" s="319"/>
      <c r="AF697" s="319"/>
      <c r="AK697" s="106"/>
      <c r="AL697" s="286"/>
      <c r="AM697" s="286"/>
      <c r="AN697" s="286"/>
      <c r="AO697" s="286"/>
      <c r="AP697" s="106"/>
      <c r="BA697" s="106"/>
      <c r="BC697" s="16"/>
      <c r="BD697" s="16"/>
    </row>
    <row r="698" spans="1:56">
      <c r="A698" s="106"/>
      <c r="I698" s="106"/>
      <c r="J698" s="286"/>
      <c r="K698" s="286"/>
      <c r="L698" s="286"/>
      <c r="M698" s="286"/>
      <c r="N698" s="106"/>
      <c r="O698" s="107"/>
      <c r="P698" s="108"/>
      <c r="R698" s="106"/>
      <c r="X698" s="106"/>
      <c r="Z698" s="319"/>
      <c r="AB698" s="319"/>
      <c r="AC698" s="319"/>
      <c r="AD698" s="319"/>
      <c r="AF698" s="319"/>
      <c r="AK698" s="106"/>
      <c r="AL698" s="286"/>
      <c r="AM698" s="286"/>
      <c r="AN698" s="286"/>
      <c r="AO698" s="286"/>
      <c r="AP698" s="106"/>
      <c r="BA698" s="106"/>
      <c r="BC698" s="16"/>
      <c r="BD698" s="16"/>
    </row>
    <row r="699" spans="1:56">
      <c r="A699" s="106"/>
      <c r="I699" s="106"/>
      <c r="J699" s="286"/>
      <c r="K699" s="286"/>
      <c r="L699" s="286"/>
      <c r="M699" s="286"/>
      <c r="N699" s="106"/>
      <c r="O699" s="107"/>
      <c r="P699" s="108"/>
      <c r="R699" s="106"/>
      <c r="X699" s="106"/>
      <c r="Z699" s="319"/>
      <c r="AB699" s="319"/>
      <c r="AC699" s="319"/>
      <c r="AD699" s="319"/>
      <c r="AF699" s="319"/>
      <c r="AK699" s="106"/>
      <c r="AL699" s="286"/>
      <c r="AM699" s="286"/>
      <c r="AN699" s="286"/>
      <c r="AO699" s="286"/>
      <c r="AP699" s="106"/>
      <c r="BA699" s="106"/>
      <c r="BC699" s="16"/>
      <c r="BD699" s="16"/>
    </row>
    <row r="700" spans="1:56">
      <c r="A700" s="106"/>
      <c r="I700" s="106"/>
      <c r="J700" s="286"/>
      <c r="K700" s="286"/>
      <c r="L700" s="286"/>
      <c r="M700" s="286"/>
      <c r="N700" s="106"/>
      <c r="O700" s="107"/>
      <c r="P700" s="108"/>
      <c r="R700" s="106"/>
      <c r="X700" s="106"/>
      <c r="Z700" s="319"/>
      <c r="AB700" s="319"/>
      <c r="AC700" s="319"/>
      <c r="AD700" s="319"/>
      <c r="AF700" s="319"/>
      <c r="AK700" s="106"/>
      <c r="AL700" s="286"/>
      <c r="AM700" s="286"/>
      <c r="AN700" s="286"/>
      <c r="AO700" s="286"/>
      <c r="AP700" s="106"/>
      <c r="BA700" s="106"/>
      <c r="BC700" s="16"/>
      <c r="BD700" s="16"/>
    </row>
    <row r="701" spans="1:56">
      <c r="A701" s="106"/>
      <c r="I701" s="106"/>
      <c r="J701" s="286"/>
      <c r="K701" s="286"/>
      <c r="L701" s="286"/>
      <c r="M701" s="286"/>
      <c r="N701" s="106"/>
      <c r="O701" s="107"/>
      <c r="P701" s="108"/>
      <c r="R701" s="106"/>
      <c r="X701" s="106"/>
      <c r="Z701" s="319"/>
      <c r="AB701" s="319"/>
      <c r="AC701" s="319"/>
      <c r="AD701" s="319"/>
      <c r="AF701" s="319"/>
      <c r="AK701" s="106"/>
      <c r="AL701" s="286"/>
      <c r="AM701" s="286"/>
      <c r="AN701" s="286"/>
      <c r="AO701" s="286"/>
      <c r="AP701" s="106"/>
      <c r="BA701" s="106"/>
      <c r="BC701" s="16"/>
      <c r="BD701" s="16"/>
    </row>
    <row r="702" spans="1:56">
      <c r="A702" s="106"/>
      <c r="I702" s="106"/>
      <c r="J702" s="286"/>
      <c r="K702" s="286"/>
      <c r="L702" s="286"/>
      <c r="M702" s="286"/>
      <c r="N702" s="106"/>
      <c r="O702" s="107"/>
      <c r="P702" s="108"/>
      <c r="R702" s="106"/>
      <c r="X702" s="106"/>
      <c r="Z702" s="319"/>
      <c r="AB702" s="319"/>
      <c r="AC702" s="319"/>
      <c r="AD702" s="319"/>
      <c r="AF702" s="319"/>
      <c r="AK702" s="106"/>
      <c r="AL702" s="286"/>
      <c r="AM702" s="286"/>
      <c r="AN702" s="286"/>
      <c r="AO702" s="286"/>
      <c r="AP702" s="106"/>
      <c r="BA702" s="106"/>
      <c r="BC702" s="16"/>
      <c r="BD702" s="16"/>
    </row>
    <row r="703" spans="1:56">
      <c r="A703" s="106"/>
      <c r="I703" s="106"/>
      <c r="J703" s="286"/>
      <c r="K703" s="286"/>
      <c r="L703" s="286"/>
      <c r="M703" s="286"/>
      <c r="N703" s="106"/>
      <c r="O703" s="107"/>
      <c r="P703" s="108"/>
      <c r="R703" s="106"/>
      <c r="X703" s="106"/>
      <c r="Z703" s="319"/>
      <c r="AB703" s="319"/>
      <c r="AC703" s="319"/>
      <c r="AD703" s="319"/>
      <c r="AF703" s="319"/>
      <c r="AK703" s="106"/>
      <c r="AL703" s="286"/>
      <c r="AM703" s="286"/>
      <c r="AN703" s="286"/>
      <c r="AO703" s="286"/>
      <c r="AP703" s="106"/>
      <c r="BA703" s="106"/>
      <c r="BC703" s="16"/>
      <c r="BD703" s="16"/>
    </row>
    <row r="704" spans="1:56">
      <c r="A704" s="106"/>
      <c r="I704" s="106"/>
      <c r="J704" s="286"/>
      <c r="K704" s="286"/>
      <c r="L704" s="286"/>
      <c r="M704" s="286"/>
      <c r="N704" s="106"/>
      <c r="O704" s="107"/>
      <c r="P704" s="108"/>
      <c r="R704" s="106"/>
      <c r="X704" s="106"/>
      <c r="Z704" s="319"/>
      <c r="AB704" s="319"/>
      <c r="AC704" s="319"/>
      <c r="AD704" s="319"/>
      <c r="AF704" s="319"/>
      <c r="AK704" s="106"/>
      <c r="AL704" s="286"/>
      <c r="AM704" s="286"/>
      <c r="AN704" s="286"/>
      <c r="AO704" s="286"/>
      <c r="AP704" s="106"/>
      <c r="BA704" s="106"/>
      <c r="BC704" s="16"/>
      <c r="BD704" s="16"/>
    </row>
    <row r="705" spans="1:56">
      <c r="A705" s="106"/>
      <c r="I705" s="106"/>
      <c r="J705" s="286"/>
      <c r="K705" s="286"/>
      <c r="L705" s="286"/>
      <c r="M705" s="286"/>
      <c r="N705" s="106"/>
      <c r="O705" s="107"/>
      <c r="P705" s="108"/>
      <c r="R705" s="106"/>
      <c r="X705" s="106"/>
      <c r="Z705" s="319"/>
      <c r="AB705" s="319"/>
      <c r="AC705" s="319"/>
      <c r="AD705" s="319"/>
      <c r="AF705" s="319"/>
      <c r="AK705" s="106"/>
      <c r="AL705" s="286"/>
      <c r="AM705" s="286"/>
      <c r="AN705" s="286"/>
      <c r="AO705" s="286"/>
      <c r="AP705" s="106"/>
      <c r="BA705" s="106"/>
      <c r="BC705" s="16"/>
      <c r="BD705" s="16"/>
    </row>
    <row r="706" spans="1:56">
      <c r="A706" s="106"/>
      <c r="I706" s="106"/>
      <c r="J706" s="286"/>
      <c r="K706" s="286"/>
      <c r="L706" s="286"/>
      <c r="M706" s="286"/>
      <c r="N706" s="106"/>
      <c r="O706" s="107"/>
      <c r="P706" s="108"/>
      <c r="R706" s="106"/>
      <c r="X706" s="106"/>
      <c r="Z706" s="319"/>
      <c r="AB706" s="319"/>
      <c r="AC706" s="319"/>
      <c r="AD706" s="319"/>
      <c r="AF706" s="319"/>
      <c r="AK706" s="106"/>
      <c r="AL706" s="286"/>
      <c r="AM706" s="286"/>
      <c r="AN706" s="286"/>
      <c r="AO706" s="286"/>
      <c r="AP706" s="106"/>
      <c r="BA706" s="106"/>
      <c r="BC706" s="16"/>
      <c r="BD706" s="16"/>
    </row>
    <row r="707" spans="1:56">
      <c r="A707" s="106"/>
      <c r="I707" s="106"/>
      <c r="J707" s="286"/>
      <c r="K707" s="286"/>
      <c r="L707" s="286"/>
      <c r="M707" s="286"/>
      <c r="N707" s="106"/>
      <c r="O707" s="107"/>
      <c r="P707" s="108"/>
      <c r="R707" s="106"/>
      <c r="X707" s="106"/>
      <c r="Z707" s="319"/>
      <c r="AB707" s="319"/>
      <c r="AC707" s="319"/>
      <c r="AD707" s="319"/>
      <c r="AF707" s="319"/>
      <c r="AK707" s="106"/>
      <c r="AL707" s="286"/>
      <c r="AM707" s="286"/>
      <c r="AN707" s="286"/>
      <c r="AO707" s="286"/>
      <c r="AP707" s="106"/>
      <c r="BA707" s="106"/>
      <c r="BC707" s="16"/>
      <c r="BD707" s="16"/>
    </row>
    <row r="708" spans="1:56">
      <c r="A708" s="106"/>
      <c r="I708" s="106"/>
      <c r="J708" s="286"/>
      <c r="K708" s="286"/>
      <c r="L708" s="286"/>
      <c r="M708" s="286"/>
      <c r="N708" s="106"/>
      <c r="O708" s="107"/>
      <c r="P708" s="108"/>
      <c r="R708" s="106"/>
      <c r="X708" s="106"/>
      <c r="Z708" s="319"/>
      <c r="AB708" s="319"/>
      <c r="AC708" s="319"/>
      <c r="AD708" s="319"/>
      <c r="AF708" s="319"/>
      <c r="AK708" s="106"/>
      <c r="AL708" s="286"/>
      <c r="AM708" s="286"/>
      <c r="AN708" s="286"/>
      <c r="AO708" s="286"/>
      <c r="AP708" s="106"/>
      <c r="BA708" s="106"/>
      <c r="BC708" s="16"/>
      <c r="BD708" s="16"/>
    </row>
    <row r="709" spans="1:56">
      <c r="A709" s="106"/>
      <c r="I709" s="106"/>
      <c r="J709" s="286"/>
      <c r="K709" s="286"/>
      <c r="L709" s="286"/>
      <c r="M709" s="286"/>
      <c r="N709" s="106"/>
      <c r="O709" s="107"/>
      <c r="P709" s="108"/>
      <c r="R709" s="106"/>
      <c r="X709" s="106"/>
      <c r="Z709" s="319"/>
      <c r="AB709" s="319"/>
      <c r="AC709" s="319"/>
      <c r="AD709" s="319"/>
      <c r="AF709" s="319"/>
      <c r="AK709" s="106"/>
      <c r="AL709" s="286"/>
      <c r="AM709" s="286"/>
      <c r="AN709" s="286"/>
      <c r="AO709" s="286"/>
      <c r="AP709" s="106"/>
      <c r="BA709" s="106"/>
      <c r="BC709" s="16"/>
      <c r="BD709" s="16"/>
    </row>
    <row r="710" spans="1:56">
      <c r="A710" s="106"/>
      <c r="I710" s="106"/>
      <c r="J710" s="286"/>
      <c r="K710" s="286"/>
      <c r="L710" s="286"/>
      <c r="M710" s="286"/>
      <c r="N710" s="106"/>
      <c r="O710" s="107"/>
      <c r="P710" s="108"/>
      <c r="R710" s="106"/>
      <c r="X710" s="106"/>
      <c r="Z710" s="319"/>
      <c r="AB710" s="319"/>
      <c r="AC710" s="319"/>
      <c r="AD710" s="319"/>
      <c r="AF710" s="319"/>
      <c r="AK710" s="106"/>
      <c r="AL710" s="286"/>
      <c r="AM710" s="286"/>
      <c r="AN710" s="286"/>
      <c r="AO710" s="286"/>
      <c r="AP710" s="106"/>
      <c r="BA710" s="106"/>
      <c r="BC710" s="16"/>
      <c r="BD710" s="16"/>
    </row>
    <row r="711" spans="1:56">
      <c r="A711" s="106"/>
      <c r="I711" s="106"/>
      <c r="J711" s="286"/>
      <c r="K711" s="286"/>
      <c r="L711" s="286"/>
      <c r="M711" s="286"/>
      <c r="N711" s="106"/>
      <c r="O711" s="107"/>
      <c r="P711" s="108"/>
      <c r="R711" s="106"/>
      <c r="X711" s="106"/>
      <c r="Z711" s="319"/>
      <c r="AB711" s="319"/>
      <c r="AC711" s="319"/>
      <c r="AD711" s="319"/>
      <c r="AF711" s="319"/>
      <c r="AK711" s="106"/>
      <c r="AL711" s="286"/>
      <c r="AM711" s="286"/>
      <c r="AN711" s="286"/>
      <c r="AO711" s="286"/>
      <c r="AP711" s="106"/>
      <c r="BA711" s="106"/>
      <c r="BC711" s="16"/>
      <c r="BD711" s="16"/>
    </row>
    <row r="712" spans="1:56">
      <c r="A712" s="106"/>
      <c r="I712" s="106"/>
      <c r="J712" s="286"/>
      <c r="K712" s="286"/>
      <c r="L712" s="286"/>
      <c r="M712" s="286"/>
      <c r="N712" s="106"/>
      <c r="O712" s="107"/>
      <c r="P712" s="108"/>
      <c r="R712" s="106"/>
      <c r="X712" s="106"/>
      <c r="Z712" s="319"/>
      <c r="AB712" s="319"/>
      <c r="AC712" s="319"/>
      <c r="AD712" s="319"/>
      <c r="AF712" s="319"/>
      <c r="AK712" s="106"/>
      <c r="AL712" s="286"/>
      <c r="AM712" s="286"/>
      <c r="AN712" s="286"/>
      <c r="AO712" s="286"/>
      <c r="AP712" s="106"/>
      <c r="BA712" s="106"/>
      <c r="BC712" s="16"/>
      <c r="BD712" s="16"/>
    </row>
    <row r="713" spans="1:56">
      <c r="A713" s="106"/>
      <c r="I713" s="106"/>
      <c r="J713" s="286"/>
      <c r="K713" s="286"/>
      <c r="L713" s="286"/>
      <c r="M713" s="286"/>
      <c r="N713" s="106"/>
      <c r="O713" s="107"/>
      <c r="P713" s="108"/>
      <c r="R713" s="106"/>
      <c r="X713" s="106"/>
      <c r="Z713" s="319"/>
      <c r="AB713" s="319"/>
      <c r="AC713" s="319"/>
      <c r="AD713" s="319"/>
      <c r="AF713" s="319"/>
      <c r="AK713" s="106"/>
      <c r="AL713" s="286"/>
      <c r="AM713" s="286"/>
      <c r="AN713" s="286"/>
      <c r="AO713" s="286"/>
      <c r="AP713" s="106"/>
      <c r="BA713" s="106"/>
      <c r="BC713" s="16"/>
      <c r="BD713" s="16"/>
    </row>
    <row r="714" spans="1:56">
      <c r="A714" s="106"/>
      <c r="I714" s="106"/>
      <c r="J714" s="286"/>
      <c r="K714" s="286"/>
      <c r="L714" s="286"/>
      <c r="M714" s="286"/>
      <c r="N714" s="106"/>
      <c r="O714" s="107"/>
      <c r="P714" s="108"/>
      <c r="R714" s="106"/>
      <c r="X714" s="106"/>
      <c r="Z714" s="319"/>
      <c r="AB714" s="319"/>
      <c r="AC714" s="319"/>
      <c r="AD714" s="319"/>
      <c r="AF714" s="319"/>
      <c r="AK714" s="106"/>
      <c r="AL714" s="286"/>
      <c r="AM714" s="286"/>
      <c r="AN714" s="286"/>
      <c r="AO714" s="286"/>
      <c r="AP714" s="106"/>
      <c r="BA714" s="106"/>
      <c r="BC714" s="16"/>
      <c r="BD714" s="16"/>
    </row>
    <row r="715" spans="1:56">
      <c r="A715" s="106"/>
      <c r="I715" s="106"/>
      <c r="J715" s="286"/>
      <c r="K715" s="286"/>
      <c r="L715" s="286"/>
      <c r="M715" s="286"/>
      <c r="N715" s="106"/>
      <c r="O715" s="107"/>
      <c r="P715" s="108"/>
      <c r="R715" s="106"/>
      <c r="X715" s="106"/>
      <c r="Z715" s="319"/>
      <c r="AB715" s="319"/>
      <c r="AC715" s="319"/>
      <c r="AD715" s="319"/>
      <c r="AF715" s="319"/>
      <c r="AK715" s="106"/>
      <c r="AL715" s="286"/>
      <c r="AM715" s="286"/>
      <c r="AN715" s="286"/>
      <c r="AO715" s="286"/>
      <c r="AP715" s="106"/>
      <c r="BA715" s="106"/>
      <c r="BC715" s="16"/>
      <c r="BD715" s="16"/>
    </row>
    <row r="716" spans="1:56">
      <c r="A716" s="106"/>
      <c r="I716" s="106"/>
      <c r="J716" s="286"/>
      <c r="K716" s="286"/>
      <c r="L716" s="286"/>
      <c r="M716" s="286"/>
      <c r="N716" s="106"/>
      <c r="O716" s="107"/>
      <c r="P716" s="108"/>
      <c r="R716" s="106"/>
      <c r="X716" s="106"/>
      <c r="Z716" s="319"/>
      <c r="AB716" s="319"/>
      <c r="AC716" s="319"/>
      <c r="AD716" s="319"/>
      <c r="AF716" s="319"/>
      <c r="AK716" s="106"/>
      <c r="AL716" s="286"/>
      <c r="AM716" s="286"/>
      <c r="AN716" s="286"/>
      <c r="AO716" s="286"/>
      <c r="AP716" s="106"/>
      <c r="BA716" s="106"/>
      <c r="BC716" s="16"/>
      <c r="BD716" s="16"/>
    </row>
    <row r="717" spans="1:56">
      <c r="A717" s="106"/>
      <c r="I717" s="106"/>
      <c r="J717" s="286"/>
      <c r="K717" s="286"/>
      <c r="L717" s="286"/>
      <c r="M717" s="286"/>
      <c r="N717" s="106"/>
      <c r="O717" s="107"/>
      <c r="P717" s="108"/>
      <c r="R717" s="106"/>
      <c r="X717" s="106"/>
      <c r="Z717" s="319"/>
      <c r="AB717" s="319"/>
      <c r="AC717" s="319"/>
      <c r="AD717" s="319"/>
      <c r="AF717" s="319"/>
      <c r="AK717" s="106"/>
      <c r="AL717" s="286"/>
      <c r="AM717" s="286"/>
      <c r="AN717" s="286"/>
      <c r="AO717" s="286"/>
      <c r="AP717" s="106"/>
      <c r="BA717" s="106"/>
      <c r="BC717" s="16"/>
      <c r="BD717" s="16"/>
    </row>
    <row r="718" spans="1:56">
      <c r="A718" s="106"/>
      <c r="I718" s="106"/>
      <c r="J718" s="286"/>
      <c r="K718" s="286"/>
      <c r="L718" s="286"/>
      <c r="M718" s="286"/>
      <c r="N718" s="106"/>
      <c r="O718" s="107"/>
      <c r="P718" s="108"/>
      <c r="R718" s="106"/>
      <c r="X718" s="106"/>
      <c r="Z718" s="319"/>
      <c r="AB718" s="319"/>
      <c r="AC718" s="319"/>
      <c r="AD718" s="319"/>
      <c r="AF718" s="319"/>
      <c r="AK718" s="106"/>
      <c r="AL718" s="286"/>
      <c r="AM718" s="286"/>
      <c r="AN718" s="286"/>
      <c r="AO718" s="286"/>
      <c r="AP718" s="106"/>
      <c r="BA718" s="106"/>
      <c r="BC718" s="16"/>
      <c r="BD718" s="16"/>
    </row>
    <row r="719" spans="1:56">
      <c r="A719" s="106"/>
      <c r="I719" s="106"/>
      <c r="J719" s="286"/>
      <c r="K719" s="286"/>
      <c r="L719" s="286"/>
      <c r="M719" s="286"/>
      <c r="N719" s="106"/>
      <c r="O719" s="107"/>
      <c r="P719" s="108"/>
      <c r="R719" s="106"/>
      <c r="X719" s="106"/>
      <c r="Z719" s="319"/>
      <c r="AB719" s="319"/>
      <c r="AC719" s="319"/>
      <c r="AD719" s="319"/>
      <c r="AF719" s="319"/>
      <c r="AK719" s="106"/>
      <c r="AL719" s="286"/>
      <c r="AM719" s="286"/>
      <c r="AN719" s="286"/>
      <c r="AO719" s="286"/>
      <c r="AP719" s="106"/>
      <c r="BA719" s="106"/>
      <c r="BC719" s="16"/>
      <c r="BD719" s="16"/>
    </row>
    <row r="720" spans="1:56">
      <c r="A720" s="106"/>
      <c r="I720" s="106"/>
      <c r="J720" s="286"/>
      <c r="K720" s="286"/>
      <c r="L720" s="286"/>
      <c r="M720" s="286"/>
      <c r="N720" s="106"/>
      <c r="O720" s="107"/>
      <c r="P720" s="108"/>
      <c r="R720" s="106"/>
      <c r="X720" s="106"/>
      <c r="Z720" s="319"/>
      <c r="AB720" s="319"/>
      <c r="AC720" s="319"/>
      <c r="AD720" s="319"/>
      <c r="AF720" s="319"/>
      <c r="AK720" s="106"/>
      <c r="AL720" s="286"/>
      <c r="AM720" s="286"/>
      <c r="AN720" s="286"/>
      <c r="AO720" s="286"/>
      <c r="AP720" s="106"/>
      <c r="BA720" s="106"/>
      <c r="BC720" s="16"/>
      <c r="BD720" s="16"/>
    </row>
    <row r="721" spans="1:56">
      <c r="A721" s="106"/>
      <c r="I721" s="106"/>
      <c r="J721" s="286"/>
      <c r="K721" s="286"/>
      <c r="L721" s="286"/>
      <c r="M721" s="286"/>
      <c r="N721" s="106"/>
      <c r="O721" s="107"/>
      <c r="P721" s="108"/>
      <c r="R721" s="106"/>
      <c r="X721" s="106"/>
      <c r="Z721" s="319"/>
      <c r="AB721" s="319"/>
      <c r="AC721" s="319"/>
      <c r="AD721" s="319"/>
      <c r="AF721" s="319"/>
      <c r="AK721" s="106"/>
      <c r="AL721" s="286"/>
      <c r="AM721" s="286"/>
      <c r="AN721" s="286"/>
      <c r="AO721" s="286"/>
      <c r="AP721" s="106"/>
      <c r="BA721" s="106"/>
      <c r="BC721" s="16"/>
      <c r="BD721" s="16"/>
    </row>
    <row r="722" spans="1:56">
      <c r="A722" s="106"/>
      <c r="I722" s="106"/>
      <c r="J722" s="286"/>
      <c r="K722" s="286"/>
      <c r="L722" s="286"/>
      <c r="M722" s="286"/>
      <c r="N722" s="106"/>
      <c r="O722" s="107"/>
      <c r="P722" s="108"/>
      <c r="R722" s="106"/>
      <c r="X722" s="106"/>
      <c r="Z722" s="319"/>
      <c r="AB722" s="319"/>
      <c r="AC722" s="319"/>
      <c r="AD722" s="319"/>
      <c r="AF722" s="319"/>
      <c r="AK722" s="106"/>
      <c r="AL722" s="286"/>
      <c r="AM722" s="286"/>
      <c r="AN722" s="286"/>
      <c r="AO722" s="286"/>
      <c r="AP722" s="106"/>
      <c r="BA722" s="106"/>
      <c r="BC722" s="16"/>
      <c r="BD722" s="16"/>
    </row>
    <row r="723" spans="1:56">
      <c r="A723" s="106"/>
      <c r="I723" s="106"/>
      <c r="J723" s="286"/>
      <c r="K723" s="286"/>
      <c r="L723" s="286"/>
      <c r="M723" s="286"/>
      <c r="N723" s="106"/>
      <c r="O723" s="107"/>
      <c r="P723" s="108"/>
      <c r="R723" s="106"/>
      <c r="X723" s="106"/>
      <c r="Z723" s="319"/>
      <c r="AB723" s="319"/>
      <c r="AC723" s="319"/>
      <c r="AD723" s="319"/>
      <c r="AF723" s="319"/>
      <c r="AK723" s="106"/>
      <c r="AL723" s="286"/>
      <c r="AM723" s="286"/>
      <c r="AN723" s="286"/>
      <c r="AO723" s="286"/>
      <c r="AP723" s="106"/>
      <c r="BA723" s="106"/>
      <c r="BC723" s="16"/>
      <c r="BD723" s="16"/>
    </row>
    <row r="724" spans="1:56">
      <c r="A724" s="106"/>
      <c r="I724" s="106"/>
      <c r="J724" s="286"/>
      <c r="K724" s="286"/>
      <c r="L724" s="286"/>
      <c r="M724" s="286"/>
      <c r="N724" s="106"/>
      <c r="O724" s="107"/>
      <c r="P724" s="108"/>
      <c r="R724" s="106"/>
      <c r="X724" s="106"/>
      <c r="Z724" s="319"/>
      <c r="AB724" s="319"/>
      <c r="AC724" s="319"/>
      <c r="AD724" s="319"/>
      <c r="AF724" s="319"/>
      <c r="AK724" s="106"/>
      <c r="AL724" s="286"/>
      <c r="AM724" s="286"/>
      <c r="AN724" s="286"/>
      <c r="AO724" s="286"/>
      <c r="AP724" s="106"/>
      <c r="BA724" s="106"/>
      <c r="BC724" s="16"/>
      <c r="BD724" s="16"/>
    </row>
    <row r="725" spans="1:56">
      <c r="A725" s="106"/>
      <c r="I725" s="106"/>
      <c r="J725" s="286"/>
      <c r="K725" s="286"/>
      <c r="L725" s="286"/>
      <c r="M725" s="286"/>
      <c r="N725" s="106"/>
      <c r="O725" s="107"/>
      <c r="P725" s="108"/>
      <c r="R725" s="106"/>
      <c r="X725" s="106"/>
      <c r="Z725" s="319"/>
      <c r="AB725" s="319"/>
      <c r="AC725" s="319"/>
      <c r="AD725" s="319"/>
      <c r="AF725" s="319"/>
      <c r="AK725" s="106"/>
      <c r="AL725" s="286"/>
      <c r="AM725" s="286"/>
      <c r="AN725" s="286"/>
      <c r="AO725" s="286"/>
      <c r="AP725" s="106"/>
      <c r="BA725" s="106"/>
      <c r="BC725" s="16"/>
      <c r="BD725" s="16"/>
    </row>
    <row r="726" spans="1:56">
      <c r="A726" s="106"/>
      <c r="I726" s="106"/>
      <c r="J726" s="286"/>
      <c r="K726" s="286"/>
      <c r="L726" s="286"/>
      <c r="M726" s="286"/>
      <c r="N726" s="106"/>
      <c r="O726" s="107"/>
      <c r="P726" s="108"/>
      <c r="R726" s="106"/>
      <c r="X726" s="106"/>
      <c r="Z726" s="319"/>
      <c r="AB726" s="319"/>
      <c r="AC726" s="319"/>
      <c r="AD726" s="319"/>
      <c r="AF726" s="319"/>
      <c r="AK726" s="106"/>
      <c r="AL726" s="286"/>
      <c r="AM726" s="286"/>
      <c r="AN726" s="286"/>
      <c r="AO726" s="286"/>
      <c r="AP726" s="106"/>
      <c r="BA726" s="106"/>
      <c r="BC726" s="16"/>
      <c r="BD726" s="16"/>
    </row>
    <row r="727" spans="1:56">
      <c r="A727" s="106"/>
      <c r="I727" s="106"/>
      <c r="J727" s="286"/>
      <c r="K727" s="286"/>
      <c r="L727" s="286"/>
      <c r="M727" s="286"/>
      <c r="N727" s="106"/>
      <c r="O727" s="107"/>
      <c r="P727" s="108"/>
      <c r="R727" s="106"/>
      <c r="X727" s="106"/>
      <c r="Z727" s="319"/>
      <c r="AB727" s="319"/>
      <c r="AC727" s="319"/>
      <c r="AD727" s="319"/>
      <c r="AF727" s="319"/>
      <c r="AK727" s="106"/>
      <c r="AL727" s="286"/>
      <c r="AM727" s="286"/>
      <c r="AN727" s="286"/>
      <c r="AO727" s="286"/>
      <c r="AP727" s="106"/>
      <c r="BA727" s="106"/>
      <c r="BC727" s="16"/>
      <c r="BD727" s="16"/>
    </row>
    <row r="728" spans="1:56">
      <c r="A728" s="106"/>
      <c r="I728" s="106"/>
      <c r="J728" s="286"/>
      <c r="K728" s="286"/>
      <c r="L728" s="286"/>
      <c r="M728" s="286"/>
      <c r="N728" s="106"/>
      <c r="O728" s="107"/>
      <c r="P728" s="108"/>
      <c r="R728" s="106"/>
      <c r="X728" s="106"/>
      <c r="Z728" s="319"/>
      <c r="AB728" s="319"/>
      <c r="AC728" s="319"/>
      <c r="AD728" s="319"/>
      <c r="AF728" s="319"/>
      <c r="AK728" s="106"/>
      <c r="AL728" s="286"/>
      <c r="AM728" s="286"/>
      <c r="AN728" s="286"/>
      <c r="AO728" s="286"/>
      <c r="AP728" s="106"/>
      <c r="BA728" s="106"/>
      <c r="BC728" s="16"/>
      <c r="BD728" s="16"/>
    </row>
    <row r="729" spans="1:56">
      <c r="A729" s="106"/>
      <c r="I729" s="106"/>
      <c r="J729" s="286"/>
      <c r="K729" s="286"/>
      <c r="L729" s="286"/>
      <c r="M729" s="286"/>
      <c r="N729" s="106"/>
      <c r="O729" s="107"/>
      <c r="P729" s="108"/>
      <c r="R729" s="106"/>
      <c r="X729" s="106"/>
      <c r="Z729" s="319"/>
      <c r="AB729" s="319"/>
      <c r="AC729" s="319"/>
      <c r="AD729" s="319"/>
      <c r="AF729" s="319"/>
      <c r="AK729" s="106"/>
      <c r="AL729" s="286"/>
      <c r="AM729" s="286"/>
      <c r="AN729" s="286"/>
      <c r="AO729" s="286"/>
      <c r="AP729" s="106"/>
      <c r="BA729" s="106"/>
      <c r="BC729" s="16"/>
      <c r="BD729" s="16"/>
    </row>
    <row r="730" spans="1:56">
      <c r="A730" s="106"/>
      <c r="I730" s="106"/>
      <c r="J730" s="286"/>
      <c r="K730" s="286"/>
      <c r="L730" s="286"/>
      <c r="M730" s="286"/>
      <c r="N730" s="106"/>
      <c r="O730" s="107"/>
      <c r="P730" s="108"/>
      <c r="R730" s="106"/>
      <c r="X730" s="106"/>
      <c r="Z730" s="319"/>
      <c r="AB730" s="319"/>
      <c r="AC730" s="319"/>
      <c r="AD730" s="319"/>
      <c r="AF730" s="319"/>
      <c r="AK730" s="106"/>
      <c r="AL730" s="286"/>
      <c r="AM730" s="286"/>
      <c r="AN730" s="286"/>
      <c r="AO730" s="286"/>
      <c r="AP730" s="106"/>
      <c r="BA730" s="106"/>
      <c r="BC730" s="16"/>
      <c r="BD730" s="16"/>
    </row>
    <row r="731" spans="1:56">
      <c r="A731" s="106"/>
      <c r="I731" s="106"/>
      <c r="J731" s="286"/>
      <c r="K731" s="286"/>
      <c r="L731" s="286"/>
      <c r="M731" s="286"/>
      <c r="N731" s="106"/>
      <c r="O731" s="107"/>
      <c r="P731" s="108"/>
      <c r="R731" s="106"/>
      <c r="X731" s="106"/>
      <c r="Z731" s="319"/>
      <c r="AB731" s="319"/>
      <c r="AC731" s="319"/>
      <c r="AD731" s="319"/>
      <c r="AF731" s="319"/>
      <c r="AK731" s="106"/>
      <c r="AL731" s="286"/>
      <c r="AM731" s="286"/>
      <c r="AN731" s="286"/>
      <c r="AO731" s="286"/>
      <c r="AP731" s="106"/>
      <c r="BA731" s="106"/>
      <c r="BC731" s="16"/>
      <c r="BD731" s="16"/>
    </row>
    <row r="732" spans="1:56">
      <c r="A732" s="106"/>
      <c r="I732" s="106"/>
      <c r="J732" s="286"/>
      <c r="K732" s="286"/>
      <c r="L732" s="286"/>
      <c r="M732" s="286"/>
      <c r="N732" s="106"/>
      <c r="O732" s="107"/>
      <c r="P732" s="108"/>
      <c r="R732" s="106"/>
      <c r="X732" s="106"/>
      <c r="Z732" s="319"/>
      <c r="AB732" s="319"/>
      <c r="AC732" s="319"/>
      <c r="AD732" s="319"/>
      <c r="AF732" s="319"/>
      <c r="AK732" s="106"/>
      <c r="AL732" s="286"/>
      <c r="AM732" s="286"/>
      <c r="AN732" s="286"/>
      <c r="AO732" s="286"/>
      <c r="AP732" s="106"/>
      <c r="BA732" s="106"/>
      <c r="BC732" s="16"/>
      <c r="BD732" s="16"/>
    </row>
    <row r="733" spans="1:56">
      <c r="A733" s="106"/>
      <c r="I733" s="106"/>
      <c r="J733" s="286"/>
      <c r="K733" s="286"/>
      <c r="L733" s="286"/>
      <c r="M733" s="286"/>
      <c r="N733" s="106"/>
      <c r="O733" s="107"/>
      <c r="P733" s="108"/>
      <c r="R733" s="106"/>
      <c r="X733" s="106"/>
      <c r="Z733" s="319"/>
      <c r="AB733" s="319"/>
      <c r="AC733" s="319"/>
      <c r="AD733" s="319"/>
      <c r="AF733" s="319"/>
      <c r="AK733" s="106"/>
      <c r="AL733" s="286"/>
      <c r="AM733" s="286"/>
      <c r="AN733" s="286"/>
      <c r="AO733" s="286"/>
      <c r="AP733" s="106"/>
      <c r="BA733" s="106"/>
      <c r="BC733" s="16"/>
      <c r="BD733" s="16"/>
    </row>
    <row r="734" spans="1:56">
      <c r="A734" s="106"/>
      <c r="I734" s="106"/>
      <c r="J734" s="286"/>
      <c r="K734" s="286"/>
      <c r="L734" s="286"/>
      <c r="M734" s="286"/>
      <c r="N734" s="106"/>
      <c r="O734" s="107"/>
      <c r="P734" s="108"/>
      <c r="R734" s="106"/>
      <c r="X734" s="106"/>
      <c r="Z734" s="319"/>
      <c r="AB734" s="319"/>
      <c r="AC734" s="319"/>
      <c r="AD734" s="319"/>
      <c r="AF734" s="319"/>
      <c r="AK734" s="106"/>
      <c r="AL734" s="286"/>
      <c r="AM734" s="286"/>
      <c r="AN734" s="286"/>
      <c r="AO734" s="286"/>
      <c r="AP734" s="106"/>
      <c r="BA734" s="106"/>
      <c r="BC734" s="16"/>
      <c r="BD734" s="16"/>
    </row>
    <row r="735" spans="1:56">
      <c r="A735" s="106"/>
      <c r="I735" s="106"/>
      <c r="J735" s="286"/>
      <c r="K735" s="286"/>
      <c r="L735" s="286"/>
      <c r="M735" s="286"/>
      <c r="N735" s="106"/>
      <c r="O735" s="107"/>
      <c r="P735" s="108"/>
      <c r="R735" s="106"/>
      <c r="X735" s="106"/>
      <c r="Z735" s="319"/>
      <c r="AB735" s="319"/>
      <c r="AC735" s="319"/>
      <c r="AD735" s="319"/>
      <c r="AF735" s="319"/>
      <c r="AK735" s="106"/>
      <c r="AL735" s="286"/>
      <c r="AM735" s="286"/>
      <c r="AN735" s="286"/>
      <c r="AO735" s="286"/>
      <c r="AP735" s="106"/>
      <c r="BA735" s="106"/>
      <c r="BC735" s="16"/>
      <c r="BD735" s="16"/>
    </row>
    <row r="736" spans="1:56">
      <c r="A736" s="106"/>
      <c r="I736" s="106"/>
      <c r="J736" s="286"/>
      <c r="K736" s="286"/>
      <c r="L736" s="286"/>
      <c r="M736" s="286"/>
      <c r="N736" s="106"/>
      <c r="O736" s="107"/>
      <c r="P736" s="108"/>
      <c r="R736" s="106"/>
      <c r="X736" s="106"/>
      <c r="Z736" s="319"/>
      <c r="AB736" s="319"/>
      <c r="AC736" s="319"/>
      <c r="AD736" s="319"/>
      <c r="AF736" s="319"/>
      <c r="AK736" s="106"/>
      <c r="AL736" s="286"/>
      <c r="AM736" s="286"/>
      <c r="AN736" s="286"/>
      <c r="AO736" s="286"/>
      <c r="AP736" s="106"/>
      <c r="BA736" s="106"/>
      <c r="BC736" s="16"/>
      <c r="BD736" s="16"/>
    </row>
    <row r="737" spans="1:56">
      <c r="A737" s="106"/>
      <c r="I737" s="106"/>
      <c r="J737" s="286"/>
      <c r="K737" s="286"/>
      <c r="L737" s="286"/>
      <c r="M737" s="286"/>
      <c r="N737" s="106"/>
      <c r="O737" s="107"/>
      <c r="P737" s="108"/>
      <c r="R737" s="106"/>
      <c r="X737" s="106"/>
      <c r="Z737" s="319"/>
      <c r="AB737" s="319"/>
      <c r="AC737" s="319"/>
      <c r="AD737" s="319"/>
      <c r="AF737" s="319"/>
      <c r="AK737" s="106"/>
      <c r="AL737" s="286"/>
      <c r="AM737" s="286"/>
      <c r="AN737" s="286"/>
      <c r="AO737" s="286"/>
      <c r="AP737" s="106"/>
      <c r="BA737" s="106"/>
      <c r="BC737" s="16"/>
      <c r="BD737" s="16"/>
    </row>
    <row r="738" spans="1:56">
      <c r="A738" s="106"/>
      <c r="I738" s="106"/>
      <c r="J738" s="286"/>
      <c r="K738" s="286"/>
      <c r="L738" s="286"/>
      <c r="M738" s="286"/>
      <c r="N738" s="106"/>
      <c r="O738" s="107"/>
      <c r="P738" s="108"/>
      <c r="R738" s="106"/>
      <c r="X738" s="106"/>
      <c r="Z738" s="319"/>
      <c r="AB738" s="319"/>
      <c r="AC738" s="319"/>
      <c r="AD738" s="319"/>
      <c r="AF738" s="319"/>
      <c r="AK738" s="106"/>
      <c r="AL738" s="286"/>
      <c r="AM738" s="286"/>
      <c r="AN738" s="286"/>
      <c r="AO738" s="286"/>
      <c r="AP738" s="106"/>
      <c r="BA738" s="106"/>
      <c r="BC738" s="16"/>
      <c r="BD738" s="16"/>
    </row>
    <row r="739" spans="1:56">
      <c r="A739" s="106"/>
      <c r="I739" s="106"/>
      <c r="J739" s="286"/>
      <c r="K739" s="286"/>
      <c r="L739" s="286"/>
      <c r="M739" s="286"/>
      <c r="N739" s="106"/>
      <c r="O739" s="107"/>
      <c r="P739" s="108"/>
      <c r="R739" s="106"/>
      <c r="X739" s="106"/>
      <c r="Z739" s="319"/>
      <c r="AB739" s="319"/>
      <c r="AC739" s="319"/>
      <c r="AD739" s="319"/>
      <c r="AF739" s="319"/>
      <c r="AK739" s="106"/>
      <c r="AL739" s="286"/>
      <c r="AM739" s="286"/>
      <c r="AN739" s="286"/>
      <c r="AO739" s="286"/>
      <c r="AP739" s="106"/>
      <c r="BA739" s="106"/>
      <c r="BC739" s="16"/>
      <c r="BD739" s="16"/>
    </row>
    <row r="740" spans="1:56">
      <c r="A740" s="106"/>
      <c r="I740" s="106"/>
      <c r="J740" s="286"/>
      <c r="K740" s="286"/>
      <c r="L740" s="286"/>
      <c r="M740" s="286"/>
      <c r="N740" s="106"/>
      <c r="O740" s="107"/>
      <c r="P740" s="108"/>
      <c r="R740" s="106"/>
      <c r="X740" s="106"/>
      <c r="Z740" s="319"/>
      <c r="AB740" s="319"/>
      <c r="AC740" s="319"/>
      <c r="AD740" s="319"/>
      <c r="AF740" s="319"/>
      <c r="AK740" s="106"/>
      <c r="AL740" s="286"/>
      <c r="AM740" s="286"/>
      <c r="AN740" s="286"/>
      <c r="AO740" s="286"/>
      <c r="AP740" s="106"/>
      <c r="BA740" s="106"/>
      <c r="BC740" s="16"/>
      <c r="BD740" s="16"/>
    </row>
    <row r="741" spans="1:56">
      <c r="A741" s="106"/>
      <c r="I741" s="106"/>
      <c r="J741" s="286"/>
      <c r="K741" s="286"/>
      <c r="L741" s="286"/>
      <c r="M741" s="286"/>
      <c r="N741" s="106"/>
      <c r="O741" s="107"/>
      <c r="P741" s="108"/>
      <c r="R741" s="106"/>
      <c r="X741" s="106"/>
      <c r="Z741" s="319"/>
      <c r="AB741" s="319"/>
      <c r="AC741" s="319"/>
      <c r="AD741" s="319"/>
      <c r="AF741" s="319"/>
      <c r="AK741" s="106"/>
      <c r="AL741" s="286"/>
      <c r="AM741" s="286"/>
      <c r="AN741" s="286"/>
      <c r="AO741" s="286"/>
      <c r="AP741" s="106"/>
      <c r="BA741" s="106"/>
      <c r="BC741" s="16"/>
      <c r="BD741" s="16"/>
    </row>
    <row r="742" spans="1:56">
      <c r="A742" s="106"/>
      <c r="I742" s="106"/>
      <c r="J742" s="286"/>
      <c r="K742" s="286"/>
      <c r="L742" s="286"/>
      <c r="M742" s="286"/>
      <c r="N742" s="106"/>
      <c r="O742" s="107"/>
      <c r="P742" s="108"/>
      <c r="R742" s="106"/>
      <c r="X742" s="106"/>
      <c r="Z742" s="319"/>
      <c r="AB742" s="319"/>
      <c r="AC742" s="319"/>
      <c r="AD742" s="319"/>
      <c r="AF742" s="319"/>
      <c r="AK742" s="106"/>
      <c r="AL742" s="286"/>
      <c r="AM742" s="286"/>
      <c r="AN742" s="286"/>
      <c r="AO742" s="286"/>
      <c r="AP742" s="106"/>
      <c r="BA742" s="106"/>
      <c r="BC742" s="16"/>
      <c r="BD742" s="16"/>
    </row>
    <row r="743" spans="1:56">
      <c r="A743" s="106"/>
      <c r="I743" s="106"/>
      <c r="J743" s="286"/>
      <c r="K743" s="286"/>
      <c r="L743" s="286"/>
      <c r="M743" s="286"/>
      <c r="N743" s="106"/>
      <c r="O743" s="107"/>
      <c r="P743" s="108"/>
      <c r="R743" s="106"/>
      <c r="X743" s="106"/>
      <c r="Z743" s="319"/>
      <c r="AB743" s="319"/>
      <c r="AC743" s="319"/>
      <c r="AD743" s="319"/>
      <c r="AF743" s="319"/>
      <c r="AK743" s="106"/>
      <c r="AL743" s="286"/>
      <c r="AM743" s="286"/>
      <c r="AN743" s="286"/>
      <c r="AO743" s="286"/>
      <c r="AP743" s="106"/>
      <c r="BA743" s="106"/>
      <c r="BC743" s="16"/>
      <c r="BD743" s="16"/>
    </row>
    <row r="744" spans="1:56">
      <c r="A744" s="106"/>
      <c r="I744" s="106"/>
      <c r="J744" s="286"/>
      <c r="K744" s="286"/>
      <c r="L744" s="286"/>
      <c r="M744" s="286"/>
      <c r="N744" s="106"/>
      <c r="O744" s="107"/>
      <c r="P744" s="108"/>
      <c r="R744" s="106"/>
      <c r="X744" s="106"/>
      <c r="Z744" s="319"/>
      <c r="AB744" s="319"/>
      <c r="AC744" s="319"/>
      <c r="AD744" s="319"/>
      <c r="AF744" s="319"/>
      <c r="AK744" s="106"/>
      <c r="AL744" s="286"/>
      <c r="AM744" s="286"/>
      <c r="AN744" s="286"/>
      <c r="AO744" s="286"/>
      <c r="AP744" s="106"/>
      <c r="BA744" s="106"/>
      <c r="BC744" s="16"/>
      <c r="BD744" s="16"/>
    </row>
    <row r="745" spans="1:56">
      <c r="A745" s="106"/>
      <c r="I745" s="106"/>
      <c r="J745" s="286"/>
      <c r="K745" s="286"/>
      <c r="L745" s="286"/>
      <c r="M745" s="286"/>
      <c r="N745" s="106"/>
      <c r="O745" s="107"/>
      <c r="P745" s="108"/>
      <c r="R745" s="106"/>
      <c r="X745" s="106"/>
      <c r="Z745" s="319"/>
      <c r="AB745" s="319"/>
      <c r="AC745" s="319"/>
      <c r="AD745" s="319"/>
      <c r="AF745" s="319"/>
      <c r="AK745" s="106"/>
      <c r="AL745" s="286"/>
      <c r="AM745" s="286"/>
      <c r="AN745" s="286"/>
      <c r="AO745" s="286"/>
      <c r="AP745" s="106"/>
      <c r="BA745" s="106"/>
      <c r="BC745" s="16"/>
      <c r="BD745" s="16"/>
    </row>
    <row r="746" spans="1:56">
      <c r="A746" s="106"/>
      <c r="I746" s="106"/>
      <c r="J746" s="286"/>
      <c r="K746" s="286"/>
      <c r="L746" s="286"/>
      <c r="M746" s="286"/>
      <c r="N746" s="106"/>
      <c r="O746" s="107"/>
      <c r="P746" s="108"/>
      <c r="R746" s="106"/>
      <c r="X746" s="106"/>
      <c r="Z746" s="319"/>
      <c r="AB746" s="319"/>
      <c r="AC746" s="319"/>
      <c r="AD746" s="319"/>
      <c r="AF746" s="319"/>
      <c r="AK746" s="106"/>
      <c r="AL746" s="286"/>
      <c r="AM746" s="286"/>
      <c r="AN746" s="286"/>
      <c r="AO746" s="286"/>
      <c r="AP746" s="106"/>
      <c r="BA746" s="106"/>
      <c r="BC746" s="16"/>
      <c r="BD746" s="16"/>
    </row>
    <row r="747" spans="1:56">
      <c r="A747" s="106"/>
      <c r="I747" s="106"/>
      <c r="J747" s="286"/>
      <c r="K747" s="286"/>
      <c r="L747" s="286"/>
      <c r="M747" s="286"/>
      <c r="N747" s="106"/>
      <c r="O747" s="107"/>
      <c r="P747" s="108"/>
      <c r="R747" s="106"/>
      <c r="X747" s="106"/>
      <c r="Z747" s="319"/>
      <c r="AB747" s="319"/>
      <c r="AC747" s="319"/>
      <c r="AD747" s="319"/>
      <c r="AF747" s="319"/>
      <c r="AK747" s="106"/>
      <c r="AL747" s="286"/>
      <c r="AM747" s="286"/>
      <c r="AN747" s="286"/>
      <c r="AO747" s="286"/>
      <c r="AP747" s="106"/>
      <c r="BA747" s="106"/>
      <c r="BC747" s="16"/>
      <c r="BD747" s="16"/>
    </row>
    <row r="748" spans="1:56">
      <c r="A748" s="106"/>
      <c r="I748" s="106"/>
      <c r="J748" s="286"/>
      <c r="K748" s="286"/>
      <c r="L748" s="286"/>
      <c r="M748" s="286"/>
      <c r="N748" s="106"/>
      <c r="O748" s="107"/>
      <c r="P748" s="108"/>
      <c r="R748" s="106"/>
      <c r="X748" s="106"/>
      <c r="Z748" s="319"/>
      <c r="AB748" s="319"/>
      <c r="AC748" s="319"/>
      <c r="AD748" s="319"/>
      <c r="AF748" s="319"/>
      <c r="AK748" s="106"/>
      <c r="AL748" s="286"/>
      <c r="AM748" s="286"/>
      <c r="AN748" s="286"/>
      <c r="AO748" s="286"/>
      <c r="AP748" s="106"/>
      <c r="BA748" s="106"/>
      <c r="BC748" s="16"/>
      <c r="BD748" s="16"/>
    </row>
    <row r="749" spans="1:56">
      <c r="A749" s="106"/>
      <c r="I749" s="106"/>
      <c r="J749" s="286"/>
      <c r="K749" s="286"/>
      <c r="L749" s="286"/>
      <c r="M749" s="286"/>
      <c r="N749" s="106"/>
      <c r="O749" s="107"/>
      <c r="P749" s="108"/>
      <c r="R749" s="106"/>
      <c r="X749" s="106"/>
      <c r="Z749" s="319"/>
      <c r="AB749" s="319"/>
      <c r="AC749" s="319"/>
      <c r="AD749" s="319"/>
      <c r="AF749" s="319"/>
      <c r="AK749" s="106"/>
      <c r="AL749" s="286"/>
      <c r="AM749" s="286"/>
      <c r="AN749" s="286"/>
      <c r="AO749" s="286"/>
      <c r="AP749" s="106"/>
      <c r="BA749" s="106"/>
      <c r="BC749" s="16"/>
      <c r="BD749" s="16"/>
    </row>
    <row r="750" spans="1:56">
      <c r="A750" s="106"/>
      <c r="I750" s="106"/>
      <c r="J750" s="286"/>
      <c r="K750" s="286"/>
      <c r="L750" s="286"/>
      <c r="M750" s="286"/>
      <c r="N750" s="106"/>
      <c r="O750" s="107"/>
      <c r="P750" s="108"/>
      <c r="R750" s="106"/>
      <c r="X750" s="106"/>
      <c r="Z750" s="319"/>
      <c r="AB750" s="319"/>
      <c r="AC750" s="319"/>
      <c r="AD750" s="319"/>
      <c r="AF750" s="319"/>
      <c r="AK750" s="106"/>
      <c r="AL750" s="286"/>
      <c r="AM750" s="286"/>
      <c r="AN750" s="286"/>
      <c r="AO750" s="286"/>
      <c r="AP750" s="106"/>
      <c r="BA750" s="106"/>
      <c r="BC750" s="16"/>
      <c r="BD750" s="16"/>
    </row>
    <row r="751" spans="1:56">
      <c r="A751" s="106"/>
      <c r="I751" s="106"/>
      <c r="J751" s="286"/>
      <c r="K751" s="286"/>
      <c r="L751" s="286"/>
      <c r="M751" s="286"/>
      <c r="N751" s="106"/>
      <c r="O751" s="107"/>
      <c r="P751" s="108"/>
      <c r="R751" s="106"/>
      <c r="X751" s="106"/>
      <c r="Z751" s="319"/>
      <c r="AB751" s="319"/>
      <c r="AC751" s="319"/>
      <c r="AD751" s="319"/>
      <c r="AF751" s="319"/>
      <c r="AK751" s="106"/>
      <c r="AL751" s="286"/>
      <c r="AM751" s="286"/>
      <c r="AN751" s="286"/>
      <c r="AO751" s="286"/>
      <c r="AP751" s="106"/>
      <c r="BA751" s="106"/>
      <c r="BC751" s="16"/>
      <c r="BD751" s="16"/>
    </row>
    <row r="752" spans="1:56">
      <c r="A752" s="106"/>
      <c r="I752" s="106"/>
      <c r="J752" s="286"/>
      <c r="K752" s="286"/>
      <c r="L752" s="286"/>
      <c r="M752" s="286"/>
      <c r="N752" s="106"/>
      <c r="O752" s="107"/>
      <c r="P752" s="108"/>
      <c r="R752" s="106"/>
      <c r="X752" s="106"/>
      <c r="Z752" s="319"/>
      <c r="AB752" s="319"/>
      <c r="AC752" s="319"/>
      <c r="AD752" s="319"/>
      <c r="AF752" s="319"/>
      <c r="AK752" s="106"/>
      <c r="AL752" s="286"/>
      <c r="AM752" s="286"/>
      <c r="AN752" s="286"/>
      <c r="AO752" s="286"/>
      <c r="AP752" s="106"/>
      <c r="BA752" s="106"/>
      <c r="BC752" s="16"/>
      <c r="BD752" s="16"/>
    </row>
    <row r="753" spans="1:56">
      <c r="A753" s="106"/>
      <c r="I753" s="106"/>
      <c r="J753" s="286"/>
      <c r="K753" s="286"/>
      <c r="L753" s="286"/>
      <c r="M753" s="286"/>
      <c r="N753" s="106"/>
      <c r="O753" s="107"/>
      <c r="P753" s="108"/>
      <c r="R753" s="106"/>
      <c r="X753" s="106"/>
      <c r="Z753" s="319"/>
      <c r="AB753" s="319"/>
      <c r="AC753" s="319"/>
      <c r="AD753" s="319"/>
      <c r="AF753" s="319"/>
      <c r="AK753" s="106"/>
      <c r="AL753" s="286"/>
      <c r="AM753" s="286"/>
      <c r="AN753" s="286"/>
      <c r="AO753" s="286"/>
      <c r="AP753" s="106"/>
      <c r="BA753" s="106"/>
      <c r="BC753" s="16"/>
      <c r="BD753" s="16"/>
    </row>
    <row r="754" spans="1:56">
      <c r="A754" s="106"/>
      <c r="I754" s="106"/>
      <c r="J754" s="286"/>
      <c r="K754" s="286"/>
      <c r="L754" s="286"/>
      <c r="M754" s="286"/>
      <c r="N754" s="106"/>
      <c r="O754" s="107"/>
      <c r="P754" s="108"/>
      <c r="R754" s="106"/>
      <c r="X754" s="106"/>
      <c r="Z754" s="319"/>
      <c r="AB754" s="319"/>
      <c r="AC754" s="319"/>
      <c r="AD754" s="319"/>
      <c r="AF754" s="319"/>
      <c r="AK754" s="106"/>
      <c r="AL754" s="286"/>
      <c r="AM754" s="286"/>
      <c r="AN754" s="286"/>
      <c r="AO754" s="286"/>
      <c r="AP754" s="106"/>
      <c r="BA754" s="106"/>
      <c r="BC754" s="16"/>
      <c r="BD754" s="16"/>
    </row>
    <row r="755" spans="1:56">
      <c r="A755" s="106"/>
      <c r="I755" s="106"/>
      <c r="J755" s="286"/>
      <c r="K755" s="286"/>
      <c r="L755" s="286"/>
      <c r="M755" s="286"/>
      <c r="N755" s="106"/>
      <c r="O755" s="107"/>
      <c r="P755" s="108"/>
      <c r="R755" s="106"/>
      <c r="X755" s="106"/>
      <c r="Z755" s="319"/>
      <c r="AB755" s="319"/>
      <c r="AC755" s="319"/>
      <c r="AD755" s="319"/>
      <c r="AF755" s="319"/>
      <c r="AK755" s="106"/>
      <c r="AL755" s="286"/>
      <c r="AM755" s="286"/>
      <c r="AN755" s="286"/>
      <c r="AO755" s="286"/>
      <c r="AP755" s="106"/>
      <c r="BA755" s="106"/>
      <c r="BC755" s="16"/>
      <c r="BD755" s="16"/>
    </row>
    <row r="756" spans="1:56">
      <c r="A756" s="106"/>
      <c r="I756" s="106"/>
      <c r="J756" s="286"/>
      <c r="K756" s="286"/>
      <c r="L756" s="286"/>
      <c r="M756" s="286"/>
      <c r="N756" s="106"/>
      <c r="O756" s="107"/>
      <c r="P756" s="108"/>
      <c r="R756" s="106"/>
      <c r="X756" s="106"/>
      <c r="Z756" s="319"/>
      <c r="AB756" s="319"/>
      <c r="AC756" s="319"/>
      <c r="AD756" s="319"/>
      <c r="AF756" s="319"/>
      <c r="AK756" s="106"/>
      <c r="AL756" s="286"/>
      <c r="AM756" s="286"/>
      <c r="AN756" s="286"/>
      <c r="AO756" s="286"/>
      <c r="AP756" s="106"/>
      <c r="BA756" s="106"/>
      <c r="BC756" s="16"/>
      <c r="BD756" s="16"/>
    </row>
    <row r="757" spans="1:56">
      <c r="A757" s="106"/>
      <c r="I757" s="106"/>
      <c r="J757" s="286"/>
      <c r="K757" s="286"/>
      <c r="L757" s="286"/>
      <c r="M757" s="286"/>
      <c r="N757" s="106"/>
      <c r="O757" s="107"/>
      <c r="P757" s="108"/>
      <c r="R757" s="106"/>
      <c r="X757" s="106"/>
      <c r="Z757" s="319"/>
      <c r="AB757" s="319"/>
      <c r="AC757" s="319"/>
      <c r="AD757" s="319"/>
      <c r="AF757" s="319"/>
      <c r="AK757" s="106"/>
      <c r="AL757" s="286"/>
      <c r="AM757" s="286"/>
      <c r="AN757" s="286"/>
      <c r="AO757" s="286"/>
      <c r="AP757" s="106"/>
      <c r="BA757" s="106"/>
      <c r="BC757" s="16"/>
      <c r="BD757" s="16"/>
    </row>
    <row r="758" spans="1:56">
      <c r="A758" s="106"/>
      <c r="I758" s="106"/>
      <c r="J758" s="286"/>
      <c r="K758" s="286"/>
      <c r="L758" s="286"/>
      <c r="M758" s="286"/>
      <c r="N758" s="106"/>
      <c r="O758" s="107"/>
      <c r="P758" s="108"/>
      <c r="R758" s="106"/>
      <c r="X758" s="106"/>
      <c r="Z758" s="319"/>
      <c r="AB758" s="319"/>
      <c r="AC758" s="319"/>
      <c r="AD758" s="319"/>
      <c r="AF758" s="319"/>
      <c r="AK758" s="106"/>
      <c r="AL758" s="286"/>
      <c r="AM758" s="286"/>
      <c r="AN758" s="286"/>
      <c r="AO758" s="286"/>
      <c r="AP758" s="106"/>
      <c r="BA758" s="106"/>
      <c r="BC758" s="16"/>
      <c r="BD758" s="16"/>
    </row>
    <row r="759" spans="1:56">
      <c r="A759" s="106"/>
      <c r="I759" s="106"/>
      <c r="J759" s="286"/>
      <c r="K759" s="286"/>
      <c r="L759" s="286"/>
      <c r="M759" s="286"/>
      <c r="N759" s="106"/>
      <c r="O759" s="107"/>
      <c r="P759" s="108"/>
      <c r="R759" s="106"/>
      <c r="X759" s="106"/>
      <c r="Z759" s="319"/>
      <c r="AB759" s="319"/>
      <c r="AC759" s="319"/>
      <c r="AD759" s="319"/>
      <c r="AF759" s="319"/>
      <c r="AK759" s="106"/>
      <c r="AL759" s="286"/>
      <c r="AM759" s="286"/>
      <c r="AN759" s="286"/>
      <c r="AO759" s="286"/>
      <c r="AP759" s="106"/>
      <c r="BA759" s="106"/>
      <c r="BC759" s="16"/>
      <c r="BD759" s="16"/>
    </row>
    <row r="760" spans="1:56">
      <c r="A760" s="106"/>
      <c r="I760" s="106"/>
      <c r="J760" s="286"/>
      <c r="K760" s="286"/>
      <c r="L760" s="286"/>
      <c r="M760" s="286"/>
      <c r="N760" s="106"/>
      <c r="O760" s="107"/>
      <c r="P760" s="108"/>
      <c r="R760" s="106"/>
      <c r="X760" s="106"/>
      <c r="Z760" s="319"/>
      <c r="AB760" s="319"/>
      <c r="AC760" s="319"/>
      <c r="AD760" s="319"/>
      <c r="AF760" s="319"/>
      <c r="AK760" s="106"/>
      <c r="AL760" s="286"/>
      <c r="AM760" s="286"/>
      <c r="AN760" s="286"/>
      <c r="AO760" s="286"/>
      <c r="AP760" s="106"/>
      <c r="BA760" s="106"/>
      <c r="BC760" s="16"/>
      <c r="BD760" s="16"/>
    </row>
    <row r="761" spans="1:56">
      <c r="A761" s="106"/>
      <c r="I761" s="106"/>
      <c r="J761" s="286"/>
      <c r="K761" s="286"/>
      <c r="L761" s="286"/>
      <c r="M761" s="286"/>
      <c r="N761" s="106"/>
      <c r="O761" s="107"/>
      <c r="P761" s="108"/>
      <c r="R761" s="106"/>
      <c r="X761" s="106"/>
      <c r="Z761" s="319"/>
      <c r="AB761" s="319"/>
      <c r="AC761" s="319"/>
      <c r="AD761" s="319"/>
      <c r="AF761" s="319"/>
      <c r="AK761" s="106"/>
      <c r="AL761" s="286"/>
      <c r="AM761" s="286"/>
      <c r="AN761" s="286"/>
      <c r="AO761" s="286"/>
      <c r="AP761" s="106"/>
      <c r="BA761" s="106"/>
      <c r="BC761" s="16"/>
      <c r="BD761" s="16"/>
    </row>
    <row r="762" spans="1:56">
      <c r="A762" s="106"/>
      <c r="I762" s="106"/>
      <c r="J762" s="286"/>
      <c r="K762" s="286"/>
      <c r="L762" s="286"/>
      <c r="M762" s="286"/>
      <c r="N762" s="106"/>
      <c r="O762" s="107"/>
      <c r="P762" s="108"/>
      <c r="R762" s="106"/>
      <c r="X762" s="106"/>
      <c r="Z762" s="319"/>
      <c r="AB762" s="319"/>
      <c r="AC762" s="319"/>
      <c r="AD762" s="319"/>
      <c r="AF762" s="319"/>
      <c r="AK762" s="106"/>
      <c r="AL762" s="286"/>
      <c r="AM762" s="286"/>
      <c r="AN762" s="286"/>
      <c r="AO762" s="286"/>
      <c r="AP762" s="106"/>
      <c r="BA762" s="106"/>
      <c r="BC762" s="16"/>
      <c r="BD762" s="16"/>
    </row>
    <row r="763" spans="1:56">
      <c r="A763" s="106"/>
      <c r="I763" s="106"/>
      <c r="J763" s="286"/>
      <c r="K763" s="286"/>
      <c r="L763" s="286"/>
      <c r="M763" s="286"/>
      <c r="N763" s="106"/>
      <c r="O763" s="107"/>
      <c r="P763" s="108"/>
      <c r="R763" s="106"/>
      <c r="X763" s="106"/>
      <c r="Z763" s="319"/>
      <c r="AB763" s="319"/>
      <c r="AC763" s="319"/>
      <c r="AD763" s="319"/>
      <c r="AF763" s="319"/>
      <c r="AK763" s="106"/>
      <c r="AL763" s="286"/>
      <c r="AM763" s="286"/>
      <c r="AN763" s="286"/>
      <c r="AO763" s="286"/>
      <c r="AP763" s="106"/>
      <c r="BA763" s="106"/>
      <c r="BC763" s="16"/>
      <c r="BD763" s="16"/>
    </row>
    <row r="764" spans="1:56">
      <c r="A764" s="106"/>
      <c r="I764" s="106"/>
      <c r="J764" s="286"/>
      <c r="K764" s="286"/>
      <c r="L764" s="286"/>
      <c r="M764" s="286"/>
      <c r="N764" s="106"/>
      <c r="O764" s="107"/>
      <c r="P764" s="108"/>
      <c r="R764" s="106"/>
      <c r="X764" s="106"/>
      <c r="Z764" s="319"/>
      <c r="AB764" s="319"/>
      <c r="AC764" s="319"/>
      <c r="AD764" s="319"/>
      <c r="AF764" s="319"/>
      <c r="AK764" s="106"/>
      <c r="AL764" s="286"/>
      <c r="AM764" s="286"/>
      <c r="AN764" s="286"/>
      <c r="AO764" s="286"/>
      <c r="AP764" s="106"/>
      <c r="BA764" s="106"/>
      <c r="BC764" s="16"/>
      <c r="BD764" s="16"/>
    </row>
    <row r="765" spans="1:56">
      <c r="A765" s="106"/>
      <c r="I765" s="106"/>
      <c r="J765" s="286"/>
      <c r="K765" s="286"/>
      <c r="L765" s="286"/>
      <c r="M765" s="286"/>
      <c r="N765" s="106"/>
      <c r="O765" s="107"/>
      <c r="P765" s="108"/>
      <c r="R765" s="106"/>
      <c r="X765" s="106"/>
      <c r="Z765" s="319"/>
      <c r="AB765" s="319"/>
      <c r="AC765" s="319"/>
      <c r="AD765" s="319"/>
      <c r="AF765" s="319"/>
      <c r="AK765" s="106"/>
      <c r="AL765" s="286"/>
      <c r="AM765" s="286"/>
      <c r="AN765" s="286"/>
      <c r="AO765" s="286"/>
      <c r="AP765" s="106"/>
      <c r="BA765" s="106"/>
      <c r="BC765" s="16"/>
      <c r="BD765" s="16"/>
    </row>
    <row r="766" spans="1:56">
      <c r="A766" s="106"/>
      <c r="I766" s="106"/>
      <c r="J766" s="286"/>
      <c r="K766" s="286"/>
      <c r="L766" s="286"/>
      <c r="M766" s="286"/>
      <c r="N766" s="106"/>
      <c r="O766" s="107"/>
      <c r="P766" s="108"/>
      <c r="R766" s="106"/>
      <c r="X766" s="106"/>
      <c r="Z766" s="319"/>
      <c r="AB766" s="319"/>
      <c r="AC766" s="319"/>
      <c r="AD766" s="319"/>
      <c r="AF766" s="319"/>
      <c r="AK766" s="106"/>
      <c r="AL766" s="286"/>
      <c r="AM766" s="286"/>
      <c r="AN766" s="286"/>
      <c r="AO766" s="286"/>
      <c r="AP766" s="106"/>
      <c r="BA766" s="106"/>
      <c r="BC766" s="16"/>
      <c r="BD766" s="16"/>
    </row>
    <row r="767" spans="1:56">
      <c r="A767" s="106"/>
      <c r="I767" s="106"/>
      <c r="J767" s="286"/>
      <c r="K767" s="286"/>
      <c r="L767" s="286"/>
      <c r="M767" s="286"/>
      <c r="N767" s="106"/>
      <c r="O767" s="107"/>
      <c r="P767" s="108"/>
      <c r="R767" s="106"/>
      <c r="X767" s="106"/>
      <c r="Z767" s="319"/>
      <c r="AB767" s="319"/>
      <c r="AC767" s="319"/>
      <c r="AD767" s="319"/>
      <c r="AF767" s="319"/>
      <c r="AK767" s="106"/>
      <c r="AL767" s="286"/>
      <c r="AM767" s="286"/>
      <c r="AN767" s="286"/>
      <c r="AO767" s="286"/>
      <c r="AP767" s="106"/>
      <c r="BA767" s="106"/>
      <c r="BC767" s="16"/>
      <c r="BD767" s="16"/>
    </row>
    <row r="768" spans="1:56">
      <c r="A768" s="106"/>
      <c r="I768" s="106"/>
      <c r="J768" s="286"/>
      <c r="K768" s="286"/>
      <c r="L768" s="286"/>
      <c r="M768" s="286"/>
      <c r="N768" s="106"/>
      <c r="O768" s="107"/>
      <c r="P768" s="108"/>
      <c r="R768" s="106"/>
      <c r="X768" s="106"/>
      <c r="Z768" s="319"/>
      <c r="AB768" s="319"/>
      <c r="AC768" s="319"/>
      <c r="AD768" s="319"/>
      <c r="AF768" s="319"/>
      <c r="AK768" s="106"/>
      <c r="AL768" s="286"/>
      <c r="AM768" s="286"/>
      <c r="AN768" s="286"/>
      <c r="AO768" s="286"/>
      <c r="AP768" s="106"/>
      <c r="BA768" s="106"/>
      <c r="BC768" s="16"/>
      <c r="BD768" s="16"/>
    </row>
    <row r="769" spans="1:56">
      <c r="A769" s="106"/>
      <c r="I769" s="106"/>
      <c r="J769" s="286"/>
      <c r="K769" s="286"/>
      <c r="L769" s="286"/>
      <c r="M769" s="286"/>
      <c r="N769" s="106"/>
      <c r="O769" s="107"/>
      <c r="P769" s="108"/>
      <c r="R769" s="106"/>
      <c r="X769" s="106"/>
      <c r="Z769" s="319"/>
      <c r="AB769" s="319"/>
      <c r="AC769" s="319"/>
      <c r="AD769" s="319"/>
      <c r="AF769" s="319"/>
      <c r="AK769" s="106"/>
      <c r="AL769" s="286"/>
      <c r="AM769" s="286"/>
      <c r="AN769" s="286"/>
      <c r="AO769" s="286"/>
      <c r="AP769" s="106"/>
      <c r="BA769" s="106"/>
      <c r="BC769" s="16"/>
      <c r="BD769" s="16"/>
    </row>
    <row r="770" spans="1:56">
      <c r="A770" s="106"/>
      <c r="I770" s="106"/>
      <c r="J770" s="286"/>
      <c r="K770" s="286"/>
      <c r="L770" s="286"/>
      <c r="M770" s="286"/>
      <c r="N770" s="106"/>
      <c r="O770" s="107"/>
      <c r="P770" s="108"/>
      <c r="R770" s="106"/>
      <c r="X770" s="106"/>
      <c r="Z770" s="319"/>
      <c r="AB770" s="319"/>
      <c r="AC770" s="319"/>
      <c r="AD770" s="319"/>
      <c r="AF770" s="319"/>
      <c r="AK770" s="106"/>
      <c r="AL770" s="286"/>
      <c r="AM770" s="286"/>
      <c r="AN770" s="286"/>
      <c r="AO770" s="286"/>
      <c r="AP770" s="106"/>
      <c r="BA770" s="106"/>
      <c r="BC770" s="16"/>
      <c r="BD770" s="16"/>
    </row>
    <row r="771" spans="1:56">
      <c r="A771" s="106"/>
      <c r="I771" s="106"/>
      <c r="J771" s="286"/>
      <c r="K771" s="286"/>
      <c r="L771" s="286"/>
      <c r="M771" s="286"/>
      <c r="N771" s="106"/>
      <c r="O771" s="107"/>
      <c r="P771" s="108"/>
      <c r="R771" s="106"/>
      <c r="X771" s="106"/>
      <c r="Z771" s="319"/>
      <c r="AB771" s="319"/>
      <c r="AC771" s="319"/>
      <c r="AD771" s="319"/>
      <c r="AF771" s="319"/>
      <c r="AK771" s="106"/>
      <c r="AL771" s="286"/>
      <c r="AM771" s="286"/>
      <c r="AN771" s="286"/>
      <c r="AO771" s="286"/>
      <c r="AP771" s="106"/>
      <c r="BA771" s="106"/>
      <c r="BC771" s="16"/>
      <c r="BD771" s="16"/>
    </row>
    <row r="772" spans="1:56">
      <c r="A772" s="106"/>
      <c r="I772" s="106"/>
      <c r="J772" s="286"/>
      <c r="K772" s="286"/>
      <c r="L772" s="286"/>
      <c r="M772" s="286"/>
      <c r="N772" s="106"/>
      <c r="O772" s="107"/>
      <c r="P772" s="108"/>
      <c r="R772" s="106"/>
      <c r="X772" s="106"/>
      <c r="Z772" s="319"/>
      <c r="AB772" s="319"/>
      <c r="AC772" s="319"/>
      <c r="AD772" s="319"/>
      <c r="AF772" s="319"/>
      <c r="AK772" s="106"/>
      <c r="AL772" s="286"/>
      <c r="AM772" s="286"/>
      <c r="AN772" s="286"/>
      <c r="AO772" s="286"/>
      <c r="AP772" s="106"/>
      <c r="BA772" s="106"/>
      <c r="BC772" s="16"/>
      <c r="BD772" s="16"/>
    </row>
    <row r="773" spans="1:56">
      <c r="A773" s="106"/>
      <c r="I773" s="106"/>
      <c r="J773" s="286"/>
      <c r="K773" s="286"/>
      <c r="L773" s="286"/>
      <c r="M773" s="286"/>
      <c r="N773" s="106"/>
      <c r="O773" s="107"/>
      <c r="P773" s="108"/>
      <c r="R773" s="106"/>
      <c r="X773" s="106"/>
      <c r="Z773" s="319"/>
      <c r="AB773" s="319"/>
      <c r="AC773" s="319"/>
      <c r="AD773" s="319"/>
      <c r="AF773" s="319"/>
      <c r="AK773" s="106"/>
      <c r="AL773" s="286"/>
      <c r="AM773" s="286"/>
      <c r="AN773" s="286"/>
      <c r="AO773" s="286"/>
      <c r="AP773" s="106"/>
      <c r="BA773" s="106"/>
      <c r="BC773" s="16"/>
      <c r="BD773" s="16"/>
    </row>
    <row r="774" spans="1:56">
      <c r="A774" s="106"/>
      <c r="I774" s="106"/>
      <c r="J774" s="286"/>
      <c r="K774" s="286"/>
      <c r="L774" s="286"/>
      <c r="M774" s="286"/>
      <c r="N774" s="106"/>
      <c r="O774" s="107"/>
      <c r="P774" s="108"/>
      <c r="R774" s="106"/>
      <c r="X774" s="106"/>
      <c r="Z774" s="319"/>
      <c r="AB774" s="319"/>
      <c r="AC774" s="319"/>
      <c r="AD774" s="319"/>
      <c r="AF774" s="319"/>
      <c r="AK774" s="106"/>
      <c r="AL774" s="286"/>
      <c r="AM774" s="286"/>
      <c r="AN774" s="286"/>
      <c r="AO774" s="286"/>
      <c r="AP774" s="106"/>
      <c r="BA774" s="106"/>
      <c r="BC774" s="16"/>
      <c r="BD774" s="16"/>
    </row>
    <row r="775" spans="1:56">
      <c r="A775" s="106"/>
      <c r="I775" s="106"/>
      <c r="J775" s="286"/>
      <c r="K775" s="286"/>
      <c r="L775" s="286"/>
      <c r="M775" s="286"/>
      <c r="N775" s="106"/>
      <c r="O775" s="107"/>
      <c r="P775" s="108"/>
      <c r="R775" s="106"/>
      <c r="X775" s="106"/>
      <c r="Z775" s="319"/>
      <c r="AB775" s="319"/>
      <c r="AC775" s="319"/>
      <c r="AD775" s="319"/>
      <c r="AF775" s="319"/>
      <c r="AK775" s="106"/>
      <c r="AL775" s="286"/>
      <c r="AM775" s="286"/>
      <c r="AN775" s="286"/>
      <c r="AO775" s="286"/>
      <c r="AP775" s="106"/>
      <c r="BA775" s="106"/>
      <c r="BC775" s="16"/>
      <c r="BD775" s="16"/>
    </row>
    <row r="776" spans="1:56">
      <c r="A776" s="106"/>
      <c r="I776" s="106"/>
      <c r="J776" s="286"/>
      <c r="K776" s="286"/>
      <c r="L776" s="286"/>
      <c r="M776" s="286"/>
      <c r="N776" s="106"/>
      <c r="O776" s="107"/>
      <c r="P776" s="108"/>
      <c r="R776" s="106"/>
      <c r="X776" s="106"/>
      <c r="Z776" s="319"/>
      <c r="AB776" s="319"/>
      <c r="AC776" s="319"/>
      <c r="AD776" s="319"/>
      <c r="AF776" s="319"/>
      <c r="AK776" s="106"/>
      <c r="AL776" s="286"/>
      <c r="AM776" s="286"/>
      <c r="AN776" s="286"/>
      <c r="AO776" s="286"/>
      <c r="AP776" s="106"/>
      <c r="BA776" s="106"/>
      <c r="BC776" s="16"/>
      <c r="BD776" s="16"/>
    </row>
    <row r="777" spans="1:56">
      <c r="A777" s="106"/>
      <c r="I777" s="106"/>
      <c r="J777" s="286"/>
      <c r="K777" s="286"/>
      <c r="L777" s="286"/>
      <c r="M777" s="286"/>
      <c r="N777" s="106"/>
      <c r="O777" s="107"/>
      <c r="P777" s="108"/>
      <c r="R777" s="106"/>
      <c r="X777" s="106"/>
      <c r="Z777" s="319"/>
      <c r="AB777" s="319"/>
      <c r="AC777" s="319"/>
      <c r="AD777" s="319"/>
      <c r="AF777" s="319"/>
      <c r="AK777" s="106"/>
      <c r="AL777" s="286"/>
      <c r="AM777" s="286"/>
      <c r="AN777" s="286"/>
      <c r="AO777" s="286"/>
      <c r="AP777" s="106"/>
      <c r="BA777" s="106"/>
      <c r="BC777" s="16"/>
      <c r="BD777" s="16"/>
    </row>
    <row r="778" spans="1:56">
      <c r="A778" s="106"/>
      <c r="I778" s="106"/>
      <c r="J778" s="286"/>
      <c r="K778" s="286"/>
      <c r="L778" s="286"/>
      <c r="M778" s="286"/>
      <c r="N778" s="106"/>
      <c r="O778" s="107"/>
      <c r="P778" s="108"/>
      <c r="R778" s="106"/>
      <c r="X778" s="106"/>
      <c r="Z778" s="319"/>
      <c r="AB778" s="319"/>
      <c r="AC778" s="319"/>
      <c r="AD778" s="319"/>
      <c r="AF778" s="319"/>
      <c r="AK778" s="106"/>
      <c r="AL778" s="286"/>
      <c r="AM778" s="286"/>
      <c r="AN778" s="286"/>
      <c r="AO778" s="286"/>
      <c r="AP778" s="106"/>
      <c r="BA778" s="106"/>
      <c r="BC778" s="16"/>
      <c r="BD778" s="16"/>
    </row>
    <row r="779" spans="1:56">
      <c r="A779" s="106"/>
      <c r="I779" s="106"/>
      <c r="J779" s="286"/>
      <c r="K779" s="286"/>
      <c r="L779" s="286"/>
      <c r="M779" s="286"/>
      <c r="N779" s="106"/>
      <c r="O779" s="107"/>
      <c r="P779" s="108"/>
      <c r="R779" s="106"/>
      <c r="X779" s="106"/>
      <c r="Z779" s="319"/>
      <c r="AB779" s="319"/>
      <c r="AC779" s="319"/>
      <c r="AD779" s="319"/>
      <c r="AF779" s="319"/>
      <c r="AK779" s="106"/>
      <c r="AL779" s="286"/>
      <c r="AM779" s="286"/>
      <c r="AN779" s="286"/>
      <c r="AO779" s="286"/>
      <c r="AP779" s="106"/>
      <c r="BA779" s="106"/>
      <c r="BC779" s="16"/>
      <c r="BD779" s="16"/>
    </row>
    <row r="780" spans="1:56">
      <c r="A780" s="106"/>
      <c r="I780" s="106"/>
      <c r="J780" s="286"/>
      <c r="K780" s="286"/>
      <c r="L780" s="286"/>
      <c r="M780" s="286"/>
      <c r="N780" s="106"/>
      <c r="O780" s="107"/>
      <c r="P780" s="108"/>
      <c r="R780" s="106"/>
      <c r="X780" s="106"/>
      <c r="Z780" s="319"/>
      <c r="AB780" s="319"/>
      <c r="AC780" s="319"/>
      <c r="AD780" s="319"/>
      <c r="AF780" s="319"/>
      <c r="AK780" s="106"/>
      <c r="AL780" s="286"/>
      <c r="AM780" s="286"/>
      <c r="AN780" s="286"/>
      <c r="AO780" s="286"/>
      <c r="AP780" s="106"/>
      <c r="BA780" s="106"/>
      <c r="BC780" s="16"/>
      <c r="BD780" s="16"/>
    </row>
    <row r="781" spans="1:56">
      <c r="A781" s="106"/>
      <c r="I781" s="106"/>
      <c r="J781" s="286"/>
      <c r="K781" s="286"/>
      <c r="L781" s="286"/>
      <c r="M781" s="286"/>
      <c r="N781" s="106"/>
      <c r="O781" s="107"/>
      <c r="P781" s="108"/>
      <c r="R781" s="106"/>
      <c r="X781" s="106"/>
      <c r="Z781" s="319"/>
      <c r="AB781" s="319"/>
      <c r="AC781" s="319"/>
      <c r="AD781" s="319"/>
      <c r="AF781" s="319"/>
      <c r="AK781" s="106"/>
      <c r="AL781" s="286"/>
      <c r="AM781" s="286"/>
      <c r="AN781" s="286"/>
      <c r="AO781" s="286"/>
      <c r="AP781" s="106"/>
      <c r="BA781" s="106"/>
      <c r="BC781" s="16"/>
      <c r="BD781" s="16"/>
    </row>
    <row r="782" spans="1:56">
      <c r="A782" s="106"/>
      <c r="I782" s="106"/>
      <c r="J782" s="286"/>
      <c r="K782" s="286"/>
      <c r="L782" s="286"/>
      <c r="M782" s="286"/>
      <c r="N782" s="106"/>
      <c r="O782" s="107"/>
      <c r="P782" s="108"/>
      <c r="R782" s="106"/>
      <c r="X782" s="106"/>
      <c r="Z782" s="319"/>
      <c r="AB782" s="319"/>
      <c r="AC782" s="319"/>
      <c r="AD782" s="319"/>
      <c r="AF782" s="319"/>
      <c r="AK782" s="106"/>
      <c r="AL782" s="286"/>
      <c r="AM782" s="286"/>
      <c r="AN782" s="286"/>
      <c r="AO782" s="286"/>
      <c r="AP782" s="106"/>
      <c r="BA782" s="106"/>
      <c r="BC782" s="16"/>
      <c r="BD782" s="16"/>
    </row>
    <row r="783" spans="1:56">
      <c r="A783" s="106"/>
      <c r="I783" s="106"/>
      <c r="J783" s="286"/>
      <c r="K783" s="286"/>
      <c r="L783" s="286"/>
      <c r="M783" s="286"/>
      <c r="N783" s="106"/>
      <c r="O783" s="107"/>
      <c r="P783" s="108"/>
      <c r="R783" s="106"/>
      <c r="X783" s="106"/>
      <c r="Z783" s="319"/>
      <c r="AB783" s="319"/>
      <c r="AC783" s="319"/>
      <c r="AD783" s="319"/>
      <c r="AF783" s="319"/>
      <c r="AK783" s="106"/>
      <c r="AL783" s="286"/>
      <c r="AM783" s="286"/>
      <c r="AN783" s="286"/>
      <c r="AO783" s="286"/>
      <c r="AP783" s="106"/>
      <c r="BA783" s="106"/>
      <c r="BC783" s="16"/>
      <c r="BD783" s="16"/>
    </row>
    <row r="784" spans="1:56">
      <c r="A784" s="106"/>
      <c r="I784" s="106"/>
      <c r="J784" s="286"/>
      <c r="K784" s="286"/>
      <c r="L784" s="286"/>
      <c r="M784" s="286"/>
      <c r="N784" s="106"/>
      <c r="O784" s="107"/>
      <c r="P784" s="108"/>
      <c r="R784" s="106"/>
      <c r="X784" s="106"/>
      <c r="Z784" s="319"/>
      <c r="AB784" s="319"/>
      <c r="AC784" s="319"/>
      <c r="AD784" s="319"/>
      <c r="AF784" s="319"/>
      <c r="AK784" s="106"/>
      <c r="AL784" s="286"/>
      <c r="AM784" s="286"/>
      <c r="AN784" s="286"/>
      <c r="AO784" s="286"/>
      <c r="AP784" s="106"/>
      <c r="BA784" s="106"/>
      <c r="BC784" s="16"/>
      <c r="BD784" s="16"/>
    </row>
    <row r="785" spans="1:56">
      <c r="A785" s="106"/>
      <c r="I785" s="106"/>
      <c r="J785" s="286"/>
      <c r="K785" s="286"/>
      <c r="L785" s="286"/>
      <c r="M785" s="286"/>
      <c r="N785" s="106"/>
      <c r="O785" s="107"/>
      <c r="P785" s="108"/>
      <c r="R785" s="106"/>
      <c r="X785" s="106"/>
      <c r="Z785" s="319"/>
      <c r="AB785" s="319"/>
      <c r="AC785" s="319"/>
      <c r="AD785" s="319"/>
      <c r="AF785" s="319"/>
      <c r="AK785" s="106"/>
      <c r="AL785" s="286"/>
      <c r="AM785" s="286"/>
      <c r="AN785" s="286"/>
      <c r="AO785" s="286"/>
      <c r="AP785" s="106"/>
      <c r="BA785" s="106"/>
      <c r="BC785" s="16"/>
      <c r="BD785" s="16"/>
    </row>
    <row r="786" spans="1:56">
      <c r="A786" s="106"/>
      <c r="I786" s="106"/>
      <c r="J786" s="286"/>
      <c r="K786" s="286"/>
      <c r="L786" s="286"/>
      <c r="M786" s="286"/>
      <c r="N786" s="106"/>
      <c r="O786" s="107"/>
      <c r="P786" s="108"/>
      <c r="R786" s="106"/>
      <c r="X786" s="106"/>
      <c r="Z786" s="319"/>
      <c r="AB786" s="319"/>
      <c r="AC786" s="319"/>
      <c r="AD786" s="319"/>
      <c r="AF786" s="319"/>
      <c r="AK786" s="106"/>
      <c r="AL786" s="286"/>
      <c r="AM786" s="286"/>
      <c r="AN786" s="286"/>
      <c r="AO786" s="286"/>
      <c r="AP786" s="106"/>
      <c r="BA786" s="106"/>
      <c r="BC786" s="16"/>
      <c r="BD786" s="16"/>
    </row>
    <row r="787" spans="1:56">
      <c r="A787" s="106"/>
      <c r="I787" s="106"/>
      <c r="J787" s="286"/>
      <c r="K787" s="286"/>
      <c r="L787" s="286"/>
      <c r="M787" s="286"/>
      <c r="N787" s="106"/>
      <c r="O787" s="107"/>
      <c r="P787" s="108"/>
      <c r="R787" s="106"/>
      <c r="X787" s="106"/>
      <c r="Z787" s="319"/>
      <c r="AB787" s="319"/>
      <c r="AC787" s="319"/>
      <c r="AD787" s="319"/>
      <c r="AF787" s="319"/>
      <c r="AK787" s="106"/>
      <c r="AL787" s="286"/>
      <c r="AM787" s="286"/>
      <c r="AN787" s="286"/>
      <c r="AO787" s="286"/>
      <c r="AP787" s="106"/>
      <c r="BA787" s="106"/>
      <c r="BC787" s="16"/>
      <c r="BD787" s="16"/>
    </row>
    <row r="788" spans="1:56">
      <c r="A788" s="106"/>
      <c r="I788" s="106"/>
      <c r="J788" s="286"/>
      <c r="K788" s="286"/>
      <c r="L788" s="286"/>
      <c r="M788" s="286"/>
      <c r="N788" s="106"/>
      <c r="O788" s="107"/>
      <c r="P788" s="108"/>
      <c r="R788" s="106"/>
      <c r="X788" s="106"/>
      <c r="Z788" s="319"/>
      <c r="AB788" s="319"/>
      <c r="AC788" s="319"/>
      <c r="AD788" s="319"/>
      <c r="AF788" s="319"/>
      <c r="AK788" s="106"/>
      <c r="AL788" s="286"/>
      <c r="AM788" s="286"/>
      <c r="AN788" s="286"/>
      <c r="AO788" s="286"/>
      <c r="AP788" s="106"/>
      <c r="BA788" s="106"/>
      <c r="BC788" s="16"/>
      <c r="BD788" s="16"/>
    </row>
    <row r="789" spans="1:56">
      <c r="A789" s="106"/>
      <c r="I789" s="106"/>
      <c r="J789" s="286"/>
      <c r="K789" s="286"/>
      <c r="L789" s="286"/>
      <c r="M789" s="286"/>
      <c r="N789" s="106"/>
      <c r="O789" s="107"/>
      <c r="P789" s="108"/>
      <c r="R789" s="106"/>
      <c r="X789" s="106"/>
      <c r="Z789" s="319"/>
      <c r="AB789" s="319"/>
      <c r="AC789" s="319"/>
      <c r="AD789" s="319"/>
      <c r="AF789" s="319"/>
      <c r="AK789" s="106"/>
      <c r="AL789" s="286"/>
      <c r="AM789" s="286"/>
      <c r="AN789" s="286"/>
      <c r="AO789" s="286"/>
      <c r="AP789" s="106"/>
      <c r="BA789" s="106"/>
      <c r="BC789" s="16"/>
      <c r="BD789" s="16"/>
    </row>
    <row r="790" spans="1:56">
      <c r="A790" s="106"/>
      <c r="I790" s="106"/>
      <c r="J790" s="286"/>
      <c r="K790" s="286"/>
      <c r="L790" s="286"/>
      <c r="M790" s="286"/>
      <c r="N790" s="106"/>
      <c r="O790" s="107"/>
      <c r="P790" s="108"/>
      <c r="R790" s="106"/>
      <c r="X790" s="106"/>
      <c r="Z790" s="319"/>
      <c r="AB790" s="319"/>
      <c r="AC790" s="319"/>
      <c r="AD790" s="319"/>
      <c r="AF790" s="319"/>
      <c r="AK790" s="106"/>
      <c r="AL790" s="286"/>
      <c r="AM790" s="286"/>
      <c r="AN790" s="286"/>
      <c r="AO790" s="286"/>
      <c r="AP790" s="106"/>
      <c r="BA790" s="106"/>
      <c r="BC790" s="16"/>
      <c r="BD790" s="16"/>
    </row>
    <row r="791" spans="1:56">
      <c r="A791" s="106"/>
      <c r="I791" s="106"/>
      <c r="J791" s="286"/>
      <c r="K791" s="286"/>
      <c r="L791" s="286"/>
      <c r="M791" s="286"/>
      <c r="N791" s="106"/>
      <c r="O791" s="107"/>
      <c r="P791" s="108"/>
      <c r="R791" s="106"/>
      <c r="X791" s="106"/>
      <c r="Z791" s="319"/>
      <c r="AB791" s="319"/>
      <c r="AC791" s="319"/>
      <c r="AD791" s="319"/>
      <c r="AF791" s="319"/>
      <c r="AK791" s="106"/>
      <c r="AL791" s="286"/>
      <c r="AM791" s="286"/>
      <c r="AN791" s="286"/>
      <c r="AO791" s="286"/>
      <c r="AP791" s="106"/>
      <c r="BA791" s="106"/>
      <c r="BC791" s="16"/>
      <c r="BD791" s="16"/>
    </row>
    <row r="792" spans="1:56">
      <c r="A792" s="106"/>
      <c r="I792" s="106"/>
      <c r="J792" s="286"/>
      <c r="K792" s="286"/>
      <c r="L792" s="286"/>
      <c r="M792" s="286"/>
      <c r="N792" s="106"/>
      <c r="O792" s="107"/>
      <c r="P792" s="108"/>
      <c r="R792" s="106"/>
      <c r="X792" s="106"/>
      <c r="Z792" s="319"/>
      <c r="AB792" s="319"/>
      <c r="AC792" s="319"/>
      <c r="AD792" s="319"/>
      <c r="AF792" s="319"/>
      <c r="AK792" s="106"/>
      <c r="AL792" s="286"/>
      <c r="AM792" s="286"/>
      <c r="AN792" s="286"/>
      <c r="AO792" s="286"/>
      <c r="AP792" s="106"/>
      <c r="BA792" s="106"/>
      <c r="BC792" s="16"/>
      <c r="BD792" s="16"/>
    </row>
    <row r="793" spans="1:56">
      <c r="A793" s="106"/>
      <c r="I793" s="106"/>
      <c r="J793" s="286"/>
      <c r="K793" s="286"/>
      <c r="L793" s="286"/>
      <c r="M793" s="286"/>
      <c r="N793" s="106"/>
      <c r="O793" s="107"/>
      <c r="P793" s="108"/>
      <c r="R793" s="106"/>
      <c r="X793" s="106"/>
      <c r="Z793" s="319"/>
      <c r="AB793" s="319"/>
      <c r="AC793" s="319"/>
      <c r="AD793" s="319"/>
      <c r="AF793" s="319"/>
      <c r="AK793" s="106"/>
      <c r="AL793" s="286"/>
      <c r="AM793" s="286"/>
      <c r="AN793" s="286"/>
      <c r="AO793" s="286"/>
      <c r="AP793" s="106"/>
      <c r="BA793" s="106"/>
      <c r="BC793" s="16"/>
      <c r="BD793" s="16"/>
    </row>
    <row r="794" spans="1:56">
      <c r="A794" s="106"/>
      <c r="I794" s="106"/>
      <c r="J794" s="286"/>
      <c r="K794" s="286"/>
      <c r="L794" s="286"/>
      <c r="M794" s="286"/>
      <c r="N794" s="106"/>
      <c r="O794" s="107"/>
      <c r="P794" s="108"/>
      <c r="R794" s="106"/>
      <c r="X794" s="106"/>
      <c r="Z794" s="319"/>
      <c r="AB794" s="319"/>
      <c r="AC794" s="319"/>
      <c r="AD794" s="319"/>
      <c r="AF794" s="319"/>
      <c r="AK794" s="106"/>
      <c r="AL794" s="286"/>
      <c r="AM794" s="286"/>
      <c r="AN794" s="286"/>
      <c r="AO794" s="286"/>
      <c r="AP794" s="106"/>
      <c r="BA794" s="106"/>
      <c r="BC794" s="16"/>
      <c r="BD794" s="16"/>
    </row>
    <row r="795" spans="1:56">
      <c r="A795" s="106"/>
      <c r="I795" s="106"/>
      <c r="J795" s="286"/>
      <c r="K795" s="286"/>
      <c r="L795" s="286"/>
      <c r="M795" s="286"/>
      <c r="N795" s="106"/>
      <c r="O795" s="107"/>
      <c r="P795" s="108"/>
      <c r="R795" s="106"/>
      <c r="X795" s="106"/>
      <c r="Z795" s="319"/>
      <c r="AB795" s="319"/>
      <c r="AC795" s="319"/>
      <c r="AD795" s="319"/>
      <c r="AF795" s="319"/>
      <c r="AK795" s="106"/>
      <c r="AL795" s="286"/>
      <c r="AM795" s="286"/>
      <c r="AN795" s="286"/>
      <c r="AO795" s="286"/>
      <c r="AP795" s="106"/>
      <c r="BA795" s="106"/>
      <c r="BC795" s="16"/>
      <c r="BD795" s="16"/>
    </row>
    <row r="796" spans="1:56">
      <c r="A796" s="106"/>
      <c r="I796" s="106"/>
      <c r="J796" s="286"/>
      <c r="K796" s="286"/>
      <c r="L796" s="286"/>
      <c r="M796" s="286"/>
      <c r="N796" s="106"/>
      <c r="O796" s="107"/>
      <c r="P796" s="108"/>
      <c r="R796" s="106"/>
      <c r="X796" s="106"/>
      <c r="Z796" s="319"/>
      <c r="AB796" s="319"/>
      <c r="AC796" s="319"/>
      <c r="AD796" s="319"/>
      <c r="AF796" s="319"/>
      <c r="AK796" s="106"/>
      <c r="AL796" s="286"/>
      <c r="AM796" s="286"/>
      <c r="AN796" s="286"/>
      <c r="AO796" s="286"/>
      <c r="AP796" s="106"/>
      <c r="BA796" s="106"/>
      <c r="BC796" s="16"/>
      <c r="BD796" s="16"/>
    </row>
    <row r="797" spans="1:56">
      <c r="A797" s="106"/>
      <c r="I797" s="106"/>
      <c r="J797" s="286"/>
      <c r="K797" s="286"/>
      <c r="L797" s="286"/>
      <c r="M797" s="286"/>
      <c r="N797" s="106"/>
      <c r="O797" s="107"/>
      <c r="P797" s="108"/>
      <c r="R797" s="106"/>
      <c r="X797" s="106"/>
      <c r="Z797" s="319"/>
      <c r="AB797" s="319"/>
      <c r="AC797" s="319"/>
      <c r="AD797" s="319"/>
      <c r="AF797" s="319"/>
      <c r="AK797" s="106"/>
      <c r="AL797" s="286"/>
      <c r="AM797" s="286"/>
      <c r="AN797" s="286"/>
      <c r="AO797" s="286"/>
      <c r="AP797" s="106"/>
      <c r="BA797" s="106"/>
      <c r="BC797" s="16"/>
      <c r="BD797" s="16"/>
    </row>
    <row r="798" spans="1:56">
      <c r="A798" s="106"/>
      <c r="I798" s="106"/>
      <c r="J798" s="286"/>
      <c r="K798" s="286"/>
      <c r="L798" s="286"/>
      <c r="M798" s="286"/>
      <c r="N798" s="106"/>
      <c r="O798" s="107"/>
      <c r="P798" s="108"/>
      <c r="R798" s="106"/>
      <c r="X798" s="106"/>
      <c r="Z798" s="319"/>
      <c r="AB798" s="319"/>
      <c r="AC798" s="319"/>
      <c r="AD798" s="319"/>
      <c r="AF798" s="319"/>
      <c r="AK798" s="106"/>
      <c r="AL798" s="286"/>
      <c r="AM798" s="286"/>
      <c r="AN798" s="286"/>
      <c r="AO798" s="286"/>
      <c r="AP798" s="106"/>
      <c r="BA798" s="106"/>
      <c r="BC798" s="16"/>
      <c r="BD798" s="16"/>
    </row>
    <row r="799" spans="1:56">
      <c r="A799" s="106"/>
      <c r="I799" s="106"/>
      <c r="J799" s="286"/>
      <c r="K799" s="286"/>
      <c r="L799" s="286"/>
      <c r="M799" s="286"/>
      <c r="N799" s="106"/>
      <c r="O799" s="107"/>
      <c r="P799" s="108"/>
      <c r="R799" s="106"/>
      <c r="X799" s="106"/>
      <c r="Z799" s="319"/>
      <c r="AB799" s="319"/>
      <c r="AC799" s="319"/>
      <c r="AD799" s="319"/>
      <c r="AF799" s="319"/>
      <c r="AK799" s="106"/>
      <c r="AL799" s="286"/>
      <c r="AM799" s="286"/>
      <c r="AN799" s="286"/>
      <c r="AO799" s="286"/>
      <c r="AP799" s="106"/>
      <c r="BA799" s="106"/>
      <c r="BC799" s="16"/>
      <c r="BD799" s="16"/>
    </row>
    <row r="800" spans="1:56">
      <c r="A800" s="106"/>
      <c r="I800" s="106"/>
      <c r="J800" s="286"/>
      <c r="K800" s="286"/>
      <c r="L800" s="286"/>
      <c r="M800" s="286"/>
      <c r="N800" s="106"/>
      <c r="O800" s="107"/>
      <c r="P800" s="108"/>
      <c r="R800" s="106"/>
      <c r="X800" s="106"/>
      <c r="Z800" s="319"/>
      <c r="AB800" s="319"/>
      <c r="AC800" s="319"/>
      <c r="AD800" s="319"/>
      <c r="AF800" s="319"/>
      <c r="AK800" s="106"/>
      <c r="AL800" s="286"/>
      <c r="AM800" s="286"/>
      <c r="AN800" s="286"/>
      <c r="AO800" s="286"/>
      <c r="AP800" s="106"/>
      <c r="BA800" s="106"/>
      <c r="BC800" s="16"/>
      <c r="BD800" s="16"/>
    </row>
    <row r="801" spans="1:56">
      <c r="A801" s="106"/>
      <c r="I801" s="106"/>
      <c r="J801" s="286"/>
      <c r="K801" s="286"/>
      <c r="L801" s="286"/>
      <c r="M801" s="286"/>
      <c r="N801" s="106"/>
      <c r="O801" s="107"/>
      <c r="P801" s="108"/>
      <c r="R801" s="106"/>
      <c r="X801" s="106"/>
      <c r="Z801" s="319"/>
      <c r="AB801" s="319"/>
      <c r="AC801" s="319"/>
      <c r="AD801" s="319"/>
      <c r="AF801" s="319"/>
      <c r="AK801" s="106"/>
      <c r="AL801" s="286"/>
      <c r="AM801" s="286"/>
      <c r="AN801" s="286"/>
      <c r="AO801" s="286"/>
      <c r="AP801" s="106"/>
      <c r="BA801" s="106"/>
      <c r="BC801" s="16"/>
      <c r="BD801" s="16"/>
    </row>
    <row r="802" spans="1:56">
      <c r="A802" s="106"/>
      <c r="I802" s="106"/>
      <c r="J802" s="286"/>
      <c r="K802" s="286"/>
      <c r="L802" s="286"/>
      <c r="M802" s="286"/>
      <c r="N802" s="106"/>
      <c r="O802" s="107"/>
      <c r="P802" s="108"/>
      <c r="R802" s="106"/>
      <c r="X802" s="106"/>
      <c r="Z802" s="319"/>
      <c r="AB802" s="319"/>
      <c r="AC802" s="319"/>
      <c r="AD802" s="319"/>
      <c r="AF802" s="319"/>
      <c r="AK802" s="106"/>
      <c r="AL802" s="286"/>
      <c r="AM802" s="286"/>
      <c r="AN802" s="286"/>
      <c r="AO802" s="286"/>
      <c r="AP802" s="106"/>
      <c r="BA802" s="106"/>
      <c r="BC802" s="16"/>
      <c r="BD802" s="16"/>
    </row>
    <row r="803" spans="1:56">
      <c r="A803" s="106"/>
      <c r="I803" s="106"/>
      <c r="J803" s="286"/>
      <c r="K803" s="286"/>
      <c r="L803" s="286"/>
      <c r="M803" s="286"/>
      <c r="N803" s="106"/>
      <c r="O803" s="107"/>
      <c r="P803" s="108"/>
      <c r="R803" s="106"/>
      <c r="X803" s="106"/>
      <c r="Z803" s="319"/>
      <c r="AB803" s="319"/>
      <c r="AC803" s="319"/>
      <c r="AD803" s="319"/>
      <c r="AF803" s="319"/>
      <c r="AK803" s="106"/>
      <c r="AL803" s="286"/>
      <c r="AM803" s="286"/>
      <c r="AN803" s="286"/>
      <c r="AO803" s="286"/>
      <c r="AP803" s="106"/>
      <c r="BA803" s="106"/>
      <c r="BC803" s="16"/>
      <c r="BD803" s="16"/>
    </row>
    <row r="804" spans="1:56">
      <c r="A804" s="106"/>
      <c r="I804" s="106"/>
      <c r="J804" s="286"/>
      <c r="K804" s="286"/>
      <c r="L804" s="286"/>
      <c r="M804" s="286"/>
      <c r="N804" s="106"/>
      <c r="O804" s="107"/>
      <c r="P804" s="108"/>
      <c r="R804" s="106"/>
      <c r="X804" s="106"/>
      <c r="Z804" s="319"/>
      <c r="AB804" s="319"/>
      <c r="AC804" s="319"/>
      <c r="AD804" s="319"/>
      <c r="AF804" s="319"/>
      <c r="AK804" s="106"/>
      <c r="AL804" s="286"/>
      <c r="AM804" s="286"/>
      <c r="AN804" s="286"/>
      <c r="AO804" s="286"/>
      <c r="AP804" s="106"/>
      <c r="BA804" s="106"/>
      <c r="BC804" s="16"/>
      <c r="BD804" s="16"/>
    </row>
    <row r="805" spans="1:56">
      <c r="A805" s="106"/>
      <c r="I805" s="106"/>
      <c r="J805" s="286"/>
      <c r="K805" s="286"/>
      <c r="L805" s="286"/>
      <c r="M805" s="286"/>
      <c r="N805" s="106"/>
      <c r="O805" s="107"/>
      <c r="P805" s="108"/>
      <c r="R805" s="106"/>
      <c r="X805" s="106"/>
      <c r="Z805" s="319"/>
      <c r="AB805" s="319"/>
      <c r="AC805" s="319"/>
      <c r="AD805" s="319"/>
      <c r="AF805" s="319"/>
      <c r="AK805" s="106"/>
      <c r="AL805" s="286"/>
      <c r="AM805" s="286"/>
      <c r="AN805" s="286"/>
      <c r="AO805" s="286"/>
      <c r="AP805" s="106"/>
      <c r="BA805" s="106"/>
      <c r="BC805" s="16"/>
      <c r="BD805" s="16"/>
    </row>
    <row r="806" spans="1:56">
      <c r="A806" s="106"/>
      <c r="I806" s="106"/>
      <c r="J806" s="286"/>
      <c r="K806" s="286"/>
      <c r="L806" s="286"/>
      <c r="M806" s="286"/>
      <c r="N806" s="106"/>
      <c r="O806" s="107"/>
      <c r="P806" s="108"/>
      <c r="R806" s="106"/>
      <c r="X806" s="106"/>
      <c r="Z806" s="319"/>
      <c r="AB806" s="319"/>
      <c r="AC806" s="319"/>
      <c r="AD806" s="319"/>
      <c r="AF806" s="319"/>
      <c r="AK806" s="106"/>
      <c r="AL806" s="286"/>
      <c r="AM806" s="286"/>
      <c r="AN806" s="286"/>
      <c r="AO806" s="286"/>
      <c r="AP806" s="106"/>
      <c r="BA806" s="106"/>
      <c r="BC806" s="16"/>
      <c r="BD806" s="16"/>
    </row>
    <row r="807" spans="1:56">
      <c r="A807" s="106"/>
      <c r="I807" s="106"/>
      <c r="J807" s="286"/>
      <c r="K807" s="286"/>
      <c r="L807" s="286"/>
      <c r="M807" s="286"/>
      <c r="N807" s="106"/>
      <c r="O807" s="107"/>
      <c r="P807" s="108"/>
      <c r="R807" s="106"/>
      <c r="X807" s="106"/>
      <c r="Z807" s="319"/>
      <c r="AB807" s="319"/>
      <c r="AC807" s="319"/>
      <c r="AD807" s="319"/>
      <c r="AF807" s="319"/>
      <c r="AK807" s="106"/>
      <c r="AL807" s="286"/>
      <c r="AM807" s="286"/>
      <c r="AN807" s="286"/>
      <c r="AO807" s="286"/>
      <c r="AP807" s="106"/>
      <c r="BA807" s="106"/>
      <c r="BC807" s="16"/>
      <c r="BD807" s="16"/>
    </row>
    <row r="808" spans="1:56">
      <c r="A808" s="106"/>
      <c r="I808" s="106"/>
      <c r="J808" s="286"/>
      <c r="K808" s="286"/>
      <c r="L808" s="286"/>
      <c r="M808" s="286"/>
      <c r="N808" s="106"/>
      <c r="O808" s="107"/>
      <c r="P808" s="108"/>
      <c r="R808" s="106"/>
      <c r="X808" s="106"/>
      <c r="Z808" s="319"/>
      <c r="AB808" s="319"/>
      <c r="AC808" s="319"/>
      <c r="AD808" s="319"/>
      <c r="AF808" s="319"/>
      <c r="AK808" s="106"/>
      <c r="AL808" s="286"/>
      <c r="AM808" s="286"/>
      <c r="AN808" s="286"/>
      <c r="AO808" s="286"/>
      <c r="AP808" s="106"/>
      <c r="BA808" s="106"/>
      <c r="BC808" s="16"/>
      <c r="BD808" s="16"/>
    </row>
    <row r="809" spans="1:56">
      <c r="A809" s="106"/>
      <c r="I809" s="106"/>
      <c r="J809" s="286"/>
      <c r="K809" s="286"/>
      <c r="L809" s="286"/>
      <c r="M809" s="286"/>
      <c r="N809" s="106"/>
      <c r="O809" s="107"/>
      <c r="P809" s="108"/>
      <c r="R809" s="106"/>
      <c r="X809" s="106"/>
      <c r="Z809" s="319"/>
      <c r="AB809" s="319"/>
      <c r="AC809" s="319"/>
      <c r="AD809" s="319"/>
      <c r="AF809" s="319"/>
      <c r="AK809" s="106"/>
      <c r="AL809" s="286"/>
      <c r="AM809" s="286"/>
      <c r="AN809" s="286"/>
      <c r="AO809" s="286"/>
      <c r="AP809" s="106"/>
      <c r="BA809" s="106"/>
      <c r="BC809" s="16"/>
      <c r="BD809" s="16"/>
    </row>
    <row r="810" spans="1:56">
      <c r="A810" s="106"/>
      <c r="I810" s="106"/>
      <c r="J810" s="286"/>
      <c r="K810" s="286"/>
      <c r="L810" s="286"/>
      <c r="M810" s="286"/>
      <c r="N810" s="106"/>
      <c r="O810" s="107"/>
      <c r="P810" s="108"/>
      <c r="R810" s="106"/>
      <c r="X810" s="106"/>
      <c r="Z810" s="319"/>
      <c r="AB810" s="319"/>
      <c r="AC810" s="319"/>
      <c r="AD810" s="319"/>
      <c r="AF810" s="319"/>
      <c r="AK810" s="106"/>
      <c r="AL810" s="286"/>
      <c r="AM810" s="286"/>
      <c r="AN810" s="286"/>
      <c r="AO810" s="286"/>
      <c r="AP810" s="106"/>
      <c r="BA810" s="106"/>
      <c r="BC810" s="16"/>
      <c r="BD810" s="16"/>
    </row>
    <row r="811" spans="1:56">
      <c r="A811" s="106"/>
      <c r="I811" s="106"/>
      <c r="J811" s="286"/>
      <c r="K811" s="286"/>
      <c r="L811" s="286"/>
      <c r="M811" s="286"/>
      <c r="N811" s="106"/>
      <c r="O811" s="107"/>
      <c r="P811" s="108"/>
      <c r="R811" s="106"/>
      <c r="X811" s="106"/>
      <c r="Z811" s="319"/>
      <c r="AB811" s="319"/>
      <c r="AC811" s="319"/>
      <c r="AD811" s="319"/>
      <c r="AF811" s="319"/>
      <c r="AK811" s="106"/>
      <c r="AL811" s="286"/>
      <c r="AM811" s="286"/>
      <c r="AN811" s="286"/>
      <c r="AO811" s="286"/>
      <c r="AP811" s="106"/>
      <c r="BA811" s="106"/>
      <c r="BC811" s="16"/>
      <c r="BD811" s="16"/>
    </row>
    <row r="812" spans="1:56">
      <c r="A812" s="106"/>
      <c r="I812" s="106"/>
      <c r="J812" s="286"/>
      <c r="K812" s="286"/>
      <c r="L812" s="286"/>
      <c r="M812" s="286"/>
      <c r="N812" s="106"/>
      <c r="O812" s="107"/>
      <c r="P812" s="108"/>
      <c r="R812" s="106"/>
      <c r="X812" s="106"/>
      <c r="Z812" s="319"/>
      <c r="AB812" s="319"/>
      <c r="AC812" s="319"/>
      <c r="AD812" s="319"/>
      <c r="AF812" s="319"/>
      <c r="AK812" s="106"/>
      <c r="AL812" s="286"/>
      <c r="AM812" s="286"/>
      <c r="AN812" s="286"/>
      <c r="AO812" s="286"/>
      <c r="AP812" s="106"/>
      <c r="BA812" s="106"/>
      <c r="BC812" s="16"/>
      <c r="BD812" s="16"/>
    </row>
    <row r="813" spans="1:56">
      <c r="A813" s="106"/>
      <c r="I813" s="106"/>
      <c r="J813" s="286"/>
      <c r="K813" s="286"/>
      <c r="L813" s="286"/>
      <c r="M813" s="286"/>
      <c r="N813" s="106"/>
      <c r="O813" s="107"/>
      <c r="P813" s="108"/>
      <c r="R813" s="106"/>
      <c r="X813" s="106"/>
      <c r="Z813" s="319"/>
      <c r="AB813" s="319"/>
      <c r="AC813" s="319"/>
      <c r="AD813" s="319"/>
      <c r="AF813" s="319"/>
      <c r="AK813" s="106"/>
      <c r="AL813" s="286"/>
      <c r="AM813" s="286"/>
      <c r="AN813" s="286"/>
      <c r="AO813" s="286"/>
      <c r="AP813" s="106"/>
      <c r="BA813" s="106"/>
      <c r="BC813" s="16"/>
      <c r="BD813" s="16"/>
    </row>
    <row r="814" spans="1:56">
      <c r="A814" s="106"/>
      <c r="I814" s="106"/>
      <c r="J814" s="286"/>
      <c r="K814" s="286"/>
      <c r="L814" s="286"/>
      <c r="M814" s="286"/>
      <c r="N814" s="106"/>
      <c r="O814" s="107"/>
      <c r="P814" s="108"/>
      <c r="R814" s="106"/>
      <c r="X814" s="106"/>
      <c r="Z814" s="319"/>
      <c r="AB814" s="319"/>
      <c r="AC814" s="319"/>
      <c r="AD814" s="319"/>
      <c r="AF814" s="319"/>
      <c r="AK814" s="106"/>
      <c r="AL814" s="286"/>
      <c r="AM814" s="286"/>
      <c r="AN814" s="286"/>
      <c r="AO814" s="286"/>
      <c r="AP814" s="106"/>
      <c r="BA814" s="106"/>
      <c r="BC814" s="16"/>
      <c r="BD814" s="16"/>
    </row>
    <row r="815" spans="1:56">
      <c r="A815" s="106"/>
      <c r="I815" s="106"/>
      <c r="J815" s="286"/>
      <c r="K815" s="286"/>
      <c r="L815" s="286"/>
      <c r="M815" s="286"/>
      <c r="N815" s="106"/>
      <c r="O815" s="107"/>
      <c r="P815" s="108"/>
      <c r="R815" s="106"/>
      <c r="X815" s="106"/>
      <c r="Z815" s="319"/>
      <c r="AB815" s="319"/>
      <c r="AC815" s="319"/>
      <c r="AD815" s="319"/>
      <c r="AF815" s="319"/>
      <c r="AK815" s="106"/>
      <c r="AL815" s="286"/>
      <c r="AM815" s="286"/>
      <c r="AN815" s="286"/>
      <c r="AO815" s="286"/>
      <c r="AP815" s="106"/>
      <c r="BA815" s="106"/>
      <c r="BC815" s="16"/>
      <c r="BD815" s="16"/>
    </row>
    <row r="816" spans="1:56">
      <c r="A816" s="106"/>
      <c r="I816" s="106"/>
      <c r="J816" s="286"/>
      <c r="K816" s="286"/>
      <c r="L816" s="286"/>
      <c r="M816" s="286"/>
      <c r="N816" s="106"/>
      <c r="O816" s="107"/>
      <c r="P816" s="108"/>
      <c r="R816" s="106"/>
      <c r="X816" s="106"/>
      <c r="Z816" s="319"/>
      <c r="AB816" s="319"/>
      <c r="AC816" s="319"/>
      <c r="AD816" s="319"/>
      <c r="AF816" s="319"/>
      <c r="AK816" s="106"/>
      <c r="AL816" s="286"/>
      <c r="AM816" s="286"/>
      <c r="AN816" s="286"/>
      <c r="AO816" s="286"/>
      <c r="AP816" s="106"/>
      <c r="BA816" s="106"/>
      <c r="BC816" s="16"/>
      <c r="BD816" s="16"/>
    </row>
    <row r="817" spans="1:56">
      <c r="A817" s="106"/>
      <c r="I817" s="106"/>
      <c r="J817" s="286"/>
      <c r="K817" s="286"/>
      <c r="L817" s="286"/>
      <c r="M817" s="286"/>
      <c r="N817" s="106"/>
      <c r="O817" s="107"/>
      <c r="P817" s="108"/>
      <c r="R817" s="106"/>
      <c r="X817" s="106"/>
      <c r="Z817" s="319"/>
      <c r="AB817" s="319"/>
      <c r="AC817" s="319"/>
      <c r="AD817" s="319"/>
      <c r="AF817" s="319"/>
      <c r="AK817" s="106"/>
      <c r="AL817" s="286"/>
      <c r="AM817" s="286"/>
      <c r="AN817" s="286"/>
      <c r="AO817" s="286"/>
      <c r="AP817" s="106"/>
      <c r="BA817" s="106"/>
      <c r="BC817" s="16"/>
      <c r="BD817" s="16"/>
    </row>
    <row r="818" spans="1:56">
      <c r="A818" s="106"/>
      <c r="I818" s="106"/>
      <c r="J818" s="286"/>
      <c r="K818" s="286"/>
      <c r="L818" s="286"/>
      <c r="M818" s="286"/>
      <c r="N818" s="106"/>
      <c r="O818" s="107"/>
      <c r="P818" s="108"/>
      <c r="R818" s="106"/>
      <c r="X818" s="106"/>
      <c r="Z818" s="319"/>
      <c r="AB818" s="319"/>
      <c r="AC818" s="319"/>
      <c r="AD818" s="319"/>
      <c r="AF818" s="319"/>
      <c r="AK818" s="106"/>
      <c r="AL818" s="286"/>
      <c r="AM818" s="286"/>
      <c r="AN818" s="286"/>
      <c r="AO818" s="286"/>
      <c r="AP818" s="106"/>
      <c r="BA818" s="106"/>
      <c r="BC818" s="16"/>
      <c r="BD818" s="16"/>
    </row>
    <row r="819" spans="1:56">
      <c r="A819" s="106"/>
      <c r="I819" s="106"/>
      <c r="J819" s="286"/>
      <c r="K819" s="286"/>
      <c r="L819" s="286"/>
      <c r="M819" s="286"/>
      <c r="N819" s="106"/>
      <c r="O819" s="107"/>
      <c r="P819" s="108"/>
      <c r="R819" s="106"/>
      <c r="X819" s="106"/>
      <c r="Z819" s="319"/>
      <c r="AB819" s="319"/>
      <c r="AC819" s="319"/>
      <c r="AD819" s="319"/>
      <c r="AF819" s="319"/>
      <c r="AK819" s="106"/>
      <c r="AL819" s="286"/>
      <c r="AM819" s="286"/>
      <c r="AN819" s="286"/>
      <c r="AO819" s="286"/>
      <c r="AP819" s="106"/>
      <c r="BA819" s="106"/>
      <c r="BC819" s="16"/>
      <c r="BD819" s="16"/>
    </row>
    <row r="820" spans="1:56">
      <c r="A820" s="106"/>
      <c r="I820" s="106"/>
      <c r="J820" s="286"/>
      <c r="K820" s="286"/>
      <c r="L820" s="286"/>
      <c r="M820" s="286"/>
      <c r="N820" s="106"/>
      <c r="O820" s="107"/>
      <c r="P820" s="108"/>
      <c r="R820" s="106"/>
      <c r="X820" s="106"/>
      <c r="Z820" s="319"/>
      <c r="AB820" s="319"/>
      <c r="AC820" s="319"/>
      <c r="AD820" s="319"/>
      <c r="AF820" s="319"/>
      <c r="AK820" s="106"/>
      <c r="AL820" s="286"/>
      <c r="AM820" s="286"/>
      <c r="AN820" s="286"/>
      <c r="AO820" s="286"/>
      <c r="AP820" s="106"/>
      <c r="BA820" s="106"/>
      <c r="BC820" s="16"/>
      <c r="BD820" s="16"/>
    </row>
    <row r="821" spans="1:56">
      <c r="A821" s="106"/>
      <c r="I821" s="106"/>
      <c r="J821" s="286"/>
      <c r="K821" s="286"/>
      <c r="L821" s="286"/>
      <c r="M821" s="286"/>
      <c r="N821" s="106"/>
      <c r="O821" s="107"/>
      <c r="P821" s="108"/>
      <c r="R821" s="106"/>
      <c r="X821" s="106"/>
      <c r="Z821" s="319"/>
      <c r="AB821" s="319"/>
      <c r="AC821" s="319"/>
      <c r="AD821" s="319"/>
      <c r="AF821" s="319"/>
      <c r="AK821" s="106"/>
      <c r="AL821" s="286"/>
      <c r="AM821" s="286"/>
      <c r="AN821" s="286"/>
      <c r="AO821" s="286"/>
      <c r="AP821" s="106"/>
      <c r="BA821" s="106"/>
      <c r="BC821" s="16"/>
      <c r="BD821" s="16"/>
    </row>
    <row r="822" spans="1:56">
      <c r="A822" s="106"/>
      <c r="I822" s="106"/>
      <c r="J822" s="286"/>
      <c r="K822" s="286"/>
      <c r="L822" s="286"/>
      <c r="M822" s="286"/>
      <c r="N822" s="106"/>
      <c r="O822" s="107"/>
      <c r="P822" s="108"/>
      <c r="R822" s="106"/>
      <c r="X822" s="106"/>
      <c r="Z822" s="319"/>
      <c r="AB822" s="319"/>
      <c r="AC822" s="319"/>
      <c r="AD822" s="319"/>
      <c r="AF822" s="319"/>
      <c r="AK822" s="106"/>
      <c r="AL822" s="286"/>
      <c r="AM822" s="286"/>
      <c r="AN822" s="286"/>
      <c r="AO822" s="286"/>
      <c r="AP822" s="106"/>
      <c r="BA822" s="106"/>
      <c r="BC822" s="16"/>
      <c r="BD822" s="16"/>
    </row>
    <row r="823" spans="1:56">
      <c r="A823" s="106"/>
      <c r="I823" s="106"/>
      <c r="J823" s="286"/>
      <c r="K823" s="286"/>
      <c r="L823" s="286"/>
      <c r="M823" s="286"/>
      <c r="N823" s="106"/>
      <c r="O823" s="107"/>
      <c r="P823" s="108"/>
      <c r="R823" s="106"/>
      <c r="X823" s="106"/>
      <c r="Z823" s="319"/>
      <c r="AB823" s="319"/>
      <c r="AC823" s="319"/>
      <c r="AD823" s="319"/>
      <c r="AF823" s="319"/>
      <c r="AK823" s="106"/>
      <c r="AL823" s="286"/>
      <c r="AM823" s="286"/>
      <c r="AN823" s="286"/>
      <c r="AO823" s="286"/>
      <c r="AP823" s="106"/>
      <c r="BA823" s="106"/>
      <c r="BC823" s="16"/>
      <c r="BD823" s="16"/>
    </row>
    <row r="824" spans="1:56">
      <c r="A824" s="106"/>
      <c r="I824" s="106"/>
      <c r="J824" s="286"/>
      <c r="K824" s="286"/>
      <c r="L824" s="286"/>
      <c r="M824" s="286"/>
      <c r="N824" s="106"/>
      <c r="O824" s="107"/>
      <c r="P824" s="108"/>
      <c r="R824" s="106"/>
      <c r="X824" s="106"/>
      <c r="Z824" s="319"/>
      <c r="AB824" s="319"/>
      <c r="AC824" s="319"/>
      <c r="AD824" s="319"/>
      <c r="AF824" s="319"/>
      <c r="AK824" s="106"/>
      <c r="AL824" s="286"/>
      <c r="AM824" s="286"/>
      <c r="AN824" s="286"/>
      <c r="AO824" s="286"/>
      <c r="AP824" s="106"/>
      <c r="BA824" s="106"/>
      <c r="BC824" s="16"/>
      <c r="BD824" s="16"/>
    </row>
    <row r="825" spans="1:56">
      <c r="A825" s="106"/>
      <c r="I825" s="106"/>
      <c r="J825" s="286"/>
      <c r="K825" s="286"/>
      <c r="L825" s="286"/>
      <c r="M825" s="286"/>
      <c r="N825" s="106"/>
      <c r="O825" s="107"/>
      <c r="P825" s="108"/>
      <c r="R825" s="106"/>
      <c r="X825" s="106"/>
      <c r="Z825" s="319"/>
      <c r="AB825" s="319"/>
      <c r="AC825" s="319"/>
      <c r="AD825" s="319"/>
      <c r="AF825" s="319"/>
      <c r="AK825" s="106"/>
      <c r="AL825" s="286"/>
      <c r="AM825" s="286"/>
      <c r="AN825" s="286"/>
      <c r="AO825" s="286"/>
      <c r="AP825" s="106"/>
      <c r="BA825" s="106"/>
      <c r="BC825" s="16"/>
      <c r="BD825" s="16"/>
    </row>
    <row r="826" spans="1:56">
      <c r="A826" s="106"/>
      <c r="I826" s="106"/>
      <c r="J826" s="286"/>
      <c r="K826" s="286"/>
      <c r="L826" s="286"/>
      <c r="M826" s="286"/>
      <c r="N826" s="106"/>
      <c r="O826" s="107"/>
      <c r="P826" s="108"/>
      <c r="R826" s="106"/>
      <c r="X826" s="106"/>
      <c r="Z826" s="319"/>
      <c r="AB826" s="319"/>
      <c r="AC826" s="319"/>
      <c r="AD826" s="319"/>
      <c r="AF826" s="319"/>
      <c r="AK826" s="106"/>
      <c r="AL826" s="286"/>
      <c r="AM826" s="286"/>
      <c r="AN826" s="286"/>
      <c r="AO826" s="286"/>
      <c r="AP826" s="106"/>
      <c r="BA826" s="106"/>
      <c r="BC826" s="16"/>
      <c r="BD826" s="16"/>
    </row>
    <row r="827" spans="1:56">
      <c r="A827" s="106"/>
      <c r="I827" s="106"/>
      <c r="J827" s="286"/>
      <c r="K827" s="286"/>
      <c r="L827" s="286"/>
      <c r="M827" s="286"/>
      <c r="N827" s="106"/>
      <c r="O827" s="107"/>
      <c r="P827" s="108"/>
      <c r="R827" s="106"/>
      <c r="X827" s="106"/>
      <c r="Z827" s="319"/>
      <c r="AB827" s="319"/>
      <c r="AC827" s="319"/>
      <c r="AD827" s="319"/>
      <c r="AF827" s="319"/>
      <c r="AK827" s="106"/>
      <c r="AL827" s="286"/>
      <c r="AM827" s="286"/>
      <c r="AN827" s="286"/>
      <c r="AO827" s="286"/>
      <c r="AP827" s="106"/>
      <c r="BA827" s="106"/>
      <c r="BC827" s="16"/>
      <c r="BD827" s="16"/>
    </row>
    <row r="828" spans="1:56">
      <c r="A828" s="106"/>
      <c r="I828" s="106"/>
      <c r="J828" s="286"/>
      <c r="K828" s="286"/>
      <c r="L828" s="286"/>
      <c r="M828" s="286"/>
      <c r="N828" s="106"/>
      <c r="O828" s="107"/>
      <c r="P828" s="108"/>
      <c r="R828" s="106"/>
      <c r="X828" s="106"/>
      <c r="Z828" s="319"/>
      <c r="AB828" s="319"/>
      <c r="AC828" s="319"/>
      <c r="AD828" s="319"/>
      <c r="AF828" s="319"/>
      <c r="AK828" s="106"/>
      <c r="AL828" s="286"/>
      <c r="AM828" s="286"/>
      <c r="AN828" s="286"/>
      <c r="AO828" s="286"/>
      <c r="AP828" s="106"/>
      <c r="BA828" s="106"/>
      <c r="BC828" s="16"/>
      <c r="BD828" s="16"/>
    </row>
    <row r="829" spans="1:56">
      <c r="A829" s="106"/>
      <c r="I829" s="106"/>
      <c r="J829" s="286"/>
      <c r="K829" s="286"/>
      <c r="L829" s="286"/>
      <c r="M829" s="286"/>
      <c r="N829" s="106"/>
      <c r="O829" s="107"/>
      <c r="P829" s="108"/>
      <c r="R829" s="106"/>
      <c r="X829" s="106"/>
      <c r="Z829" s="319"/>
      <c r="AB829" s="319"/>
      <c r="AC829" s="319"/>
      <c r="AD829" s="319"/>
      <c r="AF829" s="319"/>
      <c r="AK829" s="106"/>
      <c r="AL829" s="286"/>
      <c r="AM829" s="286"/>
      <c r="AN829" s="286"/>
      <c r="AO829" s="286"/>
      <c r="AP829" s="106"/>
      <c r="BA829" s="106"/>
      <c r="BC829" s="16"/>
      <c r="BD829" s="16"/>
    </row>
    <row r="830" spans="1:56">
      <c r="A830" s="106"/>
      <c r="I830" s="106"/>
      <c r="J830" s="286"/>
      <c r="K830" s="286"/>
      <c r="L830" s="286"/>
      <c r="M830" s="286"/>
      <c r="N830" s="106"/>
      <c r="O830" s="107"/>
      <c r="P830" s="108"/>
      <c r="R830" s="106"/>
      <c r="X830" s="106"/>
      <c r="Z830" s="319"/>
      <c r="AB830" s="319"/>
      <c r="AC830" s="319"/>
      <c r="AD830" s="319"/>
      <c r="AF830" s="319"/>
      <c r="AK830" s="106"/>
      <c r="AL830" s="286"/>
      <c r="AM830" s="286"/>
      <c r="AN830" s="286"/>
      <c r="AO830" s="286"/>
      <c r="AP830" s="106"/>
      <c r="BA830" s="106"/>
      <c r="BC830" s="16"/>
      <c r="BD830" s="16"/>
    </row>
    <row r="831" spans="1:56">
      <c r="A831" s="106"/>
      <c r="I831" s="106"/>
      <c r="J831" s="286"/>
      <c r="K831" s="286"/>
      <c r="L831" s="286"/>
      <c r="M831" s="286"/>
      <c r="N831" s="106"/>
      <c r="O831" s="107"/>
      <c r="P831" s="108"/>
      <c r="R831" s="106"/>
      <c r="X831" s="106"/>
      <c r="Z831" s="319"/>
      <c r="AB831" s="319"/>
      <c r="AC831" s="319"/>
      <c r="AD831" s="319"/>
      <c r="AF831" s="319"/>
      <c r="AK831" s="106"/>
      <c r="AL831" s="286"/>
      <c r="AM831" s="286"/>
      <c r="AN831" s="286"/>
      <c r="AO831" s="286"/>
      <c r="AP831" s="106"/>
      <c r="BA831" s="106"/>
      <c r="BC831" s="16"/>
      <c r="BD831" s="16"/>
    </row>
    <row r="832" spans="1:56">
      <c r="A832" s="106"/>
      <c r="I832" s="106"/>
      <c r="J832" s="286"/>
      <c r="K832" s="286"/>
      <c r="L832" s="286"/>
      <c r="M832" s="286"/>
      <c r="N832" s="106"/>
      <c r="O832" s="107"/>
      <c r="P832" s="108"/>
      <c r="R832" s="106"/>
      <c r="X832" s="106"/>
      <c r="Z832" s="319"/>
      <c r="AB832" s="319"/>
      <c r="AC832" s="319"/>
      <c r="AD832" s="319"/>
      <c r="AF832" s="319"/>
      <c r="AK832" s="106"/>
      <c r="AL832" s="286"/>
      <c r="AM832" s="286"/>
      <c r="AN832" s="286"/>
      <c r="AO832" s="286"/>
      <c r="AP832" s="106"/>
      <c r="BA832" s="106"/>
      <c r="BC832" s="16"/>
      <c r="BD832" s="16"/>
    </row>
    <row r="833" spans="1:56">
      <c r="A833" s="106"/>
      <c r="I833" s="106"/>
      <c r="J833" s="286"/>
      <c r="K833" s="286"/>
      <c r="L833" s="286"/>
      <c r="M833" s="286"/>
      <c r="N833" s="106"/>
      <c r="O833" s="107"/>
      <c r="P833" s="108"/>
      <c r="R833" s="106"/>
      <c r="X833" s="106"/>
      <c r="Z833" s="319"/>
      <c r="AB833" s="319"/>
      <c r="AC833" s="319"/>
      <c r="AD833" s="319"/>
      <c r="AF833" s="319"/>
      <c r="AK833" s="106"/>
      <c r="AL833" s="286"/>
      <c r="AM833" s="286"/>
      <c r="AN833" s="286"/>
      <c r="AO833" s="286"/>
      <c r="AP833" s="106"/>
      <c r="BA833" s="106"/>
      <c r="BC833" s="16"/>
      <c r="BD833" s="16"/>
    </row>
    <row r="834" spans="1:56">
      <c r="A834" s="106"/>
      <c r="I834" s="106"/>
      <c r="J834" s="286"/>
      <c r="K834" s="286"/>
      <c r="L834" s="286"/>
      <c r="M834" s="286"/>
      <c r="N834" s="106"/>
      <c r="O834" s="107"/>
      <c r="P834" s="108"/>
      <c r="R834" s="106"/>
      <c r="X834" s="106"/>
      <c r="Z834" s="319"/>
      <c r="AB834" s="319"/>
      <c r="AC834" s="319"/>
      <c r="AD834" s="319"/>
      <c r="AF834" s="319"/>
      <c r="AK834" s="106"/>
      <c r="AL834" s="286"/>
      <c r="AM834" s="286"/>
      <c r="AN834" s="286"/>
      <c r="AO834" s="286"/>
      <c r="AP834" s="106"/>
      <c r="BA834" s="106"/>
      <c r="BC834" s="16"/>
      <c r="BD834" s="16"/>
    </row>
    <row r="835" spans="1:56">
      <c r="A835" s="106"/>
      <c r="I835" s="106"/>
      <c r="J835" s="286"/>
      <c r="K835" s="286"/>
      <c r="L835" s="286"/>
      <c r="M835" s="286"/>
      <c r="N835" s="106"/>
      <c r="O835" s="107"/>
      <c r="P835" s="108"/>
      <c r="R835" s="106"/>
      <c r="X835" s="106"/>
      <c r="Z835" s="319"/>
      <c r="AB835" s="319"/>
      <c r="AC835" s="319"/>
      <c r="AD835" s="319"/>
      <c r="AF835" s="319"/>
      <c r="AK835" s="106"/>
      <c r="AL835" s="286"/>
      <c r="AM835" s="286"/>
      <c r="AN835" s="286"/>
      <c r="AO835" s="286"/>
      <c r="AP835" s="106"/>
      <c r="BA835" s="106"/>
      <c r="BC835" s="16"/>
      <c r="BD835" s="16"/>
    </row>
    <row r="836" spans="1:56">
      <c r="A836" s="106"/>
      <c r="I836" s="106"/>
      <c r="J836" s="286"/>
      <c r="K836" s="286"/>
      <c r="L836" s="286"/>
      <c r="M836" s="286"/>
      <c r="N836" s="106"/>
      <c r="O836" s="107"/>
      <c r="P836" s="108"/>
      <c r="R836" s="106"/>
      <c r="X836" s="106"/>
      <c r="Z836" s="319"/>
      <c r="AB836" s="319"/>
      <c r="AC836" s="319"/>
      <c r="AD836" s="319"/>
      <c r="AF836" s="319"/>
      <c r="AK836" s="106"/>
      <c r="AL836" s="286"/>
      <c r="AM836" s="286"/>
      <c r="AN836" s="286"/>
      <c r="AO836" s="286"/>
      <c r="AP836" s="106"/>
      <c r="BA836" s="106"/>
      <c r="BC836" s="16"/>
      <c r="BD836" s="16"/>
    </row>
    <row r="837" spans="1:56">
      <c r="A837" s="106"/>
      <c r="I837" s="106"/>
      <c r="J837" s="286"/>
      <c r="K837" s="286"/>
      <c r="L837" s="286"/>
      <c r="M837" s="286"/>
      <c r="N837" s="106"/>
      <c r="O837" s="107"/>
      <c r="P837" s="108"/>
      <c r="R837" s="106"/>
      <c r="X837" s="106"/>
      <c r="Z837" s="319"/>
      <c r="AB837" s="319"/>
      <c r="AC837" s="319"/>
      <c r="AD837" s="319"/>
      <c r="AF837" s="319"/>
      <c r="AK837" s="106"/>
      <c r="AL837" s="286"/>
      <c r="AM837" s="286"/>
      <c r="AN837" s="286"/>
      <c r="AO837" s="286"/>
      <c r="AP837" s="106"/>
      <c r="BA837" s="106"/>
      <c r="BC837" s="16"/>
      <c r="BD837" s="16"/>
    </row>
    <row r="838" spans="1:56">
      <c r="A838" s="106"/>
      <c r="I838" s="106"/>
      <c r="J838" s="286"/>
      <c r="K838" s="286"/>
      <c r="L838" s="286"/>
      <c r="M838" s="286"/>
      <c r="N838" s="106"/>
      <c r="O838" s="107"/>
      <c r="P838" s="108"/>
      <c r="R838" s="106"/>
      <c r="X838" s="106"/>
      <c r="Z838" s="319"/>
      <c r="AB838" s="319"/>
      <c r="AC838" s="319"/>
      <c r="AD838" s="319"/>
      <c r="AF838" s="319"/>
      <c r="AK838" s="106"/>
      <c r="AL838" s="286"/>
      <c r="AM838" s="286"/>
      <c r="AN838" s="286"/>
      <c r="AO838" s="286"/>
      <c r="AP838" s="106"/>
      <c r="BA838" s="106"/>
      <c r="BC838" s="16"/>
      <c r="BD838" s="16"/>
    </row>
    <row r="839" spans="1:56">
      <c r="A839" s="106"/>
      <c r="I839" s="106"/>
      <c r="J839" s="286"/>
      <c r="K839" s="286"/>
      <c r="L839" s="286"/>
      <c r="M839" s="286"/>
      <c r="N839" s="106"/>
      <c r="O839" s="107"/>
      <c r="P839" s="108"/>
      <c r="R839" s="106"/>
      <c r="X839" s="106"/>
      <c r="Z839" s="319"/>
      <c r="AB839" s="319"/>
      <c r="AC839" s="319"/>
      <c r="AD839" s="319"/>
      <c r="AF839" s="319"/>
      <c r="AK839" s="106"/>
      <c r="AL839" s="286"/>
      <c r="AM839" s="286"/>
      <c r="AN839" s="286"/>
      <c r="AO839" s="286"/>
      <c r="AP839" s="106"/>
      <c r="BA839" s="106"/>
      <c r="BC839" s="16"/>
      <c r="BD839" s="16"/>
    </row>
    <row r="840" spans="1:56">
      <c r="A840" s="106"/>
      <c r="I840" s="106"/>
      <c r="J840" s="286"/>
      <c r="K840" s="286"/>
      <c r="L840" s="286"/>
      <c r="M840" s="286"/>
      <c r="N840" s="106"/>
      <c r="O840" s="107"/>
      <c r="P840" s="108"/>
      <c r="R840" s="106"/>
      <c r="X840" s="106"/>
      <c r="Z840" s="319"/>
      <c r="AB840" s="319"/>
      <c r="AC840" s="319"/>
      <c r="AD840" s="319"/>
      <c r="AF840" s="319"/>
      <c r="AK840" s="106"/>
      <c r="AL840" s="286"/>
      <c r="AM840" s="286"/>
      <c r="AN840" s="286"/>
      <c r="AO840" s="286"/>
      <c r="AP840" s="106"/>
      <c r="BA840" s="106"/>
      <c r="BC840" s="16"/>
      <c r="BD840" s="16"/>
    </row>
    <row r="841" spans="1:56">
      <c r="A841" s="106"/>
      <c r="I841" s="106"/>
      <c r="J841" s="286"/>
      <c r="K841" s="286"/>
      <c r="L841" s="286"/>
      <c r="M841" s="286"/>
      <c r="N841" s="106"/>
      <c r="O841" s="107"/>
      <c r="P841" s="108"/>
      <c r="R841" s="106"/>
      <c r="X841" s="106"/>
      <c r="Z841" s="319"/>
      <c r="AB841" s="319"/>
      <c r="AC841" s="319"/>
      <c r="AD841" s="319"/>
      <c r="AF841" s="319"/>
      <c r="AK841" s="106"/>
      <c r="AL841" s="286"/>
      <c r="AM841" s="286"/>
      <c r="AN841" s="286"/>
      <c r="AO841" s="286"/>
      <c r="AP841" s="106"/>
      <c r="BA841" s="106"/>
      <c r="BC841" s="16"/>
      <c r="BD841" s="16"/>
    </row>
    <row r="842" spans="1:56">
      <c r="A842" s="106"/>
      <c r="I842" s="106"/>
      <c r="J842" s="286"/>
      <c r="K842" s="286"/>
      <c r="L842" s="286"/>
      <c r="M842" s="286"/>
      <c r="N842" s="106"/>
      <c r="O842" s="107"/>
      <c r="P842" s="108"/>
      <c r="R842" s="106"/>
      <c r="X842" s="106"/>
      <c r="Z842" s="319"/>
      <c r="AB842" s="319"/>
      <c r="AC842" s="319"/>
      <c r="AD842" s="319"/>
      <c r="AF842" s="319"/>
      <c r="AK842" s="106"/>
      <c r="AL842" s="286"/>
      <c r="AM842" s="286"/>
      <c r="AN842" s="286"/>
      <c r="AO842" s="286"/>
      <c r="AP842" s="106"/>
      <c r="BA842" s="106"/>
      <c r="BC842" s="16"/>
      <c r="BD842" s="16"/>
    </row>
    <row r="843" spans="1:56">
      <c r="A843" s="106"/>
      <c r="I843" s="106"/>
      <c r="J843" s="286"/>
      <c r="K843" s="286"/>
      <c r="L843" s="286"/>
      <c r="M843" s="286"/>
      <c r="N843" s="106"/>
      <c r="O843" s="107"/>
      <c r="P843" s="108"/>
      <c r="R843" s="106"/>
      <c r="X843" s="106"/>
      <c r="Z843" s="319"/>
      <c r="AB843" s="319"/>
      <c r="AC843" s="319"/>
      <c r="AD843" s="319"/>
      <c r="AF843" s="319"/>
      <c r="AK843" s="106"/>
      <c r="AL843" s="286"/>
      <c r="AM843" s="286"/>
      <c r="AN843" s="286"/>
      <c r="AO843" s="286"/>
      <c r="AP843" s="106"/>
      <c r="BA843" s="106"/>
      <c r="BC843" s="16"/>
      <c r="BD843" s="16"/>
    </row>
    <row r="844" spans="1:56">
      <c r="A844" s="106"/>
      <c r="I844" s="106"/>
      <c r="J844" s="286"/>
      <c r="K844" s="286"/>
      <c r="L844" s="286"/>
      <c r="M844" s="286"/>
      <c r="N844" s="106"/>
      <c r="O844" s="107"/>
      <c r="P844" s="108"/>
      <c r="R844" s="106"/>
      <c r="X844" s="106"/>
      <c r="Z844" s="319"/>
      <c r="AB844" s="319"/>
      <c r="AC844" s="319"/>
      <c r="AD844" s="319"/>
      <c r="AF844" s="319"/>
      <c r="AK844" s="106"/>
      <c r="AL844" s="286"/>
      <c r="AM844" s="286"/>
      <c r="AN844" s="286"/>
      <c r="AO844" s="286"/>
      <c r="AP844" s="106"/>
      <c r="BA844" s="106"/>
      <c r="BC844" s="16"/>
      <c r="BD844" s="16"/>
    </row>
    <row r="845" spans="1:56">
      <c r="A845" s="106"/>
      <c r="I845" s="106"/>
      <c r="J845" s="286"/>
      <c r="K845" s="286"/>
      <c r="L845" s="286"/>
      <c r="M845" s="286"/>
      <c r="N845" s="106"/>
      <c r="O845" s="107"/>
      <c r="P845" s="108"/>
      <c r="R845" s="106"/>
      <c r="X845" s="106"/>
      <c r="Z845" s="319"/>
      <c r="AB845" s="319"/>
      <c r="AC845" s="319"/>
      <c r="AD845" s="319"/>
      <c r="AF845" s="319"/>
      <c r="AK845" s="106"/>
      <c r="AL845" s="286"/>
      <c r="AM845" s="286"/>
      <c r="AN845" s="286"/>
      <c r="AO845" s="286"/>
      <c r="AP845" s="106"/>
      <c r="BA845" s="106"/>
      <c r="BC845" s="16"/>
      <c r="BD845" s="16"/>
    </row>
    <row r="846" spans="1:56">
      <c r="A846" s="106"/>
      <c r="I846" s="106"/>
      <c r="J846" s="286"/>
      <c r="K846" s="286"/>
      <c r="L846" s="286"/>
      <c r="M846" s="286"/>
      <c r="N846" s="106"/>
      <c r="O846" s="107"/>
      <c r="P846" s="108"/>
      <c r="R846" s="106"/>
      <c r="X846" s="106"/>
      <c r="Z846" s="319"/>
      <c r="AB846" s="319"/>
      <c r="AC846" s="319"/>
      <c r="AD846" s="319"/>
      <c r="AF846" s="319"/>
      <c r="AK846" s="106"/>
      <c r="AL846" s="286"/>
      <c r="AM846" s="286"/>
      <c r="AN846" s="286"/>
      <c r="AO846" s="286"/>
      <c r="AP846" s="106"/>
      <c r="BA846" s="106"/>
      <c r="BC846" s="16"/>
      <c r="BD846" s="16"/>
    </row>
    <row r="847" spans="1:56">
      <c r="A847" s="106"/>
      <c r="I847" s="106"/>
      <c r="J847" s="286"/>
      <c r="K847" s="286"/>
      <c r="L847" s="286"/>
      <c r="M847" s="286"/>
      <c r="N847" s="106"/>
      <c r="O847" s="107"/>
      <c r="P847" s="108"/>
      <c r="R847" s="106"/>
      <c r="X847" s="106"/>
      <c r="Z847" s="319"/>
      <c r="AB847" s="319"/>
      <c r="AC847" s="319"/>
      <c r="AD847" s="319"/>
      <c r="AF847" s="319"/>
      <c r="AK847" s="106"/>
      <c r="AL847" s="286"/>
      <c r="AM847" s="286"/>
      <c r="AN847" s="286"/>
      <c r="AO847" s="286"/>
      <c r="AP847" s="106"/>
      <c r="BA847" s="106"/>
      <c r="BC847" s="16"/>
      <c r="BD847" s="16"/>
    </row>
    <row r="848" spans="1:56">
      <c r="A848" s="106"/>
      <c r="I848" s="106"/>
      <c r="J848" s="286"/>
      <c r="K848" s="286"/>
      <c r="L848" s="286"/>
      <c r="M848" s="286"/>
      <c r="N848" s="106"/>
      <c r="O848" s="107"/>
      <c r="P848" s="108"/>
      <c r="R848" s="106"/>
      <c r="X848" s="106"/>
      <c r="Z848" s="319"/>
      <c r="AB848" s="319"/>
      <c r="AC848" s="319"/>
      <c r="AD848" s="319"/>
      <c r="AF848" s="319"/>
      <c r="AK848" s="106"/>
      <c r="AL848" s="286"/>
      <c r="AM848" s="286"/>
      <c r="AN848" s="286"/>
      <c r="AO848" s="286"/>
      <c r="AP848" s="106"/>
      <c r="BA848" s="106"/>
      <c r="BC848" s="16"/>
      <c r="BD848" s="16"/>
    </row>
    <row r="849" spans="1:56">
      <c r="A849" s="106"/>
      <c r="I849" s="106"/>
      <c r="J849" s="286"/>
      <c r="K849" s="286"/>
      <c r="L849" s="286"/>
      <c r="M849" s="286"/>
      <c r="N849" s="106"/>
      <c r="O849" s="107"/>
      <c r="P849" s="108"/>
      <c r="R849" s="106"/>
      <c r="X849" s="106"/>
      <c r="Z849" s="319"/>
      <c r="AB849" s="319"/>
      <c r="AC849" s="319"/>
      <c r="AD849" s="319"/>
      <c r="AF849" s="319"/>
      <c r="AK849" s="106"/>
      <c r="AL849" s="286"/>
      <c r="AM849" s="286"/>
      <c r="AN849" s="286"/>
      <c r="AO849" s="286"/>
      <c r="AP849" s="106"/>
      <c r="BA849" s="106"/>
      <c r="BC849" s="16"/>
      <c r="BD849" s="16"/>
    </row>
    <row r="850" spans="1:56">
      <c r="A850" s="106"/>
      <c r="I850" s="106"/>
      <c r="J850" s="286"/>
      <c r="K850" s="286"/>
      <c r="L850" s="286"/>
      <c r="M850" s="286"/>
      <c r="N850" s="106"/>
      <c r="O850" s="107"/>
      <c r="P850" s="108"/>
      <c r="R850" s="106"/>
      <c r="X850" s="106"/>
      <c r="Z850" s="319"/>
      <c r="AB850" s="319"/>
      <c r="AC850" s="319"/>
      <c r="AD850" s="319"/>
      <c r="AF850" s="319"/>
      <c r="AK850" s="106"/>
      <c r="AL850" s="286"/>
      <c r="AM850" s="286"/>
      <c r="AN850" s="286"/>
      <c r="AO850" s="286"/>
      <c r="AP850" s="106"/>
      <c r="BA850" s="106"/>
      <c r="BC850" s="16"/>
      <c r="BD850" s="16"/>
    </row>
    <row r="851" spans="1:56">
      <c r="A851" s="106"/>
      <c r="I851" s="106"/>
      <c r="J851" s="286"/>
      <c r="K851" s="286"/>
      <c r="L851" s="286"/>
      <c r="M851" s="286"/>
      <c r="N851" s="106"/>
      <c r="O851" s="107"/>
      <c r="P851" s="108"/>
      <c r="R851" s="106"/>
      <c r="X851" s="106"/>
      <c r="Z851" s="319"/>
      <c r="AB851" s="319"/>
      <c r="AC851" s="319"/>
      <c r="AD851" s="319"/>
      <c r="AF851" s="319"/>
      <c r="AK851" s="106"/>
      <c r="AL851" s="286"/>
      <c r="AM851" s="286"/>
      <c r="AN851" s="286"/>
      <c r="AO851" s="286"/>
      <c r="AP851" s="106"/>
      <c r="BA851" s="106"/>
      <c r="BC851" s="16"/>
      <c r="BD851" s="16"/>
    </row>
    <row r="852" spans="1:56">
      <c r="A852" s="106"/>
      <c r="I852" s="106"/>
      <c r="J852" s="286"/>
      <c r="K852" s="286"/>
      <c r="L852" s="286"/>
      <c r="M852" s="286"/>
      <c r="N852" s="106"/>
      <c r="O852" s="107"/>
      <c r="P852" s="108"/>
      <c r="R852" s="106"/>
      <c r="X852" s="106"/>
      <c r="Z852" s="319"/>
      <c r="AB852" s="319"/>
      <c r="AC852" s="319"/>
      <c r="AD852" s="319"/>
      <c r="AF852" s="319"/>
      <c r="AK852" s="106"/>
      <c r="AL852" s="286"/>
      <c r="AM852" s="286"/>
      <c r="AN852" s="286"/>
      <c r="AO852" s="286"/>
      <c r="AP852" s="106"/>
      <c r="BA852" s="106"/>
      <c r="BC852" s="16"/>
      <c r="BD852" s="16"/>
    </row>
    <row r="853" spans="1:56">
      <c r="A853" s="106"/>
      <c r="I853" s="106"/>
      <c r="J853" s="286"/>
      <c r="K853" s="286"/>
      <c r="L853" s="286"/>
      <c r="M853" s="286"/>
      <c r="N853" s="106"/>
      <c r="O853" s="107"/>
      <c r="P853" s="108"/>
      <c r="R853" s="106"/>
      <c r="X853" s="106"/>
      <c r="Z853" s="319"/>
      <c r="AB853" s="319"/>
      <c r="AC853" s="319"/>
      <c r="AD853" s="319"/>
      <c r="AF853" s="319"/>
      <c r="AK853" s="106"/>
      <c r="AL853" s="286"/>
      <c r="AM853" s="286"/>
      <c r="AN853" s="286"/>
      <c r="AO853" s="286"/>
      <c r="AP853" s="106"/>
      <c r="BA853" s="106"/>
      <c r="BC853" s="16"/>
      <c r="BD853" s="16"/>
    </row>
    <row r="854" spans="1:56">
      <c r="A854" s="106"/>
      <c r="I854" s="106"/>
      <c r="J854" s="286"/>
      <c r="K854" s="286"/>
      <c r="L854" s="286"/>
      <c r="M854" s="286"/>
      <c r="N854" s="106"/>
      <c r="O854" s="107"/>
      <c r="P854" s="108"/>
      <c r="R854" s="106"/>
      <c r="X854" s="106"/>
      <c r="Z854" s="319"/>
      <c r="AB854" s="319"/>
      <c r="AC854" s="319"/>
      <c r="AD854" s="319"/>
      <c r="AF854" s="319"/>
      <c r="AK854" s="106"/>
      <c r="AL854" s="286"/>
      <c r="AM854" s="286"/>
      <c r="AN854" s="286"/>
      <c r="AO854" s="286"/>
      <c r="AP854" s="106"/>
      <c r="BA854" s="106"/>
      <c r="BC854" s="16"/>
      <c r="BD854" s="16"/>
    </row>
    <row r="855" spans="1:56">
      <c r="A855" s="106"/>
      <c r="I855" s="106"/>
      <c r="J855" s="286"/>
      <c r="K855" s="286"/>
      <c r="L855" s="286"/>
      <c r="M855" s="286"/>
      <c r="N855" s="106"/>
      <c r="O855" s="107"/>
      <c r="P855" s="108"/>
      <c r="R855" s="106"/>
      <c r="X855" s="106"/>
      <c r="Z855" s="319"/>
      <c r="AB855" s="319"/>
      <c r="AC855" s="319"/>
      <c r="AD855" s="319"/>
      <c r="AF855" s="319"/>
      <c r="AK855" s="106"/>
      <c r="AL855" s="286"/>
      <c r="AM855" s="286"/>
      <c r="AN855" s="286"/>
      <c r="AO855" s="286"/>
      <c r="AP855" s="106"/>
      <c r="BA855" s="106"/>
      <c r="BC855" s="16"/>
      <c r="BD855" s="16"/>
    </row>
    <row r="856" spans="1:56">
      <c r="A856" s="106"/>
      <c r="I856" s="106"/>
      <c r="J856" s="286"/>
      <c r="K856" s="286"/>
      <c r="L856" s="286"/>
      <c r="M856" s="286"/>
      <c r="N856" s="106"/>
      <c r="O856" s="107"/>
      <c r="P856" s="108"/>
      <c r="R856" s="106"/>
      <c r="X856" s="106"/>
      <c r="Z856" s="319"/>
      <c r="AB856" s="319"/>
      <c r="AC856" s="319"/>
      <c r="AD856" s="319"/>
      <c r="AF856" s="319"/>
      <c r="AK856" s="106"/>
      <c r="AL856" s="286"/>
      <c r="AM856" s="286"/>
      <c r="AN856" s="286"/>
      <c r="AO856" s="286"/>
      <c r="AP856" s="106"/>
      <c r="BA856" s="106"/>
      <c r="BC856" s="16"/>
      <c r="BD856" s="16"/>
    </row>
    <row r="857" spans="1:56">
      <c r="A857" s="106"/>
      <c r="I857" s="106"/>
      <c r="J857" s="286"/>
      <c r="K857" s="286"/>
      <c r="L857" s="286"/>
      <c r="M857" s="286"/>
      <c r="N857" s="106"/>
      <c r="O857" s="107"/>
      <c r="P857" s="108"/>
      <c r="R857" s="106"/>
      <c r="X857" s="106"/>
      <c r="Z857" s="319"/>
      <c r="AB857" s="319"/>
      <c r="AC857" s="319"/>
      <c r="AD857" s="319"/>
      <c r="AF857" s="319"/>
      <c r="AK857" s="106"/>
      <c r="AL857" s="286"/>
      <c r="AM857" s="286"/>
      <c r="AN857" s="286"/>
      <c r="AO857" s="286"/>
      <c r="AP857" s="106"/>
      <c r="BA857" s="106"/>
      <c r="BC857" s="16"/>
      <c r="BD857" s="16"/>
    </row>
    <row r="858" spans="1:56">
      <c r="A858" s="106"/>
      <c r="I858" s="106"/>
      <c r="J858" s="286"/>
      <c r="K858" s="286"/>
      <c r="L858" s="286"/>
      <c r="M858" s="286"/>
      <c r="N858" s="106"/>
      <c r="O858" s="107"/>
      <c r="P858" s="108"/>
      <c r="R858" s="106"/>
      <c r="X858" s="106"/>
      <c r="Z858" s="319"/>
      <c r="AB858" s="319"/>
      <c r="AC858" s="319"/>
      <c r="AD858" s="319"/>
      <c r="AF858" s="319"/>
      <c r="AK858" s="106"/>
      <c r="AL858" s="286"/>
      <c r="AM858" s="286"/>
      <c r="AN858" s="286"/>
      <c r="AO858" s="286"/>
      <c r="AP858" s="106"/>
      <c r="BA858" s="106"/>
      <c r="BC858" s="16"/>
      <c r="BD858" s="16"/>
    </row>
    <row r="859" spans="1:56">
      <c r="A859" s="106"/>
      <c r="I859" s="106"/>
      <c r="J859" s="286"/>
      <c r="K859" s="286"/>
      <c r="L859" s="286"/>
      <c r="M859" s="286"/>
      <c r="N859" s="106"/>
      <c r="O859" s="107"/>
      <c r="P859" s="108"/>
      <c r="R859" s="106"/>
      <c r="X859" s="106"/>
      <c r="Z859" s="319"/>
      <c r="AB859" s="319"/>
      <c r="AC859" s="319"/>
      <c r="AD859" s="319"/>
      <c r="AF859" s="319"/>
      <c r="AK859" s="106"/>
      <c r="AL859" s="286"/>
      <c r="AM859" s="286"/>
      <c r="AN859" s="286"/>
      <c r="AO859" s="286"/>
      <c r="AP859" s="106"/>
      <c r="BA859" s="106"/>
      <c r="BC859" s="16"/>
      <c r="BD859" s="16"/>
    </row>
    <row r="860" spans="1:56">
      <c r="A860" s="106"/>
      <c r="I860" s="106"/>
      <c r="J860" s="286"/>
      <c r="K860" s="286"/>
      <c r="L860" s="286"/>
      <c r="M860" s="286"/>
      <c r="N860" s="106"/>
      <c r="O860" s="107"/>
      <c r="P860" s="108"/>
      <c r="R860" s="106"/>
      <c r="X860" s="106"/>
      <c r="Z860" s="319"/>
      <c r="AB860" s="319"/>
      <c r="AC860" s="319"/>
      <c r="AD860" s="319"/>
      <c r="AF860" s="319"/>
      <c r="AK860" s="106"/>
      <c r="AL860" s="286"/>
      <c r="AM860" s="286"/>
      <c r="AN860" s="286"/>
      <c r="AO860" s="286"/>
      <c r="AP860" s="106"/>
      <c r="BA860" s="106"/>
      <c r="BC860" s="16"/>
      <c r="BD860" s="16"/>
    </row>
    <row r="861" spans="1:56">
      <c r="A861" s="106"/>
      <c r="I861" s="106"/>
      <c r="J861" s="286"/>
      <c r="K861" s="286"/>
      <c r="L861" s="286"/>
      <c r="M861" s="286"/>
      <c r="N861" s="106"/>
      <c r="O861" s="107"/>
      <c r="P861" s="108"/>
      <c r="R861" s="106"/>
      <c r="X861" s="106"/>
      <c r="Z861" s="319"/>
      <c r="AB861" s="319"/>
      <c r="AC861" s="319"/>
      <c r="AD861" s="319"/>
      <c r="AF861" s="319"/>
      <c r="AK861" s="106"/>
      <c r="AL861" s="286"/>
      <c r="AM861" s="286"/>
      <c r="AN861" s="286"/>
      <c r="AO861" s="286"/>
      <c r="AP861" s="106"/>
      <c r="BA861" s="106"/>
      <c r="BC861" s="16"/>
      <c r="BD861" s="16"/>
    </row>
    <row r="862" spans="1:56">
      <c r="A862" s="106"/>
      <c r="I862" s="106"/>
      <c r="J862" s="286"/>
      <c r="K862" s="286"/>
      <c r="L862" s="286"/>
      <c r="M862" s="286"/>
      <c r="N862" s="106"/>
      <c r="O862" s="107"/>
      <c r="P862" s="108"/>
      <c r="R862" s="106"/>
      <c r="X862" s="106"/>
      <c r="Z862" s="319"/>
      <c r="AB862" s="319"/>
      <c r="AC862" s="319"/>
      <c r="AD862" s="319"/>
      <c r="AF862" s="319"/>
      <c r="AK862" s="106"/>
      <c r="AL862" s="286"/>
      <c r="AM862" s="286"/>
      <c r="AN862" s="286"/>
      <c r="AO862" s="286"/>
      <c r="AP862" s="106"/>
      <c r="BA862" s="106"/>
      <c r="BC862" s="16"/>
      <c r="BD862" s="16"/>
    </row>
    <row r="863" spans="1:56">
      <c r="A863" s="106"/>
      <c r="I863" s="106"/>
      <c r="J863" s="286"/>
      <c r="K863" s="286"/>
      <c r="L863" s="286"/>
      <c r="M863" s="286"/>
      <c r="N863" s="106"/>
      <c r="O863" s="107"/>
      <c r="P863" s="108"/>
      <c r="R863" s="106"/>
      <c r="X863" s="106"/>
      <c r="Z863" s="319"/>
      <c r="AB863" s="319"/>
      <c r="AC863" s="319"/>
      <c r="AD863" s="319"/>
      <c r="AF863" s="319"/>
      <c r="AK863" s="106"/>
      <c r="AL863" s="286"/>
      <c r="AM863" s="286"/>
      <c r="AN863" s="286"/>
      <c r="AO863" s="286"/>
      <c r="AP863" s="106"/>
      <c r="BA863" s="106"/>
      <c r="BC863" s="16"/>
      <c r="BD863" s="16"/>
    </row>
    <row r="864" spans="1:56">
      <c r="A864" s="106"/>
      <c r="I864" s="106"/>
      <c r="J864" s="286"/>
      <c r="K864" s="286"/>
      <c r="L864" s="286"/>
      <c r="M864" s="286"/>
      <c r="N864" s="106"/>
      <c r="O864" s="107"/>
      <c r="P864" s="108"/>
      <c r="R864" s="106"/>
      <c r="X864" s="106"/>
      <c r="Z864" s="319"/>
      <c r="AB864" s="319"/>
      <c r="AC864" s="319"/>
      <c r="AD864" s="319"/>
      <c r="AF864" s="319"/>
      <c r="AK864" s="106"/>
      <c r="AL864" s="286"/>
      <c r="AM864" s="286"/>
      <c r="AN864" s="286"/>
      <c r="AO864" s="286"/>
      <c r="AP864" s="106"/>
      <c r="BA864" s="106"/>
      <c r="BC864" s="16"/>
      <c r="BD864" s="16"/>
    </row>
    <row r="865" spans="1:56">
      <c r="A865" s="106"/>
      <c r="I865" s="106"/>
      <c r="J865" s="286"/>
      <c r="K865" s="286"/>
      <c r="L865" s="286"/>
      <c r="M865" s="286"/>
      <c r="N865" s="106"/>
      <c r="O865" s="107"/>
      <c r="P865" s="108"/>
      <c r="R865" s="106"/>
      <c r="X865" s="106"/>
      <c r="Z865" s="319"/>
      <c r="AB865" s="319"/>
      <c r="AC865" s="319"/>
      <c r="AD865" s="319"/>
      <c r="AF865" s="319"/>
      <c r="AK865" s="106"/>
      <c r="AL865" s="286"/>
      <c r="AM865" s="286"/>
      <c r="AN865" s="286"/>
      <c r="AO865" s="286"/>
      <c r="AP865" s="106"/>
      <c r="BA865" s="106"/>
      <c r="BC865" s="16"/>
      <c r="BD865" s="16"/>
    </row>
    <row r="866" spans="1:56">
      <c r="A866" s="106"/>
      <c r="I866" s="106"/>
      <c r="J866" s="286"/>
      <c r="K866" s="286"/>
      <c r="L866" s="286"/>
      <c r="M866" s="286"/>
      <c r="N866" s="106"/>
      <c r="O866" s="107"/>
      <c r="P866" s="108"/>
      <c r="R866" s="106"/>
      <c r="X866" s="106"/>
      <c r="Z866" s="319"/>
      <c r="AB866" s="319"/>
      <c r="AC866" s="319"/>
      <c r="AD866" s="319"/>
      <c r="AF866" s="319"/>
      <c r="AK866" s="106"/>
      <c r="AL866" s="286"/>
      <c r="AM866" s="286"/>
      <c r="AN866" s="286"/>
      <c r="AO866" s="286"/>
      <c r="AP866" s="106"/>
      <c r="BA866" s="106"/>
      <c r="BC866" s="16"/>
      <c r="BD866" s="16"/>
    </row>
    <row r="867" spans="1:56">
      <c r="A867" s="106"/>
      <c r="I867" s="106"/>
      <c r="J867" s="286"/>
      <c r="K867" s="286"/>
      <c r="L867" s="286"/>
      <c r="M867" s="286"/>
      <c r="N867" s="106"/>
      <c r="O867" s="107"/>
      <c r="P867" s="108"/>
      <c r="R867" s="106"/>
      <c r="X867" s="106"/>
      <c r="Z867" s="319"/>
      <c r="AB867" s="319"/>
      <c r="AC867" s="319"/>
      <c r="AD867" s="319"/>
      <c r="AF867" s="319"/>
      <c r="AK867" s="106"/>
      <c r="AL867" s="286"/>
      <c r="AM867" s="286"/>
      <c r="AN867" s="286"/>
      <c r="AO867" s="286"/>
      <c r="AP867" s="106"/>
      <c r="BA867" s="106"/>
      <c r="BC867" s="16"/>
      <c r="BD867" s="16"/>
    </row>
    <row r="868" spans="1:56">
      <c r="A868" s="106"/>
      <c r="I868" s="106"/>
      <c r="J868" s="286"/>
      <c r="K868" s="286"/>
      <c r="L868" s="286"/>
      <c r="M868" s="286"/>
      <c r="N868" s="106"/>
      <c r="O868" s="107"/>
      <c r="P868" s="108"/>
      <c r="R868" s="106"/>
      <c r="X868" s="106"/>
      <c r="Z868" s="319"/>
      <c r="AB868" s="319"/>
      <c r="AC868" s="319"/>
      <c r="AD868" s="319"/>
      <c r="AF868" s="319"/>
      <c r="AK868" s="106"/>
      <c r="AL868" s="286"/>
      <c r="AM868" s="286"/>
      <c r="AN868" s="286"/>
      <c r="AO868" s="286"/>
      <c r="AP868" s="106"/>
      <c r="BA868" s="106"/>
      <c r="BC868" s="16"/>
      <c r="BD868" s="16"/>
    </row>
    <row r="869" spans="1:56">
      <c r="A869" s="106"/>
      <c r="I869" s="106"/>
      <c r="J869" s="286"/>
      <c r="K869" s="286"/>
      <c r="L869" s="286"/>
      <c r="M869" s="286"/>
      <c r="N869" s="106"/>
      <c r="O869" s="107"/>
      <c r="P869" s="108"/>
      <c r="R869" s="106"/>
      <c r="X869" s="106"/>
      <c r="Z869" s="319"/>
      <c r="AB869" s="319"/>
      <c r="AC869" s="319"/>
      <c r="AD869" s="319"/>
      <c r="AF869" s="319"/>
      <c r="AK869" s="106"/>
      <c r="AL869" s="286"/>
      <c r="AM869" s="286"/>
      <c r="AN869" s="286"/>
      <c r="AO869" s="286"/>
      <c r="AP869" s="106"/>
      <c r="BA869" s="106"/>
      <c r="BC869" s="16"/>
      <c r="BD869" s="16"/>
    </row>
    <row r="870" spans="1:56">
      <c r="A870" s="106"/>
      <c r="I870" s="106"/>
      <c r="J870" s="286"/>
      <c r="K870" s="286"/>
      <c r="L870" s="286"/>
      <c r="M870" s="286"/>
      <c r="N870" s="106"/>
      <c r="O870" s="107"/>
      <c r="P870" s="108"/>
      <c r="R870" s="106"/>
      <c r="X870" s="106"/>
      <c r="Z870" s="319"/>
      <c r="AB870" s="319"/>
      <c r="AC870" s="319"/>
      <c r="AD870" s="319"/>
      <c r="AF870" s="319"/>
      <c r="AK870" s="106"/>
      <c r="AL870" s="286"/>
      <c r="AM870" s="286"/>
      <c r="AN870" s="286"/>
      <c r="AO870" s="286"/>
      <c r="AP870" s="106"/>
      <c r="BA870" s="106"/>
      <c r="BC870" s="16"/>
      <c r="BD870" s="16"/>
    </row>
    <row r="871" spans="1:56">
      <c r="A871" s="106"/>
      <c r="I871" s="106"/>
      <c r="J871" s="286"/>
      <c r="K871" s="286"/>
      <c r="L871" s="286"/>
      <c r="M871" s="286"/>
      <c r="N871" s="106"/>
      <c r="O871" s="107"/>
      <c r="P871" s="108"/>
      <c r="R871" s="106"/>
      <c r="X871" s="106"/>
      <c r="Z871" s="319"/>
      <c r="AB871" s="319"/>
      <c r="AC871" s="319"/>
      <c r="AD871" s="319"/>
      <c r="AF871" s="319"/>
      <c r="AK871" s="106"/>
      <c r="AL871" s="286"/>
      <c r="AM871" s="286"/>
      <c r="AN871" s="286"/>
      <c r="AO871" s="286"/>
      <c r="AP871" s="106"/>
      <c r="BA871" s="106"/>
      <c r="BC871" s="16"/>
      <c r="BD871" s="16"/>
    </row>
    <row r="872" spans="1:56">
      <c r="A872" s="106"/>
      <c r="I872" s="106"/>
      <c r="J872" s="286"/>
      <c r="K872" s="286"/>
      <c r="L872" s="286"/>
      <c r="M872" s="286"/>
      <c r="N872" s="106"/>
      <c r="O872" s="107"/>
      <c r="P872" s="108"/>
      <c r="R872" s="106"/>
      <c r="X872" s="106"/>
      <c r="Z872" s="319"/>
      <c r="AB872" s="319"/>
      <c r="AC872" s="319"/>
      <c r="AD872" s="319"/>
      <c r="AF872" s="319"/>
      <c r="AK872" s="106"/>
      <c r="AL872" s="286"/>
      <c r="AM872" s="286"/>
      <c r="AN872" s="286"/>
      <c r="AO872" s="286"/>
      <c r="AP872" s="106"/>
      <c r="BA872" s="106"/>
      <c r="BC872" s="16"/>
      <c r="BD872" s="16"/>
    </row>
    <row r="873" spans="1:56">
      <c r="A873" s="106"/>
      <c r="I873" s="106"/>
      <c r="J873" s="286"/>
      <c r="K873" s="286"/>
      <c r="L873" s="286"/>
      <c r="M873" s="286"/>
      <c r="N873" s="106"/>
      <c r="O873" s="107"/>
      <c r="P873" s="108"/>
      <c r="R873" s="106"/>
      <c r="X873" s="106"/>
      <c r="Z873" s="319"/>
      <c r="AB873" s="319"/>
      <c r="AC873" s="319"/>
      <c r="AD873" s="319"/>
      <c r="AF873" s="319"/>
      <c r="AK873" s="106"/>
      <c r="AL873" s="286"/>
      <c r="AM873" s="286"/>
      <c r="AN873" s="286"/>
      <c r="AO873" s="286"/>
      <c r="AP873" s="106"/>
      <c r="BA873" s="106"/>
      <c r="BC873" s="16"/>
      <c r="BD873" s="16"/>
    </row>
    <row r="874" spans="1:56">
      <c r="A874" s="106"/>
      <c r="I874" s="106"/>
      <c r="J874" s="286"/>
      <c r="K874" s="286"/>
      <c r="L874" s="286"/>
      <c r="M874" s="286"/>
      <c r="N874" s="106"/>
      <c r="O874" s="107"/>
      <c r="P874" s="108"/>
      <c r="R874" s="106"/>
      <c r="X874" s="106"/>
      <c r="Z874" s="319"/>
      <c r="AB874" s="319"/>
      <c r="AC874" s="319"/>
      <c r="AD874" s="319"/>
      <c r="AF874" s="319"/>
      <c r="AK874" s="106"/>
      <c r="AL874" s="286"/>
      <c r="AM874" s="286"/>
      <c r="AN874" s="286"/>
      <c r="AO874" s="286"/>
      <c r="AP874" s="106"/>
      <c r="BA874" s="106"/>
      <c r="BC874" s="16"/>
      <c r="BD874" s="16"/>
    </row>
    <row r="875" spans="1:56">
      <c r="A875" s="106"/>
      <c r="I875" s="106"/>
      <c r="J875" s="286"/>
      <c r="K875" s="286"/>
      <c r="L875" s="286"/>
      <c r="M875" s="286"/>
      <c r="N875" s="106"/>
      <c r="O875" s="107"/>
      <c r="P875" s="108"/>
      <c r="R875" s="106"/>
      <c r="X875" s="106"/>
      <c r="Z875" s="319"/>
      <c r="AB875" s="319"/>
      <c r="AC875" s="319"/>
      <c r="AD875" s="319"/>
      <c r="AF875" s="319"/>
      <c r="AK875" s="106"/>
      <c r="AL875" s="286"/>
      <c r="AM875" s="286"/>
      <c r="AN875" s="286"/>
      <c r="AO875" s="286"/>
      <c r="AP875" s="106"/>
      <c r="BA875" s="106"/>
      <c r="BC875" s="16"/>
      <c r="BD875" s="16"/>
    </row>
    <row r="876" spans="1:56">
      <c r="A876" s="106"/>
      <c r="I876" s="106"/>
      <c r="J876" s="286"/>
      <c r="K876" s="286"/>
      <c r="L876" s="286"/>
      <c r="M876" s="286"/>
      <c r="N876" s="106"/>
      <c r="O876" s="107"/>
      <c r="P876" s="108"/>
      <c r="R876" s="106"/>
      <c r="X876" s="106"/>
      <c r="Z876" s="319"/>
      <c r="AB876" s="319"/>
      <c r="AC876" s="319"/>
      <c r="AD876" s="319"/>
      <c r="AF876" s="319"/>
      <c r="AK876" s="106"/>
      <c r="AL876" s="286"/>
      <c r="AM876" s="286"/>
      <c r="AN876" s="286"/>
      <c r="AO876" s="286"/>
      <c r="AP876" s="106"/>
      <c r="BA876" s="106"/>
      <c r="BC876" s="16"/>
      <c r="BD876" s="16"/>
    </row>
    <row r="877" spans="1:56">
      <c r="A877" s="106"/>
      <c r="I877" s="106"/>
      <c r="J877" s="286"/>
      <c r="K877" s="286"/>
      <c r="L877" s="286"/>
      <c r="M877" s="286"/>
      <c r="N877" s="106"/>
      <c r="O877" s="107"/>
      <c r="P877" s="108"/>
      <c r="R877" s="106"/>
      <c r="X877" s="106"/>
      <c r="Z877" s="319"/>
      <c r="AB877" s="319"/>
      <c r="AC877" s="319"/>
      <c r="AD877" s="319"/>
      <c r="AF877" s="319"/>
      <c r="AK877" s="106"/>
      <c r="AL877" s="286"/>
      <c r="AM877" s="286"/>
      <c r="AN877" s="286"/>
      <c r="AO877" s="286"/>
      <c r="AP877" s="106"/>
      <c r="BA877" s="106"/>
      <c r="BC877" s="16"/>
      <c r="BD877" s="16"/>
    </row>
    <row r="878" spans="1:56">
      <c r="A878" s="106"/>
      <c r="I878" s="106"/>
      <c r="J878" s="286"/>
      <c r="K878" s="286"/>
      <c r="L878" s="286"/>
      <c r="M878" s="286"/>
      <c r="N878" s="106"/>
      <c r="O878" s="107"/>
      <c r="P878" s="108"/>
      <c r="R878" s="106"/>
      <c r="X878" s="106"/>
      <c r="Z878" s="319"/>
      <c r="AB878" s="319"/>
      <c r="AC878" s="319"/>
      <c r="AD878" s="319"/>
      <c r="AF878" s="319"/>
      <c r="AK878" s="106"/>
      <c r="AL878" s="286"/>
      <c r="AM878" s="286"/>
      <c r="AN878" s="286"/>
      <c r="AO878" s="286"/>
      <c r="AP878" s="106"/>
      <c r="BA878" s="106"/>
      <c r="BC878" s="16"/>
      <c r="BD878" s="16"/>
    </row>
    <row r="879" spans="1:56">
      <c r="A879" s="106"/>
      <c r="I879" s="106"/>
      <c r="J879" s="286"/>
      <c r="K879" s="286"/>
      <c r="L879" s="286"/>
      <c r="M879" s="286"/>
      <c r="N879" s="106"/>
      <c r="O879" s="107"/>
      <c r="P879" s="108"/>
      <c r="R879" s="106"/>
      <c r="X879" s="106"/>
      <c r="Z879" s="319"/>
      <c r="AB879" s="319"/>
      <c r="AC879" s="319"/>
      <c r="AD879" s="319"/>
      <c r="AF879" s="319"/>
      <c r="AK879" s="106"/>
      <c r="AL879" s="286"/>
      <c r="AM879" s="286"/>
      <c r="AN879" s="286"/>
      <c r="AO879" s="286"/>
      <c r="AP879" s="106"/>
      <c r="BA879" s="106"/>
      <c r="BC879" s="16"/>
      <c r="BD879" s="16"/>
    </row>
    <row r="880" spans="1:56">
      <c r="A880" s="106"/>
      <c r="I880" s="106"/>
      <c r="J880" s="286"/>
      <c r="K880" s="286"/>
      <c r="L880" s="286"/>
      <c r="M880" s="286"/>
      <c r="N880" s="106"/>
      <c r="O880" s="107"/>
      <c r="P880" s="108"/>
      <c r="R880" s="106"/>
      <c r="X880" s="106"/>
      <c r="Z880" s="319"/>
      <c r="AB880" s="319"/>
      <c r="AC880" s="319"/>
      <c r="AD880" s="319"/>
      <c r="AF880" s="319"/>
      <c r="AK880" s="106"/>
      <c r="AL880" s="286"/>
      <c r="AM880" s="286"/>
      <c r="AN880" s="286"/>
      <c r="AO880" s="286"/>
      <c r="AP880" s="106"/>
      <c r="BA880" s="106"/>
      <c r="BC880" s="16"/>
      <c r="BD880" s="16"/>
    </row>
    <row r="881" spans="1:56">
      <c r="A881" s="106"/>
      <c r="I881" s="106"/>
      <c r="J881" s="286"/>
      <c r="K881" s="286"/>
      <c r="L881" s="286"/>
      <c r="M881" s="286"/>
      <c r="N881" s="106"/>
      <c r="O881" s="107"/>
      <c r="P881" s="108"/>
      <c r="R881" s="106"/>
      <c r="X881" s="106"/>
      <c r="Z881" s="319"/>
      <c r="AB881" s="319"/>
      <c r="AC881" s="319"/>
      <c r="AD881" s="319"/>
      <c r="AF881" s="319"/>
      <c r="AK881" s="106"/>
      <c r="AL881" s="286"/>
      <c r="AM881" s="286"/>
      <c r="AN881" s="286"/>
      <c r="AO881" s="286"/>
      <c r="AP881" s="106"/>
      <c r="BA881" s="106"/>
      <c r="BC881" s="16"/>
      <c r="BD881" s="16"/>
    </row>
    <row r="882" spans="1:56">
      <c r="A882" s="106"/>
      <c r="I882" s="106"/>
      <c r="J882" s="286"/>
      <c r="K882" s="286"/>
      <c r="L882" s="286"/>
      <c r="M882" s="286"/>
      <c r="N882" s="106"/>
      <c r="O882" s="107"/>
      <c r="P882" s="108"/>
      <c r="R882" s="106"/>
      <c r="X882" s="106"/>
      <c r="Z882" s="319"/>
      <c r="AB882" s="319"/>
      <c r="AC882" s="319"/>
      <c r="AD882" s="319"/>
      <c r="AF882" s="319"/>
      <c r="AK882" s="106"/>
      <c r="AL882" s="286"/>
      <c r="AM882" s="286"/>
      <c r="AN882" s="286"/>
      <c r="AO882" s="286"/>
      <c r="AP882" s="106"/>
      <c r="BA882" s="106"/>
      <c r="BC882" s="16"/>
      <c r="BD882" s="16"/>
    </row>
    <row r="883" spans="1:56">
      <c r="A883" s="106"/>
      <c r="I883" s="106"/>
      <c r="J883" s="286"/>
      <c r="K883" s="286"/>
      <c r="L883" s="286"/>
      <c r="M883" s="286"/>
      <c r="N883" s="106"/>
      <c r="O883" s="107"/>
      <c r="P883" s="108"/>
      <c r="R883" s="106"/>
      <c r="X883" s="106"/>
      <c r="Z883" s="319"/>
      <c r="AB883" s="319"/>
      <c r="AC883" s="319"/>
      <c r="AD883" s="319"/>
      <c r="AF883" s="319"/>
      <c r="AK883" s="106"/>
      <c r="AL883" s="286"/>
      <c r="AM883" s="286"/>
      <c r="AN883" s="286"/>
      <c r="AO883" s="286"/>
      <c r="AP883" s="106"/>
      <c r="BA883" s="106"/>
      <c r="BC883" s="16"/>
      <c r="BD883" s="16"/>
    </row>
    <row r="884" spans="1:56">
      <c r="A884" s="106"/>
      <c r="I884" s="106"/>
      <c r="J884" s="286"/>
      <c r="K884" s="286"/>
      <c r="L884" s="286"/>
      <c r="M884" s="286"/>
      <c r="N884" s="106"/>
      <c r="O884" s="107"/>
      <c r="P884" s="108"/>
      <c r="R884" s="106"/>
      <c r="X884" s="106"/>
      <c r="Z884" s="319"/>
      <c r="AB884" s="319"/>
      <c r="AC884" s="319"/>
      <c r="AD884" s="319"/>
      <c r="AF884" s="319"/>
      <c r="AK884" s="106"/>
      <c r="AL884" s="286"/>
      <c r="AM884" s="286"/>
      <c r="AN884" s="286"/>
      <c r="AO884" s="286"/>
      <c r="AP884" s="106"/>
      <c r="BA884" s="106"/>
      <c r="BC884" s="16"/>
      <c r="BD884" s="16"/>
    </row>
    <row r="885" spans="1:56">
      <c r="A885" s="106"/>
      <c r="I885" s="106"/>
      <c r="J885" s="286"/>
      <c r="K885" s="286"/>
      <c r="L885" s="286"/>
      <c r="M885" s="286"/>
      <c r="N885" s="106"/>
      <c r="O885" s="107"/>
      <c r="P885" s="108"/>
      <c r="R885" s="106"/>
      <c r="X885" s="106"/>
      <c r="Z885" s="319"/>
      <c r="AB885" s="319"/>
      <c r="AC885" s="319"/>
      <c r="AD885" s="319"/>
      <c r="AF885" s="319"/>
      <c r="AK885" s="106"/>
      <c r="AL885" s="286"/>
      <c r="AM885" s="286"/>
      <c r="AN885" s="286"/>
      <c r="AO885" s="286"/>
      <c r="AP885" s="106"/>
      <c r="BA885" s="106"/>
      <c r="BC885" s="16"/>
      <c r="BD885" s="16"/>
    </row>
    <row r="886" spans="1:56">
      <c r="A886" s="106"/>
      <c r="I886" s="106"/>
      <c r="J886" s="286"/>
      <c r="K886" s="286"/>
      <c r="L886" s="286"/>
      <c r="M886" s="286"/>
      <c r="N886" s="106"/>
      <c r="O886" s="107"/>
      <c r="P886" s="108"/>
      <c r="R886" s="106"/>
      <c r="X886" s="106"/>
      <c r="Z886" s="319"/>
      <c r="AB886" s="319"/>
      <c r="AC886" s="319"/>
      <c r="AD886" s="319"/>
      <c r="AF886" s="319"/>
      <c r="AK886" s="106"/>
      <c r="AL886" s="286"/>
      <c r="AM886" s="286"/>
      <c r="AN886" s="286"/>
      <c r="AO886" s="286"/>
      <c r="AP886" s="106"/>
      <c r="BA886" s="106"/>
      <c r="BC886" s="16"/>
      <c r="BD886" s="16"/>
    </row>
    <row r="887" spans="1:56">
      <c r="A887" s="106"/>
      <c r="I887" s="106"/>
      <c r="J887" s="286"/>
      <c r="K887" s="286"/>
      <c r="L887" s="286"/>
      <c r="M887" s="286"/>
      <c r="N887" s="106"/>
      <c r="O887" s="107"/>
      <c r="P887" s="108"/>
      <c r="R887" s="106"/>
      <c r="X887" s="106"/>
      <c r="Z887" s="319"/>
      <c r="AB887" s="319"/>
      <c r="AC887" s="319"/>
      <c r="AD887" s="319"/>
      <c r="AF887" s="319"/>
      <c r="AK887" s="106"/>
      <c r="AL887" s="286"/>
      <c r="AM887" s="286"/>
      <c r="AN887" s="286"/>
      <c r="AO887" s="286"/>
      <c r="AP887" s="106"/>
      <c r="BA887" s="106"/>
      <c r="BC887" s="16"/>
      <c r="BD887" s="16"/>
    </row>
    <row r="888" spans="1:56">
      <c r="A888" s="106"/>
      <c r="I888" s="106"/>
      <c r="J888" s="286"/>
      <c r="K888" s="286"/>
      <c r="L888" s="286"/>
      <c r="M888" s="286"/>
      <c r="N888" s="106"/>
      <c r="O888" s="107"/>
      <c r="P888" s="108"/>
      <c r="R888" s="106"/>
      <c r="X888" s="106"/>
      <c r="Z888" s="319"/>
      <c r="AB888" s="319"/>
      <c r="AC888" s="319"/>
      <c r="AD888" s="319"/>
      <c r="AF888" s="319"/>
      <c r="AK888" s="106"/>
      <c r="AL888" s="286"/>
      <c r="AM888" s="286"/>
      <c r="AN888" s="286"/>
      <c r="AO888" s="286"/>
      <c r="AP888" s="106"/>
      <c r="BA888" s="106"/>
      <c r="BC888" s="16"/>
      <c r="BD888" s="16"/>
    </row>
    <row r="889" spans="1:56">
      <c r="A889" s="106"/>
      <c r="I889" s="106"/>
      <c r="J889" s="286"/>
      <c r="K889" s="286"/>
      <c r="L889" s="286"/>
      <c r="M889" s="286"/>
      <c r="N889" s="106"/>
      <c r="O889" s="107"/>
      <c r="P889" s="108"/>
      <c r="R889" s="106"/>
      <c r="X889" s="106"/>
      <c r="Z889" s="319"/>
      <c r="AB889" s="319"/>
      <c r="AC889" s="319"/>
      <c r="AD889" s="319"/>
      <c r="AF889" s="319"/>
      <c r="AK889" s="106"/>
      <c r="AL889" s="286"/>
      <c r="AM889" s="286"/>
      <c r="AN889" s="286"/>
      <c r="AO889" s="286"/>
      <c r="AP889" s="106"/>
      <c r="BA889" s="106"/>
      <c r="BC889" s="16"/>
      <c r="BD889" s="16"/>
    </row>
    <row r="890" spans="1:56">
      <c r="A890" s="106"/>
      <c r="I890" s="106"/>
      <c r="J890" s="286"/>
      <c r="K890" s="286"/>
      <c r="L890" s="286"/>
      <c r="M890" s="286"/>
      <c r="N890" s="106"/>
      <c r="O890" s="107"/>
      <c r="P890" s="108"/>
      <c r="R890" s="106"/>
      <c r="X890" s="106"/>
      <c r="Z890" s="319"/>
      <c r="AB890" s="319"/>
      <c r="AC890" s="319"/>
      <c r="AD890" s="319"/>
      <c r="AF890" s="319"/>
      <c r="AK890" s="106"/>
      <c r="AL890" s="286"/>
      <c r="AM890" s="286"/>
      <c r="AN890" s="286"/>
      <c r="AO890" s="286"/>
      <c r="AP890" s="106"/>
      <c r="BA890" s="106"/>
      <c r="BC890" s="16"/>
      <c r="BD890" s="16"/>
    </row>
    <row r="891" spans="1:56">
      <c r="A891" s="106"/>
      <c r="I891" s="106"/>
      <c r="J891" s="286"/>
      <c r="K891" s="286"/>
      <c r="L891" s="286"/>
      <c r="M891" s="286"/>
      <c r="N891" s="106"/>
      <c r="O891" s="107"/>
      <c r="P891" s="108"/>
      <c r="R891" s="106"/>
      <c r="X891" s="106"/>
      <c r="Z891" s="319"/>
      <c r="AB891" s="319"/>
      <c r="AC891" s="319"/>
      <c r="AD891" s="319"/>
      <c r="AF891" s="319"/>
      <c r="AK891" s="106"/>
      <c r="AL891" s="286"/>
      <c r="AM891" s="286"/>
      <c r="AN891" s="286"/>
      <c r="AO891" s="286"/>
      <c r="AP891" s="106"/>
      <c r="BA891" s="106"/>
      <c r="BC891" s="16"/>
      <c r="BD891" s="16"/>
    </row>
    <row r="892" spans="1:56">
      <c r="A892" s="106"/>
      <c r="I892" s="106"/>
      <c r="J892" s="286"/>
      <c r="K892" s="286"/>
      <c r="L892" s="286"/>
      <c r="M892" s="286"/>
      <c r="N892" s="106"/>
      <c r="O892" s="107"/>
      <c r="P892" s="108"/>
      <c r="R892" s="106"/>
      <c r="X892" s="106"/>
      <c r="Z892" s="319"/>
      <c r="AB892" s="319"/>
      <c r="AC892" s="319"/>
      <c r="AD892" s="319"/>
      <c r="AF892" s="319"/>
      <c r="AK892" s="106"/>
      <c r="AL892" s="286"/>
      <c r="AM892" s="286"/>
      <c r="AN892" s="286"/>
      <c r="AO892" s="286"/>
      <c r="AP892" s="106"/>
      <c r="BA892" s="106"/>
      <c r="BC892" s="16"/>
      <c r="BD892" s="16"/>
    </row>
    <row r="893" spans="1:56">
      <c r="A893" s="106"/>
      <c r="I893" s="106"/>
      <c r="J893" s="286"/>
      <c r="K893" s="286"/>
      <c r="L893" s="286"/>
      <c r="M893" s="286"/>
      <c r="N893" s="106"/>
      <c r="O893" s="107"/>
      <c r="P893" s="108"/>
      <c r="R893" s="106"/>
      <c r="X893" s="106"/>
      <c r="Z893" s="319"/>
      <c r="AB893" s="319"/>
      <c r="AC893" s="319"/>
      <c r="AD893" s="319"/>
      <c r="AF893" s="319"/>
      <c r="AK893" s="106"/>
      <c r="AL893" s="286"/>
      <c r="AM893" s="286"/>
      <c r="AN893" s="286"/>
      <c r="AO893" s="286"/>
      <c r="AP893" s="106"/>
      <c r="BA893" s="106"/>
      <c r="BC893" s="16"/>
      <c r="BD893" s="16"/>
    </row>
    <row r="894" spans="1:56">
      <c r="A894" s="106"/>
      <c r="I894" s="106"/>
      <c r="J894" s="286"/>
      <c r="K894" s="286"/>
      <c r="L894" s="286"/>
      <c r="M894" s="286"/>
      <c r="N894" s="106"/>
      <c r="O894" s="107"/>
      <c r="P894" s="108"/>
      <c r="R894" s="106"/>
      <c r="X894" s="106"/>
      <c r="Z894" s="319"/>
      <c r="AB894" s="319"/>
      <c r="AC894" s="319"/>
      <c r="AD894" s="319"/>
      <c r="AF894" s="319"/>
      <c r="AK894" s="106"/>
      <c r="AL894" s="286"/>
      <c r="AM894" s="286"/>
      <c r="AN894" s="286"/>
      <c r="AO894" s="286"/>
      <c r="AP894" s="106"/>
      <c r="BA894" s="106"/>
      <c r="BC894" s="16"/>
      <c r="BD894" s="16"/>
    </row>
    <row r="895" spans="1:56">
      <c r="A895" s="106"/>
      <c r="I895" s="106"/>
      <c r="J895" s="286"/>
      <c r="K895" s="286"/>
      <c r="L895" s="286"/>
      <c r="M895" s="286"/>
      <c r="N895" s="106"/>
      <c r="O895" s="107"/>
      <c r="P895" s="108"/>
      <c r="R895" s="106"/>
      <c r="X895" s="106"/>
      <c r="Z895" s="319"/>
      <c r="AB895" s="319"/>
      <c r="AC895" s="319"/>
      <c r="AD895" s="319"/>
      <c r="AF895" s="319"/>
      <c r="AK895" s="106"/>
      <c r="AL895" s="286"/>
      <c r="AM895" s="286"/>
      <c r="AN895" s="286"/>
      <c r="AO895" s="286"/>
      <c r="AP895" s="106"/>
      <c r="BA895" s="106"/>
      <c r="BC895" s="16"/>
      <c r="BD895" s="16"/>
    </row>
    <row r="896" spans="1:56">
      <c r="A896" s="106"/>
      <c r="I896" s="106"/>
      <c r="J896" s="286"/>
      <c r="K896" s="286"/>
      <c r="L896" s="286"/>
      <c r="M896" s="286"/>
      <c r="N896" s="106"/>
      <c r="O896" s="107"/>
      <c r="P896" s="108"/>
      <c r="R896" s="106"/>
      <c r="X896" s="106"/>
      <c r="Z896" s="319"/>
      <c r="AB896" s="319"/>
      <c r="AC896" s="319"/>
      <c r="AD896" s="319"/>
      <c r="AF896" s="319"/>
      <c r="AK896" s="106"/>
      <c r="AL896" s="286"/>
      <c r="AM896" s="286"/>
      <c r="AN896" s="286"/>
      <c r="AO896" s="286"/>
      <c r="AP896" s="106"/>
      <c r="BA896" s="106"/>
      <c r="BC896" s="16"/>
      <c r="BD896" s="16"/>
    </row>
    <row r="897" spans="1:56">
      <c r="A897" s="106"/>
      <c r="I897" s="106"/>
      <c r="J897" s="286"/>
      <c r="K897" s="286"/>
      <c r="L897" s="286"/>
      <c r="M897" s="286"/>
      <c r="N897" s="106"/>
      <c r="O897" s="107"/>
      <c r="P897" s="108"/>
      <c r="R897" s="106"/>
      <c r="X897" s="106"/>
      <c r="Z897" s="319"/>
      <c r="AB897" s="319"/>
      <c r="AC897" s="319"/>
      <c r="AD897" s="319"/>
      <c r="AF897" s="319"/>
      <c r="AK897" s="106"/>
      <c r="AL897" s="286"/>
      <c r="AM897" s="286"/>
      <c r="AN897" s="286"/>
      <c r="AO897" s="286"/>
      <c r="AP897" s="106"/>
      <c r="BA897" s="106"/>
      <c r="BC897" s="16"/>
      <c r="BD897" s="16"/>
    </row>
    <row r="898" spans="1:56">
      <c r="A898" s="106"/>
      <c r="I898" s="106"/>
      <c r="J898" s="286"/>
      <c r="K898" s="286"/>
      <c r="L898" s="286"/>
      <c r="M898" s="286"/>
      <c r="N898" s="106"/>
      <c r="O898" s="107"/>
      <c r="P898" s="108"/>
      <c r="R898" s="106"/>
      <c r="X898" s="106"/>
      <c r="Z898" s="319"/>
      <c r="AB898" s="319"/>
      <c r="AC898" s="319"/>
      <c r="AD898" s="319"/>
      <c r="AF898" s="319"/>
      <c r="AK898" s="106"/>
      <c r="AL898" s="286"/>
      <c r="AM898" s="286"/>
      <c r="AN898" s="286"/>
      <c r="AO898" s="286"/>
      <c r="AP898" s="106"/>
      <c r="BA898" s="106"/>
      <c r="BC898" s="16"/>
      <c r="BD898" s="16"/>
    </row>
    <row r="899" spans="1:56">
      <c r="A899" s="106"/>
      <c r="I899" s="106"/>
      <c r="J899" s="286"/>
      <c r="K899" s="286"/>
      <c r="L899" s="286"/>
      <c r="M899" s="286"/>
      <c r="N899" s="106"/>
      <c r="O899" s="107"/>
      <c r="P899" s="108"/>
      <c r="R899" s="106"/>
      <c r="X899" s="106"/>
      <c r="Z899" s="319"/>
      <c r="AB899" s="319"/>
      <c r="AC899" s="319"/>
      <c r="AD899" s="319"/>
      <c r="AF899" s="319"/>
      <c r="AK899" s="106"/>
      <c r="AL899" s="286"/>
      <c r="AM899" s="286"/>
      <c r="AN899" s="286"/>
      <c r="AO899" s="286"/>
      <c r="AP899" s="106"/>
      <c r="BA899" s="106"/>
      <c r="BC899" s="16"/>
      <c r="BD899" s="16"/>
    </row>
    <row r="900" spans="1:56">
      <c r="A900" s="106"/>
      <c r="I900" s="106"/>
      <c r="J900" s="286"/>
      <c r="K900" s="286"/>
      <c r="L900" s="286"/>
      <c r="M900" s="286"/>
      <c r="N900" s="106"/>
      <c r="O900" s="107"/>
      <c r="P900" s="108"/>
      <c r="R900" s="106"/>
      <c r="X900" s="106"/>
      <c r="Z900" s="319"/>
      <c r="AB900" s="319"/>
      <c r="AC900" s="319"/>
      <c r="AD900" s="319"/>
      <c r="AF900" s="319"/>
      <c r="AK900" s="106"/>
      <c r="AL900" s="286"/>
      <c r="AM900" s="286"/>
      <c r="AN900" s="286"/>
      <c r="AO900" s="286"/>
      <c r="AP900" s="106"/>
      <c r="BA900" s="106"/>
      <c r="BC900" s="16"/>
      <c r="BD900" s="16"/>
    </row>
    <row r="901" spans="1:56">
      <c r="A901" s="106"/>
      <c r="I901" s="106"/>
      <c r="J901" s="286"/>
      <c r="K901" s="286"/>
      <c r="L901" s="286"/>
      <c r="M901" s="286"/>
      <c r="N901" s="106"/>
      <c r="O901" s="107"/>
      <c r="P901" s="108"/>
      <c r="R901" s="106"/>
      <c r="X901" s="106"/>
      <c r="Z901" s="319"/>
      <c r="AB901" s="319"/>
      <c r="AC901" s="319"/>
      <c r="AD901" s="319"/>
      <c r="AF901" s="319"/>
      <c r="AK901" s="106"/>
      <c r="AL901" s="286"/>
      <c r="AM901" s="286"/>
      <c r="AN901" s="286"/>
      <c r="AO901" s="286"/>
      <c r="AP901" s="106"/>
      <c r="BA901" s="106"/>
      <c r="BC901" s="16"/>
      <c r="BD901" s="16"/>
    </row>
    <row r="902" spans="1:56">
      <c r="A902" s="106"/>
      <c r="I902" s="106"/>
      <c r="J902" s="286"/>
      <c r="K902" s="286"/>
      <c r="L902" s="286"/>
      <c r="M902" s="286"/>
      <c r="N902" s="106"/>
      <c r="O902" s="107"/>
      <c r="P902" s="108"/>
      <c r="R902" s="106"/>
      <c r="X902" s="106"/>
      <c r="Z902" s="319"/>
      <c r="AB902" s="319"/>
      <c r="AC902" s="319"/>
      <c r="AD902" s="319"/>
      <c r="AF902" s="319"/>
      <c r="AK902" s="106"/>
      <c r="AL902" s="286"/>
      <c r="AM902" s="286"/>
      <c r="AN902" s="286"/>
      <c r="AO902" s="286"/>
      <c r="AP902" s="106"/>
      <c r="BA902" s="106"/>
      <c r="BC902" s="16"/>
      <c r="BD902" s="16"/>
    </row>
    <row r="903" spans="1:56">
      <c r="A903" s="106"/>
      <c r="I903" s="106"/>
      <c r="J903" s="286"/>
      <c r="K903" s="286"/>
      <c r="L903" s="286"/>
      <c r="M903" s="286"/>
      <c r="N903" s="106"/>
      <c r="O903" s="107"/>
      <c r="P903" s="108"/>
      <c r="R903" s="106"/>
      <c r="X903" s="106"/>
      <c r="Z903" s="319"/>
      <c r="AB903" s="319"/>
      <c r="AC903" s="319"/>
      <c r="AD903" s="319"/>
      <c r="AF903" s="319"/>
      <c r="AK903" s="106"/>
      <c r="AL903" s="286"/>
      <c r="AM903" s="286"/>
      <c r="AN903" s="286"/>
      <c r="AO903" s="286"/>
      <c r="AP903" s="106"/>
      <c r="BA903" s="106"/>
      <c r="BC903" s="16"/>
      <c r="BD903" s="16"/>
    </row>
    <row r="904" spans="1:56">
      <c r="A904" s="106"/>
      <c r="I904" s="106"/>
      <c r="J904" s="286"/>
      <c r="K904" s="286"/>
      <c r="L904" s="286"/>
      <c r="M904" s="286"/>
      <c r="N904" s="106"/>
      <c r="O904" s="107"/>
      <c r="P904" s="108"/>
      <c r="R904" s="106"/>
      <c r="X904" s="106"/>
      <c r="Z904" s="319"/>
      <c r="AB904" s="319"/>
      <c r="AC904" s="319"/>
      <c r="AD904" s="319"/>
      <c r="AF904" s="319"/>
      <c r="AK904" s="106"/>
      <c r="AL904" s="286"/>
      <c r="AM904" s="286"/>
      <c r="AN904" s="286"/>
      <c r="AO904" s="286"/>
      <c r="AP904" s="106"/>
      <c r="BA904" s="106"/>
      <c r="BC904" s="16"/>
      <c r="BD904" s="16"/>
    </row>
    <row r="905" spans="1:56">
      <c r="A905" s="106"/>
      <c r="I905" s="106"/>
      <c r="J905" s="286"/>
      <c r="K905" s="286"/>
      <c r="L905" s="286"/>
      <c r="M905" s="286"/>
      <c r="N905" s="106"/>
      <c r="O905" s="107"/>
      <c r="P905" s="108"/>
      <c r="R905" s="106"/>
      <c r="X905" s="106"/>
      <c r="Z905" s="319"/>
      <c r="AB905" s="319"/>
      <c r="AC905" s="319"/>
      <c r="AD905" s="319"/>
      <c r="AF905" s="319"/>
      <c r="AK905" s="106"/>
      <c r="AL905" s="286"/>
      <c r="AM905" s="286"/>
      <c r="AN905" s="286"/>
      <c r="AO905" s="286"/>
      <c r="AP905" s="106"/>
      <c r="BA905" s="106"/>
      <c r="BC905" s="16"/>
      <c r="BD905" s="16"/>
    </row>
    <row r="906" spans="1:56">
      <c r="A906" s="106"/>
      <c r="I906" s="106"/>
      <c r="J906" s="286"/>
      <c r="K906" s="286"/>
      <c r="L906" s="286"/>
      <c r="M906" s="286"/>
      <c r="N906" s="106"/>
      <c r="O906" s="107"/>
      <c r="P906" s="108"/>
      <c r="R906" s="106"/>
      <c r="X906" s="106"/>
      <c r="Z906" s="319"/>
      <c r="AB906" s="319"/>
      <c r="AC906" s="319"/>
      <c r="AD906" s="319"/>
      <c r="AF906" s="319"/>
      <c r="AK906" s="106"/>
      <c r="AL906" s="286"/>
      <c r="AM906" s="286"/>
      <c r="AN906" s="286"/>
      <c r="AO906" s="286"/>
      <c r="AP906" s="106"/>
      <c r="BA906" s="106"/>
      <c r="BC906" s="16"/>
      <c r="BD906" s="16"/>
    </row>
    <row r="907" spans="1:56">
      <c r="A907" s="106"/>
      <c r="I907" s="106"/>
      <c r="J907" s="286"/>
      <c r="K907" s="286"/>
      <c r="L907" s="286"/>
      <c r="M907" s="286"/>
      <c r="N907" s="106"/>
      <c r="O907" s="107"/>
      <c r="P907" s="108"/>
      <c r="R907" s="106"/>
      <c r="X907" s="106"/>
      <c r="Z907" s="319"/>
      <c r="AB907" s="319"/>
      <c r="AC907" s="319"/>
      <c r="AD907" s="319"/>
      <c r="AF907" s="319"/>
      <c r="AK907" s="106"/>
      <c r="AL907" s="286"/>
      <c r="AM907" s="286"/>
      <c r="AN907" s="286"/>
      <c r="AO907" s="286"/>
      <c r="AP907" s="106"/>
      <c r="BA907" s="106"/>
      <c r="BC907" s="16"/>
      <c r="BD907" s="16"/>
    </row>
    <row r="908" spans="1:56">
      <c r="A908" s="106"/>
      <c r="I908" s="106"/>
      <c r="J908" s="286"/>
      <c r="K908" s="286"/>
      <c r="L908" s="286"/>
      <c r="M908" s="286"/>
      <c r="N908" s="106"/>
      <c r="O908" s="107"/>
      <c r="P908" s="108"/>
      <c r="R908" s="106"/>
      <c r="X908" s="106"/>
      <c r="Z908" s="319"/>
      <c r="AB908" s="319"/>
      <c r="AC908" s="319"/>
      <c r="AD908" s="319"/>
      <c r="AF908" s="319"/>
      <c r="AK908" s="106"/>
      <c r="AL908" s="286"/>
      <c r="AM908" s="286"/>
      <c r="AN908" s="286"/>
      <c r="AO908" s="286"/>
      <c r="AP908" s="106"/>
      <c r="BA908" s="106"/>
      <c r="BC908" s="16"/>
      <c r="BD908" s="16"/>
    </row>
    <row r="909" spans="1:56">
      <c r="A909" s="106"/>
      <c r="I909" s="106"/>
      <c r="J909" s="286"/>
      <c r="K909" s="286"/>
      <c r="L909" s="286"/>
      <c r="M909" s="286"/>
      <c r="N909" s="106"/>
      <c r="O909" s="107"/>
      <c r="P909" s="108"/>
      <c r="R909" s="106"/>
      <c r="X909" s="106"/>
      <c r="Z909" s="319"/>
      <c r="AB909" s="319"/>
      <c r="AC909" s="319"/>
      <c r="AD909" s="319"/>
      <c r="AF909" s="319"/>
      <c r="AK909" s="106"/>
      <c r="AL909" s="286"/>
      <c r="AM909" s="286"/>
      <c r="AN909" s="286"/>
      <c r="AO909" s="286"/>
      <c r="AP909" s="106"/>
      <c r="BA909" s="106"/>
      <c r="BC909" s="16"/>
      <c r="BD909" s="16"/>
    </row>
    <row r="910" spans="1:56">
      <c r="A910" s="106"/>
      <c r="I910" s="106"/>
      <c r="J910" s="286"/>
      <c r="K910" s="286"/>
      <c r="L910" s="286"/>
      <c r="M910" s="286"/>
      <c r="N910" s="106"/>
      <c r="O910" s="107"/>
      <c r="P910" s="108"/>
      <c r="R910" s="106"/>
      <c r="X910" s="106"/>
      <c r="Z910" s="319"/>
      <c r="AB910" s="319"/>
      <c r="AC910" s="319"/>
      <c r="AD910" s="319"/>
      <c r="AF910" s="319"/>
      <c r="AK910" s="106"/>
      <c r="AL910" s="286"/>
      <c r="AM910" s="286"/>
      <c r="AN910" s="286"/>
      <c r="AO910" s="286"/>
      <c r="AP910" s="106"/>
      <c r="BA910" s="106"/>
      <c r="BC910" s="16"/>
      <c r="BD910" s="16"/>
    </row>
    <row r="911" spans="1:56">
      <c r="A911" s="106"/>
      <c r="I911" s="106"/>
      <c r="J911" s="286"/>
      <c r="K911" s="286"/>
      <c r="L911" s="286"/>
      <c r="M911" s="286"/>
      <c r="N911" s="106"/>
      <c r="O911" s="107"/>
      <c r="P911" s="108"/>
      <c r="R911" s="106"/>
      <c r="X911" s="106"/>
      <c r="Z911" s="319"/>
      <c r="AB911" s="319"/>
      <c r="AC911" s="319"/>
      <c r="AD911" s="319"/>
      <c r="AF911" s="319"/>
      <c r="AK911" s="106"/>
      <c r="AL911" s="286"/>
      <c r="AM911" s="286"/>
      <c r="AN911" s="286"/>
      <c r="AO911" s="286"/>
      <c r="AP911" s="106"/>
      <c r="BA911" s="106"/>
      <c r="BC911" s="16"/>
      <c r="BD911" s="16"/>
    </row>
    <row r="912" spans="1:56">
      <c r="A912" s="106"/>
      <c r="I912" s="106"/>
      <c r="J912" s="286"/>
      <c r="K912" s="286"/>
      <c r="L912" s="286"/>
      <c r="M912" s="286"/>
      <c r="N912" s="106"/>
      <c r="O912" s="107"/>
      <c r="P912" s="108"/>
      <c r="R912" s="106"/>
      <c r="X912" s="106"/>
      <c r="Z912" s="319"/>
      <c r="AB912" s="319"/>
      <c r="AC912" s="319"/>
      <c r="AD912" s="319"/>
      <c r="AF912" s="319"/>
      <c r="AK912" s="106"/>
      <c r="AL912" s="286"/>
      <c r="AM912" s="286"/>
      <c r="AN912" s="286"/>
      <c r="AO912" s="286"/>
      <c r="AP912" s="106"/>
      <c r="BA912" s="106"/>
      <c r="BC912" s="16"/>
      <c r="BD912" s="16"/>
    </row>
    <row r="913" spans="1:56">
      <c r="A913" s="106"/>
      <c r="I913" s="106"/>
      <c r="J913" s="286"/>
      <c r="K913" s="286"/>
      <c r="L913" s="286"/>
      <c r="M913" s="286"/>
      <c r="N913" s="106"/>
      <c r="O913" s="107"/>
      <c r="P913" s="108"/>
      <c r="R913" s="106"/>
      <c r="X913" s="106"/>
      <c r="Z913" s="319"/>
      <c r="AB913" s="319"/>
      <c r="AC913" s="319"/>
      <c r="AD913" s="319"/>
      <c r="AF913" s="319"/>
      <c r="AK913" s="106"/>
      <c r="AL913" s="286"/>
      <c r="AM913" s="286"/>
      <c r="AN913" s="286"/>
      <c r="AO913" s="286"/>
      <c r="AP913" s="106"/>
      <c r="BA913" s="106"/>
      <c r="BC913" s="16"/>
      <c r="BD913" s="16"/>
    </row>
    <row r="914" spans="1:56">
      <c r="A914" s="106"/>
      <c r="I914" s="106"/>
      <c r="J914" s="286"/>
      <c r="K914" s="286"/>
      <c r="L914" s="286"/>
      <c r="M914" s="286"/>
      <c r="N914" s="106"/>
      <c r="O914" s="107"/>
      <c r="P914" s="108"/>
      <c r="R914" s="106"/>
      <c r="X914" s="106"/>
      <c r="Z914" s="319"/>
      <c r="AB914" s="319"/>
      <c r="AC914" s="319"/>
      <c r="AD914" s="319"/>
      <c r="AF914" s="319"/>
      <c r="AK914" s="106"/>
      <c r="AL914" s="286"/>
      <c r="AM914" s="286"/>
      <c r="AN914" s="286"/>
      <c r="AO914" s="286"/>
      <c r="AP914" s="106"/>
      <c r="BA914" s="106"/>
      <c r="BC914" s="16"/>
      <c r="BD914" s="16"/>
    </row>
    <row r="915" spans="1:56">
      <c r="A915" s="106"/>
      <c r="I915" s="106"/>
      <c r="J915" s="286"/>
      <c r="K915" s="286"/>
      <c r="L915" s="286"/>
      <c r="M915" s="286"/>
      <c r="N915" s="106"/>
      <c r="O915" s="107"/>
      <c r="P915" s="108"/>
      <c r="R915" s="106"/>
      <c r="X915" s="106"/>
      <c r="Z915" s="319"/>
      <c r="AB915" s="319"/>
      <c r="AC915" s="319"/>
      <c r="AD915" s="319"/>
      <c r="AF915" s="319"/>
      <c r="AK915" s="106"/>
      <c r="AL915" s="286"/>
      <c r="AM915" s="286"/>
      <c r="AN915" s="286"/>
      <c r="AO915" s="286"/>
      <c r="AP915" s="106"/>
      <c r="BA915" s="106"/>
      <c r="BC915" s="16"/>
      <c r="BD915" s="16"/>
    </row>
    <row r="916" spans="1:56">
      <c r="A916" s="106"/>
      <c r="I916" s="106"/>
      <c r="J916" s="286"/>
      <c r="K916" s="286"/>
      <c r="L916" s="286"/>
      <c r="M916" s="286"/>
      <c r="N916" s="106"/>
      <c r="O916" s="107"/>
      <c r="P916" s="108"/>
      <c r="R916" s="106"/>
      <c r="X916" s="106"/>
      <c r="Z916" s="319"/>
      <c r="AB916" s="319"/>
      <c r="AC916" s="319"/>
      <c r="AD916" s="319"/>
      <c r="AF916" s="319"/>
      <c r="AK916" s="106"/>
      <c r="AL916" s="286"/>
      <c r="AM916" s="286"/>
      <c r="AN916" s="286"/>
      <c r="AO916" s="286"/>
      <c r="AP916" s="106"/>
      <c r="BA916" s="106"/>
      <c r="BC916" s="16"/>
      <c r="BD916" s="16"/>
    </row>
    <row r="917" spans="1:56">
      <c r="A917" s="106"/>
      <c r="I917" s="106"/>
      <c r="J917" s="286"/>
      <c r="K917" s="286"/>
      <c r="L917" s="286"/>
      <c r="M917" s="286"/>
      <c r="N917" s="106"/>
      <c r="O917" s="107"/>
      <c r="P917" s="108"/>
      <c r="R917" s="106"/>
      <c r="X917" s="106"/>
      <c r="Z917" s="319"/>
      <c r="AB917" s="319"/>
      <c r="AC917" s="319"/>
      <c r="AD917" s="319"/>
      <c r="AF917" s="319"/>
      <c r="AK917" s="106"/>
      <c r="AL917" s="286"/>
      <c r="AM917" s="286"/>
      <c r="AN917" s="286"/>
      <c r="AO917" s="286"/>
      <c r="AP917" s="106"/>
      <c r="BA917" s="106"/>
      <c r="BC917" s="16"/>
      <c r="BD917" s="16"/>
    </row>
    <row r="918" spans="1:56">
      <c r="A918" s="106"/>
      <c r="I918" s="106"/>
      <c r="J918" s="286"/>
      <c r="K918" s="286"/>
      <c r="L918" s="286"/>
      <c r="M918" s="286"/>
      <c r="N918" s="106"/>
      <c r="O918" s="107"/>
      <c r="P918" s="108"/>
      <c r="R918" s="106"/>
      <c r="X918" s="106"/>
      <c r="Z918" s="319"/>
      <c r="AB918" s="319"/>
      <c r="AC918" s="319"/>
      <c r="AD918" s="319"/>
      <c r="AF918" s="319"/>
      <c r="AK918" s="106"/>
      <c r="AL918" s="286"/>
      <c r="AM918" s="286"/>
      <c r="AN918" s="286"/>
      <c r="AO918" s="286"/>
      <c r="AP918" s="106"/>
      <c r="BA918" s="106"/>
      <c r="BC918" s="16"/>
      <c r="BD918" s="16"/>
    </row>
    <row r="919" spans="1:56">
      <c r="A919" s="106"/>
      <c r="I919" s="106"/>
      <c r="J919" s="286"/>
      <c r="K919" s="286"/>
      <c r="L919" s="286"/>
      <c r="M919" s="286"/>
      <c r="N919" s="106"/>
      <c r="O919" s="107"/>
      <c r="P919" s="108"/>
      <c r="R919" s="106"/>
      <c r="X919" s="106"/>
      <c r="Z919" s="319"/>
      <c r="AB919" s="319"/>
      <c r="AC919" s="319"/>
      <c r="AD919" s="319"/>
      <c r="AF919" s="319"/>
      <c r="AK919" s="106"/>
      <c r="AL919" s="286"/>
      <c r="AM919" s="286"/>
      <c r="AN919" s="286"/>
      <c r="AO919" s="286"/>
      <c r="AP919" s="106"/>
      <c r="BA919" s="106"/>
      <c r="BC919" s="16"/>
      <c r="BD919" s="16"/>
    </row>
    <row r="920" spans="1:56">
      <c r="A920" s="106"/>
      <c r="I920" s="106"/>
      <c r="J920" s="286"/>
      <c r="K920" s="286"/>
      <c r="L920" s="286"/>
      <c r="M920" s="286"/>
      <c r="N920" s="106"/>
      <c r="O920" s="107"/>
      <c r="P920" s="108"/>
      <c r="R920" s="106"/>
      <c r="X920" s="106"/>
      <c r="Z920" s="319"/>
      <c r="AB920" s="319"/>
      <c r="AC920" s="319"/>
      <c r="AD920" s="319"/>
      <c r="AF920" s="319"/>
      <c r="AK920" s="106"/>
      <c r="AL920" s="286"/>
      <c r="AM920" s="286"/>
      <c r="AN920" s="286"/>
      <c r="AO920" s="286"/>
      <c r="AP920" s="106"/>
      <c r="BA920" s="106"/>
      <c r="BC920" s="16"/>
      <c r="BD920" s="16"/>
    </row>
    <row r="921" spans="1:56">
      <c r="A921" s="106"/>
      <c r="I921" s="106"/>
      <c r="J921" s="286"/>
      <c r="K921" s="286"/>
      <c r="L921" s="286"/>
      <c r="M921" s="286"/>
      <c r="N921" s="106"/>
      <c r="O921" s="107"/>
      <c r="P921" s="108"/>
      <c r="R921" s="106"/>
      <c r="X921" s="106"/>
      <c r="Z921" s="319"/>
      <c r="AB921" s="319"/>
      <c r="AC921" s="319"/>
      <c r="AD921" s="319"/>
      <c r="AF921" s="319"/>
      <c r="AK921" s="106"/>
      <c r="AL921" s="286"/>
      <c r="AM921" s="286"/>
      <c r="AN921" s="286"/>
      <c r="AO921" s="286"/>
      <c r="AP921" s="106"/>
      <c r="BA921" s="106"/>
      <c r="BC921" s="16"/>
      <c r="BD921" s="16"/>
    </row>
    <row r="922" spans="1:56">
      <c r="A922" s="106"/>
      <c r="I922" s="106"/>
      <c r="J922" s="286"/>
      <c r="K922" s="286"/>
      <c r="L922" s="286"/>
      <c r="M922" s="286"/>
      <c r="N922" s="106"/>
      <c r="O922" s="107"/>
      <c r="P922" s="108"/>
      <c r="R922" s="106"/>
      <c r="X922" s="106"/>
      <c r="Z922" s="319"/>
      <c r="AB922" s="319"/>
      <c r="AC922" s="319"/>
      <c r="AD922" s="319"/>
      <c r="AF922" s="319"/>
      <c r="AK922" s="106"/>
      <c r="AL922" s="286"/>
      <c r="AM922" s="286"/>
      <c r="AN922" s="286"/>
      <c r="AO922" s="286"/>
      <c r="AP922" s="106"/>
      <c r="BA922" s="106"/>
      <c r="BC922" s="16"/>
      <c r="BD922" s="16"/>
    </row>
    <row r="923" spans="1:56">
      <c r="A923" s="106"/>
      <c r="I923" s="106"/>
      <c r="J923" s="286"/>
      <c r="K923" s="286"/>
      <c r="L923" s="286"/>
      <c r="M923" s="286"/>
      <c r="N923" s="106"/>
      <c r="O923" s="107"/>
      <c r="P923" s="108"/>
      <c r="R923" s="106"/>
      <c r="X923" s="106"/>
      <c r="Z923" s="319"/>
      <c r="AB923" s="319"/>
      <c r="AC923" s="319"/>
      <c r="AD923" s="319"/>
      <c r="AF923" s="319"/>
      <c r="AK923" s="106"/>
      <c r="AL923" s="286"/>
      <c r="AM923" s="286"/>
      <c r="AN923" s="286"/>
      <c r="AO923" s="286"/>
      <c r="AP923" s="106"/>
      <c r="BA923" s="106"/>
      <c r="BC923" s="16"/>
      <c r="BD923" s="16"/>
    </row>
    <row r="924" spans="1:56">
      <c r="A924" s="106"/>
      <c r="I924" s="106"/>
      <c r="J924" s="286"/>
      <c r="K924" s="286"/>
      <c r="L924" s="286"/>
      <c r="M924" s="286"/>
      <c r="N924" s="106"/>
      <c r="O924" s="107"/>
      <c r="P924" s="108"/>
      <c r="R924" s="106"/>
      <c r="X924" s="106"/>
      <c r="Z924" s="319"/>
      <c r="AB924" s="319"/>
      <c r="AC924" s="319"/>
      <c r="AD924" s="319"/>
      <c r="AF924" s="319"/>
      <c r="AK924" s="106"/>
      <c r="AL924" s="286"/>
      <c r="AM924" s="286"/>
      <c r="AN924" s="286"/>
      <c r="AO924" s="286"/>
      <c r="AP924" s="106"/>
      <c r="BA924" s="106"/>
      <c r="BC924" s="16"/>
      <c r="BD924" s="16"/>
    </row>
    <row r="925" spans="1:56">
      <c r="A925" s="106"/>
      <c r="I925" s="106"/>
      <c r="J925" s="286"/>
      <c r="K925" s="286"/>
      <c r="L925" s="286"/>
      <c r="M925" s="286"/>
      <c r="N925" s="106"/>
      <c r="O925" s="107"/>
      <c r="P925" s="108"/>
      <c r="R925" s="106"/>
      <c r="X925" s="106"/>
      <c r="Z925" s="319"/>
      <c r="AB925" s="319"/>
      <c r="AC925" s="319"/>
      <c r="AD925" s="319"/>
      <c r="AF925" s="319"/>
      <c r="AK925" s="106"/>
      <c r="AL925" s="286"/>
      <c r="AM925" s="286"/>
      <c r="AN925" s="286"/>
      <c r="AO925" s="286"/>
      <c r="AP925" s="106"/>
      <c r="BA925" s="106"/>
      <c r="BC925" s="16"/>
      <c r="BD925" s="16"/>
    </row>
    <row r="926" spans="1:56">
      <c r="A926" s="106"/>
      <c r="I926" s="106"/>
      <c r="J926" s="286"/>
      <c r="K926" s="286"/>
      <c r="L926" s="286"/>
      <c r="M926" s="286"/>
      <c r="N926" s="106"/>
      <c r="O926" s="107"/>
      <c r="P926" s="108"/>
      <c r="R926" s="106"/>
      <c r="X926" s="106"/>
      <c r="Z926" s="319"/>
      <c r="AB926" s="319"/>
      <c r="AC926" s="319"/>
      <c r="AD926" s="319"/>
      <c r="AF926" s="319"/>
      <c r="AK926" s="106"/>
      <c r="AL926" s="286"/>
      <c r="AM926" s="286"/>
      <c r="AN926" s="286"/>
      <c r="AO926" s="286"/>
      <c r="AP926" s="106"/>
      <c r="BA926" s="106"/>
      <c r="BC926" s="16"/>
      <c r="BD926" s="16"/>
    </row>
    <row r="927" spans="1:56">
      <c r="A927" s="106"/>
      <c r="I927" s="106"/>
      <c r="J927" s="286"/>
      <c r="K927" s="286"/>
      <c r="L927" s="286"/>
      <c r="M927" s="286"/>
      <c r="N927" s="106"/>
      <c r="O927" s="107"/>
      <c r="P927" s="108"/>
      <c r="R927" s="106"/>
      <c r="X927" s="106"/>
      <c r="Z927" s="319"/>
      <c r="AB927" s="319"/>
      <c r="AC927" s="319"/>
      <c r="AD927" s="319"/>
      <c r="AF927" s="319"/>
      <c r="AK927" s="106"/>
      <c r="AL927" s="286"/>
      <c r="AM927" s="286"/>
      <c r="AN927" s="286"/>
      <c r="AO927" s="286"/>
      <c r="AP927" s="106"/>
      <c r="BA927" s="106"/>
      <c r="BC927" s="16"/>
      <c r="BD927" s="16"/>
    </row>
    <row r="928" spans="1:56">
      <c r="A928" s="106"/>
      <c r="I928" s="106"/>
      <c r="J928" s="286"/>
      <c r="K928" s="286"/>
      <c r="L928" s="286"/>
      <c r="M928" s="286"/>
      <c r="N928" s="106"/>
      <c r="O928" s="107"/>
      <c r="P928" s="108"/>
      <c r="R928" s="106"/>
      <c r="X928" s="106"/>
      <c r="Z928" s="319"/>
      <c r="AB928" s="319"/>
      <c r="AC928" s="319"/>
      <c r="AD928" s="319"/>
      <c r="AF928" s="319"/>
      <c r="AK928" s="106"/>
      <c r="AL928" s="286"/>
      <c r="AM928" s="286"/>
      <c r="AN928" s="286"/>
      <c r="AO928" s="286"/>
      <c r="AP928" s="106"/>
      <c r="BA928" s="106"/>
      <c r="BC928" s="16"/>
      <c r="BD928" s="16"/>
    </row>
    <row r="929" spans="1:56">
      <c r="A929" s="106"/>
      <c r="I929" s="106"/>
      <c r="J929" s="286"/>
      <c r="K929" s="286"/>
      <c r="L929" s="286"/>
      <c r="M929" s="286"/>
      <c r="N929" s="106"/>
      <c r="O929" s="107"/>
      <c r="P929" s="108"/>
      <c r="R929" s="106"/>
      <c r="X929" s="106"/>
      <c r="Z929" s="319"/>
      <c r="AB929" s="319"/>
      <c r="AC929" s="319"/>
      <c r="AD929" s="319"/>
      <c r="AF929" s="319"/>
      <c r="AK929" s="106"/>
      <c r="AL929" s="286"/>
      <c r="AM929" s="286"/>
      <c r="AN929" s="286"/>
      <c r="AO929" s="286"/>
      <c r="AP929" s="106"/>
      <c r="BA929" s="106"/>
      <c r="BC929" s="16"/>
      <c r="BD929" s="16"/>
    </row>
    <row r="930" spans="1:56">
      <c r="A930" s="106"/>
      <c r="I930" s="106"/>
      <c r="J930" s="286"/>
      <c r="K930" s="286"/>
      <c r="L930" s="286"/>
      <c r="M930" s="286"/>
      <c r="N930" s="106"/>
      <c r="O930" s="107"/>
      <c r="P930" s="108"/>
      <c r="R930" s="106"/>
      <c r="X930" s="106"/>
      <c r="Z930" s="319"/>
      <c r="AB930" s="319"/>
      <c r="AC930" s="319"/>
      <c r="AD930" s="319"/>
      <c r="AF930" s="319"/>
      <c r="AK930" s="106"/>
      <c r="AL930" s="286"/>
      <c r="AM930" s="286"/>
      <c r="AN930" s="286"/>
      <c r="AO930" s="286"/>
      <c r="AP930" s="106"/>
      <c r="BA930" s="106"/>
      <c r="BC930" s="16"/>
      <c r="BD930" s="16"/>
    </row>
    <row r="931" spans="1:56">
      <c r="A931" s="106"/>
      <c r="I931" s="106"/>
      <c r="J931" s="286"/>
      <c r="K931" s="286"/>
      <c r="L931" s="286"/>
      <c r="M931" s="286"/>
      <c r="N931" s="106"/>
      <c r="O931" s="107"/>
      <c r="P931" s="108"/>
      <c r="R931" s="106"/>
      <c r="X931" s="106"/>
      <c r="Z931" s="319"/>
      <c r="AB931" s="319"/>
      <c r="AC931" s="319"/>
      <c r="AD931" s="319"/>
      <c r="AF931" s="319"/>
      <c r="AK931" s="106"/>
      <c r="AL931" s="286"/>
      <c r="AM931" s="286"/>
      <c r="AN931" s="286"/>
      <c r="AO931" s="286"/>
      <c r="AP931" s="106"/>
      <c r="BA931" s="106"/>
      <c r="BC931" s="16"/>
      <c r="BD931" s="16"/>
    </row>
    <row r="932" spans="1:56">
      <c r="A932" s="106"/>
      <c r="I932" s="106"/>
      <c r="J932" s="286"/>
      <c r="K932" s="286"/>
      <c r="L932" s="286"/>
      <c r="M932" s="286"/>
      <c r="N932" s="106"/>
      <c r="O932" s="107"/>
      <c r="P932" s="108"/>
      <c r="R932" s="106"/>
      <c r="X932" s="106"/>
      <c r="Z932" s="319"/>
      <c r="AB932" s="319"/>
      <c r="AC932" s="319"/>
      <c r="AD932" s="319"/>
      <c r="AF932" s="319"/>
      <c r="AK932" s="106"/>
      <c r="AL932" s="286"/>
      <c r="AM932" s="286"/>
      <c r="AN932" s="286"/>
      <c r="AO932" s="286"/>
      <c r="AP932" s="106"/>
      <c r="BA932" s="106"/>
      <c r="BC932" s="16"/>
      <c r="BD932" s="16"/>
    </row>
    <row r="933" spans="1:56">
      <c r="A933" s="106"/>
      <c r="I933" s="106"/>
      <c r="J933" s="286"/>
      <c r="K933" s="286"/>
      <c r="L933" s="286"/>
      <c r="M933" s="286"/>
      <c r="N933" s="106"/>
      <c r="O933" s="107"/>
      <c r="P933" s="108"/>
      <c r="R933" s="106"/>
      <c r="X933" s="106"/>
      <c r="Z933" s="319"/>
      <c r="AB933" s="319"/>
      <c r="AC933" s="319"/>
      <c r="AD933" s="319"/>
      <c r="AF933" s="319"/>
      <c r="AK933" s="106"/>
      <c r="AL933" s="286"/>
      <c r="AM933" s="286"/>
      <c r="AN933" s="286"/>
      <c r="AO933" s="286"/>
      <c r="AP933" s="106"/>
      <c r="BA933" s="106"/>
      <c r="BC933" s="16"/>
      <c r="BD933" s="16"/>
    </row>
    <row r="934" spans="1:56">
      <c r="A934" s="106"/>
      <c r="I934" s="106"/>
      <c r="J934" s="286"/>
      <c r="K934" s="286"/>
      <c r="L934" s="286"/>
      <c r="M934" s="286"/>
      <c r="N934" s="106"/>
      <c r="O934" s="107"/>
      <c r="P934" s="108"/>
      <c r="R934" s="106"/>
      <c r="X934" s="106"/>
      <c r="Z934" s="319"/>
      <c r="AB934" s="319"/>
      <c r="AC934" s="319"/>
      <c r="AD934" s="319"/>
      <c r="AF934" s="319"/>
      <c r="AK934" s="106"/>
      <c r="AL934" s="286"/>
      <c r="AM934" s="286"/>
      <c r="AN934" s="286"/>
      <c r="AO934" s="286"/>
      <c r="AP934" s="106"/>
      <c r="BA934" s="106"/>
      <c r="BC934" s="16"/>
      <c r="BD934" s="16"/>
    </row>
    <row r="935" spans="1:56">
      <c r="A935" s="106"/>
      <c r="I935" s="106"/>
      <c r="J935" s="286"/>
      <c r="K935" s="286"/>
      <c r="L935" s="286"/>
      <c r="M935" s="286"/>
      <c r="N935" s="106"/>
      <c r="O935" s="107"/>
      <c r="P935" s="108"/>
      <c r="R935" s="106"/>
      <c r="X935" s="106"/>
      <c r="Z935" s="319"/>
      <c r="AB935" s="319"/>
      <c r="AC935" s="319"/>
      <c r="AD935" s="319"/>
      <c r="AF935" s="319"/>
      <c r="AK935" s="106"/>
      <c r="AL935" s="286"/>
      <c r="AM935" s="286"/>
      <c r="AN935" s="286"/>
      <c r="AO935" s="286"/>
      <c r="AP935" s="106"/>
      <c r="BA935" s="106"/>
      <c r="BC935" s="16"/>
      <c r="BD935" s="16"/>
    </row>
    <row r="936" spans="1:56">
      <c r="A936" s="106"/>
      <c r="I936" s="106"/>
      <c r="J936" s="286"/>
      <c r="K936" s="286"/>
      <c r="L936" s="286"/>
      <c r="M936" s="286"/>
      <c r="N936" s="106"/>
      <c r="O936" s="107"/>
      <c r="P936" s="108"/>
      <c r="R936" s="106"/>
      <c r="X936" s="106"/>
      <c r="Z936" s="319"/>
      <c r="AB936" s="319"/>
      <c r="AC936" s="319"/>
      <c r="AD936" s="319"/>
      <c r="AF936" s="319"/>
      <c r="AK936" s="106"/>
      <c r="AL936" s="286"/>
      <c r="AM936" s="286"/>
      <c r="AN936" s="286"/>
      <c r="AO936" s="286"/>
      <c r="AP936" s="106"/>
      <c r="BA936" s="106"/>
      <c r="BC936" s="16"/>
      <c r="BD936" s="16"/>
    </row>
    <row r="937" spans="1:56">
      <c r="A937" s="106"/>
      <c r="I937" s="106"/>
      <c r="J937" s="286"/>
      <c r="K937" s="286"/>
      <c r="L937" s="286"/>
      <c r="M937" s="286"/>
      <c r="N937" s="106"/>
      <c r="O937" s="107"/>
      <c r="P937" s="108"/>
      <c r="R937" s="106"/>
      <c r="X937" s="106"/>
      <c r="Z937" s="319"/>
      <c r="AB937" s="319"/>
      <c r="AC937" s="319"/>
      <c r="AD937" s="319"/>
      <c r="AF937" s="319"/>
      <c r="AK937" s="106"/>
      <c r="AL937" s="286"/>
      <c r="AM937" s="286"/>
      <c r="AN937" s="286"/>
      <c r="AO937" s="286"/>
      <c r="AP937" s="106"/>
      <c r="BA937" s="106"/>
      <c r="BC937" s="16"/>
      <c r="BD937" s="16"/>
    </row>
    <row r="938" spans="1:56">
      <c r="A938" s="106"/>
      <c r="I938" s="106"/>
      <c r="J938" s="286"/>
      <c r="K938" s="286"/>
      <c r="L938" s="286"/>
      <c r="M938" s="286"/>
      <c r="N938" s="106"/>
      <c r="O938" s="107"/>
      <c r="P938" s="108"/>
      <c r="R938" s="106"/>
      <c r="X938" s="106"/>
      <c r="Z938" s="319"/>
      <c r="AB938" s="319"/>
      <c r="AC938" s="319"/>
      <c r="AD938" s="319"/>
      <c r="AF938" s="319"/>
      <c r="AK938" s="106"/>
      <c r="AL938" s="286"/>
      <c r="AM938" s="286"/>
      <c r="AN938" s="286"/>
      <c r="AO938" s="286"/>
      <c r="AP938" s="106"/>
      <c r="BA938" s="106"/>
      <c r="BC938" s="16"/>
      <c r="BD938" s="16"/>
    </row>
    <row r="939" spans="1:56">
      <c r="A939" s="106"/>
      <c r="I939" s="106"/>
      <c r="J939" s="286"/>
      <c r="K939" s="286"/>
      <c r="L939" s="286"/>
      <c r="M939" s="286"/>
      <c r="N939" s="106"/>
      <c r="O939" s="107"/>
      <c r="P939" s="108"/>
      <c r="R939" s="106"/>
      <c r="X939" s="106"/>
      <c r="Z939" s="319"/>
      <c r="AB939" s="319"/>
      <c r="AC939" s="319"/>
      <c r="AD939" s="319"/>
      <c r="AF939" s="319"/>
      <c r="AK939" s="106"/>
      <c r="AL939" s="286"/>
      <c r="AM939" s="286"/>
      <c r="AN939" s="286"/>
      <c r="AO939" s="286"/>
      <c r="AP939" s="106"/>
      <c r="BA939" s="106"/>
      <c r="BC939" s="16"/>
      <c r="BD939" s="16"/>
    </row>
    <row r="940" spans="1:56">
      <c r="A940" s="106"/>
      <c r="I940" s="106"/>
      <c r="J940" s="286"/>
      <c r="K940" s="286"/>
      <c r="L940" s="286"/>
      <c r="M940" s="286"/>
      <c r="N940" s="106"/>
      <c r="O940" s="107"/>
      <c r="P940" s="108"/>
      <c r="R940" s="106"/>
      <c r="X940" s="106"/>
      <c r="Z940" s="319"/>
      <c r="AB940" s="319"/>
      <c r="AC940" s="319"/>
      <c r="AD940" s="319"/>
      <c r="AF940" s="319"/>
      <c r="AK940" s="106"/>
      <c r="AL940" s="286"/>
      <c r="AM940" s="286"/>
      <c r="AN940" s="286"/>
      <c r="AO940" s="286"/>
      <c r="AP940" s="106"/>
      <c r="BA940" s="106"/>
      <c r="BC940" s="16"/>
      <c r="BD940" s="16"/>
    </row>
    <row r="941" spans="1:56">
      <c r="A941" s="106"/>
      <c r="I941" s="106"/>
      <c r="J941" s="286"/>
      <c r="K941" s="286"/>
      <c r="L941" s="286"/>
      <c r="M941" s="286"/>
      <c r="N941" s="106"/>
      <c r="O941" s="107"/>
      <c r="P941" s="108"/>
      <c r="R941" s="106"/>
      <c r="X941" s="106"/>
      <c r="Z941" s="319"/>
      <c r="AB941" s="319"/>
      <c r="AC941" s="319"/>
      <c r="AD941" s="319"/>
      <c r="AF941" s="319"/>
      <c r="AK941" s="106"/>
      <c r="AL941" s="286"/>
      <c r="AM941" s="286"/>
      <c r="AN941" s="286"/>
      <c r="AO941" s="286"/>
      <c r="AP941" s="106"/>
      <c r="BA941" s="106"/>
      <c r="BC941" s="16"/>
      <c r="BD941" s="16"/>
    </row>
    <row r="942" spans="1:56">
      <c r="A942" s="106"/>
      <c r="I942" s="106"/>
      <c r="J942" s="286"/>
      <c r="K942" s="286"/>
      <c r="L942" s="286"/>
      <c r="M942" s="286"/>
      <c r="N942" s="106"/>
      <c r="O942" s="107"/>
      <c r="P942" s="108"/>
      <c r="R942" s="106"/>
      <c r="X942" s="106"/>
      <c r="Z942" s="319"/>
      <c r="AB942" s="319"/>
      <c r="AC942" s="319"/>
      <c r="AD942" s="319"/>
      <c r="AF942" s="319"/>
      <c r="AK942" s="106"/>
      <c r="AL942" s="286"/>
      <c r="AM942" s="286"/>
      <c r="AN942" s="286"/>
      <c r="AO942" s="286"/>
      <c r="AP942" s="106"/>
      <c r="BA942" s="106"/>
      <c r="BC942" s="16"/>
      <c r="BD942" s="16"/>
    </row>
    <row r="943" spans="1:56">
      <c r="A943" s="106"/>
      <c r="I943" s="106"/>
      <c r="J943" s="286"/>
      <c r="K943" s="286"/>
      <c r="L943" s="286"/>
      <c r="M943" s="286"/>
      <c r="N943" s="106"/>
      <c r="O943" s="107"/>
      <c r="P943" s="108"/>
      <c r="R943" s="106"/>
      <c r="X943" s="106"/>
      <c r="Z943" s="319"/>
      <c r="AB943" s="319"/>
      <c r="AC943" s="319"/>
      <c r="AD943" s="319"/>
      <c r="AF943" s="319"/>
      <c r="AK943" s="106"/>
      <c r="AL943" s="286"/>
      <c r="AM943" s="286"/>
      <c r="AN943" s="286"/>
      <c r="AO943" s="286"/>
      <c r="AP943" s="106"/>
      <c r="BA943" s="106"/>
      <c r="BC943" s="16"/>
      <c r="BD943" s="16"/>
    </row>
    <row r="944" spans="1:56">
      <c r="A944" s="106"/>
      <c r="I944" s="106"/>
      <c r="J944" s="286"/>
      <c r="K944" s="286"/>
      <c r="L944" s="286"/>
      <c r="M944" s="286"/>
      <c r="N944" s="106"/>
      <c r="O944" s="107"/>
      <c r="P944" s="108"/>
      <c r="R944" s="106"/>
      <c r="X944" s="106"/>
      <c r="Z944" s="319"/>
      <c r="AB944" s="319"/>
      <c r="AC944" s="319"/>
      <c r="AD944" s="319"/>
      <c r="AF944" s="319"/>
      <c r="AK944" s="106"/>
      <c r="AL944" s="286"/>
      <c r="AM944" s="286"/>
      <c r="AN944" s="286"/>
      <c r="AO944" s="286"/>
      <c r="AP944" s="106"/>
      <c r="BA944" s="106"/>
      <c r="BC944" s="16"/>
      <c r="BD944" s="16"/>
    </row>
    <row r="945" spans="1:56">
      <c r="A945" s="106"/>
      <c r="I945" s="106"/>
      <c r="J945" s="286"/>
      <c r="K945" s="286"/>
      <c r="L945" s="286"/>
      <c r="M945" s="286"/>
      <c r="N945" s="106"/>
      <c r="O945" s="107"/>
      <c r="P945" s="108"/>
      <c r="R945" s="106"/>
      <c r="X945" s="106"/>
      <c r="Z945" s="319"/>
      <c r="AB945" s="319"/>
      <c r="AC945" s="319"/>
      <c r="AD945" s="319"/>
      <c r="AF945" s="319"/>
      <c r="AK945" s="106"/>
      <c r="AL945" s="286"/>
      <c r="AM945" s="286"/>
      <c r="AN945" s="286"/>
      <c r="AO945" s="286"/>
      <c r="AP945" s="106"/>
      <c r="BA945" s="106"/>
      <c r="BC945" s="16"/>
      <c r="BD945" s="16"/>
    </row>
    <row r="946" spans="1:56">
      <c r="A946" s="106"/>
      <c r="I946" s="106"/>
      <c r="J946" s="286"/>
      <c r="K946" s="286"/>
      <c r="L946" s="286"/>
      <c r="M946" s="286"/>
      <c r="N946" s="106"/>
      <c r="O946" s="107"/>
      <c r="P946" s="108"/>
      <c r="R946" s="106"/>
      <c r="X946" s="106"/>
      <c r="Z946" s="319"/>
      <c r="AB946" s="319"/>
      <c r="AC946" s="319"/>
      <c r="AD946" s="319"/>
      <c r="AF946" s="319"/>
      <c r="AK946" s="106"/>
      <c r="AL946" s="286"/>
      <c r="AM946" s="286"/>
      <c r="AN946" s="286"/>
      <c r="AO946" s="286"/>
      <c r="AP946" s="106"/>
      <c r="BA946" s="106"/>
      <c r="BC946" s="16"/>
      <c r="BD946" s="16"/>
    </row>
    <row r="947" spans="1:56">
      <c r="A947" s="106"/>
      <c r="I947" s="106"/>
      <c r="J947" s="286"/>
      <c r="K947" s="286"/>
      <c r="L947" s="286"/>
      <c r="M947" s="286"/>
      <c r="N947" s="106"/>
      <c r="O947" s="107"/>
      <c r="P947" s="108"/>
      <c r="R947" s="106"/>
      <c r="X947" s="106"/>
      <c r="Z947" s="319"/>
      <c r="AB947" s="319"/>
      <c r="AC947" s="319"/>
      <c r="AD947" s="319"/>
      <c r="AF947" s="319"/>
      <c r="AK947" s="106"/>
      <c r="AL947" s="286"/>
      <c r="AM947" s="286"/>
      <c r="AN947" s="286"/>
      <c r="AO947" s="286"/>
      <c r="AP947" s="106"/>
      <c r="BA947" s="106"/>
      <c r="BC947" s="16"/>
      <c r="BD947" s="16"/>
    </row>
    <row r="948" spans="1:56">
      <c r="A948" s="106"/>
      <c r="I948" s="106"/>
      <c r="J948" s="286"/>
      <c r="K948" s="286"/>
      <c r="L948" s="286"/>
      <c r="M948" s="286"/>
      <c r="N948" s="106"/>
      <c r="O948" s="107"/>
      <c r="P948" s="108"/>
      <c r="R948" s="106"/>
      <c r="X948" s="106"/>
      <c r="Z948" s="319"/>
      <c r="AB948" s="319"/>
      <c r="AC948" s="319"/>
      <c r="AD948" s="319"/>
      <c r="AF948" s="319"/>
      <c r="AK948" s="106"/>
      <c r="AL948" s="286"/>
      <c r="AM948" s="286"/>
      <c r="AN948" s="286"/>
      <c r="AO948" s="286"/>
      <c r="AP948" s="106"/>
      <c r="BA948" s="106"/>
      <c r="BC948" s="16"/>
      <c r="BD948" s="16"/>
    </row>
    <row r="949" spans="1:56">
      <c r="A949" s="106"/>
      <c r="I949" s="106"/>
      <c r="J949" s="286"/>
      <c r="K949" s="286"/>
      <c r="L949" s="286"/>
      <c r="M949" s="286"/>
      <c r="N949" s="106"/>
      <c r="O949" s="107"/>
      <c r="P949" s="108"/>
      <c r="R949" s="106"/>
      <c r="X949" s="106"/>
      <c r="Z949" s="319"/>
      <c r="AB949" s="319"/>
      <c r="AC949" s="319"/>
      <c r="AD949" s="319"/>
      <c r="AF949" s="319"/>
      <c r="AK949" s="106"/>
      <c r="AL949" s="286"/>
      <c r="AM949" s="286"/>
      <c r="AN949" s="286"/>
      <c r="AO949" s="286"/>
      <c r="AP949" s="106"/>
      <c r="BA949" s="106"/>
      <c r="BC949" s="16"/>
      <c r="BD949" s="16"/>
    </row>
    <row r="950" spans="1:56">
      <c r="A950" s="106"/>
      <c r="I950" s="106"/>
      <c r="J950" s="286"/>
      <c r="K950" s="286"/>
      <c r="L950" s="286"/>
      <c r="M950" s="286"/>
      <c r="N950" s="106"/>
      <c r="O950" s="107"/>
      <c r="P950" s="108"/>
      <c r="R950" s="106"/>
      <c r="X950" s="106"/>
      <c r="Z950" s="319"/>
      <c r="AB950" s="319"/>
      <c r="AC950" s="319"/>
      <c r="AD950" s="319"/>
      <c r="AF950" s="319"/>
      <c r="AK950" s="106"/>
      <c r="AL950" s="286"/>
      <c r="AM950" s="286"/>
      <c r="AN950" s="286"/>
      <c r="AO950" s="286"/>
      <c r="AP950" s="106"/>
      <c r="BA950" s="106"/>
      <c r="BC950" s="16"/>
      <c r="BD950" s="16"/>
    </row>
    <row r="951" spans="1:56">
      <c r="A951" s="106"/>
      <c r="I951" s="106"/>
      <c r="J951" s="286"/>
      <c r="K951" s="286"/>
      <c r="L951" s="286"/>
      <c r="M951" s="286"/>
      <c r="N951" s="106"/>
      <c r="O951" s="107"/>
      <c r="P951" s="108"/>
      <c r="R951" s="106"/>
      <c r="X951" s="106"/>
      <c r="Z951" s="319"/>
      <c r="AB951" s="319"/>
      <c r="AC951" s="319"/>
      <c r="AD951" s="319"/>
      <c r="AF951" s="319"/>
      <c r="AK951" s="106"/>
      <c r="AL951" s="286"/>
      <c r="AM951" s="286"/>
      <c r="AN951" s="286"/>
      <c r="AO951" s="286"/>
      <c r="AP951" s="106"/>
      <c r="BA951" s="106"/>
      <c r="BC951" s="16"/>
      <c r="BD951" s="16"/>
    </row>
    <row r="952" spans="1:56">
      <c r="A952" s="106"/>
      <c r="I952" s="106"/>
      <c r="J952" s="286"/>
      <c r="K952" s="286"/>
      <c r="L952" s="286"/>
      <c r="M952" s="286"/>
      <c r="N952" s="106"/>
      <c r="O952" s="107"/>
      <c r="P952" s="108"/>
      <c r="R952" s="106"/>
      <c r="X952" s="106"/>
      <c r="Z952" s="319"/>
      <c r="AB952" s="319"/>
      <c r="AC952" s="319"/>
      <c r="AD952" s="319"/>
      <c r="AF952" s="319"/>
      <c r="AK952" s="106"/>
      <c r="AL952" s="286"/>
      <c r="AM952" s="286"/>
      <c r="AN952" s="286"/>
      <c r="AO952" s="286"/>
      <c r="AP952" s="106"/>
      <c r="BA952" s="106"/>
      <c r="BC952" s="16"/>
      <c r="BD952" s="16"/>
    </row>
    <row r="953" spans="1:56">
      <c r="A953" s="106"/>
      <c r="I953" s="106"/>
      <c r="J953" s="286"/>
      <c r="K953" s="286"/>
      <c r="L953" s="286"/>
      <c r="M953" s="286"/>
      <c r="N953" s="106"/>
      <c r="O953" s="107"/>
      <c r="P953" s="108"/>
      <c r="R953" s="106"/>
      <c r="X953" s="106"/>
      <c r="Z953" s="319"/>
      <c r="AB953" s="319"/>
      <c r="AC953" s="319"/>
      <c r="AD953" s="319"/>
      <c r="AF953" s="319"/>
      <c r="AK953" s="106"/>
      <c r="AL953" s="286"/>
      <c r="AM953" s="286"/>
      <c r="AN953" s="286"/>
      <c r="AO953" s="286"/>
      <c r="AP953" s="106"/>
      <c r="BA953" s="106"/>
      <c r="BC953" s="16"/>
      <c r="BD953" s="16"/>
    </row>
    <row r="954" spans="1:56">
      <c r="A954" s="106"/>
      <c r="I954" s="106"/>
      <c r="J954" s="286"/>
      <c r="K954" s="286"/>
      <c r="L954" s="286"/>
      <c r="M954" s="286"/>
      <c r="N954" s="106"/>
      <c r="O954" s="107"/>
      <c r="P954" s="108"/>
      <c r="R954" s="106"/>
      <c r="X954" s="106"/>
      <c r="Z954" s="319"/>
      <c r="AB954" s="319"/>
      <c r="AC954" s="319"/>
      <c r="AD954" s="319"/>
      <c r="AF954" s="319"/>
      <c r="AK954" s="106"/>
      <c r="AL954" s="286"/>
      <c r="AM954" s="286"/>
      <c r="AN954" s="286"/>
      <c r="AO954" s="286"/>
      <c r="AP954" s="106"/>
      <c r="BA954" s="106"/>
      <c r="BC954" s="16"/>
      <c r="BD954" s="16"/>
    </row>
    <row r="955" spans="1:56">
      <c r="A955" s="106"/>
      <c r="I955" s="106"/>
      <c r="J955" s="286"/>
      <c r="K955" s="286"/>
      <c r="L955" s="286"/>
      <c r="M955" s="286"/>
      <c r="N955" s="106"/>
      <c r="O955" s="107"/>
      <c r="P955" s="108"/>
      <c r="R955" s="106"/>
      <c r="X955" s="106"/>
      <c r="Z955" s="319"/>
      <c r="AB955" s="319"/>
      <c r="AC955" s="319"/>
      <c r="AD955" s="319"/>
      <c r="AF955" s="319"/>
      <c r="AK955" s="106"/>
      <c r="AL955" s="286"/>
      <c r="AM955" s="286"/>
      <c r="AN955" s="286"/>
      <c r="AO955" s="286"/>
      <c r="AP955" s="106"/>
      <c r="BA955" s="106"/>
      <c r="BC955" s="16"/>
      <c r="BD955" s="16"/>
    </row>
    <row r="956" spans="1:56">
      <c r="A956" s="106"/>
      <c r="I956" s="106"/>
      <c r="J956" s="286"/>
      <c r="K956" s="286"/>
      <c r="L956" s="286"/>
      <c r="M956" s="286"/>
      <c r="N956" s="106"/>
      <c r="O956" s="107"/>
      <c r="P956" s="108"/>
      <c r="R956" s="106"/>
      <c r="X956" s="106"/>
      <c r="Z956" s="319"/>
      <c r="AB956" s="319"/>
      <c r="AC956" s="319"/>
      <c r="AD956" s="319"/>
      <c r="AF956" s="319"/>
      <c r="AK956" s="106"/>
      <c r="AL956" s="286"/>
      <c r="AM956" s="286"/>
      <c r="AN956" s="286"/>
      <c r="AO956" s="286"/>
      <c r="AP956" s="106"/>
      <c r="BA956" s="106"/>
      <c r="BC956" s="16"/>
      <c r="BD956" s="16"/>
    </row>
    <row r="957" spans="1:56">
      <c r="A957" s="106"/>
      <c r="I957" s="106"/>
      <c r="J957" s="286"/>
      <c r="K957" s="286"/>
      <c r="L957" s="286"/>
      <c r="M957" s="286"/>
      <c r="N957" s="106"/>
      <c r="O957" s="107"/>
      <c r="P957" s="108"/>
      <c r="R957" s="106"/>
      <c r="X957" s="106"/>
      <c r="Z957" s="319"/>
      <c r="AB957" s="319"/>
      <c r="AC957" s="319"/>
      <c r="AD957" s="319"/>
      <c r="AF957" s="319"/>
      <c r="AK957" s="106"/>
      <c r="AL957" s="286"/>
      <c r="AM957" s="286"/>
      <c r="AN957" s="286"/>
      <c r="AO957" s="286"/>
      <c r="AP957" s="106"/>
      <c r="BA957" s="106"/>
      <c r="BC957" s="16"/>
      <c r="BD957" s="16"/>
    </row>
    <row r="958" spans="1:56">
      <c r="A958" s="106"/>
      <c r="I958" s="106"/>
      <c r="J958" s="286"/>
      <c r="K958" s="286"/>
      <c r="L958" s="286"/>
      <c r="M958" s="286"/>
      <c r="N958" s="106"/>
      <c r="O958" s="107"/>
      <c r="P958" s="108"/>
      <c r="R958" s="106"/>
      <c r="X958" s="106"/>
      <c r="Z958" s="319"/>
      <c r="AB958" s="319"/>
      <c r="AC958" s="319"/>
      <c r="AD958" s="319"/>
      <c r="AF958" s="319"/>
      <c r="AK958" s="106"/>
      <c r="AL958" s="286"/>
      <c r="AM958" s="286"/>
      <c r="AN958" s="286"/>
      <c r="AO958" s="286"/>
      <c r="AP958" s="106"/>
      <c r="BA958" s="106"/>
      <c r="BC958" s="16"/>
      <c r="BD958" s="16"/>
    </row>
    <row r="959" spans="1:56">
      <c r="A959" s="106"/>
      <c r="I959" s="106"/>
      <c r="J959" s="286"/>
      <c r="K959" s="286"/>
      <c r="L959" s="286"/>
      <c r="M959" s="286"/>
      <c r="N959" s="106"/>
      <c r="O959" s="107"/>
      <c r="P959" s="108"/>
      <c r="R959" s="106"/>
      <c r="X959" s="106"/>
      <c r="Z959" s="319"/>
      <c r="AB959" s="319"/>
      <c r="AC959" s="319"/>
      <c r="AD959" s="319"/>
      <c r="AF959" s="319"/>
      <c r="AK959" s="106"/>
      <c r="AL959" s="286"/>
      <c r="AM959" s="286"/>
      <c r="AN959" s="286"/>
      <c r="AO959" s="286"/>
      <c r="AP959" s="106"/>
      <c r="BA959" s="106"/>
      <c r="BC959" s="16"/>
      <c r="BD959" s="16"/>
    </row>
    <row r="960" spans="1:56">
      <c r="A960" s="106"/>
      <c r="I960" s="106"/>
      <c r="J960" s="286"/>
      <c r="K960" s="286"/>
      <c r="L960" s="286"/>
      <c r="M960" s="286"/>
      <c r="N960" s="106"/>
      <c r="O960" s="107"/>
      <c r="P960" s="108"/>
      <c r="R960" s="106"/>
      <c r="X960" s="106"/>
      <c r="Z960" s="319"/>
      <c r="AB960" s="319"/>
      <c r="AC960" s="319"/>
      <c r="AD960" s="319"/>
      <c r="AF960" s="319"/>
      <c r="AK960" s="106"/>
      <c r="AL960" s="286"/>
      <c r="AM960" s="286"/>
      <c r="AN960" s="286"/>
      <c r="AO960" s="286"/>
      <c r="AP960" s="106"/>
      <c r="BA960" s="106"/>
      <c r="BC960" s="16"/>
      <c r="BD960" s="16"/>
    </row>
    <row r="961" spans="1:56">
      <c r="A961" s="106"/>
      <c r="I961" s="106"/>
      <c r="J961" s="286"/>
      <c r="K961" s="286"/>
      <c r="L961" s="286"/>
      <c r="M961" s="286"/>
      <c r="N961" s="106"/>
      <c r="O961" s="107"/>
      <c r="P961" s="108"/>
      <c r="R961" s="106"/>
      <c r="X961" s="106"/>
      <c r="Z961" s="319"/>
      <c r="AB961" s="319"/>
      <c r="AC961" s="319"/>
      <c r="AD961" s="319"/>
      <c r="AF961" s="319"/>
      <c r="AK961" s="106"/>
      <c r="AL961" s="286"/>
      <c r="AM961" s="286"/>
      <c r="AN961" s="286"/>
      <c r="AO961" s="286"/>
      <c r="AP961" s="106"/>
      <c r="BA961" s="106"/>
      <c r="BC961" s="16"/>
      <c r="BD961" s="16"/>
    </row>
    <row r="962" spans="1:56">
      <c r="A962" s="106"/>
      <c r="I962" s="106"/>
      <c r="J962" s="286"/>
      <c r="K962" s="286"/>
      <c r="L962" s="286"/>
      <c r="M962" s="286"/>
      <c r="N962" s="106"/>
      <c r="O962" s="107"/>
      <c r="P962" s="108"/>
      <c r="R962" s="106"/>
      <c r="X962" s="106"/>
      <c r="Z962" s="319"/>
      <c r="AB962" s="319"/>
      <c r="AC962" s="319"/>
      <c r="AD962" s="319"/>
      <c r="AF962" s="319"/>
      <c r="AK962" s="106"/>
      <c r="AL962" s="286"/>
      <c r="AM962" s="286"/>
      <c r="AN962" s="286"/>
      <c r="AO962" s="286"/>
      <c r="AP962" s="106"/>
      <c r="BA962" s="106"/>
      <c r="BC962" s="16"/>
      <c r="BD962" s="16"/>
    </row>
    <row r="963" spans="1:56">
      <c r="A963" s="106"/>
      <c r="I963" s="106"/>
      <c r="J963" s="286"/>
      <c r="K963" s="286"/>
      <c r="L963" s="286"/>
      <c r="M963" s="286"/>
      <c r="N963" s="106"/>
      <c r="O963" s="107"/>
      <c r="P963" s="108"/>
      <c r="R963" s="106"/>
      <c r="X963" s="106"/>
      <c r="Z963" s="319"/>
      <c r="AB963" s="319"/>
      <c r="AC963" s="319"/>
      <c r="AD963" s="319"/>
      <c r="AF963" s="319"/>
      <c r="AK963" s="106"/>
      <c r="AL963" s="286"/>
      <c r="AM963" s="286"/>
      <c r="AN963" s="286"/>
      <c r="AO963" s="286"/>
      <c r="AP963" s="106"/>
      <c r="BA963" s="106"/>
      <c r="BC963" s="16"/>
      <c r="BD963" s="16"/>
    </row>
    <row r="964" spans="1:56">
      <c r="A964" s="106"/>
      <c r="I964" s="106"/>
      <c r="J964" s="286"/>
      <c r="K964" s="286"/>
      <c r="L964" s="286"/>
      <c r="M964" s="286"/>
      <c r="N964" s="106"/>
      <c r="O964" s="107"/>
      <c r="P964" s="108"/>
      <c r="R964" s="106"/>
      <c r="X964" s="106"/>
      <c r="Z964" s="319"/>
      <c r="AB964" s="319"/>
      <c r="AC964" s="319"/>
      <c r="AD964" s="319"/>
      <c r="AF964" s="319"/>
      <c r="AK964" s="106"/>
      <c r="AL964" s="286"/>
      <c r="AM964" s="286"/>
      <c r="AN964" s="286"/>
      <c r="AO964" s="286"/>
      <c r="AP964" s="106"/>
      <c r="BA964" s="106"/>
      <c r="BC964" s="16"/>
      <c r="BD964" s="16"/>
    </row>
    <row r="965" spans="1:56">
      <c r="A965" s="106"/>
      <c r="I965" s="106"/>
      <c r="J965" s="286"/>
      <c r="K965" s="286"/>
      <c r="L965" s="286"/>
      <c r="M965" s="286"/>
      <c r="N965" s="106"/>
      <c r="O965" s="107"/>
      <c r="P965" s="108"/>
      <c r="R965" s="106"/>
      <c r="X965" s="106"/>
      <c r="Z965" s="319"/>
      <c r="AB965" s="319"/>
      <c r="AC965" s="319"/>
      <c r="AD965" s="319"/>
      <c r="AF965" s="319"/>
      <c r="AK965" s="106"/>
      <c r="AL965" s="286"/>
      <c r="AM965" s="286"/>
      <c r="AN965" s="286"/>
      <c r="AO965" s="286"/>
      <c r="AP965" s="106"/>
      <c r="BA965" s="106"/>
      <c r="BC965" s="16"/>
      <c r="BD965" s="16"/>
    </row>
    <row r="966" spans="1:56">
      <c r="A966" s="106"/>
      <c r="I966" s="106"/>
      <c r="J966" s="286"/>
      <c r="K966" s="286"/>
      <c r="L966" s="286"/>
      <c r="M966" s="286"/>
      <c r="N966" s="106"/>
      <c r="O966" s="107"/>
      <c r="P966" s="108"/>
      <c r="R966" s="106"/>
      <c r="X966" s="106"/>
      <c r="Z966" s="319"/>
      <c r="AB966" s="319"/>
      <c r="AC966" s="319"/>
      <c r="AD966" s="319"/>
      <c r="AF966" s="319"/>
      <c r="AK966" s="106"/>
      <c r="AL966" s="286"/>
      <c r="AM966" s="286"/>
      <c r="AN966" s="286"/>
      <c r="AO966" s="286"/>
      <c r="AP966" s="106"/>
      <c r="BA966" s="106"/>
      <c r="BC966" s="16"/>
      <c r="BD966" s="16"/>
    </row>
    <row r="967" spans="1:56">
      <c r="A967" s="106"/>
      <c r="I967" s="106"/>
      <c r="J967" s="286"/>
      <c r="K967" s="286"/>
      <c r="L967" s="286"/>
      <c r="M967" s="286"/>
      <c r="N967" s="106"/>
      <c r="O967" s="107"/>
      <c r="P967" s="108"/>
      <c r="R967" s="106"/>
      <c r="X967" s="106"/>
      <c r="Z967" s="319"/>
      <c r="AB967" s="319"/>
      <c r="AC967" s="319"/>
      <c r="AD967" s="319"/>
      <c r="AF967" s="319"/>
      <c r="AK967" s="106"/>
      <c r="AL967" s="286"/>
      <c r="AM967" s="286"/>
      <c r="AN967" s="286"/>
      <c r="AO967" s="286"/>
      <c r="AP967" s="106"/>
      <c r="BA967" s="106"/>
      <c r="BC967" s="16"/>
      <c r="BD967" s="16"/>
    </row>
    <row r="968" spans="1:56">
      <c r="A968" s="106"/>
      <c r="I968" s="106"/>
      <c r="J968" s="286"/>
      <c r="K968" s="286"/>
      <c r="L968" s="286"/>
      <c r="M968" s="286"/>
      <c r="N968" s="106"/>
      <c r="O968" s="107"/>
      <c r="P968" s="108"/>
      <c r="R968" s="106"/>
      <c r="X968" s="106"/>
      <c r="Z968" s="319"/>
      <c r="AB968" s="319"/>
      <c r="AC968" s="319"/>
      <c r="AD968" s="319"/>
      <c r="AF968" s="319"/>
      <c r="AK968" s="106"/>
      <c r="AL968" s="286"/>
      <c r="AM968" s="286"/>
      <c r="AN968" s="286"/>
      <c r="AO968" s="286"/>
      <c r="AP968" s="106"/>
      <c r="BA968" s="106"/>
      <c r="BC968" s="16"/>
      <c r="BD968" s="16"/>
    </row>
    <row r="969" spans="1:56">
      <c r="A969" s="106"/>
      <c r="I969" s="106"/>
      <c r="J969" s="286"/>
      <c r="K969" s="286"/>
      <c r="L969" s="286"/>
      <c r="M969" s="286"/>
      <c r="N969" s="106"/>
      <c r="O969" s="107"/>
      <c r="P969" s="108"/>
      <c r="R969" s="106"/>
      <c r="X969" s="106"/>
      <c r="Z969" s="319"/>
      <c r="AB969" s="319"/>
      <c r="AC969" s="319"/>
      <c r="AD969" s="319"/>
      <c r="AF969" s="319"/>
      <c r="AK969" s="106"/>
      <c r="AL969" s="286"/>
      <c r="AM969" s="286"/>
      <c r="AN969" s="286"/>
      <c r="AO969" s="286"/>
      <c r="AP969" s="106"/>
      <c r="BA969" s="106"/>
      <c r="BC969" s="16"/>
      <c r="BD969" s="16"/>
    </row>
    <row r="970" spans="1:56">
      <c r="A970" s="106"/>
      <c r="I970" s="106"/>
      <c r="J970" s="286"/>
      <c r="K970" s="286"/>
      <c r="L970" s="286"/>
      <c r="M970" s="286"/>
      <c r="N970" s="106"/>
      <c r="O970" s="107"/>
      <c r="P970" s="108"/>
      <c r="R970" s="106"/>
      <c r="X970" s="106"/>
      <c r="Z970" s="319"/>
      <c r="AB970" s="319"/>
      <c r="AC970" s="319"/>
      <c r="AD970" s="319"/>
      <c r="AF970" s="319"/>
      <c r="AK970" s="106"/>
      <c r="AL970" s="286"/>
      <c r="AM970" s="286"/>
      <c r="AN970" s="286"/>
      <c r="AO970" s="286"/>
      <c r="AP970" s="106"/>
      <c r="BA970" s="106"/>
      <c r="BC970" s="16"/>
      <c r="BD970" s="16"/>
    </row>
    <row r="971" spans="1:56">
      <c r="A971" s="106"/>
      <c r="I971" s="106"/>
      <c r="J971" s="286"/>
      <c r="K971" s="286"/>
      <c r="L971" s="286"/>
      <c r="M971" s="286"/>
      <c r="N971" s="106"/>
      <c r="O971" s="107"/>
      <c r="P971" s="108"/>
      <c r="R971" s="106"/>
      <c r="X971" s="106"/>
      <c r="Z971" s="319"/>
      <c r="AB971" s="319"/>
      <c r="AC971" s="319"/>
      <c r="AD971" s="319"/>
      <c r="AF971" s="319"/>
      <c r="AK971" s="106"/>
      <c r="AL971" s="286"/>
      <c r="AM971" s="286"/>
      <c r="AN971" s="286"/>
      <c r="AO971" s="286"/>
      <c r="AP971" s="106"/>
      <c r="BA971" s="106"/>
      <c r="BC971" s="16"/>
      <c r="BD971" s="16"/>
    </row>
    <row r="972" spans="1:56">
      <c r="A972" s="106"/>
      <c r="I972" s="106"/>
      <c r="J972" s="286"/>
      <c r="K972" s="286"/>
      <c r="L972" s="286"/>
      <c r="M972" s="286"/>
      <c r="N972" s="106"/>
      <c r="O972" s="107"/>
      <c r="P972" s="108"/>
      <c r="R972" s="106"/>
      <c r="X972" s="106"/>
      <c r="Z972" s="319"/>
      <c r="AB972" s="319"/>
      <c r="AC972" s="319"/>
      <c r="AD972" s="319"/>
      <c r="AF972" s="319"/>
      <c r="AK972" s="106"/>
      <c r="AL972" s="286"/>
      <c r="AM972" s="286"/>
      <c r="AN972" s="286"/>
      <c r="AO972" s="286"/>
      <c r="AP972" s="106"/>
      <c r="BA972" s="106"/>
      <c r="BC972" s="16"/>
      <c r="BD972" s="16"/>
    </row>
    <row r="973" spans="1:56">
      <c r="A973" s="106"/>
      <c r="I973" s="106"/>
      <c r="J973" s="286"/>
      <c r="K973" s="286"/>
      <c r="L973" s="286"/>
      <c r="M973" s="286"/>
      <c r="N973" s="106"/>
      <c r="O973" s="107"/>
      <c r="P973" s="108"/>
      <c r="R973" s="106"/>
      <c r="X973" s="106"/>
      <c r="Z973" s="319"/>
      <c r="AB973" s="319"/>
      <c r="AC973" s="319"/>
      <c r="AD973" s="319"/>
      <c r="AF973" s="319"/>
      <c r="AK973" s="106"/>
      <c r="AL973" s="286"/>
      <c r="AM973" s="286"/>
      <c r="AN973" s="286"/>
      <c r="AO973" s="286"/>
      <c r="AP973" s="106"/>
      <c r="BA973" s="106"/>
      <c r="BC973" s="16"/>
      <c r="BD973" s="16"/>
    </row>
    <row r="974" spans="1:56">
      <c r="A974" s="106"/>
      <c r="I974" s="106"/>
      <c r="J974" s="286"/>
      <c r="K974" s="286"/>
      <c r="L974" s="286"/>
      <c r="M974" s="286"/>
      <c r="N974" s="106"/>
      <c r="O974" s="107"/>
      <c r="P974" s="108"/>
      <c r="R974" s="106"/>
      <c r="X974" s="106"/>
      <c r="Z974" s="319"/>
      <c r="AB974" s="319"/>
      <c r="AC974" s="319"/>
      <c r="AD974" s="319"/>
      <c r="AF974" s="319"/>
      <c r="AK974" s="106"/>
      <c r="AL974" s="286"/>
      <c r="AM974" s="286"/>
      <c r="AN974" s="286"/>
      <c r="AO974" s="286"/>
      <c r="AP974" s="106"/>
      <c r="BA974" s="106"/>
      <c r="BC974" s="16"/>
      <c r="BD974" s="16"/>
    </row>
    <row r="975" spans="1:56">
      <c r="A975" s="106"/>
      <c r="I975" s="106"/>
      <c r="J975" s="286"/>
      <c r="K975" s="286"/>
      <c r="L975" s="286"/>
      <c r="M975" s="286"/>
      <c r="N975" s="106"/>
      <c r="O975" s="107"/>
      <c r="P975" s="108"/>
      <c r="R975" s="106"/>
      <c r="X975" s="106"/>
      <c r="Z975" s="319"/>
      <c r="AB975" s="319"/>
      <c r="AC975" s="319"/>
      <c r="AD975" s="319"/>
      <c r="AF975" s="319"/>
      <c r="AK975" s="106"/>
      <c r="AL975" s="286"/>
      <c r="AM975" s="286"/>
      <c r="AN975" s="286"/>
      <c r="AO975" s="286"/>
      <c r="AP975" s="106"/>
      <c r="BA975" s="106"/>
      <c r="BC975" s="16"/>
      <c r="BD975" s="16"/>
    </row>
    <row r="976" spans="1:56">
      <c r="A976" s="106"/>
      <c r="I976" s="106"/>
      <c r="J976" s="286"/>
      <c r="K976" s="286"/>
      <c r="L976" s="286"/>
      <c r="M976" s="286"/>
      <c r="N976" s="106"/>
      <c r="O976" s="107"/>
      <c r="P976" s="108"/>
      <c r="R976" s="106"/>
      <c r="X976" s="106"/>
      <c r="Z976" s="319"/>
      <c r="AB976" s="319"/>
      <c r="AC976" s="319"/>
      <c r="AD976" s="319"/>
      <c r="AF976" s="319"/>
      <c r="AK976" s="106"/>
      <c r="AL976" s="286"/>
      <c r="AM976" s="286"/>
      <c r="AN976" s="286"/>
      <c r="AO976" s="286"/>
      <c r="AP976" s="106"/>
      <c r="BA976" s="106"/>
      <c r="BC976" s="16"/>
      <c r="BD976" s="16"/>
    </row>
    <row r="977" spans="1:56">
      <c r="A977" s="106"/>
      <c r="I977" s="106"/>
      <c r="J977" s="286"/>
      <c r="K977" s="286"/>
      <c r="L977" s="286"/>
      <c r="M977" s="286"/>
      <c r="N977" s="106"/>
      <c r="O977" s="107"/>
      <c r="P977" s="108"/>
      <c r="R977" s="106"/>
      <c r="X977" s="106"/>
      <c r="Z977" s="319"/>
      <c r="AB977" s="319"/>
      <c r="AC977" s="319"/>
      <c r="AD977" s="319"/>
      <c r="AF977" s="319"/>
      <c r="AK977" s="106"/>
      <c r="AL977" s="286"/>
      <c r="AM977" s="286"/>
      <c r="AN977" s="286"/>
      <c r="AO977" s="286"/>
      <c r="AP977" s="106"/>
      <c r="BA977" s="106"/>
      <c r="BC977" s="16"/>
      <c r="BD977" s="16"/>
    </row>
    <row r="978" spans="1:56">
      <c r="A978" s="106"/>
      <c r="I978" s="106"/>
      <c r="J978" s="286"/>
      <c r="K978" s="286"/>
      <c r="L978" s="286"/>
      <c r="M978" s="286"/>
      <c r="N978" s="106"/>
      <c r="O978" s="107"/>
      <c r="P978" s="108"/>
      <c r="R978" s="106"/>
      <c r="X978" s="106"/>
      <c r="Z978" s="319"/>
      <c r="AB978" s="319"/>
      <c r="AC978" s="319"/>
      <c r="AD978" s="319"/>
      <c r="AF978" s="319"/>
      <c r="AK978" s="106"/>
      <c r="AL978" s="286"/>
      <c r="AM978" s="286"/>
      <c r="AN978" s="286"/>
      <c r="AO978" s="286"/>
      <c r="AP978" s="106"/>
      <c r="BA978" s="106"/>
      <c r="BC978" s="16"/>
      <c r="BD978" s="16"/>
    </row>
    <row r="979" spans="1:56">
      <c r="A979" s="106"/>
      <c r="I979" s="106"/>
      <c r="J979" s="286"/>
      <c r="K979" s="286"/>
      <c r="L979" s="286"/>
      <c r="M979" s="286"/>
      <c r="N979" s="106"/>
      <c r="O979" s="107"/>
      <c r="P979" s="108"/>
      <c r="R979" s="106"/>
      <c r="X979" s="106"/>
      <c r="Z979" s="319"/>
      <c r="AB979" s="319"/>
      <c r="AC979" s="319"/>
      <c r="AD979" s="319"/>
      <c r="AF979" s="319"/>
      <c r="AK979" s="106"/>
      <c r="AL979" s="286"/>
      <c r="AM979" s="286"/>
      <c r="AN979" s="286"/>
      <c r="AO979" s="286"/>
      <c r="AP979" s="106"/>
      <c r="BA979" s="106"/>
      <c r="BC979" s="16"/>
      <c r="BD979" s="16"/>
    </row>
    <row r="980" spans="1:56">
      <c r="A980" s="106"/>
      <c r="I980" s="106"/>
      <c r="J980" s="286"/>
      <c r="K980" s="286"/>
      <c r="L980" s="286"/>
      <c r="M980" s="286"/>
      <c r="N980" s="106"/>
      <c r="O980" s="107"/>
      <c r="P980" s="108"/>
      <c r="R980" s="106"/>
      <c r="X980" s="106"/>
      <c r="Z980" s="319"/>
      <c r="AB980" s="319"/>
      <c r="AC980" s="319"/>
      <c r="AD980" s="319"/>
      <c r="AF980" s="319"/>
      <c r="AK980" s="106"/>
      <c r="AL980" s="286"/>
      <c r="AM980" s="286"/>
      <c r="AN980" s="286"/>
      <c r="AO980" s="286"/>
      <c r="AP980" s="106"/>
      <c r="BA980" s="106"/>
      <c r="BC980" s="16"/>
      <c r="BD980" s="16"/>
    </row>
    <row r="981" spans="1:56">
      <c r="A981" s="106"/>
      <c r="I981" s="106"/>
      <c r="J981" s="286"/>
      <c r="K981" s="286"/>
      <c r="L981" s="286"/>
      <c r="M981" s="286"/>
      <c r="N981" s="106"/>
      <c r="O981" s="107"/>
      <c r="P981" s="108"/>
      <c r="R981" s="106"/>
      <c r="X981" s="106"/>
      <c r="Z981" s="319"/>
      <c r="AB981" s="319"/>
      <c r="AC981" s="319"/>
      <c r="AD981" s="319"/>
      <c r="AF981" s="319"/>
      <c r="AK981" s="106"/>
      <c r="AL981" s="286"/>
      <c r="AM981" s="286"/>
      <c r="AN981" s="286"/>
      <c r="AO981" s="286"/>
      <c r="AP981" s="106"/>
      <c r="BA981" s="106"/>
      <c r="BC981" s="16"/>
      <c r="BD981" s="16"/>
    </row>
    <row r="982" spans="1:56">
      <c r="A982" s="106"/>
      <c r="I982" s="106"/>
      <c r="J982" s="286"/>
      <c r="K982" s="286"/>
      <c r="L982" s="286"/>
      <c r="M982" s="286"/>
      <c r="N982" s="106"/>
      <c r="O982" s="107"/>
      <c r="P982" s="108"/>
      <c r="R982" s="106"/>
      <c r="X982" s="106"/>
      <c r="Z982" s="319"/>
      <c r="AB982" s="319"/>
      <c r="AC982" s="319"/>
      <c r="AD982" s="319"/>
      <c r="AF982" s="319"/>
      <c r="AK982" s="106"/>
      <c r="AL982" s="286"/>
      <c r="AM982" s="286"/>
      <c r="AN982" s="286"/>
      <c r="AO982" s="286"/>
      <c r="AP982" s="106"/>
      <c r="BA982" s="106"/>
      <c r="BC982" s="16"/>
      <c r="BD982" s="16"/>
    </row>
    <row r="983" spans="1:56">
      <c r="A983" s="106"/>
      <c r="I983" s="106"/>
      <c r="J983" s="286"/>
      <c r="K983" s="286"/>
      <c r="L983" s="286"/>
      <c r="M983" s="286"/>
      <c r="N983" s="106"/>
      <c r="O983" s="107"/>
      <c r="P983" s="108"/>
      <c r="R983" s="106"/>
      <c r="X983" s="106"/>
      <c r="Z983" s="319"/>
      <c r="AB983" s="319"/>
      <c r="AC983" s="319"/>
      <c r="AD983" s="319"/>
      <c r="AF983" s="319"/>
      <c r="AK983" s="106"/>
      <c r="AL983" s="286"/>
      <c r="AM983" s="286"/>
      <c r="AN983" s="286"/>
      <c r="AO983" s="286"/>
      <c r="AP983" s="106"/>
      <c r="BA983" s="106"/>
      <c r="BC983" s="16"/>
      <c r="BD983" s="16"/>
    </row>
    <row r="984" spans="1:56">
      <c r="A984" s="106"/>
      <c r="I984" s="106"/>
      <c r="J984" s="286"/>
      <c r="K984" s="286"/>
      <c r="L984" s="286"/>
      <c r="M984" s="286"/>
      <c r="N984" s="106"/>
      <c r="O984" s="107"/>
      <c r="P984" s="108"/>
      <c r="R984" s="106"/>
      <c r="X984" s="106"/>
      <c r="Z984" s="319"/>
      <c r="AB984" s="319"/>
      <c r="AC984" s="319"/>
      <c r="AD984" s="319"/>
      <c r="AF984" s="319"/>
      <c r="AK984" s="106"/>
      <c r="AL984" s="286"/>
      <c r="AM984" s="286"/>
      <c r="AN984" s="286"/>
      <c r="AO984" s="286"/>
      <c r="AP984" s="106"/>
      <c r="BA984" s="106"/>
      <c r="BC984" s="16"/>
      <c r="BD984" s="16"/>
    </row>
    <row r="985" spans="1:56">
      <c r="A985" s="106"/>
      <c r="I985" s="106"/>
      <c r="J985" s="286"/>
      <c r="K985" s="286"/>
      <c r="L985" s="286"/>
      <c r="M985" s="286"/>
      <c r="N985" s="106"/>
      <c r="O985" s="107"/>
      <c r="P985" s="108"/>
      <c r="R985" s="106"/>
      <c r="X985" s="106"/>
      <c r="Z985" s="319"/>
      <c r="AB985" s="319"/>
      <c r="AC985" s="319"/>
      <c r="AD985" s="319"/>
      <c r="AF985" s="319"/>
      <c r="AK985" s="106"/>
      <c r="AL985" s="286"/>
      <c r="AM985" s="286"/>
      <c r="AN985" s="286"/>
      <c r="AO985" s="286"/>
      <c r="AP985" s="106"/>
      <c r="BA985" s="106"/>
      <c r="BC985" s="16"/>
      <c r="BD985" s="16"/>
    </row>
    <row r="986" spans="1:56">
      <c r="A986" s="106"/>
      <c r="I986" s="106"/>
      <c r="J986" s="286"/>
      <c r="K986" s="286"/>
      <c r="L986" s="286"/>
      <c r="M986" s="286"/>
      <c r="N986" s="106"/>
      <c r="O986" s="107"/>
      <c r="P986" s="108"/>
      <c r="R986" s="106"/>
      <c r="X986" s="106"/>
      <c r="Z986" s="319"/>
      <c r="AB986" s="319"/>
      <c r="AC986" s="319"/>
      <c r="AD986" s="319"/>
      <c r="AF986" s="319"/>
      <c r="AK986" s="106"/>
      <c r="AL986" s="286"/>
      <c r="AM986" s="286"/>
      <c r="AN986" s="286"/>
      <c r="AO986" s="286"/>
      <c r="AP986" s="106"/>
      <c r="BA986" s="106"/>
      <c r="BC986" s="16"/>
      <c r="BD986" s="16"/>
    </row>
    <row r="987" spans="1:56">
      <c r="A987" s="106"/>
      <c r="I987" s="106"/>
      <c r="J987" s="286"/>
      <c r="K987" s="286"/>
      <c r="L987" s="286"/>
      <c r="M987" s="286"/>
      <c r="N987" s="106"/>
      <c r="O987" s="107"/>
      <c r="P987" s="108"/>
      <c r="R987" s="106"/>
      <c r="X987" s="106"/>
      <c r="Z987" s="319"/>
      <c r="AB987" s="319"/>
      <c r="AC987" s="319"/>
      <c r="AD987" s="319"/>
      <c r="AF987" s="319"/>
      <c r="AK987" s="106"/>
      <c r="AL987" s="286"/>
      <c r="AM987" s="286"/>
      <c r="AN987" s="286"/>
      <c r="AO987" s="286"/>
      <c r="AP987" s="106"/>
      <c r="BA987" s="106"/>
      <c r="BC987" s="16"/>
      <c r="BD987" s="16"/>
    </row>
    <row r="988" spans="1:56">
      <c r="A988" s="106"/>
      <c r="I988" s="106"/>
      <c r="J988" s="286"/>
      <c r="K988" s="286"/>
      <c r="L988" s="286"/>
      <c r="M988" s="286"/>
      <c r="N988" s="106"/>
      <c r="O988" s="107"/>
      <c r="P988" s="108"/>
      <c r="R988" s="106"/>
      <c r="X988" s="106"/>
      <c r="Z988" s="319"/>
      <c r="AB988" s="319"/>
      <c r="AC988" s="319"/>
      <c r="AD988" s="319"/>
      <c r="AF988" s="319"/>
      <c r="AK988" s="106"/>
      <c r="AL988" s="286"/>
      <c r="AM988" s="286"/>
      <c r="AN988" s="286"/>
      <c r="AO988" s="286"/>
      <c r="AP988" s="106"/>
      <c r="BA988" s="106"/>
      <c r="BC988" s="16"/>
      <c r="BD988" s="16"/>
    </row>
    <row r="989" spans="1:56">
      <c r="A989" s="106"/>
      <c r="I989" s="106"/>
      <c r="J989" s="286"/>
      <c r="K989" s="286"/>
      <c r="L989" s="286"/>
      <c r="M989" s="286"/>
      <c r="N989" s="106"/>
      <c r="O989" s="107"/>
      <c r="P989" s="108"/>
      <c r="R989" s="106"/>
      <c r="X989" s="106"/>
      <c r="Z989" s="319"/>
      <c r="AB989" s="319"/>
      <c r="AC989" s="319"/>
      <c r="AD989" s="319"/>
      <c r="AF989" s="319"/>
      <c r="AK989" s="106"/>
      <c r="AL989" s="286"/>
      <c r="AM989" s="286"/>
      <c r="AN989" s="286"/>
      <c r="AO989" s="286"/>
      <c r="AP989" s="106"/>
      <c r="BA989" s="106"/>
      <c r="BC989" s="16"/>
      <c r="BD989" s="16"/>
    </row>
    <row r="990" spans="1:56">
      <c r="A990" s="106"/>
      <c r="I990" s="106"/>
      <c r="J990" s="286"/>
      <c r="K990" s="286"/>
      <c r="L990" s="286"/>
      <c r="M990" s="286"/>
      <c r="N990" s="106"/>
      <c r="O990" s="107"/>
      <c r="P990" s="108"/>
      <c r="R990" s="106"/>
      <c r="X990" s="106"/>
      <c r="Z990" s="319"/>
      <c r="AB990" s="319"/>
      <c r="AC990" s="319"/>
      <c r="AD990" s="319"/>
      <c r="AF990" s="319"/>
      <c r="AK990" s="106"/>
      <c r="AL990" s="286"/>
      <c r="AM990" s="286"/>
      <c r="AN990" s="286"/>
      <c r="AO990" s="286"/>
      <c r="AP990" s="106"/>
      <c r="BA990" s="106"/>
      <c r="BC990" s="16"/>
      <c r="BD990" s="16"/>
    </row>
    <row r="991" spans="1:56">
      <c r="A991" s="106"/>
      <c r="I991" s="106"/>
      <c r="J991" s="286"/>
      <c r="K991" s="286"/>
      <c r="L991" s="286"/>
      <c r="M991" s="286"/>
      <c r="N991" s="106"/>
      <c r="O991" s="107"/>
      <c r="P991" s="108"/>
      <c r="R991" s="106"/>
      <c r="X991" s="106"/>
      <c r="Z991" s="319"/>
      <c r="AB991" s="319"/>
      <c r="AC991" s="319"/>
      <c r="AD991" s="319"/>
      <c r="AF991" s="319"/>
      <c r="AK991" s="106"/>
      <c r="AL991" s="286"/>
      <c r="AM991" s="286"/>
      <c r="AN991" s="286"/>
      <c r="AO991" s="286"/>
      <c r="AP991" s="106"/>
      <c r="BA991" s="106"/>
      <c r="BC991" s="16"/>
      <c r="BD991" s="16"/>
    </row>
    <row r="992" spans="1:56">
      <c r="A992" s="106"/>
      <c r="I992" s="106"/>
      <c r="J992" s="286"/>
      <c r="K992" s="286"/>
      <c r="L992" s="286"/>
      <c r="M992" s="286"/>
      <c r="N992" s="106"/>
      <c r="O992" s="107"/>
      <c r="P992" s="108"/>
      <c r="R992" s="106"/>
      <c r="X992" s="106"/>
      <c r="Z992" s="319"/>
      <c r="AB992" s="319"/>
      <c r="AC992" s="319"/>
      <c r="AD992" s="319"/>
      <c r="AF992" s="319"/>
      <c r="AK992" s="106"/>
      <c r="AL992" s="286"/>
      <c r="AM992" s="286"/>
      <c r="AN992" s="286"/>
      <c r="AO992" s="286"/>
      <c r="AP992" s="106"/>
      <c r="BA992" s="106"/>
      <c r="BC992" s="16"/>
      <c r="BD992" s="16"/>
    </row>
    <row r="993" spans="1:56">
      <c r="A993" s="106"/>
      <c r="I993" s="106"/>
      <c r="J993" s="286"/>
      <c r="K993" s="286"/>
      <c r="L993" s="286"/>
      <c r="M993" s="286"/>
      <c r="N993" s="106"/>
      <c r="O993" s="107"/>
      <c r="P993" s="108"/>
      <c r="R993" s="106"/>
      <c r="X993" s="106"/>
      <c r="Z993" s="319"/>
      <c r="AB993" s="319"/>
      <c r="AC993" s="319"/>
      <c r="AD993" s="319"/>
      <c r="AF993" s="319"/>
      <c r="AK993" s="106"/>
      <c r="AL993" s="286"/>
      <c r="AM993" s="286"/>
      <c r="AN993" s="286"/>
      <c r="AO993" s="286"/>
      <c r="AP993" s="106"/>
      <c r="BA993" s="106"/>
      <c r="BC993" s="16"/>
      <c r="BD993" s="16"/>
    </row>
    <row r="994" spans="1:56">
      <c r="A994" s="106"/>
      <c r="I994" s="106"/>
      <c r="J994" s="286"/>
      <c r="K994" s="286"/>
      <c r="L994" s="286"/>
      <c r="M994" s="286"/>
      <c r="N994" s="106"/>
      <c r="O994" s="107"/>
      <c r="P994" s="108"/>
      <c r="R994" s="106"/>
      <c r="X994" s="106"/>
      <c r="Z994" s="319"/>
      <c r="AB994" s="319"/>
      <c r="AC994" s="319"/>
      <c r="AD994" s="319"/>
      <c r="AF994" s="319"/>
      <c r="AK994" s="106"/>
      <c r="AL994" s="286"/>
      <c r="AM994" s="286"/>
      <c r="AN994" s="286"/>
      <c r="AO994" s="286"/>
      <c r="AP994" s="106"/>
      <c r="BA994" s="106"/>
      <c r="BC994" s="16"/>
      <c r="BD994" s="16"/>
    </row>
    <row r="995" spans="1:56">
      <c r="A995" s="106"/>
      <c r="I995" s="106"/>
      <c r="J995" s="286"/>
      <c r="K995" s="286"/>
      <c r="L995" s="286"/>
      <c r="M995" s="286"/>
      <c r="N995" s="106"/>
      <c r="O995" s="107"/>
      <c r="P995" s="108"/>
      <c r="R995" s="106"/>
      <c r="X995" s="106"/>
      <c r="Z995" s="319"/>
      <c r="AB995" s="319"/>
      <c r="AC995" s="319"/>
      <c r="AD995" s="319"/>
      <c r="AF995" s="319"/>
      <c r="AK995" s="106"/>
      <c r="AL995" s="286"/>
      <c r="AM995" s="286"/>
      <c r="AN995" s="286"/>
      <c r="AO995" s="286"/>
      <c r="AP995" s="106"/>
      <c r="BA995" s="106"/>
      <c r="BC995" s="16"/>
      <c r="BD995" s="16"/>
    </row>
    <row r="996" spans="1:56">
      <c r="A996" s="106"/>
      <c r="I996" s="106"/>
      <c r="J996" s="286"/>
      <c r="K996" s="286"/>
      <c r="L996" s="286"/>
      <c r="M996" s="286"/>
      <c r="N996" s="106"/>
      <c r="O996" s="107"/>
      <c r="P996" s="108"/>
      <c r="R996" s="106"/>
      <c r="X996" s="106"/>
      <c r="Z996" s="319"/>
      <c r="AB996" s="319"/>
      <c r="AC996" s="319"/>
      <c r="AD996" s="319"/>
      <c r="AF996" s="319"/>
      <c r="AK996" s="106"/>
      <c r="AL996" s="286"/>
      <c r="AM996" s="286"/>
      <c r="AN996" s="286"/>
      <c r="AO996" s="286"/>
      <c r="AP996" s="106"/>
      <c r="BA996" s="106"/>
      <c r="BC996" s="16"/>
      <c r="BD996" s="16"/>
    </row>
    <row r="997" spans="1:56">
      <c r="A997" s="106"/>
      <c r="I997" s="106"/>
      <c r="J997" s="286"/>
      <c r="K997" s="286"/>
      <c r="L997" s="286"/>
      <c r="M997" s="286"/>
      <c r="N997" s="106"/>
      <c r="O997" s="107"/>
      <c r="P997" s="108"/>
      <c r="R997" s="106"/>
      <c r="X997" s="106"/>
      <c r="Z997" s="319"/>
      <c r="AB997" s="319"/>
      <c r="AC997" s="319"/>
      <c r="AD997" s="319"/>
      <c r="AF997" s="319"/>
      <c r="AK997" s="106"/>
      <c r="AL997" s="286"/>
      <c r="AM997" s="286"/>
      <c r="AN997" s="286"/>
      <c r="AO997" s="286"/>
      <c r="AP997" s="106"/>
      <c r="BA997" s="106"/>
      <c r="BC997" s="16"/>
      <c r="BD997" s="16"/>
    </row>
    <row r="998" spans="1:56">
      <c r="A998" s="106"/>
      <c r="I998" s="106"/>
      <c r="J998" s="286"/>
      <c r="K998" s="286"/>
      <c r="L998" s="286"/>
      <c r="M998" s="286"/>
      <c r="N998" s="106"/>
      <c r="O998" s="107"/>
      <c r="P998" s="108"/>
      <c r="R998" s="106"/>
      <c r="X998" s="106"/>
      <c r="Z998" s="319"/>
      <c r="AB998" s="319"/>
      <c r="AC998" s="319"/>
      <c r="AD998" s="319"/>
      <c r="AF998" s="319"/>
      <c r="AK998" s="106"/>
      <c r="AL998" s="286"/>
      <c r="AM998" s="286"/>
      <c r="AN998" s="286"/>
      <c r="AO998" s="286"/>
      <c r="AP998" s="106"/>
      <c r="BA998" s="106"/>
      <c r="BC998" s="16"/>
      <c r="BD998" s="16"/>
    </row>
    <row r="999" spans="1:56">
      <c r="A999" s="106"/>
      <c r="I999" s="106"/>
      <c r="J999" s="286"/>
      <c r="K999" s="286"/>
      <c r="L999" s="286"/>
      <c r="M999" s="286"/>
      <c r="N999" s="106"/>
      <c r="O999" s="107"/>
      <c r="P999" s="108"/>
      <c r="R999" s="106"/>
      <c r="X999" s="106"/>
      <c r="Z999" s="319"/>
      <c r="AB999" s="319"/>
      <c r="AC999" s="319"/>
      <c r="AD999" s="319"/>
      <c r="AF999" s="319"/>
      <c r="AK999" s="106"/>
      <c r="AL999" s="286"/>
      <c r="AM999" s="286"/>
      <c r="AN999" s="286"/>
      <c r="AO999" s="286"/>
      <c r="AP999" s="106"/>
      <c r="BA999" s="106"/>
      <c r="BC999" s="16"/>
      <c r="BD999" s="16"/>
    </row>
    <row r="1000" spans="1:56">
      <c r="A1000" s="106"/>
      <c r="I1000" s="106"/>
      <c r="J1000" s="286"/>
      <c r="K1000" s="286"/>
      <c r="L1000" s="286"/>
      <c r="M1000" s="286"/>
      <c r="N1000" s="106"/>
      <c r="O1000" s="107"/>
      <c r="P1000" s="108"/>
      <c r="R1000" s="106"/>
      <c r="X1000" s="106"/>
      <c r="Z1000" s="319"/>
      <c r="AB1000" s="319"/>
      <c r="AC1000" s="319"/>
      <c r="AD1000" s="319"/>
      <c r="AF1000" s="319"/>
      <c r="AK1000" s="106"/>
      <c r="AL1000" s="286"/>
      <c r="AM1000" s="286"/>
      <c r="AN1000" s="286"/>
      <c r="AO1000" s="286"/>
      <c r="AP1000" s="106"/>
      <c r="BA1000" s="106"/>
      <c r="BC1000" s="16"/>
      <c r="BD1000" s="16"/>
    </row>
    <row r="1001" spans="1:56">
      <c r="A1001" s="106"/>
      <c r="I1001" s="106"/>
      <c r="J1001" s="286"/>
      <c r="K1001" s="286"/>
      <c r="L1001" s="286"/>
      <c r="M1001" s="286"/>
      <c r="N1001" s="106"/>
      <c r="O1001" s="107"/>
      <c r="P1001" s="108"/>
      <c r="R1001" s="106"/>
      <c r="X1001" s="106"/>
      <c r="Z1001" s="319"/>
      <c r="AB1001" s="319"/>
      <c r="AC1001" s="319"/>
      <c r="AD1001" s="319"/>
      <c r="AF1001" s="319"/>
      <c r="AK1001" s="106"/>
      <c r="AL1001" s="286"/>
      <c r="AM1001" s="286"/>
      <c r="AN1001" s="286"/>
      <c r="AO1001" s="286"/>
      <c r="AP1001" s="106"/>
      <c r="BA1001" s="106"/>
      <c r="BC1001" s="16"/>
      <c r="BD1001" s="16"/>
    </row>
    <row r="1002" spans="1:56">
      <c r="A1002" s="106"/>
      <c r="I1002" s="106"/>
      <c r="J1002" s="286"/>
      <c r="K1002" s="286"/>
      <c r="L1002" s="286"/>
      <c r="M1002" s="286"/>
      <c r="N1002" s="106"/>
      <c r="O1002" s="107"/>
      <c r="P1002" s="108"/>
      <c r="R1002" s="106"/>
      <c r="X1002" s="106"/>
      <c r="Z1002" s="319"/>
      <c r="AB1002" s="319"/>
      <c r="AC1002" s="319"/>
      <c r="AD1002" s="319"/>
      <c r="AF1002" s="319"/>
      <c r="AK1002" s="106"/>
      <c r="AL1002" s="286"/>
      <c r="AM1002" s="286"/>
      <c r="AN1002" s="286"/>
      <c r="AO1002" s="286"/>
      <c r="AP1002" s="106"/>
      <c r="BA1002" s="106"/>
      <c r="BC1002" s="16"/>
      <c r="BD1002" s="16"/>
    </row>
    <row r="1003" spans="1:56">
      <c r="A1003" s="106"/>
      <c r="I1003" s="106"/>
      <c r="J1003" s="286"/>
      <c r="K1003" s="286"/>
      <c r="L1003" s="286"/>
      <c r="M1003" s="286"/>
      <c r="N1003" s="106"/>
      <c r="O1003" s="107"/>
      <c r="P1003" s="108"/>
      <c r="R1003" s="106"/>
      <c r="X1003" s="106"/>
      <c r="Z1003" s="319"/>
      <c r="AB1003" s="319"/>
      <c r="AC1003" s="319"/>
      <c r="AD1003" s="319"/>
      <c r="AF1003" s="319"/>
      <c r="AK1003" s="106"/>
      <c r="AL1003" s="286"/>
      <c r="AM1003" s="286"/>
      <c r="AN1003" s="286"/>
      <c r="AO1003" s="286"/>
      <c r="AP1003" s="106"/>
      <c r="BA1003" s="106"/>
      <c r="BC1003" s="16"/>
      <c r="BD1003" s="16"/>
    </row>
    <row r="1004" spans="1:56">
      <c r="A1004" s="106"/>
      <c r="I1004" s="106"/>
      <c r="J1004" s="286"/>
      <c r="K1004" s="286"/>
      <c r="L1004" s="286"/>
      <c r="M1004" s="286"/>
      <c r="N1004" s="106"/>
      <c r="O1004" s="107"/>
      <c r="P1004" s="108"/>
      <c r="R1004" s="106"/>
      <c r="X1004" s="106"/>
      <c r="Z1004" s="319"/>
      <c r="AB1004" s="319"/>
      <c r="AC1004" s="319"/>
      <c r="AD1004" s="319"/>
      <c r="AF1004" s="319"/>
      <c r="AK1004" s="106"/>
      <c r="AL1004" s="286"/>
      <c r="AM1004" s="286"/>
      <c r="AN1004" s="286"/>
      <c r="AO1004" s="286"/>
      <c r="AP1004" s="106"/>
      <c r="BA1004" s="106"/>
      <c r="BC1004" s="16"/>
      <c r="BD1004" s="16"/>
    </row>
    <row r="1005" spans="1:56">
      <c r="A1005" s="106"/>
      <c r="I1005" s="106"/>
      <c r="J1005" s="286"/>
      <c r="K1005" s="286"/>
      <c r="L1005" s="286"/>
      <c r="M1005" s="286"/>
      <c r="N1005" s="106"/>
      <c r="O1005" s="107"/>
      <c r="P1005" s="108"/>
      <c r="R1005" s="106"/>
      <c r="X1005" s="106"/>
      <c r="Z1005" s="319"/>
      <c r="AB1005" s="319"/>
      <c r="AC1005" s="319"/>
      <c r="AD1005" s="319"/>
      <c r="AF1005" s="319"/>
      <c r="AK1005" s="106"/>
      <c r="AL1005" s="286"/>
      <c r="AM1005" s="286"/>
      <c r="AN1005" s="286"/>
      <c r="AO1005" s="286"/>
      <c r="AP1005" s="106"/>
      <c r="BA1005" s="106"/>
      <c r="BC1005" s="16"/>
      <c r="BD1005" s="16"/>
    </row>
    <row r="1006" spans="1:56">
      <c r="A1006" s="106"/>
      <c r="I1006" s="106"/>
      <c r="J1006" s="286"/>
      <c r="K1006" s="286"/>
      <c r="L1006" s="286"/>
      <c r="M1006" s="286"/>
      <c r="N1006" s="106"/>
      <c r="O1006" s="107"/>
      <c r="P1006" s="108"/>
      <c r="R1006" s="106"/>
      <c r="X1006" s="106"/>
      <c r="Z1006" s="319"/>
      <c r="AB1006" s="319"/>
      <c r="AC1006" s="319"/>
      <c r="AD1006" s="319"/>
      <c r="AF1006" s="319"/>
      <c r="AK1006" s="106"/>
      <c r="AL1006" s="286"/>
      <c r="AM1006" s="286"/>
      <c r="AN1006" s="286"/>
      <c r="AO1006" s="286"/>
      <c r="AP1006" s="106"/>
      <c r="BA1006" s="106"/>
      <c r="BC1006" s="16"/>
      <c r="BD1006" s="16"/>
    </row>
    <row r="1007" spans="1:56">
      <c r="A1007" s="106"/>
      <c r="I1007" s="106"/>
      <c r="J1007" s="286"/>
      <c r="K1007" s="286"/>
      <c r="L1007" s="286"/>
      <c r="M1007" s="286"/>
      <c r="N1007" s="106"/>
      <c r="O1007" s="107"/>
      <c r="P1007" s="108"/>
      <c r="R1007" s="106"/>
      <c r="X1007" s="106"/>
      <c r="Z1007" s="319"/>
      <c r="AB1007" s="319"/>
      <c r="AC1007" s="319"/>
      <c r="AD1007" s="319"/>
      <c r="AF1007" s="319"/>
      <c r="AK1007" s="106"/>
      <c r="AL1007" s="286"/>
      <c r="AM1007" s="286"/>
      <c r="AN1007" s="286"/>
      <c r="AO1007" s="286"/>
      <c r="AP1007" s="106"/>
      <c r="BA1007" s="106"/>
      <c r="BC1007" s="16"/>
      <c r="BD1007" s="16"/>
    </row>
    <row r="1008" spans="1:56">
      <c r="A1008" s="106"/>
      <c r="I1008" s="106"/>
      <c r="J1008" s="286"/>
      <c r="K1008" s="286"/>
      <c r="L1008" s="286"/>
      <c r="M1008" s="286"/>
      <c r="N1008" s="106"/>
      <c r="O1008" s="107"/>
      <c r="P1008" s="108"/>
      <c r="R1008" s="106"/>
      <c r="X1008" s="106"/>
      <c r="Z1008" s="319"/>
      <c r="AB1008" s="319"/>
      <c r="AC1008" s="319"/>
      <c r="AD1008" s="319"/>
      <c r="AF1008" s="319"/>
      <c r="AK1008" s="106"/>
      <c r="AL1008" s="286"/>
      <c r="AM1008" s="286"/>
      <c r="AN1008" s="286"/>
      <c r="AO1008" s="286"/>
      <c r="AP1008" s="106"/>
      <c r="BA1008" s="106"/>
      <c r="BC1008" s="16"/>
      <c r="BD1008" s="16"/>
    </row>
    <row r="1009" spans="1:56">
      <c r="A1009" s="106"/>
      <c r="I1009" s="106"/>
      <c r="J1009" s="286"/>
      <c r="K1009" s="286"/>
      <c r="L1009" s="286"/>
      <c r="M1009" s="286"/>
      <c r="N1009" s="106"/>
      <c r="O1009" s="107"/>
      <c r="P1009" s="108"/>
      <c r="R1009" s="106"/>
      <c r="X1009" s="106"/>
      <c r="Z1009" s="319"/>
      <c r="AB1009" s="319"/>
      <c r="AC1009" s="319"/>
      <c r="AD1009" s="319"/>
      <c r="AF1009" s="319"/>
      <c r="AK1009" s="106"/>
      <c r="AL1009" s="286"/>
      <c r="AM1009" s="286"/>
      <c r="AN1009" s="286"/>
      <c r="AO1009" s="286"/>
      <c r="AP1009" s="106"/>
      <c r="BA1009" s="106"/>
      <c r="BC1009" s="16"/>
      <c r="BD1009" s="16"/>
    </row>
    <row r="1010" spans="1:56">
      <c r="A1010" s="106"/>
      <c r="I1010" s="106"/>
      <c r="J1010" s="286"/>
      <c r="K1010" s="286"/>
      <c r="L1010" s="286"/>
      <c r="M1010" s="286"/>
      <c r="N1010" s="106"/>
      <c r="O1010" s="107"/>
      <c r="P1010" s="108"/>
      <c r="R1010" s="106"/>
      <c r="X1010" s="106"/>
      <c r="Z1010" s="319"/>
      <c r="AB1010" s="319"/>
      <c r="AC1010" s="319"/>
      <c r="AD1010" s="319"/>
      <c r="AF1010" s="319"/>
      <c r="AK1010" s="106"/>
      <c r="AL1010" s="286"/>
      <c r="AM1010" s="286"/>
      <c r="AN1010" s="286"/>
      <c r="AO1010" s="286"/>
      <c r="AP1010" s="106"/>
      <c r="BA1010" s="106"/>
      <c r="BC1010" s="16"/>
      <c r="BD1010" s="16"/>
    </row>
    <row r="1011" spans="1:56">
      <c r="A1011" s="106"/>
      <c r="I1011" s="106"/>
      <c r="J1011" s="286"/>
      <c r="K1011" s="286"/>
      <c r="L1011" s="286"/>
      <c r="M1011" s="286"/>
      <c r="N1011" s="106"/>
      <c r="O1011" s="107"/>
      <c r="P1011" s="108"/>
      <c r="R1011" s="106"/>
      <c r="X1011" s="106"/>
      <c r="Z1011" s="319"/>
      <c r="AB1011" s="319"/>
      <c r="AC1011" s="319"/>
      <c r="AD1011" s="319"/>
      <c r="AF1011" s="319"/>
      <c r="AK1011" s="106"/>
      <c r="AL1011" s="286"/>
      <c r="AM1011" s="286"/>
      <c r="AN1011" s="286"/>
      <c r="AO1011" s="286"/>
      <c r="AP1011" s="106"/>
      <c r="BA1011" s="106"/>
      <c r="BC1011" s="16"/>
      <c r="BD1011" s="16"/>
    </row>
    <row r="1012" spans="1:56">
      <c r="A1012" s="106"/>
      <c r="I1012" s="106"/>
      <c r="J1012" s="286"/>
      <c r="K1012" s="286"/>
      <c r="L1012" s="286"/>
      <c r="M1012" s="286"/>
      <c r="N1012" s="106"/>
      <c r="O1012" s="107"/>
      <c r="P1012" s="108"/>
      <c r="R1012" s="106"/>
      <c r="X1012" s="106"/>
      <c r="Z1012" s="319"/>
      <c r="AB1012" s="319"/>
      <c r="AC1012" s="319"/>
      <c r="AD1012" s="319"/>
      <c r="AF1012" s="319"/>
      <c r="AK1012" s="106"/>
      <c r="AL1012" s="286"/>
      <c r="AM1012" s="286"/>
      <c r="AN1012" s="286"/>
      <c r="AO1012" s="286"/>
      <c r="AP1012" s="106"/>
      <c r="BA1012" s="106"/>
      <c r="BC1012" s="16"/>
      <c r="BD1012" s="16"/>
    </row>
    <row r="1013" spans="1:56">
      <c r="A1013" s="106"/>
      <c r="I1013" s="106"/>
      <c r="J1013" s="286"/>
      <c r="K1013" s="286"/>
      <c r="L1013" s="286"/>
      <c r="M1013" s="286"/>
      <c r="N1013" s="106"/>
      <c r="O1013" s="107"/>
      <c r="P1013" s="108"/>
      <c r="R1013" s="106"/>
      <c r="X1013" s="106"/>
      <c r="Z1013" s="319"/>
      <c r="AB1013" s="319"/>
      <c r="AC1013" s="319"/>
      <c r="AD1013" s="319"/>
      <c r="AF1013" s="319"/>
      <c r="AK1013" s="106"/>
      <c r="AL1013" s="286"/>
      <c r="AM1013" s="286"/>
      <c r="AN1013" s="286"/>
      <c r="AO1013" s="286"/>
      <c r="AP1013" s="106"/>
      <c r="BA1013" s="106"/>
      <c r="BC1013" s="16"/>
      <c r="BD1013" s="16"/>
    </row>
    <row r="1014" spans="1:56">
      <c r="A1014" s="106"/>
      <c r="I1014" s="106"/>
      <c r="J1014" s="286"/>
      <c r="K1014" s="286"/>
      <c r="L1014" s="286"/>
      <c r="M1014" s="286"/>
      <c r="N1014" s="106"/>
      <c r="O1014" s="107"/>
      <c r="P1014" s="108"/>
      <c r="R1014" s="106"/>
      <c r="X1014" s="106"/>
      <c r="Z1014" s="319"/>
      <c r="AB1014" s="319"/>
      <c r="AC1014" s="319"/>
      <c r="AD1014" s="319"/>
      <c r="AF1014" s="319"/>
      <c r="AK1014" s="106"/>
      <c r="AL1014" s="286"/>
      <c r="AM1014" s="286"/>
      <c r="AN1014" s="286"/>
      <c r="AO1014" s="286"/>
      <c r="AP1014" s="106"/>
      <c r="BA1014" s="106"/>
      <c r="BC1014" s="16"/>
      <c r="BD1014" s="16"/>
    </row>
    <row r="1015" spans="1:56">
      <c r="A1015" s="106"/>
      <c r="I1015" s="106"/>
      <c r="J1015" s="286"/>
      <c r="K1015" s="286"/>
      <c r="L1015" s="286"/>
      <c r="M1015" s="286"/>
      <c r="N1015" s="106"/>
      <c r="O1015" s="107"/>
      <c r="P1015" s="108"/>
      <c r="R1015" s="106"/>
      <c r="X1015" s="106"/>
      <c r="Z1015" s="319"/>
      <c r="AB1015" s="319"/>
      <c r="AC1015" s="319"/>
      <c r="AD1015" s="319"/>
      <c r="AF1015" s="319"/>
      <c r="AK1015" s="106"/>
      <c r="AL1015" s="286"/>
      <c r="AM1015" s="286"/>
      <c r="AN1015" s="286"/>
      <c r="AO1015" s="286"/>
      <c r="AP1015" s="106"/>
      <c r="BA1015" s="106"/>
      <c r="BC1015" s="16"/>
      <c r="BD1015" s="16"/>
    </row>
    <row r="1016" spans="1:56">
      <c r="A1016" s="106"/>
      <c r="I1016" s="106"/>
      <c r="J1016" s="286"/>
      <c r="K1016" s="286"/>
      <c r="L1016" s="286"/>
      <c r="M1016" s="286"/>
      <c r="N1016" s="106"/>
      <c r="O1016" s="107"/>
      <c r="P1016" s="108"/>
      <c r="R1016" s="106"/>
      <c r="X1016" s="106"/>
      <c r="Z1016" s="319"/>
      <c r="AB1016" s="319"/>
      <c r="AC1016" s="319"/>
      <c r="AD1016" s="319"/>
      <c r="AF1016" s="319"/>
      <c r="AK1016" s="106"/>
      <c r="AL1016" s="286"/>
      <c r="AM1016" s="286"/>
      <c r="AN1016" s="286"/>
      <c r="AO1016" s="286"/>
      <c r="AP1016" s="106"/>
      <c r="BA1016" s="106"/>
      <c r="BC1016" s="16"/>
      <c r="BD1016" s="16"/>
    </row>
    <row r="1017" spans="1:56">
      <c r="A1017" s="106"/>
      <c r="I1017" s="106"/>
      <c r="J1017" s="286"/>
      <c r="K1017" s="286"/>
      <c r="L1017" s="286"/>
      <c r="M1017" s="286"/>
      <c r="N1017" s="106"/>
      <c r="O1017" s="107"/>
      <c r="P1017" s="108"/>
      <c r="R1017" s="106"/>
      <c r="X1017" s="106"/>
      <c r="Z1017" s="319"/>
      <c r="AB1017" s="319"/>
      <c r="AC1017" s="319"/>
      <c r="AD1017" s="319"/>
      <c r="AF1017" s="319"/>
      <c r="AK1017" s="106"/>
      <c r="AL1017" s="286"/>
      <c r="AM1017" s="286"/>
      <c r="AN1017" s="286"/>
      <c r="AO1017" s="286"/>
      <c r="AP1017" s="106"/>
      <c r="BA1017" s="106"/>
      <c r="BC1017" s="16"/>
      <c r="BD1017" s="16"/>
    </row>
    <row r="1018" spans="1:56">
      <c r="A1018" s="106"/>
      <c r="I1018" s="106"/>
      <c r="J1018" s="286"/>
      <c r="K1018" s="286"/>
      <c r="L1018" s="286"/>
      <c r="M1018" s="286"/>
      <c r="N1018" s="106"/>
      <c r="O1018" s="107"/>
      <c r="P1018" s="108"/>
      <c r="R1018" s="106"/>
      <c r="X1018" s="106"/>
      <c r="Z1018" s="319"/>
      <c r="AB1018" s="319"/>
      <c r="AC1018" s="319"/>
      <c r="AD1018" s="319"/>
      <c r="AF1018" s="319"/>
      <c r="AK1018" s="106"/>
      <c r="AL1018" s="286"/>
      <c r="AM1018" s="286"/>
      <c r="AN1018" s="286"/>
      <c r="AO1018" s="286"/>
      <c r="AP1018" s="106"/>
      <c r="BA1018" s="106"/>
      <c r="BC1018" s="16"/>
      <c r="BD1018" s="16"/>
    </row>
    <row r="1019" spans="1:56">
      <c r="A1019" s="106"/>
      <c r="I1019" s="106"/>
      <c r="J1019" s="286"/>
      <c r="K1019" s="286"/>
      <c r="L1019" s="286"/>
      <c r="M1019" s="286"/>
      <c r="N1019" s="106"/>
      <c r="O1019" s="107"/>
      <c r="P1019" s="108"/>
      <c r="R1019" s="106"/>
      <c r="X1019" s="106"/>
      <c r="Z1019" s="319"/>
      <c r="AB1019" s="319"/>
      <c r="AC1019" s="319"/>
      <c r="AD1019" s="319"/>
      <c r="AF1019" s="319"/>
      <c r="AK1019" s="106"/>
      <c r="AL1019" s="286"/>
      <c r="AM1019" s="286"/>
      <c r="AN1019" s="286"/>
      <c r="AO1019" s="286"/>
      <c r="AP1019" s="106"/>
      <c r="BA1019" s="106"/>
      <c r="BC1019" s="16"/>
      <c r="BD1019" s="16"/>
    </row>
    <row r="1020" spans="1:56">
      <c r="A1020" s="106"/>
      <c r="I1020" s="106"/>
      <c r="J1020" s="286"/>
      <c r="K1020" s="286"/>
      <c r="L1020" s="286"/>
      <c r="M1020" s="286"/>
      <c r="N1020" s="106"/>
      <c r="O1020" s="107"/>
      <c r="P1020" s="108"/>
      <c r="R1020" s="106"/>
      <c r="X1020" s="106"/>
      <c r="Z1020" s="319"/>
      <c r="AB1020" s="319"/>
      <c r="AC1020" s="319"/>
      <c r="AD1020" s="319"/>
      <c r="AF1020" s="319"/>
      <c r="AK1020" s="106"/>
      <c r="AL1020" s="286"/>
      <c r="AM1020" s="286"/>
      <c r="AN1020" s="286"/>
      <c r="AO1020" s="286"/>
      <c r="AP1020" s="106"/>
      <c r="BA1020" s="106"/>
      <c r="BC1020" s="16"/>
      <c r="BD1020" s="16"/>
    </row>
    <row r="1021" spans="1:56">
      <c r="A1021" s="106"/>
      <c r="I1021" s="106"/>
      <c r="J1021" s="286"/>
      <c r="K1021" s="286"/>
      <c r="L1021" s="286"/>
      <c r="M1021" s="286"/>
      <c r="N1021" s="106"/>
      <c r="O1021" s="107"/>
      <c r="P1021" s="108"/>
      <c r="R1021" s="106"/>
      <c r="X1021" s="106"/>
      <c r="Z1021" s="319"/>
      <c r="AB1021" s="319"/>
      <c r="AC1021" s="319"/>
      <c r="AD1021" s="319"/>
      <c r="AF1021" s="319"/>
      <c r="AK1021" s="106"/>
      <c r="AL1021" s="286"/>
      <c r="AM1021" s="286"/>
      <c r="AN1021" s="286"/>
      <c r="AO1021" s="286"/>
      <c r="AP1021" s="106"/>
      <c r="BA1021" s="106"/>
      <c r="BC1021" s="16"/>
      <c r="BD1021" s="16"/>
    </row>
    <row r="1022" spans="1:56">
      <c r="A1022" s="106"/>
      <c r="I1022" s="106"/>
      <c r="J1022" s="286"/>
      <c r="K1022" s="286"/>
      <c r="L1022" s="286"/>
      <c r="M1022" s="286"/>
      <c r="N1022" s="106"/>
      <c r="O1022" s="107"/>
      <c r="P1022" s="108"/>
      <c r="R1022" s="106"/>
      <c r="X1022" s="106"/>
      <c r="Z1022" s="319"/>
      <c r="AB1022" s="319"/>
      <c r="AC1022" s="319"/>
      <c r="AD1022" s="319"/>
      <c r="AF1022" s="319"/>
      <c r="AK1022" s="106"/>
      <c r="AL1022" s="286"/>
      <c r="AM1022" s="286"/>
      <c r="AN1022" s="286"/>
      <c r="AO1022" s="286"/>
      <c r="AP1022" s="106"/>
      <c r="BA1022" s="106"/>
      <c r="BC1022" s="16"/>
      <c r="BD1022" s="16"/>
    </row>
    <row r="1023" spans="1:56">
      <c r="A1023" s="106"/>
      <c r="I1023" s="106"/>
      <c r="J1023" s="286"/>
      <c r="K1023" s="286"/>
      <c r="L1023" s="286"/>
      <c r="M1023" s="286"/>
      <c r="N1023" s="106"/>
      <c r="O1023" s="107"/>
      <c r="P1023" s="108"/>
      <c r="R1023" s="106"/>
      <c r="X1023" s="106"/>
      <c r="Z1023" s="319"/>
      <c r="AB1023" s="319"/>
      <c r="AC1023" s="319"/>
      <c r="AD1023" s="319"/>
      <c r="AF1023" s="319"/>
      <c r="AK1023" s="106"/>
      <c r="AL1023" s="286"/>
      <c r="AM1023" s="286"/>
      <c r="AN1023" s="286"/>
      <c r="AO1023" s="286"/>
      <c r="AP1023" s="106"/>
      <c r="BA1023" s="106"/>
      <c r="BC1023" s="16"/>
      <c r="BD1023" s="16"/>
    </row>
    <row r="1024" spans="1:56">
      <c r="A1024" s="106"/>
      <c r="I1024" s="106"/>
      <c r="J1024" s="286"/>
      <c r="K1024" s="286"/>
      <c r="L1024" s="286"/>
      <c r="M1024" s="286"/>
      <c r="N1024" s="106"/>
      <c r="O1024" s="107"/>
      <c r="P1024" s="108"/>
      <c r="R1024" s="106"/>
      <c r="X1024" s="106"/>
      <c r="Z1024" s="319"/>
      <c r="AB1024" s="319"/>
      <c r="AC1024" s="319"/>
      <c r="AD1024" s="319"/>
      <c r="AF1024" s="319"/>
      <c r="AK1024" s="106"/>
      <c r="AL1024" s="286"/>
      <c r="AM1024" s="286"/>
      <c r="AN1024" s="286"/>
      <c r="AO1024" s="286"/>
      <c r="AP1024" s="106"/>
      <c r="BA1024" s="106"/>
      <c r="BC1024" s="16"/>
      <c r="BD1024" s="16"/>
    </row>
    <row r="1025" spans="1:56">
      <c r="A1025" s="106"/>
      <c r="I1025" s="106"/>
      <c r="J1025" s="286"/>
      <c r="K1025" s="286"/>
      <c r="L1025" s="286"/>
      <c r="M1025" s="286"/>
      <c r="N1025" s="106"/>
      <c r="O1025" s="107"/>
      <c r="P1025" s="108"/>
      <c r="R1025" s="106"/>
      <c r="X1025" s="106"/>
      <c r="Z1025" s="319"/>
      <c r="AB1025" s="319"/>
      <c r="AC1025" s="319"/>
      <c r="AD1025" s="319"/>
      <c r="AF1025" s="319"/>
      <c r="AK1025" s="106"/>
      <c r="AL1025" s="286"/>
      <c r="AM1025" s="286"/>
      <c r="AN1025" s="286"/>
      <c r="AO1025" s="286"/>
      <c r="AP1025" s="106"/>
      <c r="BA1025" s="106"/>
      <c r="BC1025" s="16"/>
      <c r="BD1025" s="16"/>
    </row>
    <row r="1026" spans="1:56">
      <c r="A1026" s="106"/>
      <c r="I1026" s="106"/>
      <c r="J1026" s="286"/>
      <c r="K1026" s="286"/>
      <c r="L1026" s="286"/>
      <c r="M1026" s="286"/>
      <c r="N1026" s="106"/>
      <c r="O1026" s="107"/>
      <c r="P1026" s="108"/>
      <c r="R1026" s="106"/>
      <c r="X1026" s="106"/>
      <c r="Z1026" s="319"/>
      <c r="AB1026" s="319"/>
      <c r="AC1026" s="319"/>
      <c r="AD1026" s="319"/>
      <c r="AF1026" s="319"/>
      <c r="AK1026" s="106"/>
      <c r="AL1026" s="286"/>
      <c r="AM1026" s="286"/>
      <c r="AN1026" s="286"/>
      <c r="AO1026" s="286"/>
      <c r="AP1026" s="106"/>
      <c r="BA1026" s="106"/>
      <c r="BC1026" s="16"/>
      <c r="BD1026" s="16"/>
    </row>
    <row r="1027" spans="1:56">
      <c r="A1027" s="106"/>
      <c r="I1027" s="106"/>
      <c r="J1027" s="286"/>
      <c r="K1027" s="286"/>
      <c r="L1027" s="286"/>
      <c r="M1027" s="286"/>
      <c r="N1027" s="106"/>
      <c r="O1027" s="107"/>
      <c r="P1027" s="108"/>
      <c r="R1027" s="106"/>
      <c r="X1027" s="106"/>
      <c r="Z1027" s="319"/>
      <c r="AB1027" s="319"/>
      <c r="AC1027" s="319"/>
      <c r="AD1027" s="319"/>
      <c r="AF1027" s="319"/>
      <c r="AK1027" s="106"/>
      <c r="AL1027" s="286"/>
      <c r="AM1027" s="286"/>
      <c r="AN1027" s="286"/>
      <c r="AO1027" s="286"/>
      <c r="AP1027" s="106"/>
      <c r="BA1027" s="106"/>
      <c r="BC1027" s="16"/>
      <c r="BD1027" s="16"/>
    </row>
    <row r="1028" spans="1:56">
      <c r="A1028" s="106"/>
      <c r="I1028" s="106"/>
      <c r="J1028" s="286"/>
      <c r="K1028" s="286"/>
      <c r="L1028" s="286"/>
      <c r="M1028" s="286"/>
      <c r="N1028" s="106"/>
      <c r="O1028" s="107"/>
      <c r="P1028" s="108"/>
      <c r="R1028" s="106"/>
      <c r="X1028" s="106"/>
      <c r="Z1028" s="319"/>
      <c r="AB1028" s="319"/>
      <c r="AC1028" s="319"/>
      <c r="AD1028" s="319"/>
      <c r="AF1028" s="319"/>
      <c r="AK1028" s="106"/>
      <c r="AL1028" s="286"/>
      <c r="AM1028" s="286"/>
      <c r="AN1028" s="286"/>
      <c r="AO1028" s="286"/>
      <c r="AP1028" s="106"/>
      <c r="BA1028" s="106"/>
      <c r="BC1028" s="16"/>
      <c r="BD1028" s="16"/>
    </row>
    <row r="1029" spans="1:56">
      <c r="A1029" s="106"/>
      <c r="I1029" s="106"/>
      <c r="J1029" s="286"/>
      <c r="K1029" s="286"/>
      <c r="L1029" s="286"/>
      <c r="M1029" s="286"/>
      <c r="N1029" s="106"/>
      <c r="O1029" s="107"/>
      <c r="P1029" s="108"/>
      <c r="R1029" s="106"/>
      <c r="X1029" s="106"/>
      <c r="Z1029" s="319"/>
      <c r="AB1029" s="319"/>
      <c r="AC1029" s="319"/>
      <c r="AD1029" s="319"/>
      <c r="AF1029" s="319"/>
      <c r="AK1029" s="106"/>
      <c r="AL1029" s="286"/>
      <c r="AM1029" s="286"/>
      <c r="AN1029" s="286"/>
      <c r="AO1029" s="286"/>
      <c r="AP1029" s="106"/>
      <c r="BA1029" s="106"/>
      <c r="BC1029" s="16"/>
      <c r="BD1029" s="16"/>
    </row>
    <row r="1030" spans="1:56">
      <c r="A1030" s="106"/>
      <c r="I1030" s="106"/>
      <c r="J1030" s="286"/>
      <c r="K1030" s="286"/>
      <c r="L1030" s="286"/>
      <c r="M1030" s="286"/>
      <c r="N1030" s="106"/>
      <c r="O1030" s="107"/>
      <c r="P1030" s="108"/>
      <c r="R1030" s="106"/>
      <c r="X1030" s="106"/>
      <c r="Z1030" s="319"/>
      <c r="AB1030" s="319"/>
      <c r="AC1030" s="319"/>
      <c r="AD1030" s="319"/>
      <c r="AF1030" s="319"/>
      <c r="AK1030" s="106"/>
      <c r="AL1030" s="286"/>
      <c r="AM1030" s="286"/>
      <c r="AN1030" s="286"/>
      <c r="AO1030" s="286"/>
      <c r="AP1030" s="106"/>
      <c r="BA1030" s="106"/>
      <c r="BC1030" s="16"/>
      <c r="BD1030" s="16"/>
    </row>
    <row r="1031" spans="1:56">
      <c r="A1031" s="106"/>
      <c r="I1031" s="106"/>
      <c r="J1031" s="286"/>
      <c r="K1031" s="286"/>
      <c r="L1031" s="286"/>
      <c r="M1031" s="286"/>
      <c r="N1031" s="106"/>
      <c r="O1031" s="107"/>
      <c r="P1031" s="108"/>
      <c r="R1031" s="106"/>
      <c r="X1031" s="106"/>
      <c r="Z1031" s="319"/>
      <c r="AB1031" s="319"/>
      <c r="AC1031" s="319"/>
      <c r="AD1031" s="319"/>
      <c r="AF1031" s="319"/>
      <c r="AK1031" s="106"/>
      <c r="AL1031" s="286"/>
      <c r="AM1031" s="286"/>
      <c r="AN1031" s="286"/>
      <c r="AO1031" s="286"/>
      <c r="AP1031" s="106"/>
      <c r="BA1031" s="106"/>
      <c r="BC1031" s="16"/>
      <c r="BD1031" s="16"/>
    </row>
    <row r="1032" spans="1:56">
      <c r="A1032" s="106"/>
      <c r="I1032" s="106"/>
      <c r="J1032" s="286"/>
      <c r="K1032" s="286"/>
      <c r="L1032" s="286"/>
      <c r="M1032" s="286"/>
      <c r="N1032" s="106"/>
      <c r="O1032" s="107"/>
      <c r="P1032" s="108"/>
      <c r="R1032" s="106"/>
      <c r="X1032" s="106"/>
      <c r="Z1032" s="319"/>
      <c r="AB1032" s="319"/>
      <c r="AC1032" s="319"/>
      <c r="AD1032" s="319"/>
      <c r="AF1032" s="319"/>
      <c r="AK1032" s="106"/>
      <c r="AL1032" s="286"/>
      <c r="AM1032" s="286"/>
      <c r="AN1032" s="286"/>
      <c r="AO1032" s="286"/>
      <c r="AP1032" s="106"/>
      <c r="BA1032" s="106"/>
      <c r="BC1032" s="16"/>
      <c r="BD1032" s="16"/>
    </row>
    <row r="1033" spans="1:56">
      <c r="A1033" s="106"/>
      <c r="I1033" s="106"/>
      <c r="J1033" s="286"/>
      <c r="K1033" s="286"/>
      <c r="L1033" s="286"/>
      <c r="M1033" s="286"/>
      <c r="N1033" s="106"/>
      <c r="O1033" s="107"/>
      <c r="P1033" s="108"/>
      <c r="R1033" s="106"/>
      <c r="X1033" s="106"/>
      <c r="Z1033" s="319"/>
      <c r="AB1033" s="319"/>
      <c r="AC1033" s="319"/>
      <c r="AD1033" s="319"/>
      <c r="AF1033" s="319"/>
      <c r="AK1033" s="106"/>
      <c r="AL1033" s="286"/>
      <c r="AM1033" s="286"/>
      <c r="AN1033" s="286"/>
      <c r="AO1033" s="286"/>
      <c r="AP1033" s="106"/>
      <c r="BA1033" s="106"/>
      <c r="BC1033" s="16"/>
      <c r="BD1033" s="16"/>
    </row>
    <row r="1034" spans="1:56">
      <c r="A1034" s="106"/>
      <c r="I1034" s="106"/>
      <c r="J1034" s="286"/>
      <c r="K1034" s="286"/>
      <c r="L1034" s="286"/>
      <c r="M1034" s="286"/>
      <c r="N1034" s="106"/>
      <c r="O1034" s="107"/>
      <c r="P1034" s="108"/>
      <c r="R1034" s="106"/>
      <c r="X1034" s="106"/>
      <c r="Z1034" s="319"/>
      <c r="AB1034" s="319"/>
      <c r="AC1034" s="319"/>
      <c r="AD1034" s="319"/>
      <c r="AF1034" s="319"/>
      <c r="AK1034" s="106"/>
      <c r="AL1034" s="286"/>
      <c r="AM1034" s="286"/>
      <c r="AN1034" s="286"/>
      <c r="AO1034" s="286"/>
      <c r="AP1034" s="106"/>
      <c r="BA1034" s="106"/>
      <c r="BC1034" s="16"/>
      <c r="BD1034" s="16"/>
    </row>
    <row r="1035" spans="1:56">
      <c r="A1035" s="106"/>
      <c r="I1035" s="106"/>
      <c r="J1035" s="286"/>
      <c r="K1035" s="286"/>
      <c r="L1035" s="286"/>
      <c r="M1035" s="286"/>
      <c r="N1035" s="106"/>
      <c r="O1035" s="107"/>
      <c r="P1035" s="108"/>
      <c r="R1035" s="106"/>
      <c r="X1035" s="106"/>
      <c r="Z1035" s="319"/>
      <c r="AB1035" s="319"/>
      <c r="AC1035" s="319"/>
      <c r="AD1035" s="319"/>
      <c r="AF1035" s="319"/>
      <c r="AK1035" s="106"/>
      <c r="AL1035" s="286"/>
      <c r="AM1035" s="286"/>
      <c r="AN1035" s="286"/>
      <c r="AO1035" s="286"/>
      <c r="AP1035" s="106"/>
      <c r="BA1035" s="106"/>
      <c r="BC1035" s="16"/>
      <c r="BD1035" s="16"/>
    </row>
    <row r="1036" spans="1:56">
      <c r="A1036" s="106"/>
      <c r="I1036" s="106"/>
      <c r="J1036" s="286"/>
      <c r="K1036" s="286"/>
      <c r="L1036" s="286"/>
      <c r="M1036" s="286"/>
      <c r="N1036" s="106"/>
      <c r="O1036" s="107"/>
      <c r="P1036" s="108"/>
      <c r="R1036" s="106"/>
      <c r="X1036" s="106"/>
      <c r="Z1036" s="319"/>
      <c r="AB1036" s="319"/>
      <c r="AC1036" s="319"/>
      <c r="AD1036" s="319"/>
      <c r="AF1036" s="319"/>
      <c r="AK1036" s="106"/>
      <c r="AL1036" s="286"/>
      <c r="AM1036" s="286"/>
      <c r="AN1036" s="286"/>
      <c r="AO1036" s="286"/>
      <c r="AP1036" s="106"/>
      <c r="BA1036" s="106"/>
      <c r="BC1036" s="16"/>
      <c r="BD1036" s="16"/>
    </row>
    <row r="1037" spans="1:56">
      <c r="A1037" s="106"/>
      <c r="I1037" s="106"/>
      <c r="J1037" s="286"/>
      <c r="K1037" s="286"/>
      <c r="L1037" s="286"/>
      <c r="M1037" s="286"/>
      <c r="N1037" s="106"/>
      <c r="O1037" s="107"/>
      <c r="P1037" s="108"/>
      <c r="R1037" s="106"/>
      <c r="X1037" s="106"/>
      <c r="Z1037" s="319"/>
      <c r="AB1037" s="319"/>
      <c r="AC1037" s="319"/>
      <c r="AD1037" s="319"/>
      <c r="AF1037" s="319"/>
      <c r="AK1037" s="106"/>
      <c r="AL1037" s="286"/>
      <c r="AM1037" s="286"/>
      <c r="AN1037" s="286"/>
      <c r="AO1037" s="286"/>
      <c r="AP1037" s="106"/>
      <c r="BA1037" s="106"/>
      <c r="BC1037" s="16"/>
      <c r="BD1037" s="16"/>
    </row>
    <row r="1038" spans="1:56">
      <c r="A1038" s="106"/>
      <c r="I1038" s="106"/>
      <c r="J1038" s="286"/>
      <c r="K1038" s="286"/>
      <c r="L1038" s="286"/>
      <c r="M1038" s="286"/>
      <c r="N1038" s="106"/>
      <c r="O1038" s="107"/>
      <c r="P1038" s="108"/>
      <c r="R1038" s="106"/>
      <c r="X1038" s="106"/>
      <c r="Z1038" s="319"/>
      <c r="AB1038" s="319"/>
      <c r="AC1038" s="319"/>
      <c r="AD1038" s="319"/>
      <c r="AF1038" s="319"/>
      <c r="AK1038" s="106"/>
      <c r="AL1038" s="286"/>
      <c r="AM1038" s="286"/>
      <c r="AN1038" s="286"/>
      <c r="AO1038" s="286"/>
      <c r="AP1038" s="106"/>
      <c r="BA1038" s="106"/>
      <c r="BC1038" s="16"/>
      <c r="BD1038" s="16"/>
    </row>
    <row r="1039" spans="1:56">
      <c r="A1039" s="106"/>
      <c r="I1039" s="106"/>
      <c r="J1039" s="286"/>
      <c r="K1039" s="286"/>
      <c r="L1039" s="286"/>
      <c r="M1039" s="286"/>
      <c r="N1039" s="106"/>
      <c r="O1039" s="107"/>
      <c r="P1039" s="108"/>
      <c r="R1039" s="106"/>
      <c r="X1039" s="106"/>
      <c r="Z1039" s="319"/>
      <c r="AB1039" s="319"/>
      <c r="AC1039" s="319"/>
      <c r="AD1039" s="319"/>
      <c r="AF1039" s="319"/>
      <c r="AK1039" s="106"/>
      <c r="AL1039" s="286"/>
      <c r="AM1039" s="286"/>
      <c r="AN1039" s="286"/>
      <c r="AO1039" s="286"/>
      <c r="AP1039" s="106"/>
      <c r="BA1039" s="106"/>
      <c r="BC1039" s="16"/>
      <c r="BD1039" s="16"/>
    </row>
    <row r="1040" spans="1:56">
      <c r="A1040" s="106"/>
      <c r="I1040" s="106"/>
      <c r="J1040" s="286"/>
      <c r="K1040" s="286"/>
      <c r="L1040" s="286"/>
      <c r="M1040" s="286"/>
      <c r="N1040" s="106"/>
      <c r="O1040" s="107"/>
      <c r="P1040" s="108"/>
      <c r="R1040" s="106"/>
      <c r="X1040" s="106"/>
      <c r="Z1040" s="319"/>
      <c r="AB1040" s="319"/>
      <c r="AC1040" s="319"/>
      <c r="AD1040" s="319"/>
      <c r="AF1040" s="319"/>
      <c r="AK1040" s="106"/>
      <c r="AL1040" s="286"/>
      <c r="AM1040" s="286"/>
      <c r="AN1040" s="286"/>
      <c r="AO1040" s="286"/>
      <c r="AP1040" s="106"/>
      <c r="BA1040" s="106"/>
      <c r="BC1040" s="16"/>
      <c r="BD1040" s="16"/>
    </row>
    <row r="1041" spans="1:56">
      <c r="A1041" s="106"/>
      <c r="I1041" s="106"/>
      <c r="J1041" s="286"/>
      <c r="K1041" s="286"/>
      <c r="L1041" s="286"/>
      <c r="M1041" s="286"/>
      <c r="N1041" s="106"/>
      <c r="O1041" s="107"/>
      <c r="P1041" s="108"/>
      <c r="R1041" s="106"/>
      <c r="X1041" s="106"/>
      <c r="Z1041" s="319"/>
      <c r="AB1041" s="319"/>
      <c r="AC1041" s="319"/>
      <c r="AD1041" s="319"/>
      <c r="AF1041" s="319"/>
      <c r="AK1041" s="106"/>
      <c r="AL1041" s="286"/>
      <c r="AM1041" s="286"/>
      <c r="AN1041" s="286"/>
      <c r="AO1041" s="286"/>
      <c r="AP1041" s="106"/>
      <c r="BA1041" s="106"/>
      <c r="BC1041" s="16"/>
      <c r="BD1041" s="16"/>
    </row>
    <row r="1042" spans="1:56">
      <c r="A1042" s="106"/>
      <c r="I1042" s="106"/>
      <c r="J1042" s="286"/>
      <c r="K1042" s="286"/>
      <c r="L1042" s="286"/>
      <c r="M1042" s="286"/>
      <c r="N1042" s="106"/>
      <c r="O1042" s="107"/>
      <c r="P1042" s="108"/>
      <c r="R1042" s="106"/>
      <c r="X1042" s="106"/>
      <c r="Z1042" s="319"/>
      <c r="AB1042" s="319"/>
      <c r="AC1042" s="319"/>
      <c r="AD1042" s="319"/>
      <c r="AF1042" s="319"/>
      <c r="AK1042" s="106"/>
      <c r="AL1042" s="286"/>
      <c r="AM1042" s="286"/>
      <c r="AN1042" s="286"/>
      <c r="AO1042" s="286"/>
      <c r="AP1042" s="106"/>
      <c r="BA1042" s="106"/>
      <c r="BC1042" s="16"/>
      <c r="BD1042" s="16"/>
    </row>
    <row r="1043" spans="1:56">
      <c r="A1043" s="106"/>
      <c r="I1043" s="106"/>
      <c r="J1043" s="286"/>
      <c r="K1043" s="286"/>
      <c r="L1043" s="286"/>
      <c r="M1043" s="286"/>
      <c r="N1043" s="106"/>
      <c r="O1043" s="107"/>
      <c r="P1043" s="108"/>
      <c r="R1043" s="106"/>
      <c r="X1043" s="106"/>
      <c r="Z1043" s="319"/>
      <c r="AB1043" s="319"/>
      <c r="AC1043" s="319"/>
      <c r="AD1043" s="319"/>
      <c r="AF1043" s="319"/>
      <c r="AK1043" s="106"/>
      <c r="AL1043" s="286"/>
      <c r="AM1043" s="286"/>
      <c r="AN1043" s="286"/>
      <c r="AO1043" s="286"/>
      <c r="AP1043" s="106"/>
      <c r="BA1043" s="106"/>
      <c r="BC1043" s="16"/>
      <c r="BD1043" s="16"/>
    </row>
    <row r="1044" spans="1:56">
      <c r="A1044" s="106"/>
      <c r="I1044" s="106"/>
      <c r="J1044" s="286"/>
      <c r="K1044" s="286"/>
      <c r="L1044" s="286"/>
      <c r="M1044" s="286"/>
      <c r="N1044" s="106"/>
      <c r="O1044" s="107"/>
      <c r="P1044" s="108"/>
      <c r="R1044" s="106"/>
      <c r="X1044" s="106"/>
      <c r="Z1044" s="319"/>
      <c r="AB1044" s="319"/>
      <c r="AC1044" s="319"/>
      <c r="AD1044" s="319"/>
      <c r="AF1044" s="319"/>
      <c r="AK1044" s="106"/>
      <c r="AL1044" s="286"/>
      <c r="AM1044" s="286"/>
      <c r="AN1044" s="286"/>
      <c r="AO1044" s="286"/>
      <c r="AP1044" s="106"/>
      <c r="BA1044" s="106"/>
      <c r="BC1044" s="16"/>
      <c r="BD1044" s="16"/>
    </row>
    <row r="1045" spans="1:56">
      <c r="A1045" s="106"/>
      <c r="I1045" s="106"/>
      <c r="J1045" s="286"/>
      <c r="K1045" s="286"/>
      <c r="L1045" s="286"/>
      <c r="M1045" s="286"/>
      <c r="N1045" s="106"/>
      <c r="O1045" s="107"/>
      <c r="P1045" s="108"/>
      <c r="R1045" s="106"/>
      <c r="X1045" s="106"/>
      <c r="Z1045" s="319"/>
      <c r="AB1045" s="319"/>
      <c r="AC1045" s="319"/>
      <c r="AD1045" s="319"/>
      <c r="AF1045" s="319"/>
      <c r="AK1045" s="106"/>
      <c r="AL1045" s="286"/>
      <c r="AM1045" s="286"/>
      <c r="AN1045" s="286"/>
      <c r="AO1045" s="286"/>
      <c r="AP1045" s="106"/>
      <c r="BA1045" s="106"/>
      <c r="BC1045" s="16"/>
      <c r="BD1045" s="16"/>
    </row>
    <row r="1046" spans="1:56">
      <c r="A1046" s="106"/>
      <c r="I1046" s="106"/>
      <c r="J1046" s="286"/>
      <c r="K1046" s="286"/>
      <c r="L1046" s="286"/>
      <c r="M1046" s="286"/>
      <c r="N1046" s="106"/>
      <c r="O1046" s="107"/>
      <c r="P1046" s="108"/>
      <c r="R1046" s="106"/>
      <c r="X1046" s="106"/>
      <c r="Z1046" s="319"/>
      <c r="AB1046" s="319"/>
      <c r="AC1046" s="319"/>
      <c r="AD1046" s="319"/>
      <c r="AF1046" s="319"/>
      <c r="AK1046" s="106"/>
      <c r="AL1046" s="286"/>
      <c r="AM1046" s="286"/>
      <c r="AN1046" s="286"/>
      <c r="AO1046" s="286"/>
      <c r="AP1046" s="106"/>
      <c r="BA1046" s="106"/>
      <c r="BC1046" s="16"/>
      <c r="BD1046" s="16"/>
    </row>
    <row r="1047" spans="1:56">
      <c r="A1047" s="106"/>
      <c r="I1047" s="106"/>
      <c r="J1047" s="286"/>
      <c r="K1047" s="286"/>
      <c r="L1047" s="286"/>
      <c r="M1047" s="286"/>
      <c r="N1047" s="106"/>
      <c r="O1047" s="107"/>
      <c r="P1047" s="108"/>
      <c r="R1047" s="106"/>
      <c r="X1047" s="106"/>
      <c r="Z1047" s="319"/>
      <c r="AB1047" s="319"/>
      <c r="AC1047" s="319"/>
      <c r="AD1047" s="319"/>
      <c r="AF1047" s="319"/>
      <c r="AK1047" s="106"/>
      <c r="AL1047" s="286"/>
      <c r="AM1047" s="286"/>
      <c r="AN1047" s="286"/>
      <c r="AO1047" s="286"/>
      <c r="AP1047" s="106"/>
      <c r="BA1047" s="106"/>
      <c r="BC1047" s="16"/>
      <c r="BD1047" s="16"/>
    </row>
    <row r="1048" spans="1:56">
      <c r="A1048" s="106"/>
      <c r="I1048" s="106"/>
      <c r="J1048" s="286"/>
      <c r="K1048" s="286"/>
      <c r="L1048" s="286"/>
      <c r="M1048" s="286"/>
      <c r="N1048" s="106"/>
      <c r="O1048" s="107"/>
      <c r="P1048" s="108"/>
      <c r="R1048" s="106"/>
      <c r="X1048" s="106"/>
      <c r="Z1048" s="319"/>
      <c r="AB1048" s="319"/>
      <c r="AC1048" s="319"/>
      <c r="AD1048" s="319"/>
      <c r="AF1048" s="319"/>
      <c r="AK1048" s="106"/>
      <c r="AL1048" s="286"/>
      <c r="AM1048" s="286"/>
      <c r="AN1048" s="286"/>
      <c r="AO1048" s="286"/>
      <c r="AP1048" s="106"/>
      <c r="BA1048" s="106"/>
      <c r="BC1048" s="16"/>
      <c r="BD1048" s="16"/>
    </row>
    <row r="1049" spans="1:56">
      <c r="A1049" s="106"/>
      <c r="I1049" s="106"/>
      <c r="J1049" s="286"/>
      <c r="K1049" s="286"/>
      <c r="L1049" s="286"/>
      <c r="M1049" s="286"/>
      <c r="N1049" s="106"/>
      <c r="O1049" s="107"/>
      <c r="P1049" s="108"/>
      <c r="R1049" s="106"/>
      <c r="X1049" s="106"/>
      <c r="Z1049" s="319"/>
      <c r="AB1049" s="319"/>
      <c r="AC1049" s="319"/>
      <c r="AD1049" s="319"/>
      <c r="AF1049" s="319"/>
      <c r="AK1049" s="106"/>
      <c r="AL1049" s="286"/>
      <c r="AM1049" s="286"/>
      <c r="AN1049" s="286"/>
      <c r="AO1049" s="286"/>
      <c r="AP1049" s="106"/>
      <c r="BA1049" s="106"/>
      <c r="BC1049" s="16"/>
      <c r="BD1049" s="16"/>
    </row>
    <row r="1050" spans="1:56">
      <c r="A1050" s="106"/>
      <c r="I1050" s="106"/>
      <c r="J1050" s="286"/>
      <c r="K1050" s="286"/>
      <c r="L1050" s="286"/>
      <c r="M1050" s="286"/>
      <c r="N1050" s="106"/>
      <c r="O1050" s="107"/>
      <c r="P1050" s="108"/>
      <c r="R1050" s="106"/>
      <c r="X1050" s="106"/>
      <c r="Z1050" s="319"/>
      <c r="AB1050" s="319"/>
      <c r="AC1050" s="319"/>
      <c r="AD1050" s="319"/>
      <c r="AF1050" s="319"/>
      <c r="AK1050" s="106"/>
      <c r="AL1050" s="286"/>
      <c r="AM1050" s="286"/>
      <c r="AN1050" s="286"/>
      <c r="AO1050" s="286"/>
      <c r="AP1050" s="106"/>
      <c r="BA1050" s="106"/>
      <c r="BC1050" s="16"/>
      <c r="BD1050" s="16"/>
    </row>
    <row r="1051" spans="1:56">
      <c r="A1051" s="106"/>
      <c r="I1051" s="106"/>
      <c r="J1051" s="286"/>
      <c r="K1051" s="286"/>
      <c r="L1051" s="286"/>
      <c r="M1051" s="286"/>
      <c r="N1051" s="106"/>
      <c r="O1051" s="107"/>
      <c r="P1051" s="108"/>
      <c r="R1051" s="106"/>
      <c r="X1051" s="106"/>
      <c r="Z1051" s="319"/>
      <c r="AB1051" s="319"/>
      <c r="AC1051" s="319"/>
      <c r="AD1051" s="319"/>
      <c r="AF1051" s="319"/>
      <c r="AK1051" s="106"/>
      <c r="AL1051" s="286"/>
      <c r="AM1051" s="286"/>
      <c r="AN1051" s="286"/>
      <c r="AO1051" s="286"/>
      <c r="AP1051" s="106"/>
      <c r="BA1051" s="106"/>
      <c r="BC1051" s="16"/>
      <c r="BD1051" s="16"/>
    </row>
    <row r="1052" spans="1:56">
      <c r="A1052" s="106"/>
      <c r="I1052" s="106"/>
      <c r="J1052" s="286"/>
      <c r="K1052" s="286"/>
      <c r="L1052" s="286"/>
      <c r="M1052" s="286"/>
      <c r="N1052" s="106"/>
      <c r="O1052" s="107"/>
      <c r="P1052" s="108"/>
      <c r="R1052" s="106"/>
      <c r="X1052" s="106"/>
      <c r="Z1052" s="319"/>
      <c r="AB1052" s="319"/>
      <c r="AC1052" s="319"/>
      <c r="AD1052" s="319"/>
      <c r="AF1052" s="319"/>
      <c r="AK1052" s="106"/>
      <c r="AL1052" s="286"/>
      <c r="AM1052" s="286"/>
      <c r="AN1052" s="286"/>
      <c r="AO1052" s="286"/>
      <c r="AP1052" s="106"/>
      <c r="BA1052" s="106"/>
      <c r="BC1052" s="16"/>
      <c r="BD1052" s="16"/>
    </row>
    <row r="1053" spans="1:56">
      <c r="A1053" s="106"/>
      <c r="I1053" s="106"/>
      <c r="J1053" s="286"/>
      <c r="K1053" s="286"/>
      <c r="L1053" s="286"/>
      <c r="M1053" s="286"/>
      <c r="N1053" s="106"/>
      <c r="O1053" s="107"/>
      <c r="P1053" s="108"/>
      <c r="R1053" s="106"/>
      <c r="X1053" s="106"/>
      <c r="Z1053" s="319"/>
      <c r="AB1053" s="319"/>
      <c r="AC1053" s="319"/>
      <c r="AD1053" s="319"/>
      <c r="AF1053" s="319"/>
      <c r="AK1053" s="106"/>
      <c r="AL1053" s="286"/>
      <c r="AM1053" s="286"/>
      <c r="AN1053" s="286"/>
      <c r="AO1053" s="286"/>
      <c r="AP1053" s="106"/>
      <c r="BA1053" s="106"/>
      <c r="BC1053" s="16"/>
      <c r="BD1053" s="16"/>
    </row>
    <row r="1054" spans="1:56">
      <c r="A1054" s="106"/>
      <c r="I1054" s="106"/>
      <c r="J1054" s="286"/>
      <c r="K1054" s="286"/>
      <c r="L1054" s="286"/>
      <c r="M1054" s="286"/>
      <c r="N1054" s="106"/>
      <c r="O1054" s="107"/>
      <c r="P1054" s="108"/>
      <c r="R1054" s="106"/>
      <c r="X1054" s="106"/>
      <c r="Z1054" s="319"/>
      <c r="AB1054" s="319"/>
      <c r="AC1054" s="319"/>
      <c r="AD1054" s="319"/>
      <c r="AF1054" s="319"/>
      <c r="AK1054" s="106"/>
      <c r="AL1054" s="286"/>
      <c r="AM1054" s="286"/>
      <c r="AN1054" s="286"/>
      <c r="AO1054" s="286"/>
      <c r="AP1054" s="106"/>
      <c r="BA1054" s="106"/>
      <c r="BC1054" s="16"/>
      <c r="BD1054" s="16"/>
    </row>
    <row r="1055" spans="1:56">
      <c r="A1055" s="106"/>
      <c r="I1055" s="106"/>
      <c r="J1055" s="286"/>
      <c r="K1055" s="286"/>
      <c r="L1055" s="286"/>
      <c r="M1055" s="286"/>
      <c r="N1055" s="106"/>
      <c r="O1055" s="107"/>
      <c r="P1055" s="108"/>
      <c r="R1055" s="106"/>
      <c r="X1055" s="106"/>
      <c r="Z1055" s="319"/>
      <c r="AB1055" s="319"/>
      <c r="AC1055" s="319"/>
      <c r="AD1055" s="319"/>
      <c r="AF1055" s="319"/>
      <c r="AK1055" s="106"/>
      <c r="AL1055" s="286"/>
      <c r="AM1055" s="286"/>
      <c r="AN1055" s="286"/>
      <c r="AO1055" s="286"/>
      <c r="AP1055" s="106"/>
      <c r="BA1055" s="106"/>
      <c r="BC1055" s="16"/>
      <c r="BD1055" s="16"/>
    </row>
    <row r="1056" spans="1:56">
      <c r="A1056" s="106"/>
      <c r="I1056" s="106"/>
      <c r="J1056" s="286"/>
      <c r="K1056" s="286"/>
      <c r="L1056" s="286"/>
      <c r="M1056" s="286"/>
      <c r="N1056" s="106"/>
      <c r="O1056" s="107"/>
      <c r="P1056" s="108"/>
      <c r="R1056" s="106"/>
      <c r="X1056" s="106"/>
      <c r="Z1056" s="319"/>
      <c r="AB1056" s="319"/>
      <c r="AC1056" s="319"/>
      <c r="AD1056" s="319"/>
      <c r="AF1056" s="319"/>
      <c r="AK1056" s="106"/>
      <c r="AL1056" s="286"/>
      <c r="AM1056" s="286"/>
      <c r="AN1056" s="286"/>
      <c r="AO1056" s="286"/>
      <c r="AP1056" s="106"/>
      <c r="BA1056" s="106"/>
      <c r="BC1056" s="16"/>
      <c r="BD1056" s="16"/>
    </row>
    <row r="1057" spans="1:56">
      <c r="A1057" s="106"/>
      <c r="I1057" s="106"/>
      <c r="J1057" s="286"/>
      <c r="K1057" s="286"/>
      <c r="L1057" s="286"/>
      <c r="M1057" s="286"/>
      <c r="N1057" s="106"/>
      <c r="O1057" s="107"/>
      <c r="P1057" s="108"/>
      <c r="R1057" s="106"/>
      <c r="X1057" s="106"/>
      <c r="Z1057" s="319"/>
      <c r="AB1057" s="319"/>
      <c r="AC1057" s="319"/>
      <c r="AD1057" s="319"/>
      <c r="AF1057" s="319"/>
      <c r="AK1057" s="106"/>
      <c r="AL1057" s="286"/>
      <c r="AM1057" s="286"/>
      <c r="AN1057" s="286"/>
      <c r="AO1057" s="286"/>
      <c r="AP1057" s="106"/>
      <c r="BA1057" s="106"/>
      <c r="BC1057" s="16"/>
      <c r="BD1057" s="16"/>
    </row>
    <row r="1058" spans="1:56">
      <c r="A1058" s="106"/>
      <c r="I1058" s="106"/>
      <c r="J1058" s="286"/>
      <c r="K1058" s="286"/>
      <c r="L1058" s="286"/>
      <c r="M1058" s="286"/>
      <c r="N1058" s="106"/>
      <c r="O1058" s="107"/>
      <c r="P1058" s="108"/>
      <c r="R1058" s="106"/>
      <c r="X1058" s="106"/>
      <c r="Z1058" s="319"/>
      <c r="AB1058" s="319"/>
      <c r="AC1058" s="319"/>
      <c r="AD1058" s="319"/>
      <c r="AF1058" s="319"/>
      <c r="AK1058" s="106"/>
      <c r="AL1058" s="286"/>
      <c r="AM1058" s="286"/>
      <c r="AN1058" s="286"/>
      <c r="AO1058" s="286"/>
      <c r="AP1058" s="106"/>
      <c r="BA1058" s="106"/>
      <c r="BC1058" s="16"/>
      <c r="BD1058" s="16"/>
    </row>
    <row r="1059" spans="1:56">
      <c r="A1059" s="106"/>
      <c r="I1059" s="106"/>
      <c r="J1059" s="286"/>
      <c r="K1059" s="286"/>
      <c r="L1059" s="286"/>
      <c r="M1059" s="286"/>
      <c r="N1059" s="106"/>
      <c r="O1059" s="107"/>
      <c r="P1059" s="108"/>
      <c r="R1059" s="106"/>
      <c r="X1059" s="106"/>
      <c r="Z1059" s="319"/>
      <c r="AB1059" s="319"/>
      <c r="AC1059" s="319"/>
      <c r="AD1059" s="319"/>
      <c r="AF1059" s="319"/>
      <c r="AK1059" s="106"/>
      <c r="AL1059" s="286"/>
      <c r="AM1059" s="286"/>
      <c r="AN1059" s="286"/>
      <c r="AO1059" s="286"/>
      <c r="AP1059" s="106"/>
      <c r="BA1059" s="106"/>
      <c r="BC1059" s="16"/>
      <c r="BD1059" s="16"/>
    </row>
    <row r="1060" spans="1:56">
      <c r="A1060" s="106"/>
      <c r="I1060" s="106"/>
      <c r="J1060" s="286"/>
      <c r="K1060" s="286"/>
      <c r="L1060" s="286"/>
      <c r="M1060" s="286"/>
      <c r="N1060" s="106"/>
      <c r="O1060" s="107"/>
      <c r="P1060" s="108"/>
      <c r="R1060" s="106"/>
      <c r="X1060" s="106"/>
      <c r="Z1060" s="319"/>
      <c r="AB1060" s="319"/>
      <c r="AC1060" s="319"/>
      <c r="AD1060" s="319"/>
      <c r="AF1060" s="319"/>
      <c r="AK1060" s="106"/>
      <c r="AL1060" s="286"/>
      <c r="AM1060" s="286"/>
      <c r="AN1060" s="286"/>
      <c r="AO1060" s="286"/>
      <c r="AP1060" s="106"/>
      <c r="BA1060" s="106"/>
      <c r="BC1060" s="16"/>
      <c r="BD1060" s="16"/>
    </row>
    <row r="1061" spans="1:56">
      <c r="A1061" s="106"/>
      <c r="I1061" s="106"/>
      <c r="J1061" s="286"/>
      <c r="K1061" s="286"/>
      <c r="L1061" s="286"/>
      <c r="M1061" s="286"/>
      <c r="N1061" s="106"/>
      <c r="O1061" s="107"/>
      <c r="P1061" s="108"/>
      <c r="R1061" s="106"/>
      <c r="X1061" s="106"/>
      <c r="Z1061" s="319"/>
      <c r="AB1061" s="319"/>
      <c r="AC1061" s="319"/>
      <c r="AD1061" s="319"/>
      <c r="AF1061" s="319"/>
      <c r="AK1061" s="106"/>
      <c r="AL1061" s="286"/>
      <c r="AM1061" s="286"/>
      <c r="AN1061" s="286"/>
      <c r="AO1061" s="286"/>
      <c r="AP1061" s="106"/>
      <c r="BA1061" s="106"/>
      <c r="BC1061" s="16"/>
      <c r="BD1061" s="16"/>
    </row>
    <row r="1062" spans="1:56">
      <c r="A1062" s="106"/>
      <c r="I1062" s="106"/>
      <c r="J1062" s="286"/>
      <c r="K1062" s="286"/>
      <c r="L1062" s="286"/>
      <c r="M1062" s="286"/>
      <c r="N1062" s="106"/>
      <c r="O1062" s="107"/>
      <c r="P1062" s="108"/>
      <c r="R1062" s="106"/>
      <c r="X1062" s="106"/>
      <c r="Z1062" s="319"/>
      <c r="AB1062" s="319"/>
      <c r="AC1062" s="319"/>
      <c r="AD1062" s="319"/>
      <c r="AF1062" s="319"/>
      <c r="AK1062" s="106"/>
      <c r="AL1062" s="286"/>
      <c r="AM1062" s="286"/>
      <c r="AN1062" s="286"/>
      <c r="AO1062" s="286"/>
      <c r="AP1062" s="106"/>
      <c r="BA1062" s="106"/>
      <c r="BC1062" s="16"/>
      <c r="BD1062" s="16"/>
    </row>
    <row r="1063" spans="1:56">
      <c r="A1063" s="106"/>
      <c r="I1063" s="106"/>
      <c r="J1063" s="286"/>
      <c r="K1063" s="286"/>
      <c r="L1063" s="286"/>
      <c r="M1063" s="286"/>
      <c r="N1063" s="106"/>
      <c r="O1063" s="107"/>
      <c r="P1063" s="108"/>
      <c r="R1063" s="106"/>
      <c r="X1063" s="106"/>
      <c r="Z1063" s="319"/>
      <c r="AB1063" s="319"/>
      <c r="AC1063" s="319"/>
      <c r="AD1063" s="319"/>
      <c r="AF1063" s="319"/>
      <c r="AK1063" s="106"/>
      <c r="AL1063" s="286"/>
      <c r="AM1063" s="286"/>
      <c r="AN1063" s="286"/>
      <c r="AO1063" s="286"/>
      <c r="AP1063" s="106"/>
      <c r="BA1063" s="106"/>
      <c r="BC1063" s="16"/>
      <c r="BD1063" s="16"/>
    </row>
    <row r="1064" spans="1:56">
      <c r="A1064" s="106"/>
      <c r="I1064" s="106"/>
      <c r="J1064" s="286"/>
      <c r="K1064" s="286"/>
      <c r="L1064" s="286"/>
      <c r="M1064" s="286"/>
      <c r="N1064" s="106"/>
      <c r="O1064" s="107"/>
      <c r="P1064" s="108"/>
      <c r="R1064" s="106"/>
      <c r="X1064" s="106"/>
      <c r="Z1064" s="319"/>
      <c r="AB1064" s="319"/>
      <c r="AC1064" s="319"/>
      <c r="AD1064" s="319"/>
      <c r="AF1064" s="319"/>
      <c r="AK1064" s="106"/>
      <c r="AL1064" s="286"/>
      <c r="AM1064" s="286"/>
      <c r="AN1064" s="286"/>
      <c r="AO1064" s="286"/>
      <c r="AP1064" s="106"/>
      <c r="BA1064" s="106"/>
      <c r="BC1064" s="16"/>
      <c r="BD1064" s="16"/>
    </row>
    <row r="1065" spans="1:56">
      <c r="A1065" s="106"/>
      <c r="I1065" s="106"/>
      <c r="J1065" s="286"/>
      <c r="K1065" s="286"/>
      <c r="L1065" s="286"/>
      <c r="M1065" s="286"/>
      <c r="N1065" s="106"/>
      <c r="O1065" s="107"/>
      <c r="P1065" s="108"/>
      <c r="R1065" s="106"/>
      <c r="X1065" s="106"/>
      <c r="Z1065" s="319"/>
      <c r="AB1065" s="319"/>
      <c r="AC1065" s="319"/>
      <c r="AD1065" s="319"/>
      <c r="AF1065" s="319"/>
      <c r="AK1065" s="106"/>
      <c r="AL1065" s="286"/>
      <c r="AM1065" s="286"/>
      <c r="AN1065" s="286"/>
      <c r="AO1065" s="286"/>
      <c r="AP1065" s="106"/>
      <c r="BA1065" s="106"/>
      <c r="BC1065" s="16"/>
      <c r="BD1065" s="16"/>
    </row>
    <row r="1066" spans="1:56">
      <c r="A1066" s="106"/>
      <c r="I1066" s="106"/>
      <c r="J1066" s="286"/>
      <c r="K1066" s="286"/>
      <c r="L1066" s="286"/>
      <c r="M1066" s="286"/>
      <c r="N1066" s="106"/>
      <c r="O1066" s="107"/>
      <c r="P1066" s="108"/>
      <c r="R1066" s="106"/>
      <c r="X1066" s="106"/>
      <c r="Z1066" s="319"/>
      <c r="AB1066" s="319"/>
      <c r="AC1066" s="319"/>
      <c r="AD1066" s="319"/>
      <c r="AF1066" s="319"/>
      <c r="AK1066" s="106"/>
      <c r="AL1066" s="286"/>
      <c r="AM1066" s="286"/>
      <c r="AN1066" s="286"/>
      <c r="AO1066" s="286"/>
      <c r="AP1066" s="106"/>
      <c r="BA1066" s="106"/>
      <c r="BC1066" s="16"/>
      <c r="BD1066" s="16"/>
    </row>
    <row r="1067" spans="1:56">
      <c r="A1067" s="106"/>
      <c r="I1067" s="106"/>
      <c r="J1067" s="286"/>
      <c r="K1067" s="286"/>
      <c r="L1067" s="286"/>
      <c r="M1067" s="286"/>
      <c r="N1067" s="106"/>
      <c r="O1067" s="107"/>
      <c r="P1067" s="108"/>
      <c r="R1067" s="106"/>
      <c r="X1067" s="106"/>
      <c r="Z1067" s="319"/>
      <c r="AB1067" s="319"/>
      <c r="AC1067" s="319"/>
      <c r="AD1067" s="319"/>
      <c r="AF1067" s="319"/>
      <c r="AK1067" s="106"/>
      <c r="AL1067" s="286"/>
      <c r="AM1067" s="286"/>
      <c r="AN1067" s="286"/>
      <c r="AO1067" s="286"/>
      <c r="AP1067" s="106"/>
      <c r="BA1067" s="106"/>
      <c r="BC1067" s="16"/>
      <c r="BD1067" s="16"/>
    </row>
    <row r="1068" spans="1:56">
      <c r="A1068" s="106"/>
      <c r="I1068" s="106"/>
      <c r="J1068" s="286"/>
      <c r="K1068" s="286"/>
      <c r="L1068" s="286"/>
      <c r="M1068" s="286"/>
      <c r="N1068" s="106"/>
      <c r="O1068" s="107"/>
      <c r="P1068" s="108"/>
      <c r="R1068" s="106"/>
      <c r="X1068" s="106"/>
      <c r="Z1068" s="319"/>
      <c r="AB1068" s="319"/>
      <c r="AC1068" s="319"/>
      <c r="AD1068" s="319"/>
      <c r="AF1068" s="319"/>
      <c r="AK1068" s="106"/>
      <c r="AL1068" s="286"/>
      <c r="AM1068" s="286"/>
      <c r="AN1068" s="286"/>
      <c r="AO1068" s="286"/>
      <c r="AP1068" s="106"/>
      <c r="BA1068" s="106"/>
      <c r="BC1068" s="16"/>
      <c r="BD1068" s="16"/>
    </row>
    <row r="1069" spans="1:56">
      <c r="A1069" s="106"/>
      <c r="I1069" s="106"/>
      <c r="J1069" s="286"/>
      <c r="K1069" s="286"/>
      <c r="L1069" s="286"/>
      <c r="M1069" s="286"/>
      <c r="N1069" s="106"/>
      <c r="O1069" s="107"/>
      <c r="P1069" s="108"/>
      <c r="R1069" s="106"/>
      <c r="X1069" s="106"/>
      <c r="Z1069" s="319"/>
      <c r="AB1069" s="319"/>
      <c r="AC1069" s="319"/>
      <c r="AD1069" s="319"/>
      <c r="AF1069" s="319"/>
      <c r="AK1069" s="106"/>
      <c r="AL1069" s="286"/>
      <c r="AM1069" s="286"/>
      <c r="AN1069" s="286"/>
      <c r="AO1069" s="286"/>
      <c r="AP1069" s="106"/>
      <c r="BA1069" s="106"/>
      <c r="BC1069" s="16"/>
      <c r="BD1069" s="16"/>
    </row>
    <row r="1070" spans="1:56">
      <c r="A1070" s="106"/>
      <c r="I1070" s="106"/>
      <c r="J1070" s="286"/>
      <c r="K1070" s="286"/>
      <c r="L1070" s="286"/>
      <c r="M1070" s="286"/>
      <c r="N1070" s="106"/>
      <c r="O1070" s="107"/>
      <c r="P1070" s="108"/>
      <c r="R1070" s="106"/>
      <c r="X1070" s="106"/>
      <c r="Z1070" s="319"/>
      <c r="AB1070" s="319"/>
      <c r="AC1070" s="319"/>
      <c r="AD1070" s="319"/>
      <c r="AF1070" s="319"/>
      <c r="AK1070" s="106"/>
      <c r="AL1070" s="286"/>
      <c r="AM1070" s="286"/>
      <c r="AN1070" s="286"/>
      <c r="AO1070" s="286"/>
      <c r="AP1070" s="106"/>
      <c r="BA1070" s="106"/>
      <c r="BC1070" s="16"/>
      <c r="BD1070" s="16"/>
    </row>
    <row r="1071" spans="1:56">
      <c r="A1071" s="106"/>
      <c r="I1071" s="106"/>
      <c r="J1071" s="286"/>
      <c r="K1071" s="286"/>
      <c r="L1071" s="286"/>
      <c r="M1071" s="286"/>
      <c r="N1071" s="106"/>
      <c r="O1071" s="107"/>
      <c r="P1071" s="108"/>
      <c r="R1071" s="106"/>
      <c r="X1071" s="106"/>
      <c r="Z1071" s="319"/>
      <c r="AB1071" s="319"/>
      <c r="AC1071" s="319"/>
      <c r="AD1071" s="319"/>
      <c r="AF1071" s="319"/>
      <c r="AK1071" s="106"/>
      <c r="AL1071" s="286"/>
      <c r="AM1071" s="286"/>
      <c r="AN1071" s="286"/>
      <c r="AO1071" s="286"/>
      <c r="AP1071" s="106"/>
      <c r="BA1071" s="106"/>
      <c r="BC1071" s="16"/>
      <c r="BD1071" s="16"/>
    </row>
    <row r="1072" spans="1:56">
      <c r="A1072" s="106"/>
      <c r="I1072" s="106"/>
      <c r="J1072" s="286"/>
      <c r="K1072" s="286"/>
      <c r="L1072" s="286"/>
      <c r="M1072" s="286"/>
      <c r="N1072" s="106"/>
      <c r="O1072" s="107"/>
      <c r="P1072" s="108"/>
      <c r="R1072" s="106"/>
      <c r="X1072" s="106"/>
      <c r="Z1072" s="319"/>
      <c r="AB1072" s="319"/>
      <c r="AC1072" s="319"/>
      <c r="AD1072" s="319"/>
      <c r="AF1072" s="319"/>
      <c r="AK1072" s="106"/>
      <c r="AL1072" s="286"/>
      <c r="AM1072" s="286"/>
      <c r="AN1072" s="286"/>
      <c r="AO1072" s="286"/>
      <c r="AP1072" s="106"/>
      <c r="BA1072" s="106"/>
      <c r="BC1072" s="16"/>
      <c r="BD1072" s="16"/>
    </row>
    <row r="1073" spans="1:56">
      <c r="A1073" s="106"/>
      <c r="I1073" s="106"/>
      <c r="J1073" s="286"/>
      <c r="K1073" s="286"/>
      <c r="L1073" s="286"/>
      <c r="M1073" s="286"/>
      <c r="N1073" s="106"/>
      <c r="O1073" s="107"/>
      <c r="P1073" s="108"/>
      <c r="R1073" s="106"/>
      <c r="X1073" s="106"/>
      <c r="Z1073" s="319"/>
      <c r="AB1073" s="319"/>
      <c r="AC1073" s="319"/>
      <c r="AD1073" s="319"/>
      <c r="AF1073" s="319"/>
      <c r="AK1073" s="106"/>
      <c r="AL1073" s="286"/>
      <c r="AM1073" s="286"/>
      <c r="AN1073" s="286"/>
      <c r="AO1073" s="286"/>
      <c r="AP1073" s="106"/>
      <c r="BA1073" s="106"/>
      <c r="BC1073" s="16"/>
      <c r="BD1073" s="16"/>
    </row>
    <row r="1074" spans="1:56">
      <c r="A1074" s="106"/>
      <c r="I1074" s="106"/>
      <c r="J1074" s="286"/>
      <c r="K1074" s="286"/>
      <c r="L1074" s="286"/>
      <c r="M1074" s="286"/>
      <c r="N1074" s="106"/>
      <c r="O1074" s="107"/>
      <c r="P1074" s="108"/>
      <c r="R1074" s="106"/>
      <c r="X1074" s="106"/>
      <c r="Z1074" s="319"/>
      <c r="AB1074" s="319"/>
      <c r="AC1074" s="319"/>
      <c r="AD1074" s="319"/>
      <c r="AF1074" s="319"/>
      <c r="AK1074" s="106"/>
      <c r="AL1074" s="286"/>
      <c r="AM1074" s="286"/>
      <c r="AN1074" s="286"/>
      <c r="AO1074" s="286"/>
      <c r="AP1074" s="106"/>
      <c r="BA1074" s="106"/>
      <c r="BC1074" s="16"/>
      <c r="BD1074" s="16"/>
    </row>
    <row r="1075" spans="1:56">
      <c r="A1075" s="106"/>
      <c r="I1075" s="106"/>
      <c r="J1075" s="286"/>
      <c r="K1075" s="286"/>
      <c r="L1075" s="286"/>
      <c r="M1075" s="286"/>
      <c r="N1075" s="106"/>
      <c r="O1075" s="107"/>
      <c r="P1075" s="108"/>
      <c r="R1075" s="106"/>
      <c r="X1075" s="106"/>
      <c r="Z1075" s="319"/>
      <c r="AB1075" s="319"/>
      <c r="AC1075" s="319"/>
      <c r="AD1075" s="319"/>
      <c r="AF1075" s="319"/>
      <c r="AK1075" s="106"/>
      <c r="AL1075" s="286"/>
      <c r="AM1075" s="286"/>
      <c r="AN1075" s="286"/>
      <c r="AO1075" s="286"/>
      <c r="AP1075" s="106"/>
      <c r="BA1075" s="106"/>
      <c r="BC1075" s="16"/>
      <c r="BD1075" s="16"/>
    </row>
    <row r="1076" spans="1:56">
      <c r="A1076" s="106"/>
      <c r="I1076" s="106"/>
      <c r="J1076" s="286"/>
      <c r="K1076" s="286"/>
      <c r="L1076" s="286"/>
      <c r="M1076" s="286"/>
      <c r="N1076" s="106"/>
      <c r="O1076" s="107"/>
      <c r="P1076" s="108"/>
      <c r="R1076" s="106"/>
      <c r="X1076" s="106"/>
      <c r="Z1076" s="319"/>
      <c r="AB1076" s="319"/>
      <c r="AC1076" s="319"/>
      <c r="AD1076" s="319"/>
      <c r="AF1076" s="319"/>
      <c r="AK1076" s="106"/>
      <c r="AL1076" s="286"/>
      <c r="AM1076" s="286"/>
      <c r="AN1076" s="286"/>
      <c r="AO1076" s="286"/>
      <c r="AP1076" s="106"/>
      <c r="BA1076" s="106"/>
      <c r="BC1076" s="16"/>
      <c r="BD1076" s="16"/>
    </row>
    <row r="1077" spans="1:56">
      <c r="O1077" s="107"/>
      <c r="P1077" s="108"/>
    </row>
    <row r="1078" spans="1:56">
      <c r="O1078" s="107"/>
      <c r="P1078" s="108"/>
    </row>
    <row r="1079" spans="1:56">
      <c r="O1079" s="107"/>
      <c r="P1079" s="108"/>
    </row>
    <row r="1080" spans="1:56">
      <c r="O1080" s="107"/>
      <c r="P1080" s="108"/>
    </row>
    <row r="1081" spans="1:56">
      <c r="O1081" s="107"/>
      <c r="P1081" s="108"/>
    </row>
    <row r="1082" spans="1:56">
      <c r="O1082" s="107"/>
      <c r="P1082" s="108"/>
    </row>
    <row r="1083" spans="1:56">
      <c r="O1083" s="107"/>
      <c r="P1083" s="108"/>
    </row>
    <row r="1084" spans="1:56">
      <c r="O1084" s="107"/>
      <c r="P1084" s="108"/>
    </row>
    <row r="1085" spans="1:56">
      <c r="O1085" s="107"/>
      <c r="P1085" s="108"/>
    </row>
    <row r="1086" spans="1:56">
      <c r="O1086" s="107"/>
      <c r="P1086" s="108"/>
    </row>
    <row r="1087" spans="1:56">
      <c r="O1087" s="107"/>
      <c r="P1087" s="108"/>
    </row>
    <row r="1088" spans="1:56">
      <c r="O1088" s="107"/>
      <c r="P1088" s="108"/>
    </row>
    <row r="1089" spans="15:16">
      <c r="O1089" s="107"/>
      <c r="P1089" s="108"/>
    </row>
    <row r="1090" spans="15:16">
      <c r="O1090" s="107"/>
      <c r="P1090" s="108"/>
    </row>
    <row r="1091" spans="15:16">
      <c r="O1091" s="107"/>
      <c r="P1091" s="108"/>
    </row>
    <row r="1092" spans="15:16">
      <c r="O1092" s="107"/>
      <c r="P1092" s="108"/>
    </row>
    <row r="1093" spans="15:16">
      <c r="O1093" s="107"/>
      <c r="P1093" s="108"/>
    </row>
    <row r="1094" spans="15:16">
      <c r="O1094" s="107"/>
      <c r="P1094" s="108"/>
    </row>
    <row r="1095" spans="15:16">
      <c r="O1095" s="107"/>
      <c r="P1095" s="108"/>
    </row>
    <row r="1096" spans="15:16">
      <c r="O1096" s="107"/>
      <c r="P1096" s="108"/>
    </row>
    <row r="1097" spans="15:16">
      <c r="O1097" s="107"/>
      <c r="P1097" s="108"/>
    </row>
    <row r="1098" spans="15:16">
      <c r="O1098" s="107"/>
      <c r="P1098" s="108"/>
    </row>
    <row r="1099" spans="15:16">
      <c r="O1099" s="107"/>
      <c r="P1099" s="108"/>
    </row>
    <row r="1100" spans="15:16">
      <c r="O1100" s="107"/>
      <c r="P1100" s="108"/>
    </row>
    <row r="1101" spans="15:16">
      <c r="O1101" s="107"/>
      <c r="P1101" s="108"/>
    </row>
    <row r="1102" spans="15:16">
      <c r="O1102" s="107"/>
      <c r="P1102" s="108"/>
    </row>
    <row r="1103" spans="15:16">
      <c r="O1103" s="107"/>
      <c r="P1103" s="108"/>
    </row>
    <row r="1104" spans="15:16">
      <c r="O1104" s="107"/>
      <c r="P1104" s="108"/>
    </row>
    <row r="1105" spans="15:16">
      <c r="O1105" s="107"/>
      <c r="P1105" s="108"/>
    </row>
    <row r="1106" spans="15:16">
      <c r="O1106" s="107"/>
      <c r="P1106" s="108"/>
    </row>
    <row r="1107" spans="15:16">
      <c r="O1107" s="107"/>
      <c r="P1107" s="108"/>
    </row>
    <row r="1108" spans="15:16">
      <c r="O1108" s="107"/>
      <c r="P1108" s="108"/>
    </row>
    <row r="1109" spans="15:16">
      <c r="O1109" s="107"/>
      <c r="P1109" s="108"/>
    </row>
    <row r="1110" spans="15:16">
      <c r="O1110" s="107"/>
      <c r="P1110" s="108"/>
    </row>
    <row r="1111" spans="15:16">
      <c r="O1111" s="107"/>
      <c r="P1111" s="108"/>
    </row>
    <row r="1112" spans="15:16">
      <c r="O1112" s="107"/>
      <c r="P1112" s="108"/>
    </row>
    <row r="1113" spans="15:16">
      <c r="O1113" s="107"/>
      <c r="P1113" s="108"/>
    </row>
    <row r="1114" spans="15:16">
      <c r="O1114" s="107"/>
      <c r="P1114" s="108"/>
    </row>
    <row r="1115" spans="15:16">
      <c r="O1115" s="107"/>
      <c r="P1115" s="108"/>
    </row>
    <row r="1116" spans="15:16">
      <c r="O1116" s="107"/>
      <c r="P1116" s="108"/>
    </row>
    <row r="1117" spans="15:16">
      <c r="O1117" s="107"/>
      <c r="P1117" s="108"/>
    </row>
    <row r="1118" spans="15:16">
      <c r="O1118" s="107"/>
      <c r="P1118" s="108"/>
    </row>
    <row r="1119" spans="15:16">
      <c r="O1119" s="107"/>
      <c r="P1119" s="108"/>
    </row>
    <row r="1120" spans="15:16">
      <c r="O1120" s="107"/>
      <c r="P1120" s="108"/>
    </row>
    <row r="1121" spans="15:16">
      <c r="O1121" s="107"/>
      <c r="P1121" s="108"/>
    </row>
    <row r="1122" spans="15:16">
      <c r="O1122" s="107"/>
      <c r="P1122" s="108"/>
    </row>
    <row r="1123" spans="15:16">
      <c r="O1123" s="107"/>
      <c r="P1123" s="108"/>
    </row>
    <row r="1124" spans="15:16">
      <c r="O1124" s="107"/>
      <c r="P1124" s="108"/>
    </row>
    <row r="1125" spans="15:16">
      <c r="O1125" s="107"/>
      <c r="P1125" s="108"/>
    </row>
    <row r="1126" spans="15:16">
      <c r="O1126" s="107"/>
      <c r="P1126" s="108"/>
    </row>
    <row r="1127" spans="15:16">
      <c r="O1127" s="107"/>
      <c r="P1127" s="108"/>
    </row>
    <row r="1128" spans="15:16">
      <c r="O1128" s="107"/>
      <c r="P1128" s="108"/>
    </row>
    <row r="1129" spans="15:16">
      <c r="O1129" s="107"/>
      <c r="P1129" s="108"/>
    </row>
    <row r="1130" spans="15:16">
      <c r="O1130" s="107"/>
      <c r="P1130" s="108"/>
    </row>
    <row r="1131" spans="15:16">
      <c r="O1131" s="107"/>
      <c r="P1131" s="108"/>
    </row>
    <row r="1132" spans="15:16">
      <c r="O1132" s="107"/>
      <c r="P1132" s="108"/>
    </row>
    <row r="1133" spans="15:16">
      <c r="O1133" s="107"/>
      <c r="P1133" s="108"/>
    </row>
    <row r="1134" spans="15:16">
      <c r="O1134" s="107"/>
      <c r="P1134" s="108"/>
    </row>
    <row r="1135" spans="15:16">
      <c r="O1135" s="107"/>
      <c r="P1135" s="108"/>
    </row>
    <row r="1136" spans="15:16">
      <c r="O1136" s="107"/>
      <c r="P1136" s="108"/>
    </row>
    <row r="1137" spans="15:16">
      <c r="O1137" s="107"/>
      <c r="P1137" s="108"/>
    </row>
    <row r="1138" spans="15:16">
      <c r="O1138" s="107"/>
      <c r="P1138" s="108"/>
    </row>
    <row r="1139" spans="15:16">
      <c r="O1139" s="107"/>
      <c r="P1139" s="108"/>
    </row>
    <row r="1140" spans="15:16">
      <c r="O1140" s="107"/>
      <c r="P1140" s="108"/>
    </row>
    <row r="1141" spans="15:16">
      <c r="O1141" s="107"/>
      <c r="P1141" s="108"/>
    </row>
    <row r="1142" spans="15:16">
      <c r="O1142" s="107"/>
      <c r="P1142" s="108"/>
    </row>
    <row r="1143" spans="15:16">
      <c r="O1143" s="107"/>
      <c r="P1143" s="108"/>
    </row>
    <row r="1144" spans="15:16">
      <c r="O1144" s="107"/>
      <c r="P1144" s="108"/>
    </row>
    <row r="1145" spans="15:16">
      <c r="O1145" s="107"/>
      <c r="P1145" s="108"/>
    </row>
    <row r="1146" spans="15:16">
      <c r="O1146" s="107"/>
      <c r="P1146" s="108"/>
    </row>
    <row r="1147" spans="15:16">
      <c r="O1147" s="107"/>
      <c r="P1147" s="108"/>
    </row>
    <row r="1148" spans="15:16">
      <c r="O1148" s="107"/>
      <c r="P1148" s="108"/>
    </row>
    <row r="1149" spans="15:16">
      <c r="O1149" s="107"/>
      <c r="P1149" s="108"/>
    </row>
    <row r="1150" spans="15:16">
      <c r="O1150" s="107"/>
      <c r="P1150" s="108"/>
    </row>
    <row r="1151" spans="15:16">
      <c r="O1151" s="107"/>
      <c r="P1151" s="108"/>
    </row>
    <row r="1152" spans="15:16">
      <c r="O1152" s="107"/>
      <c r="P1152" s="108"/>
    </row>
    <row r="1153" spans="15:16">
      <c r="O1153" s="107"/>
      <c r="P1153" s="108"/>
    </row>
    <row r="1154" spans="15:16">
      <c r="O1154" s="107"/>
      <c r="P1154" s="108"/>
    </row>
    <row r="1155" spans="15:16">
      <c r="O1155" s="107"/>
      <c r="P1155" s="108"/>
    </row>
    <row r="1156" spans="15:16">
      <c r="O1156" s="107"/>
      <c r="P1156" s="108"/>
    </row>
    <row r="1157" spans="15:16">
      <c r="O1157" s="107"/>
      <c r="P1157" s="108"/>
    </row>
    <row r="1158" spans="15:16">
      <c r="O1158" s="107"/>
      <c r="P1158" s="108"/>
    </row>
    <row r="1159" spans="15:16">
      <c r="O1159" s="107"/>
      <c r="P1159" s="108"/>
    </row>
    <row r="1160" spans="15:16">
      <c r="O1160" s="107"/>
      <c r="P1160" s="108"/>
    </row>
    <row r="1161" spans="15:16">
      <c r="O1161" s="107"/>
      <c r="P1161" s="108"/>
    </row>
    <row r="1162" spans="15:16">
      <c r="O1162" s="107"/>
      <c r="P1162" s="108"/>
    </row>
    <row r="1163" spans="15:16">
      <c r="O1163" s="107"/>
      <c r="P1163" s="108"/>
    </row>
    <row r="1164" spans="15:16">
      <c r="O1164" s="107"/>
      <c r="P1164" s="108"/>
    </row>
    <row r="1165" spans="15:16">
      <c r="O1165" s="107"/>
      <c r="P1165" s="108"/>
    </row>
    <row r="1166" spans="15:16">
      <c r="O1166" s="107"/>
      <c r="P1166" s="108"/>
    </row>
    <row r="1167" spans="15:16">
      <c r="O1167" s="107"/>
      <c r="P1167" s="108"/>
    </row>
    <row r="1168" spans="15:16">
      <c r="O1168" s="107"/>
      <c r="P1168" s="108"/>
    </row>
    <row r="1169" spans="15:16">
      <c r="O1169" s="107"/>
      <c r="P1169" s="108"/>
    </row>
    <row r="1170" spans="15:16">
      <c r="O1170" s="107"/>
      <c r="P1170" s="108"/>
    </row>
    <row r="1171" spans="15:16">
      <c r="O1171" s="107"/>
      <c r="P1171" s="108"/>
    </row>
    <row r="1172" spans="15:16">
      <c r="O1172" s="107"/>
      <c r="P1172" s="108"/>
    </row>
    <row r="1173" spans="15:16">
      <c r="O1173" s="107"/>
      <c r="P1173" s="108"/>
    </row>
    <row r="1174" spans="15:16">
      <c r="O1174" s="107"/>
      <c r="P1174" s="108"/>
    </row>
    <row r="1175" spans="15:16">
      <c r="O1175" s="107"/>
      <c r="P1175" s="108"/>
    </row>
    <row r="1176" spans="15:16">
      <c r="O1176" s="107"/>
      <c r="P1176" s="108"/>
    </row>
    <row r="1177" spans="15:16">
      <c r="O1177" s="107"/>
      <c r="P1177" s="108"/>
    </row>
    <row r="1178" spans="15:16">
      <c r="O1178" s="107"/>
      <c r="P1178" s="108"/>
    </row>
    <row r="1179" spans="15:16">
      <c r="O1179" s="107"/>
      <c r="P1179" s="108"/>
    </row>
    <row r="1180" spans="15:16">
      <c r="O1180" s="107"/>
      <c r="P1180" s="108"/>
    </row>
    <row r="1181" spans="15:16">
      <c r="O1181" s="107"/>
      <c r="P1181" s="108"/>
    </row>
    <row r="1182" spans="15:16">
      <c r="O1182" s="107"/>
      <c r="P1182" s="108"/>
    </row>
    <row r="1183" spans="15:16">
      <c r="O1183" s="107"/>
      <c r="P1183" s="108"/>
    </row>
    <row r="1184" spans="15:16">
      <c r="O1184" s="107"/>
      <c r="P1184" s="108"/>
    </row>
    <row r="1185" spans="15:16">
      <c r="O1185" s="107"/>
      <c r="P1185" s="108"/>
    </row>
    <row r="1186" spans="15:16">
      <c r="O1186" s="107"/>
      <c r="P1186" s="108"/>
    </row>
    <row r="1187" spans="15:16">
      <c r="O1187" s="107"/>
      <c r="P1187" s="108"/>
    </row>
    <row r="1188" spans="15:16">
      <c r="O1188" s="107"/>
      <c r="P1188" s="108"/>
    </row>
    <row r="1189" spans="15:16">
      <c r="O1189" s="107"/>
      <c r="P1189" s="108"/>
    </row>
    <row r="1190" spans="15:16">
      <c r="O1190" s="107"/>
      <c r="P1190" s="108"/>
    </row>
    <row r="1191" spans="15:16">
      <c r="O1191" s="107"/>
      <c r="P1191" s="108"/>
    </row>
    <row r="1192" spans="15:16">
      <c r="O1192" s="107"/>
      <c r="P1192" s="108"/>
    </row>
    <row r="1193" spans="15:16">
      <c r="O1193" s="107"/>
      <c r="P1193" s="108"/>
    </row>
    <row r="1194" spans="15:16">
      <c r="O1194" s="107"/>
      <c r="P1194" s="108"/>
    </row>
    <row r="1195" spans="15:16">
      <c r="O1195" s="107"/>
      <c r="P1195" s="108"/>
    </row>
    <row r="1196" spans="15:16">
      <c r="O1196" s="107"/>
      <c r="P1196" s="108"/>
    </row>
    <row r="1197" spans="15:16">
      <c r="O1197" s="107"/>
      <c r="P1197" s="108"/>
    </row>
    <row r="1198" spans="15:16">
      <c r="O1198" s="107"/>
      <c r="P1198" s="108"/>
    </row>
    <row r="1199" spans="15:16">
      <c r="O1199" s="107"/>
      <c r="P1199" s="108"/>
    </row>
    <row r="1200" spans="15:16">
      <c r="O1200" s="107"/>
      <c r="P1200" s="108"/>
    </row>
    <row r="1201" spans="15:16">
      <c r="O1201" s="107"/>
      <c r="P1201" s="108"/>
    </row>
    <row r="1202" spans="15:16">
      <c r="O1202" s="107"/>
      <c r="P1202" s="108"/>
    </row>
    <row r="1203" spans="15:16">
      <c r="O1203" s="107"/>
      <c r="P1203" s="108"/>
    </row>
    <row r="1204" spans="15:16">
      <c r="O1204" s="107"/>
      <c r="P1204" s="108"/>
    </row>
    <row r="1205" spans="15:16">
      <c r="O1205" s="107"/>
      <c r="P1205" s="108"/>
    </row>
    <row r="1206" spans="15:16">
      <c r="O1206" s="107"/>
      <c r="P1206" s="108"/>
    </row>
    <row r="1207" spans="15:16">
      <c r="O1207" s="107"/>
      <c r="P1207" s="108"/>
    </row>
    <row r="1208" spans="15:16">
      <c r="O1208" s="107"/>
      <c r="P1208" s="108"/>
    </row>
    <row r="1209" spans="15:16">
      <c r="O1209" s="107"/>
      <c r="P1209" s="108"/>
    </row>
    <row r="1210" spans="15:16">
      <c r="O1210" s="107"/>
      <c r="P1210" s="108"/>
    </row>
    <row r="1211" spans="15:16">
      <c r="O1211" s="107"/>
      <c r="P1211" s="108"/>
    </row>
    <row r="1212" spans="15:16">
      <c r="O1212" s="107"/>
      <c r="P1212" s="108"/>
    </row>
    <row r="1213" spans="15:16">
      <c r="O1213" s="107"/>
      <c r="P1213" s="108"/>
    </row>
    <row r="1214" spans="15:16">
      <c r="O1214" s="107"/>
      <c r="P1214" s="108"/>
    </row>
    <row r="1215" spans="15:16">
      <c r="O1215" s="107"/>
      <c r="P1215" s="108"/>
    </row>
    <row r="1216" spans="15:16">
      <c r="O1216" s="107"/>
      <c r="P1216" s="108"/>
    </row>
    <row r="1217" spans="15:16">
      <c r="O1217" s="107"/>
      <c r="P1217" s="108"/>
    </row>
    <row r="1218" spans="15:16">
      <c r="O1218" s="107"/>
      <c r="P1218" s="108"/>
    </row>
    <row r="1219" spans="15:16">
      <c r="O1219" s="107"/>
      <c r="P1219" s="108"/>
    </row>
    <row r="1220" spans="15:16">
      <c r="O1220" s="107"/>
      <c r="P1220" s="108"/>
    </row>
    <row r="1221" spans="15:16">
      <c r="O1221" s="107"/>
      <c r="P1221" s="108"/>
    </row>
    <row r="1222" spans="15:16">
      <c r="O1222" s="107"/>
      <c r="P1222" s="108"/>
    </row>
    <row r="1223" spans="15:16">
      <c r="O1223" s="107"/>
      <c r="P1223" s="108"/>
    </row>
    <row r="1224" spans="15:16">
      <c r="O1224" s="107"/>
      <c r="P1224" s="108"/>
    </row>
    <row r="1225" spans="15:16">
      <c r="O1225" s="107"/>
      <c r="P1225" s="108"/>
    </row>
    <row r="1226" spans="15:16">
      <c r="O1226" s="107"/>
      <c r="P1226" s="108"/>
    </row>
    <row r="1227" spans="15:16">
      <c r="O1227" s="107"/>
      <c r="P1227" s="108"/>
    </row>
    <row r="1228" spans="15:16">
      <c r="O1228" s="107"/>
      <c r="P1228" s="108"/>
    </row>
    <row r="1229" spans="15:16">
      <c r="O1229" s="107"/>
      <c r="P1229" s="108"/>
    </row>
    <row r="1230" spans="15:16">
      <c r="O1230" s="107"/>
      <c r="P1230" s="108"/>
    </row>
    <row r="1231" spans="15:16">
      <c r="O1231" s="107"/>
      <c r="P1231" s="108"/>
    </row>
    <row r="1232" spans="15:16">
      <c r="O1232" s="107"/>
      <c r="P1232" s="108"/>
    </row>
    <row r="1233" spans="15:16">
      <c r="O1233" s="107"/>
      <c r="P1233" s="108"/>
    </row>
    <row r="1234" spans="15:16">
      <c r="O1234" s="107"/>
      <c r="P1234" s="108"/>
    </row>
    <row r="1235" spans="15:16">
      <c r="O1235" s="107"/>
      <c r="P1235" s="108"/>
    </row>
    <row r="1236" spans="15:16">
      <c r="O1236" s="107"/>
      <c r="P1236" s="108"/>
    </row>
    <row r="1237" spans="15:16">
      <c r="O1237" s="107"/>
      <c r="P1237" s="108"/>
    </row>
    <row r="1238" spans="15:16">
      <c r="O1238" s="107"/>
      <c r="P1238" s="108"/>
    </row>
    <row r="1239" spans="15:16">
      <c r="O1239" s="107"/>
      <c r="P1239" s="108"/>
    </row>
    <row r="1240" spans="15:16">
      <c r="O1240" s="107"/>
      <c r="P1240" s="108"/>
    </row>
    <row r="1241" spans="15:16">
      <c r="O1241" s="107"/>
      <c r="P1241" s="108"/>
    </row>
    <row r="1242" spans="15:16">
      <c r="O1242" s="107"/>
      <c r="P1242" s="108"/>
    </row>
    <row r="1243" spans="15:16">
      <c r="O1243" s="107"/>
      <c r="P1243" s="108"/>
    </row>
    <row r="1244" spans="15:16">
      <c r="O1244" s="107"/>
      <c r="P1244" s="108"/>
    </row>
    <row r="1245" spans="15:16">
      <c r="O1245" s="107"/>
      <c r="P1245" s="108"/>
    </row>
    <row r="1246" spans="15:16">
      <c r="O1246" s="107"/>
      <c r="P1246" s="108"/>
    </row>
    <row r="1247" spans="15:16">
      <c r="O1247" s="107"/>
      <c r="P1247" s="108"/>
    </row>
    <row r="1248" spans="15:16">
      <c r="O1248" s="107"/>
      <c r="P1248" s="108"/>
    </row>
    <row r="1249" spans="15:16">
      <c r="O1249" s="107"/>
      <c r="P1249" s="108"/>
    </row>
    <row r="1250" spans="15:16">
      <c r="O1250" s="107"/>
      <c r="P1250" s="108"/>
    </row>
    <row r="1251" spans="15:16">
      <c r="O1251" s="107"/>
      <c r="P1251" s="108"/>
    </row>
    <row r="1252" spans="15:16">
      <c r="O1252" s="107"/>
      <c r="P1252" s="108"/>
    </row>
    <row r="1253" spans="15:16">
      <c r="O1253" s="107"/>
      <c r="P1253" s="108"/>
    </row>
    <row r="1254" spans="15:16">
      <c r="O1254" s="107"/>
      <c r="P1254" s="108"/>
    </row>
    <row r="1255" spans="15:16">
      <c r="O1255" s="107"/>
      <c r="P1255" s="108"/>
    </row>
    <row r="1256" spans="15:16">
      <c r="O1256" s="107"/>
      <c r="P1256" s="108"/>
    </row>
    <row r="1257" spans="15:16">
      <c r="O1257" s="107"/>
      <c r="P1257" s="108"/>
    </row>
    <row r="1258" spans="15:16">
      <c r="O1258" s="107"/>
      <c r="P1258" s="108"/>
    </row>
    <row r="1259" spans="15:16">
      <c r="O1259" s="107"/>
      <c r="P1259" s="108"/>
    </row>
    <row r="1260" spans="15:16">
      <c r="O1260" s="107"/>
      <c r="P1260" s="108"/>
    </row>
    <row r="1261" spans="15:16">
      <c r="O1261" s="107"/>
      <c r="P1261" s="108"/>
    </row>
    <row r="1262" spans="15:16">
      <c r="O1262" s="107"/>
      <c r="P1262" s="108"/>
    </row>
    <row r="1263" spans="15:16">
      <c r="O1263" s="107"/>
      <c r="P1263" s="108"/>
    </row>
    <row r="1264" spans="15:16">
      <c r="O1264" s="107"/>
      <c r="P1264" s="108"/>
    </row>
    <row r="1265" spans="15:16">
      <c r="O1265" s="107"/>
      <c r="P1265" s="108"/>
    </row>
    <row r="1266" spans="15:16">
      <c r="O1266" s="107"/>
      <c r="P1266" s="108"/>
    </row>
    <row r="1267" spans="15:16">
      <c r="O1267" s="107"/>
      <c r="P1267" s="108"/>
    </row>
    <row r="1268" spans="15:16">
      <c r="O1268" s="107"/>
      <c r="P1268" s="108"/>
    </row>
    <row r="1269" spans="15:16">
      <c r="O1269" s="107"/>
      <c r="P1269" s="108"/>
    </row>
    <row r="1270" spans="15:16">
      <c r="O1270" s="107"/>
      <c r="P1270" s="108"/>
    </row>
    <row r="1271" spans="15:16">
      <c r="O1271" s="107"/>
      <c r="P1271" s="108"/>
    </row>
    <row r="1272" spans="15:16">
      <c r="O1272" s="107"/>
      <c r="P1272" s="108"/>
    </row>
    <row r="1273" spans="15:16">
      <c r="O1273" s="107"/>
      <c r="P1273" s="108"/>
    </row>
    <row r="1274" spans="15:16">
      <c r="O1274" s="107"/>
      <c r="P1274" s="108"/>
    </row>
    <row r="1275" spans="15:16">
      <c r="O1275" s="107"/>
      <c r="P1275" s="108"/>
    </row>
    <row r="1276" spans="15:16">
      <c r="O1276" s="107"/>
      <c r="P1276" s="108"/>
    </row>
    <row r="1277" spans="15:16">
      <c r="O1277" s="107"/>
      <c r="P1277" s="108"/>
    </row>
    <row r="1278" spans="15:16">
      <c r="O1278" s="107"/>
      <c r="P1278" s="108"/>
    </row>
    <row r="1279" spans="15:16">
      <c r="O1279" s="107"/>
      <c r="P1279" s="108"/>
    </row>
    <row r="1280" spans="15:16">
      <c r="O1280" s="107"/>
      <c r="P1280" s="108"/>
    </row>
    <row r="1281" spans="15:16">
      <c r="O1281" s="107"/>
      <c r="P1281" s="108"/>
    </row>
    <row r="1282" spans="15:16">
      <c r="O1282" s="107"/>
      <c r="P1282" s="108"/>
    </row>
    <row r="1283" spans="15:16">
      <c r="O1283" s="107"/>
      <c r="P1283" s="108"/>
    </row>
    <row r="1284" spans="15:16">
      <c r="O1284" s="107"/>
      <c r="P1284" s="108"/>
    </row>
    <row r="1285" spans="15:16">
      <c r="O1285" s="107"/>
      <c r="P1285" s="108"/>
    </row>
    <row r="1286" spans="15:16">
      <c r="O1286" s="107"/>
      <c r="P1286" s="108"/>
    </row>
    <row r="1287" spans="15:16">
      <c r="O1287" s="107"/>
      <c r="P1287" s="108"/>
    </row>
    <row r="1288" spans="15:16">
      <c r="O1288" s="107"/>
      <c r="P1288" s="108"/>
    </row>
    <row r="1289" spans="15:16">
      <c r="O1289" s="107"/>
      <c r="P1289" s="108"/>
    </row>
    <row r="1290" spans="15:16">
      <c r="O1290" s="107"/>
      <c r="P1290" s="108"/>
    </row>
    <row r="1291" spans="15:16">
      <c r="O1291" s="107"/>
      <c r="P1291" s="108"/>
    </row>
    <row r="1292" spans="15:16">
      <c r="O1292" s="107"/>
      <c r="P1292" s="108"/>
    </row>
    <row r="1293" spans="15:16">
      <c r="O1293" s="107"/>
      <c r="P1293" s="108"/>
    </row>
    <row r="1294" spans="15:16">
      <c r="O1294" s="107"/>
      <c r="P1294" s="108"/>
    </row>
    <row r="1295" spans="15:16">
      <c r="O1295" s="107"/>
      <c r="P1295" s="108"/>
    </row>
    <row r="1296" spans="15:16">
      <c r="O1296" s="107"/>
      <c r="P1296" s="108"/>
    </row>
    <row r="1297" spans="15:16">
      <c r="O1297" s="107"/>
      <c r="P1297" s="108"/>
    </row>
    <row r="1298" spans="15:16">
      <c r="O1298" s="107"/>
      <c r="P1298" s="108"/>
    </row>
    <row r="1299" spans="15:16">
      <c r="O1299" s="107"/>
      <c r="P1299" s="108"/>
    </row>
    <row r="1300" spans="15:16">
      <c r="O1300" s="107"/>
      <c r="P1300" s="108"/>
    </row>
    <row r="1301" spans="15:16">
      <c r="O1301" s="107"/>
      <c r="P1301" s="108"/>
    </row>
    <row r="1302" spans="15:16">
      <c r="O1302" s="107"/>
      <c r="P1302" s="108"/>
    </row>
    <row r="1303" spans="15:16">
      <c r="O1303" s="107"/>
      <c r="P1303" s="108"/>
    </row>
    <row r="1304" spans="15:16">
      <c r="O1304" s="107"/>
      <c r="P1304" s="108"/>
    </row>
    <row r="1305" spans="15:16">
      <c r="O1305" s="107"/>
      <c r="P1305" s="108"/>
    </row>
    <row r="1306" spans="15:16">
      <c r="O1306" s="107"/>
      <c r="P1306" s="108"/>
    </row>
    <row r="1307" spans="15:16">
      <c r="O1307" s="107"/>
      <c r="P1307" s="108"/>
    </row>
    <row r="1308" spans="15:16">
      <c r="O1308" s="107"/>
      <c r="P1308" s="108"/>
    </row>
    <row r="1309" spans="15:16">
      <c r="O1309" s="107"/>
      <c r="P1309" s="108"/>
    </row>
    <row r="1310" spans="15:16">
      <c r="O1310" s="107"/>
      <c r="P1310" s="108"/>
    </row>
    <row r="1311" spans="15:16">
      <c r="O1311" s="107"/>
      <c r="P1311" s="108"/>
    </row>
    <row r="1312" spans="15:16">
      <c r="O1312" s="107"/>
      <c r="P1312" s="108"/>
    </row>
    <row r="1313" spans="15:16">
      <c r="O1313" s="107"/>
      <c r="P1313" s="108"/>
    </row>
    <row r="1314" spans="15:16">
      <c r="O1314" s="107"/>
      <c r="P1314" s="108"/>
    </row>
    <row r="1315" spans="15:16">
      <c r="O1315" s="107"/>
      <c r="P1315" s="108"/>
    </row>
    <row r="1316" spans="15:16">
      <c r="O1316" s="107"/>
      <c r="P1316" s="108"/>
    </row>
    <row r="1317" spans="15:16">
      <c r="O1317" s="107"/>
      <c r="P1317" s="108"/>
    </row>
    <row r="1318" spans="15:16">
      <c r="O1318" s="107"/>
      <c r="P1318" s="108"/>
    </row>
    <row r="1319" spans="15:16">
      <c r="O1319" s="107"/>
      <c r="P1319" s="108"/>
    </row>
    <row r="1320" spans="15:16">
      <c r="O1320" s="107"/>
      <c r="P1320" s="108"/>
    </row>
    <row r="1321" spans="15:16">
      <c r="O1321" s="107"/>
      <c r="P1321" s="108"/>
    </row>
    <row r="1322" spans="15:16">
      <c r="O1322" s="107"/>
      <c r="P1322" s="108"/>
    </row>
    <row r="1323" spans="15:16">
      <c r="O1323" s="107"/>
      <c r="P1323" s="108"/>
    </row>
    <row r="1324" spans="15:16">
      <c r="O1324" s="107"/>
      <c r="P1324" s="108"/>
    </row>
    <row r="1325" spans="15:16">
      <c r="O1325" s="107"/>
      <c r="P1325" s="108"/>
    </row>
    <row r="1326" spans="15:16">
      <c r="O1326" s="107"/>
      <c r="P1326" s="108"/>
    </row>
    <row r="1327" spans="15:16">
      <c r="O1327" s="107"/>
      <c r="P1327" s="108"/>
    </row>
    <row r="1328" spans="15:16">
      <c r="O1328" s="107"/>
      <c r="P1328" s="108"/>
    </row>
    <row r="1329" spans="15:16">
      <c r="O1329" s="107"/>
      <c r="P1329" s="108"/>
    </row>
    <row r="1330" spans="15:16">
      <c r="O1330" s="107"/>
      <c r="P1330" s="108"/>
    </row>
    <row r="1331" spans="15:16">
      <c r="O1331" s="107"/>
      <c r="P1331" s="108"/>
    </row>
    <row r="1332" spans="15:16">
      <c r="O1332" s="107"/>
      <c r="P1332" s="108"/>
    </row>
    <row r="1333" spans="15:16">
      <c r="O1333" s="107"/>
      <c r="P1333" s="108"/>
    </row>
    <row r="1334" spans="15:16">
      <c r="O1334" s="107"/>
      <c r="P1334" s="108"/>
    </row>
    <row r="1335" spans="15:16">
      <c r="O1335" s="107"/>
      <c r="P1335" s="108"/>
    </row>
    <row r="1336" spans="15:16">
      <c r="O1336" s="107"/>
      <c r="P1336" s="108"/>
    </row>
    <row r="1337" spans="15:16">
      <c r="O1337" s="107"/>
      <c r="P1337" s="108"/>
    </row>
    <row r="1338" spans="15:16">
      <c r="O1338" s="107"/>
      <c r="P1338" s="108"/>
    </row>
    <row r="1339" spans="15:16">
      <c r="O1339" s="107"/>
      <c r="P1339" s="108"/>
    </row>
    <row r="1340" spans="15:16">
      <c r="O1340" s="107"/>
      <c r="P1340" s="108"/>
    </row>
    <row r="1341" spans="15:16">
      <c r="O1341" s="107"/>
      <c r="P1341" s="108"/>
    </row>
    <row r="1342" spans="15:16">
      <c r="O1342" s="107"/>
      <c r="P1342" s="108"/>
    </row>
    <row r="1343" spans="15:16">
      <c r="O1343" s="107"/>
      <c r="P1343" s="108"/>
    </row>
    <row r="1344" spans="15:16">
      <c r="O1344" s="107"/>
      <c r="P1344" s="108"/>
    </row>
    <row r="1345" spans="15:16">
      <c r="O1345" s="107"/>
      <c r="P1345" s="108"/>
    </row>
    <row r="1346" spans="15:16">
      <c r="O1346" s="107"/>
      <c r="P1346" s="108"/>
    </row>
    <row r="1347" spans="15:16">
      <c r="O1347" s="107"/>
      <c r="P1347" s="108"/>
    </row>
    <row r="1348" spans="15:16">
      <c r="O1348" s="107"/>
      <c r="P1348" s="108"/>
    </row>
    <row r="1349" spans="15:16">
      <c r="O1349" s="107"/>
      <c r="P1349" s="108"/>
    </row>
    <row r="1350" spans="15:16">
      <c r="O1350" s="107"/>
      <c r="P1350" s="108"/>
    </row>
    <row r="1351" spans="15:16">
      <c r="O1351" s="107"/>
      <c r="P1351" s="108"/>
    </row>
    <row r="1352" spans="15:16">
      <c r="O1352" s="107"/>
      <c r="P1352" s="108"/>
    </row>
    <row r="1353" spans="15:16">
      <c r="O1353" s="107"/>
      <c r="P1353" s="108"/>
    </row>
    <row r="1354" spans="15:16">
      <c r="O1354" s="107"/>
      <c r="P1354" s="108"/>
    </row>
    <row r="1355" spans="15:16">
      <c r="O1355" s="107"/>
      <c r="P1355" s="108"/>
    </row>
    <row r="1356" spans="15:16">
      <c r="O1356" s="107"/>
      <c r="P1356" s="108"/>
    </row>
    <row r="1357" spans="15:16">
      <c r="O1357" s="107"/>
      <c r="P1357" s="108"/>
    </row>
    <row r="1358" spans="15:16">
      <c r="O1358" s="107"/>
      <c r="P1358" s="108"/>
    </row>
    <row r="1359" spans="15:16">
      <c r="O1359" s="107"/>
      <c r="P1359" s="108"/>
    </row>
    <row r="1360" spans="15:16">
      <c r="O1360" s="107"/>
      <c r="P1360" s="108"/>
    </row>
    <row r="1361" spans="15:16">
      <c r="O1361" s="107"/>
      <c r="P1361" s="108"/>
    </row>
    <row r="1362" spans="15:16">
      <c r="O1362" s="107"/>
      <c r="P1362" s="108"/>
    </row>
    <row r="1363" spans="15:16">
      <c r="O1363" s="107"/>
      <c r="P1363" s="108"/>
    </row>
    <row r="1364" spans="15:16">
      <c r="O1364" s="107"/>
      <c r="P1364" s="108"/>
    </row>
    <row r="1365" spans="15:16">
      <c r="O1365" s="107"/>
      <c r="P1365" s="108"/>
    </row>
    <row r="1366" spans="15:16">
      <c r="O1366" s="107"/>
      <c r="P1366" s="108"/>
    </row>
    <row r="1367" spans="15:16">
      <c r="O1367" s="107"/>
      <c r="P1367" s="108"/>
    </row>
    <row r="1368" spans="15:16">
      <c r="O1368" s="107"/>
      <c r="P1368" s="108"/>
    </row>
    <row r="1369" spans="15:16">
      <c r="O1369" s="107"/>
      <c r="P1369" s="108"/>
    </row>
    <row r="1370" spans="15:16">
      <c r="O1370" s="107"/>
      <c r="P1370" s="108"/>
    </row>
    <row r="1371" spans="15:16">
      <c r="O1371" s="107"/>
      <c r="P1371" s="108"/>
    </row>
    <row r="1372" spans="15:16">
      <c r="O1372" s="107"/>
      <c r="P1372" s="108"/>
    </row>
    <row r="1373" spans="15:16">
      <c r="O1373" s="107"/>
      <c r="P1373" s="108"/>
    </row>
    <row r="1374" spans="15:16">
      <c r="O1374" s="107"/>
      <c r="P1374" s="108"/>
    </row>
    <row r="1375" spans="15:16">
      <c r="O1375" s="107"/>
      <c r="P1375" s="108"/>
    </row>
    <row r="1376" spans="15:16">
      <c r="O1376" s="107"/>
      <c r="P1376" s="108"/>
    </row>
    <row r="1377" spans="15:16">
      <c r="O1377" s="107"/>
      <c r="P1377" s="108"/>
    </row>
    <row r="1378" spans="15:16">
      <c r="O1378" s="107"/>
      <c r="P1378" s="108"/>
    </row>
    <row r="1379" spans="15:16">
      <c r="O1379" s="107"/>
      <c r="P1379" s="108"/>
    </row>
    <row r="1380" spans="15:16">
      <c r="O1380" s="107"/>
      <c r="P1380" s="108"/>
    </row>
    <row r="1381" spans="15:16">
      <c r="O1381" s="107"/>
      <c r="P1381" s="108"/>
    </row>
    <row r="1382" spans="15:16">
      <c r="O1382" s="107"/>
      <c r="P1382" s="108"/>
    </row>
    <row r="1383" spans="15:16">
      <c r="O1383" s="107"/>
      <c r="P1383" s="108"/>
    </row>
    <row r="1384" spans="15:16">
      <c r="O1384" s="107"/>
      <c r="P1384" s="108"/>
    </row>
    <row r="1385" spans="15:16">
      <c r="O1385" s="107"/>
      <c r="P1385" s="108"/>
    </row>
    <row r="1386" spans="15:16">
      <c r="O1386" s="107"/>
      <c r="P1386" s="108"/>
    </row>
    <row r="1387" spans="15:16">
      <c r="O1387" s="107"/>
      <c r="P1387" s="108"/>
    </row>
    <row r="1388" spans="15:16">
      <c r="O1388" s="107"/>
      <c r="P1388" s="108"/>
    </row>
    <row r="1389" spans="15:16">
      <c r="O1389" s="107"/>
      <c r="P1389" s="108"/>
    </row>
    <row r="1390" spans="15:16">
      <c r="O1390" s="107"/>
      <c r="P1390" s="108"/>
    </row>
    <row r="1391" spans="15:16">
      <c r="O1391" s="107"/>
      <c r="P1391" s="108"/>
    </row>
    <row r="1392" spans="15:16">
      <c r="O1392" s="107"/>
      <c r="P1392" s="108"/>
    </row>
    <row r="1393" spans="15:16">
      <c r="O1393" s="107"/>
      <c r="P1393" s="108"/>
    </row>
    <row r="1394" spans="15:16">
      <c r="O1394" s="107"/>
      <c r="P1394" s="108"/>
    </row>
    <row r="1395" spans="15:16">
      <c r="O1395" s="107"/>
      <c r="P1395" s="108"/>
    </row>
    <row r="1396" spans="15:16">
      <c r="O1396" s="107"/>
      <c r="P1396" s="108"/>
    </row>
    <row r="1397" spans="15:16">
      <c r="O1397" s="107"/>
      <c r="P1397" s="108"/>
    </row>
    <row r="1398" spans="15:16">
      <c r="O1398" s="107"/>
      <c r="P1398" s="108"/>
    </row>
    <row r="1399" spans="15:16">
      <c r="O1399" s="107"/>
      <c r="P1399" s="108"/>
    </row>
    <row r="1400" spans="15:16">
      <c r="O1400" s="107"/>
      <c r="P1400" s="108"/>
    </row>
    <row r="1401" spans="15:16">
      <c r="O1401" s="107"/>
      <c r="P1401" s="108"/>
    </row>
    <row r="1402" spans="15:16">
      <c r="O1402" s="107"/>
      <c r="P1402" s="108"/>
    </row>
    <row r="1403" spans="15:16">
      <c r="O1403" s="107"/>
      <c r="P1403" s="108"/>
    </row>
    <row r="1404" spans="15:16">
      <c r="O1404" s="107"/>
      <c r="P1404" s="108"/>
    </row>
    <row r="1405" spans="15:16">
      <c r="O1405" s="107"/>
      <c r="P1405" s="108"/>
    </row>
    <row r="1406" spans="15:16">
      <c r="O1406" s="107"/>
      <c r="P1406" s="108"/>
    </row>
    <row r="1407" spans="15:16">
      <c r="O1407" s="107"/>
      <c r="P1407" s="108"/>
    </row>
    <row r="1408" spans="15:16">
      <c r="O1408" s="107"/>
      <c r="P1408" s="108"/>
    </row>
    <row r="1409" spans="15:16">
      <c r="O1409" s="107"/>
      <c r="P1409" s="108"/>
    </row>
    <row r="1410" spans="15:16">
      <c r="O1410" s="107"/>
      <c r="P1410" s="108"/>
    </row>
    <row r="1411" spans="15:16">
      <c r="O1411" s="107"/>
      <c r="P1411" s="108"/>
    </row>
    <row r="1412" spans="15:16">
      <c r="O1412" s="107"/>
      <c r="P1412" s="108"/>
    </row>
    <row r="1413" spans="15:16">
      <c r="O1413" s="107"/>
      <c r="P1413" s="108"/>
    </row>
    <row r="1414" spans="15:16">
      <c r="O1414" s="107"/>
      <c r="P1414" s="108"/>
    </row>
    <row r="1415" spans="15:16">
      <c r="O1415" s="107"/>
      <c r="P1415" s="108"/>
    </row>
    <row r="1416" spans="15:16">
      <c r="O1416" s="107"/>
      <c r="P1416" s="108"/>
    </row>
    <row r="1417" spans="15:16">
      <c r="O1417" s="107"/>
      <c r="P1417" s="108"/>
    </row>
    <row r="1418" spans="15:16">
      <c r="O1418" s="107"/>
      <c r="P1418" s="108"/>
    </row>
    <row r="1419" spans="15:16">
      <c r="O1419" s="107"/>
      <c r="P1419" s="108"/>
    </row>
    <row r="1420" spans="15:16">
      <c r="O1420" s="107"/>
      <c r="P1420" s="108"/>
    </row>
    <row r="1421" spans="15:16">
      <c r="O1421" s="107"/>
      <c r="P1421" s="108"/>
    </row>
    <row r="1422" spans="15:16">
      <c r="O1422" s="107"/>
      <c r="P1422" s="108"/>
    </row>
    <row r="1423" spans="15:16">
      <c r="O1423" s="107"/>
      <c r="P1423" s="108"/>
    </row>
    <row r="1424" spans="15:16">
      <c r="O1424" s="107"/>
      <c r="P1424" s="108"/>
    </row>
    <row r="1425" spans="15:16">
      <c r="O1425" s="107"/>
      <c r="P1425" s="108"/>
    </row>
    <row r="1426" spans="15:16">
      <c r="O1426" s="107"/>
      <c r="P1426" s="108"/>
    </row>
    <row r="1427" spans="15:16">
      <c r="O1427" s="107"/>
      <c r="P1427" s="108"/>
    </row>
    <row r="1428" spans="15:16">
      <c r="O1428" s="107"/>
      <c r="P1428" s="108"/>
    </row>
    <row r="1429" spans="15:16">
      <c r="O1429" s="107"/>
      <c r="P1429" s="108"/>
    </row>
    <row r="1430" spans="15:16">
      <c r="O1430" s="107"/>
      <c r="P1430" s="108"/>
    </row>
    <row r="1431" spans="15:16">
      <c r="O1431" s="107"/>
      <c r="P1431" s="108"/>
    </row>
    <row r="1432" spans="15:16">
      <c r="O1432" s="107"/>
      <c r="P1432" s="108"/>
    </row>
    <row r="1433" spans="15:16">
      <c r="O1433" s="107"/>
      <c r="P1433" s="108"/>
    </row>
    <row r="1434" spans="15:16">
      <c r="O1434" s="107"/>
      <c r="P1434" s="108"/>
    </row>
    <row r="1435" spans="15:16">
      <c r="O1435" s="107"/>
      <c r="P1435" s="108"/>
    </row>
    <row r="1436" spans="15:16">
      <c r="O1436" s="107"/>
      <c r="P1436" s="108"/>
    </row>
    <row r="1437" spans="15:16">
      <c r="O1437" s="107"/>
      <c r="P1437" s="108"/>
    </row>
    <row r="1438" spans="15:16">
      <c r="O1438" s="107"/>
      <c r="P1438" s="108"/>
    </row>
    <row r="1439" spans="15:16">
      <c r="O1439" s="107"/>
      <c r="P1439" s="108"/>
    </row>
    <row r="1440" spans="15:16">
      <c r="O1440" s="107"/>
      <c r="P1440" s="108"/>
    </row>
    <row r="1441" spans="15:16">
      <c r="O1441" s="107"/>
      <c r="P1441" s="108"/>
    </row>
    <row r="1442" spans="15:16">
      <c r="O1442" s="107"/>
      <c r="P1442" s="108"/>
    </row>
    <row r="1443" spans="15:16">
      <c r="O1443" s="107"/>
      <c r="P1443" s="108"/>
    </row>
    <row r="1444" spans="15:16">
      <c r="O1444" s="107"/>
      <c r="P1444" s="108"/>
    </row>
    <row r="1445" spans="15:16">
      <c r="O1445" s="107"/>
      <c r="P1445" s="108"/>
    </row>
    <row r="1446" spans="15:16">
      <c r="O1446" s="107"/>
      <c r="P1446" s="108"/>
    </row>
    <row r="1447" spans="15:16">
      <c r="O1447" s="107"/>
      <c r="P1447" s="108"/>
    </row>
    <row r="1448" spans="15:16">
      <c r="O1448" s="107"/>
      <c r="P1448" s="108"/>
    </row>
    <row r="1449" spans="15:16">
      <c r="O1449" s="107"/>
      <c r="P1449" s="108"/>
    </row>
    <row r="1450" spans="15:16">
      <c r="O1450" s="107"/>
      <c r="P1450" s="108"/>
    </row>
    <row r="1451" spans="15:16">
      <c r="O1451" s="107"/>
      <c r="P1451" s="108"/>
    </row>
    <row r="1452" spans="15:16">
      <c r="O1452" s="107"/>
      <c r="P1452" s="108"/>
    </row>
    <row r="1453" spans="15:16">
      <c r="O1453" s="107"/>
      <c r="P1453" s="108"/>
    </row>
    <row r="1454" spans="15:16">
      <c r="O1454" s="107"/>
      <c r="P1454" s="108"/>
    </row>
    <row r="1455" spans="15:16">
      <c r="O1455" s="107"/>
      <c r="P1455" s="108"/>
    </row>
    <row r="1456" spans="15:16">
      <c r="O1456" s="107"/>
      <c r="P1456" s="108"/>
    </row>
    <row r="1457" spans="15:16">
      <c r="O1457" s="107"/>
      <c r="P1457" s="108"/>
    </row>
    <row r="1458" spans="15:16">
      <c r="O1458" s="107"/>
      <c r="P1458" s="108"/>
    </row>
    <row r="1459" spans="15:16">
      <c r="O1459" s="107"/>
      <c r="P1459" s="108"/>
    </row>
    <row r="1460" spans="15:16">
      <c r="O1460" s="107"/>
      <c r="P1460" s="108"/>
    </row>
    <row r="1461" spans="15:16">
      <c r="O1461" s="107"/>
      <c r="P1461" s="108"/>
    </row>
    <row r="1462" spans="15:16">
      <c r="O1462" s="107"/>
      <c r="P1462" s="108"/>
    </row>
    <row r="1463" spans="15:16">
      <c r="O1463" s="107"/>
      <c r="P1463" s="108"/>
    </row>
    <row r="1464" spans="15:16">
      <c r="O1464" s="107"/>
      <c r="P1464" s="108"/>
    </row>
    <row r="1465" spans="15:16">
      <c r="O1465" s="107"/>
      <c r="P1465" s="108"/>
    </row>
    <row r="1466" spans="15:16">
      <c r="O1466" s="107"/>
      <c r="P1466" s="108"/>
    </row>
    <row r="1467" spans="15:16">
      <c r="O1467" s="107"/>
      <c r="P1467" s="108"/>
    </row>
    <row r="1468" spans="15:16">
      <c r="O1468" s="107"/>
      <c r="P1468" s="108"/>
    </row>
    <row r="1469" spans="15:16">
      <c r="O1469" s="107"/>
      <c r="P1469" s="108"/>
    </row>
    <row r="1470" spans="15:16">
      <c r="O1470" s="107"/>
      <c r="P1470" s="108"/>
    </row>
    <row r="1471" spans="15:16">
      <c r="O1471" s="107"/>
      <c r="P1471" s="108"/>
    </row>
    <row r="1472" spans="15:16">
      <c r="O1472" s="107"/>
      <c r="P1472" s="108"/>
    </row>
    <row r="1473" spans="15:16">
      <c r="O1473" s="107"/>
      <c r="P1473" s="108"/>
    </row>
    <row r="1474" spans="15:16">
      <c r="O1474" s="107"/>
      <c r="P1474" s="108"/>
    </row>
    <row r="1475" spans="15:16">
      <c r="O1475" s="107"/>
      <c r="P1475" s="108"/>
    </row>
    <row r="1476" spans="15:16">
      <c r="O1476" s="107"/>
      <c r="P1476" s="108"/>
    </row>
    <row r="1477" spans="15:16">
      <c r="O1477" s="107"/>
      <c r="P1477" s="108"/>
    </row>
    <row r="1478" spans="15:16">
      <c r="O1478" s="107"/>
      <c r="P1478" s="108"/>
    </row>
    <row r="1479" spans="15:16">
      <c r="O1479" s="107"/>
      <c r="P1479" s="108"/>
    </row>
    <row r="1480" spans="15:16">
      <c r="O1480" s="107"/>
      <c r="P1480" s="108"/>
    </row>
    <row r="1481" spans="15:16">
      <c r="O1481" s="107"/>
      <c r="P1481" s="108"/>
    </row>
    <row r="1482" spans="15:16">
      <c r="O1482" s="107"/>
      <c r="P1482" s="108"/>
    </row>
    <row r="1483" spans="15:16">
      <c r="O1483" s="107"/>
      <c r="P1483" s="108"/>
    </row>
    <row r="1484" spans="15:16">
      <c r="O1484" s="107"/>
      <c r="P1484" s="108"/>
    </row>
    <row r="1485" spans="15:16">
      <c r="O1485" s="107"/>
      <c r="P1485" s="108"/>
    </row>
    <row r="1486" spans="15:16">
      <c r="O1486" s="107"/>
      <c r="P1486" s="108"/>
    </row>
    <row r="1487" spans="15:16">
      <c r="O1487" s="107"/>
      <c r="P1487" s="108"/>
    </row>
    <row r="1488" spans="15:16">
      <c r="O1488" s="107"/>
      <c r="P1488" s="108"/>
    </row>
    <row r="1489" spans="15:16">
      <c r="O1489" s="107"/>
      <c r="P1489" s="108"/>
    </row>
    <row r="1490" spans="15:16">
      <c r="O1490" s="107"/>
      <c r="P1490" s="108"/>
    </row>
    <row r="1491" spans="15:16">
      <c r="O1491" s="107"/>
      <c r="P1491" s="108"/>
    </row>
    <row r="1492" spans="15:16">
      <c r="O1492" s="107"/>
      <c r="P1492" s="108"/>
    </row>
    <row r="1493" spans="15:16">
      <c r="O1493" s="107"/>
      <c r="P1493" s="108"/>
    </row>
    <row r="1494" spans="15:16">
      <c r="O1494" s="107"/>
      <c r="P1494" s="108"/>
    </row>
    <row r="1495" spans="15:16">
      <c r="O1495" s="107"/>
      <c r="P1495" s="108"/>
    </row>
    <row r="1496" spans="15:16">
      <c r="O1496" s="107"/>
      <c r="P1496" s="108"/>
    </row>
    <row r="1497" spans="15:16">
      <c r="O1497" s="107"/>
      <c r="P1497" s="108"/>
    </row>
    <row r="1498" spans="15:16">
      <c r="O1498" s="107"/>
      <c r="P1498" s="108"/>
    </row>
    <row r="1499" spans="15:16">
      <c r="O1499" s="107"/>
      <c r="P1499" s="108"/>
    </row>
    <row r="1500" spans="15:16">
      <c r="O1500" s="107"/>
      <c r="P1500" s="108"/>
    </row>
    <row r="1501" spans="15:16">
      <c r="O1501" s="107"/>
      <c r="P1501" s="108"/>
    </row>
    <row r="1502" spans="15:16">
      <c r="O1502" s="107"/>
      <c r="P1502" s="108"/>
    </row>
    <row r="1503" spans="15:16">
      <c r="O1503" s="107"/>
      <c r="P1503" s="108"/>
    </row>
    <row r="1504" spans="15:16">
      <c r="O1504" s="107"/>
      <c r="P1504" s="108"/>
    </row>
    <row r="1505" spans="15:16">
      <c r="O1505" s="107"/>
      <c r="P1505" s="108"/>
    </row>
    <row r="1506" spans="15:16">
      <c r="O1506" s="107"/>
      <c r="P1506" s="108"/>
    </row>
    <row r="1507" spans="15:16">
      <c r="O1507" s="107"/>
      <c r="P1507" s="108"/>
    </row>
    <row r="1508" spans="15:16">
      <c r="O1508" s="107"/>
      <c r="P1508" s="108"/>
    </row>
    <row r="1509" spans="15:16">
      <c r="O1509" s="107"/>
      <c r="P1509" s="108"/>
    </row>
    <row r="1510" spans="15:16">
      <c r="O1510" s="107"/>
      <c r="P1510" s="108"/>
    </row>
    <row r="1511" spans="15:16">
      <c r="O1511" s="107"/>
      <c r="P1511" s="108"/>
    </row>
    <row r="1512" spans="15:16">
      <c r="O1512" s="107"/>
      <c r="P1512" s="108"/>
    </row>
    <row r="1513" spans="15:16">
      <c r="O1513" s="107"/>
      <c r="P1513" s="108"/>
    </row>
    <row r="1514" spans="15:16">
      <c r="O1514" s="107"/>
      <c r="P1514" s="108"/>
    </row>
    <row r="1515" spans="15:16">
      <c r="O1515" s="107"/>
      <c r="P1515" s="108"/>
    </row>
    <row r="1516" spans="15:16">
      <c r="O1516" s="107"/>
      <c r="P1516" s="108"/>
    </row>
    <row r="1517" spans="15:16">
      <c r="O1517" s="107"/>
      <c r="P1517" s="108"/>
    </row>
    <row r="1518" spans="15:16">
      <c r="O1518" s="107"/>
      <c r="P1518" s="108"/>
    </row>
    <row r="1519" spans="15:16">
      <c r="O1519" s="107"/>
      <c r="P1519" s="108"/>
    </row>
    <row r="1520" spans="15:16">
      <c r="O1520" s="107"/>
      <c r="P1520" s="108"/>
    </row>
    <row r="1521" spans="15:16">
      <c r="O1521" s="107"/>
      <c r="P1521" s="108"/>
    </row>
    <row r="1522" spans="15:16">
      <c r="O1522" s="107"/>
      <c r="P1522" s="108"/>
    </row>
    <row r="1523" spans="15:16">
      <c r="O1523" s="107"/>
      <c r="P1523" s="108"/>
    </row>
    <row r="1524" spans="15:16">
      <c r="O1524" s="107"/>
      <c r="P1524" s="108"/>
    </row>
    <row r="1525" spans="15:16">
      <c r="O1525" s="107"/>
      <c r="P1525" s="108"/>
    </row>
    <row r="1526" spans="15:16">
      <c r="O1526" s="107"/>
      <c r="P1526" s="108"/>
    </row>
    <row r="1527" spans="15:16">
      <c r="O1527" s="107"/>
      <c r="P1527" s="108"/>
    </row>
    <row r="1528" spans="15:16">
      <c r="O1528" s="107"/>
      <c r="P1528" s="108"/>
    </row>
    <row r="1529" spans="15:16">
      <c r="O1529" s="107"/>
      <c r="P1529" s="108"/>
    </row>
    <row r="1530" spans="15:16">
      <c r="O1530" s="107"/>
      <c r="P1530" s="108"/>
    </row>
    <row r="1531" spans="15:16">
      <c r="O1531" s="107"/>
      <c r="P1531" s="108"/>
    </row>
    <row r="1532" spans="15:16">
      <c r="O1532" s="107"/>
      <c r="P1532" s="108"/>
    </row>
    <row r="1533" spans="15:16">
      <c r="O1533" s="107"/>
      <c r="P1533" s="108"/>
    </row>
    <row r="1534" spans="15:16">
      <c r="O1534" s="107"/>
      <c r="P1534" s="108"/>
    </row>
    <row r="1535" spans="15:16">
      <c r="O1535" s="107"/>
      <c r="P1535" s="108"/>
    </row>
    <row r="1536" spans="15:16">
      <c r="O1536" s="107"/>
      <c r="P1536" s="108"/>
    </row>
    <row r="1537" spans="15:16">
      <c r="O1537" s="107"/>
      <c r="P1537" s="108"/>
    </row>
    <row r="1538" spans="15:16">
      <c r="O1538" s="107"/>
      <c r="P1538" s="108"/>
    </row>
    <row r="1539" spans="15:16">
      <c r="O1539" s="107"/>
      <c r="P1539" s="108"/>
    </row>
    <row r="1540" spans="15:16">
      <c r="O1540" s="107"/>
      <c r="P1540" s="108"/>
    </row>
    <row r="1541" spans="15:16">
      <c r="O1541" s="107"/>
      <c r="P1541" s="108"/>
    </row>
    <row r="1542" spans="15:16">
      <c r="O1542" s="107"/>
      <c r="P1542" s="108"/>
    </row>
    <row r="1543" spans="15:16">
      <c r="O1543" s="107"/>
      <c r="P1543" s="108"/>
    </row>
    <row r="1544" spans="15:16">
      <c r="O1544" s="107"/>
      <c r="P1544" s="108"/>
    </row>
    <row r="1545" spans="15:16">
      <c r="O1545" s="107"/>
      <c r="P1545" s="108"/>
    </row>
    <row r="1546" spans="15:16">
      <c r="O1546" s="107"/>
      <c r="P1546" s="108"/>
    </row>
    <row r="1547" spans="15:16">
      <c r="O1547" s="107"/>
      <c r="P1547" s="108"/>
    </row>
    <row r="1548" spans="15:16">
      <c r="O1548" s="107"/>
      <c r="P1548" s="108"/>
    </row>
    <row r="1549" spans="15:16">
      <c r="O1549" s="107"/>
      <c r="P1549" s="108"/>
    </row>
    <row r="1550" spans="15:16">
      <c r="O1550" s="107"/>
      <c r="P1550" s="108"/>
    </row>
    <row r="1551" spans="15:16">
      <c r="O1551" s="107"/>
      <c r="P1551" s="108"/>
    </row>
    <row r="1552" spans="15:16">
      <c r="O1552" s="107"/>
      <c r="P1552" s="108"/>
    </row>
    <row r="1553" spans="15:16">
      <c r="O1553" s="107"/>
      <c r="P1553" s="108"/>
    </row>
    <row r="1554" spans="15:16">
      <c r="O1554" s="107"/>
      <c r="P1554" s="108"/>
    </row>
    <row r="1555" spans="15:16">
      <c r="O1555" s="107"/>
      <c r="P1555" s="108"/>
    </row>
    <row r="1556" spans="15:16">
      <c r="O1556" s="107"/>
      <c r="P1556" s="108"/>
    </row>
    <row r="1557" spans="15:16">
      <c r="O1557" s="107"/>
      <c r="P1557" s="108"/>
    </row>
    <row r="1558" spans="15:16">
      <c r="O1558" s="107"/>
      <c r="P1558" s="108"/>
    </row>
    <row r="1559" spans="15:16">
      <c r="O1559" s="107"/>
      <c r="P1559" s="108"/>
    </row>
    <row r="1560" spans="15:16">
      <c r="O1560" s="107"/>
      <c r="P1560" s="108"/>
    </row>
    <row r="1561" spans="15:16">
      <c r="O1561" s="107"/>
      <c r="P1561" s="108"/>
    </row>
    <row r="1562" spans="15:16">
      <c r="O1562" s="107"/>
      <c r="P1562" s="108"/>
    </row>
    <row r="1563" spans="15:16">
      <c r="O1563" s="107"/>
      <c r="P1563" s="108"/>
    </row>
    <row r="1564" spans="15:16">
      <c r="O1564" s="107"/>
      <c r="P1564" s="108"/>
    </row>
    <row r="1565" spans="15:16">
      <c r="O1565" s="107"/>
      <c r="P1565" s="108"/>
    </row>
    <row r="1566" spans="15:16">
      <c r="O1566" s="107"/>
      <c r="P1566" s="108"/>
    </row>
    <row r="1567" spans="15:16">
      <c r="O1567" s="107"/>
      <c r="P1567" s="108"/>
    </row>
    <row r="1568" spans="15:16">
      <c r="O1568" s="107"/>
      <c r="P1568" s="108"/>
    </row>
    <row r="1569" spans="15:16">
      <c r="O1569" s="107"/>
      <c r="P1569" s="108"/>
    </row>
    <row r="1570" spans="15:16">
      <c r="O1570" s="107"/>
      <c r="P1570" s="108"/>
    </row>
    <row r="1571" spans="15:16">
      <c r="O1571" s="107"/>
      <c r="P1571" s="108"/>
    </row>
    <row r="1572" spans="15:16">
      <c r="O1572" s="107"/>
      <c r="P1572" s="108"/>
    </row>
    <row r="1573" spans="15:16">
      <c r="O1573" s="107"/>
      <c r="P1573" s="108"/>
    </row>
    <row r="1574" spans="15:16">
      <c r="O1574" s="107"/>
      <c r="P1574" s="108"/>
    </row>
    <row r="1575" spans="15:16">
      <c r="O1575" s="107"/>
      <c r="P1575" s="108"/>
    </row>
    <row r="1576" spans="15:16">
      <c r="O1576" s="107"/>
      <c r="P1576" s="108"/>
    </row>
    <row r="1577" spans="15:16">
      <c r="O1577" s="107"/>
      <c r="P1577" s="108"/>
    </row>
    <row r="1578" spans="15:16">
      <c r="O1578" s="107"/>
      <c r="P1578" s="108"/>
    </row>
    <row r="1579" spans="15:16">
      <c r="O1579" s="107"/>
      <c r="P1579" s="108"/>
    </row>
    <row r="1580" spans="15:16">
      <c r="O1580" s="107"/>
      <c r="P1580" s="108"/>
    </row>
    <row r="1581" spans="15:16">
      <c r="O1581" s="107"/>
      <c r="P1581" s="108"/>
    </row>
    <row r="1582" spans="15:16">
      <c r="O1582" s="107"/>
      <c r="P1582" s="108"/>
    </row>
    <row r="1583" spans="15:16">
      <c r="O1583" s="107"/>
      <c r="P1583" s="108"/>
    </row>
    <row r="1584" spans="15:16">
      <c r="O1584" s="107"/>
      <c r="P1584" s="108"/>
    </row>
    <row r="1585" spans="15:16">
      <c r="O1585" s="107"/>
      <c r="P1585" s="108"/>
    </row>
    <row r="1586" spans="15:16">
      <c r="O1586" s="107"/>
      <c r="P1586" s="108"/>
    </row>
    <row r="1587" spans="15:16">
      <c r="O1587" s="107"/>
      <c r="P1587" s="108"/>
    </row>
    <row r="1588" spans="15:16">
      <c r="O1588" s="107"/>
      <c r="P1588" s="108"/>
    </row>
    <row r="1589" spans="15:16">
      <c r="O1589" s="107"/>
      <c r="P1589" s="108"/>
    </row>
    <row r="1590" spans="15:16">
      <c r="O1590" s="107"/>
      <c r="P1590" s="108"/>
    </row>
    <row r="1591" spans="15:16">
      <c r="O1591" s="107"/>
      <c r="P1591" s="108"/>
    </row>
    <row r="1592" spans="15:16">
      <c r="O1592" s="107"/>
      <c r="P1592" s="108"/>
    </row>
    <row r="1593" spans="15:16">
      <c r="O1593" s="107"/>
      <c r="P1593" s="108"/>
    </row>
    <row r="1594" spans="15:16">
      <c r="O1594" s="107"/>
      <c r="P1594" s="108"/>
    </row>
    <row r="1595" spans="15:16">
      <c r="O1595" s="107"/>
      <c r="P1595" s="108"/>
    </row>
    <row r="1596" spans="15:16">
      <c r="O1596" s="107"/>
      <c r="P1596" s="108"/>
    </row>
    <row r="1597" spans="15:16">
      <c r="O1597" s="107"/>
      <c r="P1597" s="108"/>
    </row>
    <row r="1598" spans="15:16">
      <c r="O1598" s="107"/>
      <c r="P1598" s="108"/>
    </row>
    <row r="1599" spans="15:16">
      <c r="O1599" s="107"/>
      <c r="P1599" s="108"/>
    </row>
    <row r="1600" spans="15:16">
      <c r="O1600" s="107"/>
      <c r="P1600" s="108"/>
    </row>
    <row r="1601" spans="15:16">
      <c r="O1601" s="107"/>
      <c r="P1601" s="108"/>
    </row>
    <row r="1602" spans="15:16">
      <c r="O1602" s="107"/>
      <c r="P1602" s="108"/>
    </row>
    <row r="1603" spans="15:16">
      <c r="O1603" s="107"/>
      <c r="P1603" s="108"/>
    </row>
    <row r="1604" spans="15:16">
      <c r="O1604" s="107"/>
      <c r="P1604" s="108"/>
    </row>
    <row r="1605" spans="15:16">
      <c r="O1605" s="107"/>
      <c r="P1605" s="108"/>
    </row>
    <row r="1606" spans="15:16">
      <c r="O1606" s="107"/>
      <c r="P1606" s="108"/>
    </row>
    <row r="1607" spans="15:16">
      <c r="O1607" s="107"/>
      <c r="P1607" s="108"/>
    </row>
    <row r="1608" spans="15:16">
      <c r="O1608" s="107"/>
      <c r="P1608" s="108"/>
    </row>
    <row r="1609" spans="15:16">
      <c r="O1609" s="107"/>
      <c r="P1609" s="108"/>
    </row>
    <row r="1610" spans="15:16">
      <c r="O1610" s="107"/>
      <c r="P1610" s="108"/>
    </row>
    <row r="1611" spans="15:16">
      <c r="O1611" s="107"/>
      <c r="P1611" s="108"/>
    </row>
    <row r="1612" spans="15:16">
      <c r="O1612" s="107"/>
      <c r="P1612" s="108"/>
    </row>
    <row r="1613" spans="15:16">
      <c r="O1613" s="107"/>
      <c r="P1613" s="108"/>
    </row>
    <row r="1614" spans="15:16">
      <c r="O1614" s="107"/>
      <c r="P1614" s="108"/>
    </row>
    <row r="1615" spans="15:16">
      <c r="O1615" s="107"/>
      <c r="P1615" s="108"/>
    </row>
    <row r="1616" spans="15:16">
      <c r="O1616" s="107"/>
      <c r="P1616" s="108"/>
    </row>
    <row r="1617" spans="15:16">
      <c r="O1617" s="107"/>
      <c r="P1617" s="108"/>
    </row>
    <row r="1618" spans="15:16">
      <c r="O1618" s="107"/>
      <c r="P1618" s="108"/>
    </row>
    <row r="1619" spans="15:16">
      <c r="O1619" s="107"/>
      <c r="P1619" s="108"/>
    </row>
    <row r="1620" spans="15:16">
      <c r="O1620" s="107"/>
      <c r="P1620" s="108"/>
    </row>
    <row r="1621" spans="15:16">
      <c r="O1621" s="107"/>
      <c r="P1621" s="108"/>
    </row>
    <row r="1622" spans="15:16">
      <c r="O1622" s="107"/>
      <c r="P1622" s="108"/>
    </row>
    <row r="1623" spans="15:16">
      <c r="O1623" s="107"/>
      <c r="P1623" s="108"/>
    </row>
    <row r="1624" spans="15:16">
      <c r="O1624" s="107"/>
      <c r="P1624" s="108"/>
    </row>
    <row r="1625" spans="15:16">
      <c r="O1625" s="107"/>
      <c r="P1625" s="108"/>
    </row>
    <row r="1626" spans="15:16">
      <c r="O1626" s="107"/>
      <c r="P1626" s="108"/>
    </row>
    <row r="1627" spans="15:16">
      <c r="O1627" s="107"/>
      <c r="P1627" s="108"/>
    </row>
    <row r="1628" spans="15:16">
      <c r="O1628" s="107"/>
      <c r="P1628" s="108"/>
    </row>
    <row r="1629" spans="15:16">
      <c r="O1629" s="107"/>
      <c r="P1629" s="108"/>
    </row>
    <row r="1630" spans="15:16">
      <c r="O1630" s="107"/>
      <c r="P1630" s="108"/>
    </row>
    <row r="1631" spans="15:16">
      <c r="O1631" s="107"/>
      <c r="P1631" s="108"/>
    </row>
    <row r="1632" spans="15:16">
      <c r="O1632" s="107"/>
      <c r="P1632" s="108"/>
    </row>
    <row r="1633" spans="15:16">
      <c r="O1633" s="107"/>
      <c r="P1633" s="108"/>
    </row>
    <row r="1634" spans="15:16">
      <c r="O1634" s="107"/>
      <c r="P1634" s="108"/>
    </row>
    <row r="1635" spans="15:16">
      <c r="O1635" s="107"/>
      <c r="P1635" s="108"/>
    </row>
    <row r="1636" spans="15:16">
      <c r="O1636" s="107"/>
      <c r="P1636" s="108"/>
    </row>
    <row r="1637" spans="15:16">
      <c r="O1637" s="107"/>
      <c r="P1637" s="108"/>
    </row>
    <row r="1638" spans="15:16">
      <c r="O1638" s="107"/>
      <c r="P1638" s="108"/>
    </row>
    <row r="1639" spans="15:16">
      <c r="O1639" s="107"/>
      <c r="P1639" s="108"/>
    </row>
    <row r="1640" spans="15:16">
      <c r="O1640" s="107"/>
      <c r="P1640" s="108"/>
    </row>
    <row r="1641" spans="15:16">
      <c r="O1641" s="107"/>
      <c r="P1641" s="108"/>
    </row>
    <row r="1642" spans="15:16">
      <c r="O1642" s="107"/>
      <c r="P1642" s="108"/>
    </row>
    <row r="1643" spans="15:16">
      <c r="O1643" s="107"/>
      <c r="P1643" s="108"/>
    </row>
    <row r="1644" spans="15:16">
      <c r="O1644" s="107"/>
      <c r="P1644" s="108"/>
    </row>
    <row r="1645" spans="15:16">
      <c r="O1645" s="107"/>
      <c r="P1645" s="108"/>
    </row>
    <row r="1646" spans="15:16">
      <c r="O1646" s="107"/>
      <c r="P1646" s="108"/>
    </row>
    <row r="1647" spans="15:16">
      <c r="O1647" s="107"/>
      <c r="P1647" s="108"/>
    </row>
    <row r="1648" spans="15:16">
      <c r="O1648" s="107"/>
      <c r="P1648" s="108"/>
    </row>
    <row r="1649" spans="15:16">
      <c r="O1649" s="107"/>
      <c r="P1649" s="108"/>
    </row>
    <row r="1650" spans="15:16">
      <c r="O1650" s="107"/>
      <c r="P1650" s="108"/>
    </row>
    <row r="1651" spans="15:16">
      <c r="O1651" s="107"/>
      <c r="P1651" s="108"/>
    </row>
    <row r="1652" spans="15:16">
      <c r="O1652" s="107"/>
      <c r="P1652" s="108"/>
    </row>
    <row r="1653" spans="15:16">
      <c r="O1653" s="107"/>
      <c r="P1653" s="108"/>
    </row>
    <row r="1654" spans="15:16">
      <c r="O1654" s="107"/>
      <c r="P1654" s="108"/>
    </row>
    <row r="1655" spans="15:16">
      <c r="O1655" s="107"/>
      <c r="P1655" s="108"/>
    </row>
    <row r="1656" spans="15:16">
      <c r="O1656" s="107"/>
      <c r="P1656" s="108"/>
    </row>
    <row r="1657" spans="15:16">
      <c r="O1657" s="107"/>
      <c r="P1657" s="108"/>
    </row>
    <row r="1658" spans="15:16">
      <c r="O1658" s="107"/>
      <c r="P1658" s="108"/>
    </row>
    <row r="1659" spans="15:16">
      <c r="O1659" s="107"/>
      <c r="P1659" s="108"/>
    </row>
    <row r="1660" spans="15:16">
      <c r="O1660" s="107"/>
      <c r="P1660" s="108"/>
    </row>
    <row r="1661" spans="15:16">
      <c r="O1661" s="107"/>
      <c r="P1661" s="108"/>
    </row>
    <row r="1662" spans="15:16">
      <c r="O1662" s="107"/>
      <c r="P1662" s="108"/>
    </row>
    <row r="1663" spans="15:16">
      <c r="O1663" s="107"/>
      <c r="P1663" s="108"/>
    </row>
    <row r="1664" spans="15:16">
      <c r="O1664" s="107"/>
      <c r="P1664" s="108"/>
    </row>
    <row r="1665" spans="15:16">
      <c r="O1665" s="107"/>
      <c r="P1665" s="108"/>
    </row>
    <row r="1666" spans="15:16">
      <c r="O1666" s="107"/>
      <c r="P1666" s="108"/>
    </row>
    <row r="1667" spans="15:16">
      <c r="O1667" s="107"/>
      <c r="P1667" s="108"/>
    </row>
    <row r="1668" spans="15:16">
      <c r="O1668" s="107"/>
      <c r="P1668" s="108"/>
    </row>
    <row r="1669" spans="15:16">
      <c r="O1669" s="107"/>
      <c r="P1669" s="108"/>
    </row>
    <row r="1670" spans="15:16">
      <c r="O1670" s="107"/>
      <c r="P1670" s="108"/>
    </row>
    <row r="1671" spans="15:16">
      <c r="O1671" s="107"/>
      <c r="P1671" s="108"/>
    </row>
    <row r="1672" spans="15:16">
      <c r="O1672" s="107"/>
      <c r="P1672" s="108"/>
    </row>
    <row r="1673" spans="15:16">
      <c r="O1673" s="107"/>
      <c r="P1673" s="108"/>
    </row>
    <row r="1674" spans="15:16">
      <c r="O1674" s="107"/>
      <c r="P1674" s="108"/>
    </row>
    <row r="1675" spans="15:16">
      <c r="O1675" s="107"/>
      <c r="P1675" s="108"/>
    </row>
    <row r="1676" spans="15:16">
      <c r="O1676" s="107"/>
      <c r="P1676" s="108"/>
    </row>
    <row r="1677" spans="15:16">
      <c r="O1677" s="107"/>
      <c r="P1677" s="108"/>
    </row>
    <row r="1678" spans="15:16">
      <c r="O1678" s="107"/>
      <c r="P1678" s="108"/>
    </row>
    <row r="1679" spans="15:16">
      <c r="O1679" s="107"/>
      <c r="P1679" s="108"/>
    </row>
    <row r="1680" spans="15:16">
      <c r="O1680" s="107"/>
      <c r="P1680" s="108"/>
    </row>
    <row r="1681" spans="15:16">
      <c r="O1681" s="107"/>
      <c r="P1681" s="108"/>
    </row>
    <row r="1682" spans="15:16">
      <c r="O1682" s="107"/>
      <c r="P1682" s="108"/>
    </row>
    <row r="1683" spans="15:16">
      <c r="O1683" s="107"/>
      <c r="P1683" s="108"/>
    </row>
    <row r="1684" spans="15:16">
      <c r="O1684" s="107"/>
      <c r="P1684" s="108"/>
    </row>
    <row r="1685" spans="15:16">
      <c r="O1685" s="107"/>
      <c r="P1685" s="108"/>
    </row>
    <row r="1686" spans="15:16">
      <c r="O1686" s="107"/>
      <c r="P1686" s="108"/>
    </row>
    <row r="1687" spans="15:16">
      <c r="O1687" s="107"/>
      <c r="P1687" s="108"/>
    </row>
    <row r="1688" spans="15:16">
      <c r="O1688" s="107"/>
      <c r="P1688" s="108"/>
    </row>
    <row r="1689" spans="15:16">
      <c r="O1689" s="107"/>
      <c r="P1689" s="108"/>
    </row>
    <row r="1690" spans="15:16">
      <c r="O1690" s="107"/>
      <c r="P1690" s="108"/>
    </row>
    <row r="1691" spans="15:16">
      <c r="O1691" s="107"/>
      <c r="P1691" s="108"/>
    </row>
    <row r="1692" spans="15:16">
      <c r="O1692" s="107"/>
      <c r="P1692" s="108"/>
    </row>
    <row r="1693" spans="15:16">
      <c r="O1693" s="107"/>
      <c r="P1693" s="108"/>
    </row>
    <row r="1694" spans="15:16">
      <c r="O1694" s="107"/>
      <c r="P1694" s="108"/>
    </row>
    <row r="1695" spans="15:16">
      <c r="O1695" s="107"/>
      <c r="P1695" s="108"/>
    </row>
    <row r="1696" spans="15:16">
      <c r="O1696" s="107"/>
      <c r="P1696" s="108"/>
    </row>
    <row r="1697" spans="15:16">
      <c r="O1697" s="107"/>
      <c r="P1697" s="108"/>
    </row>
    <row r="1698" spans="15:16">
      <c r="O1698" s="107"/>
      <c r="P1698" s="108"/>
    </row>
    <row r="1699" spans="15:16">
      <c r="O1699" s="107"/>
      <c r="P1699" s="108"/>
    </row>
    <row r="1700" spans="15:16">
      <c r="O1700" s="107"/>
      <c r="P1700" s="108"/>
    </row>
    <row r="1701" spans="15:16">
      <c r="O1701" s="107"/>
      <c r="P1701" s="108"/>
    </row>
    <row r="1702" spans="15:16">
      <c r="O1702" s="107"/>
      <c r="P1702" s="108"/>
    </row>
    <row r="1703" spans="15:16">
      <c r="O1703" s="107"/>
      <c r="P1703" s="108"/>
    </row>
    <row r="1704" spans="15:16">
      <c r="O1704" s="107"/>
      <c r="P1704" s="108"/>
    </row>
    <row r="1705" spans="15:16">
      <c r="O1705" s="107"/>
      <c r="P1705" s="108"/>
    </row>
    <row r="1706" spans="15:16">
      <c r="O1706" s="107"/>
      <c r="P1706" s="108"/>
    </row>
    <row r="1707" spans="15:16">
      <c r="O1707" s="107"/>
      <c r="P1707" s="108"/>
    </row>
    <row r="1708" spans="15:16">
      <c r="O1708" s="107"/>
      <c r="P1708" s="108"/>
    </row>
    <row r="1709" spans="15:16">
      <c r="O1709" s="107"/>
      <c r="P1709" s="108"/>
    </row>
    <row r="1710" spans="15:16">
      <c r="O1710" s="107"/>
      <c r="P1710" s="108"/>
    </row>
    <row r="1711" spans="15:16">
      <c r="O1711" s="107"/>
      <c r="P1711" s="108"/>
    </row>
    <row r="1712" spans="15:16">
      <c r="O1712" s="107"/>
      <c r="P1712" s="108"/>
    </row>
    <row r="1713" spans="15:16">
      <c r="O1713" s="107"/>
      <c r="P1713" s="108"/>
    </row>
    <row r="1714" spans="15:16">
      <c r="O1714" s="107"/>
      <c r="P1714" s="108"/>
    </row>
    <row r="1715" spans="15:16">
      <c r="O1715" s="107"/>
      <c r="P1715" s="108"/>
    </row>
    <row r="1716" spans="15:16">
      <c r="O1716" s="107"/>
      <c r="P1716" s="108"/>
    </row>
    <row r="1717" spans="15:16">
      <c r="O1717" s="107"/>
      <c r="P1717" s="108"/>
    </row>
    <row r="1718" spans="15:16">
      <c r="O1718" s="107"/>
      <c r="P1718" s="108"/>
    </row>
    <row r="1719" spans="15:16">
      <c r="O1719" s="107"/>
      <c r="P1719" s="108"/>
    </row>
    <row r="1720" spans="15:16">
      <c r="O1720" s="107"/>
      <c r="P1720" s="108"/>
    </row>
    <row r="1721" spans="15:16">
      <c r="O1721" s="107"/>
      <c r="P1721" s="108"/>
    </row>
    <row r="1722" spans="15:16">
      <c r="O1722" s="107"/>
      <c r="P1722" s="108"/>
    </row>
    <row r="1723" spans="15:16">
      <c r="O1723" s="107"/>
      <c r="P1723" s="108"/>
    </row>
    <row r="1724" spans="15:16">
      <c r="O1724" s="107"/>
      <c r="P1724" s="108"/>
    </row>
    <row r="1725" spans="15:16">
      <c r="O1725" s="107"/>
      <c r="P1725" s="108"/>
    </row>
    <row r="1726" spans="15:16">
      <c r="O1726" s="107"/>
      <c r="P1726" s="108"/>
    </row>
    <row r="1727" spans="15:16">
      <c r="O1727" s="107"/>
      <c r="P1727" s="108"/>
    </row>
    <row r="1728" spans="15:16">
      <c r="O1728" s="107"/>
      <c r="P1728" s="108"/>
    </row>
    <row r="1729" spans="15:16">
      <c r="O1729" s="107"/>
      <c r="P1729" s="108"/>
    </row>
    <row r="1730" spans="15:16">
      <c r="O1730" s="107"/>
      <c r="P1730" s="108"/>
    </row>
    <row r="1731" spans="15:16">
      <c r="O1731" s="107"/>
      <c r="P1731" s="108"/>
    </row>
    <row r="1732" spans="15:16">
      <c r="O1732" s="107"/>
      <c r="P1732" s="108"/>
    </row>
    <row r="1733" spans="15:16">
      <c r="O1733" s="107"/>
      <c r="P1733" s="108"/>
    </row>
    <row r="1734" spans="15:16">
      <c r="O1734" s="107"/>
      <c r="P1734" s="108"/>
    </row>
    <row r="1735" spans="15:16">
      <c r="O1735" s="107"/>
      <c r="P1735" s="108"/>
    </row>
    <row r="1736" spans="15:16">
      <c r="O1736" s="107"/>
      <c r="P1736" s="108"/>
    </row>
    <row r="1737" spans="15:16">
      <c r="O1737" s="107"/>
      <c r="P1737" s="108"/>
    </row>
    <row r="1738" spans="15:16">
      <c r="O1738" s="107"/>
      <c r="P1738" s="108"/>
    </row>
    <row r="1739" spans="15:16">
      <c r="O1739" s="107"/>
      <c r="P1739" s="108"/>
    </row>
    <row r="1740" spans="15:16">
      <c r="O1740" s="107"/>
      <c r="P1740" s="108"/>
    </row>
    <row r="1741" spans="15:16">
      <c r="O1741" s="107"/>
      <c r="P1741" s="108"/>
    </row>
    <row r="1742" spans="15:16">
      <c r="O1742" s="107"/>
      <c r="P1742" s="108"/>
    </row>
    <row r="1743" spans="15:16">
      <c r="O1743" s="107"/>
      <c r="P1743" s="108"/>
    </row>
    <row r="1744" spans="15:16">
      <c r="O1744" s="107"/>
      <c r="P1744" s="108"/>
    </row>
    <row r="1745" spans="15:16">
      <c r="O1745" s="107"/>
      <c r="P1745" s="108"/>
    </row>
    <row r="1746" spans="15:16">
      <c r="O1746" s="107"/>
      <c r="P1746" s="108"/>
    </row>
    <row r="1747" spans="15:16">
      <c r="O1747" s="107"/>
      <c r="P1747" s="108"/>
    </row>
    <row r="1748" spans="15:16">
      <c r="O1748" s="107"/>
      <c r="P1748" s="108"/>
    </row>
    <row r="1749" spans="15:16">
      <c r="O1749" s="107"/>
      <c r="P1749" s="108"/>
    </row>
    <row r="1750" spans="15:16">
      <c r="O1750" s="107"/>
      <c r="P1750" s="108"/>
    </row>
    <row r="1751" spans="15:16">
      <c r="O1751" s="107"/>
      <c r="P1751" s="108"/>
    </row>
    <row r="1752" spans="15:16">
      <c r="O1752" s="107"/>
      <c r="P1752" s="108"/>
    </row>
    <row r="1753" spans="15:16">
      <c r="O1753" s="107"/>
      <c r="P1753" s="108"/>
    </row>
    <row r="1754" spans="15:16">
      <c r="O1754" s="107"/>
      <c r="P1754" s="108"/>
    </row>
    <row r="1755" spans="15:16">
      <c r="O1755" s="107"/>
      <c r="P1755" s="108"/>
    </row>
    <row r="1756" spans="15:16">
      <c r="O1756" s="107"/>
      <c r="P1756" s="108"/>
    </row>
    <row r="1757" spans="15:16">
      <c r="O1757" s="107"/>
      <c r="P1757" s="108"/>
    </row>
    <row r="1758" spans="15:16">
      <c r="O1758" s="107"/>
      <c r="P1758" s="108"/>
    </row>
    <row r="1759" spans="15:16">
      <c r="O1759" s="107"/>
      <c r="P1759" s="108"/>
    </row>
    <row r="1760" spans="15:16">
      <c r="O1760" s="107"/>
      <c r="P1760" s="108"/>
    </row>
    <row r="1761" spans="15:16">
      <c r="O1761" s="107"/>
      <c r="P1761" s="108"/>
    </row>
    <row r="1762" spans="15:16">
      <c r="O1762" s="107"/>
      <c r="P1762" s="108"/>
    </row>
    <row r="1763" spans="15:16">
      <c r="O1763" s="107"/>
      <c r="P1763" s="108"/>
    </row>
    <row r="1764" spans="15:16">
      <c r="O1764" s="107"/>
      <c r="P1764" s="108"/>
    </row>
    <row r="1765" spans="15:16">
      <c r="O1765" s="107"/>
      <c r="P1765" s="108"/>
    </row>
    <row r="1766" spans="15:16">
      <c r="O1766" s="107"/>
      <c r="P1766" s="108"/>
    </row>
    <row r="1767" spans="15:16">
      <c r="O1767" s="107"/>
      <c r="P1767" s="108"/>
    </row>
    <row r="1768" spans="15:16">
      <c r="O1768" s="107"/>
      <c r="P1768" s="108"/>
    </row>
    <row r="1769" spans="15:16">
      <c r="O1769" s="107"/>
      <c r="P1769" s="108"/>
    </row>
    <row r="1770" spans="15:16">
      <c r="O1770" s="107"/>
      <c r="P1770" s="108"/>
    </row>
    <row r="1771" spans="15:16">
      <c r="O1771" s="107"/>
      <c r="P1771" s="108"/>
    </row>
    <row r="1772" spans="15:16">
      <c r="O1772" s="107"/>
      <c r="P1772" s="108"/>
    </row>
    <row r="1773" spans="15:16">
      <c r="O1773" s="107"/>
      <c r="P1773" s="108"/>
    </row>
    <row r="1774" spans="15:16">
      <c r="O1774" s="107"/>
      <c r="P1774" s="108"/>
    </row>
    <row r="1775" spans="15:16">
      <c r="O1775" s="107"/>
      <c r="P1775" s="108"/>
    </row>
    <row r="1776" spans="15:16">
      <c r="O1776" s="107"/>
      <c r="P1776" s="108"/>
    </row>
    <row r="1777" spans="15:16">
      <c r="O1777" s="107"/>
      <c r="P1777" s="108"/>
    </row>
    <row r="1778" spans="15:16">
      <c r="O1778" s="107"/>
      <c r="P1778" s="108"/>
    </row>
    <row r="1779" spans="15:16">
      <c r="O1779" s="107"/>
      <c r="P1779" s="108"/>
    </row>
    <row r="1780" spans="15:16">
      <c r="O1780" s="107"/>
      <c r="P1780" s="108"/>
    </row>
    <row r="1781" spans="15:16">
      <c r="O1781" s="107"/>
      <c r="P1781" s="108"/>
    </row>
    <row r="1782" spans="15:16">
      <c r="O1782" s="107"/>
      <c r="P1782" s="108"/>
    </row>
    <row r="1783" spans="15:16">
      <c r="O1783" s="107"/>
      <c r="P1783" s="108"/>
    </row>
    <row r="1784" spans="15:16">
      <c r="O1784" s="107"/>
      <c r="P1784" s="108"/>
    </row>
    <row r="1785" spans="15:16">
      <c r="O1785" s="107"/>
      <c r="P1785" s="108"/>
    </row>
    <row r="1786" spans="15:16">
      <c r="O1786" s="107"/>
      <c r="P1786" s="108"/>
    </row>
    <row r="1787" spans="15:16">
      <c r="O1787" s="107"/>
      <c r="P1787" s="108"/>
    </row>
    <row r="1788" spans="15:16">
      <c r="O1788" s="107"/>
      <c r="P1788" s="108"/>
    </row>
    <row r="1789" spans="15:16">
      <c r="O1789" s="107"/>
      <c r="P1789" s="108"/>
    </row>
    <row r="1790" spans="15:16">
      <c r="O1790" s="107"/>
      <c r="P1790" s="108"/>
    </row>
    <row r="1791" spans="15:16">
      <c r="O1791" s="107"/>
      <c r="P1791" s="108"/>
    </row>
    <row r="1792" spans="15:16">
      <c r="O1792" s="107"/>
      <c r="P1792" s="108"/>
    </row>
    <row r="1793" spans="15:16">
      <c r="O1793" s="107"/>
      <c r="P1793" s="108"/>
    </row>
    <row r="1794" spans="15:16">
      <c r="O1794" s="107"/>
      <c r="P1794" s="108"/>
    </row>
    <row r="1795" spans="15:16">
      <c r="O1795" s="107"/>
      <c r="P1795" s="108"/>
    </row>
    <row r="1796" spans="15:16">
      <c r="O1796" s="107"/>
      <c r="P1796" s="108"/>
    </row>
    <row r="1797" spans="15:16">
      <c r="O1797" s="107"/>
      <c r="P1797" s="108"/>
    </row>
    <row r="1798" spans="15:16">
      <c r="O1798" s="107"/>
      <c r="P1798" s="108"/>
    </row>
    <row r="1799" spans="15:16">
      <c r="O1799" s="107"/>
      <c r="P1799" s="108"/>
    </row>
    <row r="1800" spans="15:16">
      <c r="O1800" s="107"/>
      <c r="P1800" s="108"/>
    </row>
    <row r="1801" spans="15:16">
      <c r="O1801" s="107"/>
      <c r="P1801" s="108"/>
    </row>
    <row r="1802" spans="15:16">
      <c r="O1802" s="107"/>
      <c r="P1802" s="108"/>
    </row>
    <row r="1803" spans="15:16">
      <c r="O1803" s="107"/>
      <c r="P1803" s="108"/>
    </row>
    <row r="1804" spans="15:16">
      <c r="O1804" s="107"/>
      <c r="P1804" s="108"/>
    </row>
    <row r="1805" spans="15:16">
      <c r="O1805" s="107"/>
      <c r="P1805" s="108"/>
    </row>
    <row r="1806" spans="15:16">
      <c r="O1806" s="107"/>
      <c r="P1806" s="108"/>
    </row>
    <row r="1807" spans="15:16">
      <c r="O1807" s="107"/>
      <c r="P1807" s="108"/>
    </row>
    <row r="1808" spans="15:16">
      <c r="O1808" s="107"/>
      <c r="P1808" s="108"/>
    </row>
    <row r="1809" spans="15:16">
      <c r="O1809" s="107"/>
      <c r="P1809" s="108"/>
    </row>
    <row r="1810" spans="15:16">
      <c r="O1810" s="107"/>
      <c r="P1810" s="108"/>
    </row>
    <row r="1811" spans="15:16">
      <c r="O1811" s="107"/>
      <c r="P1811" s="108"/>
    </row>
    <row r="1812" spans="15:16">
      <c r="O1812" s="107"/>
      <c r="P1812" s="108"/>
    </row>
    <row r="1813" spans="15:16">
      <c r="O1813" s="107"/>
      <c r="P1813" s="108"/>
    </row>
    <row r="1814" spans="15:16">
      <c r="O1814" s="107"/>
      <c r="P1814" s="108"/>
    </row>
    <row r="1815" spans="15:16">
      <c r="O1815" s="107"/>
      <c r="P1815" s="108"/>
    </row>
    <row r="1816" spans="15:16">
      <c r="O1816" s="107"/>
      <c r="P1816" s="108"/>
    </row>
    <row r="1817" spans="15:16">
      <c r="O1817" s="107"/>
      <c r="P1817" s="108"/>
    </row>
    <row r="1818" spans="15:16">
      <c r="O1818" s="107"/>
      <c r="P1818" s="108"/>
    </row>
    <row r="1819" spans="15:16">
      <c r="O1819" s="107"/>
      <c r="P1819" s="108"/>
    </row>
    <row r="1820" spans="15:16">
      <c r="O1820" s="107"/>
      <c r="P1820" s="108"/>
    </row>
    <row r="1821" spans="15:16">
      <c r="O1821" s="107"/>
      <c r="P1821" s="108"/>
    </row>
    <row r="1822" spans="15:16">
      <c r="O1822" s="107"/>
      <c r="P1822" s="108"/>
    </row>
    <row r="1823" spans="15:16">
      <c r="O1823" s="107"/>
      <c r="P1823" s="108"/>
    </row>
    <row r="1824" spans="15:16">
      <c r="O1824" s="107"/>
      <c r="P1824" s="108"/>
    </row>
    <row r="1825" spans="15:16">
      <c r="O1825" s="107"/>
      <c r="P1825" s="108"/>
    </row>
    <row r="1826" spans="15:16">
      <c r="O1826" s="107"/>
      <c r="P1826" s="108"/>
    </row>
    <row r="1827" spans="15:16">
      <c r="O1827" s="107"/>
      <c r="P1827" s="108"/>
    </row>
    <row r="1828" spans="15:16">
      <c r="O1828" s="107"/>
      <c r="P1828" s="108"/>
    </row>
    <row r="1829" spans="15:16">
      <c r="O1829" s="107"/>
      <c r="P1829" s="108"/>
    </row>
    <row r="1830" spans="15:16">
      <c r="O1830" s="107"/>
      <c r="P1830" s="108"/>
    </row>
    <row r="1831" spans="15:16">
      <c r="O1831" s="107"/>
      <c r="P1831" s="108"/>
    </row>
    <row r="1832" spans="15:16">
      <c r="O1832" s="107"/>
      <c r="P1832" s="108"/>
    </row>
    <row r="1833" spans="15:16">
      <c r="O1833" s="107"/>
      <c r="P1833" s="108"/>
    </row>
    <row r="1834" spans="15:16">
      <c r="O1834" s="107"/>
      <c r="P1834" s="108"/>
    </row>
    <row r="1835" spans="15:16">
      <c r="O1835" s="107"/>
      <c r="P1835" s="108"/>
    </row>
    <row r="1836" spans="15:16">
      <c r="O1836" s="107"/>
      <c r="P1836" s="108"/>
    </row>
    <row r="1837" spans="15:16">
      <c r="O1837" s="107"/>
      <c r="P1837" s="108"/>
    </row>
    <row r="1838" spans="15:16">
      <c r="O1838" s="107"/>
      <c r="P1838" s="108"/>
    </row>
    <row r="1839" spans="15:16">
      <c r="O1839" s="107"/>
      <c r="P1839" s="108"/>
    </row>
    <row r="1840" spans="15:16">
      <c r="O1840" s="107"/>
      <c r="P1840" s="108"/>
    </row>
    <row r="1841" spans="15:16">
      <c r="O1841" s="107"/>
      <c r="P1841" s="108"/>
    </row>
    <row r="1842" spans="15:16">
      <c r="O1842" s="107"/>
      <c r="P1842" s="108"/>
    </row>
    <row r="1843" spans="15:16">
      <c r="O1843" s="107"/>
      <c r="P1843" s="108"/>
    </row>
    <row r="1844" spans="15:16">
      <c r="O1844" s="107"/>
      <c r="P1844" s="108"/>
    </row>
    <row r="1845" spans="15:16">
      <c r="O1845" s="107"/>
      <c r="P1845" s="108"/>
    </row>
    <row r="1846" spans="15:16">
      <c r="O1846" s="107"/>
      <c r="P1846" s="108"/>
    </row>
    <row r="1847" spans="15:16">
      <c r="O1847" s="107"/>
      <c r="P1847" s="108"/>
    </row>
    <row r="1848" spans="15:16">
      <c r="O1848" s="107"/>
      <c r="P1848" s="108"/>
    </row>
    <row r="1849" spans="15:16">
      <c r="O1849" s="107"/>
      <c r="P1849" s="108"/>
    </row>
    <row r="1850" spans="15:16">
      <c r="O1850" s="107"/>
      <c r="P1850" s="108"/>
    </row>
    <row r="1851" spans="15:16">
      <c r="O1851" s="107"/>
      <c r="P1851" s="108"/>
    </row>
    <row r="1852" spans="15:16">
      <c r="O1852" s="107"/>
      <c r="P1852" s="108"/>
    </row>
    <row r="1853" spans="15:16">
      <c r="O1853" s="107"/>
      <c r="P1853" s="108"/>
    </row>
    <row r="1854" spans="15:16">
      <c r="O1854" s="107"/>
      <c r="P1854" s="108"/>
    </row>
    <row r="1855" spans="15:16">
      <c r="O1855" s="107"/>
      <c r="P1855" s="108"/>
    </row>
    <row r="1856" spans="15:16">
      <c r="O1856" s="107"/>
      <c r="P1856" s="108"/>
    </row>
    <row r="1857" spans="15:16">
      <c r="O1857" s="107"/>
      <c r="P1857" s="108"/>
    </row>
    <row r="1858" spans="15:16">
      <c r="O1858" s="107"/>
      <c r="P1858" s="108"/>
    </row>
    <row r="1859" spans="15:16">
      <c r="O1859" s="107"/>
      <c r="P1859" s="108"/>
    </row>
    <row r="1860" spans="15:16">
      <c r="O1860" s="107"/>
      <c r="P1860" s="108"/>
    </row>
    <row r="1861" spans="15:16">
      <c r="O1861" s="107"/>
      <c r="P1861" s="108"/>
    </row>
    <row r="1862" spans="15:16">
      <c r="O1862" s="107"/>
      <c r="P1862" s="108"/>
    </row>
    <row r="1863" spans="15:16">
      <c r="O1863" s="107"/>
      <c r="P1863" s="108"/>
    </row>
    <row r="1864" spans="15:16">
      <c r="O1864" s="107"/>
      <c r="P1864" s="108"/>
    </row>
    <row r="1865" spans="15:16">
      <c r="O1865" s="107"/>
      <c r="P1865" s="108"/>
    </row>
    <row r="1866" spans="15:16">
      <c r="O1866" s="107"/>
      <c r="P1866" s="108"/>
    </row>
    <row r="1867" spans="15:16">
      <c r="O1867" s="107"/>
      <c r="P1867" s="108"/>
    </row>
    <row r="1868" spans="15:16">
      <c r="O1868" s="107"/>
      <c r="P1868" s="108"/>
    </row>
    <row r="1869" spans="15:16">
      <c r="O1869" s="107"/>
      <c r="P1869" s="108"/>
    </row>
    <row r="1870" spans="15:16">
      <c r="O1870" s="107"/>
      <c r="P1870" s="108"/>
    </row>
    <row r="1871" spans="15:16">
      <c r="O1871" s="107"/>
      <c r="P1871" s="108"/>
    </row>
    <row r="1872" spans="15:16">
      <c r="O1872" s="107"/>
      <c r="P1872" s="108"/>
    </row>
    <row r="1873" spans="15:16">
      <c r="O1873" s="107"/>
      <c r="P1873" s="108"/>
    </row>
    <row r="1874" spans="15:16">
      <c r="O1874" s="107"/>
      <c r="P1874" s="108"/>
    </row>
    <row r="1875" spans="15:16">
      <c r="O1875" s="107"/>
      <c r="P1875" s="108"/>
    </row>
    <row r="1876" spans="15:16">
      <c r="O1876" s="107"/>
      <c r="P1876" s="108"/>
    </row>
    <row r="1877" spans="15:16">
      <c r="O1877" s="107"/>
      <c r="P1877" s="108"/>
    </row>
    <row r="1878" spans="15:16">
      <c r="O1878" s="107"/>
      <c r="P1878" s="108"/>
    </row>
    <row r="1879" spans="15:16">
      <c r="O1879" s="107"/>
      <c r="P1879" s="108"/>
    </row>
    <row r="1880" spans="15:16">
      <c r="O1880" s="107"/>
      <c r="P1880" s="108"/>
    </row>
    <row r="1881" spans="15:16">
      <c r="O1881" s="107"/>
      <c r="P1881" s="108"/>
    </row>
    <row r="1882" spans="15:16">
      <c r="O1882" s="107"/>
      <c r="P1882" s="108"/>
    </row>
    <row r="1883" spans="15:16">
      <c r="O1883" s="107"/>
      <c r="P1883" s="108"/>
    </row>
    <row r="1884" spans="15:16">
      <c r="O1884" s="107"/>
      <c r="P1884" s="108"/>
    </row>
    <row r="1885" spans="15:16">
      <c r="O1885" s="107"/>
      <c r="P1885" s="108"/>
    </row>
    <row r="1886" spans="15:16">
      <c r="O1886" s="107"/>
      <c r="P1886" s="108"/>
    </row>
    <row r="1887" spans="15:16">
      <c r="O1887" s="107"/>
      <c r="P1887" s="108"/>
    </row>
    <row r="1888" spans="15:16">
      <c r="O1888" s="107"/>
      <c r="P1888" s="108"/>
    </row>
    <row r="1889" spans="15:16">
      <c r="O1889" s="107"/>
      <c r="P1889" s="108"/>
    </row>
    <row r="1890" spans="15:16">
      <c r="O1890" s="107"/>
      <c r="P1890" s="108"/>
    </row>
    <row r="1891" spans="15:16">
      <c r="O1891" s="107"/>
      <c r="P1891" s="108"/>
    </row>
    <row r="1892" spans="15:16">
      <c r="O1892" s="107"/>
      <c r="P1892" s="108"/>
    </row>
    <row r="1893" spans="15:16">
      <c r="O1893" s="107"/>
      <c r="P1893" s="108"/>
    </row>
    <row r="1894" spans="15:16">
      <c r="O1894" s="107"/>
      <c r="P1894" s="108"/>
    </row>
    <row r="1895" spans="15:16">
      <c r="O1895" s="107"/>
      <c r="P1895" s="108"/>
    </row>
    <row r="1896" spans="15:16">
      <c r="O1896" s="107"/>
      <c r="P1896" s="108"/>
    </row>
    <row r="1897" spans="15:16">
      <c r="O1897" s="107"/>
      <c r="P1897" s="108"/>
    </row>
    <row r="1898" spans="15:16">
      <c r="O1898" s="107"/>
      <c r="P1898" s="108"/>
    </row>
    <row r="1899" spans="15:16">
      <c r="O1899" s="107"/>
      <c r="P1899" s="108"/>
    </row>
    <row r="1900" spans="15:16">
      <c r="O1900" s="107"/>
      <c r="P1900" s="108"/>
    </row>
    <row r="1901" spans="15:16">
      <c r="O1901" s="107"/>
      <c r="P1901" s="108"/>
    </row>
    <row r="1902" spans="15:16">
      <c r="O1902" s="107"/>
      <c r="P1902" s="108"/>
    </row>
    <row r="1903" spans="15:16">
      <c r="O1903" s="107"/>
      <c r="P1903" s="108"/>
    </row>
    <row r="1904" spans="15:16">
      <c r="O1904" s="107"/>
      <c r="P1904" s="108"/>
    </row>
    <row r="1905" spans="15:16">
      <c r="O1905" s="107"/>
      <c r="P1905" s="108"/>
    </row>
    <row r="1906" spans="15:16">
      <c r="O1906" s="107"/>
      <c r="P1906" s="108"/>
    </row>
    <row r="1907" spans="15:16">
      <c r="O1907" s="107"/>
      <c r="P1907" s="108"/>
    </row>
    <row r="1908" spans="15:16">
      <c r="O1908" s="107"/>
      <c r="P1908" s="108"/>
    </row>
    <row r="1909" spans="15:16">
      <c r="O1909" s="107"/>
      <c r="P1909" s="108"/>
    </row>
    <row r="1910" spans="15:16">
      <c r="O1910" s="107"/>
      <c r="P1910" s="108"/>
    </row>
    <row r="1911" spans="15:16">
      <c r="O1911" s="107"/>
      <c r="P1911" s="108"/>
    </row>
    <row r="1912" spans="15:16">
      <c r="O1912" s="107"/>
      <c r="P1912" s="108"/>
    </row>
    <row r="1913" spans="15:16">
      <c r="O1913" s="107"/>
      <c r="P1913" s="108"/>
    </row>
    <row r="1914" spans="15:16">
      <c r="O1914" s="107"/>
      <c r="P1914" s="108"/>
    </row>
    <row r="1915" spans="15:16">
      <c r="O1915" s="107"/>
      <c r="P1915" s="108"/>
    </row>
    <row r="1916" spans="15:16">
      <c r="O1916" s="107"/>
      <c r="P1916" s="108"/>
    </row>
    <row r="1917" spans="15:16">
      <c r="O1917" s="107"/>
      <c r="P1917" s="108"/>
    </row>
    <row r="1918" spans="15:16">
      <c r="O1918" s="107"/>
      <c r="P1918" s="108"/>
    </row>
    <row r="1919" spans="15:16">
      <c r="O1919" s="107"/>
      <c r="P1919" s="108"/>
    </row>
    <row r="1920" spans="15:16">
      <c r="O1920" s="107"/>
      <c r="P1920" s="108"/>
    </row>
    <row r="1921" spans="15:16">
      <c r="O1921" s="107"/>
      <c r="P1921" s="108"/>
    </row>
    <row r="1922" spans="15:16">
      <c r="O1922" s="107"/>
      <c r="P1922" s="108"/>
    </row>
    <row r="1923" spans="15:16">
      <c r="O1923" s="107"/>
      <c r="P1923" s="108"/>
    </row>
    <row r="1924" spans="15:16">
      <c r="O1924" s="107"/>
      <c r="P1924" s="108"/>
    </row>
    <row r="1925" spans="15:16">
      <c r="O1925" s="107"/>
      <c r="P1925" s="108"/>
    </row>
    <row r="1926" spans="15:16">
      <c r="O1926" s="107"/>
      <c r="P1926" s="108"/>
    </row>
    <row r="1927" spans="15:16">
      <c r="O1927" s="107"/>
      <c r="P1927" s="108"/>
    </row>
    <row r="1928" spans="15:16">
      <c r="O1928" s="107"/>
      <c r="P1928" s="108"/>
    </row>
    <row r="1929" spans="15:16">
      <c r="O1929" s="107"/>
      <c r="P1929" s="108"/>
    </row>
    <row r="1930" spans="15:16">
      <c r="O1930" s="107"/>
      <c r="P1930" s="108"/>
    </row>
    <row r="1931" spans="15:16">
      <c r="O1931" s="107"/>
      <c r="P1931" s="108"/>
    </row>
    <row r="1932" spans="15:16">
      <c r="O1932" s="107"/>
      <c r="P1932" s="108"/>
    </row>
    <row r="1933" spans="15:16">
      <c r="O1933" s="107"/>
      <c r="P1933" s="108"/>
    </row>
    <row r="1934" spans="15:16">
      <c r="O1934" s="107"/>
      <c r="P1934" s="108"/>
    </row>
    <row r="1935" spans="15:16">
      <c r="O1935" s="107"/>
      <c r="P1935" s="108"/>
    </row>
    <row r="1936" spans="15:16">
      <c r="O1936" s="107"/>
      <c r="P1936" s="108"/>
    </row>
    <row r="1937" spans="15:16">
      <c r="O1937" s="107"/>
      <c r="P1937" s="108"/>
    </row>
    <row r="1938" spans="15:16">
      <c r="O1938" s="107"/>
      <c r="P1938" s="108"/>
    </row>
    <row r="1939" spans="15:16">
      <c r="O1939" s="107"/>
      <c r="P1939" s="108"/>
    </row>
    <row r="1940" spans="15:16">
      <c r="O1940" s="107"/>
      <c r="P1940" s="108"/>
    </row>
    <row r="1941" spans="15:16">
      <c r="O1941" s="107"/>
      <c r="P1941" s="108"/>
    </row>
    <row r="1942" spans="15:16">
      <c r="O1942" s="107"/>
      <c r="P1942" s="108"/>
    </row>
    <row r="1943" spans="15:16">
      <c r="O1943" s="107"/>
      <c r="P1943" s="108"/>
    </row>
    <row r="1944" spans="15:16">
      <c r="O1944" s="107"/>
      <c r="P1944" s="108"/>
    </row>
    <row r="1945" spans="15:16">
      <c r="O1945" s="107"/>
      <c r="P1945" s="108"/>
    </row>
    <row r="1946" spans="15:16">
      <c r="O1946" s="107"/>
      <c r="P1946" s="108"/>
    </row>
    <row r="1947" spans="15:16">
      <c r="O1947" s="107"/>
      <c r="P1947" s="108"/>
    </row>
    <row r="1948" spans="15:16">
      <c r="O1948" s="107"/>
      <c r="P1948" s="108"/>
    </row>
    <row r="1949" spans="15:16">
      <c r="O1949" s="107"/>
      <c r="P1949" s="108"/>
    </row>
    <row r="1950" spans="15:16">
      <c r="O1950" s="107"/>
      <c r="P1950" s="108"/>
    </row>
    <row r="1951" spans="15:16">
      <c r="O1951" s="107"/>
      <c r="P1951" s="108"/>
    </row>
    <row r="1952" spans="15:16">
      <c r="O1952" s="107"/>
      <c r="P1952" s="108"/>
    </row>
    <row r="1953" spans="15:16">
      <c r="O1953" s="107"/>
      <c r="P1953" s="108"/>
    </row>
    <row r="1954" spans="15:16">
      <c r="O1954" s="107"/>
      <c r="P1954" s="108"/>
    </row>
    <row r="1955" spans="15:16">
      <c r="O1955" s="107"/>
      <c r="P1955" s="108"/>
    </row>
    <row r="1956" spans="15:16">
      <c r="O1956" s="107"/>
      <c r="P1956" s="108"/>
    </row>
    <row r="1957" spans="15:16">
      <c r="O1957" s="107"/>
      <c r="P1957" s="108"/>
    </row>
    <row r="1958" spans="15:16">
      <c r="O1958" s="107"/>
      <c r="P1958" s="108"/>
    </row>
    <row r="1959" spans="15:16">
      <c r="O1959" s="107"/>
      <c r="P1959" s="108"/>
    </row>
    <row r="1960" spans="15:16">
      <c r="O1960" s="107"/>
      <c r="P1960" s="108"/>
    </row>
    <row r="1961" spans="15:16">
      <c r="O1961" s="107"/>
      <c r="P1961" s="108"/>
    </row>
    <row r="1962" spans="15:16">
      <c r="O1962" s="107"/>
      <c r="P1962" s="108"/>
    </row>
    <row r="1963" spans="15:16">
      <c r="O1963" s="107"/>
      <c r="P1963" s="108"/>
    </row>
    <row r="1964" spans="15:16">
      <c r="O1964" s="107"/>
      <c r="P1964" s="108"/>
    </row>
    <row r="1965" spans="15:16">
      <c r="O1965" s="107"/>
      <c r="P1965" s="108"/>
    </row>
    <row r="1966" spans="15:16">
      <c r="O1966" s="107"/>
      <c r="P1966" s="108"/>
    </row>
    <row r="1967" spans="15:16">
      <c r="O1967" s="107"/>
      <c r="P1967" s="108"/>
    </row>
    <row r="1968" spans="15:16">
      <c r="O1968" s="107"/>
      <c r="P1968" s="108"/>
    </row>
    <row r="1969" spans="15:16">
      <c r="O1969" s="107"/>
      <c r="P1969" s="108"/>
    </row>
    <row r="1970" spans="15:16">
      <c r="O1970" s="107"/>
      <c r="P1970" s="108"/>
    </row>
    <row r="1971" spans="15:16">
      <c r="O1971" s="107"/>
      <c r="P1971" s="108"/>
    </row>
    <row r="1972" spans="15:16">
      <c r="O1972" s="107"/>
      <c r="P1972" s="108"/>
    </row>
    <row r="1973" spans="15:16">
      <c r="O1973" s="107"/>
      <c r="P1973" s="108"/>
    </row>
    <row r="1974" spans="15:16">
      <c r="O1974" s="107"/>
      <c r="P1974" s="108"/>
    </row>
    <row r="1975" spans="15:16">
      <c r="O1975" s="107"/>
      <c r="P1975" s="108"/>
    </row>
    <row r="1976" spans="15:16">
      <c r="O1976" s="107"/>
      <c r="P1976" s="108"/>
    </row>
    <row r="1977" spans="15:16">
      <c r="O1977" s="107"/>
      <c r="P1977" s="108"/>
    </row>
    <row r="1978" spans="15:16">
      <c r="O1978" s="107"/>
      <c r="P1978" s="108"/>
    </row>
    <row r="1979" spans="15:16">
      <c r="O1979" s="107"/>
      <c r="P1979" s="108"/>
    </row>
    <row r="1980" spans="15:16">
      <c r="O1980" s="107"/>
      <c r="P1980" s="108"/>
    </row>
    <row r="1981" spans="15:16">
      <c r="O1981" s="107"/>
      <c r="P1981" s="108"/>
    </row>
    <row r="1982" spans="15:16">
      <c r="O1982" s="107"/>
      <c r="P1982" s="108"/>
    </row>
    <row r="1983" spans="15:16">
      <c r="O1983" s="107"/>
      <c r="P1983" s="108"/>
    </row>
    <row r="1984" spans="15:16">
      <c r="O1984" s="107"/>
      <c r="P1984" s="108"/>
    </row>
    <row r="1985" spans="15:16">
      <c r="O1985" s="107"/>
      <c r="P1985" s="108"/>
    </row>
    <row r="1986" spans="15:16">
      <c r="O1986" s="107"/>
      <c r="P1986" s="108"/>
    </row>
    <row r="1987" spans="15:16">
      <c r="O1987" s="107"/>
      <c r="P1987" s="108"/>
    </row>
    <row r="1988" spans="15:16">
      <c r="O1988" s="107"/>
      <c r="P1988" s="108"/>
    </row>
    <row r="1989" spans="15:16">
      <c r="O1989" s="107"/>
      <c r="P1989" s="108"/>
    </row>
    <row r="1990" spans="15:16">
      <c r="O1990" s="107"/>
      <c r="P1990" s="108"/>
    </row>
    <row r="1991" spans="15:16">
      <c r="O1991" s="107"/>
      <c r="P1991" s="108"/>
    </row>
    <row r="1992" spans="15:16">
      <c r="O1992" s="107"/>
      <c r="P1992" s="108"/>
    </row>
    <row r="1993" spans="15:16">
      <c r="O1993" s="107"/>
      <c r="P1993" s="108"/>
    </row>
    <row r="1994" spans="15:16">
      <c r="O1994" s="107"/>
      <c r="P1994" s="108"/>
    </row>
    <row r="1995" spans="15:16">
      <c r="O1995" s="107"/>
      <c r="P1995" s="108"/>
    </row>
    <row r="1996" spans="15:16">
      <c r="O1996" s="107"/>
      <c r="P1996" s="108"/>
    </row>
    <row r="1997" spans="15:16">
      <c r="O1997" s="107"/>
      <c r="P1997" s="108"/>
    </row>
    <row r="1998" spans="15:16">
      <c r="O1998" s="107"/>
      <c r="P1998" s="108"/>
    </row>
    <row r="1999" spans="15:16">
      <c r="O1999" s="107"/>
      <c r="P1999" s="108"/>
    </row>
    <row r="2000" spans="15:16">
      <c r="O2000" s="107"/>
      <c r="P2000" s="108"/>
    </row>
    <row r="2001" spans="15:16">
      <c r="O2001" s="107"/>
      <c r="P2001" s="108"/>
    </row>
    <row r="2002" spans="15:16">
      <c r="O2002" s="107"/>
      <c r="P2002" s="108"/>
    </row>
    <row r="2003" spans="15:16">
      <c r="O2003" s="107"/>
      <c r="P2003" s="108"/>
    </row>
    <row r="2004" spans="15:16">
      <c r="O2004" s="107"/>
      <c r="P2004" s="108"/>
    </row>
    <row r="2005" spans="15:16">
      <c r="O2005" s="107"/>
      <c r="P2005" s="108"/>
    </row>
    <row r="2006" spans="15:16">
      <c r="O2006" s="107"/>
      <c r="P2006" s="108"/>
    </row>
    <row r="2007" spans="15:16">
      <c r="O2007" s="107"/>
      <c r="P2007" s="108"/>
    </row>
    <row r="2008" spans="15:16">
      <c r="O2008" s="107"/>
      <c r="P2008" s="108"/>
    </row>
    <row r="2009" spans="15:16">
      <c r="O2009" s="107"/>
      <c r="P2009" s="108"/>
    </row>
    <row r="2010" spans="15:16">
      <c r="O2010" s="107"/>
      <c r="P2010" s="108"/>
    </row>
    <row r="2011" spans="15:16">
      <c r="O2011" s="107"/>
      <c r="P2011" s="108"/>
    </row>
    <row r="2012" spans="15:16">
      <c r="O2012" s="107"/>
      <c r="P2012" s="108"/>
    </row>
    <row r="2013" spans="15:16">
      <c r="O2013" s="107"/>
      <c r="P2013" s="108"/>
    </row>
    <row r="2014" spans="15:16">
      <c r="O2014" s="107"/>
      <c r="P2014" s="108"/>
    </row>
    <row r="2015" spans="15:16">
      <c r="O2015" s="107"/>
      <c r="P2015" s="108"/>
    </row>
    <row r="2016" spans="15:16">
      <c r="O2016" s="107"/>
      <c r="P2016" s="108"/>
    </row>
    <row r="2017" spans="15:16">
      <c r="O2017" s="107"/>
      <c r="P2017" s="108"/>
    </row>
    <row r="2018" spans="15:16">
      <c r="O2018" s="107"/>
      <c r="P2018" s="108"/>
    </row>
    <row r="2019" spans="15:16">
      <c r="O2019" s="107"/>
      <c r="P2019" s="108"/>
    </row>
    <row r="2020" spans="15:16">
      <c r="O2020" s="107"/>
      <c r="P2020" s="108"/>
    </row>
    <row r="2021" spans="15:16">
      <c r="O2021" s="107"/>
      <c r="P2021" s="108"/>
    </row>
    <row r="2022" spans="15:16">
      <c r="O2022" s="107"/>
      <c r="P2022" s="108"/>
    </row>
    <row r="2023" spans="15:16">
      <c r="O2023" s="107"/>
      <c r="P2023" s="108"/>
    </row>
    <row r="2024" spans="15:16">
      <c r="O2024" s="107"/>
      <c r="P2024" s="108"/>
    </row>
    <row r="2025" spans="15:16">
      <c r="O2025" s="107"/>
      <c r="P2025" s="108"/>
    </row>
    <row r="2026" spans="15:16">
      <c r="O2026" s="107"/>
      <c r="P2026" s="108"/>
    </row>
    <row r="2027" spans="15:16">
      <c r="O2027" s="107"/>
      <c r="P2027" s="108"/>
    </row>
    <row r="2028" spans="15:16">
      <c r="O2028" s="107"/>
      <c r="P2028" s="108"/>
    </row>
    <row r="2029" spans="15:16">
      <c r="O2029" s="107"/>
      <c r="P2029" s="108"/>
    </row>
    <row r="2030" spans="15:16">
      <c r="O2030" s="107"/>
      <c r="P2030" s="108"/>
    </row>
    <row r="2031" spans="15:16">
      <c r="O2031" s="107"/>
      <c r="P2031" s="108"/>
    </row>
    <row r="2032" spans="15:16">
      <c r="O2032" s="107"/>
      <c r="P2032" s="108"/>
    </row>
    <row r="2033" spans="15:16">
      <c r="O2033" s="107"/>
      <c r="P2033" s="108"/>
    </row>
    <row r="2034" spans="15:16">
      <c r="O2034" s="107"/>
      <c r="P2034" s="108"/>
    </row>
    <row r="2035" spans="15:16">
      <c r="O2035" s="107"/>
      <c r="P2035" s="108"/>
    </row>
    <row r="2036" spans="15:16">
      <c r="O2036" s="107"/>
      <c r="P2036" s="108"/>
    </row>
    <row r="2037" spans="15:16">
      <c r="O2037" s="107"/>
      <c r="P2037" s="108"/>
    </row>
    <row r="2038" spans="15:16">
      <c r="O2038" s="107"/>
      <c r="P2038" s="108"/>
    </row>
    <row r="2039" spans="15:16">
      <c r="O2039" s="107"/>
      <c r="P2039" s="108"/>
    </row>
    <row r="2040" spans="15:16">
      <c r="O2040" s="107"/>
      <c r="P2040" s="108"/>
    </row>
    <row r="2041" spans="15:16">
      <c r="O2041" s="107"/>
      <c r="P2041" s="108"/>
    </row>
    <row r="2042" spans="15:16">
      <c r="O2042" s="107"/>
      <c r="P2042" s="108"/>
    </row>
    <row r="2043" spans="15:16">
      <c r="O2043" s="107"/>
      <c r="P2043" s="108"/>
    </row>
    <row r="2044" spans="15:16">
      <c r="O2044" s="107"/>
      <c r="P2044" s="108"/>
    </row>
    <row r="2045" spans="15:16">
      <c r="O2045" s="107"/>
      <c r="P2045" s="108"/>
    </row>
    <row r="2046" spans="15:16">
      <c r="O2046" s="107"/>
      <c r="P2046" s="108"/>
    </row>
    <row r="2047" spans="15:16">
      <c r="O2047" s="107"/>
      <c r="P2047" s="108"/>
    </row>
    <row r="2048" spans="15:16">
      <c r="O2048" s="107"/>
      <c r="P2048" s="108"/>
    </row>
    <row r="2049" spans="15:16">
      <c r="O2049" s="107"/>
      <c r="P2049" s="108"/>
    </row>
    <row r="2050" spans="15:16">
      <c r="O2050" s="107"/>
      <c r="P2050" s="108"/>
    </row>
    <row r="2051" spans="15:16">
      <c r="O2051" s="107"/>
      <c r="P2051" s="108"/>
    </row>
    <row r="2052" spans="15:16">
      <c r="O2052" s="107"/>
      <c r="P2052" s="108"/>
    </row>
    <row r="2053" spans="15:16">
      <c r="O2053" s="107"/>
      <c r="P2053" s="108"/>
    </row>
    <row r="2054" spans="15:16">
      <c r="O2054" s="107"/>
      <c r="P2054" s="108"/>
    </row>
    <row r="2055" spans="15:16">
      <c r="O2055" s="107"/>
      <c r="P2055" s="108"/>
    </row>
    <row r="2056" spans="15:16">
      <c r="O2056" s="107"/>
      <c r="P2056" s="108"/>
    </row>
    <row r="2057" spans="15:16">
      <c r="O2057" s="107"/>
      <c r="P2057" s="108"/>
    </row>
    <row r="2058" spans="15:16">
      <c r="O2058" s="107"/>
      <c r="P2058" s="108"/>
    </row>
    <row r="2059" spans="15:16">
      <c r="O2059" s="107"/>
      <c r="P2059" s="108"/>
    </row>
    <row r="2060" spans="15:16">
      <c r="O2060" s="107"/>
      <c r="P2060" s="108"/>
    </row>
    <row r="2061" spans="15:16">
      <c r="O2061" s="107"/>
      <c r="P2061" s="108"/>
    </row>
    <row r="2062" spans="15:16">
      <c r="O2062" s="107"/>
      <c r="P2062" s="108"/>
    </row>
    <row r="2063" spans="15:16">
      <c r="O2063" s="107"/>
      <c r="P2063" s="108"/>
    </row>
    <row r="2064" spans="15:16">
      <c r="O2064" s="107"/>
      <c r="P2064" s="108"/>
    </row>
    <row r="2065" spans="15:16">
      <c r="O2065" s="107"/>
      <c r="P2065" s="108"/>
    </row>
    <row r="2066" spans="15:16">
      <c r="O2066" s="107"/>
      <c r="P2066" s="108"/>
    </row>
    <row r="2067" spans="15:16">
      <c r="O2067" s="107"/>
      <c r="P2067" s="108"/>
    </row>
    <row r="2068" spans="15:16">
      <c r="O2068" s="107"/>
      <c r="P2068" s="108"/>
    </row>
    <row r="2069" spans="15:16">
      <c r="O2069" s="107"/>
      <c r="P2069" s="108"/>
    </row>
    <row r="2070" spans="15:16">
      <c r="O2070" s="107"/>
      <c r="P2070" s="108"/>
    </row>
    <row r="2071" spans="15:16">
      <c r="O2071" s="107"/>
      <c r="P2071" s="108"/>
    </row>
    <row r="2072" spans="15:16">
      <c r="O2072" s="107"/>
      <c r="P2072" s="108"/>
    </row>
    <row r="2073" spans="15:16">
      <c r="O2073" s="107"/>
      <c r="P2073" s="108"/>
    </row>
    <row r="2074" spans="15:16">
      <c r="O2074" s="107"/>
      <c r="P2074" s="108"/>
    </row>
    <row r="2075" spans="15:16">
      <c r="O2075" s="107"/>
      <c r="P2075" s="108"/>
    </row>
    <row r="2076" spans="15:16">
      <c r="O2076" s="107"/>
      <c r="P2076" s="108"/>
    </row>
    <row r="2077" spans="15:16">
      <c r="O2077" s="107"/>
      <c r="P2077" s="108"/>
    </row>
    <row r="2078" spans="15:16">
      <c r="O2078" s="107"/>
      <c r="P2078" s="108"/>
    </row>
    <row r="2079" spans="15:16">
      <c r="O2079" s="107"/>
      <c r="P2079" s="108"/>
    </row>
    <row r="2080" spans="15:16">
      <c r="O2080" s="107"/>
      <c r="P2080" s="108"/>
    </row>
    <row r="2081" spans="15:16">
      <c r="O2081" s="107"/>
      <c r="P2081" s="108"/>
    </row>
    <row r="2082" spans="15:16">
      <c r="O2082" s="107"/>
      <c r="P2082" s="108"/>
    </row>
    <row r="2083" spans="15:16">
      <c r="O2083" s="107"/>
      <c r="P2083" s="108"/>
    </row>
    <row r="2084" spans="15:16">
      <c r="O2084" s="107"/>
      <c r="P2084" s="108"/>
    </row>
    <row r="2085" spans="15:16">
      <c r="O2085" s="107"/>
      <c r="P2085" s="108"/>
    </row>
    <row r="2086" spans="15:16">
      <c r="O2086" s="107"/>
      <c r="P2086" s="108"/>
    </row>
    <row r="2087" spans="15:16">
      <c r="O2087" s="107"/>
      <c r="P2087" s="108"/>
    </row>
    <row r="2088" spans="15:16">
      <c r="O2088" s="107"/>
      <c r="P2088" s="108"/>
    </row>
    <row r="2089" spans="15:16">
      <c r="O2089" s="107"/>
      <c r="P2089" s="108"/>
    </row>
    <row r="2090" spans="15:16">
      <c r="O2090" s="107"/>
      <c r="P2090" s="108"/>
    </row>
    <row r="2091" spans="15:16">
      <c r="O2091" s="107"/>
      <c r="P2091" s="108"/>
    </row>
    <row r="2092" spans="15:16">
      <c r="O2092" s="107"/>
      <c r="P2092" s="108"/>
    </row>
    <row r="2093" spans="15:16">
      <c r="O2093" s="107"/>
      <c r="P2093" s="108"/>
    </row>
    <row r="2094" spans="15:16">
      <c r="O2094" s="107"/>
      <c r="P2094" s="108"/>
    </row>
    <row r="2095" spans="15:16">
      <c r="O2095" s="107"/>
      <c r="P2095" s="108"/>
    </row>
    <row r="2096" spans="15:16">
      <c r="O2096" s="107"/>
      <c r="P2096" s="108"/>
    </row>
    <row r="2097" spans="15:16">
      <c r="O2097" s="107"/>
      <c r="P2097" s="108"/>
    </row>
    <row r="2098" spans="15:16">
      <c r="O2098" s="107"/>
      <c r="P2098" s="108"/>
    </row>
    <row r="2099" spans="15:16">
      <c r="O2099" s="107"/>
      <c r="P2099" s="108"/>
    </row>
    <row r="2100" spans="15:16">
      <c r="O2100" s="107"/>
      <c r="P2100" s="108"/>
    </row>
    <row r="2101" spans="15:16">
      <c r="O2101" s="107"/>
      <c r="P2101" s="108"/>
    </row>
    <row r="2102" spans="15:16">
      <c r="O2102" s="107"/>
      <c r="P2102" s="108"/>
    </row>
    <row r="2103" spans="15:16">
      <c r="O2103" s="107"/>
      <c r="P2103" s="108"/>
    </row>
    <row r="2104" spans="15:16">
      <c r="O2104" s="107"/>
      <c r="P2104" s="108"/>
    </row>
    <row r="2105" spans="15:16">
      <c r="O2105" s="107"/>
      <c r="P2105" s="108"/>
    </row>
    <row r="2106" spans="15:16">
      <c r="O2106" s="107"/>
      <c r="P2106" s="108"/>
    </row>
    <row r="2107" spans="15:16">
      <c r="O2107" s="107"/>
      <c r="P2107" s="108"/>
    </row>
    <row r="2108" spans="15:16">
      <c r="O2108" s="107"/>
      <c r="P2108" s="108"/>
    </row>
    <row r="2109" spans="15:16">
      <c r="O2109" s="107"/>
      <c r="P2109" s="108"/>
    </row>
    <row r="2110" spans="15:16">
      <c r="O2110" s="107"/>
      <c r="P2110" s="108"/>
    </row>
    <row r="2111" spans="15:16">
      <c r="O2111" s="107"/>
      <c r="P2111" s="108"/>
    </row>
    <row r="2112" spans="15:16">
      <c r="O2112" s="107"/>
      <c r="P2112" s="108"/>
    </row>
    <row r="2113" spans="15:16">
      <c r="O2113" s="107"/>
      <c r="P2113" s="108"/>
    </row>
    <row r="2114" spans="15:16">
      <c r="O2114" s="107"/>
      <c r="P2114" s="108"/>
    </row>
    <row r="2115" spans="15:16">
      <c r="O2115" s="107"/>
      <c r="P2115" s="108"/>
    </row>
    <row r="2116" spans="15:16">
      <c r="O2116" s="107"/>
      <c r="P2116" s="108"/>
    </row>
    <row r="2117" spans="15:16">
      <c r="O2117" s="107"/>
      <c r="P2117" s="108"/>
    </row>
    <row r="2118" spans="15:16">
      <c r="O2118" s="107"/>
      <c r="P2118" s="108"/>
    </row>
    <row r="2119" spans="15:16">
      <c r="O2119" s="107"/>
      <c r="P2119" s="108"/>
    </row>
    <row r="2120" spans="15:16">
      <c r="O2120" s="107"/>
      <c r="P2120" s="108"/>
    </row>
    <row r="2121" spans="15:16">
      <c r="O2121" s="107"/>
      <c r="P2121" s="108"/>
    </row>
    <row r="2122" spans="15:16">
      <c r="O2122" s="107"/>
      <c r="P2122" s="108"/>
    </row>
    <row r="2123" spans="15:16">
      <c r="O2123" s="107"/>
      <c r="P2123" s="108"/>
    </row>
    <row r="2124" spans="15:16">
      <c r="O2124" s="107"/>
      <c r="P2124" s="108"/>
    </row>
    <row r="2125" spans="15:16">
      <c r="O2125" s="107"/>
      <c r="P2125" s="108"/>
    </row>
    <row r="2126" spans="15:16">
      <c r="O2126" s="107"/>
      <c r="P2126" s="108"/>
    </row>
    <row r="2127" spans="15:16">
      <c r="O2127" s="107"/>
      <c r="P2127" s="108"/>
    </row>
    <row r="2128" spans="15:16">
      <c r="O2128" s="107"/>
      <c r="P2128" s="108"/>
    </row>
    <row r="2129" spans="15:16">
      <c r="O2129" s="107"/>
      <c r="P2129" s="108"/>
    </row>
    <row r="2130" spans="15:16">
      <c r="O2130" s="107"/>
      <c r="P2130" s="108"/>
    </row>
    <row r="2131" spans="15:16">
      <c r="O2131" s="107"/>
      <c r="P2131" s="108"/>
    </row>
    <row r="2132" spans="15:16">
      <c r="O2132" s="107"/>
      <c r="P2132" s="108"/>
    </row>
    <row r="2133" spans="15:16">
      <c r="O2133" s="107"/>
      <c r="P2133" s="108"/>
    </row>
    <row r="2134" spans="15:16">
      <c r="O2134" s="107"/>
      <c r="P2134" s="108"/>
    </row>
    <row r="2135" spans="15:16">
      <c r="O2135" s="107"/>
      <c r="P2135" s="108"/>
    </row>
    <row r="2136" spans="15:16">
      <c r="O2136" s="107"/>
      <c r="P2136" s="108"/>
    </row>
    <row r="2137" spans="15:16">
      <c r="O2137" s="107"/>
      <c r="P2137" s="108"/>
    </row>
    <row r="2138" spans="15:16">
      <c r="O2138" s="107"/>
      <c r="P2138" s="108"/>
    </row>
    <row r="2139" spans="15:16">
      <c r="O2139" s="107"/>
      <c r="P2139" s="108"/>
    </row>
    <row r="2140" spans="15:16">
      <c r="O2140" s="107"/>
      <c r="P2140" s="108"/>
    </row>
    <row r="2141" spans="15:16">
      <c r="O2141" s="107"/>
      <c r="P2141" s="108"/>
    </row>
    <row r="2142" spans="15:16">
      <c r="O2142" s="107"/>
      <c r="P2142" s="108"/>
    </row>
    <row r="2143" spans="15:16">
      <c r="O2143" s="107"/>
      <c r="P2143" s="108"/>
    </row>
    <row r="2144" spans="15:16">
      <c r="O2144" s="107"/>
      <c r="P2144" s="108"/>
    </row>
    <row r="2145" spans="15:16">
      <c r="O2145" s="107"/>
      <c r="P2145" s="108"/>
    </row>
    <row r="2146" spans="15:16">
      <c r="O2146" s="107"/>
      <c r="P2146" s="108"/>
    </row>
    <row r="2147" spans="15:16">
      <c r="O2147" s="107"/>
      <c r="P2147" s="108"/>
    </row>
    <row r="2148" spans="15:16">
      <c r="O2148" s="107"/>
      <c r="P2148" s="108"/>
    </row>
    <row r="2149" spans="15:16">
      <c r="O2149" s="107"/>
      <c r="P2149" s="108"/>
    </row>
    <row r="2150" spans="15:16">
      <c r="O2150" s="107"/>
      <c r="P2150" s="108"/>
    </row>
    <row r="2151" spans="15:16">
      <c r="O2151" s="107"/>
      <c r="P2151" s="108"/>
    </row>
    <row r="2152" spans="15:16">
      <c r="O2152" s="107"/>
      <c r="P2152" s="108"/>
    </row>
    <row r="2153" spans="15:16">
      <c r="O2153" s="107"/>
      <c r="P2153" s="108"/>
    </row>
    <row r="2154" spans="15:16">
      <c r="O2154" s="107"/>
      <c r="P2154" s="108"/>
    </row>
    <row r="2155" spans="15:16">
      <c r="O2155" s="107"/>
      <c r="P2155" s="108"/>
    </row>
    <row r="2156" spans="15:16">
      <c r="O2156" s="107"/>
      <c r="P2156" s="108"/>
    </row>
    <row r="2157" spans="15:16">
      <c r="O2157" s="107"/>
      <c r="P2157" s="108"/>
    </row>
    <row r="2158" spans="15:16">
      <c r="O2158" s="107"/>
      <c r="P2158" s="108"/>
    </row>
    <row r="2159" spans="15:16">
      <c r="O2159" s="107"/>
      <c r="P2159" s="108"/>
    </row>
    <row r="2160" spans="15:16">
      <c r="O2160" s="107"/>
      <c r="P2160" s="108"/>
    </row>
    <row r="2161" spans="15:16">
      <c r="O2161" s="107"/>
      <c r="P2161" s="108"/>
    </row>
    <row r="2162" spans="15:16">
      <c r="O2162" s="107"/>
      <c r="P2162" s="108"/>
    </row>
    <row r="2163" spans="15:16">
      <c r="O2163" s="107"/>
      <c r="P2163" s="108"/>
    </row>
    <row r="2164" spans="15:16">
      <c r="O2164" s="107"/>
      <c r="P2164" s="108"/>
    </row>
    <row r="2165" spans="15:16">
      <c r="O2165" s="107"/>
      <c r="P2165" s="108"/>
    </row>
    <row r="2166" spans="15:16">
      <c r="O2166" s="107"/>
      <c r="P2166" s="108"/>
    </row>
    <row r="2167" spans="15:16">
      <c r="O2167" s="107"/>
      <c r="P2167" s="108"/>
    </row>
    <row r="2168" spans="15:16">
      <c r="O2168" s="107"/>
      <c r="P2168" s="108"/>
    </row>
    <row r="2169" spans="15:16">
      <c r="O2169" s="107"/>
      <c r="P2169" s="108"/>
    </row>
    <row r="2170" spans="15:16">
      <c r="O2170" s="107"/>
      <c r="P2170" s="108"/>
    </row>
    <row r="2171" spans="15:16">
      <c r="O2171" s="107"/>
      <c r="P2171" s="108"/>
    </row>
    <row r="2172" spans="15:16">
      <c r="O2172" s="107"/>
      <c r="P2172" s="108"/>
    </row>
    <row r="2173" spans="15:16">
      <c r="O2173" s="107"/>
      <c r="P2173" s="108"/>
    </row>
    <row r="2174" spans="15:16">
      <c r="O2174" s="107"/>
      <c r="P2174" s="108"/>
    </row>
    <row r="2175" spans="15:16">
      <c r="O2175" s="107"/>
      <c r="P2175" s="108"/>
    </row>
    <row r="2176" spans="15:16">
      <c r="O2176" s="107"/>
      <c r="P2176" s="108"/>
    </row>
    <row r="2177" spans="15:16">
      <c r="O2177" s="107"/>
      <c r="P2177" s="108"/>
    </row>
    <row r="2178" spans="15:16">
      <c r="O2178" s="107"/>
      <c r="P2178" s="108"/>
    </row>
    <row r="2179" spans="15:16">
      <c r="O2179" s="107"/>
      <c r="P2179" s="108"/>
    </row>
    <row r="2180" spans="15:16">
      <c r="O2180" s="107"/>
      <c r="P2180" s="108"/>
    </row>
    <row r="2181" spans="15:16">
      <c r="O2181" s="107"/>
      <c r="P2181" s="108"/>
    </row>
    <row r="2182" spans="15:16">
      <c r="O2182" s="107"/>
      <c r="P2182" s="108"/>
    </row>
    <row r="2183" spans="15:16">
      <c r="O2183" s="107"/>
      <c r="P2183" s="108"/>
    </row>
    <row r="2184" spans="15:16">
      <c r="O2184" s="107"/>
      <c r="P2184" s="108"/>
    </row>
    <row r="2185" spans="15:16">
      <c r="O2185" s="107"/>
      <c r="P2185" s="108"/>
    </row>
    <row r="2186" spans="15:16">
      <c r="O2186" s="107"/>
      <c r="P2186" s="108"/>
    </row>
    <row r="2187" spans="15:16">
      <c r="O2187" s="107"/>
      <c r="P2187" s="108"/>
    </row>
    <row r="2188" spans="15:16">
      <c r="O2188" s="107"/>
      <c r="P2188" s="108"/>
    </row>
    <row r="2189" spans="15:16">
      <c r="O2189" s="107"/>
      <c r="P2189" s="108"/>
    </row>
    <row r="2190" spans="15:16">
      <c r="O2190" s="107"/>
      <c r="P2190" s="108"/>
    </row>
    <row r="2191" spans="15:16">
      <c r="O2191" s="107"/>
      <c r="P2191" s="108"/>
    </row>
    <row r="2192" spans="15:16">
      <c r="O2192" s="107"/>
      <c r="P2192" s="108"/>
    </row>
    <row r="2193" spans="15:16">
      <c r="O2193" s="107"/>
      <c r="P2193" s="108"/>
    </row>
    <row r="2194" spans="15:16">
      <c r="O2194" s="107"/>
      <c r="P2194" s="108"/>
    </row>
    <row r="2195" spans="15:16">
      <c r="O2195" s="107"/>
      <c r="P2195" s="108"/>
    </row>
    <row r="2196" spans="15:16">
      <c r="O2196" s="107"/>
      <c r="P2196" s="108"/>
    </row>
    <row r="2197" spans="15:16">
      <c r="O2197" s="107"/>
      <c r="P2197" s="108"/>
    </row>
    <row r="2198" spans="15:16">
      <c r="O2198" s="107"/>
      <c r="P2198" s="108"/>
    </row>
    <row r="2199" spans="15:16">
      <c r="O2199" s="107"/>
      <c r="P2199" s="108"/>
    </row>
    <row r="2200" spans="15:16">
      <c r="O2200" s="107"/>
      <c r="P2200" s="108"/>
    </row>
    <row r="2201" spans="15:16">
      <c r="O2201" s="107"/>
      <c r="P2201" s="108"/>
    </row>
    <row r="2202" spans="15:16">
      <c r="O2202" s="107"/>
      <c r="P2202" s="108"/>
    </row>
    <row r="2203" spans="15:16">
      <c r="O2203" s="107"/>
      <c r="P2203" s="108"/>
    </row>
    <row r="2204" spans="15:16">
      <c r="O2204" s="107"/>
      <c r="P2204" s="108"/>
    </row>
    <row r="2205" spans="15:16">
      <c r="O2205" s="107"/>
      <c r="P2205" s="108"/>
    </row>
    <row r="2206" spans="15:16">
      <c r="O2206" s="107"/>
      <c r="P2206" s="108"/>
    </row>
    <row r="2207" spans="15:16">
      <c r="O2207" s="107"/>
      <c r="P2207" s="108"/>
    </row>
    <row r="2208" spans="15:16">
      <c r="O2208" s="107"/>
      <c r="P2208" s="108"/>
    </row>
    <row r="2209" spans="15:16">
      <c r="O2209" s="107"/>
      <c r="P2209" s="108"/>
    </row>
    <row r="2210" spans="15:16">
      <c r="O2210" s="107"/>
      <c r="P2210" s="108"/>
    </row>
    <row r="2211" spans="15:16">
      <c r="O2211" s="107"/>
      <c r="P2211" s="108"/>
    </row>
    <row r="2212" spans="15:16">
      <c r="O2212" s="107"/>
      <c r="P2212" s="108"/>
    </row>
    <row r="2213" spans="15:16">
      <c r="O2213" s="107"/>
      <c r="P2213" s="108"/>
    </row>
    <row r="2214" spans="15:16">
      <c r="O2214" s="107"/>
      <c r="P2214" s="108"/>
    </row>
    <row r="2215" spans="15:16">
      <c r="O2215" s="107"/>
      <c r="P2215" s="108"/>
    </row>
    <row r="2216" spans="15:16">
      <c r="O2216" s="107"/>
      <c r="P2216" s="108"/>
    </row>
    <row r="2217" spans="15:16">
      <c r="O2217" s="107"/>
      <c r="P2217" s="108"/>
    </row>
    <row r="2218" spans="15:16">
      <c r="O2218" s="107"/>
      <c r="P2218" s="108"/>
    </row>
    <row r="2219" spans="15:16">
      <c r="O2219" s="107"/>
      <c r="P2219" s="108"/>
    </row>
    <row r="2220" spans="15:16">
      <c r="O2220" s="107"/>
      <c r="P2220" s="108"/>
    </row>
    <row r="2221" spans="15:16">
      <c r="O2221" s="107"/>
      <c r="P2221" s="108"/>
    </row>
    <row r="2222" spans="15:16">
      <c r="O2222" s="107"/>
      <c r="P2222" s="108"/>
    </row>
    <row r="2223" spans="15:16">
      <c r="O2223" s="107"/>
      <c r="P2223" s="108"/>
    </row>
    <row r="2224" spans="15:16">
      <c r="O2224" s="107"/>
      <c r="P2224" s="108"/>
    </row>
    <row r="2225" spans="15:16">
      <c r="O2225" s="107"/>
      <c r="P2225" s="108"/>
    </row>
    <row r="2226" spans="15:16">
      <c r="O2226" s="107"/>
      <c r="P2226" s="108"/>
    </row>
    <row r="2227" spans="15:16">
      <c r="O2227" s="107"/>
      <c r="P2227" s="108"/>
    </row>
    <row r="2228" spans="15:16">
      <c r="O2228" s="107"/>
      <c r="P2228" s="108"/>
    </row>
    <row r="2229" spans="15:16">
      <c r="O2229" s="107"/>
      <c r="P2229" s="108"/>
    </row>
    <row r="2230" spans="15:16">
      <c r="O2230" s="107"/>
      <c r="P2230" s="108"/>
    </row>
    <row r="2231" spans="15:16">
      <c r="O2231" s="107"/>
      <c r="P2231" s="108"/>
    </row>
    <row r="2232" spans="15:16">
      <c r="O2232" s="107"/>
      <c r="P2232" s="108"/>
    </row>
    <row r="2233" spans="15:16">
      <c r="O2233" s="107"/>
      <c r="P2233" s="108"/>
    </row>
    <row r="2234" spans="15:16">
      <c r="O2234" s="107"/>
      <c r="P2234" s="108"/>
    </row>
    <row r="2235" spans="15:16">
      <c r="O2235" s="107"/>
      <c r="P2235" s="108"/>
    </row>
    <row r="2236" spans="15:16">
      <c r="O2236" s="107"/>
      <c r="P2236" s="108"/>
    </row>
    <row r="2237" spans="15:16">
      <c r="O2237" s="107"/>
      <c r="P2237" s="108"/>
    </row>
    <row r="2238" spans="15:16">
      <c r="O2238" s="107"/>
      <c r="P2238" s="108"/>
    </row>
    <row r="2239" spans="15:16">
      <c r="O2239" s="107"/>
      <c r="P2239" s="108"/>
    </row>
    <row r="2240" spans="15:16">
      <c r="O2240" s="107"/>
      <c r="P2240" s="108"/>
    </row>
    <row r="2241" spans="15:16">
      <c r="O2241" s="107"/>
      <c r="P2241" s="108"/>
    </row>
    <row r="2242" spans="15:16">
      <c r="O2242" s="107"/>
      <c r="P2242" s="108"/>
    </row>
    <row r="2243" spans="15:16">
      <c r="O2243" s="107"/>
      <c r="P2243" s="108"/>
    </row>
    <row r="2244" spans="15:16">
      <c r="O2244" s="107"/>
      <c r="P2244" s="108"/>
    </row>
    <row r="2245" spans="15:16">
      <c r="O2245" s="107"/>
      <c r="P2245" s="108"/>
    </row>
    <row r="2246" spans="15:16">
      <c r="O2246" s="107"/>
      <c r="P2246" s="108"/>
    </row>
    <row r="2247" spans="15:16">
      <c r="O2247" s="107"/>
      <c r="P2247" s="108"/>
    </row>
    <row r="2248" spans="15:16">
      <c r="O2248" s="107"/>
      <c r="P2248" s="108"/>
    </row>
    <row r="2249" spans="15:16">
      <c r="O2249" s="107"/>
      <c r="P2249" s="108"/>
    </row>
    <row r="2250" spans="15:16">
      <c r="O2250" s="107"/>
      <c r="P2250" s="108"/>
    </row>
    <row r="2251" spans="15:16">
      <c r="O2251" s="107"/>
      <c r="P2251" s="108"/>
    </row>
    <row r="2252" spans="15:16">
      <c r="O2252" s="107"/>
      <c r="P2252" s="108"/>
    </row>
    <row r="2253" spans="15:16">
      <c r="O2253" s="107"/>
      <c r="P2253" s="108"/>
    </row>
    <row r="2254" spans="15:16">
      <c r="O2254" s="107"/>
      <c r="P2254" s="108"/>
    </row>
    <row r="2255" spans="15:16">
      <c r="O2255" s="107"/>
      <c r="P2255" s="108"/>
    </row>
    <row r="2256" spans="15:16">
      <c r="O2256" s="107"/>
      <c r="P2256" s="108"/>
    </row>
    <row r="2257" spans="15:16">
      <c r="O2257" s="107"/>
      <c r="P2257" s="108"/>
    </row>
    <row r="2258" spans="15:16">
      <c r="O2258" s="107"/>
      <c r="P2258" s="108"/>
    </row>
    <row r="2259" spans="15:16">
      <c r="O2259" s="107"/>
      <c r="P2259" s="108"/>
    </row>
    <row r="2260" spans="15:16">
      <c r="O2260" s="107"/>
      <c r="P2260" s="108"/>
    </row>
    <row r="2261" spans="15:16">
      <c r="O2261" s="107"/>
      <c r="P2261" s="108"/>
    </row>
    <row r="2262" spans="15:16">
      <c r="O2262" s="107"/>
      <c r="P2262" s="108"/>
    </row>
    <row r="2263" spans="15:16">
      <c r="O2263" s="107"/>
      <c r="P2263" s="108"/>
    </row>
    <row r="2264" spans="15:16">
      <c r="O2264" s="107"/>
      <c r="P2264" s="108"/>
    </row>
    <row r="2265" spans="15:16">
      <c r="O2265" s="107"/>
      <c r="P2265" s="108"/>
    </row>
    <row r="2266" spans="15:16">
      <c r="O2266" s="107"/>
      <c r="P2266" s="108"/>
    </row>
    <row r="2267" spans="15:16">
      <c r="O2267" s="107"/>
      <c r="P2267" s="108"/>
    </row>
    <row r="2268" spans="15:16">
      <c r="O2268" s="107"/>
      <c r="P2268" s="108"/>
    </row>
    <row r="2269" spans="15:16">
      <c r="O2269" s="107"/>
      <c r="P2269" s="108"/>
    </row>
    <row r="2270" spans="15:16">
      <c r="O2270" s="107"/>
      <c r="P2270" s="108"/>
    </row>
    <row r="2271" spans="15:16">
      <c r="O2271" s="107"/>
      <c r="P2271" s="108"/>
    </row>
    <row r="2272" spans="15:16">
      <c r="O2272" s="107"/>
      <c r="P2272" s="108"/>
    </row>
    <row r="2273" spans="15:16">
      <c r="O2273" s="107"/>
      <c r="P2273" s="108"/>
    </row>
    <row r="2274" spans="15:16">
      <c r="O2274" s="107"/>
      <c r="P2274" s="108"/>
    </row>
    <row r="2275" spans="15:16">
      <c r="O2275" s="107"/>
      <c r="P2275" s="108"/>
    </row>
    <row r="2276" spans="15:16">
      <c r="O2276" s="107"/>
      <c r="P2276" s="108"/>
    </row>
    <row r="2277" spans="15:16">
      <c r="O2277" s="107"/>
      <c r="P2277" s="108"/>
    </row>
    <row r="2278" spans="15:16">
      <c r="O2278" s="107"/>
      <c r="P2278" s="108"/>
    </row>
    <row r="2279" spans="15:16">
      <c r="O2279" s="107"/>
      <c r="P2279" s="108"/>
    </row>
    <row r="2280" spans="15:16">
      <c r="O2280" s="107"/>
      <c r="P2280" s="108"/>
    </row>
    <row r="2281" spans="15:16">
      <c r="O2281" s="107"/>
      <c r="P2281" s="108"/>
    </row>
    <row r="2282" spans="15:16">
      <c r="O2282" s="107"/>
      <c r="P2282" s="108"/>
    </row>
    <row r="2283" spans="15:16">
      <c r="O2283" s="107"/>
      <c r="P2283" s="108"/>
    </row>
    <row r="2284" spans="15:16">
      <c r="O2284" s="107"/>
      <c r="P2284" s="108"/>
    </row>
    <row r="2285" spans="15:16">
      <c r="O2285" s="107"/>
      <c r="P2285" s="108"/>
    </row>
    <row r="2286" spans="15:16">
      <c r="O2286" s="107"/>
      <c r="P2286" s="108"/>
    </row>
    <row r="2287" spans="15:16">
      <c r="O2287" s="107"/>
      <c r="P2287" s="108"/>
    </row>
    <row r="2288" spans="15:16">
      <c r="O2288" s="107"/>
      <c r="P2288" s="108"/>
    </row>
    <row r="2289" spans="15:16">
      <c r="O2289" s="107"/>
      <c r="P2289" s="108"/>
    </row>
    <row r="2290" spans="15:16">
      <c r="O2290" s="107"/>
      <c r="P2290" s="108"/>
    </row>
    <row r="2291" spans="15:16">
      <c r="O2291" s="107"/>
      <c r="P2291" s="108"/>
    </row>
    <row r="2292" spans="15:16">
      <c r="O2292" s="107"/>
      <c r="P2292" s="108"/>
    </row>
    <row r="2293" spans="15:16">
      <c r="O2293" s="107"/>
      <c r="P2293" s="108"/>
    </row>
    <row r="2294" spans="15:16">
      <c r="O2294" s="107"/>
      <c r="P2294" s="108"/>
    </row>
    <row r="2295" spans="15:16">
      <c r="O2295" s="107"/>
      <c r="P2295" s="108"/>
    </row>
    <row r="2296" spans="15:16">
      <c r="O2296" s="107"/>
      <c r="P2296" s="108"/>
    </row>
    <row r="2297" spans="15:16">
      <c r="O2297" s="107"/>
      <c r="P2297" s="108"/>
    </row>
    <row r="2298" spans="15:16">
      <c r="O2298" s="107"/>
      <c r="P2298" s="108"/>
    </row>
    <row r="2299" spans="15:16">
      <c r="O2299" s="107"/>
      <c r="P2299" s="108"/>
    </row>
    <row r="2300" spans="15:16">
      <c r="O2300" s="107"/>
      <c r="P2300" s="108"/>
    </row>
    <row r="2301" spans="15:16">
      <c r="O2301" s="107"/>
      <c r="P2301" s="108"/>
    </row>
    <row r="2302" spans="15:16">
      <c r="O2302" s="107"/>
      <c r="P2302" s="108"/>
    </row>
    <row r="2303" spans="15:16">
      <c r="O2303" s="107"/>
      <c r="P2303" s="108"/>
    </row>
    <row r="2304" spans="15:16">
      <c r="O2304" s="107"/>
      <c r="P2304" s="108"/>
    </row>
    <row r="2305" spans="15:16">
      <c r="O2305" s="107"/>
      <c r="P2305" s="108"/>
    </row>
    <row r="2306" spans="15:16">
      <c r="O2306" s="107"/>
      <c r="P2306" s="108"/>
    </row>
    <row r="2307" spans="15:16">
      <c r="O2307" s="107"/>
      <c r="P2307" s="108"/>
    </row>
    <row r="2308" spans="15:16">
      <c r="O2308" s="107"/>
      <c r="P2308" s="108"/>
    </row>
    <row r="2309" spans="15:16">
      <c r="O2309" s="107"/>
      <c r="P2309" s="108"/>
    </row>
    <row r="2310" spans="15:16">
      <c r="O2310" s="107"/>
      <c r="P2310" s="108"/>
    </row>
    <row r="2311" spans="15:16">
      <c r="O2311" s="107"/>
      <c r="P2311" s="108"/>
    </row>
    <row r="2312" spans="15:16">
      <c r="O2312" s="107"/>
      <c r="P2312" s="108"/>
    </row>
    <row r="2313" spans="15:16">
      <c r="O2313" s="107"/>
      <c r="P2313" s="108"/>
    </row>
    <row r="2314" spans="15:16">
      <c r="O2314" s="107"/>
      <c r="P2314" s="108"/>
    </row>
    <row r="2315" spans="15:16">
      <c r="O2315" s="107"/>
      <c r="P2315" s="108"/>
    </row>
    <row r="2316" spans="15:16">
      <c r="O2316" s="107"/>
      <c r="P2316" s="108"/>
    </row>
    <row r="2317" spans="15:16">
      <c r="O2317" s="107"/>
      <c r="P2317" s="108"/>
    </row>
    <row r="2318" spans="15:16">
      <c r="O2318" s="107"/>
      <c r="P2318" s="108"/>
    </row>
    <row r="2319" spans="15:16">
      <c r="O2319" s="107"/>
      <c r="P2319" s="108"/>
    </row>
    <row r="2320" spans="15:16">
      <c r="O2320" s="107"/>
      <c r="P2320" s="108"/>
    </row>
    <row r="2321" spans="15:16">
      <c r="O2321" s="107"/>
      <c r="P2321" s="108"/>
    </row>
    <row r="2322" spans="15:16">
      <c r="O2322" s="107"/>
      <c r="P2322" s="108"/>
    </row>
    <row r="2323" spans="15:16">
      <c r="O2323" s="107"/>
      <c r="P2323" s="108"/>
    </row>
    <row r="2324" spans="15:16">
      <c r="O2324" s="107"/>
      <c r="P2324" s="108"/>
    </row>
    <row r="2325" spans="15:16">
      <c r="O2325" s="107"/>
      <c r="P2325" s="108"/>
    </row>
    <row r="2326" spans="15:16">
      <c r="O2326" s="107"/>
      <c r="P2326" s="108"/>
    </row>
    <row r="2327" spans="15:16">
      <c r="O2327" s="107"/>
      <c r="P2327" s="108"/>
    </row>
    <row r="2328" spans="15:16">
      <c r="O2328" s="107"/>
      <c r="P2328" s="108"/>
    </row>
    <row r="2329" spans="15:16">
      <c r="O2329" s="107"/>
      <c r="P2329" s="108"/>
    </row>
    <row r="2330" spans="15:16">
      <c r="O2330" s="107"/>
      <c r="P2330" s="108"/>
    </row>
    <row r="2331" spans="15:16">
      <c r="O2331" s="107"/>
      <c r="P2331" s="108"/>
    </row>
    <row r="2332" spans="15:16">
      <c r="O2332" s="107"/>
      <c r="P2332" s="108"/>
    </row>
    <row r="2333" spans="15:16">
      <c r="O2333" s="107"/>
      <c r="P2333" s="108"/>
    </row>
    <row r="2334" spans="15:16">
      <c r="O2334" s="107"/>
      <c r="P2334" s="108"/>
    </row>
    <row r="2335" spans="15:16">
      <c r="O2335" s="107"/>
      <c r="P2335" s="108"/>
    </row>
    <row r="2336" spans="15:16">
      <c r="O2336" s="107"/>
      <c r="P2336" s="108"/>
    </row>
    <row r="2337" spans="15:16">
      <c r="O2337" s="107"/>
      <c r="P2337" s="108"/>
    </row>
    <row r="2338" spans="15:16">
      <c r="O2338" s="107"/>
      <c r="P2338" s="108"/>
    </row>
    <row r="2339" spans="15:16">
      <c r="O2339" s="107"/>
      <c r="P2339" s="108"/>
    </row>
    <row r="2340" spans="15:16">
      <c r="O2340" s="107"/>
      <c r="P2340" s="108"/>
    </row>
    <row r="2341" spans="15:16">
      <c r="O2341" s="107"/>
      <c r="P2341" s="108"/>
    </row>
    <row r="2342" spans="15:16">
      <c r="O2342" s="107"/>
      <c r="P2342" s="108"/>
    </row>
    <row r="2343" spans="15:16">
      <c r="O2343" s="107"/>
      <c r="P2343" s="108"/>
    </row>
    <row r="2344" spans="15:16">
      <c r="O2344" s="107"/>
      <c r="P2344" s="108"/>
    </row>
    <row r="2345" spans="15:16">
      <c r="O2345" s="107"/>
      <c r="P2345" s="108"/>
    </row>
    <row r="2346" spans="15:16">
      <c r="O2346" s="107"/>
      <c r="P2346" s="108"/>
    </row>
    <row r="2347" spans="15:16">
      <c r="O2347" s="107"/>
      <c r="P2347" s="108"/>
    </row>
    <row r="2348" spans="15:16">
      <c r="O2348" s="107"/>
      <c r="P2348" s="108"/>
    </row>
    <row r="2349" spans="15:16">
      <c r="O2349" s="107"/>
      <c r="P2349" s="108"/>
    </row>
    <row r="2350" spans="15:16">
      <c r="O2350" s="107"/>
      <c r="P2350" s="108"/>
    </row>
    <row r="2351" spans="15:16">
      <c r="O2351" s="107"/>
      <c r="P2351" s="108"/>
    </row>
    <row r="2352" spans="15:16">
      <c r="O2352" s="107"/>
      <c r="P2352" s="108"/>
    </row>
    <row r="2353" spans="15:16">
      <c r="O2353" s="107"/>
      <c r="P2353" s="108"/>
    </row>
    <row r="2354" spans="15:16">
      <c r="O2354" s="107"/>
      <c r="P2354" s="108"/>
    </row>
    <row r="2355" spans="15:16">
      <c r="O2355" s="107"/>
      <c r="P2355" s="108"/>
    </row>
    <row r="2356" spans="15:16">
      <c r="O2356" s="107"/>
      <c r="P2356" s="108"/>
    </row>
    <row r="2357" spans="15:16">
      <c r="O2357" s="107"/>
      <c r="P2357" s="108"/>
    </row>
    <row r="2358" spans="15:16">
      <c r="O2358" s="107"/>
      <c r="P2358" s="108"/>
    </row>
    <row r="2359" spans="15:16">
      <c r="O2359" s="107"/>
      <c r="P2359" s="108"/>
    </row>
    <row r="2360" spans="15:16">
      <c r="O2360" s="107"/>
      <c r="P2360" s="108"/>
    </row>
    <row r="2361" spans="15:16">
      <c r="O2361" s="107"/>
      <c r="P2361" s="108"/>
    </row>
    <row r="2362" spans="15:16">
      <c r="O2362" s="107"/>
      <c r="P2362" s="108"/>
    </row>
    <row r="2363" spans="15:16">
      <c r="O2363" s="107"/>
      <c r="P2363" s="108"/>
    </row>
    <row r="2364" spans="15:16">
      <c r="O2364" s="107"/>
      <c r="P2364" s="108"/>
    </row>
    <row r="2365" spans="15:16">
      <c r="O2365" s="107"/>
      <c r="P2365" s="108"/>
    </row>
    <row r="2366" spans="15:16">
      <c r="O2366" s="107"/>
      <c r="P2366" s="108"/>
    </row>
    <row r="2367" spans="15:16">
      <c r="O2367" s="107"/>
      <c r="P2367" s="108"/>
    </row>
    <row r="2368" spans="15:16">
      <c r="O2368" s="107"/>
      <c r="P2368" s="108"/>
    </row>
    <row r="2369" spans="15:16">
      <c r="O2369" s="107"/>
      <c r="P2369" s="108"/>
    </row>
    <row r="2370" spans="15:16">
      <c r="O2370" s="107"/>
      <c r="P2370" s="108"/>
    </row>
    <row r="2371" spans="15:16">
      <c r="O2371" s="107"/>
      <c r="P2371" s="108"/>
    </row>
    <row r="2372" spans="15:16">
      <c r="O2372" s="107"/>
      <c r="P2372" s="108"/>
    </row>
    <row r="2373" spans="15:16">
      <c r="O2373" s="107"/>
      <c r="P2373" s="108"/>
    </row>
    <row r="2374" spans="15:16">
      <c r="O2374" s="107"/>
      <c r="P2374" s="108"/>
    </row>
    <row r="2375" spans="15:16">
      <c r="O2375" s="107"/>
      <c r="P2375" s="108"/>
    </row>
    <row r="2376" spans="15:16">
      <c r="O2376" s="107"/>
      <c r="P2376" s="108"/>
    </row>
    <row r="2377" spans="15:16">
      <c r="O2377" s="107"/>
      <c r="P2377" s="108"/>
    </row>
    <row r="2378" spans="15:16">
      <c r="O2378" s="107"/>
      <c r="P2378" s="108"/>
    </row>
    <row r="2379" spans="15:16">
      <c r="O2379" s="107"/>
      <c r="P2379" s="108"/>
    </row>
    <row r="2380" spans="15:16">
      <c r="O2380" s="107"/>
      <c r="P2380" s="108"/>
    </row>
    <row r="2381" spans="15:16">
      <c r="O2381" s="107"/>
      <c r="P2381" s="108"/>
    </row>
    <row r="2382" spans="15:16">
      <c r="O2382" s="107"/>
      <c r="P2382" s="108"/>
    </row>
    <row r="2383" spans="15:16">
      <c r="O2383" s="107"/>
      <c r="P2383" s="108"/>
    </row>
    <row r="2384" spans="15:16">
      <c r="O2384" s="107"/>
      <c r="P2384" s="108"/>
    </row>
    <row r="2385" spans="15:16">
      <c r="O2385" s="107"/>
      <c r="P2385" s="108"/>
    </row>
    <row r="2386" spans="15:16">
      <c r="O2386" s="107"/>
      <c r="P2386" s="108"/>
    </row>
    <row r="2387" spans="15:16">
      <c r="O2387" s="107"/>
      <c r="P2387" s="108"/>
    </row>
    <row r="2388" spans="15:16">
      <c r="O2388" s="107"/>
      <c r="P2388" s="108"/>
    </row>
    <row r="2389" spans="15:16">
      <c r="O2389" s="107"/>
      <c r="P2389" s="108"/>
    </row>
    <row r="2390" spans="15:16">
      <c r="O2390" s="107"/>
      <c r="P2390" s="108"/>
    </row>
    <row r="2391" spans="15:16">
      <c r="O2391" s="107"/>
      <c r="P2391" s="108"/>
    </row>
    <row r="2392" spans="15:16">
      <c r="O2392" s="107"/>
      <c r="P2392" s="108"/>
    </row>
    <row r="2393" spans="15:16">
      <c r="O2393" s="107"/>
      <c r="P2393" s="108"/>
    </row>
    <row r="2394" spans="15:16">
      <c r="O2394" s="107"/>
      <c r="P2394" s="108"/>
    </row>
    <row r="2395" spans="15:16">
      <c r="O2395" s="107"/>
      <c r="P2395" s="108"/>
    </row>
    <row r="2396" spans="15:16">
      <c r="O2396" s="107"/>
      <c r="P2396" s="108"/>
    </row>
    <row r="2397" spans="15:16">
      <c r="O2397" s="107"/>
      <c r="P2397" s="108"/>
    </row>
    <row r="2398" spans="15:16">
      <c r="O2398" s="107"/>
      <c r="P2398" s="108"/>
    </row>
    <row r="2399" spans="15:16">
      <c r="O2399" s="107"/>
      <c r="P2399" s="108"/>
    </row>
    <row r="2400" spans="15:16">
      <c r="O2400" s="107"/>
      <c r="P2400" s="108"/>
    </row>
    <row r="2401" spans="15:16">
      <c r="O2401" s="107"/>
      <c r="P2401" s="108"/>
    </row>
    <row r="2402" spans="15:16">
      <c r="O2402" s="107"/>
      <c r="P2402" s="108"/>
    </row>
    <row r="2403" spans="15:16">
      <c r="O2403" s="107"/>
      <c r="P2403" s="108"/>
    </row>
    <row r="2404" spans="15:16">
      <c r="O2404" s="107"/>
      <c r="P2404" s="108"/>
    </row>
    <row r="2405" spans="15:16">
      <c r="O2405" s="107"/>
      <c r="P2405" s="108"/>
    </row>
    <row r="2406" spans="15:16">
      <c r="O2406" s="107"/>
      <c r="P2406" s="108"/>
    </row>
    <row r="2407" spans="15:16">
      <c r="O2407" s="107"/>
      <c r="P2407" s="108"/>
    </row>
    <row r="2408" spans="15:16">
      <c r="O2408" s="107"/>
      <c r="P2408" s="108"/>
    </row>
    <row r="2409" spans="15:16">
      <c r="O2409" s="107"/>
      <c r="P2409" s="108"/>
    </row>
    <row r="2410" spans="15:16">
      <c r="O2410" s="107"/>
      <c r="P2410" s="108"/>
    </row>
    <row r="2411" spans="15:16">
      <c r="O2411" s="107"/>
      <c r="P2411" s="108"/>
    </row>
    <row r="2412" spans="15:16">
      <c r="O2412" s="107"/>
      <c r="P2412" s="108"/>
    </row>
    <row r="2413" spans="15:16">
      <c r="O2413" s="107"/>
      <c r="P2413" s="108"/>
    </row>
    <row r="2414" spans="15:16">
      <c r="O2414" s="107"/>
      <c r="P2414" s="108"/>
    </row>
    <row r="2415" spans="15:16">
      <c r="O2415" s="107"/>
      <c r="P2415" s="108"/>
    </row>
    <row r="2416" spans="15:16">
      <c r="O2416" s="107"/>
      <c r="P2416" s="108"/>
    </row>
    <row r="2417" spans="15:16">
      <c r="O2417" s="107"/>
      <c r="P2417" s="108"/>
    </row>
    <row r="2418" spans="15:16">
      <c r="O2418" s="107"/>
      <c r="P2418" s="108"/>
    </row>
    <row r="2419" spans="15:16">
      <c r="O2419" s="107"/>
      <c r="P2419" s="108"/>
    </row>
    <row r="2420" spans="15:16">
      <c r="O2420" s="107"/>
      <c r="P2420" s="108"/>
    </row>
    <row r="2421" spans="15:16">
      <c r="O2421" s="107"/>
      <c r="P2421" s="108"/>
    </row>
    <row r="2422" spans="15:16">
      <c r="O2422" s="107"/>
      <c r="P2422" s="108"/>
    </row>
    <row r="2423" spans="15:16">
      <c r="O2423" s="107"/>
      <c r="P2423" s="108"/>
    </row>
    <row r="2424" spans="15:16">
      <c r="O2424" s="107"/>
      <c r="P2424" s="108"/>
    </row>
    <row r="2425" spans="15:16">
      <c r="O2425" s="107"/>
      <c r="P2425" s="108"/>
    </row>
    <row r="2426" spans="15:16">
      <c r="O2426" s="107"/>
      <c r="P2426" s="108"/>
    </row>
    <row r="2427" spans="15:16">
      <c r="O2427" s="107"/>
      <c r="P2427" s="108"/>
    </row>
    <row r="2428" spans="15:16">
      <c r="O2428" s="107"/>
      <c r="P2428" s="108"/>
    </row>
    <row r="2429" spans="15:16">
      <c r="O2429" s="107"/>
      <c r="P2429" s="108"/>
    </row>
    <row r="2430" spans="15:16">
      <c r="O2430" s="107"/>
      <c r="P2430" s="108"/>
    </row>
    <row r="2431" spans="15:16">
      <c r="O2431" s="107"/>
      <c r="P2431" s="108"/>
    </row>
    <row r="2432" spans="15:16">
      <c r="O2432" s="107"/>
      <c r="P2432" s="108"/>
    </row>
    <row r="2433" spans="15:16">
      <c r="O2433" s="107"/>
      <c r="P2433" s="108"/>
    </row>
    <row r="2434" spans="15:16">
      <c r="O2434" s="107"/>
      <c r="P2434" s="108"/>
    </row>
    <row r="2435" spans="15:16">
      <c r="O2435" s="107"/>
      <c r="P2435" s="108"/>
    </row>
    <row r="2436" spans="15:16">
      <c r="O2436" s="107"/>
      <c r="P2436" s="108"/>
    </row>
    <row r="2437" spans="15:16">
      <c r="O2437" s="107"/>
      <c r="P2437" s="108"/>
    </row>
    <row r="2438" spans="15:16">
      <c r="O2438" s="107"/>
      <c r="P2438" s="108"/>
    </row>
    <row r="2439" spans="15:16">
      <c r="O2439" s="107"/>
      <c r="P2439" s="108"/>
    </row>
    <row r="2440" spans="15:16">
      <c r="O2440" s="107"/>
      <c r="P2440" s="108"/>
    </row>
    <row r="2441" spans="15:16">
      <c r="O2441" s="107"/>
      <c r="P2441" s="108"/>
    </row>
    <row r="2442" spans="15:16">
      <c r="O2442" s="107"/>
      <c r="P2442" s="108"/>
    </row>
    <row r="2443" spans="15:16">
      <c r="O2443" s="107"/>
      <c r="P2443" s="108"/>
    </row>
    <row r="2444" spans="15:16">
      <c r="O2444" s="107"/>
      <c r="P2444" s="108"/>
    </row>
    <row r="2445" spans="15:16">
      <c r="O2445" s="107"/>
      <c r="P2445" s="108"/>
    </row>
    <row r="2446" spans="15:16">
      <c r="O2446" s="107"/>
      <c r="P2446" s="108"/>
    </row>
    <row r="2447" spans="15:16">
      <c r="O2447" s="107"/>
      <c r="P2447" s="108"/>
    </row>
    <row r="2448" spans="15:16">
      <c r="O2448" s="107"/>
      <c r="P2448" s="108"/>
    </row>
    <row r="2449" spans="15:16">
      <c r="O2449" s="107"/>
      <c r="P2449" s="108"/>
    </row>
    <row r="2450" spans="15:16">
      <c r="O2450" s="107"/>
      <c r="P2450" s="108"/>
    </row>
    <row r="2451" spans="15:16">
      <c r="O2451" s="107"/>
      <c r="P2451" s="108"/>
    </row>
    <row r="2452" spans="15:16">
      <c r="O2452" s="107"/>
      <c r="P2452" s="108"/>
    </row>
    <row r="2453" spans="15:16">
      <c r="O2453" s="107"/>
      <c r="P2453" s="108"/>
    </row>
    <row r="2454" spans="15:16">
      <c r="O2454" s="107"/>
      <c r="P2454" s="108"/>
    </row>
    <row r="2455" spans="15:16">
      <c r="O2455" s="107"/>
      <c r="P2455" s="108"/>
    </row>
    <row r="2456" spans="15:16">
      <c r="O2456" s="107"/>
      <c r="P2456" s="108"/>
    </row>
    <row r="2457" spans="15:16">
      <c r="O2457" s="107"/>
      <c r="P2457" s="108"/>
    </row>
    <row r="2458" spans="15:16">
      <c r="O2458" s="107"/>
      <c r="P2458" s="108"/>
    </row>
    <row r="2459" spans="15:16">
      <c r="O2459" s="107"/>
      <c r="P2459" s="108"/>
    </row>
    <row r="2460" spans="15:16">
      <c r="O2460" s="107"/>
      <c r="P2460" s="108"/>
    </row>
    <row r="2461" spans="15:16">
      <c r="O2461" s="107"/>
      <c r="P2461" s="108"/>
    </row>
    <row r="2462" spans="15:16">
      <c r="O2462" s="107"/>
      <c r="P2462" s="108"/>
    </row>
    <row r="2463" spans="15:16">
      <c r="O2463" s="107"/>
      <c r="P2463" s="108"/>
    </row>
    <row r="2464" spans="15:16">
      <c r="O2464" s="107"/>
      <c r="P2464" s="108"/>
    </row>
    <row r="2465" spans="15:16">
      <c r="O2465" s="107"/>
      <c r="P2465" s="108"/>
    </row>
    <row r="2466" spans="15:16">
      <c r="O2466" s="107"/>
      <c r="P2466" s="108"/>
    </row>
    <row r="2467" spans="15:16">
      <c r="O2467" s="107"/>
      <c r="P2467" s="108"/>
    </row>
    <row r="2468" spans="15:16">
      <c r="O2468" s="107"/>
      <c r="P2468" s="108"/>
    </row>
    <row r="2469" spans="15:16">
      <c r="O2469" s="107"/>
      <c r="P2469" s="108"/>
    </row>
    <row r="2470" spans="15:16">
      <c r="O2470" s="107"/>
      <c r="P2470" s="108"/>
    </row>
    <row r="2471" spans="15:16">
      <c r="O2471" s="107"/>
      <c r="P2471" s="108"/>
    </row>
    <row r="2472" spans="15:16">
      <c r="O2472" s="107"/>
      <c r="P2472" s="108"/>
    </row>
    <row r="2473" spans="15:16">
      <c r="O2473" s="107"/>
      <c r="P2473" s="108"/>
    </row>
    <row r="2474" spans="15:16">
      <c r="O2474" s="107"/>
      <c r="P2474" s="108"/>
    </row>
    <row r="2475" spans="15:16">
      <c r="O2475" s="107"/>
      <c r="P2475" s="108"/>
    </row>
    <row r="2476" spans="15:16">
      <c r="O2476" s="107"/>
      <c r="P2476" s="108"/>
    </row>
    <row r="2477" spans="15:16">
      <c r="O2477" s="107"/>
      <c r="P2477" s="108"/>
    </row>
    <row r="2478" spans="15:16">
      <c r="O2478" s="107"/>
      <c r="P2478" s="108"/>
    </row>
    <row r="2479" spans="15:16">
      <c r="O2479" s="107"/>
      <c r="P2479" s="108"/>
    </row>
    <row r="2480" spans="15:16">
      <c r="O2480" s="107"/>
      <c r="P2480" s="108"/>
    </row>
    <row r="2481" spans="15:16">
      <c r="O2481" s="107"/>
      <c r="P2481" s="108"/>
    </row>
    <row r="2482" spans="15:16">
      <c r="O2482" s="107"/>
      <c r="P2482" s="108"/>
    </row>
    <row r="2483" spans="15:16">
      <c r="O2483" s="107"/>
      <c r="P2483" s="108"/>
    </row>
    <row r="2484" spans="15:16">
      <c r="O2484" s="107"/>
      <c r="P2484" s="108"/>
    </row>
    <row r="2485" spans="15:16">
      <c r="O2485" s="107"/>
      <c r="P2485" s="108"/>
    </row>
    <row r="2486" spans="15:16">
      <c r="O2486" s="107"/>
      <c r="P2486" s="108"/>
    </row>
    <row r="2487" spans="15:16">
      <c r="O2487" s="107"/>
      <c r="P2487" s="108"/>
    </row>
    <row r="2488" spans="15:16">
      <c r="O2488" s="107"/>
      <c r="P2488" s="108"/>
    </row>
    <row r="2489" spans="15:16">
      <c r="O2489" s="107"/>
      <c r="P2489" s="108"/>
    </row>
    <row r="2490" spans="15:16">
      <c r="O2490" s="107"/>
      <c r="P2490" s="108"/>
    </row>
    <row r="2491" spans="15:16">
      <c r="O2491" s="107"/>
      <c r="P2491" s="108"/>
    </row>
    <row r="2492" spans="15:16">
      <c r="O2492" s="107"/>
      <c r="P2492" s="108"/>
    </row>
    <row r="2493" spans="15:16">
      <c r="O2493" s="107"/>
      <c r="P2493" s="108"/>
    </row>
    <row r="2494" spans="15:16">
      <c r="O2494" s="107"/>
      <c r="P2494" s="108"/>
    </row>
    <row r="2495" spans="15:16">
      <c r="O2495" s="107"/>
      <c r="P2495" s="108"/>
    </row>
    <row r="2496" spans="15:16">
      <c r="O2496" s="107"/>
      <c r="P2496" s="108"/>
    </row>
    <row r="2497" spans="15:16">
      <c r="O2497" s="107"/>
      <c r="P2497" s="108"/>
    </row>
    <row r="2498" spans="15:16">
      <c r="O2498" s="107"/>
      <c r="P2498" s="108"/>
    </row>
    <row r="2499" spans="15:16">
      <c r="O2499" s="107"/>
      <c r="P2499" s="108"/>
    </row>
    <row r="2500" spans="15:16">
      <c r="O2500" s="107"/>
      <c r="P2500" s="108"/>
    </row>
    <row r="2501" spans="15:16">
      <c r="O2501" s="107"/>
      <c r="P2501" s="108"/>
    </row>
    <row r="2502" spans="15:16">
      <c r="O2502" s="107"/>
      <c r="P2502" s="108"/>
    </row>
    <row r="2503" spans="15:16">
      <c r="O2503" s="107"/>
      <c r="P2503" s="108"/>
    </row>
    <row r="2504" spans="15:16">
      <c r="O2504" s="107"/>
      <c r="P2504" s="108"/>
    </row>
    <row r="2505" spans="15:16">
      <c r="O2505" s="107"/>
      <c r="P2505" s="108"/>
    </row>
    <row r="2506" spans="15:16">
      <c r="O2506" s="107"/>
      <c r="P2506" s="108"/>
    </row>
    <row r="2507" spans="15:16">
      <c r="O2507" s="107"/>
      <c r="P2507" s="108"/>
    </row>
    <row r="2508" spans="15:16">
      <c r="O2508" s="107"/>
      <c r="P2508" s="108"/>
    </row>
    <row r="2509" spans="15:16">
      <c r="O2509" s="107"/>
      <c r="P2509" s="108"/>
    </row>
    <row r="2510" spans="15:16">
      <c r="O2510" s="107"/>
      <c r="P2510" s="108"/>
    </row>
    <row r="2511" spans="15:16">
      <c r="O2511" s="107"/>
      <c r="P2511" s="108"/>
    </row>
    <row r="2512" spans="15:16">
      <c r="O2512" s="107"/>
      <c r="P2512" s="108"/>
    </row>
    <row r="2513" spans="15:16">
      <c r="O2513" s="107"/>
      <c r="P2513" s="108"/>
    </row>
    <row r="2514" spans="15:16">
      <c r="O2514" s="107"/>
      <c r="P2514" s="108"/>
    </row>
    <row r="2515" spans="15:16">
      <c r="O2515" s="107"/>
      <c r="P2515" s="108"/>
    </row>
    <row r="2516" spans="15:16">
      <c r="O2516" s="107"/>
      <c r="P2516" s="108"/>
    </row>
    <row r="2517" spans="15:16">
      <c r="O2517" s="107"/>
      <c r="P2517" s="108"/>
    </row>
    <row r="2518" spans="15:16">
      <c r="O2518" s="107"/>
      <c r="P2518" s="108"/>
    </row>
    <row r="2519" spans="15:16">
      <c r="O2519" s="107"/>
      <c r="P2519" s="108"/>
    </row>
    <row r="2520" spans="15:16">
      <c r="O2520" s="107"/>
      <c r="P2520" s="108"/>
    </row>
    <row r="2521" spans="15:16">
      <c r="O2521" s="107"/>
      <c r="P2521" s="108"/>
    </row>
    <row r="2522" spans="15:16">
      <c r="O2522" s="107"/>
      <c r="P2522" s="108"/>
    </row>
    <row r="2523" spans="15:16">
      <c r="O2523" s="107"/>
      <c r="P2523" s="108"/>
    </row>
    <row r="2524" spans="15:16">
      <c r="O2524" s="107"/>
      <c r="P2524" s="108"/>
    </row>
    <row r="2525" spans="15:16">
      <c r="O2525" s="107"/>
      <c r="P2525" s="108"/>
    </row>
    <row r="2526" spans="15:16">
      <c r="O2526" s="107"/>
      <c r="P2526" s="108"/>
    </row>
    <row r="2527" spans="15:16">
      <c r="O2527" s="107"/>
      <c r="P2527" s="108"/>
    </row>
    <row r="2528" spans="15:16">
      <c r="O2528" s="107"/>
      <c r="P2528" s="108"/>
    </row>
    <row r="2529" spans="15:16">
      <c r="O2529" s="107"/>
      <c r="P2529" s="108"/>
    </row>
    <row r="2530" spans="15:16">
      <c r="O2530" s="107"/>
      <c r="P2530" s="108"/>
    </row>
    <row r="2531" spans="15:16">
      <c r="O2531" s="107"/>
      <c r="P2531" s="108"/>
    </row>
    <row r="2532" spans="15:16">
      <c r="O2532" s="107"/>
      <c r="P2532" s="108"/>
    </row>
    <row r="2533" spans="15:16">
      <c r="O2533" s="107"/>
      <c r="P2533" s="108"/>
    </row>
    <row r="2534" spans="15:16">
      <c r="O2534" s="107"/>
      <c r="P2534" s="108"/>
    </row>
    <row r="2535" spans="15:16">
      <c r="O2535" s="107"/>
      <c r="P2535" s="108"/>
    </row>
    <row r="2536" spans="15:16">
      <c r="O2536" s="107"/>
      <c r="P2536" s="108"/>
    </row>
    <row r="2537" spans="15:16">
      <c r="O2537" s="107"/>
      <c r="P2537" s="108"/>
    </row>
    <row r="2538" spans="15:16">
      <c r="O2538" s="107"/>
      <c r="P2538" s="108"/>
    </row>
    <row r="2539" spans="15:16">
      <c r="O2539" s="107"/>
      <c r="P2539" s="108"/>
    </row>
    <row r="2540" spans="15:16">
      <c r="O2540" s="107"/>
      <c r="P2540" s="108"/>
    </row>
    <row r="2541" spans="15:16">
      <c r="O2541" s="107"/>
      <c r="P2541" s="108"/>
    </row>
    <row r="2542" spans="15:16">
      <c r="O2542" s="107"/>
      <c r="P2542" s="108"/>
    </row>
    <row r="2543" spans="15:16">
      <c r="O2543" s="107"/>
      <c r="P2543" s="108"/>
    </row>
    <row r="2544" spans="15:16">
      <c r="O2544" s="107"/>
      <c r="P2544" s="108"/>
    </row>
    <row r="2545" spans="15:16">
      <c r="O2545" s="107"/>
      <c r="P2545" s="108"/>
    </row>
    <row r="2546" spans="15:16">
      <c r="O2546" s="107"/>
      <c r="P2546" s="108"/>
    </row>
    <row r="2547" spans="15:16">
      <c r="O2547" s="107"/>
      <c r="P2547" s="108"/>
    </row>
    <row r="2548" spans="15:16">
      <c r="O2548" s="107"/>
      <c r="P2548" s="108"/>
    </row>
    <row r="2549" spans="15:16">
      <c r="O2549" s="107"/>
      <c r="P2549" s="108"/>
    </row>
    <row r="2550" spans="15:16">
      <c r="O2550" s="107"/>
      <c r="P2550" s="108"/>
    </row>
    <row r="2551" spans="15:16">
      <c r="O2551" s="107"/>
      <c r="P2551" s="108"/>
    </row>
    <row r="2552" spans="15:16">
      <c r="O2552" s="107"/>
      <c r="P2552" s="108"/>
    </row>
    <row r="2553" spans="15:16">
      <c r="O2553" s="107"/>
      <c r="P2553" s="108"/>
    </row>
    <row r="2554" spans="15:16">
      <c r="O2554" s="107"/>
      <c r="P2554" s="108"/>
    </row>
    <row r="2555" spans="15:16">
      <c r="O2555" s="107"/>
      <c r="P2555" s="108"/>
    </row>
    <row r="2556" spans="15:16">
      <c r="O2556" s="107"/>
      <c r="P2556" s="108"/>
    </row>
    <row r="2557" spans="15:16">
      <c r="O2557" s="107"/>
      <c r="P2557" s="108"/>
    </row>
    <row r="2558" spans="15:16">
      <c r="O2558" s="107"/>
      <c r="P2558" s="108"/>
    </row>
    <row r="2559" spans="15:16">
      <c r="O2559" s="107"/>
      <c r="P2559" s="108"/>
    </row>
    <row r="2560" spans="15:16">
      <c r="O2560" s="107"/>
      <c r="P2560" s="108"/>
    </row>
    <row r="2561" spans="15:16">
      <c r="O2561" s="107"/>
      <c r="P2561" s="108"/>
    </row>
    <row r="2562" spans="15:16">
      <c r="O2562" s="107"/>
      <c r="P2562" s="108"/>
    </row>
    <row r="2563" spans="15:16">
      <c r="O2563" s="107"/>
      <c r="P2563" s="108"/>
    </row>
    <row r="2564" spans="15:16">
      <c r="O2564" s="107"/>
      <c r="P2564" s="108"/>
    </row>
    <row r="2565" spans="15:16">
      <c r="O2565" s="107"/>
      <c r="P2565" s="108"/>
    </row>
    <row r="2566" spans="15:16">
      <c r="O2566" s="107"/>
      <c r="P2566" s="108"/>
    </row>
    <row r="2567" spans="15:16">
      <c r="O2567" s="107"/>
      <c r="P2567" s="108"/>
    </row>
    <row r="2568" spans="15:16">
      <c r="O2568" s="107"/>
      <c r="P2568" s="108"/>
    </row>
    <row r="2569" spans="15:16">
      <c r="O2569" s="107"/>
      <c r="P2569" s="108"/>
    </row>
    <row r="2570" spans="15:16">
      <c r="O2570" s="107"/>
      <c r="P2570" s="108"/>
    </row>
    <row r="2571" spans="15:16">
      <c r="O2571" s="107"/>
      <c r="P2571" s="108"/>
    </row>
    <row r="2572" spans="15:16">
      <c r="O2572" s="107"/>
      <c r="P2572" s="108"/>
    </row>
    <row r="2573" spans="15:16">
      <c r="O2573" s="107"/>
      <c r="P2573" s="108"/>
    </row>
    <row r="2574" spans="15:16">
      <c r="O2574" s="107"/>
      <c r="P2574" s="108"/>
    </row>
    <row r="2575" spans="15:16">
      <c r="O2575" s="107"/>
      <c r="P2575" s="108"/>
    </row>
    <row r="2576" spans="15:16">
      <c r="O2576" s="107"/>
      <c r="P2576" s="108"/>
    </row>
    <row r="2577" spans="15:16">
      <c r="O2577" s="107"/>
      <c r="P2577" s="108"/>
    </row>
    <row r="2578" spans="15:16">
      <c r="O2578" s="107"/>
      <c r="P2578" s="108"/>
    </row>
    <row r="2579" spans="15:16">
      <c r="O2579" s="107"/>
      <c r="P2579" s="108"/>
    </row>
    <row r="2580" spans="15:16">
      <c r="O2580" s="107"/>
      <c r="P2580" s="108"/>
    </row>
    <row r="2581" spans="15:16">
      <c r="O2581" s="107"/>
      <c r="P2581" s="108"/>
    </row>
    <row r="2582" spans="15:16">
      <c r="O2582" s="107"/>
      <c r="P2582" s="108"/>
    </row>
    <row r="2583" spans="15:16">
      <c r="O2583" s="107"/>
      <c r="P2583" s="108"/>
    </row>
    <row r="2584" spans="15:16">
      <c r="O2584" s="107"/>
      <c r="P2584" s="108"/>
    </row>
    <row r="2585" spans="15:16">
      <c r="O2585" s="107"/>
      <c r="P2585" s="108"/>
    </row>
    <row r="2586" spans="15:16">
      <c r="O2586" s="107"/>
      <c r="P2586" s="108"/>
    </row>
    <row r="2587" spans="15:16">
      <c r="O2587" s="107"/>
      <c r="P2587" s="108"/>
    </row>
    <row r="2588" spans="15:16">
      <c r="O2588" s="107"/>
      <c r="P2588" s="108"/>
    </row>
    <row r="2589" spans="15:16">
      <c r="O2589" s="107"/>
      <c r="P2589" s="108"/>
    </row>
    <row r="2590" spans="15:16">
      <c r="O2590" s="107"/>
      <c r="P2590" s="108"/>
    </row>
    <row r="2591" spans="15:16">
      <c r="O2591" s="107"/>
      <c r="P2591" s="108"/>
    </row>
    <row r="2592" spans="15:16">
      <c r="O2592" s="107"/>
      <c r="P2592" s="108"/>
    </row>
    <row r="2593" spans="15:16">
      <c r="O2593" s="107"/>
      <c r="P2593" s="108"/>
    </row>
    <row r="2594" spans="15:16">
      <c r="O2594" s="107"/>
      <c r="P2594" s="108"/>
    </row>
    <row r="2595" spans="15:16">
      <c r="O2595" s="107"/>
      <c r="P2595" s="108"/>
    </row>
    <row r="2596" spans="15:16">
      <c r="O2596" s="107"/>
      <c r="P2596" s="108"/>
    </row>
    <row r="2597" spans="15:16">
      <c r="O2597" s="107"/>
      <c r="P2597" s="108"/>
    </row>
    <row r="2598" spans="15:16">
      <c r="O2598" s="107"/>
      <c r="P2598" s="108"/>
    </row>
    <row r="2599" spans="15:16">
      <c r="O2599" s="107"/>
      <c r="P2599" s="108"/>
    </row>
    <row r="2600" spans="15:16">
      <c r="O2600" s="107"/>
      <c r="P2600" s="108"/>
    </row>
    <row r="2601" spans="15:16">
      <c r="O2601" s="107"/>
      <c r="P2601" s="108"/>
    </row>
    <row r="2602" spans="15:16">
      <c r="O2602" s="107"/>
      <c r="P2602" s="108"/>
    </row>
    <row r="2603" spans="15:16">
      <c r="O2603" s="107"/>
      <c r="P2603" s="108"/>
    </row>
    <row r="2604" spans="15:16">
      <c r="O2604" s="107"/>
      <c r="P2604" s="108"/>
    </row>
    <row r="2605" spans="15:16">
      <c r="O2605" s="107"/>
      <c r="P2605" s="108"/>
    </row>
    <row r="2606" spans="15:16">
      <c r="O2606" s="107"/>
      <c r="P2606" s="108"/>
    </row>
    <row r="2607" spans="15:16">
      <c r="O2607" s="107"/>
      <c r="P2607" s="108"/>
    </row>
    <row r="2608" spans="15:16">
      <c r="O2608" s="107"/>
      <c r="P2608" s="108"/>
    </row>
    <row r="2609" spans="15:16">
      <c r="O2609" s="107"/>
      <c r="P2609" s="108"/>
    </row>
    <row r="2610" spans="15:16">
      <c r="O2610" s="107"/>
      <c r="P2610" s="108"/>
    </row>
    <row r="2611" spans="15:16">
      <c r="O2611" s="107"/>
      <c r="P2611" s="108"/>
    </row>
    <row r="2612" spans="15:16">
      <c r="O2612" s="107"/>
      <c r="P2612" s="108"/>
    </row>
    <row r="2613" spans="15:16">
      <c r="O2613" s="107"/>
      <c r="P2613" s="108"/>
    </row>
    <row r="2614" spans="15:16">
      <c r="O2614" s="107"/>
      <c r="P2614" s="108"/>
    </row>
    <row r="2615" spans="15:16">
      <c r="O2615" s="107"/>
      <c r="P2615" s="108"/>
    </row>
    <row r="2616" spans="15:16">
      <c r="O2616" s="107"/>
      <c r="P2616" s="108"/>
    </row>
    <row r="2617" spans="15:16">
      <c r="O2617" s="107"/>
      <c r="P2617" s="108"/>
    </row>
    <row r="2618" spans="15:16">
      <c r="O2618" s="107"/>
      <c r="P2618" s="108"/>
    </row>
    <row r="2619" spans="15:16">
      <c r="O2619" s="107"/>
      <c r="P2619" s="108"/>
    </row>
    <row r="2620" spans="15:16">
      <c r="O2620" s="107"/>
      <c r="P2620" s="108"/>
    </row>
    <row r="2621" spans="15:16">
      <c r="O2621" s="107"/>
      <c r="P2621" s="108"/>
    </row>
    <row r="2622" spans="15:16">
      <c r="O2622" s="107"/>
      <c r="P2622" s="108"/>
    </row>
    <row r="2623" spans="15:16">
      <c r="O2623" s="107"/>
      <c r="P2623" s="108"/>
    </row>
    <row r="2624" spans="15:16">
      <c r="O2624" s="107"/>
      <c r="P2624" s="108"/>
    </row>
    <row r="2625" spans="15:16">
      <c r="O2625" s="107"/>
      <c r="P2625" s="108"/>
    </row>
    <row r="2626" spans="15:16">
      <c r="O2626" s="107"/>
      <c r="P2626" s="108"/>
    </row>
    <row r="2627" spans="15:16">
      <c r="O2627" s="107"/>
      <c r="P2627" s="108"/>
    </row>
    <row r="2628" spans="15:16">
      <c r="O2628" s="107"/>
      <c r="P2628" s="108"/>
    </row>
    <row r="2629" spans="15:16">
      <c r="O2629" s="107"/>
      <c r="P2629" s="108"/>
    </row>
    <row r="2630" spans="15:16">
      <c r="O2630" s="107"/>
      <c r="P2630" s="108"/>
    </row>
    <row r="2631" spans="15:16">
      <c r="O2631" s="107"/>
      <c r="P2631" s="108"/>
    </row>
    <row r="2632" spans="15:16">
      <c r="O2632" s="107"/>
      <c r="P2632" s="108"/>
    </row>
    <row r="2633" spans="15:16">
      <c r="O2633" s="107"/>
      <c r="P2633" s="108"/>
    </row>
    <row r="2634" spans="15:16">
      <c r="O2634" s="107"/>
      <c r="P2634" s="108"/>
    </row>
    <row r="2635" spans="15:16">
      <c r="O2635" s="107"/>
      <c r="P2635" s="108"/>
    </row>
    <row r="2636" spans="15:16">
      <c r="O2636" s="107"/>
      <c r="P2636" s="108"/>
    </row>
    <row r="2637" spans="15:16">
      <c r="O2637" s="107"/>
      <c r="P2637" s="108"/>
    </row>
    <row r="2638" spans="15:16">
      <c r="O2638" s="107"/>
      <c r="P2638" s="108"/>
    </row>
    <row r="2639" spans="15:16">
      <c r="O2639" s="107"/>
      <c r="P2639" s="108"/>
    </row>
    <row r="2640" spans="15:16">
      <c r="O2640" s="107"/>
      <c r="P2640" s="108"/>
    </row>
    <row r="2641" spans="15:16">
      <c r="O2641" s="107"/>
      <c r="P2641" s="108"/>
    </row>
    <row r="2642" spans="15:16">
      <c r="O2642" s="107"/>
      <c r="P2642" s="108"/>
    </row>
    <row r="2643" spans="15:16">
      <c r="O2643" s="107"/>
      <c r="P2643" s="108"/>
    </row>
    <row r="2644" spans="15:16">
      <c r="O2644" s="107"/>
      <c r="P2644" s="108"/>
    </row>
    <row r="2645" spans="15:16">
      <c r="O2645" s="107"/>
      <c r="P2645" s="108"/>
    </row>
    <row r="2646" spans="15:16">
      <c r="O2646" s="107"/>
      <c r="P2646" s="108"/>
    </row>
    <row r="2647" spans="15:16">
      <c r="O2647" s="107"/>
      <c r="P2647" s="108"/>
    </row>
    <row r="2648" spans="15:16">
      <c r="O2648" s="107"/>
      <c r="P2648" s="108"/>
    </row>
    <row r="2649" spans="15:16">
      <c r="O2649" s="107"/>
      <c r="P2649" s="108"/>
    </row>
    <row r="2650" spans="15:16">
      <c r="O2650" s="107"/>
      <c r="P2650" s="108"/>
    </row>
    <row r="2651" spans="15:16">
      <c r="O2651" s="107"/>
      <c r="P2651" s="108"/>
    </row>
    <row r="2652" spans="15:16">
      <c r="O2652" s="107"/>
      <c r="P2652" s="108"/>
    </row>
    <row r="2653" spans="15:16">
      <c r="O2653" s="107"/>
      <c r="P2653" s="108"/>
    </row>
    <row r="2654" spans="15:16">
      <c r="O2654" s="107"/>
      <c r="P2654" s="108"/>
    </row>
    <row r="2655" spans="15:16">
      <c r="O2655" s="107"/>
      <c r="P2655" s="108"/>
    </row>
    <row r="2656" spans="15:16">
      <c r="O2656" s="107"/>
      <c r="P2656" s="108"/>
    </row>
    <row r="2657" spans="15:16">
      <c r="O2657" s="107"/>
      <c r="P2657" s="108"/>
    </row>
    <row r="2658" spans="15:16">
      <c r="O2658" s="107"/>
      <c r="P2658" s="108"/>
    </row>
    <row r="2659" spans="15:16">
      <c r="O2659" s="107"/>
      <c r="P2659" s="108"/>
    </row>
    <row r="2660" spans="15:16">
      <c r="O2660" s="107"/>
      <c r="P2660" s="108"/>
    </row>
    <row r="2661" spans="15:16">
      <c r="O2661" s="107"/>
      <c r="P2661" s="108"/>
    </row>
    <row r="2662" spans="15:16">
      <c r="O2662" s="107"/>
      <c r="P2662" s="108"/>
    </row>
    <row r="2663" spans="15:16">
      <c r="O2663" s="107"/>
      <c r="P2663" s="108"/>
    </row>
    <row r="2664" spans="15:16">
      <c r="O2664" s="107"/>
      <c r="P2664" s="108"/>
    </row>
    <row r="2665" spans="15:16">
      <c r="O2665" s="107"/>
      <c r="P2665" s="108"/>
    </row>
    <row r="2666" spans="15:16">
      <c r="O2666" s="107"/>
      <c r="P2666" s="108"/>
    </row>
    <row r="2667" spans="15:16">
      <c r="O2667" s="107"/>
      <c r="P2667" s="108"/>
    </row>
    <row r="2668" spans="15:16">
      <c r="O2668" s="107"/>
      <c r="P2668" s="108"/>
    </row>
    <row r="2669" spans="15:16">
      <c r="O2669" s="107"/>
      <c r="P2669" s="108"/>
    </row>
    <row r="2670" spans="15:16">
      <c r="O2670" s="107"/>
      <c r="P2670" s="108"/>
    </row>
    <row r="2671" spans="15:16">
      <c r="O2671" s="107"/>
      <c r="P2671" s="108"/>
    </row>
    <row r="2672" spans="15:16">
      <c r="O2672" s="107"/>
      <c r="P2672" s="108"/>
    </row>
    <row r="2673" spans="15:16">
      <c r="O2673" s="107"/>
      <c r="P2673" s="108"/>
    </row>
    <row r="2674" spans="15:16">
      <c r="O2674" s="107"/>
      <c r="P2674" s="108"/>
    </row>
    <row r="2675" spans="15:16">
      <c r="O2675" s="107"/>
      <c r="P2675" s="108"/>
    </row>
    <row r="2676" spans="15:16">
      <c r="O2676" s="107"/>
      <c r="P2676" s="108"/>
    </row>
    <row r="2677" spans="15:16">
      <c r="O2677" s="107"/>
      <c r="P2677" s="108"/>
    </row>
    <row r="2678" spans="15:16">
      <c r="O2678" s="107"/>
      <c r="P2678" s="108"/>
    </row>
    <row r="2679" spans="15:16">
      <c r="O2679" s="107"/>
      <c r="P2679" s="108"/>
    </row>
    <row r="2680" spans="15:16">
      <c r="O2680" s="107"/>
      <c r="P2680" s="108"/>
    </row>
    <row r="2681" spans="15:16">
      <c r="O2681" s="107"/>
      <c r="P2681" s="108"/>
    </row>
    <row r="2682" spans="15:16">
      <c r="O2682" s="107"/>
      <c r="P2682" s="108"/>
    </row>
    <row r="2683" spans="15:16">
      <c r="O2683" s="107"/>
      <c r="P2683" s="108"/>
    </row>
    <row r="2684" spans="15:16">
      <c r="O2684" s="107"/>
      <c r="P2684" s="108"/>
    </row>
    <row r="2685" spans="15:16">
      <c r="O2685" s="107"/>
      <c r="P2685" s="108"/>
    </row>
    <row r="2686" spans="15:16">
      <c r="O2686" s="107"/>
      <c r="P2686" s="108"/>
    </row>
    <row r="2687" spans="15:16">
      <c r="O2687" s="107"/>
      <c r="P2687" s="108"/>
    </row>
    <row r="2688" spans="15:16">
      <c r="O2688" s="107"/>
      <c r="P2688" s="108"/>
    </row>
    <row r="2689" spans="15:16">
      <c r="O2689" s="107"/>
      <c r="P2689" s="108"/>
    </row>
    <row r="2690" spans="15:16">
      <c r="O2690" s="107"/>
      <c r="P2690" s="108"/>
    </row>
    <row r="2691" spans="15:16">
      <c r="O2691" s="107"/>
      <c r="P2691" s="108"/>
    </row>
    <row r="2692" spans="15:16">
      <c r="O2692" s="107"/>
      <c r="P2692" s="108"/>
    </row>
    <row r="2693" spans="15:16">
      <c r="O2693" s="107"/>
      <c r="P2693" s="108"/>
    </row>
    <row r="2694" spans="15:16">
      <c r="O2694" s="107"/>
      <c r="P2694" s="108"/>
    </row>
    <row r="2695" spans="15:16">
      <c r="O2695" s="107"/>
      <c r="P2695" s="108"/>
    </row>
    <row r="2696" spans="15:16">
      <c r="O2696" s="107"/>
      <c r="P2696" s="108"/>
    </row>
    <row r="2697" spans="15:16">
      <c r="O2697" s="107"/>
      <c r="P2697" s="108"/>
    </row>
    <row r="2698" spans="15:16">
      <c r="O2698" s="107"/>
      <c r="P2698" s="108"/>
    </row>
    <row r="2699" spans="15:16">
      <c r="O2699" s="107"/>
      <c r="P2699" s="108"/>
    </row>
    <row r="2700" spans="15:16">
      <c r="O2700" s="107"/>
      <c r="P2700" s="108"/>
    </row>
    <row r="2701" spans="15:16">
      <c r="O2701" s="107"/>
      <c r="P2701" s="108"/>
    </row>
    <row r="2702" spans="15:16">
      <c r="O2702" s="107"/>
      <c r="P2702" s="108"/>
    </row>
    <row r="2703" spans="15:16">
      <c r="O2703" s="107"/>
      <c r="P2703" s="108"/>
    </row>
    <row r="2704" spans="15:16">
      <c r="O2704" s="107"/>
      <c r="P2704" s="108"/>
    </row>
    <row r="2705" spans="15:16">
      <c r="O2705" s="107"/>
      <c r="P2705" s="108"/>
    </row>
    <row r="2706" spans="15:16">
      <c r="O2706" s="107"/>
      <c r="P2706" s="108"/>
    </row>
    <row r="2707" spans="15:16">
      <c r="O2707" s="107"/>
      <c r="P2707" s="108"/>
    </row>
    <row r="2708" spans="15:16">
      <c r="O2708" s="107"/>
      <c r="P2708" s="108"/>
    </row>
    <row r="2709" spans="15:16">
      <c r="O2709" s="107"/>
      <c r="P2709" s="108"/>
    </row>
    <row r="2710" spans="15:16">
      <c r="O2710" s="107"/>
      <c r="P2710" s="108"/>
    </row>
    <row r="2711" spans="15:16">
      <c r="O2711" s="107"/>
      <c r="P2711" s="108"/>
    </row>
    <row r="2712" spans="15:16">
      <c r="O2712" s="107"/>
      <c r="P2712" s="108"/>
    </row>
    <row r="2713" spans="15:16">
      <c r="O2713" s="107"/>
      <c r="P2713" s="108"/>
    </row>
    <row r="2714" spans="15:16">
      <c r="O2714" s="107"/>
      <c r="P2714" s="108"/>
    </row>
    <row r="2715" spans="15:16">
      <c r="O2715" s="107"/>
      <c r="P2715" s="108"/>
    </row>
    <row r="2716" spans="15:16">
      <c r="O2716" s="107"/>
      <c r="P2716" s="108"/>
    </row>
    <row r="2717" spans="15:16">
      <c r="O2717" s="107"/>
      <c r="P2717" s="108"/>
    </row>
    <row r="2718" spans="15:16">
      <c r="O2718" s="107"/>
      <c r="P2718" s="108"/>
    </row>
    <row r="2719" spans="15:16">
      <c r="O2719" s="107"/>
      <c r="P2719" s="108"/>
    </row>
    <row r="2720" spans="15:16">
      <c r="O2720" s="107"/>
      <c r="P2720" s="108"/>
    </row>
    <row r="2721" spans="15:16">
      <c r="O2721" s="107"/>
      <c r="P2721" s="108"/>
    </row>
    <row r="2722" spans="15:16">
      <c r="O2722" s="107"/>
      <c r="P2722" s="108"/>
    </row>
    <row r="2723" spans="15:16">
      <c r="O2723" s="107"/>
      <c r="P2723" s="108"/>
    </row>
    <row r="2724" spans="15:16">
      <c r="O2724" s="107"/>
      <c r="P2724" s="108"/>
    </row>
    <row r="2725" spans="15:16">
      <c r="O2725" s="107"/>
      <c r="P2725" s="108"/>
    </row>
    <row r="2726" spans="15:16">
      <c r="O2726" s="107"/>
      <c r="P2726" s="108"/>
    </row>
    <row r="2727" spans="15:16">
      <c r="O2727" s="107"/>
      <c r="P2727" s="108"/>
    </row>
    <row r="2728" spans="15:16">
      <c r="O2728" s="107"/>
      <c r="P2728" s="108"/>
    </row>
    <row r="2729" spans="15:16">
      <c r="O2729" s="107"/>
      <c r="P2729" s="108"/>
    </row>
    <row r="2730" spans="15:16">
      <c r="O2730" s="107"/>
      <c r="P2730" s="108"/>
    </row>
    <row r="2731" spans="15:16">
      <c r="O2731" s="107"/>
      <c r="P2731" s="108"/>
    </row>
    <row r="2732" spans="15:16">
      <c r="O2732" s="107"/>
      <c r="P2732" s="108"/>
    </row>
    <row r="2733" spans="15:16">
      <c r="O2733" s="107"/>
      <c r="P2733" s="108"/>
    </row>
    <row r="2734" spans="15:16">
      <c r="O2734" s="107"/>
      <c r="P2734" s="108"/>
    </row>
    <row r="2735" spans="15:16">
      <c r="O2735" s="107"/>
      <c r="P2735" s="108"/>
    </row>
    <row r="2736" spans="15:16">
      <c r="O2736" s="107"/>
      <c r="P2736" s="108"/>
    </row>
    <row r="2737" spans="15:16">
      <c r="O2737" s="107"/>
      <c r="P2737" s="108"/>
    </row>
    <row r="2738" spans="15:16">
      <c r="O2738" s="107"/>
      <c r="P2738" s="108"/>
    </row>
    <row r="2739" spans="15:16">
      <c r="O2739" s="107"/>
      <c r="P2739" s="108"/>
    </row>
    <row r="2740" spans="15:16">
      <c r="O2740" s="107"/>
      <c r="P2740" s="108"/>
    </row>
    <row r="2741" spans="15:16">
      <c r="O2741" s="107"/>
      <c r="P2741" s="108"/>
    </row>
    <row r="2742" spans="15:16">
      <c r="O2742" s="107"/>
      <c r="P2742" s="108"/>
    </row>
    <row r="2743" spans="15:16">
      <c r="O2743" s="107"/>
      <c r="P2743" s="108"/>
    </row>
    <row r="2744" spans="15:16">
      <c r="O2744" s="107"/>
      <c r="P2744" s="108"/>
    </row>
    <row r="2745" spans="15:16">
      <c r="O2745" s="107"/>
      <c r="P2745" s="108"/>
    </row>
    <row r="2746" spans="15:16">
      <c r="O2746" s="107"/>
      <c r="P2746" s="108"/>
    </row>
    <row r="2747" spans="15:16">
      <c r="O2747" s="107"/>
      <c r="P2747" s="108"/>
    </row>
    <row r="2748" spans="15:16">
      <c r="O2748" s="107"/>
      <c r="P2748" s="108"/>
    </row>
    <row r="2749" spans="15:16">
      <c r="O2749" s="107"/>
      <c r="P2749" s="108"/>
    </row>
    <row r="2750" spans="15:16">
      <c r="O2750" s="107"/>
      <c r="P2750" s="108"/>
    </row>
    <row r="2751" spans="15:16">
      <c r="O2751" s="107"/>
      <c r="P2751" s="108"/>
    </row>
    <row r="2752" spans="15:16">
      <c r="O2752" s="107"/>
      <c r="P2752" s="108"/>
    </row>
    <row r="2753" spans="15:16">
      <c r="O2753" s="107"/>
      <c r="P2753" s="108"/>
    </row>
    <row r="2754" spans="15:16">
      <c r="O2754" s="107"/>
      <c r="P2754" s="108"/>
    </row>
    <row r="2755" spans="15:16">
      <c r="O2755" s="107"/>
      <c r="P2755" s="108"/>
    </row>
    <row r="2756" spans="15:16">
      <c r="O2756" s="107"/>
      <c r="P2756" s="108"/>
    </row>
    <row r="2757" spans="15:16">
      <c r="O2757" s="107"/>
      <c r="P2757" s="108"/>
    </row>
    <row r="2758" spans="15:16">
      <c r="O2758" s="107"/>
      <c r="P2758" s="108"/>
    </row>
    <row r="2759" spans="15:16">
      <c r="O2759" s="107"/>
      <c r="P2759" s="108"/>
    </row>
    <row r="2760" spans="15:16">
      <c r="O2760" s="107"/>
      <c r="P2760" s="108"/>
    </row>
    <row r="2761" spans="15:16">
      <c r="O2761" s="107"/>
      <c r="P2761" s="108"/>
    </row>
    <row r="2762" spans="15:16">
      <c r="O2762" s="107"/>
      <c r="P2762" s="108"/>
    </row>
    <row r="2763" spans="15:16">
      <c r="O2763" s="107"/>
      <c r="P2763" s="108"/>
    </row>
    <row r="2764" spans="15:16">
      <c r="O2764" s="107"/>
      <c r="P2764" s="108"/>
    </row>
    <row r="2765" spans="15:16">
      <c r="O2765" s="107"/>
      <c r="P2765" s="108"/>
    </row>
    <row r="2766" spans="15:16">
      <c r="O2766" s="107"/>
      <c r="P2766" s="108"/>
    </row>
    <row r="2767" spans="15:16">
      <c r="O2767" s="107"/>
      <c r="P2767" s="108"/>
    </row>
    <row r="2768" spans="15:16">
      <c r="O2768" s="107"/>
      <c r="P2768" s="108"/>
    </row>
    <row r="2769" spans="15:16">
      <c r="O2769" s="107"/>
      <c r="P2769" s="108"/>
    </row>
    <row r="2770" spans="15:16">
      <c r="O2770" s="107"/>
      <c r="P2770" s="108"/>
    </row>
    <row r="2771" spans="15:16">
      <c r="O2771" s="107"/>
      <c r="P2771" s="108"/>
    </row>
    <row r="2772" spans="15:16">
      <c r="O2772" s="107"/>
      <c r="P2772" s="108"/>
    </row>
    <row r="2773" spans="15:16">
      <c r="O2773" s="107"/>
      <c r="P2773" s="108"/>
    </row>
    <row r="2774" spans="15:16">
      <c r="O2774" s="107"/>
      <c r="P2774" s="108"/>
    </row>
    <row r="2775" spans="15:16">
      <c r="O2775" s="107"/>
      <c r="P2775" s="108"/>
    </row>
    <row r="2776" spans="15:16">
      <c r="O2776" s="107"/>
      <c r="P2776" s="108"/>
    </row>
    <row r="2777" spans="15:16">
      <c r="O2777" s="107"/>
      <c r="P2777" s="108"/>
    </row>
    <row r="2778" spans="15:16">
      <c r="O2778" s="107"/>
      <c r="P2778" s="108"/>
    </row>
    <row r="2779" spans="15:16">
      <c r="O2779" s="107"/>
      <c r="P2779" s="108"/>
    </row>
    <row r="2780" spans="15:16">
      <c r="O2780" s="107"/>
      <c r="P2780" s="108"/>
    </row>
    <row r="2781" spans="15:16">
      <c r="O2781" s="107"/>
      <c r="P2781" s="108"/>
    </row>
    <row r="2782" spans="15:16">
      <c r="O2782" s="107"/>
      <c r="P2782" s="108"/>
    </row>
    <row r="2783" spans="15:16">
      <c r="O2783" s="107"/>
      <c r="P2783" s="108"/>
    </row>
    <row r="2784" spans="15:16">
      <c r="O2784" s="107"/>
      <c r="P2784" s="108"/>
    </row>
    <row r="2785" spans="15:16">
      <c r="O2785" s="107"/>
      <c r="P2785" s="108"/>
    </row>
    <row r="2786" spans="15:16">
      <c r="O2786" s="107"/>
      <c r="P2786" s="108"/>
    </row>
    <row r="2787" spans="15:16">
      <c r="O2787" s="107"/>
      <c r="P2787" s="108"/>
    </row>
    <row r="2788" spans="15:16">
      <c r="O2788" s="107"/>
      <c r="P2788" s="108"/>
    </row>
    <row r="2789" spans="15:16">
      <c r="O2789" s="107"/>
      <c r="P2789" s="108"/>
    </row>
    <row r="2790" spans="15:16">
      <c r="O2790" s="107"/>
      <c r="P2790" s="108"/>
    </row>
    <row r="2791" spans="15:16">
      <c r="O2791" s="107"/>
      <c r="P2791" s="108"/>
    </row>
    <row r="2792" spans="15:16">
      <c r="O2792" s="107"/>
      <c r="P2792" s="108"/>
    </row>
    <row r="2793" spans="15:16">
      <c r="O2793" s="107"/>
      <c r="P2793" s="108"/>
    </row>
    <row r="2794" spans="15:16">
      <c r="O2794" s="107"/>
      <c r="P2794" s="108"/>
    </row>
    <row r="2795" spans="15:16">
      <c r="O2795" s="107"/>
      <c r="P2795" s="108"/>
    </row>
    <row r="2796" spans="15:16">
      <c r="O2796" s="107"/>
      <c r="P2796" s="108"/>
    </row>
    <row r="2797" spans="15:16">
      <c r="O2797" s="107"/>
      <c r="P2797" s="108"/>
    </row>
    <row r="2798" spans="15:16">
      <c r="O2798" s="107"/>
      <c r="P2798" s="108"/>
    </row>
    <row r="2799" spans="15:16">
      <c r="O2799" s="107"/>
      <c r="P2799" s="108"/>
    </row>
    <row r="2800" spans="15:16">
      <c r="O2800" s="107"/>
      <c r="P2800" s="108"/>
    </row>
    <row r="2801" spans="15:16">
      <c r="O2801" s="107"/>
      <c r="P2801" s="108"/>
    </row>
    <row r="2802" spans="15:16">
      <c r="O2802" s="107"/>
      <c r="P2802" s="108"/>
    </row>
    <row r="2803" spans="15:16">
      <c r="O2803" s="107"/>
      <c r="P2803" s="108"/>
    </row>
    <row r="2804" spans="15:16">
      <c r="O2804" s="107"/>
      <c r="P2804" s="108"/>
    </row>
    <row r="2805" spans="15:16">
      <c r="O2805" s="107"/>
      <c r="P2805" s="108"/>
    </row>
    <row r="2806" spans="15:16">
      <c r="O2806" s="107"/>
      <c r="P2806" s="108"/>
    </row>
    <row r="2807" spans="15:16">
      <c r="O2807" s="107"/>
      <c r="P2807" s="108"/>
    </row>
    <row r="2808" spans="15:16">
      <c r="O2808" s="107"/>
      <c r="P2808" s="108"/>
    </row>
    <row r="2809" spans="15:16">
      <c r="O2809" s="107"/>
      <c r="P2809" s="108"/>
    </row>
    <row r="2810" spans="15:16">
      <c r="O2810" s="107"/>
      <c r="P2810" s="108"/>
    </row>
    <row r="2811" spans="15:16">
      <c r="O2811" s="107"/>
      <c r="P2811" s="108"/>
    </row>
    <row r="2812" spans="15:16">
      <c r="O2812" s="107"/>
      <c r="P2812" s="108"/>
    </row>
    <row r="2813" spans="15:16">
      <c r="O2813" s="107"/>
      <c r="P2813" s="108"/>
    </row>
    <row r="2814" spans="15:16">
      <c r="O2814" s="107"/>
      <c r="P2814" s="108"/>
    </row>
    <row r="2815" spans="15:16">
      <c r="O2815" s="107"/>
      <c r="P2815" s="108"/>
    </row>
    <row r="2816" spans="15:16">
      <c r="O2816" s="107"/>
      <c r="P2816" s="108"/>
    </row>
    <row r="2817" spans="15:16">
      <c r="O2817" s="107"/>
      <c r="P2817" s="108"/>
    </row>
    <row r="2818" spans="15:16">
      <c r="O2818" s="107"/>
      <c r="P2818" s="108"/>
    </row>
    <row r="2819" spans="15:16">
      <c r="O2819" s="107"/>
      <c r="P2819" s="108"/>
    </row>
    <row r="2820" spans="15:16">
      <c r="O2820" s="107"/>
      <c r="P2820" s="108"/>
    </row>
    <row r="2821" spans="15:16">
      <c r="O2821" s="107"/>
      <c r="P2821" s="108"/>
    </row>
    <row r="2822" spans="15:16">
      <c r="O2822" s="107"/>
      <c r="P2822" s="108"/>
    </row>
    <row r="2823" spans="15:16">
      <c r="O2823" s="107"/>
      <c r="P2823" s="108"/>
    </row>
    <row r="2824" spans="15:16">
      <c r="O2824" s="107"/>
      <c r="P2824" s="108"/>
    </row>
    <row r="2825" spans="15:16">
      <c r="O2825" s="107"/>
      <c r="P2825" s="108"/>
    </row>
    <row r="2826" spans="15:16">
      <c r="O2826" s="107"/>
      <c r="P2826" s="108"/>
    </row>
    <row r="2827" spans="15:16">
      <c r="O2827" s="107"/>
      <c r="P2827" s="108"/>
    </row>
    <row r="2828" spans="15:16">
      <c r="O2828" s="107"/>
      <c r="P2828" s="108"/>
    </row>
    <row r="2829" spans="15:16">
      <c r="O2829" s="107"/>
      <c r="P2829" s="108"/>
    </row>
    <row r="2830" spans="15:16">
      <c r="O2830" s="107"/>
      <c r="P2830" s="108"/>
    </row>
    <row r="2831" spans="15:16">
      <c r="O2831" s="107"/>
      <c r="P2831" s="108"/>
    </row>
    <row r="2832" spans="15:16">
      <c r="O2832" s="107"/>
      <c r="P2832" s="108"/>
    </row>
    <row r="2833" spans="15:16">
      <c r="O2833" s="107"/>
      <c r="P2833" s="108"/>
    </row>
    <row r="2834" spans="15:16">
      <c r="O2834" s="107"/>
      <c r="P2834" s="108"/>
    </row>
    <row r="2835" spans="15:16">
      <c r="O2835" s="107"/>
      <c r="P2835" s="108"/>
    </row>
    <row r="2836" spans="15:16">
      <c r="O2836" s="107"/>
      <c r="P2836" s="108"/>
    </row>
    <row r="2837" spans="15:16">
      <c r="O2837" s="107"/>
      <c r="P2837" s="108"/>
    </row>
    <row r="2838" spans="15:16">
      <c r="O2838" s="107"/>
      <c r="P2838" s="108"/>
    </row>
    <row r="2839" spans="15:16">
      <c r="O2839" s="107"/>
      <c r="P2839" s="108"/>
    </row>
    <row r="2840" spans="15:16">
      <c r="O2840" s="107"/>
      <c r="P2840" s="108"/>
    </row>
    <row r="2841" spans="15:16">
      <c r="O2841" s="107"/>
      <c r="P2841" s="108"/>
    </row>
    <row r="2842" spans="15:16">
      <c r="O2842" s="107"/>
      <c r="P2842" s="108"/>
    </row>
    <row r="2843" spans="15:16">
      <c r="O2843" s="107"/>
      <c r="P2843" s="108"/>
    </row>
    <row r="2844" spans="15:16">
      <c r="O2844" s="107"/>
      <c r="P2844" s="108"/>
    </row>
    <row r="2845" spans="15:16">
      <c r="O2845" s="107"/>
      <c r="P2845" s="108"/>
    </row>
    <row r="2846" spans="15:16">
      <c r="O2846" s="107"/>
      <c r="P2846" s="108"/>
    </row>
    <row r="2847" spans="15:16">
      <c r="O2847" s="107"/>
      <c r="P2847" s="108"/>
    </row>
    <row r="2848" spans="15:16">
      <c r="O2848" s="107"/>
      <c r="P2848" s="108"/>
    </row>
    <row r="2849" spans="15:16">
      <c r="O2849" s="107"/>
      <c r="P2849" s="108"/>
    </row>
    <row r="2850" spans="15:16">
      <c r="O2850" s="107"/>
      <c r="P2850" s="108"/>
    </row>
    <row r="2851" spans="15:16">
      <c r="O2851" s="107"/>
      <c r="P2851" s="108"/>
    </row>
    <row r="2852" spans="15:16">
      <c r="O2852" s="107"/>
      <c r="P2852" s="108"/>
    </row>
    <row r="2853" spans="15:16">
      <c r="O2853" s="107"/>
      <c r="P2853" s="108"/>
    </row>
    <row r="2854" spans="15:16">
      <c r="O2854" s="107"/>
      <c r="P2854" s="108"/>
    </row>
    <row r="2855" spans="15:16">
      <c r="O2855" s="107"/>
      <c r="P2855" s="108"/>
    </row>
    <row r="2856" spans="15:16">
      <c r="O2856" s="107"/>
      <c r="P2856" s="108"/>
    </row>
    <row r="2857" spans="15:16">
      <c r="O2857" s="107"/>
      <c r="P2857" s="108"/>
    </row>
    <row r="2858" spans="15:16">
      <c r="O2858" s="107"/>
      <c r="P2858" s="108"/>
    </row>
    <row r="2859" spans="15:16">
      <c r="O2859" s="107"/>
      <c r="P2859" s="108"/>
    </row>
    <row r="2860" spans="15:16">
      <c r="O2860" s="107"/>
      <c r="P2860" s="108"/>
    </row>
    <row r="2861" spans="15:16">
      <c r="O2861" s="107"/>
      <c r="P2861" s="108"/>
    </row>
    <row r="2862" spans="15:16">
      <c r="O2862" s="107"/>
      <c r="P2862" s="108"/>
    </row>
    <row r="2863" spans="15:16">
      <c r="O2863" s="107"/>
      <c r="P2863" s="108"/>
    </row>
    <row r="2864" spans="15:16">
      <c r="O2864" s="107"/>
      <c r="P2864" s="108"/>
    </row>
    <row r="2865" spans="15:16">
      <c r="O2865" s="107"/>
      <c r="P2865" s="108"/>
    </row>
    <row r="2866" spans="15:16">
      <c r="O2866" s="107"/>
      <c r="P2866" s="108"/>
    </row>
    <row r="2867" spans="15:16">
      <c r="O2867" s="107"/>
      <c r="P2867" s="108"/>
    </row>
    <row r="2868" spans="15:16">
      <c r="O2868" s="107"/>
      <c r="P2868" s="108"/>
    </row>
    <row r="2869" spans="15:16">
      <c r="O2869" s="107"/>
      <c r="P2869" s="108"/>
    </row>
    <row r="2870" spans="15:16">
      <c r="O2870" s="107"/>
      <c r="P2870" s="108"/>
    </row>
    <row r="2871" spans="15:16">
      <c r="O2871" s="107"/>
      <c r="P2871" s="108"/>
    </row>
    <row r="2872" spans="15:16">
      <c r="O2872" s="107"/>
      <c r="P2872" s="108"/>
    </row>
    <row r="2873" spans="15:16">
      <c r="O2873" s="107"/>
      <c r="P2873" s="108"/>
    </row>
    <row r="2874" spans="15:16">
      <c r="O2874" s="107"/>
      <c r="P2874" s="108"/>
    </row>
    <row r="2875" spans="15:16">
      <c r="O2875" s="107"/>
      <c r="P2875" s="108"/>
    </row>
    <row r="2876" spans="15:16">
      <c r="O2876" s="107"/>
      <c r="P2876" s="108"/>
    </row>
    <row r="2877" spans="15:16">
      <c r="O2877" s="107"/>
      <c r="P2877" s="108"/>
    </row>
    <row r="2878" spans="15:16">
      <c r="O2878" s="107"/>
      <c r="P2878" s="108"/>
    </row>
    <row r="2879" spans="15:16">
      <c r="O2879" s="107"/>
      <c r="P2879" s="108"/>
    </row>
    <row r="2880" spans="15:16">
      <c r="O2880" s="107"/>
      <c r="P2880" s="108"/>
    </row>
    <row r="2881" spans="15:16">
      <c r="O2881" s="107"/>
      <c r="P2881" s="108"/>
    </row>
    <row r="2882" spans="15:16">
      <c r="O2882" s="107"/>
      <c r="P2882" s="108"/>
    </row>
    <row r="2883" spans="15:16">
      <c r="O2883" s="107"/>
      <c r="P2883" s="108"/>
    </row>
    <row r="2884" spans="15:16">
      <c r="O2884" s="107"/>
      <c r="P2884" s="108"/>
    </row>
    <row r="2885" spans="15:16">
      <c r="O2885" s="107"/>
      <c r="P2885" s="108"/>
    </row>
    <row r="2886" spans="15:16">
      <c r="O2886" s="107"/>
      <c r="P2886" s="108"/>
    </row>
    <row r="2887" spans="15:16">
      <c r="O2887" s="107"/>
      <c r="P2887" s="108"/>
    </row>
    <row r="2888" spans="15:16">
      <c r="O2888" s="107"/>
      <c r="P2888" s="108"/>
    </row>
    <row r="2889" spans="15:16">
      <c r="O2889" s="107"/>
      <c r="P2889" s="108"/>
    </row>
    <row r="2890" spans="15:16">
      <c r="O2890" s="107"/>
      <c r="P2890" s="108"/>
    </row>
    <row r="2891" spans="15:16">
      <c r="O2891" s="107"/>
      <c r="P2891" s="108"/>
    </row>
    <row r="2892" spans="15:16">
      <c r="O2892" s="107"/>
      <c r="P2892" s="108"/>
    </row>
    <row r="2893" spans="15:16">
      <c r="O2893" s="107"/>
      <c r="P2893" s="108"/>
    </row>
    <row r="2894" spans="15:16">
      <c r="O2894" s="107"/>
      <c r="P2894" s="108"/>
    </row>
    <row r="2895" spans="15:16">
      <c r="O2895" s="107"/>
      <c r="P2895" s="108"/>
    </row>
    <row r="2896" spans="15:16">
      <c r="O2896" s="107"/>
      <c r="P2896" s="108"/>
    </row>
    <row r="2897" spans="15:16">
      <c r="O2897" s="107"/>
      <c r="P2897" s="108"/>
    </row>
    <row r="2898" spans="15:16">
      <c r="O2898" s="107"/>
      <c r="P2898" s="108"/>
    </row>
    <row r="2899" spans="15:16">
      <c r="O2899" s="107"/>
      <c r="P2899" s="108"/>
    </row>
    <row r="2900" spans="15:16">
      <c r="O2900" s="107"/>
      <c r="P2900" s="108"/>
    </row>
    <row r="2901" spans="15:16">
      <c r="O2901" s="107"/>
      <c r="P2901" s="108"/>
    </row>
    <row r="2902" spans="15:16">
      <c r="O2902" s="107"/>
      <c r="P2902" s="108"/>
    </row>
    <row r="2903" spans="15:16">
      <c r="O2903" s="107"/>
      <c r="P2903" s="108"/>
    </row>
    <row r="2904" spans="15:16">
      <c r="O2904" s="107"/>
      <c r="P2904" s="108"/>
    </row>
    <row r="2905" spans="15:16">
      <c r="O2905" s="107"/>
      <c r="P2905" s="108"/>
    </row>
    <row r="2906" spans="15:16">
      <c r="O2906" s="107"/>
      <c r="P2906" s="108"/>
    </row>
    <row r="2907" spans="15:16">
      <c r="O2907" s="107"/>
      <c r="P2907" s="108"/>
    </row>
    <row r="2908" spans="15:16">
      <c r="O2908" s="107"/>
      <c r="P2908" s="108"/>
    </row>
    <row r="2909" spans="15:16">
      <c r="O2909" s="107"/>
      <c r="P2909" s="108"/>
    </row>
    <row r="2910" spans="15:16">
      <c r="O2910" s="107"/>
      <c r="P2910" s="108"/>
    </row>
    <row r="2911" spans="15:16">
      <c r="O2911" s="107"/>
      <c r="P2911" s="108"/>
    </row>
    <row r="2912" spans="15:16">
      <c r="O2912" s="107"/>
      <c r="P2912" s="108"/>
    </row>
    <row r="2913" spans="15:16">
      <c r="O2913" s="107"/>
      <c r="P2913" s="108"/>
    </row>
    <row r="2914" spans="15:16">
      <c r="O2914" s="107"/>
      <c r="P2914" s="108"/>
    </row>
    <row r="2915" spans="15:16">
      <c r="O2915" s="107"/>
      <c r="P2915" s="108"/>
    </row>
    <row r="2916" spans="15:16">
      <c r="O2916" s="107"/>
      <c r="P2916" s="108"/>
    </row>
    <row r="2917" spans="15:16">
      <c r="O2917" s="107"/>
      <c r="P2917" s="108"/>
    </row>
    <row r="2918" spans="15:16">
      <c r="O2918" s="107"/>
      <c r="P2918" s="108"/>
    </row>
    <row r="2919" spans="15:16">
      <c r="O2919" s="107"/>
      <c r="P2919" s="108"/>
    </row>
    <row r="2920" spans="15:16">
      <c r="O2920" s="107"/>
      <c r="P2920" s="108"/>
    </row>
    <row r="2921" spans="15:16">
      <c r="O2921" s="107"/>
      <c r="P2921" s="108"/>
    </row>
    <row r="2922" spans="15:16">
      <c r="O2922" s="107"/>
      <c r="P2922" s="108"/>
    </row>
    <row r="2923" spans="15:16">
      <c r="O2923" s="107"/>
      <c r="P2923" s="108"/>
    </row>
    <row r="2924" spans="15:16">
      <c r="O2924" s="107"/>
      <c r="P2924" s="108"/>
    </row>
    <row r="2925" spans="15:16">
      <c r="O2925" s="107"/>
      <c r="P2925" s="108"/>
    </row>
    <row r="2926" spans="15:16">
      <c r="O2926" s="107"/>
      <c r="P2926" s="108"/>
    </row>
    <row r="2927" spans="15:16">
      <c r="O2927" s="107"/>
      <c r="P2927" s="108"/>
    </row>
    <row r="2928" spans="15:16">
      <c r="O2928" s="107"/>
      <c r="P2928" s="108"/>
    </row>
    <row r="2929" spans="15:16">
      <c r="O2929" s="107"/>
      <c r="P2929" s="108"/>
    </row>
    <row r="2930" spans="15:16">
      <c r="O2930" s="107"/>
      <c r="P2930" s="108"/>
    </row>
    <row r="2931" spans="15:16">
      <c r="O2931" s="107"/>
      <c r="P2931" s="108"/>
    </row>
    <row r="2932" spans="15:16">
      <c r="O2932" s="107"/>
      <c r="P2932" s="108"/>
    </row>
    <row r="2933" spans="15:16">
      <c r="O2933" s="107"/>
      <c r="P2933" s="108"/>
    </row>
    <row r="2934" spans="15:16">
      <c r="O2934" s="107"/>
      <c r="P2934" s="108"/>
    </row>
    <row r="2935" spans="15:16">
      <c r="O2935" s="107"/>
      <c r="P2935" s="108"/>
    </row>
    <row r="2936" spans="15:16">
      <c r="O2936" s="107"/>
      <c r="P2936" s="108"/>
    </row>
    <row r="2937" spans="15:16">
      <c r="O2937" s="107"/>
      <c r="P2937" s="108"/>
    </row>
    <row r="2938" spans="15:16">
      <c r="O2938" s="107"/>
      <c r="P2938" s="108"/>
    </row>
    <row r="2939" spans="15:16">
      <c r="O2939" s="107"/>
      <c r="P2939" s="108"/>
    </row>
    <row r="2940" spans="15:16">
      <c r="O2940" s="107"/>
      <c r="P2940" s="108"/>
    </row>
    <row r="2941" spans="15:16">
      <c r="O2941" s="107"/>
      <c r="P2941" s="108"/>
    </row>
    <row r="2942" spans="15:16">
      <c r="O2942" s="107"/>
      <c r="P2942" s="108"/>
    </row>
    <row r="2943" spans="15:16">
      <c r="O2943" s="107"/>
      <c r="P2943" s="108"/>
    </row>
    <row r="2944" spans="15:16">
      <c r="O2944" s="107"/>
      <c r="P2944" s="108"/>
    </row>
    <row r="2945" spans="15:16">
      <c r="O2945" s="107"/>
      <c r="P2945" s="108"/>
    </row>
    <row r="2946" spans="15:16">
      <c r="O2946" s="107"/>
      <c r="P2946" s="108"/>
    </row>
    <row r="2947" spans="15:16">
      <c r="O2947" s="107"/>
      <c r="P2947" s="108"/>
    </row>
    <row r="2948" spans="15:16">
      <c r="O2948" s="107"/>
      <c r="P2948" s="108"/>
    </row>
    <row r="2949" spans="15:16">
      <c r="O2949" s="107"/>
      <c r="P2949" s="108"/>
    </row>
    <row r="2950" spans="15:16">
      <c r="O2950" s="107"/>
      <c r="P2950" s="108"/>
    </row>
  </sheetData>
  <pageMargins left="0.7" right="0.7" top="0.75" bottom="0.75" header="0.3" footer="0.3"/>
  <pageSetup orientation="portrait" r:id="rId1"/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F83E0C-211A-4F3B-A53D-7DCB257B136A}">
  <dimension ref="A1:P3100"/>
  <sheetViews>
    <sheetView showGridLines="0" zoomScale="90" zoomScaleNormal="90" workbookViewId="0">
      <pane xSplit="1" ySplit="3" topLeftCell="B4" activePane="bottomRight" state="frozen"/>
      <selection pane="topRight" activeCell="B1" sqref="B1"/>
      <selection pane="bottomLeft" activeCell="A3" sqref="A3"/>
      <selection pane="bottomRight" activeCell="I32" sqref="I32"/>
    </sheetView>
  </sheetViews>
  <sheetFormatPr baseColWidth="10" defaultRowHeight="13.2"/>
  <cols>
    <col min="1" max="1" width="15.44140625" style="296" customWidth="1"/>
    <col min="2" max="2" width="4.21875" style="295" customWidth="1"/>
    <col min="3" max="4" width="12.44140625" style="293" customWidth="1"/>
    <col min="5" max="5" width="4.21875" style="295" customWidth="1"/>
    <col min="6" max="7" width="10.6640625" style="293" customWidth="1"/>
    <col min="8" max="8" width="4.21875" style="295" customWidth="1"/>
    <col min="9" max="10" width="10.6640625" style="293" customWidth="1"/>
    <col min="11" max="12" width="4.21875" style="295" customWidth="1"/>
    <col min="13" max="15" width="11.5546875" style="293"/>
    <col min="16" max="16" width="3" style="293" customWidth="1"/>
    <col min="17" max="16384" width="11.5546875" style="295"/>
  </cols>
  <sheetData>
    <row r="1" spans="1:16">
      <c r="A1" s="392" t="s">
        <v>307</v>
      </c>
      <c r="C1" s="293" t="s">
        <v>230</v>
      </c>
      <c r="M1" s="293" t="s">
        <v>231</v>
      </c>
      <c r="N1" s="293" t="s">
        <v>231</v>
      </c>
      <c r="O1" s="293" t="s">
        <v>231</v>
      </c>
    </row>
    <row r="2" spans="1:16" s="398" customFormat="1">
      <c r="A2" s="397"/>
      <c r="C2" s="294" t="s">
        <v>232</v>
      </c>
      <c r="D2" s="294" t="s">
        <v>232</v>
      </c>
      <c r="F2" s="294" t="s">
        <v>233</v>
      </c>
      <c r="G2" s="294" t="s">
        <v>233</v>
      </c>
      <c r="I2" s="294" t="s">
        <v>234</v>
      </c>
      <c r="J2" s="294" t="s">
        <v>234</v>
      </c>
      <c r="M2" s="294" t="s">
        <v>235</v>
      </c>
      <c r="N2" s="294" t="s">
        <v>236</v>
      </c>
      <c r="O2" s="294" t="s">
        <v>237</v>
      </c>
      <c r="P2" s="294"/>
    </row>
    <row r="3" spans="1:16" ht="26.4">
      <c r="B3" s="393"/>
      <c r="C3" s="399" t="s">
        <v>238</v>
      </c>
      <c r="D3" s="394" t="s">
        <v>243</v>
      </c>
      <c r="E3" s="393"/>
      <c r="F3" s="394" t="s">
        <v>238</v>
      </c>
      <c r="G3" s="394" t="s">
        <v>243</v>
      </c>
      <c r="H3" s="393"/>
      <c r="I3" s="399" t="s">
        <v>238</v>
      </c>
      <c r="J3" s="394" t="s">
        <v>243</v>
      </c>
      <c r="K3" s="393"/>
      <c r="L3" s="393"/>
      <c r="M3" s="395"/>
      <c r="N3" s="395"/>
      <c r="O3" s="395"/>
    </row>
    <row r="4" spans="1:16">
      <c r="A4" s="304"/>
      <c r="B4" s="393"/>
      <c r="C4" s="396"/>
      <c r="D4" s="396"/>
      <c r="E4" s="393"/>
      <c r="F4" s="396"/>
      <c r="G4" s="396"/>
      <c r="H4" s="393"/>
      <c r="I4" s="396"/>
      <c r="J4" s="396"/>
      <c r="K4" s="393"/>
      <c r="L4" s="393"/>
      <c r="M4" s="295"/>
      <c r="N4" s="295"/>
      <c r="O4" s="295"/>
      <c r="P4" s="295"/>
    </row>
    <row r="5" spans="1:16">
      <c r="A5" s="296">
        <v>40182</v>
      </c>
      <c r="B5" s="393"/>
      <c r="C5" s="297"/>
      <c r="D5" s="297"/>
      <c r="E5" s="393"/>
      <c r="F5" s="101">
        <v>7.97</v>
      </c>
      <c r="G5" s="101">
        <v>4.8</v>
      </c>
      <c r="H5" s="393"/>
      <c r="I5" s="101">
        <v>15.19</v>
      </c>
      <c r="J5" s="101">
        <v>5.37</v>
      </c>
      <c r="K5" s="393"/>
      <c r="L5" s="393"/>
      <c r="M5" s="297">
        <v>8.3059999999999992</v>
      </c>
      <c r="N5" s="297">
        <v>10.448</v>
      </c>
      <c r="O5" s="297">
        <v>19.484000000000002</v>
      </c>
    </row>
    <row r="6" spans="1:16">
      <c r="A6" s="296">
        <v>40183</v>
      </c>
      <c r="B6" s="393"/>
      <c r="C6" s="297"/>
      <c r="D6" s="297"/>
      <c r="E6" s="393"/>
      <c r="F6" s="102">
        <v>7.96</v>
      </c>
      <c r="G6" s="102">
        <v>4.74</v>
      </c>
      <c r="H6" s="393"/>
      <c r="I6" s="102">
        <v>15.19</v>
      </c>
      <c r="J6" s="102">
        <v>5.33</v>
      </c>
      <c r="K6" s="393"/>
      <c r="L6" s="393"/>
      <c r="M6" s="297">
        <v>8.1959999999999997</v>
      </c>
      <c r="N6" s="297">
        <v>10.087999999999999</v>
      </c>
      <c r="O6" s="297">
        <v>18.654</v>
      </c>
    </row>
    <row r="7" spans="1:16">
      <c r="A7" s="296">
        <v>40184</v>
      </c>
      <c r="B7" s="393"/>
      <c r="C7" s="297"/>
      <c r="D7" s="297"/>
      <c r="E7" s="393"/>
      <c r="F7" s="101">
        <v>7.96</v>
      </c>
      <c r="G7" s="101">
        <v>4.72</v>
      </c>
      <c r="H7" s="393"/>
      <c r="I7" s="101">
        <v>15.18</v>
      </c>
      <c r="J7" s="101">
        <v>5.3</v>
      </c>
      <c r="K7" s="393"/>
      <c r="L7" s="393"/>
      <c r="M7" s="297">
        <v>7.9770000000000003</v>
      </c>
      <c r="N7" s="297">
        <v>9.9079999999999995</v>
      </c>
      <c r="O7" s="297">
        <v>18.271000000000001</v>
      </c>
    </row>
    <row r="8" spans="1:16">
      <c r="A8" s="296">
        <v>40185</v>
      </c>
      <c r="B8" s="393"/>
      <c r="C8" s="297"/>
      <c r="D8" s="297"/>
      <c r="E8" s="393"/>
      <c r="F8" s="102">
        <v>7.96</v>
      </c>
      <c r="G8" s="102">
        <v>4.66</v>
      </c>
      <c r="H8" s="393"/>
      <c r="I8" s="102">
        <v>15.18</v>
      </c>
      <c r="J8" s="102">
        <v>5.26</v>
      </c>
      <c r="K8" s="393"/>
      <c r="L8" s="393"/>
      <c r="M8" s="297">
        <v>7.8719999999999999</v>
      </c>
      <c r="N8" s="297">
        <v>9.6709999999999994</v>
      </c>
      <c r="O8" s="297">
        <v>17.951000000000001</v>
      </c>
    </row>
    <row r="9" spans="1:16">
      <c r="A9" s="296">
        <v>40186</v>
      </c>
      <c r="B9" s="393"/>
      <c r="C9" s="297"/>
      <c r="D9" s="297"/>
      <c r="E9" s="393"/>
      <c r="F9" s="101">
        <v>7.96</v>
      </c>
      <c r="G9" s="101">
        <v>4.6399999999999997</v>
      </c>
      <c r="H9" s="393"/>
      <c r="I9" s="101">
        <v>15.18</v>
      </c>
      <c r="J9" s="101">
        <v>5.24</v>
      </c>
      <c r="K9" s="393"/>
      <c r="L9" s="393"/>
      <c r="M9" s="297">
        <v>7.77</v>
      </c>
      <c r="N9" s="297">
        <v>9.5709999999999997</v>
      </c>
      <c r="O9" s="297">
        <v>17.693000000000001</v>
      </c>
    </row>
    <row r="10" spans="1:16">
      <c r="A10" s="296">
        <v>40189</v>
      </c>
      <c r="B10" s="393"/>
      <c r="C10" s="297"/>
      <c r="D10" s="297"/>
      <c r="E10" s="393"/>
      <c r="F10" s="102">
        <v>7.95</v>
      </c>
      <c r="G10" s="102">
        <v>4.5999999999999996</v>
      </c>
      <c r="H10" s="393"/>
      <c r="I10" s="102">
        <v>15.17</v>
      </c>
      <c r="J10" s="102">
        <v>5.2</v>
      </c>
      <c r="K10" s="393"/>
      <c r="L10" s="393"/>
      <c r="M10" s="297">
        <v>7.6349999999999998</v>
      </c>
      <c r="N10" s="297">
        <v>9.4700000000000006</v>
      </c>
      <c r="O10" s="297">
        <v>17.413</v>
      </c>
    </row>
    <row r="11" spans="1:16">
      <c r="A11" s="296">
        <v>40190</v>
      </c>
      <c r="B11" s="393"/>
      <c r="C11" s="297"/>
      <c r="D11" s="297"/>
      <c r="E11" s="393"/>
      <c r="F11" s="101">
        <v>7.94</v>
      </c>
      <c r="G11" s="101">
        <v>4.57</v>
      </c>
      <c r="H11" s="393"/>
      <c r="I11" s="101">
        <v>15.17</v>
      </c>
      <c r="J11" s="101">
        <v>5.17</v>
      </c>
      <c r="K11" s="393"/>
      <c r="L11" s="393"/>
      <c r="M11" s="297">
        <v>7.5750000000000002</v>
      </c>
      <c r="N11" s="297">
        <v>9.4949999999999992</v>
      </c>
      <c r="O11" s="297">
        <v>17.324999999999999</v>
      </c>
    </row>
    <row r="12" spans="1:16">
      <c r="A12" s="296">
        <v>40191</v>
      </c>
      <c r="B12" s="393"/>
      <c r="C12" s="297"/>
      <c r="D12" s="297"/>
      <c r="E12" s="393"/>
      <c r="F12" s="102">
        <v>7.94</v>
      </c>
      <c r="G12" s="102">
        <v>4.57</v>
      </c>
      <c r="H12" s="393"/>
      <c r="I12" s="102">
        <v>15.16</v>
      </c>
      <c r="J12" s="102">
        <v>5.17</v>
      </c>
      <c r="K12" s="393"/>
      <c r="L12" s="393"/>
      <c r="M12" s="297">
        <v>7.5940000000000003</v>
      </c>
      <c r="N12" s="297">
        <v>9.6329999999999991</v>
      </c>
      <c r="O12" s="297">
        <v>17.695</v>
      </c>
    </row>
    <row r="13" spans="1:16">
      <c r="A13" s="296">
        <v>40192</v>
      </c>
      <c r="B13" s="393"/>
      <c r="C13" s="297"/>
      <c r="D13" s="297"/>
      <c r="E13" s="393"/>
      <c r="F13" s="101">
        <v>7.94</v>
      </c>
      <c r="G13" s="101">
        <v>4.58</v>
      </c>
      <c r="H13" s="393"/>
      <c r="I13" s="101">
        <v>15.16</v>
      </c>
      <c r="J13" s="101">
        <v>5.18</v>
      </c>
      <c r="K13" s="393"/>
      <c r="L13" s="393"/>
      <c r="M13" s="297">
        <v>7.5919999999999996</v>
      </c>
      <c r="N13" s="297">
        <v>9.5980000000000008</v>
      </c>
      <c r="O13" s="297">
        <v>17.594000000000001</v>
      </c>
    </row>
    <row r="14" spans="1:16">
      <c r="A14" s="296">
        <v>40193</v>
      </c>
      <c r="B14" s="393"/>
      <c r="C14" s="297"/>
      <c r="D14" s="297"/>
      <c r="E14" s="393"/>
      <c r="F14" s="102">
        <v>7.94</v>
      </c>
      <c r="G14" s="102">
        <v>4.5599999999999996</v>
      </c>
      <c r="H14" s="393"/>
      <c r="I14" s="102">
        <v>15.16</v>
      </c>
      <c r="J14" s="102">
        <v>5.14</v>
      </c>
      <c r="K14" s="393"/>
      <c r="L14" s="393"/>
      <c r="M14" s="297">
        <v>7.5860000000000003</v>
      </c>
      <c r="N14" s="297">
        <v>9.5190000000000001</v>
      </c>
      <c r="O14" s="297">
        <v>17.413</v>
      </c>
    </row>
    <row r="15" spans="1:16">
      <c r="A15" s="296">
        <v>40196</v>
      </c>
      <c r="B15" s="393"/>
      <c r="C15" s="297"/>
      <c r="D15" s="297"/>
      <c r="E15" s="393"/>
      <c r="F15" s="101">
        <v>7.93</v>
      </c>
      <c r="G15" s="101">
        <v>4.57</v>
      </c>
      <c r="H15" s="393"/>
      <c r="I15" s="101">
        <v>15.15</v>
      </c>
      <c r="J15" s="101">
        <v>5.14</v>
      </c>
      <c r="K15" s="393"/>
      <c r="L15" s="393"/>
      <c r="M15" s="297">
        <v>7.6130000000000004</v>
      </c>
      <c r="N15" s="297">
        <v>9.5719999999999992</v>
      </c>
      <c r="O15" s="297">
        <v>17.552</v>
      </c>
    </row>
    <row r="16" spans="1:16">
      <c r="A16" s="296">
        <v>40197</v>
      </c>
      <c r="B16" s="393"/>
      <c r="C16" s="297"/>
      <c r="D16" s="297"/>
      <c r="E16" s="393"/>
      <c r="F16" s="102">
        <v>7.93</v>
      </c>
      <c r="G16" s="102">
        <v>4.5999999999999996</v>
      </c>
      <c r="H16" s="393"/>
      <c r="I16" s="102">
        <v>15.15</v>
      </c>
      <c r="J16" s="102">
        <v>5.17</v>
      </c>
      <c r="K16" s="393"/>
      <c r="L16" s="393"/>
      <c r="M16" s="297">
        <v>7.625</v>
      </c>
      <c r="N16" s="297">
        <v>9.5730000000000004</v>
      </c>
      <c r="O16" s="297">
        <v>17.536999999999999</v>
      </c>
    </row>
    <row r="17" spans="1:15">
      <c r="A17" s="296">
        <v>40198</v>
      </c>
      <c r="B17" s="393"/>
      <c r="C17" s="297"/>
      <c r="D17" s="297"/>
      <c r="E17" s="393"/>
      <c r="F17" s="101">
        <v>7.92</v>
      </c>
      <c r="G17" s="101">
        <v>4.5599999999999996</v>
      </c>
      <c r="H17" s="393"/>
      <c r="I17" s="101">
        <v>15.15</v>
      </c>
      <c r="J17" s="101">
        <v>5.14</v>
      </c>
      <c r="K17" s="393"/>
      <c r="L17" s="393"/>
      <c r="M17" s="297">
        <v>7.6379999999999999</v>
      </c>
      <c r="N17" s="297">
        <v>9.6479999999999997</v>
      </c>
      <c r="O17" s="297">
        <v>17.632000000000001</v>
      </c>
    </row>
    <row r="18" spans="1:15">
      <c r="A18" s="296">
        <v>40199</v>
      </c>
      <c r="B18" s="393"/>
      <c r="C18" s="297"/>
      <c r="D18" s="297"/>
      <c r="E18" s="393"/>
      <c r="F18" s="102">
        <v>7.92</v>
      </c>
      <c r="G18" s="102">
        <v>4.57</v>
      </c>
      <c r="H18" s="393"/>
      <c r="I18" s="102">
        <v>15.14</v>
      </c>
      <c r="J18" s="102">
        <v>5.14</v>
      </c>
      <c r="K18" s="393"/>
      <c r="L18" s="393"/>
      <c r="M18" s="297">
        <v>7.6449999999999996</v>
      </c>
      <c r="N18" s="297">
        <v>9.5640000000000001</v>
      </c>
      <c r="O18" s="297">
        <v>17.803999999999998</v>
      </c>
    </row>
    <row r="19" spans="1:15">
      <c r="A19" s="296">
        <v>40200</v>
      </c>
      <c r="B19" s="393"/>
      <c r="C19" s="297"/>
      <c r="D19" s="297"/>
      <c r="E19" s="393"/>
      <c r="F19" s="101">
        <v>7.92</v>
      </c>
      <c r="G19" s="101">
        <v>4.59</v>
      </c>
      <c r="H19" s="393"/>
      <c r="I19" s="101">
        <v>15.14</v>
      </c>
      <c r="J19" s="101">
        <v>5.15</v>
      </c>
      <c r="K19" s="393"/>
      <c r="L19" s="393"/>
      <c r="M19" s="297">
        <v>7.7320000000000002</v>
      </c>
      <c r="N19" s="297">
        <v>9.7100000000000009</v>
      </c>
      <c r="O19" s="297">
        <v>18.035</v>
      </c>
    </row>
    <row r="20" spans="1:15">
      <c r="A20" s="296">
        <v>40203</v>
      </c>
      <c r="B20" s="393"/>
      <c r="C20" s="297"/>
      <c r="D20" s="297"/>
      <c r="E20" s="393"/>
      <c r="F20" s="102">
        <v>7.91</v>
      </c>
      <c r="G20" s="102">
        <v>4.6100000000000003</v>
      </c>
      <c r="H20" s="393"/>
      <c r="I20" s="102">
        <v>15.13</v>
      </c>
      <c r="J20" s="102">
        <v>5.16</v>
      </c>
      <c r="K20" s="393"/>
      <c r="L20" s="393"/>
      <c r="M20" s="297">
        <v>7.7279999999999998</v>
      </c>
      <c r="N20" s="297">
        <v>9.7919999999999998</v>
      </c>
      <c r="O20" s="297">
        <v>18.111000000000001</v>
      </c>
    </row>
    <row r="21" spans="1:15">
      <c r="A21" s="296">
        <v>40204</v>
      </c>
      <c r="B21" s="393"/>
      <c r="C21" s="297"/>
      <c r="D21" s="297"/>
      <c r="E21" s="393"/>
      <c r="F21" s="101">
        <v>7.91</v>
      </c>
      <c r="G21" s="101">
        <v>4.5999999999999996</v>
      </c>
      <c r="H21" s="393"/>
      <c r="I21" s="101">
        <v>15.13</v>
      </c>
      <c r="J21" s="101">
        <v>5.15</v>
      </c>
      <c r="K21" s="393"/>
      <c r="L21" s="393"/>
      <c r="M21" s="297">
        <v>7.7539999999999996</v>
      </c>
      <c r="N21" s="297">
        <v>9.8369999999999997</v>
      </c>
      <c r="O21" s="297">
        <v>18.222999999999999</v>
      </c>
    </row>
    <row r="22" spans="1:15">
      <c r="A22" s="296">
        <v>40205</v>
      </c>
      <c r="B22" s="393"/>
      <c r="C22" s="297"/>
      <c r="D22" s="297"/>
      <c r="E22" s="393"/>
      <c r="F22" s="102">
        <v>7.9</v>
      </c>
      <c r="G22" s="102">
        <v>4.5999999999999996</v>
      </c>
      <c r="H22" s="393"/>
      <c r="I22" s="102">
        <v>15.13</v>
      </c>
      <c r="J22" s="102">
        <v>5.14</v>
      </c>
      <c r="K22" s="393"/>
      <c r="L22" s="393"/>
      <c r="M22" s="297">
        <v>7.7590000000000003</v>
      </c>
      <c r="N22" s="297">
        <v>9.86</v>
      </c>
      <c r="O22" s="297">
        <v>18.190999999999999</v>
      </c>
    </row>
    <row r="23" spans="1:15">
      <c r="A23" s="296">
        <v>40206</v>
      </c>
      <c r="B23" s="393"/>
      <c r="C23" s="297"/>
      <c r="D23" s="297"/>
      <c r="E23" s="393"/>
      <c r="F23" s="101">
        <v>7.9</v>
      </c>
      <c r="G23" s="101">
        <v>4.6100000000000003</v>
      </c>
      <c r="H23" s="393"/>
      <c r="I23" s="101">
        <v>15.12</v>
      </c>
      <c r="J23" s="101">
        <v>5.15</v>
      </c>
      <c r="K23" s="393"/>
      <c r="L23" s="393"/>
      <c r="M23" s="297">
        <v>7.7720000000000002</v>
      </c>
      <c r="N23" s="297">
        <v>9.8130000000000006</v>
      </c>
      <c r="O23" s="297">
        <v>18.178000000000001</v>
      </c>
    </row>
    <row r="24" spans="1:15">
      <c r="A24" s="296">
        <v>40207</v>
      </c>
      <c r="B24" s="393"/>
      <c r="C24" s="297"/>
      <c r="D24" s="297"/>
      <c r="E24" s="393"/>
      <c r="F24" s="102">
        <v>7.9</v>
      </c>
      <c r="G24" s="102">
        <v>4.62</v>
      </c>
      <c r="H24" s="393"/>
      <c r="I24" s="102">
        <v>15.12</v>
      </c>
      <c r="J24" s="102">
        <v>5.16</v>
      </c>
      <c r="K24" s="393"/>
      <c r="L24" s="393"/>
      <c r="M24" s="297">
        <v>7.798</v>
      </c>
      <c r="N24" s="297">
        <v>9.8350000000000009</v>
      </c>
      <c r="O24" s="297">
        <v>18.204999999999998</v>
      </c>
    </row>
    <row r="25" spans="1:15">
      <c r="A25" s="296">
        <v>40209</v>
      </c>
      <c r="B25" s="393"/>
      <c r="C25" s="297"/>
      <c r="D25" s="297"/>
      <c r="E25" s="393"/>
      <c r="F25" s="101">
        <v>7.89</v>
      </c>
      <c r="G25" s="101">
        <v>4.6100000000000003</v>
      </c>
      <c r="H25" s="393"/>
      <c r="I25" s="101">
        <v>15.12</v>
      </c>
      <c r="J25" s="101">
        <v>5.16</v>
      </c>
      <c r="K25" s="393"/>
      <c r="L25" s="393"/>
      <c r="M25" s="297">
        <v>0</v>
      </c>
      <c r="N25" s="297">
        <v>0</v>
      </c>
      <c r="O25" s="297">
        <v>0</v>
      </c>
    </row>
    <row r="26" spans="1:15">
      <c r="A26" s="296">
        <v>40210</v>
      </c>
      <c r="B26" s="393"/>
      <c r="C26" s="297"/>
      <c r="D26" s="297"/>
      <c r="E26" s="393"/>
      <c r="F26" s="102">
        <v>8.16</v>
      </c>
      <c r="G26" s="102">
        <v>4.68</v>
      </c>
      <c r="H26" s="393"/>
      <c r="I26" s="102">
        <v>15.11</v>
      </c>
      <c r="J26" s="102">
        <v>5.15</v>
      </c>
      <c r="K26" s="393"/>
      <c r="L26" s="393"/>
      <c r="M26" s="297">
        <v>7.7610000000000001</v>
      </c>
      <c r="N26" s="297">
        <v>9.8989999999999991</v>
      </c>
      <c r="O26" s="297">
        <v>18.536999999999999</v>
      </c>
    </row>
    <row r="27" spans="1:15">
      <c r="A27" s="296">
        <v>40211</v>
      </c>
      <c r="B27" s="393"/>
      <c r="C27" s="297"/>
      <c r="D27" s="297"/>
      <c r="E27" s="393"/>
      <c r="F27" s="101">
        <v>8.16</v>
      </c>
      <c r="G27" s="101">
        <v>4.68</v>
      </c>
      <c r="H27" s="393"/>
      <c r="I27" s="101">
        <v>15.11</v>
      </c>
      <c r="J27" s="101">
        <v>5.16</v>
      </c>
      <c r="K27" s="393"/>
      <c r="L27" s="393"/>
      <c r="M27" s="297">
        <v>7.73</v>
      </c>
      <c r="N27" s="297">
        <v>9.8510000000000009</v>
      </c>
      <c r="O27" s="297">
        <v>18.434999999999999</v>
      </c>
    </row>
    <row r="28" spans="1:15">
      <c r="A28" s="296">
        <v>40212</v>
      </c>
      <c r="B28" s="393"/>
      <c r="C28" s="297"/>
      <c r="D28" s="297"/>
      <c r="E28" s="393"/>
      <c r="F28" s="102">
        <v>8.16</v>
      </c>
      <c r="G28" s="102">
        <v>4.7</v>
      </c>
      <c r="H28" s="393"/>
      <c r="I28" s="102">
        <v>15.11</v>
      </c>
      <c r="J28" s="102">
        <v>5.17</v>
      </c>
      <c r="K28" s="393"/>
      <c r="L28" s="393"/>
      <c r="M28" s="297">
        <v>7.7069999999999999</v>
      </c>
      <c r="N28" s="297">
        <v>9.76</v>
      </c>
      <c r="O28" s="297">
        <v>18.042000000000002</v>
      </c>
    </row>
    <row r="29" spans="1:15">
      <c r="A29" s="296">
        <v>40213</v>
      </c>
      <c r="B29" s="393"/>
      <c r="C29" s="297"/>
      <c r="D29" s="297"/>
      <c r="E29" s="393"/>
      <c r="F29" s="101">
        <v>8.15</v>
      </c>
      <c r="G29" s="101">
        <v>4.68</v>
      </c>
      <c r="H29" s="393"/>
      <c r="I29" s="101">
        <v>15.1</v>
      </c>
      <c r="J29" s="101">
        <v>5.15</v>
      </c>
      <c r="K29" s="393"/>
      <c r="L29" s="393"/>
      <c r="M29" s="297">
        <v>7.702</v>
      </c>
      <c r="N29" s="297">
        <v>9.7690000000000001</v>
      </c>
      <c r="O29" s="297">
        <v>18.166</v>
      </c>
    </row>
    <row r="30" spans="1:15">
      <c r="A30" s="296">
        <v>40214</v>
      </c>
      <c r="B30" s="393"/>
      <c r="C30" s="297"/>
      <c r="D30" s="297"/>
      <c r="E30" s="393"/>
      <c r="F30" s="102">
        <v>8.15</v>
      </c>
      <c r="G30" s="102">
        <v>4.68</v>
      </c>
      <c r="H30" s="393"/>
      <c r="I30" s="102">
        <v>15.1</v>
      </c>
      <c r="J30" s="102">
        <v>5.13</v>
      </c>
      <c r="K30" s="393"/>
      <c r="L30" s="393"/>
      <c r="M30" s="297">
        <v>7.8230000000000004</v>
      </c>
      <c r="N30" s="297">
        <v>9.9309999999999992</v>
      </c>
      <c r="O30" s="297">
        <v>18.428999999999998</v>
      </c>
    </row>
    <row r="31" spans="1:15">
      <c r="A31" s="296">
        <v>40217</v>
      </c>
      <c r="B31" s="393"/>
      <c r="C31" s="297"/>
      <c r="D31" s="297"/>
      <c r="E31" s="393"/>
      <c r="F31" s="101">
        <v>8.14</v>
      </c>
      <c r="G31" s="101">
        <v>4.72</v>
      </c>
      <c r="H31" s="393"/>
      <c r="I31" s="101">
        <v>15.09</v>
      </c>
      <c r="J31" s="101">
        <v>5.16</v>
      </c>
      <c r="K31" s="393"/>
      <c r="L31" s="393"/>
      <c r="M31" s="297">
        <v>7.85</v>
      </c>
      <c r="N31" s="297">
        <v>9.9480000000000004</v>
      </c>
      <c r="O31" s="297">
        <v>18.440000000000001</v>
      </c>
    </row>
    <row r="32" spans="1:15">
      <c r="A32" s="296">
        <v>40218</v>
      </c>
      <c r="B32" s="393"/>
      <c r="C32" s="297"/>
      <c r="D32" s="297"/>
      <c r="E32" s="393"/>
      <c r="F32" s="102">
        <v>8.14</v>
      </c>
      <c r="G32" s="102">
        <v>4.74</v>
      </c>
      <c r="H32" s="393"/>
      <c r="I32" s="102">
        <v>15.09</v>
      </c>
      <c r="J32" s="102">
        <v>5.2</v>
      </c>
      <c r="K32" s="393"/>
      <c r="L32" s="393"/>
      <c r="M32" s="297">
        <v>7.8780000000000001</v>
      </c>
      <c r="N32" s="297">
        <v>10.042999999999999</v>
      </c>
      <c r="O32" s="297">
        <v>18.843</v>
      </c>
    </row>
    <row r="33" spans="1:15">
      <c r="A33" s="296">
        <v>40219</v>
      </c>
      <c r="B33" s="393"/>
      <c r="C33" s="297"/>
      <c r="D33" s="297"/>
      <c r="E33" s="393"/>
      <c r="F33" s="101">
        <v>8.14</v>
      </c>
      <c r="G33" s="101">
        <v>4.76</v>
      </c>
      <c r="H33" s="393"/>
      <c r="I33" s="101">
        <v>15.09</v>
      </c>
      <c r="J33" s="101">
        <v>5.23</v>
      </c>
      <c r="K33" s="393"/>
      <c r="L33" s="393"/>
      <c r="M33" s="297">
        <v>7.8860000000000001</v>
      </c>
      <c r="N33" s="297">
        <v>10.028</v>
      </c>
      <c r="O33" s="297">
        <v>18.832000000000001</v>
      </c>
    </row>
    <row r="34" spans="1:15">
      <c r="A34" s="296">
        <v>40220</v>
      </c>
      <c r="B34" s="393"/>
      <c r="C34" s="297"/>
      <c r="D34" s="297"/>
      <c r="E34" s="393"/>
      <c r="F34" s="102">
        <v>8.1300000000000008</v>
      </c>
      <c r="G34" s="102">
        <v>4.78</v>
      </c>
      <c r="H34" s="393"/>
      <c r="I34" s="102">
        <v>15.09</v>
      </c>
      <c r="J34" s="102">
        <v>5.26</v>
      </c>
      <c r="K34" s="393"/>
      <c r="L34" s="393"/>
      <c r="M34" s="297">
        <v>7.89</v>
      </c>
      <c r="N34" s="297">
        <v>10.11</v>
      </c>
      <c r="O34" s="297">
        <v>18.805</v>
      </c>
    </row>
    <row r="35" spans="1:15">
      <c r="A35" s="296">
        <v>40221</v>
      </c>
      <c r="B35" s="393"/>
      <c r="C35" s="297"/>
      <c r="D35" s="297"/>
      <c r="E35" s="393"/>
      <c r="F35" s="101">
        <v>8.1300000000000008</v>
      </c>
      <c r="G35" s="101">
        <v>4.75</v>
      </c>
      <c r="H35" s="393"/>
      <c r="I35" s="101">
        <v>15.08</v>
      </c>
      <c r="J35" s="101">
        <v>5.23</v>
      </c>
      <c r="K35" s="393"/>
      <c r="L35" s="393"/>
      <c r="M35" s="297">
        <v>8.0180000000000007</v>
      </c>
      <c r="N35" s="297">
        <v>10.349</v>
      </c>
      <c r="O35" s="297">
        <v>19.274999999999999</v>
      </c>
    </row>
    <row r="36" spans="1:15">
      <c r="A36" s="296">
        <v>40224</v>
      </c>
      <c r="B36" s="393"/>
      <c r="C36" s="297"/>
      <c r="D36" s="297"/>
      <c r="E36" s="393"/>
      <c r="F36" s="102">
        <v>8.1199999999999992</v>
      </c>
      <c r="G36" s="102">
        <v>4.76</v>
      </c>
      <c r="H36" s="393"/>
      <c r="I36" s="102">
        <v>15.07</v>
      </c>
      <c r="J36" s="102">
        <v>5.25</v>
      </c>
      <c r="K36" s="393"/>
      <c r="L36" s="393"/>
      <c r="M36" s="297">
        <v>8.0670000000000002</v>
      </c>
      <c r="N36" s="297">
        <v>10.445</v>
      </c>
      <c r="O36" s="297">
        <v>19.405999999999999</v>
      </c>
    </row>
    <row r="37" spans="1:15">
      <c r="A37" s="296">
        <v>40225</v>
      </c>
      <c r="B37" s="393"/>
      <c r="C37" s="297"/>
      <c r="D37" s="297"/>
      <c r="E37" s="393"/>
      <c r="F37" s="101">
        <v>8.1199999999999992</v>
      </c>
      <c r="G37" s="101">
        <v>4.78</v>
      </c>
      <c r="H37" s="393"/>
      <c r="I37" s="101">
        <v>15.07</v>
      </c>
      <c r="J37" s="101">
        <v>5.26</v>
      </c>
      <c r="K37" s="393"/>
      <c r="L37" s="393"/>
      <c r="M37" s="297">
        <v>8.0990000000000002</v>
      </c>
      <c r="N37" s="297">
        <v>10.472</v>
      </c>
      <c r="O37" s="297">
        <v>19.722000000000001</v>
      </c>
    </row>
    <row r="38" spans="1:15">
      <c r="A38" s="296">
        <v>40226</v>
      </c>
      <c r="B38" s="393"/>
      <c r="C38" s="297"/>
      <c r="D38" s="297"/>
      <c r="E38" s="393"/>
      <c r="F38" s="102">
        <v>8.1199999999999992</v>
      </c>
      <c r="G38" s="102">
        <v>4.76</v>
      </c>
      <c r="H38" s="393"/>
      <c r="I38" s="102">
        <v>15.07</v>
      </c>
      <c r="J38" s="102">
        <v>5.25</v>
      </c>
      <c r="K38" s="393"/>
      <c r="L38" s="393"/>
      <c r="M38" s="297">
        <v>8.0350000000000001</v>
      </c>
      <c r="N38" s="297">
        <v>10.292</v>
      </c>
      <c r="O38" s="297">
        <v>19.324999999999999</v>
      </c>
    </row>
    <row r="39" spans="1:15">
      <c r="A39" s="296">
        <v>40227</v>
      </c>
      <c r="B39" s="393"/>
      <c r="C39" s="297"/>
      <c r="D39" s="297"/>
      <c r="E39" s="393"/>
      <c r="F39" s="101">
        <v>8.11</v>
      </c>
      <c r="G39" s="101">
        <v>4.79</v>
      </c>
      <c r="H39" s="393"/>
      <c r="I39" s="101">
        <v>15.07</v>
      </c>
      <c r="J39" s="101">
        <v>5.29</v>
      </c>
      <c r="K39" s="393"/>
      <c r="L39" s="393"/>
      <c r="M39" s="297">
        <v>7.9740000000000002</v>
      </c>
      <c r="N39" s="297">
        <v>10.151999999999999</v>
      </c>
      <c r="O39" s="297">
        <v>19.196000000000002</v>
      </c>
    </row>
    <row r="40" spans="1:15">
      <c r="A40" s="296">
        <v>40228</v>
      </c>
      <c r="B40" s="393"/>
      <c r="C40" s="297"/>
      <c r="D40" s="297"/>
      <c r="E40" s="393"/>
      <c r="F40" s="102">
        <v>8.11</v>
      </c>
      <c r="G40" s="102">
        <v>4.8099999999999996</v>
      </c>
      <c r="H40" s="393"/>
      <c r="I40" s="102">
        <v>15.06</v>
      </c>
      <c r="J40" s="102">
        <v>5.31</v>
      </c>
      <c r="K40" s="393"/>
      <c r="L40" s="393"/>
      <c r="M40" s="297">
        <v>7.9370000000000003</v>
      </c>
      <c r="N40" s="297">
        <v>10</v>
      </c>
      <c r="O40" s="297">
        <v>19.116</v>
      </c>
    </row>
    <row r="41" spans="1:15">
      <c r="A41" s="296">
        <v>40231</v>
      </c>
      <c r="B41" s="393"/>
      <c r="C41" s="297"/>
      <c r="D41" s="297"/>
      <c r="E41" s="393"/>
      <c r="F41" s="101">
        <v>8.1</v>
      </c>
      <c r="G41" s="101">
        <v>4.7699999999999996</v>
      </c>
      <c r="H41" s="393"/>
      <c r="I41" s="101">
        <v>15.06</v>
      </c>
      <c r="J41" s="101">
        <v>5.28</v>
      </c>
      <c r="K41" s="393"/>
      <c r="L41" s="393"/>
      <c r="M41" s="297">
        <v>7.8470000000000004</v>
      </c>
      <c r="N41" s="297">
        <v>9.8810000000000002</v>
      </c>
      <c r="O41" s="297">
        <v>18.780999999999999</v>
      </c>
    </row>
    <row r="42" spans="1:15">
      <c r="A42" s="296">
        <v>40232</v>
      </c>
      <c r="B42" s="393"/>
      <c r="C42" s="297"/>
      <c r="D42" s="297"/>
      <c r="E42" s="393"/>
      <c r="F42" s="102">
        <v>8.1</v>
      </c>
      <c r="G42" s="102">
        <v>4.6900000000000004</v>
      </c>
      <c r="H42" s="393"/>
      <c r="I42" s="102">
        <v>15.05</v>
      </c>
      <c r="J42" s="102">
        <v>5.19</v>
      </c>
      <c r="K42" s="393"/>
      <c r="L42" s="393"/>
      <c r="M42" s="297">
        <v>7.8029999999999999</v>
      </c>
      <c r="N42" s="297">
        <v>9.8979999999999997</v>
      </c>
      <c r="O42" s="297">
        <v>18.780999999999999</v>
      </c>
    </row>
    <row r="43" spans="1:15">
      <c r="A43" s="296">
        <v>40233</v>
      </c>
      <c r="B43" s="393"/>
      <c r="C43" s="297"/>
      <c r="D43" s="297"/>
      <c r="E43" s="393"/>
      <c r="F43" s="101">
        <v>8.1</v>
      </c>
      <c r="G43" s="101">
        <v>4.66</v>
      </c>
      <c r="H43" s="393"/>
      <c r="I43" s="101">
        <v>15.05</v>
      </c>
      <c r="J43" s="101">
        <v>5.17</v>
      </c>
      <c r="K43" s="393"/>
      <c r="L43" s="393"/>
      <c r="M43" s="297">
        <v>7.7830000000000004</v>
      </c>
      <c r="N43" s="297">
        <v>9.9169999999999998</v>
      </c>
      <c r="O43" s="297">
        <v>18.858000000000001</v>
      </c>
    </row>
    <row r="44" spans="1:15">
      <c r="A44" s="296">
        <v>40234</v>
      </c>
      <c r="B44" s="393"/>
      <c r="C44" s="297"/>
      <c r="D44" s="297"/>
      <c r="E44" s="393"/>
      <c r="F44" s="102">
        <v>8.1</v>
      </c>
      <c r="G44" s="102">
        <v>4.6399999999999997</v>
      </c>
      <c r="H44" s="393"/>
      <c r="I44" s="102">
        <v>15.05</v>
      </c>
      <c r="J44" s="102">
        <v>5.16</v>
      </c>
      <c r="K44" s="393"/>
      <c r="L44" s="393"/>
      <c r="M44" s="297">
        <v>7.7640000000000002</v>
      </c>
      <c r="N44" s="297">
        <v>9.9179999999999993</v>
      </c>
      <c r="O44" s="297">
        <v>18.77</v>
      </c>
    </row>
    <row r="45" spans="1:15">
      <c r="A45" s="296">
        <v>40235</v>
      </c>
      <c r="B45" s="393"/>
      <c r="C45" s="297"/>
      <c r="D45" s="297"/>
      <c r="E45" s="393"/>
      <c r="F45" s="101">
        <v>8.09</v>
      </c>
      <c r="G45" s="101">
        <v>4.63</v>
      </c>
      <c r="H45" s="393"/>
      <c r="I45" s="101">
        <v>15.04</v>
      </c>
      <c r="J45" s="101">
        <v>5.15</v>
      </c>
      <c r="K45" s="393"/>
      <c r="L45" s="393"/>
      <c r="M45" s="297">
        <v>7.7409999999999997</v>
      </c>
      <c r="N45" s="297">
        <v>9.8979999999999997</v>
      </c>
      <c r="O45" s="297">
        <v>18.745000000000001</v>
      </c>
    </row>
    <row r="46" spans="1:15">
      <c r="A46" s="296">
        <v>40237</v>
      </c>
      <c r="B46" s="393"/>
      <c r="C46" s="297"/>
      <c r="D46" s="297"/>
      <c r="E46" s="393"/>
      <c r="F46" s="102">
        <v>8.09</v>
      </c>
      <c r="G46" s="102">
        <v>4.63</v>
      </c>
      <c r="H46" s="393"/>
      <c r="I46" s="102">
        <v>15.04</v>
      </c>
      <c r="J46" s="102">
        <v>5.15</v>
      </c>
      <c r="K46" s="393"/>
      <c r="L46" s="393"/>
      <c r="M46" s="297">
        <v>0</v>
      </c>
      <c r="N46" s="297">
        <v>0</v>
      </c>
      <c r="O46" s="297">
        <v>0</v>
      </c>
    </row>
    <row r="47" spans="1:15">
      <c r="A47" s="296">
        <v>40238</v>
      </c>
      <c r="B47" s="393"/>
      <c r="C47" s="297"/>
      <c r="D47" s="297"/>
      <c r="E47" s="393"/>
      <c r="F47" s="101">
        <v>8.15</v>
      </c>
      <c r="G47" s="101">
        <v>4.71</v>
      </c>
      <c r="H47" s="393"/>
      <c r="I47" s="101">
        <v>14.78</v>
      </c>
      <c r="J47" s="101">
        <v>5.18</v>
      </c>
      <c r="K47" s="393"/>
      <c r="L47" s="393"/>
      <c r="M47" s="297">
        <v>8.0079999999999991</v>
      </c>
      <c r="N47" s="297">
        <v>10.843</v>
      </c>
      <c r="O47" s="297">
        <v>19.741</v>
      </c>
    </row>
    <row r="48" spans="1:15">
      <c r="A48" s="296">
        <v>40239</v>
      </c>
      <c r="B48" s="393"/>
      <c r="C48" s="297"/>
      <c r="D48" s="297"/>
      <c r="E48" s="393"/>
      <c r="F48" s="102">
        <v>8.15</v>
      </c>
      <c r="G48" s="102">
        <v>4.72</v>
      </c>
      <c r="H48" s="393"/>
      <c r="I48" s="102">
        <v>14.77</v>
      </c>
      <c r="J48" s="102">
        <v>5.19</v>
      </c>
      <c r="K48" s="393"/>
      <c r="L48" s="393"/>
      <c r="M48" s="297">
        <v>7.9560000000000004</v>
      </c>
      <c r="N48" s="297">
        <v>10.718</v>
      </c>
      <c r="O48" s="297">
        <v>19.478000000000002</v>
      </c>
    </row>
    <row r="49" spans="1:15">
      <c r="A49" s="296">
        <v>40240</v>
      </c>
      <c r="B49" s="393"/>
      <c r="C49" s="297"/>
      <c r="D49" s="297"/>
      <c r="E49" s="393"/>
      <c r="F49" s="101">
        <v>8.15</v>
      </c>
      <c r="G49" s="101">
        <v>4.72</v>
      </c>
      <c r="H49" s="393"/>
      <c r="I49" s="101">
        <v>14.77</v>
      </c>
      <c r="J49" s="101">
        <v>5.2</v>
      </c>
      <c r="K49" s="393"/>
      <c r="L49" s="393"/>
      <c r="M49" s="297">
        <v>7.8789999999999996</v>
      </c>
      <c r="N49" s="297">
        <v>10.558</v>
      </c>
      <c r="O49" s="297">
        <v>19.318000000000001</v>
      </c>
    </row>
    <row r="50" spans="1:15">
      <c r="A50" s="296">
        <v>40241</v>
      </c>
      <c r="B50" s="393"/>
      <c r="C50" s="297"/>
      <c r="D50" s="297"/>
      <c r="E50" s="393"/>
      <c r="F50" s="102">
        <v>8.14</v>
      </c>
      <c r="G50" s="102">
        <v>4.6900000000000004</v>
      </c>
      <c r="H50" s="393"/>
      <c r="I50" s="102">
        <v>14.77</v>
      </c>
      <c r="J50" s="102">
        <v>5.18</v>
      </c>
      <c r="K50" s="393"/>
      <c r="L50" s="393"/>
      <c r="M50" s="297">
        <v>7.8090000000000002</v>
      </c>
      <c r="N50" s="297">
        <v>10.473000000000001</v>
      </c>
      <c r="O50" s="297">
        <v>19.2</v>
      </c>
    </row>
    <row r="51" spans="1:15">
      <c r="A51" s="296">
        <v>40242</v>
      </c>
      <c r="B51" s="393"/>
      <c r="C51" s="297"/>
      <c r="D51" s="297"/>
      <c r="E51" s="393"/>
      <c r="F51" s="101">
        <v>8.14</v>
      </c>
      <c r="G51" s="101">
        <v>4.7</v>
      </c>
      <c r="H51" s="393"/>
      <c r="I51" s="101">
        <v>14.76</v>
      </c>
      <c r="J51" s="101">
        <v>5.2</v>
      </c>
      <c r="K51" s="393"/>
      <c r="L51" s="393"/>
      <c r="M51" s="297">
        <v>7.7489999999999997</v>
      </c>
      <c r="N51" s="297">
        <v>10.427</v>
      </c>
      <c r="O51" s="297">
        <v>19.059000000000001</v>
      </c>
    </row>
    <row r="52" spans="1:15">
      <c r="A52" s="296">
        <v>40245</v>
      </c>
      <c r="B52" s="393"/>
      <c r="C52" s="297"/>
      <c r="D52" s="297"/>
      <c r="E52" s="393"/>
      <c r="F52" s="102">
        <v>8.1300000000000008</v>
      </c>
      <c r="G52" s="102">
        <v>4.67</v>
      </c>
      <c r="H52" s="393"/>
      <c r="I52" s="102">
        <v>14.76</v>
      </c>
      <c r="J52" s="102">
        <v>5.18</v>
      </c>
      <c r="K52" s="393"/>
      <c r="L52" s="393"/>
      <c r="M52" s="297">
        <v>7.6379999999999999</v>
      </c>
      <c r="N52" s="297">
        <v>10.047000000000001</v>
      </c>
      <c r="O52" s="297">
        <v>18.760000000000002</v>
      </c>
    </row>
    <row r="53" spans="1:15">
      <c r="A53" s="296">
        <v>40246</v>
      </c>
      <c r="B53" s="393"/>
      <c r="C53" s="297"/>
      <c r="D53" s="297"/>
      <c r="E53" s="393"/>
      <c r="F53" s="101">
        <v>8.1300000000000008</v>
      </c>
      <c r="G53" s="101">
        <v>4.6399999999999997</v>
      </c>
      <c r="H53" s="393"/>
      <c r="I53" s="101">
        <v>14.75</v>
      </c>
      <c r="J53" s="101">
        <v>5.15</v>
      </c>
      <c r="K53" s="393"/>
      <c r="L53" s="393"/>
      <c r="M53" s="297">
        <v>7.6020000000000003</v>
      </c>
      <c r="N53" s="297">
        <v>10.002000000000001</v>
      </c>
      <c r="O53" s="297">
        <v>18.581</v>
      </c>
    </row>
    <row r="54" spans="1:15">
      <c r="A54" s="296">
        <v>40247</v>
      </c>
      <c r="B54" s="393"/>
      <c r="C54" s="297"/>
      <c r="D54" s="297"/>
      <c r="E54" s="393"/>
      <c r="F54" s="102">
        <v>8.1300000000000008</v>
      </c>
      <c r="G54" s="102">
        <v>4.6500000000000004</v>
      </c>
      <c r="H54" s="393"/>
      <c r="I54" s="102">
        <v>14.75</v>
      </c>
      <c r="J54" s="102">
        <v>5.17</v>
      </c>
      <c r="K54" s="393"/>
      <c r="L54" s="393"/>
      <c r="M54" s="297">
        <v>7.5590000000000002</v>
      </c>
      <c r="N54" s="297">
        <v>9.907</v>
      </c>
      <c r="O54" s="297">
        <v>18.452999999999999</v>
      </c>
    </row>
    <row r="55" spans="1:15">
      <c r="A55" s="296">
        <v>40248</v>
      </c>
      <c r="B55" s="393"/>
      <c r="C55" s="297"/>
      <c r="D55" s="297"/>
      <c r="E55" s="393"/>
      <c r="F55" s="101">
        <v>8.1199999999999992</v>
      </c>
      <c r="G55" s="101">
        <v>4.66</v>
      </c>
      <c r="H55" s="393"/>
      <c r="I55" s="101">
        <v>14.75</v>
      </c>
      <c r="J55" s="101">
        <v>5.18</v>
      </c>
      <c r="K55" s="393"/>
      <c r="L55" s="393"/>
      <c r="M55" s="297">
        <v>7.5209999999999999</v>
      </c>
      <c r="N55" s="297">
        <v>9.8719999999999999</v>
      </c>
      <c r="O55" s="297">
        <v>18.343</v>
      </c>
    </row>
    <row r="56" spans="1:15">
      <c r="A56" s="296">
        <v>40249</v>
      </c>
      <c r="B56" s="393"/>
      <c r="C56" s="297"/>
      <c r="D56" s="297"/>
      <c r="E56" s="393"/>
      <c r="F56" s="102">
        <v>8.1199999999999992</v>
      </c>
      <c r="G56" s="102">
        <v>4.66</v>
      </c>
      <c r="H56" s="393"/>
      <c r="I56" s="102">
        <v>14.75</v>
      </c>
      <c r="J56" s="102">
        <v>5.16</v>
      </c>
      <c r="K56" s="393"/>
      <c r="L56" s="393"/>
      <c r="M56" s="297">
        <v>7.5179999999999998</v>
      </c>
      <c r="N56" s="297">
        <v>9.84</v>
      </c>
      <c r="O56" s="297">
        <v>18.228999999999999</v>
      </c>
    </row>
    <row r="57" spans="1:15">
      <c r="A57" s="296">
        <v>40252</v>
      </c>
      <c r="B57" s="393"/>
      <c r="C57" s="297"/>
      <c r="D57" s="297"/>
      <c r="E57" s="393"/>
      <c r="F57" s="101">
        <v>8.11</v>
      </c>
      <c r="G57" s="101">
        <v>4.6399999999999997</v>
      </c>
      <c r="H57" s="393"/>
      <c r="I57" s="101">
        <v>14.74</v>
      </c>
      <c r="J57" s="101">
        <v>5.15</v>
      </c>
      <c r="K57" s="393"/>
      <c r="L57" s="393"/>
      <c r="M57" s="297">
        <v>7.4729999999999999</v>
      </c>
      <c r="N57" s="297">
        <v>9.843</v>
      </c>
      <c r="O57" s="297">
        <v>18.082999999999998</v>
      </c>
    </row>
    <row r="58" spans="1:15">
      <c r="A58" s="296">
        <v>40253</v>
      </c>
      <c r="B58" s="393"/>
      <c r="C58" s="297"/>
      <c r="D58" s="297"/>
      <c r="E58" s="393"/>
      <c r="F58" s="102">
        <v>8.11</v>
      </c>
      <c r="G58" s="102">
        <v>4.63</v>
      </c>
      <c r="H58" s="393"/>
      <c r="I58" s="102">
        <v>14.73</v>
      </c>
      <c r="J58" s="102">
        <v>5.13</v>
      </c>
      <c r="K58" s="393"/>
      <c r="L58" s="393"/>
      <c r="M58" s="297">
        <v>7.4470000000000001</v>
      </c>
      <c r="N58" s="297">
        <v>9.8480000000000008</v>
      </c>
      <c r="O58" s="297">
        <v>18.062000000000001</v>
      </c>
    </row>
    <row r="59" spans="1:15">
      <c r="A59" s="296">
        <v>40254</v>
      </c>
      <c r="B59" s="393"/>
      <c r="C59" s="297"/>
      <c r="D59" s="297"/>
      <c r="E59" s="393"/>
      <c r="F59" s="101">
        <v>8.11</v>
      </c>
      <c r="G59" s="101">
        <v>4.59</v>
      </c>
      <c r="H59" s="393"/>
      <c r="I59" s="101">
        <v>14.73</v>
      </c>
      <c r="J59" s="101">
        <v>5.09</v>
      </c>
      <c r="K59" s="393"/>
      <c r="L59" s="393"/>
      <c r="M59" s="297">
        <v>7.3840000000000003</v>
      </c>
      <c r="N59" s="297">
        <v>9.7189999999999994</v>
      </c>
      <c r="O59" s="297">
        <v>17.655000000000001</v>
      </c>
    </row>
    <row r="60" spans="1:15">
      <c r="A60" s="296">
        <v>40255</v>
      </c>
      <c r="B60" s="393"/>
      <c r="C60" s="297"/>
      <c r="D60" s="297"/>
      <c r="E60" s="393"/>
      <c r="F60" s="102">
        <v>8.1</v>
      </c>
      <c r="G60" s="102">
        <v>4.5999999999999996</v>
      </c>
      <c r="H60" s="393"/>
      <c r="I60" s="102">
        <v>14.73</v>
      </c>
      <c r="J60" s="102">
        <v>5.1100000000000003</v>
      </c>
      <c r="K60" s="393"/>
      <c r="L60" s="393"/>
      <c r="M60" s="297">
        <v>7.36</v>
      </c>
      <c r="N60" s="297">
        <v>9.7040000000000006</v>
      </c>
      <c r="O60" s="297">
        <v>17.673999999999999</v>
      </c>
    </row>
    <row r="61" spans="1:15">
      <c r="A61" s="296">
        <v>40256</v>
      </c>
      <c r="B61" s="393"/>
      <c r="C61" s="297"/>
      <c r="D61" s="297"/>
      <c r="E61" s="393"/>
      <c r="F61" s="101">
        <v>8.1</v>
      </c>
      <c r="G61" s="101">
        <v>4.5999999999999996</v>
      </c>
      <c r="H61" s="393"/>
      <c r="I61" s="101">
        <v>14.73</v>
      </c>
      <c r="J61" s="101">
        <v>5.1100000000000003</v>
      </c>
      <c r="K61" s="393"/>
      <c r="L61" s="393"/>
      <c r="M61" s="297">
        <v>7.343</v>
      </c>
      <c r="N61" s="297">
        <v>9.7140000000000004</v>
      </c>
      <c r="O61" s="297">
        <v>17.585000000000001</v>
      </c>
    </row>
    <row r="62" spans="1:15">
      <c r="A62" s="296">
        <v>40259</v>
      </c>
      <c r="B62" s="393"/>
      <c r="C62" s="297"/>
      <c r="D62" s="297"/>
      <c r="E62" s="393"/>
      <c r="F62" s="102">
        <v>8.09</v>
      </c>
      <c r="G62" s="102">
        <v>4.57</v>
      </c>
      <c r="H62" s="393"/>
      <c r="I62" s="102">
        <v>14.72</v>
      </c>
      <c r="J62" s="102">
        <v>5.08</v>
      </c>
      <c r="K62" s="393"/>
      <c r="L62" s="393"/>
      <c r="M62" s="297">
        <v>7.3460000000000001</v>
      </c>
      <c r="N62" s="297">
        <v>9.7159999999999993</v>
      </c>
      <c r="O62" s="297">
        <v>17.626999999999999</v>
      </c>
    </row>
    <row r="63" spans="1:15">
      <c r="A63" s="296">
        <v>40260</v>
      </c>
      <c r="B63" s="393"/>
      <c r="C63" s="297"/>
      <c r="D63" s="297"/>
      <c r="E63" s="393"/>
      <c r="F63" s="101">
        <v>8.09</v>
      </c>
      <c r="G63" s="101">
        <v>4.5599999999999996</v>
      </c>
      <c r="H63" s="393"/>
      <c r="I63" s="101">
        <v>14.72</v>
      </c>
      <c r="J63" s="101">
        <v>5.0599999999999996</v>
      </c>
      <c r="K63" s="393"/>
      <c r="L63" s="393"/>
      <c r="M63" s="297">
        <v>7.3209999999999997</v>
      </c>
      <c r="N63" s="297">
        <v>9.6329999999999991</v>
      </c>
      <c r="O63" s="297">
        <v>17.536000000000001</v>
      </c>
    </row>
    <row r="64" spans="1:15">
      <c r="A64" s="296">
        <v>40261</v>
      </c>
      <c r="B64" s="393"/>
      <c r="C64" s="297"/>
      <c r="D64" s="297"/>
      <c r="E64" s="393"/>
      <c r="F64" s="102">
        <v>8.09</v>
      </c>
      <c r="G64" s="102">
        <v>4.58</v>
      </c>
      <c r="H64" s="393"/>
      <c r="I64" s="102">
        <v>14.71</v>
      </c>
      <c r="J64" s="102">
        <v>5.07</v>
      </c>
      <c r="K64" s="393"/>
      <c r="L64" s="393"/>
      <c r="M64" s="297">
        <v>7.274</v>
      </c>
      <c r="N64" s="297">
        <v>9.5389999999999997</v>
      </c>
      <c r="O64" s="297">
        <v>17.327999999999999</v>
      </c>
    </row>
    <row r="65" spans="1:15">
      <c r="A65" s="296">
        <v>40262</v>
      </c>
      <c r="B65" s="393"/>
      <c r="C65" s="297"/>
      <c r="D65" s="297"/>
      <c r="E65" s="393"/>
      <c r="F65" s="101">
        <v>8.09</v>
      </c>
      <c r="G65" s="101">
        <v>4.63</v>
      </c>
      <c r="H65" s="393"/>
      <c r="I65" s="101">
        <v>14.71</v>
      </c>
      <c r="J65" s="101">
        <v>5.13</v>
      </c>
      <c r="K65" s="393"/>
      <c r="L65" s="393"/>
      <c r="M65" s="297">
        <v>7.2640000000000002</v>
      </c>
      <c r="N65" s="297">
        <v>9.4760000000000009</v>
      </c>
      <c r="O65" s="297">
        <v>17.222000000000001</v>
      </c>
    </row>
    <row r="66" spans="1:15">
      <c r="A66" s="296">
        <v>40263</v>
      </c>
      <c r="B66" s="393"/>
      <c r="C66" s="297"/>
      <c r="D66" s="297"/>
      <c r="E66" s="393"/>
      <c r="F66" s="102">
        <v>8.08</v>
      </c>
      <c r="G66" s="102">
        <v>4.6399999999999997</v>
      </c>
      <c r="H66" s="393"/>
      <c r="I66" s="102">
        <v>14.71</v>
      </c>
      <c r="J66" s="102">
        <v>5.14</v>
      </c>
      <c r="K66" s="393"/>
      <c r="L66" s="393"/>
      <c r="M66" s="297">
        <v>7.2130000000000001</v>
      </c>
      <c r="N66" s="297">
        <v>9.49</v>
      </c>
      <c r="O66" s="297">
        <v>17.314</v>
      </c>
    </row>
    <row r="67" spans="1:15">
      <c r="A67" s="296">
        <v>40266</v>
      </c>
      <c r="B67" s="393"/>
      <c r="C67" s="297"/>
      <c r="D67" s="297"/>
      <c r="E67" s="393"/>
      <c r="F67" s="101">
        <v>8.07</v>
      </c>
      <c r="G67" s="101">
        <v>4.6100000000000003</v>
      </c>
      <c r="H67" s="393"/>
      <c r="I67" s="101">
        <v>14.7</v>
      </c>
      <c r="J67" s="101">
        <v>5.1100000000000003</v>
      </c>
      <c r="K67" s="393"/>
      <c r="L67" s="393"/>
      <c r="M67" s="297">
        <v>7.1859999999999999</v>
      </c>
      <c r="N67" s="297">
        <v>9.4269999999999996</v>
      </c>
      <c r="O67" s="297">
        <v>17.213000000000001</v>
      </c>
    </row>
    <row r="68" spans="1:15">
      <c r="A68" s="296">
        <v>40267</v>
      </c>
      <c r="B68" s="393"/>
      <c r="C68" s="297"/>
      <c r="D68" s="297"/>
      <c r="E68" s="393"/>
      <c r="F68" s="102">
        <v>8.07</v>
      </c>
      <c r="G68" s="102">
        <v>4.5999999999999996</v>
      </c>
      <c r="H68" s="393"/>
      <c r="I68" s="102">
        <v>14.7</v>
      </c>
      <c r="J68" s="102">
        <v>5.09</v>
      </c>
      <c r="K68" s="393"/>
      <c r="L68" s="393"/>
      <c r="M68" s="297">
        <v>7.1440000000000001</v>
      </c>
      <c r="N68" s="297">
        <v>9.3699999999999992</v>
      </c>
      <c r="O68" s="297">
        <v>17.103000000000002</v>
      </c>
    </row>
    <row r="69" spans="1:15">
      <c r="A69" s="296">
        <v>40268</v>
      </c>
      <c r="B69" s="393"/>
      <c r="C69" s="297"/>
      <c r="D69" s="297"/>
      <c r="E69" s="393"/>
      <c r="F69" s="101">
        <v>8.07</v>
      </c>
      <c r="G69" s="101">
        <v>4.58</v>
      </c>
      <c r="H69" s="393"/>
      <c r="I69" s="101">
        <v>14.69</v>
      </c>
      <c r="J69" s="101">
        <v>5.07</v>
      </c>
      <c r="K69" s="393"/>
      <c r="L69" s="393"/>
      <c r="M69" s="297">
        <v>7.2050000000000001</v>
      </c>
      <c r="N69" s="297">
        <v>8.9450000000000003</v>
      </c>
      <c r="O69" s="297">
        <v>16.699000000000002</v>
      </c>
    </row>
    <row r="70" spans="1:15">
      <c r="A70" s="296">
        <v>40269</v>
      </c>
      <c r="B70" s="393"/>
      <c r="C70" s="297"/>
      <c r="D70" s="297"/>
      <c r="E70" s="393"/>
      <c r="F70" s="102">
        <v>8.36</v>
      </c>
      <c r="G70" s="102">
        <v>4.55</v>
      </c>
      <c r="H70" s="393"/>
      <c r="I70" s="102">
        <v>15.03</v>
      </c>
      <c r="J70" s="102">
        <v>5.08</v>
      </c>
      <c r="K70" s="393"/>
      <c r="L70" s="393"/>
      <c r="M70" s="297">
        <v>7.1719999999999997</v>
      </c>
      <c r="N70" s="297">
        <v>8.9659999999999993</v>
      </c>
      <c r="O70" s="297">
        <v>16.620999999999999</v>
      </c>
    </row>
    <row r="71" spans="1:15">
      <c r="A71" s="296">
        <v>40274</v>
      </c>
      <c r="B71" s="393"/>
      <c r="C71" s="297"/>
      <c r="D71" s="297"/>
      <c r="E71" s="393"/>
      <c r="F71" s="101">
        <v>8.35</v>
      </c>
      <c r="G71" s="101">
        <v>4.59</v>
      </c>
      <c r="H71" s="393"/>
      <c r="I71" s="101">
        <v>15.02</v>
      </c>
      <c r="J71" s="101">
        <v>5.12</v>
      </c>
      <c r="K71" s="393"/>
      <c r="L71" s="393"/>
      <c r="M71" s="297">
        <v>7.1779999999999999</v>
      </c>
      <c r="N71" s="297">
        <v>8.9390000000000001</v>
      </c>
      <c r="O71" s="297">
        <v>16.443000000000001</v>
      </c>
    </row>
    <row r="72" spans="1:15">
      <c r="A72" s="296">
        <v>40275</v>
      </c>
      <c r="B72" s="393"/>
      <c r="C72" s="297"/>
      <c r="D72" s="297"/>
      <c r="E72" s="393"/>
      <c r="F72" s="102">
        <v>8.35</v>
      </c>
      <c r="G72" s="102">
        <v>4.5599999999999996</v>
      </c>
      <c r="H72" s="393"/>
      <c r="I72" s="102">
        <v>15.02</v>
      </c>
      <c r="J72" s="102">
        <v>5.0999999999999996</v>
      </c>
      <c r="K72" s="393"/>
      <c r="L72" s="393"/>
      <c r="M72" s="297">
        <v>7.1710000000000003</v>
      </c>
      <c r="N72" s="297">
        <v>8.9359999999999999</v>
      </c>
      <c r="O72" s="297">
        <v>16.478000000000002</v>
      </c>
    </row>
    <row r="73" spans="1:15">
      <c r="A73" s="296">
        <v>40276</v>
      </c>
      <c r="B73" s="393"/>
      <c r="C73" s="297"/>
      <c r="D73" s="297"/>
      <c r="E73" s="393"/>
      <c r="F73" s="101">
        <v>8.34</v>
      </c>
      <c r="G73" s="101">
        <v>4.54</v>
      </c>
      <c r="H73" s="393"/>
      <c r="I73" s="101">
        <v>15.01</v>
      </c>
      <c r="J73" s="101">
        <v>5.08</v>
      </c>
      <c r="K73" s="393"/>
      <c r="L73" s="393"/>
      <c r="M73" s="297">
        <v>7.1710000000000003</v>
      </c>
      <c r="N73" s="297">
        <v>9.0050000000000008</v>
      </c>
      <c r="O73" s="297">
        <v>16.591999999999999</v>
      </c>
    </row>
    <row r="74" spans="1:15">
      <c r="A74" s="296">
        <v>40277</v>
      </c>
      <c r="B74" s="393"/>
      <c r="C74" s="297"/>
      <c r="D74" s="297"/>
      <c r="E74" s="393"/>
      <c r="F74" s="102">
        <v>8.34</v>
      </c>
      <c r="G74" s="102">
        <v>4.5999999999999996</v>
      </c>
      <c r="H74" s="393"/>
      <c r="I74" s="102">
        <v>15.01</v>
      </c>
      <c r="J74" s="102">
        <v>5.14</v>
      </c>
      <c r="K74" s="393"/>
      <c r="L74" s="393"/>
      <c r="M74" s="297">
        <v>7.157</v>
      </c>
      <c r="N74" s="297">
        <v>8.9559999999999995</v>
      </c>
      <c r="O74" s="297">
        <v>16.492999999999999</v>
      </c>
    </row>
    <row r="75" spans="1:15">
      <c r="A75" s="296">
        <v>40280</v>
      </c>
      <c r="B75" s="393"/>
      <c r="C75" s="297"/>
      <c r="D75" s="297"/>
      <c r="E75" s="393"/>
      <c r="F75" s="101">
        <v>8.33</v>
      </c>
      <c r="G75" s="101">
        <v>4.6100000000000003</v>
      </c>
      <c r="H75" s="393"/>
      <c r="I75" s="101">
        <v>15</v>
      </c>
      <c r="J75" s="101">
        <v>5.15</v>
      </c>
      <c r="K75" s="393"/>
      <c r="L75" s="393"/>
      <c r="M75" s="297">
        <v>7.1150000000000002</v>
      </c>
      <c r="N75" s="297">
        <v>8.8390000000000004</v>
      </c>
      <c r="O75" s="297">
        <v>16.068000000000001</v>
      </c>
    </row>
    <row r="76" spans="1:15">
      <c r="A76" s="296">
        <v>40281</v>
      </c>
      <c r="B76" s="393"/>
      <c r="C76" s="297"/>
      <c r="D76" s="297"/>
      <c r="E76" s="393"/>
      <c r="F76" s="102">
        <v>8.33</v>
      </c>
      <c r="G76" s="102">
        <v>4.57</v>
      </c>
      <c r="H76" s="393"/>
      <c r="I76" s="102">
        <v>15</v>
      </c>
      <c r="J76" s="102">
        <v>5.1100000000000003</v>
      </c>
      <c r="K76" s="393"/>
      <c r="L76" s="393"/>
      <c r="M76" s="297">
        <v>7.0679999999999996</v>
      </c>
      <c r="N76" s="297">
        <v>8.6869999999999994</v>
      </c>
      <c r="O76" s="297">
        <v>15.926</v>
      </c>
    </row>
    <row r="77" spans="1:15">
      <c r="A77" s="296">
        <v>40282</v>
      </c>
      <c r="B77" s="393"/>
      <c r="C77" s="297"/>
      <c r="D77" s="297"/>
      <c r="E77" s="393"/>
      <c r="F77" s="101">
        <v>8.33</v>
      </c>
      <c r="G77" s="101">
        <v>4.54</v>
      </c>
      <c r="H77" s="393"/>
      <c r="I77" s="101">
        <v>15</v>
      </c>
      <c r="J77" s="101">
        <v>5.0999999999999996</v>
      </c>
      <c r="K77" s="393"/>
      <c r="L77" s="393"/>
      <c r="M77" s="297">
        <v>6.984</v>
      </c>
      <c r="N77" s="297">
        <v>8.6649999999999991</v>
      </c>
      <c r="O77" s="297">
        <v>15.638999999999999</v>
      </c>
    </row>
    <row r="78" spans="1:15">
      <c r="A78" s="296">
        <v>40283</v>
      </c>
      <c r="B78" s="393"/>
      <c r="C78" s="297"/>
      <c r="D78" s="297"/>
      <c r="E78" s="393"/>
      <c r="F78" s="102">
        <v>8.33</v>
      </c>
      <c r="G78" s="102">
        <v>4.53</v>
      </c>
      <c r="H78" s="393"/>
      <c r="I78" s="102">
        <v>14.99</v>
      </c>
      <c r="J78" s="102">
        <v>5.0999999999999996</v>
      </c>
      <c r="K78" s="393"/>
      <c r="L78" s="393"/>
      <c r="M78" s="297">
        <v>6.97</v>
      </c>
      <c r="N78" s="297">
        <v>8.6280000000000001</v>
      </c>
      <c r="O78" s="297">
        <v>15.455</v>
      </c>
    </row>
    <row r="79" spans="1:15">
      <c r="A79" s="296">
        <v>40284</v>
      </c>
      <c r="B79" s="393"/>
      <c r="C79" s="297"/>
      <c r="D79" s="297"/>
      <c r="E79" s="393"/>
      <c r="F79" s="101">
        <v>8.32</v>
      </c>
      <c r="G79" s="101">
        <v>4.4800000000000004</v>
      </c>
      <c r="H79" s="393"/>
      <c r="I79" s="101">
        <v>14.99</v>
      </c>
      <c r="J79" s="101">
        <v>5.0599999999999996</v>
      </c>
      <c r="K79" s="393"/>
      <c r="L79" s="393"/>
      <c r="M79" s="297">
        <v>6.8879999999999999</v>
      </c>
      <c r="N79" s="297">
        <v>8.58</v>
      </c>
      <c r="O79" s="297">
        <v>15.451000000000001</v>
      </c>
    </row>
    <row r="80" spans="1:15">
      <c r="A80" s="296">
        <v>40287</v>
      </c>
      <c r="B80" s="393"/>
      <c r="C80" s="297"/>
      <c r="D80" s="297"/>
      <c r="E80" s="393"/>
      <c r="F80" s="102">
        <v>8.31</v>
      </c>
      <c r="G80" s="102">
        <v>4.4800000000000004</v>
      </c>
      <c r="H80" s="393"/>
      <c r="I80" s="102">
        <v>14.98</v>
      </c>
      <c r="J80" s="102">
        <v>5.05</v>
      </c>
      <c r="K80" s="393"/>
      <c r="L80" s="393"/>
      <c r="M80" s="297">
        <v>6.8780000000000001</v>
      </c>
      <c r="N80" s="297">
        <v>8.6359999999999992</v>
      </c>
      <c r="O80" s="297">
        <v>15.563000000000001</v>
      </c>
    </row>
    <row r="81" spans="1:15">
      <c r="A81" s="296">
        <v>40288</v>
      </c>
      <c r="B81" s="393"/>
      <c r="C81" s="297"/>
      <c r="D81" s="297"/>
      <c r="E81" s="393"/>
      <c r="F81" s="101">
        <v>8.31</v>
      </c>
      <c r="G81" s="101">
        <v>4.49</v>
      </c>
      <c r="H81" s="393"/>
      <c r="I81" s="101">
        <v>14.98</v>
      </c>
      <c r="J81" s="101">
        <v>5.08</v>
      </c>
      <c r="K81" s="393"/>
      <c r="L81" s="393"/>
      <c r="M81" s="297">
        <v>6.8620000000000001</v>
      </c>
      <c r="N81" s="297">
        <v>8.6300000000000008</v>
      </c>
      <c r="O81" s="297">
        <v>15.851000000000001</v>
      </c>
    </row>
    <row r="82" spans="1:15">
      <c r="A82" s="296">
        <v>40289</v>
      </c>
      <c r="B82" s="393"/>
      <c r="C82" s="297"/>
      <c r="D82" s="297"/>
      <c r="E82" s="393"/>
      <c r="F82" s="102">
        <v>8.31</v>
      </c>
      <c r="G82" s="102">
        <v>4.47</v>
      </c>
      <c r="H82" s="393"/>
      <c r="I82" s="102">
        <v>14.98</v>
      </c>
      <c r="J82" s="102">
        <v>5.0599999999999996</v>
      </c>
      <c r="K82" s="393"/>
      <c r="L82" s="393"/>
      <c r="M82" s="297">
        <v>6.8319999999999999</v>
      </c>
      <c r="N82" s="297">
        <v>8.6219999999999999</v>
      </c>
      <c r="O82" s="297">
        <v>15.747</v>
      </c>
    </row>
    <row r="83" spans="1:15">
      <c r="A83" s="296">
        <v>40290</v>
      </c>
      <c r="B83" s="393"/>
      <c r="C83" s="297"/>
      <c r="D83" s="297"/>
      <c r="E83" s="393"/>
      <c r="F83" s="101">
        <v>8.31</v>
      </c>
      <c r="G83" s="101">
        <v>4.47</v>
      </c>
      <c r="H83" s="393"/>
      <c r="I83" s="101">
        <v>14.98</v>
      </c>
      <c r="J83" s="101">
        <v>5.0599999999999996</v>
      </c>
      <c r="K83" s="393"/>
      <c r="L83" s="393"/>
      <c r="M83" s="297">
        <v>6.8630000000000004</v>
      </c>
      <c r="N83" s="297">
        <v>8.6750000000000007</v>
      </c>
      <c r="O83" s="297">
        <v>15.792</v>
      </c>
    </row>
    <row r="84" spans="1:15">
      <c r="A84" s="296">
        <v>40291</v>
      </c>
      <c r="B84" s="393"/>
      <c r="C84" s="297"/>
      <c r="D84" s="297"/>
      <c r="E84" s="393"/>
      <c r="F84" s="102">
        <v>8.3000000000000007</v>
      </c>
      <c r="G84" s="102">
        <v>4.4800000000000004</v>
      </c>
      <c r="H84" s="393"/>
      <c r="I84" s="102">
        <v>14.97</v>
      </c>
      <c r="J84" s="102">
        <v>5.08</v>
      </c>
      <c r="K84" s="393"/>
      <c r="L84" s="393"/>
      <c r="M84" s="297">
        <v>6.8890000000000002</v>
      </c>
      <c r="N84" s="297">
        <v>8.702</v>
      </c>
      <c r="O84" s="297">
        <v>15.875999999999999</v>
      </c>
    </row>
    <row r="85" spans="1:15">
      <c r="A85" s="296">
        <v>40294</v>
      </c>
      <c r="B85" s="393"/>
      <c r="C85" s="297"/>
      <c r="D85" s="297"/>
      <c r="E85" s="393"/>
      <c r="F85" s="101">
        <v>8.3000000000000007</v>
      </c>
      <c r="G85" s="101">
        <v>4.4800000000000004</v>
      </c>
      <c r="H85" s="393"/>
      <c r="I85" s="101">
        <v>14.96</v>
      </c>
      <c r="J85" s="101">
        <v>5.07</v>
      </c>
      <c r="K85" s="393"/>
      <c r="L85" s="393"/>
      <c r="M85" s="297">
        <v>6.9160000000000004</v>
      </c>
      <c r="N85" s="297">
        <v>8.6229999999999993</v>
      </c>
      <c r="O85" s="297">
        <v>15.593</v>
      </c>
    </row>
    <row r="86" spans="1:15">
      <c r="A86" s="296">
        <v>40295</v>
      </c>
      <c r="B86" s="393"/>
      <c r="C86" s="297"/>
      <c r="D86" s="297"/>
      <c r="E86" s="393"/>
      <c r="F86" s="102">
        <v>8.2899999999999991</v>
      </c>
      <c r="G86" s="102">
        <v>4.45</v>
      </c>
      <c r="H86" s="393"/>
      <c r="I86" s="102">
        <v>14.96</v>
      </c>
      <c r="J86" s="102">
        <v>5.05</v>
      </c>
      <c r="K86" s="393"/>
      <c r="L86" s="393"/>
      <c r="M86" s="297">
        <v>6.9720000000000004</v>
      </c>
      <c r="N86" s="297">
        <v>8.6479999999999997</v>
      </c>
      <c r="O86" s="297">
        <v>15.541</v>
      </c>
    </row>
    <row r="87" spans="1:15">
      <c r="A87" s="296">
        <v>40296</v>
      </c>
      <c r="B87" s="393"/>
      <c r="C87" s="297"/>
      <c r="D87" s="297"/>
      <c r="E87" s="393"/>
      <c r="F87" s="101">
        <v>8.2899999999999991</v>
      </c>
      <c r="G87" s="101">
        <v>4.5</v>
      </c>
      <c r="H87" s="393"/>
      <c r="I87" s="101">
        <v>14.96</v>
      </c>
      <c r="J87" s="101">
        <v>5.1100000000000003</v>
      </c>
      <c r="K87" s="393"/>
      <c r="L87" s="393"/>
      <c r="M87" s="297">
        <v>7.2149999999999999</v>
      </c>
      <c r="N87" s="297">
        <v>8.8610000000000007</v>
      </c>
      <c r="O87" s="297">
        <v>15.9</v>
      </c>
    </row>
    <row r="88" spans="1:15">
      <c r="A88" s="296">
        <v>40297</v>
      </c>
      <c r="B88" s="393"/>
      <c r="C88" s="297"/>
      <c r="D88" s="297"/>
      <c r="E88" s="393"/>
      <c r="F88" s="102">
        <v>8.2899999999999991</v>
      </c>
      <c r="G88" s="102">
        <v>4.5</v>
      </c>
      <c r="H88" s="393"/>
      <c r="I88" s="102">
        <v>14.96</v>
      </c>
      <c r="J88" s="102">
        <v>5.12</v>
      </c>
      <c r="K88" s="393"/>
      <c r="L88" s="393"/>
      <c r="M88" s="297">
        <v>7.2060000000000004</v>
      </c>
      <c r="N88" s="297">
        <v>8.7769999999999992</v>
      </c>
      <c r="O88" s="297">
        <v>15.887</v>
      </c>
    </row>
    <row r="89" spans="1:15">
      <c r="A89" s="296">
        <v>40298</v>
      </c>
      <c r="B89" s="393"/>
      <c r="C89" s="297"/>
      <c r="D89" s="297"/>
      <c r="E89" s="393"/>
      <c r="F89" s="101">
        <v>8.2799999999999994</v>
      </c>
      <c r="G89" s="101">
        <v>4.45</v>
      </c>
      <c r="H89" s="393"/>
      <c r="I89" s="101">
        <v>14.95</v>
      </c>
      <c r="J89" s="101">
        <v>5.07</v>
      </c>
      <c r="K89" s="393"/>
      <c r="L89" s="393"/>
      <c r="M89" s="297">
        <v>7.1340000000000003</v>
      </c>
      <c r="N89" s="297">
        <v>8.8879999999999999</v>
      </c>
      <c r="O89" s="297">
        <v>14.194000000000001</v>
      </c>
    </row>
    <row r="90" spans="1:15">
      <c r="A90" s="296">
        <v>40301</v>
      </c>
      <c r="B90" s="393"/>
      <c r="C90" s="297"/>
      <c r="D90" s="297"/>
      <c r="E90" s="393"/>
      <c r="F90" s="102">
        <v>8.4600000000000009</v>
      </c>
      <c r="G90" s="102">
        <v>4.4800000000000004</v>
      </c>
      <c r="H90" s="393"/>
      <c r="I90" s="102">
        <v>14.95</v>
      </c>
      <c r="J90" s="102">
        <v>5.09</v>
      </c>
      <c r="K90" s="393"/>
      <c r="L90" s="393"/>
      <c r="M90" s="297">
        <v>7.1459999999999999</v>
      </c>
      <c r="N90" s="297">
        <v>8.875</v>
      </c>
      <c r="O90" s="297">
        <v>14.672000000000001</v>
      </c>
    </row>
    <row r="91" spans="1:15">
      <c r="A91" s="296">
        <v>40302</v>
      </c>
      <c r="B91" s="393"/>
      <c r="C91" s="297"/>
      <c r="D91" s="297"/>
      <c r="E91" s="393"/>
      <c r="F91" s="101">
        <v>8.4600000000000009</v>
      </c>
      <c r="G91" s="101">
        <v>4.41</v>
      </c>
      <c r="H91" s="393"/>
      <c r="I91" s="101">
        <v>14.94</v>
      </c>
      <c r="J91" s="101">
        <v>5.0199999999999996</v>
      </c>
      <c r="K91" s="393"/>
      <c r="L91" s="393"/>
      <c r="M91" s="297">
        <v>7.17</v>
      </c>
      <c r="N91" s="297">
        <v>8.8889999999999993</v>
      </c>
      <c r="O91" s="297">
        <v>14.676</v>
      </c>
    </row>
    <row r="92" spans="1:15">
      <c r="A92" s="296">
        <v>40303</v>
      </c>
      <c r="B92" s="393"/>
      <c r="C92" s="297"/>
      <c r="D92" s="297"/>
      <c r="E92" s="393"/>
      <c r="F92" s="102">
        <v>8.4499999999999993</v>
      </c>
      <c r="G92" s="102">
        <v>4.3899999999999997</v>
      </c>
      <c r="H92" s="393"/>
      <c r="I92" s="102">
        <v>14.94</v>
      </c>
      <c r="J92" s="102">
        <v>5</v>
      </c>
      <c r="K92" s="393"/>
      <c r="L92" s="393"/>
      <c r="M92" s="297">
        <v>7.359</v>
      </c>
      <c r="N92" s="297">
        <v>9.0779999999999994</v>
      </c>
      <c r="O92" s="297">
        <v>14.936999999999999</v>
      </c>
    </row>
    <row r="93" spans="1:15">
      <c r="A93" s="296">
        <v>40304</v>
      </c>
      <c r="B93" s="393"/>
      <c r="C93" s="297"/>
      <c r="D93" s="297"/>
      <c r="E93" s="393"/>
      <c r="F93" s="101">
        <v>8.4499999999999993</v>
      </c>
      <c r="G93" s="101">
        <v>4.4000000000000004</v>
      </c>
      <c r="H93" s="393"/>
      <c r="I93" s="101">
        <v>14.94</v>
      </c>
      <c r="J93" s="101">
        <v>5.03</v>
      </c>
      <c r="K93" s="393"/>
      <c r="L93" s="393"/>
      <c r="M93" s="297">
        <v>7.55</v>
      </c>
      <c r="N93" s="297">
        <v>9.4550000000000001</v>
      </c>
      <c r="O93" s="297">
        <v>15.430999999999999</v>
      </c>
    </row>
    <row r="94" spans="1:15">
      <c r="A94" s="296">
        <v>40305</v>
      </c>
      <c r="B94" s="393"/>
      <c r="C94" s="297"/>
      <c r="D94" s="297"/>
      <c r="E94" s="393"/>
      <c r="F94" s="102">
        <v>8.4499999999999993</v>
      </c>
      <c r="G94" s="102">
        <v>4.5199999999999996</v>
      </c>
      <c r="H94" s="393"/>
      <c r="I94" s="102">
        <v>14.93</v>
      </c>
      <c r="J94" s="102">
        <v>5.17</v>
      </c>
      <c r="K94" s="393"/>
      <c r="L94" s="393"/>
      <c r="M94" s="297">
        <v>8.0660000000000007</v>
      </c>
      <c r="N94" s="297">
        <v>10.141</v>
      </c>
      <c r="O94" s="297">
        <v>16.827000000000002</v>
      </c>
    </row>
    <row r="95" spans="1:15">
      <c r="A95" s="296">
        <v>40308</v>
      </c>
      <c r="B95" s="393"/>
      <c r="C95" s="297"/>
      <c r="D95" s="297"/>
      <c r="E95" s="393"/>
      <c r="F95" s="101">
        <v>8.44</v>
      </c>
      <c r="G95" s="101">
        <v>4.5599999999999996</v>
      </c>
      <c r="H95" s="393"/>
      <c r="I95" s="101">
        <v>14.93</v>
      </c>
      <c r="J95" s="101">
        <v>5.18</v>
      </c>
      <c r="K95" s="393"/>
      <c r="L95" s="393"/>
      <c r="M95" s="297">
        <v>7.6790000000000003</v>
      </c>
      <c r="N95" s="297">
        <v>9.6720000000000006</v>
      </c>
      <c r="O95" s="297">
        <v>15.869</v>
      </c>
    </row>
    <row r="96" spans="1:15">
      <c r="A96" s="296">
        <v>40309</v>
      </c>
      <c r="B96" s="393"/>
      <c r="C96" s="297"/>
      <c r="D96" s="297"/>
      <c r="E96" s="393"/>
      <c r="F96" s="102">
        <v>8.44</v>
      </c>
      <c r="G96" s="102">
        <v>4.5599999999999996</v>
      </c>
      <c r="H96" s="393"/>
      <c r="I96" s="102">
        <v>14.92</v>
      </c>
      <c r="J96" s="102">
        <v>5.18</v>
      </c>
      <c r="K96" s="393"/>
      <c r="L96" s="393"/>
      <c r="M96" s="297">
        <v>7.7469999999999999</v>
      </c>
      <c r="N96" s="297">
        <v>9.8469999999999995</v>
      </c>
      <c r="O96" s="297">
        <v>15.943</v>
      </c>
    </row>
    <row r="97" spans="1:15">
      <c r="A97" s="296">
        <v>40310</v>
      </c>
      <c r="B97" s="393"/>
      <c r="C97" s="297"/>
      <c r="D97" s="297"/>
      <c r="E97" s="393"/>
      <c r="F97" s="101">
        <v>8.43</v>
      </c>
      <c r="G97" s="101">
        <v>4.5199999999999996</v>
      </c>
      <c r="H97" s="393"/>
      <c r="I97" s="101">
        <v>14.92</v>
      </c>
      <c r="J97" s="101">
        <v>5.14</v>
      </c>
      <c r="K97" s="393"/>
      <c r="L97" s="393"/>
      <c r="M97" s="297">
        <v>7.6539999999999999</v>
      </c>
      <c r="N97" s="297">
        <v>9.6809999999999992</v>
      </c>
      <c r="O97" s="297">
        <v>15.802</v>
      </c>
    </row>
    <row r="98" spans="1:15">
      <c r="A98" s="296">
        <v>40311</v>
      </c>
      <c r="B98" s="393"/>
      <c r="C98" s="297"/>
      <c r="D98" s="297"/>
      <c r="E98" s="393"/>
      <c r="F98" s="102">
        <v>8.43</v>
      </c>
      <c r="G98" s="102">
        <v>4.49</v>
      </c>
      <c r="H98" s="393"/>
      <c r="I98" s="102">
        <v>14.92</v>
      </c>
      <c r="J98" s="102">
        <v>5.1100000000000003</v>
      </c>
      <c r="K98" s="393"/>
      <c r="L98" s="393"/>
      <c r="M98" s="297">
        <v>7.5609999999999999</v>
      </c>
      <c r="N98" s="297">
        <v>9.5640000000000001</v>
      </c>
      <c r="O98" s="297">
        <v>15.664999999999999</v>
      </c>
    </row>
    <row r="99" spans="1:15">
      <c r="A99" s="296">
        <v>40312</v>
      </c>
      <c r="B99" s="393"/>
      <c r="C99" s="297"/>
      <c r="D99" s="297"/>
      <c r="E99" s="393"/>
      <c r="F99" s="101">
        <v>8.43</v>
      </c>
      <c r="G99" s="101">
        <v>4.45</v>
      </c>
      <c r="H99" s="393"/>
      <c r="I99" s="101">
        <v>14.92</v>
      </c>
      <c r="J99" s="101">
        <v>5.0599999999999996</v>
      </c>
      <c r="K99" s="393"/>
      <c r="L99" s="393"/>
      <c r="M99" s="297">
        <v>7.5819999999999999</v>
      </c>
      <c r="N99" s="297">
        <v>9.673</v>
      </c>
      <c r="O99" s="297">
        <v>15.56</v>
      </c>
    </row>
    <row r="100" spans="1:15">
      <c r="A100" s="296">
        <v>40315</v>
      </c>
      <c r="B100" s="393"/>
      <c r="C100" s="297"/>
      <c r="D100" s="297"/>
      <c r="E100" s="393"/>
      <c r="F100" s="102">
        <v>8.42</v>
      </c>
      <c r="G100" s="102">
        <v>4.5</v>
      </c>
      <c r="H100" s="393"/>
      <c r="I100" s="102">
        <v>14.91</v>
      </c>
      <c r="J100" s="102">
        <v>5.09</v>
      </c>
      <c r="K100" s="393"/>
      <c r="L100" s="393"/>
      <c r="M100" s="297">
        <v>7.6870000000000003</v>
      </c>
      <c r="N100" s="297">
        <v>9.8119999999999994</v>
      </c>
      <c r="O100" s="297">
        <v>15.930999999999999</v>
      </c>
    </row>
    <row r="101" spans="1:15">
      <c r="A101" s="296">
        <v>40316</v>
      </c>
      <c r="B101" s="393"/>
      <c r="C101" s="297"/>
      <c r="D101" s="297"/>
      <c r="E101" s="393"/>
      <c r="F101" s="101">
        <v>8.42</v>
      </c>
      <c r="G101" s="101">
        <v>4.4800000000000004</v>
      </c>
      <c r="H101" s="393"/>
      <c r="I101" s="101">
        <v>14.9</v>
      </c>
      <c r="J101" s="101">
        <v>5.08</v>
      </c>
      <c r="K101" s="393"/>
      <c r="L101" s="393"/>
      <c r="M101" s="297">
        <v>7.6909999999999998</v>
      </c>
      <c r="N101" s="297">
        <v>9.8030000000000008</v>
      </c>
      <c r="O101" s="297">
        <v>16.027000000000001</v>
      </c>
    </row>
    <row r="102" spans="1:15">
      <c r="A102" s="296">
        <v>40317</v>
      </c>
      <c r="B102" s="393"/>
      <c r="C102" s="297"/>
      <c r="D102" s="297"/>
      <c r="E102" s="393"/>
      <c r="F102" s="102">
        <v>8.42</v>
      </c>
      <c r="G102" s="102">
        <v>4.5</v>
      </c>
      <c r="H102" s="393"/>
      <c r="I102" s="102">
        <v>14.9</v>
      </c>
      <c r="J102" s="102">
        <v>5.1100000000000003</v>
      </c>
      <c r="K102" s="393"/>
      <c r="L102" s="393"/>
      <c r="M102" s="297">
        <v>7.9089999999999998</v>
      </c>
      <c r="N102" s="297">
        <v>10.15</v>
      </c>
      <c r="O102" s="297">
        <v>16.513000000000002</v>
      </c>
    </row>
    <row r="103" spans="1:15">
      <c r="A103" s="296">
        <v>40318</v>
      </c>
      <c r="B103" s="393"/>
      <c r="C103" s="297"/>
      <c r="D103" s="297"/>
      <c r="E103" s="393"/>
      <c r="F103" s="101">
        <v>8.41</v>
      </c>
      <c r="G103" s="101">
        <v>4.51</v>
      </c>
      <c r="H103" s="393"/>
      <c r="I103" s="101">
        <v>14.9</v>
      </c>
      <c r="J103" s="101">
        <v>5.09</v>
      </c>
      <c r="K103" s="393"/>
      <c r="L103" s="393"/>
      <c r="M103" s="297">
        <v>8.0280000000000005</v>
      </c>
      <c r="N103" s="297">
        <v>10.276999999999999</v>
      </c>
      <c r="O103" s="297">
        <v>16.859000000000002</v>
      </c>
    </row>
    <row r="104" spans="1:15">
      <c r="A104" s="296">
        <v>40319</v>
      </c>
      <c r="B104" s="393"/>
      <c r="C104" s="297"/>
      <c r="D104" s="297"/>
      <c r="E104" s="393"/>
      <c r="F104" s="102">
        <v>8.41</v>
      </c>
      <c r="G104" s="102">
        <v>4.58</v>
      </c>
      <c r="H104" s="393"/>
      <c r="I104" s="102">
        <v>14.9</v>
      </c>
      <c r="J104" s="102">
        <v>5.12</v>
      </c>
      <c r="K104" s="393"/>
      <c r="L104" s="393"/>
      <c r="M104" s="297">
        <v>8.3469999999999995</v>
      </c>
      <c r="N104" s="297">
        <v>10.673</v>
      </c>
      <c r="O104" s="297">
        <v>17.524000000000001</v>
      </c>
    </row>
    <row r="105" spans="1:15">
      <c r="A105" s="296">
        <v>40322</v>
      </c>
      <c r="B105" s="393"/>
      <c r="C105" s="297"/>
      <c r="D105" s="297"/>
      <c r="E105" s="393"/>
      <c r="F105" s="101">
        <v>8.4</v>
      </c>
      <c r="G105" s="101">
        <v>4.5999999999999996</v>
      </c>
      <c r="H105" s="393"/>
      <c r="I105" s="101">
        <v>14.89</v>
      </c>
      <c r="J105" s="101">
        <v>5.13</v>
      </c>
      <c r="K105" s="393"/>
      <c r="L105" s="393"/>
      <c r="M105" s="297">
        <v>8.3550000000000004</v>
      </c>
      <c r="N105" s="297">
        <v>10.605</v>
      </c>
      <c r="O105" s="297">
        <v>17.334</v>
      </c>
    </row>
    <row r="106" spans="1:15">
      <c r="A106" s="296">
        <v>40323</v>
      </c>
      <c r="B106" s="393"/>
      <c r="C106" s="297"/>
      <c r="D106" s="297"/>
      <c r="E106" s="393"/>
      <c r="F106" s="102">
        <v>8.4</v>
      </c>
      <c r="G106" s="102">
        <v>4.6399999999999997</v>
      </c>
      <c r="H106" s="393"/>
      <c r="I106" s="102">
        <v>14.89</v>
      </c>
      <c r="J106" s="102">
        <v>5.14</v>
      </c>
      <c r="K106" s="393"/>
      <c r="L106" s="393"/>
      <c r="M106" s="297">
        <v>8.5549999999999997</v>
      </c>
      <c r="N106" s="297">
        <v>10.992000000000001</v>
      </c>
      <c r="O106" s="297">
        <v>17.626999999999999</v>
      </c>
    </row>
    <row r="107" spans="1:15">
      <c r="A107" s="296">
        <v>40324</v>
      </c>
      <c r="B107" s="393"/>
      <c r="C107" s="297"/>
      <c r="D107" s="297"/>
      <c r="E107" s="393"/>
      <c r="F107" s="101">
        <v>8.4</v>
      </c>
      <c r="G107" s="101">
        <v>4.67</v>
      </c>
      <c r="H107" s="393"/>
      <c r="I107" s="101">
        <v>14.88</v>
      </c>
      <c r="J107" s="101">
        <v>5.21</v>
      </c>
      <c r="K107" s="393"/>
      <c r="L107" s="393"/>
      <c r="M107" s="297">
        <v>8.5009999999999994</v>
      </c>
      <c r="N107" s="297">
        <v>10.878</v>
      </c>
      <c r="O107" s="297">
        <v>17.709</v>
      </c>
    </row>
    <row r="108" spans="1:15">
      <c r="A108" s="296">
        <v>40325</v>
      </c>
      <c r="B108" s="393"/>
      <c r="C108" s="297"/>
      <c r="D108" s="297"/>
      <c r="E108" s="393"/>
      <c r="F108" s="102">
        <v>8.39</v>
      </c>
      <c r="G108" s="102">
        <v>4.67</v>
      </c>
      <c r="H108" s="393"/>
      <c r="I108" s="102">
        <v>14.88</v>
      </c>
      <c r="J108" s="102">
        <v>5.24</v>
      </c>
      <c r="K108" s="393"/>
      <c r="L108" s="393"/>
      <c r="M108" s="297">
        <v>8.3490000000000002</v>
      </c>
      <c r="N108" s="297">
        <v>10.651999999999999</v>
      </c>
      <c r="O108" s="297">
        <v>17.391999999999999</v>
      </c>
    </row>
    <row r="109" spans="1:15">
      <c r="A109" s="296">
        <v>40326</v>
      </c>
      <c r="B109" s="393"/>
      <c r="C109" s="297"/>
      <c r="D109" s="297"/>
      <c r="E109" s="393"/>
      <c r="F109" s="101">
        <v>8.39</v>
      </c>
      <c r="G109" s="101">
        <v>4.62</v>
      </c>
      <c r="H109" s="393"/>
      <c r="I109" s="101">
        <v>14.88</v>
      </c>
      <c r="J109" s="101">
        <v>5.21</v>
      </c>
      <c r="K109" s="393"/>
      <c r="L109" s="393"/>
      <c r="M109" s="297">
        <v>8.2729999999999997</v>
      </c>
      <c r="N109" s="297">
        <v>10.417999999999999</v>
      </c>
      <c r="O109" s="297">
        <v>17.167000000000002</v>
      </c>
    </row>
    <row r="110" spans="1:15">
      <c r="A110" s="296">
        <v>40329</v>
      </c>
      <c r="B110" s="393"/>
      <c r="C110" s="297"/>
      <c r="D110" s="297"/>
      <c r="E110" s="393"/>
      <c r="F110" s="102">
        <v>8.3800000000000008</v>
      </c>
      <c r="G110" s="102">
        <v>4.5999999999999996</v>
      </c>
      <c r="H110" s="393"/>
      <c r="I110" s="102">
        <v>14.87</v>
      </c>
      <c r="J110" s="102">
        <v>5.17</v>
      </c>
      <c r="K110" s="393"/>
      <c r="L110" s="393"/>
      <c r="M110" s="297">
        <v>8.4489999999999998</v>
      </c>
      <c r="N110" s="297">
        <v>10.547000000000001</v>
      </c>
      <c r="O110" s="297">
        <v>17.681000000000001</v>
      </c>
    </row>
    <row r="111" spans="1:15">
      <c r="A111" s="296">
        <v>40330</v>
      </c>
      <c r="B111" s="393"/>
      <c r="C111" s="297"/>
      <c r="D111" s="297"/>
      <c r="E111" s="393"/>
      <c r="F111" s="101">
        <v>8.3800000000000008</v>
      </c>
      <c r="G111" s="101">
        <v>4.5999999999999996</v>
      </c>
      <c r="H111" s="393"/>
      <c r="I111" s="101">
        <v>14.87</v>
      </c>
      <c r="J111" s="101">
        <v>5.17</v>
      </c>
      <c r="K111" s="393"/>
      <c r="L111" s="393"/>
      <c r="M111" s="297">
        <v>8.4410000000000007</v>
      </c>
      <c r="N111" s="297">
        <v>10.686</v>
      </c>
      <c r="O111" s="297">
        <v>17.658000000000001</v>
      </c>
    </row>
    <row r="112" spans="1:15">
      <c r="A112" s="296">
        <v>40331</v>
      </c>
      <c r="B112" s="393"/>
      <c r="C112" s="297"/>
      <c r="D112" s="297"/>
      <c r="E112" s="393"/>
      <c r="F112" s="102">
        <v>8.3800000000000008</v>
      </c>
      <c r="G112" s="102">
        <v>4.59</v>
      </c>
      <c r="H112" s="393"/>
      <c r="I112" s="102">
        <v>14.86</v>
      </c>
      <c r="J112" s="102">
        <v>5.17</v>
      </c>
      <c r="K112" s="393"/>
      <c r="L112" s="393"/>
      <c r="M112" s="297">
        <v>8.4659999999999993</v>
      </c>
      <c r="N112" s="297">
        <v>10.707000000000001</v>
      </c>
      <c r="O112" s="297">
        <v>17.699000000000002</v>
      </c>
    </row>
    <row r="113" spans="1:15">
      <c r="A113" s="296">
        <v>40332</v>
      </c>
      <c r="B113" s="393"/>
      <c r="C113" s="297"/>
      <c r="D113" s="297"/>
      <c r="E113" s="393"/>
      <c r="F113" s="101">
        <v>8.3800000000000008</v>
      </c>
      <c r="G113" s="101">
        <v>4.58</v>
      </c>
      <c r="H113" s="393"/>
      <c r="I113" s="101">
        <v>14.86</v>
      </c>
      <c r="J113" s="101">
        <v>5.18</v>
      </c>
      <c r="K113" s="393"/>
      <c r="L113" s="393"/>
      <c r="M113" s="297">
        <v>8.4169999999999998</v>
      </c>
      <c r="N113" s="297">
        <v>10.667999999999999</v>
      </c>
      <c r="O113" s="297">
        <v>17.616</v>
      </c>
    </row>
    <row r="114" spans="1:15">
      <c r="A114" s="296">
        <v>40333</v>
      </c>
      <c r="B114" s="393"/>
      <c r="C114" s="297"/>
      <c r="D114" s="297"/>
      <c r="E114" s="393"/>
      <c r="F114" s="102">
        <v>8.3699999999999992</v>
      </c>
      <c r="G114" s="102">
        <v>4.51</v>
      </c>
      <c r="H114" s="393"/>
      <c r="I114" s="102">
        <v>14.86</v>
      </c>
      <c r="J114" s="102">
        <v>5.1100000000000003</v>
      </c>
      <c r="K114" s="393"/>
      <c r="L114" s="393"/>
      <c r="M114" s="297">
        <v>8.4610000000000003</v>
      </c>
      <c r="N114" s="297">
        <v>10.686999999999999</v>
      </c>
      <c r="O114" s="297">
        <v>17.651</v>
      </c>
    </row>
    <row r="115" spans="1:15">
      <c r="A115" s="296">
        <v>40336</v>
      </c>
      <c r="B115" s="393"/>
      <c r="C115" s="297"/>
      <c r="D115" s="297"/>
      <c r="E115" s="393"/>
      <c r="F115" s="101">
        <v>8.36</v>
      </c>
      <c r="G115" s="101">
        <v>4.51</v>
      </c>
      <c r="H115" s="393"/>
      <c r="I115" s="101">
        <v>14.85</v>
      </c>
      <c r="J115" s="101">
        <v>5.12</v>
      </c>
      <c r="K115" s="393"/>
      <c r="L115" s="393"/>
      <c r="M115" s="297">
        <v>8.6159999999999997</v>
      </c>
      <c r="N115" s="297">
        <v>10.917</v>
      </c>
      <c r="O115" s="297">
        <v>18.094000000000001</v>
      </c>
    </row>
    <row r="116" spans="1:15">
      <c r="A116" s="296">
        <v>40337</v>
      </c>
      <c r="B116" s="393"/>
      <c r="C116" s="297"/>
      <c r="D116" s="297"/>
      <c r="E116" s="393"/>
      <c r="F116" s="102">
        <v>8.36</v>
      </c>
      <c r="G116" s="102">
        <v>4.49</v>
      </c>
      <c r="H116" s="393"/>
      <c r="I116" s="102">
        <v>14.85</v>
      </c>
      <c r="J116" s="102">
        <v>5.0999999999999996</v>
      </c>
      <c r="K116" s="393"/>
      <c r="L116" s="393"/>
      <c r="M116" s="297">
        <v>8.6709999999999994</v>
      </c>
      <c r="N116" s="297">
        <v>10.993</v>
      </c>
      <c r="O116" s="297">
        <v>18.405000000000001</v>
      </c>
    </row>
    <row r="117" spans="1:15">
      <c r="A117" s="296">
        <v>40338</v>
      </c>
      <c r="B117" s="393"/>
      <c r="C117" s="297"/>
      <c r="D117" s="297"/>
      <c r="E117" s="393"/>
      <c r="F117" s="101">
        <v>8.36</v>
      </c>
      <c r="G117" s="101">
        <v>4.55</v>
      </c>
      <c r="H117" s="393"/>
      <c r="I117" s="101">
        <v>14.85</v>
      </c>
      <c r="J117" s="101">
        <v>5.16</v>
      </c>
      <c r="K117" s="393"/>
      <c r="L117" s="393"/>
      <c r="M117" s="297">
        <v>8.7289999999999992</v>
      </c>
      <c r="N117" s="297">
        <v>11.099</v>
      </c>
      <c r="O117" s="297">
        <v>18.553999999999998</v>
      </c>
    </row>
    <row r="118" spans="1:15">
      <c r="A118" s="296">
        <v>40339</v>
      </c>
      <c r="B118" s="393"/>
      <c r="C118" s="297"/>
      <c r="D118" s="297"/>
      <c r="E118" s="393"/>
      <c r="F118" s="102">
        <v>8.36</v>
      </c>
      <c r="G118" s="102">
        <v>4.59</v>
      </c>
      <c r="H118" s="393"/>
      <c r="I118" s="102">
        <v>14.84</v>
      </c>
      <c r="J118" s="102">
        <v>5.2</v>
      </c>
      <c r="K118" s="393"/>
      <c r="L118" s="393"/>
      <c r="M118" s="297">
        <v>8.7680000000000007</v>
      </c>
      <c r="N118" s="297">
        <v>11.173999999999999</v>
      </c>
      <c r="O118" s="297">
        <v>18.638999999999999</v>
      </c>
    </row>
    <row r="119" spans="1:15">
      <c r="A119" s="296">
        <v>40340</v>
      </c>
      <c r="B119" s="393"/>
      <c r="C119" s="297"/>
      <c r="D119" s="297"/>
      <c r="E119" s="393"/>
      <c r="F119" s="101">
        <v>8.35</v>
      </c>
      <c r="G119" s="101">
        <v>4.5199999999999996</v>
      </c>
      <c r="H119" s="393"/>
      <c r="I119" s="101">
        <v>14.84</v>
      </c>
      <c r="J119" s="101">
        <v>5.14</v>
      </c>
      <c r="K119" s="393"/>
      <c r="L119" s="393"/>
      <c r="M119" s="297">
        <v>8.7210000000000001</v>
      </c>
      <c r="N119" s="297">
        <v>11.093</v>
      </c>
      <c r="O119" s="297">
        <v>18.585999999999999</v>
      </c>
    </row>
    <row r="120" spans="1:15">
      <c r="A120" s="296">
        <v>40343</v>
      </c>
      <c r="B120" s="393"/>
      <c r="C120" s="297"/>
      <c r="D120" s="297"/>
      <c r="E120" s="393"/>
      <c r="F120" s="102">
        <v>8.35</v>
      </c>
      <c r="G120" s="102">
        <v>4.5599999999999996</v>
      </c>
      <c r="H120" s="393"/>
      <c r="I120" s="102">
        <v>14.83</v>
      </c>
      <c r="J120" s="102">
        <v>5.18</v>
      </c>
      <c r="K120" s="393"/>
      <c r="L120" s="393"/>
      <c r="M120" s="297">
        <v>8.6649999999999991</v>
      </c>
      <c r="N120" s="297">
        <v>10.916</v>
      </c>
      <c r="O120" s="297">
        <v>18.396999999999998</v>
      </c>
    </row>
    <row r="121" spans="1:15">
      <c r="A121" s="296">
        <v>40344</v>
      </c>
      <c r="B121" s="393"/>
      <c r="C121" s="297"/>
      <c r="D121" s="297"/>
      <c r="E121" s="393"/>
      <c r="F121" s="101">
        <v>8.34</v>
      </c>
      <c r="G121" s="101">
        <v>4.58</v>
      </c>
      <c r="H121" s="393"/>
      <c r="I121" s="101">
        <v>14.83</v>
      </c>
      <c r="J121" s="101">
        <v>5.2</v>
      </c>
      <c r="K121" s="393"/>
      <c r="L121" s="393"/>
      <c r="M121" s="297">
        <v>8.6430000000000007</v>
      </c>
      <c r="N121" s="297">
        <v>10.882</v>
      </c>
      <c r="O121" s="297">
        <v>18.405000000000001</v>
      </c>
    </row>
    <row r="122" spans="1:15">
      <c r="A122" s="296">
        <v>40345</v>
      </c>
      <c r="B122" s="393"/>
      <c r="C122" s="297"/>
      <c r="D122" s="297"/>
      <c r="E122" s="393"/>
      <c r="F122" s="102">
        <v>8.34</v>
      </c>
      <c r="G122" s="102">
        <v>4.57</v>
      </c>
      <c r="H122" s="393"/>
      <c r="I122" s="102">
        <v>14.83</v>
      </c>
      <c r="J122" s="102">
        <v>5.2</v>
      </c>
      <c r="K122" s="393"/>
      <c r="L122" s="393"/>
      <c r="M122" s="297">
        <v>8.5980000000000008</v>
      </c>
      <c r="N122" s="297">
        <v>10.692</v>
      </c>
      <c r="O122" s="297">
        <v>18.239000000000001</v>
      </c>
    </row>
    <row r="123" spans="1:15">
      <c r="A123" s="296">
        <v>40346</v>
      </c>
      <c r="B123" s="393"/>
      <c r="C123" s="297"/>
      <c r="D123" s="297"/>
      <c r="E123" s="393"/>
      <c r="F123" s="101">
        <v>8.34</v>
      </c>
      <c r="G123" s="101">
        <v>4.5599999999999996</v>
      </c>
      <c r="H123" s="393"/>
      <c r="I123" s="101">
        <v>14.82</v>
      </c>
      <c r="J123" s="101">
        <v>5.2</v>
      </c>
      <c r="K123" s="393"/>
      <c r="L123" s="393"/>
      <c r="M123" s="297">
        <v>8.5440000000000005</v>
      </c>
      <c r="N123" s="297">
        <v>10.615</v>
      </c>
      <c r="O123" s="297">
        <v>17.972999999999999</v>
      </c>
    </row>
    <row r="124" spans="1:15">
      <c r="A124" s="296">
        <v>40347</v>
      </c>
      <c r="B124" s="393"/>
      <c r="C124" s="297"/>
      <c r="D124" s="297"/>
      <c r="E124" s="393"/>
      <c r="F124" s="102">
        <v>8.33</v>
      </c>
      <c r="G124" s="102">
        <v>4.6100000000000003</v>
      </c>
      <c r="H124" s="393"/>
      <c r="I124" s="102">
        <v>14.82</v>
      </c>
      <c r="J124" s="102">
        <v>5.25</v>
      </c>
      <c r="K124" s="393"/>
      <c r="L124" s="393"/>
      <c r="M124" s="297">
        <v>8.48</v>
      </c>
      <c r="N124" s="297">
        <v>10.475</v>
      </c>
      <c r="O124" s="297">
        <v>17.869</v>
      </c>
    </row>
    <row r="125" spans="1:15">
      <c r="A125" s="296">
        <v>40350</v>
      </c>
      <c r="B125" s="393"/>
      <c r="C125" s="297"/>
      <c r="D125" s="297"/>
      <c r="E125" s="393"/>
      <c r="F125" s="101">
        <v>8.33</v>
      </c>
      <c r="G125" s="101">
        <v>4.5999999999999996</v>
      </c>
      <c r="H125" s="393"/>
      <c r="I125" s="101">
        <v>14.81</v>
      </c>
      <c r="J125" s="101">
        <v>5.25</v>
      </c>
      <c r="K125" s="393"/>
      <c r="L125" s="393"/>
      <c r="M125" s="297">
        <v>8.3000000000000007</v>
      </c>
      <c r="N125" s="297">
        <v>10.195</v>
      </c>
      <c r="O125" s="297">
        <v>17.542000000000002</v>
      </c>
    </row>
    <row r="126" spans="1:15">
      <c r="A126" s="296">
        <v>40351</v>
      </c>
      <c r="B126" s="393"/>
      <c r="C126" s="297"/>
      <c r="D126" s="297"/>
      <c r="E126" s="393"/>
      <c r="F126" s="102">
        <v>8.32</v>
      </c>
      <c r="G126" s="102">
        <v>4.54</v>
      </c>
      <c r="H126" s="393"/>
      <c r="I126" s="102">
        <v>14.81</v>
      </c>
      <c r="J126" s="102">
        <v>5.19</v>
      </c>
      <c r="K126" s="393"/>
      <c r="L126" s="393"/>
      <c r="M126" s="297">
        <v>8.2609999999999992</v>
      </c>
      <c r="N126" s="297">
        <v>10.192</v>
      </c>
      <c r="O126" s="297">
        <v>17.559000000000001</v>
      </c>
    </row>
    <row r="127" spans="1:15">
      <c r="A127" s="296">
        <v>40352</v>
      </c>
      <c r="B127" s="393"/>
      <c r="C127" s="297"/>
      <c r="D127" s="297"/>
      <c r="E127" s="393"/>
      <c r="F127" s="101">
        <v>8.32</v>
      </c>
      <c r="G127" s="101">
        <v>4.5</v>
      </c>
      <c r="H127" s="393"/>
      <c r="I127" s="101">
        <v>14.81</v>
      </c>
      <c r="J127" s="101">
        <v>5.15</v>
      </c>
      <c r="K127" s="393"/>
      <c r="L127" s="393"/>
      <c r="M127" s="297">
        <v>8.2919999999999998</v>
      </c>
      <c r="N127" s="297">
        <v>10.263</v>
      </c>
      <c r="O127" s="297">
        <v>17.655999999999999</v>
      </c>
    </row>
    <row r="128" spans="1:15">
      <c r="A128" s="296">
        <v>40353</v>
      </c>
      <c r="B128" s="393"/>
      <c r="C128" s="297"/>
      <c r="D128" s="297"/>
      <c r="E128" s="393"/>
      <c r="F128" s="102">
        <v>8.32</v>
      </c>
      <c r="G128" s="102">
        <v>4.46</v>
      </c>
      <c r="H128" s="393"/>
      <c r="I128" s="102">
        <v>14.8</v>
      </c>
      <c r="J128" s="102">
        <v>5.1100000000000003</v>
      </c>
      <c r="K128" s="393"/>
      <c r="L128" s="393"/>
      <c r="M128" s="297">
        <v>8.3409999999999993</v>
      </c>
      <c r="N128" s="297">
        <v>10.382</v>
      </c>
      <c r="O128" s="297">
        <v>17.841000000000001</v>
      </c>
    </row>
    <row r="129" spans="1:15">
      <c r="A129" s="296">
        <v>40354</v>
      </c>
      <c r="B129" s="393"/>
      <c r="C129" s="297"/>
      <c r="D129" s="297"/>
      <c r="E129" s="393"/>
      <c r="F129" s="101">
        <v>8.32</v>
      </c>
      <c r="G129" s="101">
        <v>4.4800000000000004</v>
      </c>
      <c r="H129" s="393"/>
      <c r="I129" s="101">
        <v>14.8</v>
      </c>
      <c r="J129" s="101">
        <v>5.13</v>
      </c>
      <c r="K129" s="393"/>
      <c r="L129" s="393"/>
      <c r="M129" s="297">
        <v>8.3940000000000001</v>
      </c>
      <c r="N129" s="297">
        <v>10.462</v>
      </c>
      <c r="O129" s="297">
        <v>17.928999999999998</v>
      </c>
    </row>
    <row r="130" spans="1:15">
      <c r="A130" s="296">
        <v>40357</v>
      </c>
      <c r="B130" s="393"/>
      <c r="C130" s="297"/>
      <c r="D130" s="297"/>
      <c r="E130" s="393"/>
      <c r="F130" s="102">
        <v>8.31</v>
      </c>
      <c r="G130" s="102">
        <v>4.46</v>
      </c>
      <c r="H130" s="393"/>
      <c r="I130" s="102">
        <v>14.79</v>
      </c>
      <c r="J130" s="102">
        <v>5.1100000000000003</v>
      </c>
      <c r="K130" s="393"/>
      <c r="L130" s="393"/>
      <c r="M130" s="297">
        <v>8.3629999999999995</v>
      </c>
      <c r="N130" s="297">
        <v>10.48</v>
      </c>
      <c r="O130" s="297">
        <v>17.957999999999998</v>
      </c>
    </row>
    <row r="131" spans="1:15">
      <c r="A131" s="296">
        <v>40358</v>
      </c>
      <c r="B131" s="393"/>
      <c r="C131" s="297"/>
      <c r="D131" s="297"/>
      <c r="E131" s="393"/>
      <c r="F131" s="101">
        <v>8.3000000000000007</v>
      </c>
      <c r="G131" s="101">
        <v>4.45</v>
      </c>
      <c r="H131" s="393"/>
      <c r="I131" s="101">
        <v>14.79</v>
      </c>
      <c r="J131" s="101">
        <v>5.09</v>
      </c>
      <c r="K131" s="393"/>
      <c r="L131" s="393"/>
      <c r="M131" s="297">
        <v>8.41</v>
      </c>
      <c r="N131" s="297">
        <v>10.506</v>
      </c>
      <c r="O131" s="297">
        <v>17.754000000000001</v>
      </c>
    </row>
    <row r="132" spans="1:15">
      <c r="A132" s="296">
        <v>40359</v>
      </c>
      <c r="B132" s="393"/>
      <c r="C132" s="297"/>
      <c r="D132" s="297"/>
      <c r="E132" s="393"/>
      <c r="F132" s="102">
        <v>8.3000000000000007</v>
      </c>
      <c r="G132" s="102">
        <v>4.47</v>
      </c>
      <c r="H132" s="393"/>
      <c r="I132" s="102">
        <v>14.79</v>
      </c>
      <c r="J132" s="102">
        <v>5.1100000000000003</v>
      </c>
      <c r="K132" s="393"/>
      <c r="L132" s="393"/>
      <c r="M132" s="297">
        <v>8.2449999999999992</v>
      </c>
      <c r="N132" s="297">
        <v>10.618</v>
      </c>
      <c r="O132" s="297">
        <v>17.867999999999999</v>
      </c>
    </row>
    <row r="133" spans="1:15">
      <c r="A133" s="296">
        <v>40360</v>
      </c>
      <c r="B133" s="393"/>
      <c r="C133" s="297"/>
      <c r="D133" s="297"/>
      <c r="E133" s="393"/>
      <c r="F133" s="101">
        <v>8.69</v>
      </c>
      <c r="G133" s="101">
        <v>4.43</v>
      </c>
      <c r="H133" s="393"/>
      <c r="I133" s="101">
        <v>14.75</v>
      </c>
      <c r="J133" s="101">
        <v>5.04</v>
      </c>
      <c r="K133" s="393"/>
      <c r="L133" s="393"/>
      <c r="M133" s="297">
        <v>8.2690000000000001</v>
      </c>
      <c r="N133" s="297">
        <v>10.632999999999999</v>
      </c>
      <c r="O133" s="297">
        <v>17.815000000000001</v>
      </c>
    </row>
    <row r="134" spans="1:15">
      <c r="A134" s="296">
        <v>40361</v>
      </c>
      <c r="B134" s="393"/>
      <c r="C134" s="297"/>
      <c r="D134" s="297"/>
      <c r="E134" s="393"/>
      <c r="F134" s="102">
        <v>8.69</v>
      </c>
      <c r="G134" s="102">
        <v>4.45</v>
      </c>
      <c r="H134" s="393"/>
      <c r="I134" s="102">
        <v>14.75</v>
      </c>
      <c r="J134" s="102">
        <v>5.05</v>
      </c>
      <c r="K134" s="393"/>
      <c r="L134" s="393"/>
      <c r="M134" s="297">
        <v>8.2560000000000002</v>
      </c>
      <c r="N134" s="297">
        <v>10.596</v>
      </c>
      <c r="O134" s="297">
        <v>17.847000000000001</v>
      </c>
    </row>
    <row r="135" spans="1:15">
      <c r="A135" s="296">
        <v>40364</v>
      </c>
      <c r="B135" s="393"/>
      <c r="C135" s="297"/>
      <c r="D135" s="297"/>
      <c r="E135" s="393"/>
      <c r="F135" s="101">
        <v>8.68</v>
      </c>
      <c r="G135" s="101">
        <v>4.45</v>
      </c>
      <c r="H135" s="393"/>
      <c r="I135" s="101">
        <v>14.74</v>
      </c>
      <c r="J135" s="101">
        <v>5.0999999999999996</v>
      </c>
      <c r="K135" s="393"/>
      <c r="L135" s="393"/>
      <c r="M135" s="297">
        <v>8.2219999999999995</v>
      </c>
      <c r="N135" s="297">
        <v>10.552</v>
      </c>
      <c r="O135" s="297">
        <v>17.846</v>
      </c>
    </row>
    <row r="136" spans="1:15">
      <c r="A136" s="296">
        <v>40365</v>
      </c>
      <c r="B136" s="393"/>
      <c r="C136" s="297"/>
      <c r="D136" s="297"/>
      <c r="E136" s="393"/>
      <c r="F136" s="102">
        <v>8.68</v>
      </c>
      <c r="G136" s="102">
        <v>4.49</v>
      </c>
      <c r="H136" s="393"/>
      <c r="I136" s="102">
        <v>14.73</v>
      </c>
      <c r="J136" s="102">
        <v>5.14</v>
      </c>
      <c r="K136" s="393"/>
      <c r="L136" s="393"/>
      <c r="M136" s="297">
        <v>8.1739999999999995</v>
      </c>
      <c r="N136" s="297">
        <v>10.486000000000001</v>
      </c>
      <c r="O136" s="297">
        <v>17.760000000000002</v>
      </c>
    </row>
    <row r="137" spans="1:15">
      <c r="A137" s="296">
        <v>40366</v>
      </c>
      <c r="B137" s="393"/>
      <c r="C137" s="297"/>
      <c r="D137" s="297"/>
      <c r="E137" s="393"/>
      <c r="F137" s="101">
        <v>8.67</v>
      </c>
      <c r="G137" s="101">
        <v>4.5</v>
      </c>
      <c r="H137" s="393"/>
      <c r="I137" s="101">
        <v>14.73</v>
      </c>
      <c r="J137" s="101">
        <v>5.15</v>
      </c>
      <c r="K137" s="393"/>
      <c r="L137" s="393"/>
      <c r="M137" s="297">
        <v>8.1560000000000006</v>
      </c>
      <c r="N137" s="297">
        <v>10.567</v>
      </c>
      <c r="O137" s="297">
        <v>17.719000000000001</v>
      </c>
    </row>
    <row r="138" spans="1:15">
      <c r="A138" s="296">
        <v>40367</v>
      </c>
      <c r="B138" s="393"/>
      <c r="C138" s="297"/>
      <c r="D138" s="297"/>
      <c r="E138" s="393"/>
      <c r="F138" s="102">
        <v>8.67</v>
      </c>
      <c r="G138" s="102">
        <v>4.5199999999999996</v>
      </c>
      <c r="H138" s="393"/>
      <c r="I138" s="102">
        <v>14.73</v>
      </c>
      <c r="J138" s="102">
        <v>5.17</v>
      </c>
      <c r="K138" s="393"/>
      <c r="L138" s="393"/>
      <c r="M138" s="297">
        <v>8.1</v>
      </c>
      <c r="N138" s="297">
        <v>10.382999999999999</v>
      </c>
      <c r="O138" s="297">
        <v>17.472000000000001</v>
      </c>
    </row>
    <row r="139" spans="1:15">
      <c r="A139" s="296">
        <v>40368</v>
      </c>
      <c r="B139" s="393"/>
      <c r="C139" s="297"/>
      <c r="D139" s="297"/>
      <c r="E139" s="393"/>
      <c r="F139" s="101">
        <v>8.67</v>
      </c>
      <c r="G139" s="101">
        <v>4.5199999999999996</v>
      </c>
      <c r="H139" s="393"/>
      <c r="I139" s="101">
        <v>14.73</v>
      </c>
      <c r="J139" s="101">
        <v>5.14</v>
      </c>
      <c r="K139" s="393"/>
      <c r="L139" s="393"/>
      <c r="M139" s="297">
        <v>8.0329999999999995</v>
      </c>
      <c r="N139" s="297">
        <v>10.318</v>
      </c>
      <c r="O139" s="297">
        <v>17.431000000000001</v>
      </c>
    </row>
    <row r="140" spans="1:15">
      <c r="A140" s="296">
        <v>40371</v>
      </c>
      <c r="B140" s="393"/>
      <c r="C140" s="297"/>
      <c r="D140" s="297"/>
      <c r="E140" s="393"/>
      <c r="F140" s="102">
        <v>8.66</v>
      </c>
      <c r="G140" s="102">
        <v>4.47</v>
      </c>
      <c r="H140" s="393"/>
      <c r="I140" s="102">
        <v>14.72</v>
      </c>
      <c r="J140" s="102">
        <v>5.1100000000000003</v>
      </c>
      <c r="K140" s="393"/>
      <c r="L140" s="393"/>
      <c r="M140" s="297">
        <v>7.9950000000000001</v>
      </c>
      <c r="N140" s="297">
        <v>10.319000000000001</v>
      </c>
      <c r="O140" s="297">
        <v>17.434000000000001</v>
      </c>
    </row>
    <row r="141" spans="1:15">
      <c r="A141" s="296">
        <v>40372</v>
      </c>
      <c r="B141" s="393"/>
      <c r="C141" s="297"/>
      <c r="D141" s="297"/>
      <c r="E141" s="393"/>
      <c r="F141" s="101">
        <v>8.66</v>
      </c>
      <c r="G141" s="101">
        <v>4.5</v>
      </c>
      <c r="H141" s="393"/>
      <c r="I141" s="101">
        <v>14.72</v>
      </c>
      <c r="J141" s="101">
        <v>5.14</v>
      </c>
      <c r="K141" s="393"/>
      <c r="L141" s="393"/>
      <c r="M141" s="297">
        <v>7.9480000000000004</v>
      </c>
      <c r="N141" s="297">
        <v>10.260999999999999</v>
      </c>
      <c r="O141" s="297">
        <v>17.370999999999999</v>
      </c>
    </row>
    <row r="142" spans="1:15">
      <c r="A142" s="296">
        <v>40373</v>
      </c>
      <c r="B142" s="393"/>
      <c r="C142" s="297"/>
      <c r="D142" s="297"/>
      <c r="E142" s="393"/>
      <c r="F142" s="102">
        <v>8.65</v>
      </c>
      <c r="G142" s="102">
        <v>4.51</v>
      </c>
      <c r="H142" s="393"/>
      <c r="I142" s="102">
        <v>14.71</v>
      </c>
      <c r="J142" s="102">
        <v>5.15</v>
      </c>
      <c r="K142" s="393"/>
      <c r="L142" s="393"/>
      <c r="M142" s="297">
        <v>7.86</v>
      </c>
      <c r="N142" s="297">
        <v>10.06</v>
      </c>
      <c r="O142" s="297">
        <v>17.085000000000001</v>
      </c>
    </row>
    <row r="143" spans="1:15">
      <c r="A143" s="296">
        <v>40374</v>
      </c>
      <c r="B143" s="393"/>
      <c r="C143" s="297"/>
      <c r="D143" s="297"/>
      <c r="E143" s="393"/>
      <c r="F143" s="101">
        <v>8.65</v>
      </c>
      <c r="G143" s="101">
        <v>4.5</v>
      </c>
      <c r="H143" s="393"/>
      <c r="I143" s="101">
        <v>14.71</v>
      </c>
      <c r="J143" s="101">
        <v>5.14</v>
      </c>
      <c r="K143" s="393"/>
      <c r="L143" s="393"/>
      <c r="M143" s="297">
        <v>7.8380000000000001</v>
      </c>
      <c r="N143" s="297">
        <v>10.066000000000001</v>
      </c>
      <c r="O143" s="297">
        <v>17.193999999999999</v>
      </c>
    </row>
    <row r="144" spans="1:15">
      <c r="A144" s="296">
        <v>40375</v>
      </c>
      <c r="B144" s="393"/>
      <c r="C144" s="297"/>
      <c r="D144" s="297"/>
      <c r="E144" s="393"/>
      <c r="F144" s="102">
        <v>8.65</v>
      </c>
      <c r="G144" s="102">
        <v>4.47</v>
      </c>
      <c r="H144" s="393"/>
      <c r="I144" s="102">
        <v>14.71</v>
      </c>
      <c r="J144" s="102">
        <v>5.12</v>
      </c>
      <c r="K144" s="393"/>
      <c r="L144" s="393"/>
      <c r="M144" s="297">
        <v>7.827</v>
      </c>
      <c r="N144" s="297">
        <v>10.037000000000001</v>
      </c>
      <c r="O144" s="297">
        <v>17.155000000000001</v>
      </c>
    </row>
    <row r="145" spans="1:15">
      <c r="A145" s="296">
        <v>40378</v>
      </c>
      <c r="B145" s="393"/>
      <c r="C145" s="297"/>
      <c r="D145" s="297"/>
      <c r="E145" s="393"/>
      <c r="F145" s="101">
        <v>8.64</v>
      </c>
      <c r="G145" s="101">
        <v>4.51</v>
      </c>
      <c r="H145" s="393"/>
      <c r="I145" s="101">
        <v>14.7</v>
      </c>
      <c r="J145" s="101">
        <v>5.15</v>
      </c>
      <c r="K145" s="393"/>
      <c r="L145" s="393"/>
      <c r="M145" s="297">
        <v>7.8550000000000004</v>
      </c>
      <c r="N145" s="297">
        <v>10.074999999999999</v>
      </c>
      <c r="O145" s="297">
        <v>17.263999999999999</v>
      </c>
    </row>
    <row r="146" spans="1:15">
      <c r="A146" s="296">
        <v>40379</v>
      </c>
      <c r="B146" s="393"/>
      <c r="C146" s="297"/>
      <c r="D146" s="297"/>
      <c r="E146" s="393"/>
      <c r="F146" s="102">
        <v>8.64</v>
      </c>
      <c r="G146" s="102">
        <v>4.49</v>
      </c>
      <c r="H146" s="393"/>
      <c r="I146" s="102">
        <v>14.7</v>
      </c>
      <c r="J146" s="102">
        <v>5.13</v>
      </c>
      <c r="K146" s="393"/>
      <c r="L146" s="393"/>
      <c r="M146" s="297">
        <v>7.8449999999999998</v>
      </c>
      <c r="N146" s="297">
        <v>9.9930000000000003</v>
      </c>
      <c r="O146" s="297">
        <v>17.085000000000001</v>
      </c>
    </row>
    <row r="147" spans="1:15">
      <c r="A147" s="296">
        <v>40380</v>
      </c>
      <c r="B147" s="393"/>
      <c r="C147" s="297"/>
      <c r="D147" s="297"/>
      <c r="E147" s="393"/>
      <c r="F147" s="101">
        <v>8.64</v>
      </c>
      <c r="G147" s="101">
        <v>4.46</v>
      </c>
      <c r="H147" s="393"/>
      <c r="I147" s="101">
        <v>14.69</v>
      </c>
      <c r="J147" s="101">
        <v>5.1100000000000003</v>
      </c>
      <c r="K147" s="393"/>
      <c r="L147" s="393"/>
      <c r="M147" s="297">
        <v>7.7770000000000001</v>
      </c>
      <c r="N147" s="297">
        <v>9.93</v>
      </c>
      <c r="O147" s="297">
        <v>16.902000000000001</v>
      </c>
    </row>
    <row r="148" spans="1:15">
      <c r="A148" s="296">
        <v>40381</v>
      </c>
      <c r="B148" s="393"/>
      <c r="C148" s="297"/>
      <c r="D148" s="297"/>
      <c r="E148" s="393"/>
      <c r="F148" s="102">
        <v>8.6300000000000008</v>
      </c>
      <c r="G148" s="102">
        <v>4.46</v>
      </c>
      <c r="H148" s="393"/>
      <c r="I148" s="102">
        <v>14.69</v>
      </c>
      <c r="J148" s="102">
        <v>5.1100000000000003</v>
      </c>
      <c r="K148" s="393"/>
      <c r="L148" s="393"/>
      <c r="M148" s="297">
        <v>7.7069999999999999</v>
      </c>
      <c r="N148" s="297">
        <v>9.8350000000000009</v>
      </c>
      <c r="O148" s="297">
        <v>16.731999999999999</v>
      </c>
    </row>
    <row r="149" spans="1:15">
      <c r="A149" s="296">
        <v>40382</v>
      </c>
      <c r="B149" s="393"/>
      <c r="C149" s="297"/>
      <c r="D149" s="297"/>
      <c r="E149" s="393"/>
      <c r="F149" s="101">
        <v>8.6300000000000008</v>
      </c>
      <c r="G149" s="101">
        <v>4.47</v>
      </c>
      <c r="H149" s="393"/>
      <c r="I149" s="101">
        <v>14.69</v>
      </c>
      <c r="J149" s="101">
        <v>5.1100000000000003</v>
      </c>
      <c r="K149" s="393"/>
      <c r="L149" s="393"/>
      <c r="M149" s="297">
        <v>7.6550000000000002</v>
      </c>
      <c r="N149" s="297">
        <v>9.7569999999999997</v>
      </c>
      <c r="O149" s="297">
        <v>16.521999999999998</v>
      </c>
    </row>
    <row r="150" spans="1:15">
      <c r="A150" s="296">
        <v>40385</v>
      </c>
      <c r="B150" s="393"/>
      <c r="C150" s="297"/>
      <c r="D150" s="297"/>
      <c r="E150" s="393"/>
      <c r="F150" s="102">
        <v>8.6199999999999992</v>
      </c>
      <c r="G150" s="102">
        <v>4.5</v>
      </c>
      <c r="H150" s="393"/>
      <c r="I150" s="102">
        <v>14.68</v>
      </c>
      <c r="J150" s="102">
        <v>5.14</v>
      </c>
      <c r="K150" s="393"/>
      <c r="L150" s="393"/>
      <c r="M150" s="297">
        <v>7.6239999999999997</v>
      </c>
      <c r="N150" s="297">
        <v>9.6890000000000001</v>
      </c>
      <c r="O150" s="297">
        <v>16.414999999999999</v>
      </c>
    </row>
    <row r="151" spans="1:15">
      <c r="A151" s="296">
        <v>40386</v>
      </c>
      <c r="B151" s="393"/>
      <c r="C151" s="297"/>
      <c r="D151" s="297"/>
      <c r="E151" s="393"/>
      <c r="F151" s="101">
        <v>8.6199999999999992</v>
      </c>
      <c r="G151" s="101">
        <v>4.47</v>
      </c>
      <c r="H151" s="393"/>
      <c r="I151" s="101">
        <v>14.68</v>
      </c>
      <c r="J151" s="101">
        <v>5.0999999999999996</v>
      </c>
      <c r="K151" s="393"/>
      <c r="L151" s="393"/>
      <c r="M151" s="297">
        <v>7.4820000000000002</v>
      </c>
      <c r="N151" s="297">
        <v>9.5540000000000003</v>
      </c>
      <c r="O151" s="297">
        <v>16.193999999999999</v>
      </c>
    </row>
    <row r="152" spans="1:15">
      <c r="A152" s="296">
        <v>40387</v>
      </c>
      <c r="B152" s="393"/>
      <c r="C152" s="297"/>
      <c r="D152" s="297"/>
      <c r="E152" s="393"/>
      <c r="F152" s="102">
        <v>8.6199999999999992</v>
      </c>
      <c r="G152" s="102">
        <v>4.4400000000000004</v>
      </c>
      <c r="H152" s="393"/>
      <c r="I152" s="102">
        <v>14.67</v>
      </c>
      <c r="J152" s="102">
        <v>5.07</v>
      </c>
      <c r="K152" s="393"/>
      <c r="L152" s="393"/>
      <c r="M152" s="297">
        <v>7.4569999999999999</v>
      </c>
      <c r="N152" s="297">
        <v>9.56</v>
      </c>
      <c r="O152" s="297">
        <v>16.231000000000002</v>
      </c>
    </row>
    <row r="153" spans="1:15">
      <c r="A153" s="296">
        <v>40388</v>
      </c>
      <c r="B153" s="393"/>
      <c r="C153" s="297"/>
      <c r="D153" s="297"/>
      <c r="E153" s="393"/>
      <c r="F153" s="101">
        <v>8.61</v>
      </c>
      <c r="G153" s="101">
        <v>4.3899999999999997</v>
      </c>
      <c r="H153" s="393"/>
      <c r="I153" s="101">
        <v>14.67</v>
      </c>
      <c r="J153" s="101">
        <v>5.03</v>
      </c>
      <c r="K153" s="393"/>
      <c r="L153" s="393"/>
      <c r="M153" s="297">
        <v>7.3789999999999996</v>
      </c>
      <c r="N153" s="297">
        <v>9.5079999999999991</v>
      </c>
      <c r="O153" s="297">
        <v>16.213999999999999</v>
      </c>
    </row>
    <row r="154" spans="1:15">
      <c r="A154" s="296">
        <v>40389</v>
      </c>
      <c r="B154" s="393"/>
      <c r="C154" s="297"/>
      <c r="D154" s="297"/>
      <c r="E154" s="393"/>
      <c r="F154" s="102">
        <v>8.61</v>
      </c>
      <c r="G154" s="102">
        <v>4.34</v>
      </c>
      <c r="H154" s="393"/>
      <c r="I154" s="102">
        <v>14.67</v>
      </c>
      <c r="J154" s="102">
        <v>4.9800000000000004</v>
      </c>
      <c r="K154" s="393"/>
      <c r="L154" s="393"/>
      <c r="M154" s="297">
        <v>7.335</v>
      </c>
      <c r="N154" s="297">
        <v>9.4920000000000009</v>
      </c>
      <c r="O154" s="297">
        <v>16.204000000000001</v>
      </c>
    </row>
    <row r="155" spans="1:15">
      <c r="A155" s="296">
        <v>40390</v>
      </c>
      <c r="B155" s="393"/>
      <c r="C155" s="297"/>
      <c r="D155" s="297"/>
      <c r="E155" s="393"/>
      <c r="F155" s="101">
        <v>8.61</v>
      </c>
      <c r="G155" s="101">
        <v>4.34</v>
      </c>
      <c r="H155" s="393"/>
      <c r="I155" s="101">
        <v>14.67</v>
      </c>
      <c r="J155" s="101">
        <v>4.9800000000000004</v>
      </c>
      <c r="K155" s="393"/>
      <c r="L155" s="393"/>
      <c r="M155" s="297">
        <v>0</v>
      </c>
      <c r="N155" s="297">
        <v>0</v>
      </c>
      <c r="O155" s="297">
        <v>0</v>
      </c>
    </row>
    <row r="156" spans="1:15">
      <c r="A156" s="296">
        <v>40392</v>
      </c>
      <c r="B156" s="393"/>
      <c r="C156" s="297"/>
      <c r="D156" s="297"/>
      <c r="E156" s="393"/>
      <c r="F156" s="102">
        <v>8.68</v>
      </c>
      <c r="G156" s="102">
        <v>4.3</v>
      </c>
      <c r="H156" s="393"/>
      <c r="I156" s="102">
        <v>14.52</v>
      </c>
      <c r="J156" s="102">
        <v>4.95</v>
      </c>
      <c r="K156" s="393"/>
      <c r="L156" s="393"/>
      <c r="M156" s="297">
        <v>7.3220000000000001</v>
      </c>
      <c r="N156" s="297">
        <v>9.3170000000000002</v>
      </c>
      <c r="O156" s="297">
        <v>14.555</v>
      </c>
    </row>
    <row r="157" spans="1:15">
      <c r="A157" s="296">
        <v>40393</v>
      </c>
      <c r="B157" s="393"/>
      <c r="C157" s="297"/>
      <c r="D157" s="297"/>
      <c r="E157" s="393"/>
      <c r="F157" s="101">
        <v>8.68</v>
      </c>
      <c r="G157" s="101">
        <v>4.22</v>
      </c>
      <c r="H157" s="393"/>
      <c r="I157" s="101">
        <v>14.52</v>
      </c>
      <c r="J157" s="101">
        <v>4.87</v>
      </c>
      <c r="K157" s="393"/>
      <c r="L157" s="393"/>
      <c r="M157" s="297">
        <v>7.2320000000000002</v>
      </c>
      <c r="N157" s="297">
        <v>9.1739999999999995</v>
      </c>
      <c r="O157" s="297">
        <v>14.336</v>
      </c>
    </row>
    <row r="158" spans="1:15">
      <c r="A158" s="296">
        <v>40394</v>
      </c>
      <c r="B158" s="393"/>
      <c r="C158" s="297"/>
      <c r="D158" s="297"/>
      <c r="E158" s="393"/>
      <c r="F158" s="102">
        <v>8.68</v>
      </c>
      <c r="G158" s="102">
        <v>4.22</v>
      </c>
      <c r="H158" s="393"/>
      <c r="I158" s="102">
        <v>14.52</v>
      </c>
      <c r="J158" s="102">
        <v>4.8600000000000003</v>
      </c>
      <c r="K158" s="393"/>
      <c r="L158" s="393"/>
      <c r="M158" s="297">
        <v>7.22</v>
      </c>
      <c r="N158" s="297">
        <v>9.1240000000000006</v>
      </c>
      <c r="O158" s="297">
        <v>14.334</v>
      </c>
    </row>
    <row r="159" spans="1:15">
      <c r="A159" s="296">
        <v>40395</v>
      </c>
      <c r="B159" s="393"/>
      <c r="C159" s="297"/>
      <c r="D159" s="297"/>
      <c r="E159" s="393"/>
      <c r="F159" s="101">
        <v>8.68</v>
      </c>
      <c r="G159" s="101">
        <v>4.1900000000000004</v>
      </c>
      <c r="H159" s="393"/>
      <c r="I159" s="101">
        <v>14.52</v>
      </c>
      <c r="J159" s="101">
        <v>4.82</v>
      </c>
      <c r="K159" s="393"/>
      <c r="L159" s="393"/>
      <c r="M159" s="297">
        <v>7.2309999999999999</v>
      </c>
      <c r="N159" s="297">
        <v>9.11</v>
      </c>
      <c r="O159" s="297">
        <v>14.276999999999999</v>
      </c>
    </row>
    <row r="160" spans="1:15">
      <c r="A160" s="296">
        <v>40396</v>
      </c>
      <c r="B160" s="393"/>
      <c r="C160" s="297"/>
      <c r="D160" s="297"/>
      <c r="E160" s="393"/>
      <c r="F160" s="102">
        <v>8.67</v>
      </c>
      <c r="G160" s="102">
        <v>4.16</v>
      </c>
      <c r="H160" s="393"/>
      <c r="I160" s="102">
        <v>14.51</v>
      </c>
      <c r="J160" s="102">
        <v>4.78</v>
      </c>
      <c r="K160" s="393"/>
      <c r="L160" s="393"/>
      <c r="M160" s="297">
        <v>7.1980000000000004</v>
      </c>
      <c r="N160" s="297">
        <v>9.1229999999999993</v>
      </c>
      <c r="O160" s="297">
        <v>14.289</v>
      </c>
    </row>
    <row r="161" spans="1:15">
      <c r="A161" s="296">
        <v>40399</v>
      </c>
      <c r="B161" s="393"/>
      <c r="C161" s="297"/>
      <c r="D161" s="297"/>
      <c r="E161" s="393"/>
      <c r="F161" s="101">
        <v>8.66</v>
      </c>
      <c r="G161" s="101">
        <v>4.16</v>
      </c>
      <c r="H161" s="393"/>
      <c r="I161" s="101">
        <v>14.51</v>
      </c>
      <c r="J161" s="101">
        <v>4.79</v>
      </c>
      <c r="K161" s="393"/>
      <c r="L161" s="393"/>
      <c r="M161" s="297">
        <v>7.165</v>
      </c>
      <c r="N161" s="297">
        <v>9.1210000000000004</v>
      </c>
      <c r="O161" s="297">
        <v>14.2</v>
      </c>
    </row>
    <row r="162" spans="1:15">
      <c r="A162" s="296">
        <v>40400</v>
      </c>
      <c r="B162" s="393"/>
      <c r="C162" s="297"/>
      <c r="D162" s="297"/>
      <c r="E162" s="393"/>
      <c r="F162" s="102">
        <v>8.66</v>
      </c>
      <c r="G162" s="102">
        <v>4.16</v>
      </c>
      <c r="H162" s="393"/>
      <c r="I162" s="102">
        <v>14.5</v>
      </c>
      <c r="J162" s="102">
        <v>4.8099999999999996</v>
      </c>
      <c r="K162" s="393"/>
      <c r="L162" s="393"/>
      <c r="M162" s="297">
        <v>7.1870000000000003</v>
      </c>
      <c r="N162" s="297">
        <v>9.1549999999999994</v>
      </c>
      <c r="O162" s="297">
        <v>14.342000000000001</v>
      </c>
    </row>
    <row r="163" spans="1:15">
      <c r="A163" s="296">
        <v>40401</v>
      </c>
      <c r="B163" s="393"/>
      <c r="C163" s="297"/>
      <c r="D163" s="297"/>
      <c r="E163" s="393"/>
      <c r="F163" s="101">
        <v>8.66</v>
      </c>
      <c r="G163" s="101">
        <v>4.07</v>
      </c>
      <c r="H163" s="393"/>
      <c r="I163" s="101">
        <v>14.5</v>
      </c>
      <c r="J163" s="101">
        <v>4.7300000000000004</v>
      </c>
      <c r="K163" s="393"/>
      <c r="L163" s="393"/>
      <c r="M163" s="297">
        <v>7.218</v>
      </c>
      <c r="N163" s="297">
        <v>9.25</v>
      </c>
      <c r="O163" s="297">
        <v>14.502000000000001</v>
      </c>
    </row>
    <row r="164" spans="1:15">
      <c r="A164" s="296">
        <v>40402</v>
      </c>
      <c r="B164" s="393"/>
      <c r="C164" s="297"/>
      <c r="D164" s="297"/>
      <c r="E164" s="393"/>
      <c r="F164" s="102">
        <v>8.66</v>
      </c>
      <c r="G164" s="102">
        <v>4.09</v>
      </c>
      <c r="H164" s="393"/>
      <c r="I164" s="102">
        <v>14.5</v>
      </c>
      <c r="J164" s="102">
        <v>4.75</v>
      </c>
      <c r="K164" s="393"/>
      <c r="L164" s="393"/>
      <c r="M164" s="297">
        <v>7.258</v>
      </c>
      <c r="N164" s="297">
        <v>9.3569999999999993</v>
      </c>
      <c r="O164" s="297">
        <v>14.754</v>
      </c>
    </row>
    <row r="165" spans="1:15">
      <c r="A165" s="296">
        <v>40403</v>
      </c>
      <c r="B165" s="393"/>
      <c r="C165" s="297"/>
      <c r="D165" s="297"/>
      <c r="E165" s="393"/>
      <c r="F165" s="101">
        <v>8.65</v>
      </c>
      <c r="G165" s="101">
        <v>4.07</v>
      </c>
      <c r="H165" s="393"/>
      <c r="I165" s="101">
        <v>14.49</v>
      </c>
      <c r="J165" s="101">
        <v>4.7300000000000004</v>
      </c>
      <c r="K165" s="393"/>
      <c r="L165" s="393"/>
      <c r="M165" s="297">
        <v>7.2839999999999998</v>
      </c>
      <c r="N165" s="297">
        <v>9.3170000000000002</v>
      </c>
      <c r="O165" s="297">
        <v>14.776</v>
      </c>
    </row>
    <row r="166" spans="1:15">
      <c r="A166" s="296">
        <v>40406</v>
      </c>
      <c r="B166" s="393"/>
      <c r="C166" s="297"/>
      <c r="D166" s="297"/>
      <c r="E166" s="393"/>
      <c r="F166" s="102">
        <v>8.65</v>
      </c>
      <c r="G166" s="102">
        <v>4.03</v>
      </c>
      <c r="H166" s="393"/>
      <c r="I166" s="102">
        <v>14.49</v>
      </c>
      <c r="J166" s="102">
        <v>4.66</v>
      </c>
      <c r="K166" s="393"/>
      <c r="L166" s="393"/>
      <c r="M166" s="297">
        <v>7.2619999999999996</v>
      </c>
      <c r="N166" s="297">
        <v>9.3019999999999996</v>
      </c>
      <c r="O166" s="297">
        <v>14.64</v>
      </c>
    </row>
    <row r="167" spans="1:15">
      <c r="A167" s="296">
        <v>40407</v>
      </c>
      <c r="B167" s="393"/>
      <c r="C167" s="297"/>
      <c r="D167" s="297"/>
      <c r="E167" s="393"/>
      <c r="F167" s="101">
        <v>8.64</v>
      </c>
      <c r="G167" s="101">
        <v>4.0599999999999996</v>
      </c>
      <c r="H167" s="393"/>
      <c r="I167" s="101">
        <v>14.48</v>
      </c>
      <c r="J167" s="101">
        <v>4.66</v>
      </c>
      <c r="K167" s="393"/>
      <c r="L167" s="393"/>
      <c r="M167" s="297">
        <v>7.2450000000000001</v>
      </c>
      <c r="N167" s="297">
        <v>9.2850000000000001</v>
      </c>
      <c r="O167" s="297">
        <v>14.563000000000001</v>
      </c>
    </row>
    <row r="168" spans="1:15">
      <c r="A168" s="296">
        <v>40408</v>
      </c>
      <c r="B168" s="393"/>
      <c r="C168" s="297"/>
      <c r="D168" s="297"/>
      <c r="E168" s="393"/>
      <c r="F168" s="102">
        <v>8.64</v>
      </c>
      <c r="G168" s="102">
        <v>4.01</v>
      </c>
      <c r="H168" s="393"/>
      <c r="I168" s="102">
        <v>14.48</v>
      </c>
      <c r="J168" s="102">
        <v>4.62</v>
      </c>
      <c r="K168" s="393"/>
      <c r="L168" s="393"/>
      <c r="M168" s="297">
        <v>7.194</v>
      </c>
      <c r="N168" s="297">
        <v>9.1419999999999995</v>
      </c>
      <c r="O168" s="297">
        <v>14.446</v>
      </c>
    </row>
    <row r="169" spans="1:15">
      <c r="A169" s="296">
        <v>40409</v>
      </c>
      <c r="B169" s="393"/>
      <c r="C169" s="297"/>
      <c r="D169" s="297"/>
      <c r="E169" s="393"/>
      <c r="F169" s="101">
        <v>8.64</v>
      </c>
      <c r="G169" s="101">
        <v>3.98</v>
      </c>
      <c r="H169" s="393"/>
      <c r="I169" s="101">
        <v>14.48</v>
      </c>
      <c r="J169" s="101">
        <v>4.59</v>
      </c>
      <c r="K169" s="393"/>
      <c r="L169" s="393"/>
      <c r="M169" s="297">
        <v>7.1379999999999999</v>
      </c>
      <c r="N169" s="297">
        <v>9</v>
      </c>
      <c r="O169" s="297">
        <v>14.355</v>
      </c>
    </row>
    <row r="170" spans="1:15">
      <c r="A170" s="296">
        <v>40410</v>
      </c>
      <c r="B170" s="393"/>
      <c r="C170" s="297"/>
      <c r="D170" s="297"/>
      <c r="E170" s="393"/>
      <c r="F170" s="102">
        <v>8.6300000000000008</v>
      </c>
      <c r="G170" s="102">
        <v>3.95</v>
      </c>
      <c r="H170" s="393"/>
      <c r="I170" s="102">
        <v>14.48</v>
      </c>
      <c r="J170" s="102">
        <v>4.5599999999999996</v>
      </c>
      <c r="K170" s="393"/>
      <c r="L170" s="393"/>
      <c r="M170" s="297">
        <v>7.1289999999999996</v>
      </c>
      <c r="N170" s="297">
        <v>9.0709999999999997</v>
      </c>
      <c r="O170" s="297">
        <v>14.363</v>
      </c>
    </row>
    <row r="171" spans="1:15">
      <c r="A171" s="296">
        <v>40413</v>
      </c>
      <c r="B171" s="393"/>
      <c r="C171" s="297"/>
      <c r="D171" s="297"/>
      <c r="E171" s="393"/>
      <c r="F171" s="101">
        <v>8.6300000000000008</v>
      </c>
      <c r="G171" s="101">
        <v>3.96</v>
      </c>
      <c r="H171" s="393"/>
      <c r="I171" s="101">
        <v>14.47</v>
      </c>
      <c r="J171" s="101">
        <v>4.57</v>
      </c>
      <c r="K171" s="393"/>
      <c r="L171" s="393"/>
      <c r="M171" s="297">
        <v>7.0890000000000004</v>
      </c>
      <c r="N171" s="297">
        <v>9.0269999999999992</v>
      </c>
      <c r="O171" s="297">
        <v>14.316000000000001</v>
      </c>
    </row>
    <row r="172" spans="1:15">
      <c r="A172" s="296">
        <v>40414</v>
      </c>
      <c r="B172" s="393"/>
      <c r="C172" s="297"/>
      <c r="D172" s="297"/>
      <c r="E172" s="393"/>
      <c r="F172" s="102">
        <v>8.6199999999999992</v>
      </c>
      <c r="G172" s="102">
        <v>3.89</v>
      </c>
      <c r="H172" s="393"/>
      <c r="I172" s="102">
        <v>14.46</v>
      </c>
      <c r="J172" s="102">
        <v>4.49</v>
      </c>
      <c r="K172" s="393"/>
      <c r="L172" s="393"/>
      <c r="M172" s="297">
        <v>7.077</v>
      </c>
      <c r="N172" s="297">
        <v>9.0299999999999994</v>
      </c>
      <c r="O172" s="297">
        <v>14.423999999999999</v>
      </c>
    </row>
    <row r="173" spans="1:15">
      <c r="A173" s="296">
        <v>40415</v>
      </c>
      <c r="B173" s="393"/>
      <c r="C173" s="297"/>
      <c r="D173" s="297"/>
      <c r="E173" s="393"/>
      <c r="F173" s="101">
        <v>8.6199999999999992</v>
      </c>
      <c r="G173" s="101">
        <v>3.89</v>
      </c>
      <c r="H173" s="393"/>
      <c r="I173" s="101">
        <v>14.46</v>
      </c>
      <c r="J173" s="101">
        <v>4.49</v>
      </c>
      <c r="K173" s="393"/>
      <c r="L173" s="393"/>
      <c r="M173" s="297">
        <v>7.1050000000000004</v>
      </c>
      <c r="N173" s="297">
        <v>9.0739999999999998</v>
      </c>
      <c r="O173" s="297">
        <v>14.472</v>
      </c>
    </row>
    <row r="174" spans="1:15">
      <c r="A174" s="296">
        <v>40416</v>
      </c>
      <c r="B174" s="393"/>
      <c r="C174" s="297"/>
      <c r="D174" s="297"/>
      <c r="E174" s="393"/>
      <c r="F174" s="102">
        <v>8.6199999999999992</v>
      </c>
      <c r="G174" s="102">
        <v>3.92</v>
      </c>
      <c r="H174" s="393"/>
      <c r="I174" s="102">
        <v>14.46</v>
      </c>
      <c r="J174" s="102">
        <v>4.51</v>
      </c>
      <c r="K174" s="393"/>
      <c r="L174" s="393"/>
      <c r="M174" s="297">
        <v>7.1260000000000003</v>
      </c>
      <c r="N174" s="297">
        <v>9.0960000000000001</v>
      </c>
      <c r="O174" s="297">
        <v>14.574999999999999</v>
      </c>
    </row>
    <row r="175" spans="1:15">
      <c r="A175" s="296">
        <v>40417</v>
      </c>
      <c r="B175" s="393"/>
      <c r="C175" s="297"/>
      <c r="D175" s="297"/>
      <c r="E175" s="393"/>
      <c r="F175" s="101">
        <v>8.6199999999999992</v>
      </c>
      <c r="G175" s="101">
        <v>3.94</v>
      </c>
      <c r="H175" s="393"/>
      <c r="I175" s="101">
        <v>14.46</v>
      </c>
      <c r="J175" s="101">
        <v>4.54</v>
      </c>
      <c r="K175" s="393"/>
      <c r="L175" s="393"/>
      <c r="M175" s="297">
        <v>7.1529999999999996</v>
      </c>
      <c r="N175" s="297">
        <v>9.1240000000000006</v>
      </c>
      <c r="O175" s="297">
        <v>14.548999999999999</v>
      </c>
    </row>
    <row r="176" spans="1:15">
      <c r="A176" s="296">
        <v>40420</v>
      </c>
      <c r="B176" s="393"/>
      <c r="C176" s="297"/>
      <c r="D176" s="297"/>
      <c r="E176" s="393"/>
      <c r="F176" s="102">
        <v>8.61</v>
      </c>
      <c r="G176" s="102">
        <v>3.91</v>
      </c>
      <c r="H176" s="393"/>
      <c r="I176" s="102">
        <v>14.45</v>
      </c>
      <c r="J176" s="102">
        <v>4.5199999999999996</v>
      </c>
      <c r="K176" s="393"/>
      <c r="L176" s="393"/>
      <c r="M176" s="297">
        <v>7.1440000000000001</v>
      </c>
      <c r="N176" s="297">
        <v>9.1349999999999998</v>
      </c>
      <c r="O176" s="297">
        <v>14.586</v>
      </c>
    </row>
    <row r="177" spans="1:15">
      <c r="A177" s="296">
        <v>40421</v>
      </c>
      <c r="B177" s="393"/>
      <c r="C177" s="297"/>
      <c r="D177" s="297"/>
      <c r="E177" s="393"/>
      <c r="F177" s="101">
        <v>8.6</v>
      </c>
      <c r="G177" s="101">
        <v>3.9</v>
      </c>
      <c r="H177" s="393"/>
      <c r="I177" s="101">
        <v>14.45</v>
      </c>
      <c r="J177" s="101">
        <v>4.49</v>
      </c>
      <c r="K177" s="393"/>
      <c r="L177" s="393"/>
      <c r="M177" s="297">
        <v>7.0780000000000003</v>
      </c>
      <c r="N177" s="297">
        <v>9.766</v>
      </c>
      <c r="O177" s="297">
        <v>14.94</v>
      </c>
    </row>
    <row r="178" spans="1:15">
      <c r="A178" s="296">
        <v>40422</v>
      </c>
      <c r="B178" s="393"/>
      <c r="C178" s="297"/>
      <c r="D178" s="297"/>
      <c r="E178" s="393"/>
      <c r="F178" s="102">
        <v>8.61</v>
      </c>
      <c r="G178" s="102">
        <v>3.98</v>
      </c>
      <c r="H178" s="393"/>
      <c r="I178" s="102">
        <v>14.44</v>
      </c>
      <c r="J178" s="102">
        <v>4.59</v>
      </c>
      <c r="K178" s="393"/>
      <c r="L178" s="393"/>
      <c r="M178" s="297">
        <v>7.0540000000000003</v>
      </c>
      <c r="N178" s="297">
        <v>9.7170000000000005</v>
      </c>
      <c r="O178" s="297">
        <v>14.836</v>
      </c>
    </row>
    <row r="179" spans="1:15">
      <c r="A179" s="296">
        <v>40423</v>
      </c>
      <c r="B179" s="393"/>
      <c r="C179" s="297"/>
      <c r="D179" s="297"/>
      <c r="E179" s="393"/>
      <c r="F179" s="101">
        <v>8.61</v>
      </c>
      <c r="G179" s="101">
        <v>4.01</v>
      </c>
      <c r="H179" s="393"/>
      <c r="I179" s="101">
        <v>14.44</v>
      </c>
      <c r="J179" s="101">
        <v>4.62</v>
      </c>
      <c r="K179" s="393"/>
      <c r="L179" s="393"/>
      <c r="M179" s="297">
        <v>7</v>
      </c>
      <c r="N179" s="297">
        <v>9.6359999999999992</v>
      </c>
      <c r="O179" s="297">
        <v>14.647</v>
      </c>
    </row>
    <row r="180" spans="1:15">
      <c r="A180" s="296">
        <v>40424</v>
      </c>
      <c r="B180" s="393"/>
      <c r="C180" s="297"/>
      <c r="D180" s="297"/>
      <c r="E180" s="393"/>
      <c r="F180" s="102">
        <v>8.61</v>
      </c>
      <c r="G180" s="102">
        <v>4.05</v>
      </c>
      <c r="H180" s="393"/>
      <c r="I180" s="102">
        <v>14.44</v>
      </c>
      <c r="J180" s="102">
        <v>4.67</v>
      </c>
      <c r="K180" s="393"/>
      <c r="L180" s="393"/>
      <c r="M180" s="297">
        <v>6.9660000000000002</v>
      </c>
      <c r="N180" s="297">
        <v>9.5670000000000002</v>
      </c>
      <c r="O180" s="297">
        <v>14.561</v>
      </c>
    </row>
    <row r="181" spans="1:15">
      <c r="A181" s="296">
        <v>40427</v>
      </c>
      <c r="B181" s="393"/>
      <c r="C181" s="297"/>
      <c r="D181" s="297"/>
      <c r="E181" s="393"/>
      <c r="F181" s="101">
        <v>8.6</v>
      </c>
      <c r="G181" s="101">
        <v>4.0199999999999996</v>
      </c>
      <c r="H181" s="393"/>
      <c r="I181" s="101">
        <v>14.43</v>
      </c>
      <c r="J181" s="101">
        <v>4.6399999999999997</v>
      </c>
      <c r="K181" s="393"/>
      <c r="L181" s="393"/>
      <c r="M181" s="297">
        <v>6.9219999999999997</v>
      </c>
      <c r="N181" s="297">
        <v>9.5050000000000008</v>
      </c>
      <c r="O181" s="297">
        <v>14.401999999999999</v>
      </c>
    </row>
    <row r="182" spans="1:15">
      <c r="A182" s="296">
        <v>40428</v>
      </c>
      <c r="B182" s="393"/>
      <c r="C182" s="297"/>
      <c r="D182" s="297"/>
      <c r="E182" s="393"/>
      <c r="F182" s="102">
        <v>8.6</v>
      </c>
      <c r="G182" s="102">
        <v>3.94</v>
      </c>
      <c r="H182" s="393"/>
      <c r="I182" s="102">
        <v>14.43</v>
      </c>
      <c r="J182" s="102">
        <v>4.5599999999999996</v>
      </c>
      <c r="K182" s="393"/>
      <c r="L182" s="393"/>
      <c r="M182" s="297">
        <v>6.9020000000000001</v>
      </c>
      <c r="N182" s="297">
        <v>9.5210000000000008</v>
      </c>
      <c r="O182" s="297">
        <v>14.417</v>
      </c>
    </row>
    <row r="183" spans="1:15">
      <c r="A183" s="296">
        <v>40429</v>
      </c>
      <c r="B183" s="393"/>
      <c r="C183" s="297"/>
      <c r="D183" s="297"/>
      <c r="E183" s="393"/>
      <c r="F183" s="101">
        <v>8.59</v>
      </c>
      <c r="G183" s="101">
        <v>3.99</v>
      </c>
      <c r="H183" s="393"/>
      <c r="I183" s="101">
        <v>14.42</v>
      </c>
      <c r="J183" s="101">
        <v>4.6100000000000003</v>
      </c>
      <c r="K183" s="393"/>
      <c r="L183" s="393"/>
      <c r="M183" s="297">
        <v>6.9269999999999996</v>
      </c>
      <c r="N183" s="297">
        <v>9.5350000000000001</v>
      </c>
      <c r="O183" s="297">
        <v>14.456</v>
      </c>
    </row>
    <row r="184" spans="1:15">
      <c r="A184" s="296">
        <v>40430</v>
      </c>
      <c r="B184" s="393"/>
      <c r="C184" s="297"/>
      <c r="D184" s="297"/>
      <c r="E184" s="393"/>
      <c r="F184" s="102">
        <v>8.59</v>
      </c>
      <c r="G184" s="102">
        <v>4.04</v>
      </c>
      <c r="H184" s="393"/>
      <c r="I184" s="102">
        <v>14.42</v>
      </c>
      <c r="J184" s="102">
        <v>4.6399999999999997</v>
      </c>
      <c r="K184" s="393"/>
      <c r="L184" s="393"/>
      <c r="M184" s="297">
        <v>6.8940000000000001</v>
      </c>
      <c r="N184" s="297">
        <v>9.4619999999999997</v>
      </c>
      <c r="O184" s="297">
        <v>14.422000000000001</v>
      </c>
    </row>
    <row r="185" spans="1:15">
      <c r="A185" s="296">
        <v>40431</v>
      </c>
      <c r="B185" s="393"/>
      <c r="C185" s="297"/>
      <c r="D185" s="297"/>
      <c r="E185" s="393"/>
      <c r="F185" s="101">
        <v>8.59</v>
      </c>
      <c r="G185" s="101">
        <v>4.0999999999999996</v>
      </c>
      <c r="H185" s="393"/>
      <c r="I185" s="101">
        <v>14.42</v>
      </c>
      <c r="J185" s="101">
        <v>4.6900000000000004</v>
      </c>
      <c r="K185" s="393"/>
      <c r="L185" s="393"/>
      <c r="M185" s="297">
        <v>6.8650000000000002</v>
      </c>
      <c r="N185" s="297">
        <v>9.4280000000000008</v>
      </c>
      <c r="O185" s="297">
        <v>14.276999999999999</v>
      </c>
    </row>
    <row r="186" spans="1:15">
      <c r="A186" s="296">
        <v>40434</v>
      </c>
      <c r="B186" s="393"/>
      <c r="C186" s="297"/>
      <c r="D186" s="297"/>
      <c r="E186" s="393"/>
      <c r="F186" s="102">
        <v>8.58</v>
      </c>
      <c r="G186" s="102">
        <v>4.0999999999999996</v>
      </c>
      <c r="H186" s="393"/>
      <c r="I186" s="102">
        <v>14.41</v>
      </c>
      <c r="J186" s="102">
        <v>4.7</v>
      </c>
      <c r="K186" s="393"/>
      <c r="L186" s="393"/>
      <c r="M186" s="297">
        <v>6.7679999999999998</v>
      </c>
      <c r="N186" s="297">
        <v>9.3409999999999993</v>
      </c>
      <c r="O186" s="297">
        <v>13.901999999999999</v>
      </c>
    </row>
    <row r="187" spans="1:15">
      <c r="A187" s="296">
        <v>40435</v>
      </c>
      <c r="B187" s="393"/>
      <c r="C187" s="297"/>
      <c r="D187" s="297"/>
      <c r="E187" s="393"/>
      <c r="F187" s="101">
        <v>8.58</v>
      </c>
      <c r="G187" s="101">
        <v>4.0599999999999996</v>
      </c>
      <c r="H187" s="393"/>
      <c r="I187" s="101">
        <v>14.41</v>
      </c>
      <c r="J187" s="101">
        <v>4.66</v>
      </c>
      <c r="K187" s="393"/>
      <c r="L187" s="393"/>
      <c r="M187" s="297">
        <v>6.6289999999999996</v>
      </c>
      <c r="N187" s="297">
        <v>9.2390000000000008</v>
      </c>
      <c r="O187" s="297">
        <v>13.461</v>
      </c>
    </row>
    <row r="188" spans="1:15">
      <c r="A188" s="296">
        <v>40436</v>
      </c>
      <c r="B188" s="393"/>
      <c r="C188" s="297"/>
      <c r="D188" s="297"/>
      <c r="E188" s="393"/>
      <c r="F188" s="102">
        <v>8.58</v>
      </c>
      <c r="G188" s="102">
        <v>4.09</v>
      </c>
      <c r="H188" s="393"/>
      <c r="I188" s="102">
        <v>14.4</v>
      </c>
      <c r="J188" s="102">
        <v>4.7</v>
      </c>
      <c r="K188" s="393"/>
      <c r="L188" s="393"/>
      <c r="M188" s="297">
        <v>6.5949999999999998</v>
      </c>
      <c r="N188" s="297">
        <v>9.1349999999999998</v>
      </c>
      <c r="O188" s="297">
        <v>13.329000000000001</v>
      </c>
    </row>
    <row r="189" spans="1:15">
      <c r="A189" s="296">
        <v>40437</v>
      </c>
      <c r="B189" s="393"/>
      <c r="C189" s="297"/>
      <c r="D189" s="297"/>
      <c r="E189" s="393"/>
      <c r="F189" s="101">
        <v>8.57</v>
      </c>
      <c r="G189" s="101">
        <v>4.16</v>
      </c>
      <c r="H189" s="393"/>
      <c r="I189" s="101">
        <v>14.4</v>
      </c>
      <c r="J189" s="101">
        <v>4.7699999999999996</v>
      </c>
      <c r="K189" s="393"/>
      <c r="L189" s="393"/>
      <c r="M189" s="297">
        <v>6.5990000000000002</v>
      </c>
      <c r="N189" s="297">
        <v>9.1479999999999997</v>
      </c>
      <c r="O189" s="297">
        <v>13.269</v>
      </c>
    </row>
    <row r="190" spans="1:15">
      <c r="A190" s="296">
        <v>40438</v>
      </c>
      <c r="B190" s="393"/>
      <c r="C190" s="297"/>
      <c r="D190" s="297"/>
      <c r="E190" s="393"/>
      <c r="F190" s="102">
        <v>8.57</v>
      </c>
      <c r="G190" s="102">
        <v>4.13</v>
      </c>
      <c r="H190" s="393"/>
      <c r="I190" s="102">
        <v>14.4</v>
      </c>
      <c r="J190" s="102">
        <v>4.7300000000000004</v>
      </c>
      <c r="K190" s="393"/>
      <c r="L190" s="393"/>
      <c r="M190" s="297">
        <v>6.5839999999999996</v>
      </c>
      <c r="N190" s="297">
        <v>9.0960000000000001</v>
      </c>
      <c r="O190" s="297">
        <v>13.180999999999999</v>
      </c>
    </row>
    <row r="191" spans="1:15">
      <c r="A191" s="296">
        <v>40441</v>
      </c>
      <c r="B191" s="393"/>
      <c r="C191" s="297"/>
      <c r="D191" s="297"/>
      <c r="E191" s="393"/>
      <c r="F191" s="101">
        <v>8.56</v>
      </c>
      <c r="G191" s="101">
        <v>4.16</v>
      </c>
      <c r="H191" s="393"/>
      <c r="I191" s="101">
        <v>14.39</v>
      </c>
      <c r="J191" s="101">
        <v>4.76</v>
      </c>
      <c r="K191" s="393"/>
      <c r="L191" s="393"/>
      <c r="M191" s="297">
        <v>6.5979999999999999</v>
      </c>
      <c r="N191" s="297">
        <v>9.0429999999999993</v>
      </c>
      <c r="O191" s="297">
        <v>13.151</v>
      </c>
    </row>
    <row r="192" spans="1:15">
      <c r="A192" s="296">
        <v>40442</v>
      </c>
      <c r="B192" s="393"/>
      <c r="C192" s="297"/>
      <c r="D192" s="297"/>
      <c r="E192" s="393"/>
      <c r="F192" s="102">
        <v>8.56</v>
      </c>
      <c r="G192" s="102">
        <v>4.13</v>
      </c>
      <c r="H192" s="393"/>
      <c r="I192" s="102">
        <v>14.39</v>
      </c>
      <c r="J192" s="102">
        <v>4.74</v>
      </c>
      <c r="K192" s="393"/>
      <c r="L192" s="393"/>
      <c r="M192" s="297">
        <v>6.57</v>
      </c>
      <c r="N192" s="297">
        <v>8.984</v>
      </c>
      <c r="O192" s="297">
        <v>13.12</v>
      </c>
    </row>
    <row r="193" spans="1:15">
      <c r="A193" s="296">
        <v>40443</v>
      </c>
      <c r="B193" s="393"/>
      <c r="C193" s="297"/>
      <c r="D193" s="297"/>
      <c r="E193" s="393"/>
      <c r="F193" s="101">
        <v>8.56</v>
      </c>
      <c r="G193" s="101">
        <v>4.05</v>
      </c>
      <c r="H193" s="393"/>
      <c r="I193" s="101">
        <v>14.38</v>
      </c>
      <c r="J193" s="101">
        <v>4.67</v>
      </c>
      <c r="K193" s="393"/>
      <c r="L193" s="393"/>
      <c r="M193" s="297">
        <v>6.5490000000000004</v>
      </c>
      <c r="N193" s="297">
        <v>8.9649999999999999</v>
      </c>
      <c r="O193" s="297">
        <v>13.096</v>
      </c>
    </row>
    <row r="194" spans="1:15">
      <c r="A194" s="296">
        <v>40444</v>
      </c>
      <c r="B194" s="393"/>
      <c r="C194" s="297"/>
      <c r="D194" s="297"/>
      <c r="E194" s="393"/>
      <c r="F194" s="102">
        <v>8.5500000000000007</v>
      </c>
      <c r="G194" s="102">
        <v>4.01</v>
      </c>
      <c r="H194" s="393"/>
      <c r="I194" s="102">
        <v>14.38</v>
      </c>
      <c r="J194" s="102">
        <v>4.6399999999999997</v>
      </c>
      <c r="K194" s="393"/>
      <c r="L194" s="393"/>
      <c r="M194" s="297">
        <v>6.5730000000000004</v>
      </c>
      <c r="N194" s="297">
        <v>9.1129999999999995</v>
      </c>
      <c r="O194" s="297">
        <v>13.279</v>
      </c>
    </row>
    <row r="195" spans="1:15">
      <c r="A195" s="296">
        <v>40445</v>
      </c>
      <c r="B195" s="393"/>
      <c r="C195" s="297"/>
      <c r="D195" s="297"/>
      <c r="E195" s="393"/>
      <c r="F195" s="101">
        <v>8.5500000000000007</v>
      </c>
      <c r="G195" s="101">
        <v>4.07</v>
      </c>
      <c r="H195" s="393"/>
      <c r="I195" s="101">
        <v>14.38</v>
      </c>
      <c r="J195" s="101">
        <v>4.7</v>
      </c>
      <c r="K195" s="393"/>
      <c r="L195" s="393"/>
      <c r="M195" s="297">
        <v>6.58</v>
      </c>
      <c r="N195" s="297">
        <v>9.1</v>
      </c>
      <c r="O195" s="297">
        <v>13.327999999999999</v>
      </c>
    </row>
    <row r="196" spans="1:15">
      <c r="A196" s="296">
        <v>40448</v>
      </c>
      <c r="B196" s="393"/>
      <c r="C196" s="297"/>
      <c r="D196" s="297"/>
      <c r="E196" s="393"/>
      <c r="F196" s="102">
        <v>8.5399999999999991</v>
      </c>
      <c r="G196" s="102">
        <v>4.03</v>
      </c>
      <c r="H196" s="393"/>
      <c r="I196" s="102">
        <v>14.37</v>
      </c>
      <c r="J196" s="102">
        <v>4.6500000000000004</v>
      </c>
      <c r="K196" s="393"/>
      <c r="L196" s="393"/>
      <c r="M196" s="297">
        <v>6.5579999999999998</v>
      </c>
      <c r="N196" s="297">
        <v>9.09</v>
      </c>
      <c r="O196" s="297">
        <v>13.191000000000001</v>
      </c>
    </row>
    <row r="197" spans="1:15">
      <c r="A197" s="296">
        <v>40449</v>
      </c>
      <c r="B197" s="393"/>
      <c r="C197" s="297"/>
      <c r="D197" s="297"/>
      <c r="E197" s="393"/>
      <c r="F197" s="101">
        <v>8.5399999999999991</v>
      </c>
      <c r="G197" s="101">
        <v>4.03</v>
      </c>
      <c r="H197" s="393"/>
      <c r="I197" s="101">
        <v>14.37</v>
      </c>
      <c r="J197" s="101">
        <v>4.66</v>
      </c>
      <c r="K197" s="393"/>
      <c r="L197" s="393"/>
      <c r="M197" s="297">
        <v>6.5659999999999998</v>
      </c>
      <c r="N197" s="297">
        <v>9.0980000000000008</v>
      </c>
      <c r="O197" s="297">
        <v>13.259</v>
      </c>
    </row>
    <row r="198" spans="1:15">
      <c r="A198" s="296">
        <v>40450</v>
      </c>
      <c r="B198" s="393"/>
      <c r="C198" s="297"/>
      <c r="D198" s="297"/>
      <c r="E198" s="393"/>
      <c r="F198" s="102">
        <v>8.5399999999999991</v>
      </c>
      <c r="G198" s="102">
        <v>4.04</v>
      </c>
      <c r="H198" s="393"/>
      <c r="I198" s="102">
        <v>14.37</v>
      </c>
      <c r="J198" s="102">
        <v>4.67</v>
      </c>
      <c r="K198" s="393"/>
      <c r="L198" s="393"/>
      <c r="M198" s="297">
        <v>6.5170000000000003</v>
      </c>
      <c r="N198" s="297">
        <v>9.02</v>
      </c>
      <c r="O198" s="297">
        <v>13.207000000000001</v>
      </c>
    </row>
    <row r="199" spans="1:15">
      <c r="A199" s="296">
        <v>40451</v>
      </c>
      <c r="B199" s="393"/>
      <c r="C199" s="297"/>
      <c r="D199" s="297"/>
      <c r="E199" s="393"/>
      <c r="F199" s="101">
        <v>8.5299999999999994</v>
      </c>
      <c r="G199" s="101">
        <v>4.08</v>
      </c>
      <c r="H199" s="393"/>
      <c r="I199" s="101">
        <v>14.36</v>
      </c>
      <c r="J199" s="101">
        <v>4.71</v>
      </c>
      <c r="K199" s="393"/>
      <c r="L199" s="393"/>
      <c r="M199" s="297">
        <v>6.52</v>
      </c>
      <c r="N199" s="297">
        <v>8.8629999999999995</v>
      </c>
      <c r="O199" s="297">
        <v>13.68</v>
      </c>
    </row>
    <row r="200" spans="1:15">
      <c r="A200" s="296">
        <v>40452</v>
      </c>
      <c r="B200" s="393"/>
      <c r="C200" s="297"/>
      <c r="D200" s="297"/>
      <c r="E200" s="393"/>
      <c r="F200" s="102">
        <v>8.6199999999999992</v>
      </c>
      <c r="G200" s="102">
        <v>4.09</v>
      </c>
      <c r="H200" s="393"/>
      <c r="I200" s="102">
        <v>14.19</v>
      </c>
      <c r="J200" s="102">
        <v>4.67</v>
      </c>
      <c r="K200" s="393"/>
      <c r="L200" s="393"/>
      <c r="M200" s="297">
        <v>6.5179999999999998</v>
      </c>
      <c r="N200" s="297">
        <v>8.8740000000000006</v>
      </c>
      <c r="O200" s="297">
        <v>13.678000000000001</v>
      </c>
    </row>
    <row r="201" spans="1:15">
      <c r="A201" s="296">
        <v>40455</v>
      </c>
      <c r="B201" s="393"/>
      <c r="C201" s="297"/>
      <c r="D201" s="297"/>
      <c r="E201" s="393"/>
      <c r="F201" s="101">
        <v>8.61</v>
      </c>
      <c r="G201" s="101">
        <v>4.05</v>
      </c>
      <c r="H201" s="393"/>
      <c r="I201" s="101">
        <v>14.18</v>
      </c>
      <c r="J201" s="101">
        <v>4.6500000000000004</v>
      </c>
      <c r="K201" s="393"/>
      <c r="L201" s="393"/>
      <c r="M201" s="297">
        <v>6.4690000000000003</v>
      </c>
      <c r="N201" s="297">
        <v>8.6780000000000008</v>
      </c>
      <c r="O201" s="297">
        <v>13.539</v>
      </c>
    </row>
    <row r="202" spans="1:15">
      <c r="A202" s="296">
        <v>40456</v>
      </c>
      <c r="B202" s="393"/>
      <c r="C202" s="297"/>
      <c r="D202" s="297"/>
      <c r="E202" s="393"/>
      <c r="F202" s="102">
        <v>8.61</v>
      </c>
      <c r="G202" s="102">
        <v>4.0599999999999996</v>
      </c>
      <c r="H202" s="393"/>
      <c r="I202" s="102">
        <v>14.18</v>
      </c>
      <c r="J202" s="102">
        <v>4.66</v>
      </c>
      <c r="K202" s="393"/>
      <c r="L202" s="393"/>
      <c r="M202" s="297">
        <v>6.4240000000000004</v>
      </c>
      <c r="N202" s="297">
        <v>8.6620000000000008</v>
      </c>
      <c r="O202" s="297">
        <v>13.484999999999999</v>
      </c>
    </row>
    <row r="203" spans="1:15">
      <c r="A203" s="296">
        <v>40457</v>
      </c>
      <c r="B203" s="393"/>
      <c r="C203" s="297"/>
      <c r="D203" s="297"/>
      <c r="E203" s="393"/>
      <c r="F203" s="101">
        <v>8.6</v>
      </c>
      <c r="G203" s="101">
        <v>4</v>
      </c>
      <c r="H203" s="393"/>
      <c r="I203" s="101">
        <v>14.18</v>
      </c>
      <c r="J203" s="101">
        <v>4.5999999999999996</v>
      </c>
      <c r="K203" s="393"/>
      <c r="L203" s="393"/>
      <c r="M203" s="297">
        <v>6.3479999999999999</v>
      </c>
      <c r="N203" s="297">
        <v>8.6630000000000003</v>
      </c>
      <c r="O203" s="297">
        <v>13.250999999999999</v>
      </c>
    </row>
    <row r="204" spans="1:15">
      <c r="A204" s="296">
        <v>40458</v>
      </c>
      <c r="B204" s="393"/>
      <c r="C204" s="297"/>
      <c r="D204" s="297"/>
      <c r="E204" s="393"/>
      <c r="F204" s="102">
        <v>8.6</v>
      </c>
      <c r="G204" s="102">
        <v>4.03</v>
      </c>
      <c r="H204" s="393"/>
      <c r="I204" s="102">
        <v>14.17</v>
      </c>
      <c r="J204" s="102">
        <v>4.63</v>
      </c>
      <c r="K204" s="393"/>
      <c r="L204" s="393"/>
      <c r="M204" s="297">
        <v>6.2960000000000003</v>
      </c>
      <c r="N204" s="297">
        <v>8.5559999999999992</v>
      </c>
      <c r="O204" s="297">
        <v>12.992000000000001</v>
      </c>
    </row>
    <row r="205" spans="1:15">
      <c r="A205" s="296">
        <v>40459</v>
      </c>
      <c r="B205" s="393"/>
      <c r="C205" s="297"/>
      <c r="D205" s="297"/>
      <c r="E205" s="393"/>
      <c r="F205" s="101">
        <v>8.6</v>
      </c>
      <c r="G205" s="101">
        <v>4.01</v>
      </c>
      <c r="H205" s="393"/>
      <c r="I205" s="101">
        <v>14.17</v>
      </c>
      <c r="J205" s="101">
        <v>4.6100000000000003</v>
      </c>
      <c r="K205" s="393"/>
      <c r="L205" s="393"/>
      <c r="M205" s="297">
        <v>6.2670000000000003</v>
      </c>
      <c r="N205" s="297">
        <v>8.5459999999999994</v>
      </c>
      <c r="O205" s="297">
        <v>12.912000000000001</v>
      </c>
    </row>
    <row r="206" spans="1:15">
      <c r="A206" s="296">
        <v>40462</v>
      </c>
      <c r="B206" s="393"/>
      <c r="C206" s="297"/>
      <c r="D206" s="297"/>
      <c r="E206" s="393"/>
      <c r="F206" s="102">
        <v>8.59</v>
      </c>
      <c r="G206" s="102">
        <v>4.0199999999999996</v>
      </c>
      <c r="H206" s="393"/>
      <c r="I206" s="102">
        <v>14.16</v>
      </c>
      <c r="J206" s="102">
        <v>4.6100000000000003</v>
      </c>
      <c r="K206" s="393"/>
      <c r="L206" s="393"/>
      <c r="M206" s="297">
        <v>6.218</v>
      </c>
      <c r="N206" s="297">
        <v>8.4770000000000003</v>
      </c>
      <c r="O206" s="297">
        <v>12.747</v>
      </c>
    </row>
    <row r="207" spans="1:15">
      <c r="A207" s="296">
        <v>40463</v>
      </c>
      <c r="B207" s="393"/>
      <c r="C207" s="297"/>
      <c r="D207" s="297"/>
      <c r="E207" s="393"/>
      <c r="F207" s="101">
        <v>8.59</v>
      </c>
      <c r="G207" s="101">
        <v>3.99</v>
      </c>
      <c r="H207" s="393"/>
      <c r="I207" s="101">
        <v>14.16</v>
      </c>
      <c r="J207" s="101">
        <v>4.58</v>
      </c>
      <c r="K207" s="393"/>
      <c r="L207" s="393"/>
      <c r="M207" s="297">
        <v>6.2</v>
      </c>
      <c r="N207" s="297">
        <v>8.4570000000000007</v>
      </c>
      <c r="O207" s="297">
        <v>12.701000000000001</v>
      </c>
    </row>
    <row r="208" spans="1:15">
      <c r="A208" s="296">
        <v>40464</v>
      </c>
      <c r="B208" s="393"/>
      <c r="C208" s="297"/>
      <c r="D208" s="297"/>
      <c r="E208" s="393"/>
      <c r="F208" s="102">
        <v>8.58</v>
      </c>
      <c r="G208" s="102">
        <v>4.01</v>
      </c>
      <c r="H208" s="393"/>
      <c r="I208" s="102">
        <v>14.16</v>
      </c>
      <c r="J208" s="102">
        <v>4.6100000000000003</v>
      </c>
      <c r="K208" s="393"/>
      <c r="L208" s="393"/>
      <c r="M208" s="297">
        <v>6.1529999999999996</v>
      </c>
      <c r="N208" s="297">
        <v>8.3339999999999996</v>
      </c>
      <c r="O208" s="297">
        <v>12.526</v>
      </c>
    </row>
    <row r="209" spans="1:15">
      <c r="A209" s="296">
        <v>40465</v>
      </c>
      <c r="B209" s="393"/>
      <c r="C209" s="297"/>
      <c r="D209" s="297"/>
      <c r="E209" s="393"/>
      <c r="F209" s="101">
        <v>8.58</v>
      </c>
      <c r="G209" s="101">
        <v>4.0199999999999996</v>
      </c>
      <c r="H209" s="393"/>
      <c r="I209" s="101">
        <v>14.15</v>
      </c>
      <c r="J209" s="101">
        <v>4.62</v>
      </c>
      <c r="K209" s="393"/>
      <c r="L209" s="393"/>
      <c r="M209" s="297">
        <v>6.1479999999999997</v>
      </c>
      <c r="N209" s="297">
        <v>8.3680000000000003</v>
      </c>
      <c r="O209" s="297">
        <v>12.461</v>
      </c>
    </row>
    <row r="210" spans="1:15">
      <c r="A210" s="296">
        <v>40466</v>
      </c>
      <c r="B210" s="393"/>
      <c r="C210" s="297"/>
      <c r="D210" s="297"/>
      <c r="E210" s="393"/>
      <c r="F210" s="102">
        <v>8.58</v>
      </c>
      <c r="G210" s="102">
        <v>4.08</v>
      </c>
      <c r="H210" s="393"/>
      <c r="I210" s="102">
        <v>14.15</v>
      </c>
      <c r="J210" s="102">
        <v>4.68</v>
      </c>
      <c r="K210" s="393"/>
      <c r="L210" s="393"/>
      <c r="M210" s="297">
        <v>6.1609999999999996</v>
      </c>
      <c r="N210" s="297">
        <v>8.4429999999999996</v>
      </c>
      <c r="O210" s="297">
        <v>12.429</v>
      </c>
    </row>
    <row r="211" spans="1:15">
      <c r="A211" s="296">
        <v>40469</v>
      </c>
      <c r="B211" s="393"/>
      <c r="C211" s="297"/>
      <c r="D211" s="297"/>
      <c r="E211" s="393"/>
      <c r="F211" s="101">
        <v>8.57</v>
      </c>
      <c r="G211" s="101">
        <v>4.12</v>
      </c>
      <c r="H211" s="393"/>
      <c r="I211" s="101">
        <v>14.14</v>
      </c>
      <c r="J211" s="101">
        <v>4.71</v>
      </c>
      <c r="K211" s="393"/>
      <c r="L211" s="393"/>
      <c r="M211" s="297">
        <v>6.1909999999999998</v>
      </c>
      <c r="N211" s="297">
        <v>8.5050000000000008</v>
      </c>
      <c r="O211" s="297">
        <v>12.629</v>
      </c>
    </row>
    <row r="212" spans="1:15">
      <c r="A212" s="296">
        <v>40470</v>
      </c>
      <c r="B212" s="393"/>
      <c r="C212" s="297"/>
      <c r="D212" s="297"/>
      <c r="E212" s="393"/>
      <c r="F212" s="102">
        <v>8.57</v>
      </c>
      <c r="G212" s="102">
        <v>4.1500000000000004</v>
      </c>
      <c r="H212" s="393"/>
      <c r="I212" s="102">
        <v>14.14</v>
      </c>
      <c r="J212" s="102">
        <v>4.74</v>
      </c>
      <c r="K212" s="393"/>
      <c r="L212" s="393"/>
      <c r="M212" s="297">
        <v>6.1840000000000002</v>
      </c>
      <c r="N212" s="297">
        <v>8.5380000000000003</v>
      </c>
      <c r="O212" s="297">
        <v>12.612</v>
      </c>
    </row>
    <row r="213" spans="1:15">
      <c r="A213" s="296">
        <v>40471</v>
      </c>
      <c r="B213" s="393"/>
      <c r="C213" s="297"/>
      <c r="D213" s="297"/>
      <c r="E213" s="393"/>
      <c r="F213" s="101">
        <v>8.57</v>
      </c>
      <c r="G213" s="101">
        <v>4.1900000000000004</v>
      </c>
      <c r="H213" s="393"/>
      <c r="I213" s="101">
        <v>14.14</v>
      </c>
      <c r="J213" s="101">
        <v>4.76</v>
      </c>
      <c r="K213" s="393"/>
      <c r="L213" s="393"/>
      <c r="M213" s="297">
        <v>6.2190000000000003</v>
      </c>
      <c r="N213" s="297">
        <v>8.51</v>
      </c>
      <c r="O213" s="297">
        <v>12.631</v>
      </c>
    </row>
    <row r="214" spans="1:15">
      <c r="A214" s="296">
        <v>40472</v>
      </c>
      <c r="B214" s="393"/>
      <c r="C214" s="297"/>
      <c r="D214" s="297"/>
      <c r="E214" s="393"/>
      <c r="F214" s="102">
        <v>8.56</v>
      </c>
      <c r="G214" s="102">
        <v>4.21</v>
      </c>
      <c r="H214" s="393"/>
      <c r="I214" s="102">
        <v>14.14</v>
      </c>
      <c r="J214" s="102">
        <v>4.79</v>
      </c>
      <c r="K214" s="393"/>
      <c r="L214" s="393"/>
      <c r="M214" s="297">
        <v>6.2030000000000003</v>
      </c>
      <c r="N214" s="297">
        <v>8.5809999999999995</v>
      </c>
      <c r="O214" s="297">
        <v>12.553000000000001</v>
      </c>
    </row>
    <row r="215" spans="1:15">
      <c r="A215" s="296">
        <v>40473</v>
      </c>
      <c r="B215" s="393"/>
      <c r="C215" s="297"/>
      <c r="D215" s="297"/>
      <c r="E215" s="393"/>
      <c r="F215" s="101">
        <v>8.56</v>
      </c>
      <c r="G215" s="101">
        <v>4.21</v>
      </c>
      <c r="H215" s="393"/>
      <c r="I215" s="101">
        <v>14.13</v>
      </c>
      <c r="J215" s="101">
        <v>4.78</v>
      </c>
      <c r="K215" s="393"/>
      <c r="L215" s="393"/>
      <c r="M215" s="297">
        <v>6.18</v>
      </c>
      <c r="N215" s="297">
        <v>8.4870000000000001</v>
      </c>
      <c r="O215" s="297">
        <v>12.539</v>
      </c>
    </row>
    <row r="216" spans="1:15">
      <c r="A216" s="296">
        <v>40476</v>
      </c>
      <c r="B216" s="393"/>
      <c r="C216" s="297"/>
      <c r="D216" s="297"/>
      <c r="E216" s="393"/>
      <c r="F216" s="102">
        <v>8.5500000000000007</v>
      </c>
      <c r="G216" s="102">
        <v>4.18</v>
      </c>
      <c r="H216" s="393"/>
      <c r="I216" s="102">
        <v>14.12</v>
      </c>
      <c r="J216" s="102">
        <v>4.76</v>
      </c>
      <c r="K216" s="393"/>
      <c r="L216" s="393"/>
      <c r="M216" s="297">
        <v>6.1340000000000003</v>
      </c>
      <c r="N216" s="297">
        <v>8.4390000000000001</v>
      </c>
      <c r="O216" s="297">
        <v>12.345000000000001</v>
      </c>
    </row>
    <row r="217" spans="1:15">
      <c r="A217" s="296">
        <v>40477</v>
      </c>
      <c r="B217" s="393"/>
      <c r="C217" s="297"/>
      <c r="D217" s="297"/>
      <c r="E217" s="393"/>
      <c r="F217" s="101">
        <v>8.5500000000000007</v>
      </c>
      <c r="G217" s="101">
        <v>4.2300000000000004</v>
      </c>
      <c r="H217" s="393"/>
      <c r="I217" s="101">
        <v>14.12</v>
      </c>
      <c r="J217" s="101">
        <v>4.8</v>
      </c>
      <c r="K217" s="393"/>
      <c r="L217" s="393"/>
      <c r="M217" s="297">
        <v>6.1440000000000001</v>
      </c>
      <c r="N217" s="297">
        <v>8.5109999999999992</v>
      </c>
      <c r="O217" s="297">
        <v>12.314</v>
      </c>
    </row>
    <row r="218" spans="1:15">
      <c r="A218" s="296">
        <v>40478</v>
      </c>
      <c r="B218" s="393"/>
      <c r="C218" s="297"/>
      <c r="D218" s="297"/>
      <c r="E218" s="393"/>
      <c r="F218" s="102">
        <v>8.5500000000000007</v>
      </c>
      <c r="G218" s="102">
        <v>4.28</v>
      </c>
      <c r="H218" s="393"/>
      <c r="I218" s="102">
        <v>14.12</v>
      </c>
      <c r="J218" s="102">
        <v>4.8499999999999996</v>
      </c>
      <c r="K218" s="393"/>
      <c r="L218" s="393"/>
      <c r="M218" s="297">
        <v>6.1680000000000001</v>
      </c>
      <c r="N218" s="297">
        <v>8.4710000000000001</v>
      </c>
      <c r="O218" s="297">
        <v>12.361000000000001</v>
      </c>
    </row>
    <row r="219" spans="1:15">
      <c r="A219" s="296">
        <v>40479</v>
      </c>
      <c r="B219" s="393"/>
      <c r="C219" s="297"/>
      <c r="D219" s="297"/>
      <c r="E219" s="393"/>
      <c r="F219" s="101">
        <v>8.5399999999999991</v>
      </c>
      <c r="G219" s="101">
        <v>4.29</v>
      </c>
      <c r="H219" s="393"/>
      <c r="I219" s="101">
        <v>14.12</v>
      </c>
      <c r="J219" s="101">
        <v>4.8499999999999996</v>
      </c>
      <c r="K219" s="393"/>
      <c r="L219" s="393"/>
      <c r="M219" s="297">
        <v>6.1609999999999996</v>
      </c>
      <c r="N219" s="297">
        <v>8.5380000000000003</v>
      </c>
      <c r="O219" s="297">
        <v>12.147</v>
      </c>
    </row>
    <row r="220" spans="1:15">
      <c r="A220" s="296">
        <v>40480</v>
      </c>
      <c r="B220" s="393"/>
      <c r="C220" s="297"/>
      <c r="D220" s="297"/>
      <c r="E220" s="393"/>
      <c r="F220" s="102">
        <v>8.5399999999999991</v>
      </c>
      <c r="G220" s="102">
        <v>4.25</v>
      </c>
      <c r="H220" s="393"/>
      <c r="I220" s="102">
        <v>14.11</v>
      </c>
      <c r="J220" s="102">
        <v>4.82</v>
      </c>
      <c r="K220" s="393"/>
      <c r="L220" s="393"/>
      <c r="M220" s="297">
        <v>6.1609999999999996</v>
      </c>
      <c r="N220" s="297">
        <v>8.6180000000000003</v>
      </c>
      <c r="O220" s="297">
        <v>12.241</v>
      </c>
    </row>
    <row r="221" spans="1:15">
      <c r="A221" s="296">
        <v>40482</v>
      </c>
      <c r="B221" s="393"/>
      <c r="C221" s="297"/>
      <c r="D221" s="297"/>
      <c r="E221" s="393"/>
      <c r="F221" s="101">
        <v>8.5399999999999991</v>
      </c>
      <c r="G221" s="101">
        <v>4.25</v>
      </c>
      <c r="H221" s="393"/>
      <c r="I221" s="101">
        <v>14.11</v>
      </c>
      <c r="J221" s="101">
        <v>4.82</v>
      </c>
      <c r="K221" s="393"/>
      <c r="L221" s="393"/>
      <c r="M221" s="297">
        <v>0</v>
      </c>
      <c r="N221" s="297">
        <v>0</v>
      </c>
      <c r="O221" s="297">
        <v>0</v>
      </c>
    </row>
    <row r="222" spans="1:15">
      <c r="A222" s="296">
        <v>40483</v>
      </c>
      <c r="B222" s="393"/>
      <c r="C222" s="297"/>
      <c r="D222" s="297"/>
      <c r="E222" s="393"/>
      <c r="F222" s="102">
        <v>8.56</v>
      </c>
      <c r="G222" s="102">
        <v>4.1900000000000004</v>
      </c>
      <c r="H222" s="393"/>
      <c r="I222" s="102">
        <v>14.11</v>
      </c>
      <c r="J222" s="102">
        <v>4.7699999999999996</v>
      </c>
      <c r="K222" s="393"/>
      <c r="L222" s="393"/>
      <c r="M222" s="297">
        <v>6.5629999999999997</v>
      </c>
      <c r="N222" s="297">
        <v>8.5359999999999996</v>
      </c>
      <c r="O222" s="297">
        <v>12.279</v>
      </c>
    </row>
    <row r="223" spans="1:15">
      <c r="A223" s="296">
        <v>40484</v>
      </c>
      <c r="B223" s="393"/>
      <c r="C223" s="297"/>
      <c r="D223" s="297"/>
      <c r="E223" s="393"/>
      <c r="F223" s="101">
        <v>8.5500000000000007</v>
      </c>
      <c r="G223" s="101">
        <v>4.1900000000000004</v>
      </c>
      <c r="H223" s="393"/>
      <c r="I223" s="101">
        <v>14.1</v>
      </c>
      <c r="J223" s="101">
        <v>4.7699999999999996</v>
      </c>
      <c r="K223" s="393"/>
      <c r="L223" s="393"/>
      <c r="M223" s="297">
        <v>6.5789999999999997</v>
      </c>
      <c r="N223" s="297">
        <v>8.4109999999999996</v>
      </c>
      <c r="O223" s="297">
        <v>12.180999999999999</v>
      </c>
    </row>
    <row r="224" spans="1:15">
      <c r="A224" s="296">
        <v>40485</v>
      </c>
      <c r="B224" s="393"/>
      <c r="C224" s="297"/>
      <c r="D224" s="297"/>
      <c r="E224" s="393"/>
      <c r="F224" s="102">
        <v>8.5500000000000007</v>
      </c>
      <c r="G224" s="102">
        <v>4.1500000000000004</v>
      </c>
      <c r="H224" s="393"/>
      <c r="I224" s="102">
        <v>14.1</v>
      </c>
      <c r="J224" s="102">
        <v>4.7300000000000004</v>
      </c>
      <c r="K224" s="393"/>
      <c r="L224" s="393"/>
      <c r="M224" s="297">
        <v>6.5949999999999998</v>
      </c>
      <c r="N224" s="297">
        <v>8.343</v>
      </c>
      <c r="O224" s="297">
        <v>12.135999999999999</v>
      </c>
    </row>
    <row r="225" spans="1:15">
      <c r="A225" s="296">
        <v>40486</v>
      </c>
      <c r="B225" s="393"/>
      <c r="C225" s="297"/>
      <c r="D225" s="297"/>
      <c r="E225" s="393"/>
      <c r="F225" s="101">
        <v>8.5500000000000007</v>
      </c>
      <c r="G225" s="101">
        <v>4.12</v>
      </c>
      <c r="H225" s="393"/>
      <c r="I225" s="101">
        <v>14.1</v>
      </c>
      <c r="J225" s="101">
        <v>4.72</v>
      </c>
      <c r="K225" s="393"/>
      <c r="L225" s="393"/>
      <c r="M225" s="297">
        <v>6.5860000000000003</v>
      </c>
      <c r="N225" s="297">
        <v>8.3010000000000002</v>
      </c>
      <c r="O225" s="297">
        <v>12.172000000000001</v>
      </c>
    </row>
    <row r="226" spans="1:15">
      <c r="A226" s="296">
        <v>40487</v>
      </c>
      <c r="B226" s="393"/>
      <c r="C226" s="297"/>
      <c r="D226" s="297"/>
      <c r="E226" s="393"/>
      <c r="F226" s="102">
        <v>8.5500000000000007</v>
      </c>
      <c r="G226" s="102">
        <v>4.13</v>
      </c>
      <c r="H226" s="393"/>
      <c r="I226" s="102">
        <v>14.09</v>
      </c>
      <c r="J226" s="102">
        <v>4.7300000000000004</v>
      </c>
      <c r="K226" s="393"/>
      <c r="L226" s="393"/>
      <c r="M226" s="297">
        <v>6.6040000000000001</v>
      </c>
      <c r="N226" s="297">
        <v>8.3539999999999992</v>
      </c>
      <c r="O226" s="297">
        <v>12.282</v>
      </c>
    </row>
    <row r="227" spans="1:15">
      <c r="A227" s="296">
        <v>40490</v>
      </c>
      <c r="B227" s="393"/>
      <c r="C227" s="297"/>
      <c r="D227" s="297"/>
      <c r="E227" s="393"/>
      <c r="F227" s="101">
        <v>8.5399999999999991</v>
      </c>
      <c r="G227" s="101">
        <v>4.12</v>
      </c>
      <c r="H227" s="393"/>
      <c r="I227" s="101">
        <v>14.09</v>
      </c>
      <c r="J227" s="101">
        <v>4.7300000000000004</v>
      </c>
      <c r="K227" s="393"/>
      <c r="L227" s="393"/>
      <c r="M227" s="297">
        <v>6.6109999999999998</v>
      </c>
      <c r="N227" s="297">
        <v>8.0860000000000003</v>
      </c>
      <c r="O227" s="297">
        <v>12.407999999999999</v>
      </c>
    </row>
    <row r="228" spans="1:15">
      <c r="A228" s="296">
        <v>40491</v>
      </c>
      <c r="B228" s="393"/>
      <c r="C228" s="297"/>
      <c r="D228" s="297"/>
      <c r="E228" s="393"/>
      <c r="F228" s="102">
        <v>8.5299999999999994</v>
      </c>
      <c r="G228" s="102">
        <v>4.1399999999999997</v>
      </c>
      <c r="H228" s="393"/>
      <c r="I228" s="102">
        <v>14.08</v>
      </c>
      <c r="J228" s="102">
        <v>4.75</v>
      </c>
      <c r="K228" s="393"/>
      <c r="L228" s="393"/>
      <c r="M228" s="297">
        <v>6.6470000000000002</v>
      </c>
      <c r="N228" s="297">
        <v>8.2129999999999992</v>
      </c>
      <c r="O228" s="297">
        <v>12.608000000000001</v>
      </c>
    </row>
    <row r="229" spans="1:15">
      <c r="A229" s="296">
        <v>40492</v>
      </c>
      <c r="B229" s="393"/>
      <c r="C229" s="297"/>
      <c r="D229" s="297"/>
      <c r="E229" s="393"/>
      <c r="F229" s="101">
        <v>8.5299999999999994</v>
      </c>
      <c r="G229" s="101">
        <v>4.17</v>
      </c>
      <c r="H229" s="393"/>
      <c r="I229" s="101">
        <v>14.08</v>
      </c>
      <c r="J229" s="101">
        <v>4.78</v>
      </c>
      <c r="K229" s="393"/>
      <c r="L229" s="393"/>
      <c r="M229" s="297">
        <v>6.6959999999999997</v>
      </c>
      <c r="N229" s="297">
        <v>8.32</v>
      </c>
      <c r="O229" s="297">
        <v>12.625999999999999</v>
      </c>
    </row>
    <row r="230" spans="1:15">
      <c r="A230" s="296">
        <v>40493</v>
      </c>
      <c r="B230" s="393"/>
      <c r="C230" s="297"/>
      <c r="D230" s="297"/>
      <c r="E230" s="393"/>
      <c r="F230" s="102">
        <v>8.5299999999999994</v>
      </c>
      <c r="G230" s="102">
        <v>4.1900000000000004</v>
      </c>
      <c r="H230" s="393"/>
      <c r="I230" s="102">
        <v>14.08</v>
      </c>
      <c r="J230" s="102">
        <v>4.79</v>
      </c>
      <c r="K230" s="393"/>
      <c r="L230" s="393"/>
      <c r="M230" s="297">
        <v>6.8369999999999997</v>
      </c>
      <c r="N230" s="297">
        <v>8.25</v>
      </c>
      <c r="O230" s="297">
        <v>12.994</v>
      </c>
    </row>
    <row r="231" spans="1:15">
      <c r="A231" s="296">
        <v>40494</v>
      </c>
      <c r="B231" s="393"/>
      <c r="C231" s="297"/>
      <c r="D231" s="297"/>
      <c r="E231" s="393"/>
      <c r="F231" s="101">
        <v>8.5299999999999994</v>
      </c>
      <c r="G231" s="101">
        <v>4.2699999999999996</v>
      </c>
      <c r="H231" s="393"/>
      <c r="I231" s="101">
        <v>14.08</v>
      </c>
      <c r="J231" s="101">
        <v>4.87</v>
      </c>
      <c r="K231" s="393"/>
      <c r="L231" s="393"/>
      <c r="M231" s="297">
        <v>6.9080000000000004</v>
      </c>
      <c r="N231" s="297">
        <v>8.4990000000000006</v>
      </c>
      <c r="O231" s="297">
        <v>13.122999999999999</v>
      </c>
    </row>
    <row r="232" spans="1:15">
      <c r="A232" s="296">
        <v>40497</v>
      </c>
      <c r="B232" s="393"/>
      <c r="C232" s="297"/>
      <c r="D232" s="297"/>
      <c r="E232" s="393"/>
      <c r="F232" s="102">
        <v>8.52</v>
      </c>
      <c r="G232" s="102">
        <v>4.33</v>
      </c>
      <c r="H232" s="393"/>
      <c r="I232" s="102">
        <v>14.07</v>
      </c>
      <c r="J232" s="102">
        <v>4.93</v>
      </c>
      <c r="K232" s="393"/>
      <c r="L232" s="393"/>
      <c r="M232" s="297">
        <v>6.8890000000000002</v>
      </c>
      <c r="N232" s="297">
        <v>8.4540000000000006</v>
      </c>
      <c r="O232" s="297">
        <v>13.093999999999999</v>
      </c>
    </row>
    <row r="233" spans="1:15">
      <c r="A233" s="296">
        <v>40498</v>
      </c>
      <c r="B233" s="393"/>
      <c r="C233" s="297"/>
      <c r="D233" s="297"/>
      <c r="E233" s="393"/>
      <c r="F233" s="101">
        <v>8.51</v>
      </c>
      <c r="G233" s="101">
        <v>4.4000000000000004</v>
      </c>
      <c r="H233" s="393"/>
      <c r="I233" s="101">
        <v>14.06</v>
      </c>
      <c r="J233" s="101">
        <v>5</v>
      </c>
      <c r="K233" s="393"/>
      <c r="L233" s="393"/>
      <c r="M233" s="297">
        <v>6.9020000000000001</v>
      </c>
      <c r="N233" s="297">
        <v>8.4969999999999999</v>
      </c>
      <c r="O233" s="297">
        <v>13.066000000000001</v>
      </c>
    </row>
    <row r="234" spans="1:15">
      <c r="A234" s="296">
        <v>40499</v>
      </c>
      <c r="B234" s="393"/>
      <c r="C234" s="297"/>
      <c r="D234" s="297"/>
      <c r="E234" s="393"/>
      <c r="F234" s="102">
        <v>8.51</v>
      </c>
      <c r="G234" s="102">
        <v>4.37</v>
      </c>
      <c r="H234" s="393"/>
      <c r="I234" s="102">
        <v>14.06</v>
      </c>
      <c r="J234" s="102">
        <v>4.9800000000000004</v>
      </c>
      <c r="K234" s="393"/>
      <c r="L234" s="393"/>
      <c r="M234" s="297">
        <v>6.9459999999999997</v>
      </c>
      <c r="N234" s="297">
        <v>8.4290000000000003</v>
      </c>
      <c r="O234" s="297">
        <v>13.066000000000001</v>
      </c>
    </row>
    <row r="235" spans="1:15">
      <c r="A235" s="296">
        <v>40500</v>
      </c>
      <c r="B235" s="393"/>
      <c r="C235" s="297"/>
      <c r="D235" s="297"/>
      <c r="E235" s="393"/>
      <c r="F235" s="101">
        <v>8.51</v>
      </c>
      <c r="G235" s="101">
        <v>4.46</v>
      </c>
      <c r="H235" s="393"/>
      <c r="I235" s="101">
        <v>14.06</v>
      </c>
      <c r="J235" s="101">
        <v>5.07</v>
      </c>
      <c r="K235" s="393"/>
      <c r="L235" s="393"/>
      <c r="M235" s="297">
        <v>6.9480000000000004</v>
      </c>
      <c r="N235" s="297">
        <v>8.4480000000000004</v>
      </c>
      <c r="O235" s="297">
        <v>13.042999999999999</v>
      </c>
    </row>
    <row r="236" spans="1:15">
      <c r="A236" s="296">
        <v>40501</v>
      </c>
      <c r="B236" s="393"/>
      <c r="C236" s="297"/>
      <c r="D236" s="297"/>
      <c r="E236" s="393"/>
      <c r="F236" s="102">
        <v>8.51</v>
      </c>
      <c r="G236" s="102">
        <v>4.47</v>
      </c>
      <c r="H236" s="393"/>
      <c r="I236" s="102">
        <v>14.06</v>
      </c>
      <c r="J236" s="102">
        <v>5.08</v>
      </c>
      <c r="K236" s="393"/>
      <c r="L236" s="393"/>
      <c r="M236" s="297">
        <v>6.9619999999999997</v>
      </c>
      <c r="N236" s="297">
        <v>8.3759999999999994</v>
      </c>
      <c r="O236" s="297">
        <v>13.039</v>
      </c>
    </row>
    <row r="237" spans="1:15">
      <c r="A237" s="296">
        <v>40504</v>
      </c>
      <c r="B237" s="393"/>
      <c r="C237" s="297"/>
      <c r="D237" s="297"/>
      <c r="E237" s="393"/>
      <c r="F237" s="101">
        <v>8.5</v>
      </c>
      <c r="G237" s="101">
        <v>4.42</v>
      </c>
      <c r="H237" s="393"/>
      <c r="I237" s="101">
        <v>14.05</v>
      </c>
      <c r="J237" s="101">
        <v>5.03</v>
      </c>
      <c r="K237" s="393"/>
      <c r="L237" s="393"/>
      <c r="M237" s="297">
        <v>6.968</v>
      </c>
      <c r="N237" s="297">
        <v>8.3249999999999993</v>
      </c>
      <c r="O237" s="297">
        <v>13.177</v>
      </c>
    </row>
    <row r="238" spans="1:15">
      <c r="A238" s="296">
        <v>40505</v>
      </c>
      <c r="B238" s="393"/>
      <c r="C238" s="297"/>
      <c r="D238" s="297"/>
      <c r="E238" s="393"/>
      <c r="F238" s="102">
        <v>8.5</v>
      </c>
      <c r="G238" s="102">
        <v>4.3499999999999996</v>
      </c>
      <c r="H238" s="393"/>
      <c r="I238" s="102">
        <v>14.04</v>
      </c>
      <c r="J238" s="102">
        <v>4.9800000000000004</v>
      </c>
      <c r="K238" s="393"/>
      <c r="L238" s="393"/>
      <c r="M238" s="297">
        <v>7.1319999999999997</v>
      </c>
      <c r="N238" s="297">
        <v>8.42</v>
      </c>
      <c r="O238" s="297">
        <v>13.53</v>
      </c>
    </row>
    <row r="239" spans="1:15">
      <c r="A239" s="296">
        <v>40506</v>
      </c>
      <c r="B239" s="393"/>
      <c r="C239" s="297"/>
      <c r="D239" s="297"/>
      <c r="E239" s="393"/>
      <c r="F239" s="101">
        <v>8.49</v>
      </c>
      <c r="G239" s="101">
        <v>4.5</v>
      </c>
      <c r="H239" s="393"/>
      <c r="I239" s="101">
        <v>14.04</v>
      </c>
      <c r="J239" s="101">
        <v>5.12</v>
      </c>
      <c r="K239" s="393"/>
      <c r="L239" s="393"/>
      <c r="M239" s="297">
        <v>7.2610000000000001</v>
      </c>
      <c r="N239" s="297">
        <v>8.5660000000000007</v>
      </c>
      <c r="O239" s="297">
        <v>13.891</v>
      </c>
    </row>
    <row r="240" spans="1:15">
      <c r="A240" s="296">
        <v>40507</v>
      </c>
      <c r="B240" s="393"/>
      <c r="C240" s="297"/>
      <c r="D240" s="297"/>
      <c r="E240" s="393"/>
      <c r="F240" s="102">
        <v>8.49</v>
      </c>
      <c r="G240" s="102">
        <v>4.55</v>
      </c>
      <c r="H240" s="393"/>
      <c r="I240" s="102">
        <v>14.04</v>
      </c>
      <c r="J240" s="102">
        <v>5.17</v>
      </c>
      <c r="K240" s="393"/>
      <c r="L240" s="393"/>
      <c r="M240" s="297">
        <v>7.2759999999999998</v>
      </c>
      <c r="N240" s="297">
        <v>8.7189999999999994</v>
      </c>
      <c r="O240" s="297">
        <v>13.887</v>
      </c>
    </row>
    <row r="241" spans="1:15">
      <c r="A241" s="296">
        <v>40508</v>
      </c>
      <c r="B241" s="393"/>
      <c r="C241" s="297"/>
      <c r="D241" s="297"/>
      <c r="E241" s="393"/>
      <c r="F241" s="101">
        <v>8.49</v>
      </c>
      <c r="G241" s="101">
        <v>4.57</v>
      </c>
      <c r="H241" s="393"/>
      <c r="I241" s="101">
        <v>14.04</v>
      </c>
      <c r="J241" s="101">
        <v>5.19</v>
      </c>
      <c r="K241" s="393"/>
      <c r="L241" s="393"/>
      <c r="M241" s="297">
        <v>7.4160000000000004</v>
      </c>
      <c r="N241" s="297">
        <v>8.6140000000000008</v>
      </c>
      <c r="O241" s="297">
        <v>14.194000000000001</v>
      </c>
    </row>
    <row r="242" spans="1:15">
      <c r="A242" s="296">
        <v>40511</v>
      </c>
      <c r="B242" s="393"/>
      <c r="C242" s="297"/>
      <c r="D242" s="297"/>
      <c r="E242" s="393"/>
      <c r="F242" s="102">
        <v>8.48</v>
      </c>
      <c r="G242" s="102">
        <v>4.62</v>
      </c>
      <c r="H242" s="393"/>
      <c r="I242" s="102">
        <v>14.03</v>
      </c>
      <c r="J242" s="102">
        <v>5.24</v>
      </c>
      <c r="K242" s="393"/>
      <c r="L242" s="393"/>
      <c r="M242" s="297">
        <v>7.4889999999999999</v>
      </c>
      <c r="N242" s="297">
        <v>8.718</v>
      </c>
      <c r="O242" s="297">
        <v>14.331</v>
      </c>
    </row>
    <row r="243" spans="1:15">
      <c r="A243" s="296">
        <v>40512</v>
      </c>
      <c r="B243" s="393"/>
      <c r="C243" s="297"/>
      <c r="D243" s="297"/>
      <c r="E243" s="393"/>
      <c r="F243" s="101">
        <v>8.48</v>
      </c>
      <c r="G243" s="101">
        <v>4.58</v>
      </c>
      <c r="H243" s="393"/>
      <c r="I243" s="101">
        <v>14.03</v>
      </c>
      <c r="J243" s="101">
        <v>5.2</v>
      </c>
      <c r="K243" s="393"/>
      <c r="L243" s="393"/>
      <c r="M243" s="297">
        <v>7.968</v>
      </c>
      <c r="N243" s="297">
        <v>9.2170000000000005</v>
      </c>
      <c r="O243" s="297">
        <v>13.574</v>
      </c>
    </row>
    <row r="244" spans="1:15">
      <c r="A244" s="296">
        <v>40513</v>
      </c>
      <c r="B244" s="393"/>
      <c r="C244" s="297"/>
      <c r="D244" s="297"/>
      <c r="E244" s="393"/>
      <c r="F244" s="102">
        <v>8.52</v>
      </c>
      <c r="G244" s="102">
        <v>4.6900000000000004</v>
      </c>
      <c r="H244" s="393"/>
      <c r="I244" s="102">
        <v>14.02</v>
      </c>
      <c r="J244" s="102">
        <v>5.29</v>
      </c>
      <c r="K244" s="393"/>
      <c r="L244" s="393"/>
      <c r="M244" s="297">
        <v>7.9059999999999997</v>
      </c>
      <c r="N244" s="297">
        <v>9.0960000000000001</v>
      </c>
      <c r="O244" s="297">
        <v>13.488</v>
      </c>
    </row>
    <row r="245" spans="1:15">
      <c r="A245" s="296">
        <v>40514</v>
      </c>
      <c r="B245" s="393"/>
      <c r="C245" s="297"/>
      <c r="D245" s="297"/>
      <c r="E245" s="393"/>
      <c r="F245" s="101">
        <v>8.52</v>
      </c>
      <c r="G245" s="101">
        <v>4.7300000000000004</v>
      </c>
      <c r="H245" s="393"/>
      <c r="I245" s="101">
        <v>14.02</v>
      </c>
      <c r="J245" s="101">
        <v>5.33</v>
      </c>
      <c r="K245" s="393"/>
      <c r="L245" s="393"/>
      <c r="M245" s="297">
        <v>7.8529999999999998</v>
      </c>
      <c r="N245" s="297">
        <v>8.99</v>
      </c>
      <c r="O245" s="297">
        <v>13.333</v>
      </c>
    </row>
    <row r="246" spans="1:15">
      <c r="A246" s="296">
        <v>40515</v>
      </c>
      <c r="B246" s="393"/>
      <c r="C246" s="297"/>
      <c r="D246" s="297"/>
      <c r="E246" s="393"/>
      <c r="F246" s="102">
        <v>8.52</v>
      </c>
      <c r="G246" s="102">
        <v>4.74</v>
      </c>
      <c r="H246" s="393"/>
      <c r="I246" s="102">
        <v>14.02</v>
      </c>
      <c r="J246" s="102">
        <v>5.35</v>
      </c>
      <c r="K246" s="393"/>
      <c r="L246" s="393"/>
      <c r="M246" s="297">
        <v>7.7949999999999999</v>
      </c>
      <c r="N246" s="297">
        <v>8.9369999999999994</v>
      </c>
      <c r="O246" s="297">
        <v>13.08</v>
      </c>
    </row>
    <row r="247" spans="1:15">
      <c r="A247" s="296">
        <v>40518</v>
      </c>
      <c r="B247" s="393"/>
      <c r="C247" s="297"/>
      <c r="D247" s="297"/>
      <c r="E247" s="393"/>
      <c r="F247" s="101">
        <v>8.51</v>
      </c>
      <c r="G247" s="101">
        <v>4.7</v>
      </c>
      <c r="H247" s="393"/>
      <c r="I247" s="101">
        <v>14.01</v>
      </c>
      <c r="J247" s="101">
        <v>5.31</v>
      </c>
      <c r="K247" s="393"/>
      <c r="L247" s="393"/>
      <c r="M247" s="297">
        <v>7.7290000000000001</v>
      </c>
      <c r="N247" s="297">
        <v>8.8330000000000002</v>
      </c>
      <c r="O247" s="297">
        <v>12.775</v>
      </c>
    </row>
    <row r="248" spans="1:15">
      <c r="A248" s="296">
        <v>40519</v>
      </c>
      <c r="B248" s="393"/>
      <c r="C248" s="297"/>
      <c r="D248" s="297"/>
      <c r="E248" s="393"/>
      <c r="F248" s="102">
        <v>8.51</v>
      </c>
      <c r="G248" s="102">
        <v>4.7699999999999996</v>
      </c>
      <c r="H248" s="393"/>
      <c r="I248" s="102">
        <v>14.01</v>
      </c>
      <c r="J248" s="102">
        <v>5.39</v>
      </c>
      <c r="K248" s="393"/>
      <c r="L248" s="393"/>
      <c r="M248" s="297">
        <v>7.7130000000000001</v>
      </c>
      <c r="N248" s="297">
        <v>8.7729999999999997</v>
      </c>
      <c r="O248" s="297">
        <v>12.635</v>
      </c>
    </row>
    <row r="249" spans="1:15">
      <c r="A249" s="296">
        <v>40520</v>
      </c>
      <c r="B249" s="393"/>
      <c r="C249" s="297"/>
      <c r="D249" s="297"/>
      <c r="E249" s="393"/>
      <c r="F249" s="101">
        <v>8.5</v>
      </c>
      <c r="G249" s="101">
        <v>4.84</v>
      </c>
      <c r="H249" s="393"/>
      <c r="I249" s="101">
        <v>14</v>
      </c>
      <c r="J249" s="101">
        <v>5.45</v>
      </c>
      <c r="K249" s="393"/>
      <c r="L249" s="393"/>
      <c r="M249" s="297">
        <v>7.7169999999999996</v>
      </c>
      <c r="N249" s="297">
        <v>8.7859999999999996</v>
      </c>
      <c r="O249" s="297">
        <v>12.593</v>
      </c>
    </row>
    <row r="250" spans="1:15">
      <c r="A250" s="296">
        <v>40521</v>
      </c>
      <c r="B250" s="393"/>
      <c r="C250" s="297"/>
      <c r="D250" s="297"/>
      <c r="E250" s="393"/>
      <c r="F250" s="102">
        <v>8.5</v>
      </c>
      <c r="G250" s="102">
        <v>4.8</v>
      </c>
      <c r="H250" s="393"/>
      <c r="I250" s="102">
        <v>14</v>
      </c>
      <c r="J250" s="102">
        <v>5.41</v>
      </c>
      <c r="K250" s="393"/>
      <c r="L250" s="393"/>
      <c r="M250" s="297">
        <v>7.7050000000000001</v>
      </c>
      <c r="N250" s="297">
        <v>8.7729999999999997</v>
      </c>
      <c r="O250" s="297">
        <v>12.67</v>
      </c>
    </row>
    <row r="251" spans="1:15">
      <c r="A251" s="296">
        <v>40522</v>
      </c>
      <c r="B251" s="393"/>
      <c r="C251" s="297"/>
      <c r="D251" s="297"/>
      <c r="E251" s="393"/>
      <c r="F251" s="101">
        <v>8.5</v>
      </c>
      <c r="G251" s="101">
        <v>4.8099999999999996</v>
      </c>
      <c r="H251" s="393"/>
      <c r="I251" s="101">
        <v>14</v>
      </c>
      <c r="J251" s="101">
        <v>5.41</v>
      </c>
      <c r="K251" s="393"/>
      <c r="L251" s="393"/>
      <c r="M251" s="297">
        <v>7.73</v>
      </c>
      <c r="N251" s="297">
        <v>8.7810000000000006</v>
      </c>
      <c r="O251" s="297">
        <v>12.641</v>
      </c>
    </row>
    <row r="252" spans="1:15">
      <c r="A252" s="296">
        <v>40525</v>
      </c>
      <c r="B252" s="393"/>
      <c r="C252" s="297"/>
      <c r="D252" s="297"/>
      <c r="E252" s="393"/>
      <c r="F252" s="102">
        <v>8.49</v>
      </c>
      <c r="G252" s="102">
        <v>4.84</v>
      </c>
      <c r="H252" s="393"/>
      <c r="I252" s="102">
        <v>13.99</v>
      </c>
      <c r="J252" s="102">
        <v>5.45</v>
      </c>
      <c r="K252" s="393"/>
      <c r="L252" s="393"/>
      <c r="M252" s="297">
        <v>7.742</v>
      </c>
      <c r="N252" s="297">
        <v>8.7650000000000006</v>
      </c>
      <c r="O252" s="297">
        <v>12.695</v>
      </c>
    </row>
    <row r="253" spans="1:15">
      <c r="A253" s="296">
        <v>40526</v>
      </c>
      <c r="B253" s="393"/>
      <c r="C253" s="297"/>
      <c r="D253" s="297"/>
      <c r="E253" s="393"/>
      <c r="F253" s="101">
        <v>8.49</v>
      </c>
      <c r="G253" s="101">
        <v>4.88</v>
      </c>
      <c r="H253" s="393"/>
      <c r="I253" s="101">
        <v>13.99</v>
      </c>
      <c r="J253" s="101">
        <v>5.5</v>
      </c>
      <c r="K253" s="393"/>
      <c r="L253" s="393"/>
      <c r="M253" s="297">
        <v>7.742</v>
      </c>
      <c r="N253" s="297">
        <v>8.6790000000000003</v>
      </c>
      <c r="O253" s="297">
        <v>12.657</v>
      </c>
    </row>
    <row r="254" spans="1:15">
      <c r="A254" s="296">
        <v>40527</v>
      </c>
      <c r="B254" s="393"/>
      <c r="C254" s="297"/>
      <c r="D254" s="297"/>
      <c r="E254" s="393"/>
      <c r="F254" s="102">
        <v>8.48</v>
      </c>
      <c r="G254" s="102">
        <v>4.87</v>
      </c>
      <c r="H254" s="393"/>
      <c r="I254" s="102">
        <v>13.98</v>
      </c>
      <c r="J254" s="102">
        <v>5.49</v>
      </c>
      <c r="K254" s="393"/>
      <c r="L254" s="393"/>
      <c r="M254" s="297">
        <v>7.7229999999999999</v>
      </c>
      <c r="N254" s="297">
        <v>8.6649999999999991</v>
      </c>
      <c r="O254" s="297">
        <v>12.66</v>
      </c>
    </row>
    <row r="255" spans="1:15">
      <c r="A255" s="296">
        <v>40528</v>
      </c>
      <c r="B255" s="393"/>
      <c r="C255" s="297"/>
      <c r="D255" s="297"/>
      <c r="E255" s="393"/>
      <c r="F255" s="101">
        <v>8.48</v>
      </c>
      <c r="G255" s="101">
        <v>4.9000000000000004</v>
      </c>
      <c r="H255" s="393"/>
      <c r="I255" s="101">
        <v>13.98</v>
      </c>
      <c r="J255" s="101">
        <v>5.53</v>
      </c>
      <c r="K255" s="393"/>
      <c r="L255" s="393"/>
      <c r="M255" s="297">
        <v>7.7460000000000004</v>
      </c>
      <c r="N255" s="297">
        <v>8.6549999999999994</v>
      </c>
      <c r="O255" s="297">
        <v>12.653</v>
      </c>
    </row>
    <row r="256" spans="1:15">
      <c r="A256" s="296">
        <v>40529</v>
      </c>
      <c r="B256" s="393"/>
      <c r="C256" s="297"/>
      <c r="D256" s="297"/>
      <c r="E256" s="393"/>
      <c r="F256" s="102">
        <v>8.48</v>
      </c>
      <c r="G256" s="102">
        <v>4.8600000000000003</v>
      </c>
      <c r="H256" s="393"/>
      <c r="I256" s="102">
        <v>13.98</v>
      </c>
      <c r="J256" s="102">
        <v>5.49</v>
      </c>
      <c r="K256" s="393"/>
      <c r="L256" s="393"/>
      <c r="M256" s="297">
        <v>7.7439999999999998</v>
      </c>
      <c r="N256" s="297">
        <v>8.6590000000000007</v>
      </c>
      <c r="O256" s="297">
        <v>12.638999999999999</v>
      </c>
    </row>
    <row r="257" spans="1:15">
      <c r="A257" s="296">
        <v>40532</v>
      </c>
      <c r="B257" s="393"/>
      <c r="C257" s="297"/>
      <c r="D257" s="297"/>
      <c r="E257" s="393"/>
      <c r="F257" s="101">
        <v>8.4700000000000006</v>
      </c>
      <c r="G257" s="101">
        <v>4.79</v>
      </c>
      <c r="H257" s="393"/>
      <c r="I257" s="101">
        <v>13.97</v>
      </c>
      <c r="J257" s="101">
        <v>5.44</v>
      </c>
      <c r="K257" s="393"/>
      <c r="L257" s="393"/>
      <c r="M257" s="297">
        <v>7.7039999999999997</v>
      </c>
      <c r="N257" s="297">
        <v>8.6630000000000003</v>
      </c>
      <c r="O257" s="297">
        <v>12.59</v>
      </c>
    </row>
    <row r="258" spans="1:15">
      <c r="A258" s="296">
        <v>40533</v>
      </c>
      <c r="B258" s="393"/>
      <c r="C258" s="297"/>
      <c r="D258" s="297"/>
      <c r="E258" s="393"/>
      <c r="F258" s="102">
        <v>8.4700000000000006</v>
      </c>
      <c r="G258" s="102">
        <v>4.8</v>
      </c>
      <c r="H258" s="393"/>
      <c r="I258" s="102">
        <v>13.97</v>
      </c>
      <c r="J258" s="102">
        <v>5.45</v>
      </c>
      <c r="K258" s="393"/>
      <c r="L258" s="393"/>
      <c r="M258" s="297">
        <v>7.7039999999999997</v>
      </c>
      <c r="N258" s="297">
        <v>8.6440000000000001</v>
      </c>
      <c r="O258" s="297">
        <v>12.558</v>
      </c>
    </row>
    <row r="259" spans="1:15">
      <c r="A259" s="296">
        <v>40534</v>
      </c>
      <c r="B259" s="393"/>
      <c r="C259" s="297"/>
      <c r="D259" s="297"/>
      <c r="E259" s="393"/>
      <c r="F259" s="101">
        <v>8.4600000000000009</v>
      </c>
      <c r="G259" s="101">
        <v>4.76</v>
      </c>
      <c r="H259" s="393"/>
      <c r="I259" s="101">
        <v>13.97</v>
      </c>
      <c r="J259" s="101">
        <v>5.42</v>
      </c>
      <c r="K259" s="393"/>
      <c r="L259" s="393"/>
      <c r="M259" s="297">
        <v>7.6829999999999998</v>
      </c>
      <c r="N259" s="297">
        <v>8.6289999999999996</v>
      </c>
      <c r="O259" s="297">
        <v>12.603999999999999</v>
      </c>
    </row>
    <row r="260" spans="1:15">
      <c r="A260" s="296">
        <v>40535</v>
      </c>
      <c r="B260" s="393"/>
      <c r="C260" s="297"/>
      <c r="D260" s="297"/>
      <c r="E260" s="393"/>
      <c r="F260" s="102">
        <v>8.4600000000000009</v>
      </c>
      <c r="G260" s="102">
        <v>4.79</v>
      </c>
      <c r="H260" s="393"/>
      <c r="I260" s="102">
        <v>13.96</v>
      </c>
      <c r="J260" s="102">
        <v>5.45</v>
      </c>
      <c r="K260" s="393"/>
      <c r="L260" s="393"/>
      <c r="M260" s="297">
        <v>7.6609999999999996</v>
      </c>
      <c r="N260" s="297">
        <v>8.5690000000000008</v>
      </c>
      <c r="O260" s="297">
        <v>12.579000000000001</v>
      </c>
    </row>
    <row r="261" spans="1:15">
      <c r="A261" s="296">
        <v>40539</v>
      </c>
      <c r="B261" s="393"/>
      <c r="C261" s="297"/>
      <c r="D261" s="297"/>
      <c r="E261" s="393"/>
      <c r="F261" s="101">
        <v>8.4499999999999993</v>
      </c>
      <c r="G261" s="101">
        <v>4.82</v>
      </c>
      <c r="H261" s="393"/>
      <c r="I261" s="101">
        <v>13.95</v>
      </c>
      <c r="J261" s="101">
        <v>5.48</v>
      </c>
      <c r="K261" s="393"/>
      <c r="L261" s="393"/>
      <c r="M261" s="297">
        <v>7.6509999999999998</v>
      </c>
      <c r="N261" s="297">
        <v>8.5679999999999996</v>
      </c>
      <c r="O261" s="297">
        <v>12.585000000000001</v>
      </c>
    </row>
    <row r="262" spans="1:15">
      <c r="A262" s="296">
        <v>40540</v>
      </c>
      <c r="B262" s="393"/>
      <c r="C262" s="297"/>
      <c r="D262" s="297"/>
      <c r="E262" s="393"/>
      <c r="F262" s="102">
        <v>8.4499999999999993</v>
      </c>
      <c r="G262" s="102">
        <v>4.7699999999999996</v>
      </c>
      <c r="H262" s="393"/>
      <c r="I262" s="102">
        <v>13.95</v>
      </c>
      <c r="J262" s="102">
        <v>5.44</v>
      </c>
      <c r="K262" s="393"/>
      <c r="L262" s="393"/>
      <c r="M262" s="297">
        <v>7.65</v>
      </c>
      <c r="N262" s="297">
        <v>8.5670000000000002</v>
      </c>
      <c r="O262" s="297">
        <v>12.589</v>
      </c>
    </row>
    <row r="263" spans="1:15">
      <c r="A263" s="296">
        <v>40541</v>
      </c>
      <c r="B263" s="393"/>
      <c r="C263" s="297"/>
      <c r="D263" s="297"/>
      <c r="E263" s="393"/>
      <c r="F263" s="101">
        <v>8.44</v>
      </c>
      <c r="G263" s="101">
        <v>4.8099999999999996</v>
      </c>
      <c r="H263" s="393"/>
      <c r="I263" s="101">
        <v>13.95</v>
      </c>
      <c r="J263" s="101">
        <v>5.48</v>
      </c>
      <c r="K263" s="393"/>
      <c r="L263" s="393"/>
      <c r="M263" s="297">
        <v>7.6580000000000004</v>
      </c>
      <c r="N263" s="297">
        <v>8.5630000000000006</v>
      </c>
      <c r="O263" s="297">
        <v>12.64</v>
      </c>
    </row>
    <row r="264" spans="1:15">
      <c r="A264" s="296">
        <v>40542</v>
      </c>
      <c r="B264" s="393"/>
      <c r="C264" s="297"/>
      <c r="D264" s="297"/>
      <c r="E264" s="393"/>
      <c r="F264" s="102">
        <v>8.44</v>
      </c>
      <c r="G264" s="102">
        <v>4.76</v>
      </c>
      <c r="H264" s="393"/>
      <c r="I264" s="102">
        <v>13.94</v>
      </c>
      <c r="J264" s="102">
        <v>5.43</v>
      </c>
      <c r="K264" s="393"/>
      <c r="L264" s="393"/>
      <c r="M264" s="297">
        <v>7.6319999999999997</v>
      </c>
      <c r="N264" s="297">
        <v>8.5570000000000004</v>
      </c>
      <c r="O264" s="297">
        <v>12.65</v>
      </c>
    </row>
    <row r="265" spans="1:15">
      <c r="A265" s="296">
        <v>40543</v>
      </c>
      <c r="B265" s="393"/>
      <c r="C265" s="297"/>
      <c r="D265" s="297"/>
      <c r="E265" s="393"/>
      <c r="F265" s="101">
        <v>8.44</v>
      </c>
      <c r="G265" s="101">
        <v>4.75</v>
      </c>
      <c r="H265" s="393"/>
      <c r="I265" s="101">
        <v>13.94</v>
      </c>
      <c r="J265" s="101">
        <v>5.42</v>
      </c>
      <c r="K265" s="393"/>
      <c r="L265" s="393"/>
      <c r="M265" s="297">
        <v>6.9349999999999996</v>
      </c>
      <c r="N265" s="297">
        <v>8.9090000000000007</v>
      </c>
      <c r="O265" s="297">
        <v>17.332999999999998</v>
      </c>
    </row>
    <row r="266" spans="1:15">
      <c r="A266" s="296">
        <v>40546</v>
      </c>
      <c r="B266" s="393"/>
      <c r="C266" s="297"/>
      <c r="D266" s="297"/>
      <c r="E266" s="393"/>
      <c r="F266" s="102">
        <v>8.41</v>
      </c>
      <c r="G266" s="102">
        <v>4.74</v>
      </c>
      <c r="H266" s="393"/>
      <c r="I266" s="102">
        <v>13.93</v>
      </c>
      <c r="J266" s="102">
        <v>5.41</v>
      </c>
      <c r="K266" s="393"/>
      <c r="L266" s="393"/>
      <c r="M266" s="297">
        <v>6.9160000000000004</v>
      </c>
      <c r="N266" s="297">
        <v>8.9039999999999999</v>
      </c>
      <c r="O266" s="297">
        <v>17.355</v>
      </c>
    </row>
    <row r="267" spans="1:15">
      <c r="A267" s="296">
        <v>40547</v>
      </c>
      <c r="B267" s="393"/>
      <c r="C267" s="297"/>
      <c r="D267" s="297"/>
      <c r="E267" s="393"/>
      <c r="F267" s="101">
        <v>8.41</v>
      </c>
      <c r="G267" s="101">
        <v>4.6900000000000004</v>
      </c>
      <c r="H267" s="393"/>
      <c r="I267" s="101">
        <v>13.93</v>
      </c>
      <c r="J267" s="101">
        <v>5.36</v>
      </c>
      <c r="K267" s="393"/>
      <c r="L267" s="393"/>
      <c r="M267" s="297">
        <v>6.8120000000000003</v>
      </c>
      <c r="N267" s="297">
        <v>8.6780000000000008</v>
      </c>
      <c r="O267" s="297">
        <v>16.907</v>
      </c>
    </row>
    <row r="268" spans="1:15">
      <c r="A268" s="296">
        <v>40548</v>
      </c>
      <c r="B268" s="393"/>
      <c r="C268" s="297"/>
      <c r="D268" s="297"/>
      <c r="E268" s="393"/>
      <c r="F268" s="102">
        <v>8.4</v>
      </c>
      <c r="G268" s="102">
        <v>4.75</v>
      </c>
      <c r="H268" s="393"/>
      <c r="I268" s="102">
        <v>13.93</v>
      </c>
      <c r="J268" s="102">
        <v>5.42</v>
      </c>
      <c r="K268" s="393"/>
      <c r="L268" s="393"/>
      <c r="M268" s="297">
        <v>6.7629999999999999</v>
      </c>
      <c r="N268" s="297">
        <v>8.5540000000000003</v>
      </c>
      <c r="O268" s="297">
        <v>16.821000000000002</v>
      </c>
    </row>
    <row r="269" spans="1:15">
      <c r="A269" s="296">
        <v>40549</v>
      </c>
      <c r="B269" s="393"/>
      <c r="C269" s="297"/>
      <c r="D269" s="297"/>
      <c r="E269" s="393"/>
      <c r="F269" s="101">
        <v>8.4</v>
      </c>
      <c r="G269" s="101">
        <v>4.7300000000000004</v>
      </c>
      <c r="H269" s="393"/>
      <c r="I269" s="101">
        <v>13.92</v>
      </c>
      <c r="J269" s="101">
        <v>5.41</v>
      </c>
      <c r="K269" s="393"/>
      <c r="L269" s="393"/>
      <c r="M269" s="297">
        <v>6.7640000000000002</v>
      </c>
      <c r="N269" s="297">
        <v>8.4749999999999996</v>
      </c>
      <c r="O269" s="297">
        <v>16.756</v>
      </c>
    </row>
    <row r="270" spans="1:15">
      <c r="A270" s="296">
        <v>40550</v>
      </c>
      <c r="B270" s="393"/>
      <c r="C270" s="297"/>
      <c r="D270" s="297"/>
      <c r="E270" s="393"/>
      <c r="F270" s="102">
        <v>8.4</v>
      </c>
      <c r="G270" s="102">
        <v>4.7</v>
      </c>
      <c r="H270" s="393"/>
      <c r="I270" s="102">
        <v>13.92</v>
      </c>
      <c r="J270" s="102">
        <v>5.39</v>
      </c>
      <c r="K270" s="393"/>
      <c r="L270" s="393"/>
      <c r="M270" s="297">
        <v>6.782</v>
      </c>
      <c r="N270" s="297">
        <v>8.4719999999999995</v>
      </c>
      <c r="O270" s="297">
        <v>16.756</v>
      </c>
    </row>
    <row r="271" spans="1:15">
      <c r="A271" s="296">
        <v>40553</v>
      </c>
      <c r="B271" s="393"/>
      <c r="C271" s="297"/>
      <c r="D271" s="297"/>
      <c r="E271" s="393"/>
      <c r="F271" s="101">
        <v>8.39</v>
      </c>
      <c r="G271" s="101">
        <v>4.71</v>
      </c>
      <c r="H271" s="393"/>
      <c r="I271" s="101">
        <v>13.91</v>
      </c>
      <c r="J271" s="101">
        <v>5.39</v>
      </c>
      <c r="K271" s="393"/>
      <c r="L271" s="393"/>
      <c r="M271" s="297">
        <v>6.9</v>
      </c>
      <c r="N271" s="297">
        <v>8.5229999999999997</v>
      </c>
      <c r="O271" s="297">
        <v>16.824000000000002</v>
      </c>
    </row>
    <row r="272" spans="1:15">
      <c r="A272" s="296">
        <v>40554</v>
      </c>
      <c r="B272" s="393"/>
      <c r="C272" s="297"/>
      <c r="D272" s="297"/>
      <c r="E272" s="393"/>
      <c r="F272" s="102">
        <v>8.39</v>
      </c>
      <c r="G272" s="102">
        <v>4.76</v>
      </c>
      <c r="H272" s="393"/>
      <c r="I272" s="102">
        <v>13.91</v>
      </c>
      <c r="J272" s="102">
        <v>5.44</v>
      </c>
      <c r="K272" s="393"/>
      <c r="L272" s="393"/>
      <c r="M272" s="297">
        <v>6.9050000000000002</v>
      </c>
      <c r="N272" s="297">
        <v>8.468</v>
      </c>
      <c r="O272" s="297">
        <v>16.71</v>
      </c>
    </row>
    <row r="273" spans="1:15">
      <c r="A273" s="296">
        <v>40555</v>
      </c>
      <c r="B273" s="393"/>
      <c r="C273" s="297"/>
      <c r="D273" s="297"/>
      <c r="E273" s="393"/>
      <c r="F273" s="101">
        <v>8.3800000000000008</v>
      </c>
      <c r="G273" s="101">
        <v>4.8499999999999996</v>
      </c>
      <c r="H273" s="393"/>
      <c r="I273" s="101">
        <v>13.91</v>
      </c>
      <c r="J273" s="101">
        <v>5.53</v>
      </c>
      <c r="K273" s="393"/>
      <c r="L273" s="393"/>
      <c r="M273" s="297">
        <v>6.9089999999999998</v>
      </c>
      <c r="N273" s="297">
        <v>8.3930000000000007</v>
      </c>
      <c r="O273" s="297">
        <v>16.545000000000002</v>
      </c>
    </row>
    <row r="274" spans="1:15">
      <c r="A274" s="296">
        <v>40556</v>
      </c>
      <c r="B274" s="393"/>
      <c r="C274" s="297"/>
      <c r="D274" s="297"/>
      <c r="E274" s="393"/>
      <c r="F274" s="102">
        <v>8.3800000000000008</v>
      </c>
      <c r="G274" s="102">
        <v>4.87</v>
      </c>
      <c r="H274" s="393"/>
      <c r="I274" s="102">
        <v>13.91</v>
      </c>
      <c r="J274" s="102">
        <v>5.53</v>
      </c>
      <c r="K274" s="393"/>
      <c r="L274" s="393"/>
      <c r="M274" s="297">
        <v>6.8419999999999996</v>
      </c>
      <c r="N274" s="297">
        <v>8.2409999999999997</v>
      </c>
      <c r="O274" s="297">
        <v>16.137</v>
      </c>
    </row>
    <row r="275" spans="1:15">
      <c r="A275" s="296">
        <v>40557</v>
      </c>
      <c r="B275" s="393"/>
      <c r="C275" s="297"/>
      <c r="D275" s="297"/>
      <c r="E275" s="393"/>
      <c r="F275" s="101">
        <v>8.3800000000000008</v>
      </c>
      <c r="G275" s="101">
        <v>4.8600000000000003</v>
      </c>
      <c r="H275" s="393"/>
      <c r="I275" s="101">
        <v>13.9</v>
      </c>
      <c r="J275" s="101">
        <v>5.5</v>
      </c>
      <c r="K275" s="393"/>
      <c r="L275" s="393"/>
      <c r="M275" s="297">
        <v>6.81</v>
      </c>
      <c r="N275" s="297">
        <v>8.15</v>
      </c>
      <c r="O275" s="297">
        <v>15.823</v>
      </c>
    </row>
    <row r="276" spans="1:15">
      <c r="A276" s="296">
        <v>40560</v>
      </c>
      <c r="B276" s="393"/>
      <c r="C276" s="297"/>
      <c r="D276" s="297"/>
      <c r="E276" s="393"/>
      <c r="F276" s="102">
        <v>8.3699999999999992</v>
      </c>
      <c r="G276" s="102">
        <v>4.8600000000000003</v>
      </c>
      <c r="H276" s="393"/>
      <c r="I276" s="102">
        <v>13.89</v>
      </c>
      <c r="J276" s="102">
        <v>5.5</v>
      </c>
      <c r="K276" s="393"/>
      <c r="L276" s="393"/>
      <c r="M276" s="297">
        <v>6.7839999999999998</v>
      </c>
      <c r="N276" s="297">
        <v>8.14</v>
      </c>
      <c r="O276" s="297">
        <v>15.846</v>
      </c>
    </row>
    <row r="277" spans="1:15">
      <c r="A277" s="296">
        <v>40561</v>
      </c>
      <c r="B277" s="393"/>
      <c r="C277" s="297"/>
      <c r="D277" s="297"/>
      <c r="E277" s="393"/>
      <c r="F277" s="101">
        <v>8.3699999999999992</v>
      </c>
      <c r="G277" s="101">
        <v>4.91</v>
      </c>
      <c r="H277" s="393"/>
      <c r="I277" s="101">
        <v>13.89</v>
      </c>
      <c r="J277" s="101">
        <v>5.55</v>
      </c>
      <c r="K277" s="393"/>
      <c r="L277" s="393"/>
      <c r="M277" s="297">
        <v>6.766</v>
      </c>
      <c r="N277" s="297">
        <v>8.0749999999999993</v>
      </c>
      <c r="O277" s="297">
        <v>15.769</v>
      </c>
    </row>
    <row r="278" spans="1:15">
      <c r="A278" s="296">
        <v>40562</v>
      </c>
      <c r="B278" s="393"/>
      <c r="C278" s="297"/>
      <c r="D278" s="297"/>
      <c r="E278" s="393"/>
      <c r="F278" s="102">
        <v>8.36</v>
      </c>
      <c r="G278" s="102">
        <v>4.87</v>
      </c>
      <c r="H278" s="393"/>
      <c r="I278" s="102">
        <v>13.89</v>
      </c>
      <c r="J278" s="102">
        <v>5.52</v>
      </c>
      <c r="K278" s="393"/>
      <c r="L278" s="393"/>
      <c r="M278" s="297">
        <v>6.734</v>
      </c>
      <c r="N278" s="297">
        <v>8.0269999999999992</v>
      </c>
      <c r="O278" s="297">
        <v>15.708</v>
      </c>
    </row>
    <row r="279" spans="1:15">
      <c r="A279" s="296">
        <v>40563</v>
      </c>
      <c r="B279" s="393"/>
      <c r="C279" s="297"/>
      <c r="D279" s="297"/>
      <c r="E279" s="393"/>
      <c r="F279" s="101">
        <v>8.36</v>
      </c>
      <c r="G279" s="101">
        <v>4.93</v>
      </c>
      <c r="H279" s="393"/>
      <c r="I279" s="101">
        <v>13.89</v>
      </c>
      <c r="J279" s="101">
        <v>5.56</v>
      </c>
      <c r="K279" s="393"/>
      <c r="L279" s="393"/>
      <c r="M279" s="297">
        <v>6.7610000000000001</v>
      </c>
      <c r="N279" s="297">
        <v>8.0459999999999994</v>
      </c>
      <c r="O279" s="297">
        <v>15.547000000000001</v>
      </c>
    </row>
    <row r="280" spans="1:15">
      <c r="A280" s="296">
        <v>40564</v>
      </c>
      <c r="B280" s="393"/>
      <c r="C280" s="297"/>
      <c r="D280" s="297"/>
      <c r="E280" s="393"/>
      <c r="F280" s="102">
        <v>8.36</v>
      </c>
      <c r="G280" s="102">
        <v>4.91</v>
      </c>
      <c r="H280" s="393"/>
      <c r="I280" s="102">
        <v>13.88</v>
      </c>
      <c r="J280" s="102">
        <v>5.54</v>
      </c>
      <c r="K280" s="393"/>
      <c r="L280" s="393"/>
      <c r="M280" s="297">
        <v>6.7409999999999997</v>
      </c>
      <c r="N280" s="297">
        <v>8.0169999999999995</v>
      </c>
      <c r="O280" s="297">
        <v>15.417</v>
      </c>
    </row>
    <row r="281" spans="1:15">
      <c r="A281" s="296">
        <v>40567</v>
      </c>
      <c r="B281" s="393"/>
      <c r="C281" s="297"/>
      <c r="D281" s="297"/>
      <c r="E281" s="393"/>
      <c r="F281" s="101">
        <v>8.35</v>
      </c>
      <c r="G281" s="101">
        <v>4.8600000000000003</v>
      </c>
      <c r="H281" s="393"/>
      <c r="I281" s="101">
        <v>13.88</v>
      </c>
      <c r="J281" s="101">
        <v>5.5</v>
      </c>
      <c r="K281" s="393"/>
      <c r="L281" s="393"/>
      <c r="M281" s="297">
        <v>6.7069999999999999</v>
      </c>
      <c r="N281" s="297">
        <v>8.0190000000000001</v>
      </c>
      <c r="O281" s="297">
        <v>15.204000000000001</v>
      </c>
    </row>
    <row r="282" spans="1:15">
      <c r="A282" s="296">
        <v>40568</v>
      </c>
      <c r="B282" s="393"/>
      <c r="C282" s="297"/>
      <c r="D282" s="297"/>
      <c r="E282" s="393"/>
      <c r="F282" s="102">
        <v>8.35</v>
      </c>
      <c r="G282" s="102">
        <v>4.8499999999999996</v>
      </c>
      <c r="H282" s="393"/>
      <c r="I282" s="102">
        <v>13.87</v>
      </c>
      <c r="J282" s="102">
        <v>5.49</v>
      </c>
      <c r="K282" s="393"/>
      <c r="L282" s="393"/>
      <c r="M282" s="297">
        <v>6.6890000000000001</v>
      </c>
      <c r="N282" s="297">
        <v>8</v>
      </c>
      <c r="O282" s="297">
        <v>15.186999999999999</v>
      </c>
    </row>
    <row r="283" spans="1:15">
      <c r="A283" s="296">
        <v>40569</v>
      </c>
      <c r="B283" s="393"/>
      <c r="C283" s="297"/>
      <c r="D283" s="297"/>
      <c r="E283" s="393"/>
      <c r="F283" s="101">
        <v>8.35</v>
      </c>
      <c r="G283" s="101">
        <v>4.9000000000000004</v>
      </c>
      <c r="H283" s="393"/>
      <c r="I283" s="101">
        <v>13.87</v>
      </c>
      <c r="J283" s="101">
        <v>5.54</v>
      </c>
      <c r="K283" s="393"/>
      <c r="L283" s="393"/>
      <c r="M283" s="297">
        <v>6.665</v>
      </c>
      <c r="N283" s="297">
        <v>8.0079999999999991</v>
      </c>
      <c r="O283" s="297">
        <v>15.097</v>
      </c>
    </row>
    <row r="284" spans="1:15">
      <c r="A284" s="296">
        <v>40570</v>
      </c>
      <c r="B284" s="393"/>
      <c r="C284" s="297"/>
      <c r="D284" s="297"/>
      <c r="E284" s="393"/>
      <c r="F284" s="102">
        <v>8.34</v>
      </c>
      <c r="G284" s="102">
        <v>4.95</v>
      </c>
      <c r="H284" s="393"/>
      <c r="I284" s="102">
        <v>13.87</v>
      </c>
      <c r="J284" s="102">
        <v>5.57</v>
      </c>
      <c r="K284" s="393"/>
      <c r="L284" s="393"/>
      <c r="M284" s="297">
        <v>6.694</v>
      </c>
      <c r="N284" s="297">
        <v>8.0510000000000002</v>
      </c>
      <c r="O284" s="297">
        <v>15.269</v>
      </c>
    </row>
    <row r="285" spans="1:15">
      <c r="A285" s="296">
        <v>40571</v>
      </c>
      <c r="B285" s="393"/>
      <c r="C285" s="297"/>
      <c r="D285" s="297"/>
      <c r="E285" s="393"/>
      <c r="F285" s="101">
        <v>8.34</v>
      </c>
      <c r="G285" s="101">
        <v>4.92</v>
      </c>
      <c r="H285" s="393"/>
      <c r="I285" s="101">
        <v>13.86</v>
      </c>
      <c r="J285" s="101">
        <v>5.52</v>
      </c>
      <c r="K285" s="393"/>
      <c r="L285" s="393"/>
      <c r="M285" s="297">
        <v>6.6829999999999998</v>
      </c>
      <c r="N285" s="297">
        <v>8.048</v>
      </c>
      <c r="O285" s="297">
        <v>15.090999999999999</v>
      </c>
    </row>
    <row r="286" spans="1:15">
      <c r="A286" s="296">
        <v>40574</v>
      </c>
      <c r="B286" s="393"/>
      <c r="C286" s="297"/>
      <c r="D286" s="297"/>
      <c r="E286" s="393"/>
      <c r="F286" s="102">
        <v>8.33</v>
      </c>
      <c r="G286" s="102">
        <v>4.9400000000000004</v>
      </c>
      <c r="H286" s="393"/>
      <c r="I286" s="102">
        <v>13.86</v>
      </c>
      <c r="J286" s="102">
        <v>5.52</v>
      </c>
      <c r="K286" s="393"/>
      <c r="L286" s="393"/>
      <c r="M286" s="297">
        <v>6.8440000000000003</v>
      </c>
      <c r="N286" s="297">
        <v>8.3330000000000002</v>
      </c>
      <c r="O286" s="297">
        <v>14.962</v>
      </c>
    </row>
    <row r="287" spans="1:15">
      <c r="A287" s="296">
        <v>40575</v>
      </c>
      <c r="B287" s="393"/>
      <c r="C287" s="297"/>
      <c r="D287" s="297"/>
      <c r="E287" s="393"/>
      <c r="F287" s="101">
        <v>8.4</v>
      </c>
      <c r="G287" s="101">
        <v>4.93</v>
      </c>
      <c r="H287" s="393"/>
      <c r="I287" s="101">
        <v>14.05</v>
      </c>
      <c r="J287" s="101">
        <v>5.6</v>
      </c>
      <c r="K287" s="393"/>
      <c r="L287" s="393"/>
      <c r="M287" s="297">
        <v>6.8209999999999997</v>
      </c>
      <c r="N287" s="297">
        <v>8.266</v>
      </c>
      <c r="O287" s="297">
        <v>14.733000000000001</v>
      </c>
    </row>
    <row r="288" spans="1:15">
      <c r="A288" s="296">
        <v>40576</v>
      </c>
      <c r="B288" s="393"/>
      <c r="C288" s="297"/>
      <c r="D288" s="297"/>
      <c r="E288" s="393"/>
      <c r="F288" s="102">
        <v>8.4</v>
      </c>
      <c r="G288" s="102">
        <v>4.93</v>
      </c>
      <c r="H288" s="393"/>
      <c r="I288" s="102">
        <v>14.05</v>
      </c>
      <c r="J288" s="102">
        <v>5.59</v>
      </c>
      <c r="K288" s="393"/>
      <c r="L288" s="393"/>
      <c r="M288" s="297">
        <v>6.7469999999999999</v>
      </c>
      <c r="N288" s="297">
        <v>8.2140000000000004</v>
      </c>
      <c r="O288" s="297">
        <v>14.702</v>
      </c>
    </row>
    <row r="289" spans="1:15">
      <c r="A289" s="296">
        <v>40577</v>
      </c>
      <c r="B289" s="393"/>
      <c r="C289" s="297"/>
      <c r="D289" s="297"/>
      <c r="E289" s="393"/>
      <c r="F289" s="101">
        <v>8.4</v>
      </c>
      <c r="G289" s="101">
        <v>4.87</v>
      </c>
      <c r="H289" s="393"/>
      <c r="I289" s="101">
        <v>14.05</v>
      </c>
      <c r="J289" s="101">
        <v>5.55</v>
      </c>
      <c r="K289" s="393"/>
      <c r="L289" s="393"/>
      <c r="M289" s="297">
        <v>6.75</v>
      </c>
      <c r="N289" s="297">
        <v>8.19</v>
      </c>
      <c r="O289" s="297">
        <v>14.709</v>
      </c>
    </row>
    <row r="290" spans="1:15">
      <c r="A290" s="296">
        <v>40578</v>
      </c>
      <c r="B290" s="393"/>
      <c r="C290" s="297"/>
      <c r="D290" s="297"/>
      <c r="E290" s="393"/>
      <c r="F290" s="102">
        <v>8.4</v>
      </c>
      <c r="G290" s="102">
        <v>4.92</v>
      </c>
      <c r="H290" s="393"/>
      <c r="I290" s="102">
        <v>14.05</v>
      </c>
      <c r="J290" s="102">
        <v>5.59</v>
      </c>
      <c r="K290" s="393"/>
      <c r="L290" s="393"/>
      <c r="M290" s="297">
        <v>6.7519999999999998</v>
      </c>
      <c r="N290" s="297">
        <v>8.2010000000000005</v>
      </c>
      <c r="O290" s="297">
        <v>14.747</v>
      </c>
    </row>
    <row r="291" spans="1:15">
      <c r="A291" s="296">
        <v>40581</v>
      </c>
      <c r="B291" s="393"/>
      <c r="C291" s="297"/>
      <c r="D291" s="297"/>
      <c r="E291" s="393"/>
      <c r="F291" s="101">
        <v>8.39</v>
      </c>
      <c r="G291" s="101">
        <v>4.88</v>
      </c>
      <c r="H291" s="393"/>
      <c r="I291" s="101">
        <v>14.04</v>
      </c>
      <c r="J291" s="101">
        <v>5.56</v>
      </c>
      <c r="K291" s="393"/>
      <c r="L291" s="393"/>
      <c r="M291" s="297">
        <v>6.7210000000000001</v>
      </c>
      <c r="N291" s="297">
        <v>8.0960000000000001</v>
      </c>
      <c r="O291" s="297">
        <v>14.689</v>
      </c>
    </row>
    <row r="292" spans="1:15">
      <c r="A292" s="296">
        <v>40582</v>
      </c>
      <c r="B292" s="393"/>
      <c r="C292" s="297"/>
      <c r="D292" s="297"/>
      <c r="E292" s="393"/>
      <c r="F292" s="102">
        <v>8.39</v>
      </c>
      <c r="G292" s="102">
        <v>4.87</v>
      </c>
      <c r="H292" s="393"/>
      <c r="I292" s="102">
        <v>14.03</v>
      </c>
      <c r="J292" s="102">
        <v>5.56</v>
      </c>
      <c r="K292" s="393"/>
      <c r="L292" s="393"/>
      <c r="M292" s="297">
        <v>6.694</v>
      </c>
      <c r="N292" s="297">
        <v>8.0540000000000003</v>
      </c>
      <c r="O292" s="297">
        <v>14.624000000000001</v>
      </c>
    </row>
    <row r="293" spans="1:15">
      <c r="A293" s="296">
        <v>40583</v>
      </c>
      <c r="B293" s="393"/>
      <c r="C293" s="297"/>
      <c r="D293" s="297"/>
      <c r="E293" s="393"/>
      <c r="F293" s="101">
        <v>8.3800000000000008</v>
      </c>
      <c r="G293" s="101">
        <v>4.9000000000000004</v>
      </c>
      <c r="H293" s="393"/>
      <c r="I293" s="101">
        <v>14.03</v>
      </c>
      <c r="J293" s="101">
        <v>5.59</v>
      </c>
      <c r="K293" s="393"/>
      <c r="L293" s="393"/>
      <c r="M293" s="297">
        <v>6.6769999999999996</v>
      </c>
      <c r="N293" s="297">
        <v>8.0350000000000001</v>
      </c>
      <c r="O293" s="297">
        <v>14.534000000000001</v>
      </c>
    </row>
    <row r="294" spans="1:15">
      <c r="A294" s="296">
        <v>40584</v>
      </c>
      <c r="B294" s="393"/>
      <c r="C294" s="297"/>
      <c r="D294" s="297"/>
      <c r="E294" s="393"/>
      <c r="F294" s="102">
        <v>8.3800000000000008</v>
      </c>
      <c r="G294" s="102">
        <v>4.8899999999999997</v>
      </c>
      <c r="H294" s="393"/>
      <c r="I294" s="102">
        <v>14.03</v>
      </c>
      <c r="J294" s="102">
        <v>5.58</v>
      </c>
      <c r="K294" s="393"/>
      <c r="L294" s="393"/>
      <c r="M294" s="297">
        <v>6.6710000000000003</v>
      </c>
      <c r="N294" s="297">
        <v>8.0739999999999998</v>
      </c>
      <c r="O294" s="297">
        <v>14.592000000000001</v>
      </c>
    </row>
    <row r="295" spans="1:15">
      <c r="A295" s="296">
        <v>40585</v>
      </c>
      <c r="B295" s="393"/>
      <c r="C295" s="297"/>
      <c r="D295" s="297"/>
      <c r="E295" s="393"/>
      <c r="F295" s="101">
        <v>8.3800000000000008</v>
      </c>
      <c r="G295" s="101">
        <v>4.8600000000000003</v>
      </c>
      <c r="H295" s="393"/>
      <c r="I295" s="101">
        <v>14.03</v>
      </c>
      <c r="J295" s="101">
        <v>5.55</v>
      </c>
      <c r="K295" s="393"/>
      <c r="L295" s="393"/>
      <c r="M295" s="297">
        <v>6.6849999999999996</v>
      </c>
      <c r="N295" s="297">
        <v>8.0690000000000008</v>
      </c>
      <c r="O295" s="297">
        <v>14.513</v>
      </c>
    </row>
    <row r="296" spans="1:15">
      <c r="A296" s="296">
        <v>40588</v>
      </c>
      <c r="B296" s="393"/>
      <c r="C296" s="297"/>
      <c r="D296" s="297"/>
      <c r="E296" s="393"/>
      <c r="F296" s="102">
        <v>8.3699999999999992</v>
      </c>
      <c r="G296" s="102">
        <v>4.8600000000000003</v>
      </c>
      <c r="H296" s="393"/>
      <c r="I296" s="102">
        <v>14.02</v>
      </c>
      <c r="J296" s="102">
        <v>5.56</v>
      </c>
      <c r="K296" s="393"/>
      <c r="L296" s="393"/>
      <c r="M296" s="297">
        <v>6.657</v>
      </c>
      <c r="N296" s="297">
        <v>8.0329999999999995</v>
      </c>
      <c r="O296" s="297">
        <v>14.555999999999999</v>
      </c>
    </row>
    <row r="297" spans="1:15">
      <c r="A297" s="296">
        <v>40589</v>
      </c>
      <c r="B297" s="393"/>
      <c r="C297" s="297"/>
      <c r="D297" s="297"/>
      <c r="E297" s="393"/>
      <c r="F297" s="101">
        <v>8.3699999999999992</v>
      </c>
      <c r="G297" s="101">
        <v>4.8600000000000003</v>
      </c>
      <c r="H297" s="393"/>
      <c r="I297" s="101">
        <v>14.02</v>
      </c>
      <c r="J297" s="101">
        <v>5.55</v>
      </c>
      <c r="K297" s="393"/>
      <c r="L297" s="393"/>
      <c r="M297" s="297">
        <v>6.673</v>
      </c>
      <c r="N297" s="297">
        <v>8.0510000000000002</v>
      </c>
      <c r="O297" s="297">
        <v>14.475</v>
      </c>
    </row>
    <row r="298" spans="1:15">
      <c r="A298" s="296">
        <v>40590</v>
      </c>
      <c r="B298" s="393"/>
      <c r="C298" s="297"/>
      <c r="D298" s="297"/>
      <c r="E298" s="393"/>
      <c r="F298" s="102">
        <v>8.36</v>
      </c>
      <c r="G298" s="102">
        <v>4.82</v>
      </c>
      <c r="H298" s="393"/>
      <c r="I298" s="102">
        <v>14.01</v>
      </c>
      <c r="J298" s="102">
        <v>5.51</v>
      </c>
      <c r="K298" s="393"/>
      <c r="L298" s="393"/>
      <c r="M298" s="297">
        <v>6.6349999999999998</v>
      </c>
      <c r="N298" s="297">
        <v>8.0109999999999992</v>
      </c>
      <c r="O298" s="297">
        <v>14.305999999999999</v>
      </c>
    </row>
    <row r="299" spans="1:15">
      <c r="A299" s="296">
        <v>40591</v>
      </c>
      <c r="B299" s="393"/>
      <c r="C299" s="297"/>
      <c r="D299" s="297"/>
      <c r="E299" s="393"/>
      <c r="F299" s="101">
        <v>8.36</v>
      </c>
      <c r="G299" s="101">
        <v>4.74</v>
      </c>
      <c r="H299" s="393"/>
      <c r="I299" s="101">
        <v>14.01</v>
      </c>
      <c r="J299" s="101">
        <v>5.44</v>
      </c>
      <c r="K299" s="393"/>
      <c r="L299" s="393"/>
      <c r="M299" s="297">
        <v>6.5540000000000003</v>
      </c>
      <c r="N299" s="297">
        <v>7.9459999999999997</v>
      </c>
      <c r="O299" s="297">
        <v>14.102</v>
      </c>
    </row>
    <row r="300" spans="1:15">
      <c r="A300" s="296">
        <v>40592</v>
      </c>
      <c r="B300" s="393"/>
      <c r="C300" s="297"/>
      <c r="D300" s="297"/>
      <c r="E300" s="393"/>
      <c r="F300" s="102">
        <v>8.36</v>
      </c>
      <c r="G300" s="102">
        <v>4.8</v>
      </c>
      <c r="H300" s="393"/>
      <c r="I300" s="102">
        <v>14.01</v>
      </c>
      <c r="J300" s="102">
        <v>5.51</v>
      </c>
      <c r="K300" s="393"/>
      <c r="L300" s="393"/>
      <c r="M300" s="297">
        <v>6.5570000000000004</v>
      </c>
      <c r="N300" s="297">
        <v>7.92</v>
      </c>
      <c r="O300" s="297">
        <v>14.058</v>
      </c>
    </row>
    <row r="301" spans="1:15">
      <c r="A301" s="296">
        <v>40595</v>
      </c>
      <c r="B301" s="393"/>
      <c r="C301" s="297"/>
      <c r="D301" s="297"/>
      <c r="E301" s="393"/>
      <c r="F301" s="101">
        <v>8.35</v>
      </c>
      <c r="G301" s="101">
        <v>4.74</v>
      </c>
      <c r="H301" s="393"/>
      <c r="I301" s="101">
        <v>14</v>
      </c>
      <c r="J301" s="101">
        <v>5.45</v>
      </c>
      <c r="K301" s="393"/>
      <c r="L301" s="393"/>
      <c r="M301" s="297">
        <v>6.5449999999999999</v>
      </c>
      <c r="N301" s="297">
        <v>7.9139999999999997</v>
      </c>
      <c r="O301" s="297">
        <v>14.055999999999999</v>
      </c>
    </row>
    <row r="302" spans="1:15">
      <c r="A302" s="296">
        <v>40596</v>
      </c>
      <c r="B302" s="393"/>
      <c r="C302" s="297"/>
      <c r="D302" s="297"/>
      <c r="E302" s="393"/>
      <c r="F302" s="102">
        <v>8.35</v>
      </c>
      <c r="G302" s="102">
        <v>4.74</v>
      </c>
      <c r="H302" s="393"/>
      <c r="I302" s="102">
        <v>14</v>
      </c>
      <c r="J302" s="102">
        <v>5.43</v>
      </c>
      <c r="K302" s="393"/>
      <c r="L302" s="393"/>
      <c r="M302" s="297">
        <v>6.5519999999999996</v>
      </c>
      <c r="N302" s="297">
        <v>7.9169999999999998</v>
      </c>
      <c r="O302" s="297">
        <v>14.076000000000001</v>
      </c>
    </row>
    <row r="303" spans="1:15">
      <c r="A303" s="296">
        <v>40597</v>
      </c>
      <c r="B303" s="393"/>
      <c r="C303" s="297"/>
      <c r="D303" s="297"/>
      <c r="E303" s="393"/>
      <c r="F303" s="101">
        <v>8.34</v>
      </c>
      <c r="G303" s="101">
        <v>4.76</v>
      </c>
      <c r="H303" s="393"/>
      <c r="I303" s="101">
        <v>13.99</v>
      </c>
      <c r="J303" s="101">
        <v>5.43</v>
      </c>
      <c r="K303" s="393"/>
      <c r="L303" s="393"/>
      <c r="M303" s="297">
        <v>6.5519999999999996</v>
      </c>
      <c r="N303" s="297">
        <v>7.9160000000000004</v>
      </c>
      <c r="O303" s="297">
        <v>14.061</v>
      </c>
    </row>
    <row r="304" spans="1:15">
      <c r="A304" s="296">
        <v>40598</v>
      </c>
      <c r="B304" s="393"/>
      <c r="C304" s="297"/>
      <c r="D304" s="297"/>
      <c r="E304" s="393"/>
      <c r="F304" s="102">
        <v>8.34</v>
      </c>
      <c r="G304" s="102">
        <v>4.7699999999999996</v>
      </c>
      <c r="H304" s="393"/>
      <c r="I304" s="102">
        <v>13.99</v>
      </c>
      <c r="J304" s="102">
        <v>5.44</v>
      </c>
      <c r="K304" s="393"/>
      <c r="L304" s="393"/>
      <c r="M304" s="297">
        <v>6.5570000000000004</v>
      </c>
      <c r="N304" s="297">
        <v>7.9580000000000002</v>
      </c>
      <c r="O304" s="297">
        <v>14.137</v>
      </c>
    </row>
    <row r="305" spans="1:15">
      <c r="A305" s="296">
        <v>40599</v>
      </c>
      <c r="B305" s="393"/>
      <c r="C305" s="297"/>
      <c r="D305" s="297"/>
      <c r="E305" s="393"/>
      <c r="F305" s="101">
        <v>8.34</v>
      </c>
      <c r="G305" s="101">
        <v>4.7699999999999996</v>
      </c>
      <c r="H305" s="393"/>
      <c r="I305" s="101">
        <v>13.99</v>
      </c>
      <c r="J305" s="101">
        <v>5.44</v>
      </c>
      <c r="K305" s="393"/>
      <c r="L305" s="393"/>
      <c r="M305" s="297">
        <v>6.5579999999999998</v>
      </c>
      <c r="N305" s="297">
        <v>7.9420000000000002</v>
      </c>
      <c r="O305" s="297">
        <v>14.153</v>
      </c>
    </row>
    <row r="306" spans="1:15">
      <c r="A306" s="296">
        <v>40602</v>
      </c>
      <c r="B306" s="393"/>
      <c r="C306" s="297"/>
      <c r="D306" s="297"/>
      <c r="E306" s="393"/>
      <c r="F306" s="102">
        <v>8.33</v>
      </c>
      <c r="G306" s="102">
        <v>4.78</v>
      </c>
      <c r="H306" s="393"/>
      <c r="I306" s="102">
        <v>13.98</v>
      </c>
      <c r="J306" s="102">
        <v>5.46</v>
      </c>
      <c r="K306" s="393"/>
      <c r="L306" s="393"/>
      <c r="M306" s="297">
        <v>6.6180000000000003</v>
      </c>
      <c r="N306" s="297">
        <v>7.984</v>
      </c>
      <c r="O306" s="297">
        <v>14.532999999999999</v>
      </c>
    </row>
    <row r="307" spans="1:15">
      <c r="A307" s="296">
        <v>40603</v>
      </c>
      <c r="B307" s="393"/>
      <c r="C307" s="297"/>
      <c r="D307" s="297"/>
      <c r="E307" s="393"/>
      <c r="F307" s="101">
        <v>8.44</v>
      </c>
      <c r="G307" s="101">
        <v>4.7300000000000004</v>
      </c>
      <c r="H307" s="393"/>
      <c r="I307" s="101">
        <v>14.14</v>
      </c>
      <c r="J307" s="101">
        <v>5.5</v>
      </c>
      <c r="K307" s="393"/>
      <c r="L307" s="393"/>
      <c r="M307" s="297">
        <v>6.585</v>
      </c>
      <c r="N307" s="297">
        <v>7.9409999999999998</v>
      </c>
      <c r="O307" s="297">
        <v>14.548</v>
      </c>
    </row>
    <row r="308" spans="1:15">
      <c r="A308" s="296">
        <v>40604</v>
      </c>
      <c r="B308" s="393"/>
      <c r="C308" s="297"/>
      <c r="D308" s="297"/>
      <c r="E308" s="393"/>
      <c r="F308" s="102">
        <v>8.44</v>
      </c>
      <c r="G308" s="102">
        <v>4.76</v>
      </c>
      <c r="H308" s="393"/>
      <c r="I308" s="102">
        <v>14.14</v>
      </c>
      <c r="J308" s="102">
        <v>5.53</v>
      </c>
      <c r="K308" s="393"/>
      <c r="L308" s="393"/>
      <c r="M308" s="297">
        <v>6.5940000000000003</v>
      </c>
      <c r="N308" s="297">
        <v>7.9649999999999999</v>
      </c>
      <c r="O308" s="297">
        <v>14.621</v>
      </c>
    </row>
    <row r="309" spans="1:15">
      <c r="A309" s="296">
        <v>40605</v>
      </c>
      <c r="B309" s="393"/>
      <c r="C309" s="297"/>
      <c r="D309" s="297"/>
      <c r="E309" s="393"/>
      <c r="F309" s="101">
        <v>8.43</v>
      </c>
      <c r="G309" s="101">
        <v>4.88</v>
      </c>
      <c r="H309" s="393"/>
      <c r="I309" s="101">
        <v>14.14</v>
      </c>
      <c r="J309" s="101">
        <v>5.6</v>
      </c>
      <c r="K309" s="393"/>
      <c r="L309" s="393"/>
      <c r="M309" s="297">
        <v>6.6130000000000004</v>
      </c>
      <c r="N309" s="297">
        <v>7.9409999999999998</v>
      </c>
      <c r="O309" s="297">
        <v>14.601000000000001</v>
      </c>
    </row>
    <row r="310" spans="1:15">
      <c r="A310" s="296">
        <v>40606</v>
      </c>
      <c r="B310" s="393"/>
      <c r="C310" s="297"/>
      <c r="D310" s="297"/>
      <c r="E310" s="393"/>
      <c r="F310" s="102">
        <v>8.43</v>
      </c>
      <c r="G310" s="102">
        <v>4.8499999999999996</v>
      </c>
      <c r="H310" s="393"/>
      <c r="I310" s="102">
        <v>14.13</v>
      </c>
      <c r="J310" s="102">
        <v>5.58</v>
      </c>
      <c r="K310" s="393"/>
      <c r="L310" s="393"/>
      <c r="M310" s="297">
        <v>6.62</v>
      </c>
      <c r="N310" s="297">
        <v>8.0359999999999996</v>
      </c>
      <c r="O310" s="297">
        <v>14.75</v>
      </c>
    </row>
    <row r="311" spans="1:15">
      <c r="A311" s="296">
        <v>40609</v>
      </c>
      <c r="B311" s="393"/>
      <c r="C311" s="297"/>
      <c r="D311" s="297"/>
      <c r="E311" s="393"/>
      <c r="F311" s="101">
        <v>8.42</v>
      </c>
      <c r="G311" s="101">
        <v>4.8600000000000003</v>
      </c>
      <c r="H311" s="393"/>
      <c r="I311" s="101">
        <v>14.13</v>
      </c>
      <c r="J311" s="101">
        <v>5.59</v>
      </c>
      <c r="K311" s="393"/>
      <c r="L311" s="393"/>
      <c r="M311" s="297">
        <v>6.6050000000000004</v>
      </c>
      <c r="N311" s="297">
        <v>8.0269999999999992</v>
      </c>
      <c r="O311" s="297">
        <v>14.753</v>
      </c>
    </row>
    <row r="312" spans="1:15">
      <c r="A312" s="296">
        <v>40610</v>
      </c>
      <c r="B312" s="393"/>
      <c r="C312" s="297"/>
      <c r="D312" s="297"/>
      <c r="E312" s="393"/>
      <c r="F312" s="102">
        <v>8.42</v>
      </c>
      <c r="G312" s="102">
        <v>4.87</v>
      </c>
      <c r="H312" s="393"/>
      <c r="I312" s="102">
        <v>14.12</v>
      </c>
      <c r="J312" s="102">
        <v>5.6</v>
      </c>
      <c r="K312" s="393"/>
      <c r="L312" s="393"/>
      <c r="M312" s="297">
        <v>6.6029999999999998</v>
      </c>
      <c r="N312" s="297">
        <v>8.06</v>
      </c>
      <c r="O312" s="297">
        <v>14.631</v>
      </c>
    </row>
    <row r="313" spans="1:15">
      <c r="A313" s="296">
        <v>40611</v>
      </c>
      <c r="B313" s="393"/>
      <c r="C313" s="297"/>
      <c r="D313" s="297"/>
      <c r="E313" s="393"/>
      <c r="F313" s="101">
        <v>8.42</v>
      </c>
      <c r="G313" s="101">
        <v>4.87</v>
      </c>
      <c r="H313" s="393"/>
      <c r="I313" s="101">
        <v>14.12</v>
      </c>
      <c r="J313" s="101">
        <v>5.6</v>
      </c>
      <c r="K313" s="393"/>
      <c r="L313" s="393"/>
      <c r="M313" s="297">
        <v>6.6120000000000001</v>
      </c>
      <c r="N313" s="297">
        <v>8.1150000000000002</v>
      </c>
      <c r="O313" s="297">
        <v>14.673999999999999</v>
      </c>
    </row>
    <row r="314" spans="1:15">
      <c r="A314" s="296">
        <v>40612</v>
      </c>
      <c r="B314" s="393"/>
      <c r="C314" s="297"/>
      <c r="D314" s="297"/>
      <c r="E314" s="393"/>
      <c r="F314" s="102">
        <v>8.41</v>
      </c>
      <c r="G314" s="102">
        <v>4.84</v>
      </c>
      <c r="H314" s="393"/>
      <c r="I314" s="102">
        <v>14.12</v>
      </c>
      <c r="J314" s="102">
        <v>5.58</v>
      </c>
      <c r="K314" s="393"/>
      <c r="L314" s="393"/>
      <c r="M314" s="297">
        <v>6.6390000000000002</v>
      </c>
      <c r="N314" s="297">
        <v>8.0950000000000006</v>
      </c>
      <c r="O314" s="297">
        <v>14.853</v>
      </c>
    </row>
    <row r="315" spans="1:15">
      <c r="A315" s="296">
        <v>40613</v>
      </c>
      <c r="B315" s="393"/>
      <c r="C315" s="297"/>
      <c r="D315" s="297"/>
      <c r="E315" s="393"/>
      <c r="F315" s="101">
        <v>8.41</v>
      </c>
      <c r="G315" s="101">
        <v>4.82</v>
      </c>
      <c r="H315" s="393"/>
      <c r="I315" s="101">
        <v>14.12</v>
      </c>
      <c r="J315" s="101">
        <v>5.56</v>
      </c>
      <c r="K315" s="393"/>
      <c r="L315" s="393"/>
      <c r="M315" s="297">
        <v>6.6859999999999999</v>
      </c>
      <c r="N315" s="297">
        <v>8.1760000000000002</v>
      </c>
      <c r="O315" s="297">
        <v>14.901</v>
      </c>
    </row>
    <row r="316" spans="1:15">
      <c r="A316" s="296">
        <v>40616</v>
      </c>
      <c r="B316" s="393"/>
      <c r="C316" s="297"/>
      <c r="D316" s="297"/>
      <c r="E316" s="393"/>
      <c r="F316" s="102">
        <v>8.4</v>
      </c>
      <c r="G316" s="102">
        <v>4.84</v>
      </c>
      <c r="H316" s="393"/>
      <c r="I316" s="102">
        <v>14.11</v>
      </c>
      <c r="J316" s="102">
        <v>5.58</v>
      </c>
      <c r="K316" s="393"/>
      <c r="L316" s="393"/>
      <c r="M316" s="297">
        <v>6.7080000000000002</v>
      </c>
      <c r="N316" s="297">
        <v>8.2059999999999995</v>
      </c>
      <c r="O316" s="297">
        <v>14.920999999999999</v>
      </c>
    </row>
    <row r="317" spans="1:15">
      <c r="A317" s="296">
        <v>40617</v>
      </c>
      <c r="B317" s="393"/>
      <c r="C317" s="297"/>
      <c r="D317" s="297"/>
      <c r="E317" s="393"/>
      <c r="F317" s="101">
        <v>8.4</v>
      </c>
      <c r="G317" s="101">
        <v>4.79</v>
      </c>
      <c r="H317" s="393"/>
      <c r="I317" s="101">
        <v>14.1</v>
      </c>
      <c r="J317" s="101">
        <v>5.58</v>
      </c>
      <c r="K317" s="393"/>
      <c r="L317" s="393"/>
      <c r="M317" s="297">
        <v>6.8179999999999996</v>
      </c>
      <c r="N317" s="297">
        <v>8.3699999999999992</v>
      </c>
      <c r="O317" s="297">
        <v>15.169</v>
      </c>
    </row>
    <row r="318" spans="1:15">
      <c r="A318" s="296">
        <v>40618</v>
      </c>
      <c r="B318" s="393"/>
      <c r="C318" s="297"/>
      <c r="D318" s="297"/>
      <c r="E318" s="393"/>
      <c r="F318" s="102">
        <v>8.4</v>
      </c>
      <c r="G318" s="102">
        <v>4.72</v>
      </c>
      <c r="H318" s="393"/>
      <c r="I318" s="102">
        <v>14.1</v>
      </c>
      <c r="J318" s="102">
        <v>5.53</v>
      </c>
      <c r="K318" s="393"/>
      <c r="L318" s="393"/>
      <c r="M318" s="297">
        <v>6.8170000000000002</v>
      </c>
      <c r="N318" s="297">
        <v>8.4350000000000005</v>
      </c>
      <c r="O318" s="297">
        <v>15.189</v>
      </c>
    </row>
    <row r="319" spans="1:15">
      <c r="A319" s="296">
        <v>40619</v>
      </c>
      <c r="B319" s="393"/>
      <c r="C319" s="297"/>
      <c r="D319" s="297"/>
      <c r="E319" s="393"/>
      <c r="F319" s="101">
        <v>8.39</v>
      </c>
      <c r="G319" s="101">
        <v>4.83</v>
      </c>
      <c r="H319" s="393"/>
      <c r="I319" s="101">
        <v>14.1</v>
      </c>
      <c r="J319" s="101">
        <v>5.62</v>
      </c>
      <c r="K319" s="393"/>
      <c r="L319" s="393"/>
      <c r="M319" s="297">
        <v>6.8620000000000001</v>
      </c>
      <c r="N319" s="297">
        <v>8.4710000000000001</v>
      </c>
      <c r="O319" s="297">
        <v>15.313000000000001</v>
      </c>
    </row>
    <row r="320" spans="1:15">
      <c r="A320" s="296">
        <v>40620</v>
      </c>
      <c r="B320" s="393"/>
      <c r="C320" s="297"/>
      <c r="D320" s="297"/>
      <c r="E320" s="393"/>
      <c r="F320" s="102">
        <v>8.39</v>
      </c>
      <c r="G320" s="102">
        <v>4.84</v>
      </c>
      <c r="H320" s="393"/>
      <c r="I320" s="102">
        <v>14.1</v>
      </c>
      <c r="J320" s="102">
        <v>5.63</v>
      </c>
      <c r="K320" s="393"/>
      <c r="L320" s="393"/>
      <c r="M320" s="297">
        <v>6.8170000000000002</v>
      </c>
      <c r="N320" s="297">
        <v>8.4109999999999996</v>
      </c>
      <c r="O320" s="297">
        <v>15.125999999999999</v>
      </c>
    </row>
    <row r="321" spans="1:15">
      <c r="A321" s="296">
        <v>40623</v>
      </c>
      <c r="B321" s="393"/>
      <c r="C321" s="297"/>
      <c r="D321" s="297"/>
      <c r="E321" s="393"/>
      <c r="F321" s="101">
        <v>8.3800000000000008</v>
      </c>
      <c r="G321" s="101">
        <v>4.87</v>
      </c>
      <c r="H321" s="393"/>
      <c r="I321" s="101">
        <v>14.09</v>
      </c>
      <c r="J321" s="101">
        <v>5.65</v>
      </c>
      <c r="K321" s="393"/>
      <c r="L321" s="393"/>
      <c r="M321" s="297">
        <v>6.7619999999999996</v>
      </c>
      <c r="N321" s="297">
        <v>8.3350000000000009</v>
      </c>
      <c r="O321" s="297">
        <v>15.086</v>
      </c>
    </row>
    <row r="322" spans="1:15">
      <c r="A322" s="296">
        <v>40624</v>
      </c>
      <c r="B322" s="393"/>
      <c r="C322" s="297"/>
      <c r="D322" s="297"/>
      <c r="E322" s="393"/>
      <c r="F322" s="102">
        <v>8.3800000000000008</v>
      </c>
      <c r="G322" s="102">
        <v>4.87</v>
      </c>
      <c r="H322" s="393"/>
      <c r="I322" s="102">
        <v>14.09</v>
      </c>
      <c r="J322" s="102">
        <v>5.64</v>
      </c>
      <c r="K322" s="393"/>
      <c r="L322" s="393"/>
      <c r="M322" s="297">
        <v>6.7839999999999998</v>
      </c>
      <c r="N322" s="297">
        <v>8.3219999999999992</v>
      </c>
      <c r="O322" s="297">
        <v>15.212</v>
      </c>
    </row>
    <row r="323" spans="1:15">
      <c r="A323" s="296">
        <v>40625</v>
      </c>
      <c r="B323" s="393"/>
      <c r="C323" s="297"/>
      <c r="D323" s="297"/>
      <c r="E323" s="393"/>
      <c r="F323" s="101">
        <v>8.3800000000000008</v>
      </c>
      <c r="G323" s="101">
        <v>4.92</v>
      </c>
      <c r="H323" s="393"/>
      <c r="I323" s="101">
        <v>14.08</v>
      </c>
      <c r="J323" s="101">
        <v>5.62</v>
      </c>
      <c r="K323" s="393"/>
      <c r="L323" s="393"/>
      <c r="M323" s="297">
        <v>6.7990000000000004</v>
      </c>
      <c r="N323" s="297">
        <v>8.3650000000000002</v>
      </c>
      <c r="O323" s="297">
        <v>15.177</v>
      </c>
    </row>
    <row r="324" spans="1:15">
      <c r="A324" s="296">
        <v>40626</v>
      </c>
      <c r="B324" s="393"/>
      <c r="C324" s="297"/>
      <c r="D324" s="297"/>
      <c r="E324" s="393"/>
      <c r="F324" s="102">
        <v>8.3800000000000008</v>
      </c>
      <c r="G324" s="102">
        <v>4.91</v>
      </c>
      <c r="H324" s="393"/>
      <c r="I324" s="102">
        <v>14.08</v>
      </c>
      <c r="J324" s="102">
        <v>5.61</v>
      </c>
      <c r="K324" s="393"/>
      <c r="L324" s="393"/>
      <c r="M324" s="297">
        <v>6.7949999999999999</v>
      </c>
      <c r="N324" s="297">
        <v>8.3520000000000003</v>
      </c>
      <c r="O324" s="297">
        <v>15.21</v>
      </c>
    </row>
    <row r="325" spans="1:15">
      <c r="A325" s="296">
        <v>40627</v>
      </c>
      <c r="B325" s="393"/>
      <c r="C325" s="297"/>
      <c r="D325" s="297"/>
      <c r="E325" s="393"/>
      <c r="F325" s="101">
        <v>8.3699999999999992</v>
      </c>
      <c r="G325" s="101">
        <v>4.92</v>
      </c>
      <c r="H325" s="393"/>
      <c r="I325" s="101">
        <v>14.08</v>
      </c>
      <c r="J325" s="101">
        <v>5.61</v>
      </c>
      <c r="K325" s="393"/>
      <c r="L325" s="393"/>
      <c r="M325" s="297">
        <v>6.774</v>
      </c>
      <c r="N325" s="297">
        <v>8.3179999999999996</v>
      </c>
      <c r="O325" s="297">
        <v>15.180999999999999</v>
      </c>
    </row>
    <row r="326" spans="1:15">
      <c r="A326" s="296">
        <v>40630</v>
      </c>
      <c r="B326" s="393"/>
      <c r="C326" s="297"/>
      <c r="D326" s="297"/>
      <c r="E326" s="393"/>
      <c r="F326" s="102">
        <v>8.36</v>
      </c>
      <c r="G326" s="102">
        <v>4.95</v>
      </c>
      <c r="H326" s="393"/>
      <c r="I326" s="102">
        <v>14.07</v>
      </c>
      <c r="J326" s="102">
        <v>5.63</v>
      </c>
      <c r="K326" s="393"/>
      <c r="L326" s="393"/>
      <c r="M326" s="297">
        <v>6.7539999999999996</v>
      </c>
      <c r="N326" s="297">
        <v>8.3190000000000008</v>
      </c>
      <c r="O326" s="297">
        <v>15.064</v>
      </c>
    </row>
    <row r="327" spans="1:15">
      <c r="A327" s="296">
        <v>40631</v>
      </c>
      <c r="B327" s="393"/>
      <c r="C327" s="297"/>
      <c r="D327" s="297"/>
      <c r="E327" s="393"/>
      <c r="F327" s="101">
        <v>8.36</v>
      </c>
      <c r="G327" s="101">
        <v>4.96</v>
      </c>
      <c r="H327" s="393"/>
      <c r="I327" s="101">
        <v>14.07</v>
      </c>
      <c r="J327" s="101">
        <v>5.63</v>
      </c>
      <c r="K327" s="393"/>
      <c r="L327" s="393"/>
      <c r="M327" s="297">
        <v>6.7489999999999997</v>
      </c>
      <c r="N327" s="297">
        <v>8.3439999999999994</v>
      </c>
      <c r="O327" s="297">
        <v>15.041</v>
      </c>
    </row>
    <row r="328" spans="1:15">
      <c r="A328" s="296">
        <v>40632</v>
      </c>
      <c r="B328" s="393"/>
      <c r="C328" s="297"/>
      <c r="D328" s="297"/>
      <c r="E328" s="393"/>
      <c r="F328" s="102">
        <v>8.36</v>
      </c>
      <c r="G328" s="102">
        <v>4.95</v>
      </c>
      <c r="H328" s="393"/>
      <c r="I328" s="102">
        <v>14.06</v>
      </c>
      <c r="J328" s="102">
        <v>5.62</v>
      </c>
      <c r="K328" s="393"/>
      <c r="L328" s="393"/>
      <c r="M328" s="297">
        <v>6.75</v>
      </c>
      <c r="N328" s="297">
        <v>8.3409999999999993</v>
      </c>
      <c r="O328" s="297">
        <v>15.032</v>
      </c>
    </row>
    <row r="329" spans="1:15">
      <c r="A329" s="296">
        <v>40633</v>
      </c>
      <c r="B329" s="393"/>
      <c r="C329" s="297"/>
      <c r="D329" s="297"/>
      <c r="E329" s="393"/>
      <c r="F329" s="101">
        <v>8.36</v>
      </c>
      <c r="G329" s="101">
        <v>4.97</v>
      </c>
      <c r="H329" s="393"/>
      <c r="I329" s="101">
        <v>14.06</v>
      </c>
      <c r="J329" s="101">
        <v>5.64</v>
      </c>
      <c r="K329" s="393"/>
      <c r="L329" s="393"/>
      <c r="M329" s="297">
        <v>7.0119999999999996</v>
      </c>
      <c r="N329" s="297">
        <v>8.4830000000000005</v>
      </c>
      <c r="O329" s="297">
        <v>15.32</v>
      </c>
    </row>
    <row r="330" spans="1:15">
      <c r="A330" s="296">
        <v>40634</v>
      </c>
      <c r="B330" s="393"/>
      <c r="C330" s="297"/>
      <c r="D330" s="297"/>
      <c r="E330" s="393"/>
      <c r="F330" s="102">
        <v>8.5</v>
      </c>
      <c r="G330" s="102">
        <v>5.01</v>
      </c>
      <c r="H330" s="393"/>
      <c r="I330" s="102">
        <v>14</v>
      </c>
      <c r="J330" s="102">
        <v>5.62</v>
      </c>
      <c r="K330" s="393"/>
      <c r="L330" s="393"/>
      <c r="M330" s="297">
        <v>6.8630000000000004</v>
      </c>
      <c r="N330" s="297">
        <v>8.4819999999999993</v>
      </c>
      <c r="O330" s="297">
        <v>15.23</v>
      </c>
    </row>
    <row r="331" spans="1:15">
      <c r="A331" s="296">
        <v>40637</v>
      </c>
      <c r="B331" s="393"/>
      <c r="C331" s="297"/>
      <c r="D331" s="297"/>
      <c r="E331" s="393"/>
      <c r="F331" s="101">
        <v>8.49</v>
      </c>
      <c r="G331" s="101">
        <v>4.9800000000000004</v>
      </c>
      <c r="H331" s="393"/>
      <c r="I331" s="101">
        <v>13.99</v>
      </c>
      <c r="J331" s="101">
        <v>5.59</v>
      </c>
      <c r="K331" s="393"/>
      <c r="L331" s="393"/>
      <c r="M331" s="297">
        <v>6.8209999999999997</v>
      </c>
      <c r="N331" s="297">
        <v>8.4269999999999996</v>
      </c>
      <c r="O331" s="297">
        <v>15.052</v>
      </c>
    </row>
    <row r="332" spans="1:15">
      <c r="A332" s="296">
        <v>40638</v>
      </c>
      <c r="B332" s="393"/>
      <c r="C332" s="297"/>
      <c r="D332" s="297"/>
      <c r="E332" s="393"/>
      <c r="F332" s="102">
        <v>8.49</v>
      </c>
      <c r="G332" s="102">
        <v>5</v>
      </c>
      <c r="H332" s="393"/>
      <c r="I332" s="102">
        <v>13.99</v>
      </c>
      <c r="J332" s="102">
        <v>5.61</v>
      </c>
      <c r="K332" s="393"/>
      <c r="L332" s="393"/>
      <c r="M332" s="297">
        <v>6.8</v>
      </c>
      <c r="N332" s="297">
        <v>8.3680000000000003</v>
      </c>
      <c r="O332" s="297">
        <v>14.932</v>
      </c>
    </row>
    <row r="333" spans="1:15">
      <c r="A333" s="296">
        <v>40639</v>
      </c>
      <c r="B333" s="393"/>
      <c r="C333" s="297"/>
      <c r="D333" s="297"/>
      <c r="E333" s="393"/>
      <c r="F333" s="101">
        <v>8.49</v>
      </c>
      <c r="G333" s="101">
        <v>5.0199999999999996</v>
      </c>
      <c r="H333" s="393"/>
      <c r="I333" s="101">
        <v>13.99</v>
      </c>
      <c r="J333" s="101">
        <v>5.62</v>
      </c>
      <c r="K333" s="393"/>
      <c r="L333" s="393"/>
      <c r="M333" s="297">
        <v>6.7450000000000001</v>
      </c>
      <c r="N333" s="297">
        <v>8.31</v>
      </c>
      <c r="O333" s="297">
        <v>14.689</v>
      </c>
    </row>
    <row r="334" spans="1:15">
      <c r="A334" s="296">
        <v>40640</v>
      </c>
      <c r="B334" s="393"/>
      <c r="C334" s="297"/>
      <c r="D334" s="297"/>
      <c r="E334" s="393"/>
      <c r="F334" s="102">
        <v>8.48</v>
      </c>
      <c r="G334" s="102">
        <v>5</v>
      </c>
      <c r="H334" s="393"/>
      <c r="I334" s="102">
        <v>13.98</v>
      </c>
      <c r="J334" s="102">
        <v>5.61</v>
      </c>
      <c r="K334" s="393"/>
      <c r="L334" s="393"/>
      <c r="M334" s="297">
        <v>6.6929999999999996</v>
      </c>
      <c r="N334" s="297">
        <v>8.282</v>
      </c>
      <c r="O334" s="297">
        <v>14.44</v>
      </c>
    </row>
    <row r="335" spans="1:15">
      <c r="A335" s="296">
        <v>40641</v>
      </c>
      <c r="B335" s="393"/>
      <c r="C335" s="297"/>
      <c r="D335" s="297"/>
      <c r="E335" s="393"/>
      <c r="F335" s="101">
        <v>8.48</v>
      </c>
      <c r="G335" s="101">
        <v>5.0599999999999996</v>
      </c>
      <c r="H335" s="393"/>
      <c r="I335" s="101">
        <v>13.98</v>
      </c>
      <c r="J335" s="101">
        <v>5.66</v>
      </c>
      <c r="K335" s="393"/>
      <c r="L335" s="393"/>
      <c r="M335" s="297">
        <v>6.66</v>
      </c>
      <c r="N335" s="297">
        <v>8.2379999999999995</v>
      </c>
      <c r="O335" s="297">
        <v>14.298999999999999</v>
      </c>
    </row>
    <row r="336" spans="1:15">
      <c r="A336" s="296">
        <v>40644</v>
      </c>
      <c r="B336" s="393"/>
      <c r="C336" s="297"/>
      <c r="D336" s="297"/>
      <c r="E336" s="393"/>
      <c r="F336" s="102">
        <v>8.4700000000000006</v>
      </c>
      <c r="G336" s="102">
        <v>5.07</v>
      </c>
      <c r="H336" s="393"/>
      <c r="I336" s="102">
        <v>13.97</v>
      </c>
      <c r="J336" s="102">
        <v>5.66</v>
      </c>
      <c r="K336" s="393"/>
      <c r="L336" s="393"/>
      <c r="M336" s="297">
        <v>6.6420000000000003</v>
      </c>
      <c r="N336" s="297">
        <v>8.2609999999999992</v>
      </c>
      <c r="O336" s="297">
        <v>14.303000000000001</v>
      </c>
    </row>
    <row r="337" spans="1:15">
      <c r="A337" s="296">
        <v>40645</v>
      </c>
      <c r="B337" s="393"/>
      <c r="C337" s="297"/>
      <c r="D337" s="297"/>
      <c r="E337" s="393"/>
      <c r="F337" s="101">
        <v>8.4700000000000006</v>
      </c>
      <c r="G337" s="101">
        <v>5</v>
      </c>
      <c r="H337" s="393"/>
      <c r="I337" s="101">
        <v>13.97</v>
      </c>
      <c r="J337" s="101">
        <v>5.61</v>
      </c>
      <c r="K337" s="393"/>
      <c r="L337" s="393"/>
      <c r="M337" s="297">
        <v>6.6509999999999998</v>
      </c>
      <c r="N337" s="297">
        <v>8.31</v>
      </c>
      <c r="O337" s="297">
        <v>14.353</v>
      </c>
    </row>
    <row r="338" spans="1:15">
      <c r="A338" s="296">
        <v>40646</v>
      </c>
      <c r="B338" s="393"/>
      <c r="C338" s="297"/>
      <c r="D338" s="297"/>
      <c r="E338" s="393"/>
      <c r="F338" s="102">
        <v>8.4700000000000006</v>
      </c>
      <c r="G338" s="102">
        <v>5</v>
      </c>
      <c r="H338" s="393"/>
      <c r="I338" s="102">
        <v>13.97</v>
      </c>
      <c r="J338" s="102">
        <v>5.61</v>
      </c>
      <c r="K338" s="393"/>
      <c r="L338" s="393"/>
      <c r="M338" s="297">
        <v>6.6529999999999996</v>
      </c>
      <c r="N338" s="297">
        <v>8.3290000000000006</v>
      </c>
      <c r="O338" s="297">
        <v>14.349</v>
      </c>
    </row>
    <row r="339" spans="1:15">
      <c r="A339" s="296">
        <v>40647</v>
      </c>
      <c r="B339" s="393"/>
      <c r="C339" s="297"/>
      <c r="D339" s="297"/>
      <c r="E339" s="393"/>
      <c r="F339" s="101">
        <v>8.4600000000000009</v>
      </c>
      <c r="G339" s="101">
        <v>4.9800000000000004</v>
      </c>
      <c r="H339" s="393"/>
      <c r="I339" s="101">
        <v>13.96</v>
      </c>
      <c r="J339" s="101">
        <v>5.59</v>
      </c>
      <c r="K339" s="393"/>
      <c r="L339" s="393"/>
      <c r="M339" s="297">
        <v>6.6550000000000002</v>
      </c>
      <c r="N339" s="297">
        <v>8.3170000000000002</v>
      </c>
      <c r="O339" s="297">
        <v>14.403</v>
      </c>
    </row>
    <row r="340" spans="1:15">
      <c r="A340" s="296">
        <v>40648</v>
      </c>
      <c r="B340" s="393"/>
      <c r="C340" s="297"/>
      <c r="D340" s="297"/>
      <c r="E340" s="393"/>
      <c r="F340" s="102">
        <v>8.4600000000000009</v>
      </c>
      <c r="G340" s="102">
        <v>4.9400000000000004</v>
      </c>
      <c r="H340" s="393"/>
      <c r="I340" s="102">
        <v>13.96</v>
      </c>
      <c r="J340" s="102">
        <v>5.55</v>
      </c>
      <c r="K340" s="393"/>
      <c r="L340" s="393"/>
      <c r="M340" s="297">
        <v>6.6820000000000004</v>
      </c>
      <c r="N340" s="297">
        <v>8.31</v>
      </c>
      <c r="O340" s="297">
        <v>14.428000000000001</v>
      </c>
    </row>
    <row r="341" spans="1:15">
      <c r="A341" s="296">
        <v>40651</v>
      </c>
      <c r="B341" s="393"/>
      <c r="C341" s="297"/>
      <c r="D341" s="297"/>
      <c r="E341" s="393"/>
      <c r="F341" s="101">
        <v>8.4499999999999993</v>
      </c>
      <c r="G341" s="101">
        <v>4.82</v>
      </c>
      <c r="H341" s="393"/>
      <c r="I341" s="101">
        <v>13.95</v>
      </c>
      <c r="J341" s="101">
        <v>5.45</v>
      </c>
      <c r="K341" s="393"/>
      <c r="L341" s="393"/>
      <c r="M341" s="297">
        <v>6.6950000000000003</v>
      </c>
      <c r="N341" s="297">
        <v>8.4329999999999998</v>
      </c>
      <c r="O341" s="297">
        <v>14.444000000000001</v>
      </c>
    </row>
    <row r="342" spans="1:15">
      <c r="A342" s="296">
        <v>40652</v>
      </c>
      <c r="B342" s="393"/>
      <c r="C342" s="297"/>
      <c r="D342" s="297"/>
      <c r="E342" s="393"/>
      <c r="F342" s="102">
        <v>8.4499999999999993</v>
      </c>
      <c r="G342" s="102">
        <v>4.8600000000000003</v>
      </c>
      <c r="H342" s="393"/>
      <c r="I342" s="102">
        <v>13.95</v>
      </c>
      <c r="J342" s="102">
        <v>5.49</v>
      </c>
      <c r="K342" s="393"/>
      <c r="L342" s="393"/>
      <c r="M342" s="297">
        <v>6.7149999999999999</v>
      </c>
      <c r="N342" s="297">
        <v>8.4510000000000005</v>
      </c>
      <c r="O342" s="297">
        <v>14.45</v>
      </c>
    </row>
    <row r="343" spans="1:15">
      <c r="A343" s="296">
        <v>40653</v>
      </c>
      <c r="B343" s="393"/>
      <c r="C343" s="297"/>
      <c r="D343" s="297"/>
      <c r="E343" s="393"/>
      <c r="F343" s="101">
        <v>8.4499999999999993</v>
      </c>
      <c r="G343" s="101">
        <v>4.8899999999999997</v>
      </c>
      <c r="H343" s="393"/>
      <c r="I343" s="101">
        <v>13.95</v>
      </c>
      <c r="J343" s="101">
        <v>5.51</v>
      </c>
      <c r="K343" s="393"/>
      <c r="L343" s="393"/>
      <c r="M343" s="297">
        <v>6.7169999999999996</v>
      </c>
      <c r="N343" s="297">
        <v>8.44</v>
      </c>
      <c r="O343" s="297">
        <v>14.420999999999999</v>
      </c>
    </row>
    <row r="344" spans="1:15">
      <c r="A344" s="296">
        <v>40654</v>
      </c>
      <c r="B344" s="393"/>
      <c r="C344" s="297"/>
      <c r="D344" s="297"/>
      <c r="E344" s="393"/>
      <c r="F344" s="102">
        <v>8.44</v>
      </c>
      <c r="G344" s="102">
        <v>4.84</v>
      </c>
      <c r="H344" s="393"/>
      <c r="I344" s="102">
        <v>13.94</v>
      </c>
      <c r="J344" s="102">
        <v>5.48</v>
      </c>
      <c r="K344" s="393"/>
      <c r="L344" s="393"/>
      <c r="M344" s="297">
        <v>6.6950000000000003</v>
      </c>
      <c r="N344" s="297">
        <v>8.4060000000000006</v>
      </c>
      <c r="O344" s="297">
        <v>14.343</v>
      </c>
    </row>
    <row r="345" spans="1:15">
      <c r="A345" s="296">
        <v>40659</v>
      </c>
      <c r="B345" s="393"/>
      <c r="C345" s="297"/>
      <c r="D345" s="297"/>
      <c r="E345" s="393"/>
      <c r="F345" s="101">
        <v>8.43</v>
      </c>
      <c r="G345" s="101">
        <v>4.82</v>
      </c>
      <c r="H345" s="393"/>
      <c r="I345" s="101">
        <v>13.93</v>
      </c>
      <c r="J345" s="101">
        <v>5.46</v>
      </c>
      <c r="K345" s="393"/>
      <c r="L345" s="393"/>
      <c r="M345" s="297">
        <v>6.6689999999999996</v>
      </c>
      <c r="N345" s="297">
        <v>8.3940000000000001</v>
      </c>
      <c r="O345" s="297">
        <v>14.493</v>
      </c>
    </row>
    <row r="346" spans="1:15">
      <c r="A346" s="296">
        <v>40660</v>
      </c>
      <c r="B346" s="393"/>
      <c r="C346" s="297"/>
      <c r="D346" s="297"/>
      <c r="E346" s="393"/>
      <c r="F346" s="102">
        <v>8.43</v>
      </c>
      <c r="G346" s="102">
        <v>4.88</v>
      </c>
      <c r="H346" s="393"/>
      <c r="I346" s="102">
        <v>13.93</v>
      </c>
      <c r="J346" s="102">
        <v>5.5</v>
      </c>
      <c r="K346" s="393"/>
      <c r="L346" s="393"/>
      <c r="M346" s="297">
        <v>6.6790000000000003</v>
      </c>
      <c r="N346" s="297">
        <v>8.3800000000000008</v>
      </c>
      <c r="O346" s="297">
        <v>14.445</v>
      </c>
    </row>
    <row r="347" spans="1:15">
      <c r="A347" s="296">
        <v>40661</v>
      </c>
      <c r="B347" s="393"/>
      <c r="C347" s="297"/>
      <c r="D347" s="297"/>
      <c r="E347" s="393"/>
      <c r="F347" s="101">
        <v>8.43</v>
      </c>
      <c r="G347" s="101">
        <v>4.8099999999999996</v>
      </c>
      <c r="H347" s="393"/>
      <c r="I347" s="101">
        <v>13.93</v>
      </c>
      <c r="J347" s="101">
        <v>5.44</v>
      </c>
      <c r="K347" s="393"/>
      <c r="L347" s="393"/>
      <c r="M347" s="297">
        <v>6.6470000000000002</v>
      </c>
      <c r="N347" s="297">
        <v>8.3569999999999993</v>
      </c>
      <c r="O347" s="297">
        <v>14.407999999999999</v>
      </c>
    </row>
    <row r="348" spans="1:15">
      <c r="A348" s="296">
        <v>40662</v>
      </c>
      <c r="B348" s="393"/>
      <c r="C348" s="297"/>
      <c r="D348" s="297"/>
      <c r="E348" s="393"/>
      <c r="F348" s="102">
        <v>8.42</v>
      </c>
      <c r="G348" s="102">
        <v>4.79</v>
      </c>
      <c r="H348" s="393"/>
      <c r="I348" s="102">
        <v>13.92</v>
      </c>
      <c r="J348" s="102">
        <v>5.42</v>
      </c>
      <c r="K348" s="393"/>
      <c r="L348" s="393"/>
      <c r="M348" s="297">
        <v>6.71</v>
      </c>
      <c r="N348" s="297">
        <v>8.0449999999999999</v>
      </c>
      <c r="O348" s="297">
        <v>16.305</v>
      </c>
    </row>
    <row r="349" spans="1:15">
      <c r="A349" s="296">
        <v>40663</v>
      </c>
      <c r="B349" s="393"/>
      <c r="C349" s="297"/>
      <c r="D349" s="297"/>
      <c r="E349" s="393"/>
      <c r="F349" s="101">
        <v>8.42</v>
      </c>
      <c r="G349" s="101">
        <v>4.79</v>
      </c>
      <c r="H349" s="393"/>
      <c r="I349" s="101">
        <v>13.92</v>
      </c>
      <c r="J349" s="101">
        <v>5.42</v>
      </c>
      <c r="K349" s="393"/>
      <c r="L349" s="393"/>
      <c r="M349" s="297">
        <v>0</v>
      </c>
      <c r="N349" s="297">
        <v>0</v>
      </c>
      <c r="O349" s="297">
        <v>0</v>
      </c>
    </row>
    <row r="350" spans="1:15">
      <c r="A350" s="296">
        <v>40665</v>
      </c>
      <c r="B350" s="393"/>
      <c r="C350" s="297"/>
      <c r="D350" s="297"/>
      <c r="E350" s="393"/>
      <c r="F350" s="102">
        <v>8.57</v>
      </c>
      <c r="G350" s="102">
        <v>4.8</v>
      </c>
      <c r="H350" s="393"/>
      <c r="I350" s="102">
        <v>14.18</v>
      </c>
      <c r="J350" s="102">
        <v>5.49</v>
      </c>
      <c r="K350" s="393"/>
      <c r="L350" s="393"/>
      <c r="M350" s="297">
        <v>6.7110000000000003</v>
      </c>
      <c r="N350" s="297">
        <v>8.0470000000000006</v>
      </c>
      <c r="O350" s="297">
        <v>16.34</v>
      </c>
    </row>
    <row r="351" spans="1:15">
      <c r="A351" s="296">
        <v>40666</v>
      </c>
      <c r="B351" s="393"/>
      <c r="C351" s="297"/>
      <c r="D351" s="297"/>
      <c r="E351" s="393"/>
      <c r="F351" s="101">
        <v>8.56</v>
      </c>
      <c r="G351" s="101">
        <v>4.8099999999999996</v>
      </c>
      <c r="H351" s="393"/>
      <c r="I351" s="101">
        <v>14.18</v>
      </c>
      <c r="J351" s="101">
        <v>5.5</v>
      </c>
      <c r="K351" s="393"/>
      <c r="L351" s="393"/>
      <c r="M351" s="297">
        <v>6.6710000000000003</v>
      </c>
      <c r="N351" s="297">
        <v>7.9939999999999998</v>
      </c>
      <c r="O351" s="297">
        <v>16.324000000000002</v>
      </c>
    </row>
    <row r="352" spans="1:15">
      <c r="A352" s="296">
        <v>40667</v>
      </c>
      <c r="B352" s="393"/>
      <c r="C352" s="297"/>
      <c r="D352" s="297"/>
      <c r="E352" s="393"/>
      <c r="F352" s="102">
        <v>8.56</v>
      </c>
      <c r="G352" s="102">
        <v>4.82</v>
      </c>
      <c r="H352" s="393"/>
      <c r="I352" s="102">
        <v>14.17</v>
      </c>
      <c r="J352" s="102">
        <v>5.51</v>
      </c>
      <c r="K352" s="393"/>
      <c r="L352" s="393"/>
      <c r="M352" s="297">
        <v>6.6639999999999997</v>
      </c>
      <c r="N352" s="297">
        <v>7.9550000000000001</v>
      </c>
      <c r="O352" s="297">
        <v>16.25</v>
      </c>
    </row>
    <row r="353" spans="1:15">
      <c r="A353" s="296">
        <v>40668</v>
      </c>
      <c r="B353" s="393"/>
      <c r="C353" s="297"/>
      <c r="D353" s="297"/>
      <c r="E353" s="393"/>
      <c r="F353" s="101">
        <v>8.56</v>
      </c>
      <c r="G353" s="101">
        <v>4.74</v>
      </c>
      <c r="H353" s="393"/>
      <c r="I353" s="101">
        <v>14.17</v>
      </c>
      <c r="J353" s="101">
        <v>5.45</v>
      </c>
      <c r="K353" s="393"/>
      <c r="L353" s="393"/>
      <c r="M353" s="297">
        <v>6.6440000000000001</v>
      </c>
      <c r="N353" s="297">
        <v>7.9690000000000003</v>
      </c>
      <c r="O353" s="297">
        <v>16.206</v>
      </c>
    </row>
    <row r="354" spans="1:15">
      <c r="A354" s="296">
        <v>40669</v>
      </c>
      <c r="B354" s="393"/>
      <c r="C354" s="297"/>
      <c r="D354" s="297"/>
      <c r="E354" s="393"/>
      <c r="F354" s="102">
        <v>8.5500000000000007</v>
      </c>
      <c r="G354" s="102">
        <v>4.71</v>
      </c>
      <c r="H354" s="393"/>
      <c r="I354" s="102">
        <v>14.17</v>
      </c>
      <c r="J354" s="102">
        <v>5.43</v>
      </c>
      <c r="K354" s="393"/>
      <c r="L354" s="393"/>
      <c r="M354" s="297">
        <v>6.6269999999999998</v>
      </c>
      <c r="N354" s="297">
        <v>7.9889999999999999</v>
      </c>
      <c r="O354" s="297">
        <v>16.117000000000001</v>
      </c>
    </row>
    <row r="355" spans="1:15">
      <c r="A355" s="296">
        <v>40672</v>
      </c>
      <c r="B355" s="393"/>
      <c r="C355" s="297"/>
      <c r="D355" s="297"/>
      <c r="E355" s="393"/>
      <c r="F355" s="101">
        <v>8.5500000000000007</v>
      </c>
      <c r="G355" s="101">
        <v>4.63</v>
      </c>
      <c r="H355" s="393"/>
      <c r="I355" s="101">
        <v>14.16</v>
      </c>
      <c r="J355" s="101">
        <v>5.35</v>
      </c>
      <c r="K355" s="393"/>
      <c r="L355" s="393"/>
      <c r="M355" s="297">
        <v>6.585</v>
      </c>
      <c r="N355" s="297">
        <v>7.976</v>
      </c>
      <c r="O355" s="297">
        <v>15.92</v>
      </c>
    </row>
    <row r="356" spans="1:15">
      <c r="A356" s="296">
        <v>40673</v>
      </c>
      <c r="B356" s="393"/>
      <c r="C356" s="297"/>
      <c r="D356" s="297"/>
      <c r="E356" s="393"/>
      <c r="F356" s="102">
        <v>8.5399999999999991</v>
      </c>
      <c r="G356" s="102">
        <v>4.6500000000000004</v>
      </c>
      <c r="H356" s="393"/>
      <c r="I356" s="102">
        <v>14.16</v>
      </c>
      <c r="J356" s="102">
        <v>5.37</v>
      </c>
      <c r="K356" s="393"/>
      <c r="L356" s="393"/>
      <c r="M356" s="297">
        <v>6.5960000000000001</v>
      </c>
      <c r="N356" s="297">
        <v>7.9649999999999999</v>
      </c>
      <c r="O356" s="297">
        <v>15.891999999999999</v>
      </c>
    </row>
    <row r="357" spans="1:15">
      <c r="A357" s="296">
        <v>40674</v>
      </c>
      <c r="B357" s="393"/>
      <c r="C357" s="297"/>
      <c r="D357" s="297"/>
      <c r="E357" s="393"/>
      <c r="F357" s="101">
        <v>8.5399999999999991</v>
      </c>
      <c r="G357" s="101">
        <v>4.66</v>
      </c>
      <c r="H357" s="393"/>
      <c r="I357" s="101">
        <v>14.15</v>
      </c>
      <c r="J357" s="101">
        <v>5.38</v>
      </c>
      <c r="K357" s="393"/>
      <c r="L357" s="393"/>
      <c r="M357" s="297">
        <v>6.5759999999999996</v>
      </c>
      <c r="N357" s="297">
        <v>7.915</v>
      </c>
      <c r="O357" s="297">
        <v>15.773</v>
      </c>
    </row>
    <row r="358" spans="1:15">
      <c r="A358" s="296">
        <v>40675</v>
      </c>
      <c r="B358" s="393"/>
      <c r="C358" s="297"/>
      <c r="D358" s="297"/>
      <c r="E358" s="393"/>
      <c r="F358" s="102">
        <v>8.5399999999999991</v>
      </c>
      <c r="G358" s="102">
        <v>4.63</v>
      </c>
      <c r="H358" s="393"/>
      <c r="I358" s="102">
        <v>14.15</v>
      </c>
      <c r="J358" s="102">
        <v>5.36</v>
      </c>
      <c r="K358" s="393"/>
      <c r="L358" s="393"/>
      <c r="M358" s="297">
        <v>6.577</v>
      </c>
      <c r="N358" s="297">
        <v>7.9669999999999996</v>
      </c>
      <c r="O358" s="297">
        <v>15.961</v>
      </c>
    </row>
    <row r="359" spans="1:15">
      <c r="A359" s="296">
        <v>40676</v>
      </c>
      <c r="B359" s="393"/>
      <c r="C359" s="297"/>
      <c r="D359" s="297"/>
      <c r="E359" s="393"/>
      <c r="F359" s="101">
        <v>8.5399999999999991</v>
      </c>
      <c r="G359" s="101">
        <v>4.62</v>
      </c>
      <c r="H359" s="393"/>
      <c r="I359" s="101">
        <v>14.15</v>
      </c>
      <c r="J359" s="101">
        <v>5.34</v>
      </c>
      <c r="K359" s="393"/>
      <c r="L359" s="393"/>
      <c r="M359" s="297">
        <v>6.5460000000000003</v>
      </c>
      <c r="N359" s="297">
        <v>7.9390000000000001</v>
      </c>
      <c r="O359" s="297">
        <v>16.076000000000001</v>
      </c>
    </row>
    <row r="360" spans="1:15">
      <c r="A360" s="296">
        <v>40679</v>
      </c>
      <c r="B360" s="393"/>
      <c r="C360" s="297"/>
      <c r="D360" s="297"/>
      <c r="E360" s="393"/>
      <c r="F360" s="102">
        <v>8.5299999999999994</v>
      </c>
      <c r="G360" s="102">
        <v>4.6500000000000004</v>
      </c>
      <c r="H360" s="393"/>
      <c r="I360" s="102">
        <v>14.14</v>
      </c>
      <c r="J360" s="102">
        <v>5.37</v>
      </c>
      <c r="K360" s="393"/>
      <c r="L360" s="393"/>
      <c r="M360" s="297">
        <v>6.4870000000000001</v>
      </c>
      <c r="N360" s="297">
        <v>7.91</v>
      </c>
      <c r="O360" s="297">
        <v>16.073</v>
      </c>
    </row>
    <row r="361" spans="1:15">
      <c r="A361" s="296">
        <v>40680</v>
      </c>
      <c r="B361" s="393"/>
      <c r="C361" s="297"/>
      <c r="D361" s="297"/>
      <c r="E361" s="393"/>
      <c r="F361" s="101">
        <v>8.52</v>
      </c>
      <c r="G361" s="101">
        <v>4.62</v>
      </c>
      <c r="H361" s="393"/>
      <c r="I361" s="101">
        <v>14.14</v>
      </c>
      <c r="J361" s="101">
        <v>5.35</v>
      </c>
      <c r="K361" s="393"/>
      <c r="L361" s="393"/>
      <c r="M361" s="297">
        <v>6.4809999999999999</v>
      </c>
      <c r="N361" s="297">
        <v>7.8710000000000004</v>
      </c>
      <c r="O361" s="297">
        <v>16.065999999999999</v>
      </c>
    </row>
    <row r="362" spans="1:15">
      <c r="A362" s="296">
        <v>40681</v>
      </c>
      <c r="B362" s="393"/>
      <c r="C362" s="297"/>
      <c r="D362" s="297"/>
      <c r="E362" s="393"/>
      <c r="F362" s="102">
        <v>8.52</v>
      </c>
      <c r="G362" s="102">
        <v>4.6399999999999997</v>
      </c>
      <c r="H362" s="393"/>
      <c r="I362" s="102">
        <v>14.13</v>
      </c>
      <c r="J362" s="102">
        <v>5.37</v>
      </c>
      <c r="K362" s="393"/>
      <c r="L362" s="393"/>
      <c r="M362" s="297">
        <v>6.4820000000000002</v>
      </c>
      <c r="N362" s="297">
        <v>7.8920000000000003</v>
      </c>
      <c r="O362" s="297">
        <v>16.108000000000001</v>
      </c>
    </row>
    <row r="363" spans="1:15">
      <c r="A363" s="296">
        <v>40682</v>
      </c>
      <c r="B363" s="393"/>
      <c r="C363" s="297"/>
      <c r="D363" s="297"/>
      <c r="E363" s="393"/>
      <c r="F363" s="101">
        <v>8.52</v>
      </c>
      <c r="G363" s="101">
        <v>4.66</v>
      </c>
      <c r="H363" s="393"/>
      <c r="I363" s="101">
        <v>14.13</v>
      </c>
      <c r="J363" s="101">
        <v>5.39</v>
      </c>
      <c r="K363" s="393"/>
      <c r="L363" s="393"/>
      <c r="M363" s="297">
        <v>6.4859999999999998</v>
      </c>
      <c r="N363" s="297">
        <v>7.915</v>
      </c>
      <c r="O363" s="297">
        <v>16.163</v>
      </c>
    </row>
    <row r="364" spans="1:15">
      <c r="A364" s="296">
        <v>40683</v>
      </c>
      <c r="B364" s="393"/>
      <c r="C364" s="297"/>
      <c r="D364" s="297"/>
      <c r="E364" s="393"/>
      <c r="F364" s="102">
        <v>8.52</v>
      </c>
      <c r="G364" s="102">
        <v>4.6100000000000003</v>
      </c>
      <c r="H364" s="393"/>
      <c r="I364" s="102">
        <v>14.13</v>
      </c>
      <c r="J364" s="102">
        <v>5.34</v>
      </c>
      <c r="K364" s="393"/>
      <c r="L364" s="393"/>
      <c r="M364" s="297">
        <v>6.4630000000000001</v>
      </c>
      <c r="N364" s="297">
        <v>7.9189999999999996</v>
      </c>
      <c r="O364" s="297">
        <v>16.25</v>
      </c>
    </row>
    <row r="365" spans="1:15">
      <c r="A365" s="296">
        <v>40686</v>
      </c>
      <c r="B365" s="393"/>
      <c r="C365" s="297"/>
      <c r="D365" s="297"/>
      <c r="E365" s="393"/>
      <c r="F365" s="101">
        <v>8.51</v>
      </c>
      <c r="G365" s="101">
        <v>4.59</v>
      </c>
      <c r="H365" s="393"/>
      <c r="I365" s="101">
        <v>14.12</v>
      </c>
      <c r="J365" s="101">
        <v>5.34</v>
      </c>
      <c r="K365" s="393"/>
      <c r="L365" s="393"/>
      <c r="M365" s="297">
        <v>6.5110000000000001</v>
      </c>
      <c r="N365" s="297">
        <v>7.9870000000000001</v>
      </c>
      <c r="O365" s="297">
        <v>16.273</v>
      </c>
    </row>
    <row r="366" spans="1:15">
      <c r="A366" s="296">
        <v>40687</v>
      </c>
      <c r="B366" s="393"/>
      <c r="C366" s="297"/>
      <c r="D366" s="297"/>
      <c r="E366" s="393"/>
      <c r="F366" s="102">
        <v>8.51</v>
      </c>
      <c r="G366" s="102">
        <v>4.6399999999999997</v>
      </c>
      <c r="H366" s="393"/>
      <c r="I366" s="102">
        <v>14.12</v>
      </c>
      <c r="J366" s="102">
        <v>5.39</v>
      </c>
      <c r="K366" s="393"/>
      <c r="L366" s="393"/>
      <c r="M366" s="297">
        <v>6.5389999999999997</v>
      </c>
      <c r="N366" s="297">
        <v>8.0229999999999997</v>
      </c>
      <c r="O366" s="297">
        <v>16.274999999999999</v>
      </c>
    </row>
    <row r="367" spans="1:15">
      <c r="A367" s="296">
        <v>40688</v>
      </c>
      <c r="B367" s="393"/>
      <c r="C367" s="297"/>
      <c r="D367" s="297"/>
      <c r="E367" s="393"/>
      <c r="F367" s="101">
        <v>8.5</v>
      </c>
      <c r="G367" s="101">
        <v>4.62</v>
      </c>
      <c r="H367" s="393"/>
      <c r="I367" s="101">
        <v>14.12</v>
      </c>
      <c r="J367" s="101">
        <v>5.38</v>
      </c>
      <c r="K367" s="393"/>
      <c r="L367" s="393"/>
      <c r="M367" s="297">
        <v>6.54</v>
      </c>
      <c r="N367" s="297">
        <v>8.0340000000000007</v>
      </c>
      <c r="O367" s="297">
        <v>16.420000000000002</v>
      </c>
    </row>
    <row r="368" spans="1:15">
      <c r="A368" s="296">
        <v>40689</v>
      </c>
      <c r="B368" s="393"/>
      <c r="C368" s="297"/>
      <c r="D368" s="297"/>
      <c r="E368" s="393"/>
      <c r="F368" s="102">
        <v>8.5</v>
      </c>
      <c r="G368" s="102">
        <v>4.58</v>
      </c>
      <c r="H368" s="393"/>
      <c r="I368" s="102">
        <v>14.11</v>
      </c>
      <c r="J368" s="102">
        <v>5.34</v>
      </c>
      <c r="K368" s="393"/>
      <c r="L368" s="393"/>
      <c r="M368" s="297">
        <v>6.5369999999999999</v>
      </c>
      <c r="N368" s="297">
        <v>8.0459999999999994</v>
      </c>
      <c r="O368" s="297">
        <v>16.405999999999999</v>
      </c>
    </row>
    <row r="369" spans="1:15">
      <c r="A369" s="296">
        <v>40690</v>
      </c>
      <c r="B369" s="393"/>
      <c r="C369" s="297"/>
      <c r="D369" s="297"/>
      <c r="E369" s="393"/>
      <c r="F369" s="101">
        <v>8.5</v>
      </c>
      <c r="G369" s="101">
        <v>4.58</v>
      </c>
      <c r="H369" s="393"/>
      <c r="I369" s="101">
        <v>14.11</v>
      </c>
      <c r="J369" s="101">
        <v>5.36</v>
      </c>
      <c r="K369" s="393"/>
      <c r="L369" s="393"/>
      <c r="M369" s="297">
        <v>6.5359999999999996</v>
      </c>
      <c r="N369" s="297">
        <v>8.0489999999999995</v>
      </c>
      <c r="O369" s="297">
        <v>16.48</v>
      </c>
    </row>
    <row r="370" spans="1:15">
      <c r="A370" s="296">
        <v>40693</v>
      </c>
      <c r="B370" s="393"/>
      <c r="C370" s="297"/>
      <c r="D370" s="297"/>
      <c r="E370" s="393"/>
      <c r="F370" s="102">
        <v>8.49</v>
      </c>
      <c r="G370" s="102">
        <v>4.58</v>
      </c>
      <c r="H370" s="393"/>
      <c r="I370" s="102">
        <v>14.1</v>
      </c>
      <c r="J370" s="102">
        <v>5.35</v>
      </c>
      <c r="K370" s="393"/>
      <c r="L370" s="393"/>
      <c r="M370" s="297">
        <v>6.5309999999999997</v>
      </c>
      <c r="N370" s="297">
        <v>8.048</v>
      </c>
      <c r="O370" s="297">
        <v>16.515000000000001</v>
      </c>
    </row>
    <row r="371" spans="1:15">
      <c r="A371" s="296">
        <v>40694</v>
      </c>
      <c r="B371" s="393"/>
      <c r="C371" s="297"/>
      <c r="D371" s="297"/>
      <c r="E371" s="393"/>
      <c r="F371" s="101">
        <v>8.49</v>
      </c>
      <c r="G371" s="101">
        <v>4.6100000000000003</v>
      </c>
      <c r="H371" s="393"/>
      <c r="I371" s="101">
        <v>14.1</v>
      </c>
      <c r="J371" s="101">
        <v>5.39</v>
      </c>
      <c r="K371" s="393"/>
      <c r="L371" s="393"/>
      <c r="M371" s="297">
        <v>6.5220000000000002</v>
      </c>
      <c r="N371" s="297">
        <v>8.0790000000000006</v>
      </c>
      <c r="O371" s="297">
        <v>14.348000000000001</v>
      </c>
    </row>
    <row r="372" spans="1:15">
      <c r="A372" s="296">
        <v>40695</v>
      </c>
      <c r="B372" s="393"/>
      <c r="C372" s="297"/>
      <c r="D372" s="297"/>
      <c r="E372" s="393"/>
      <c r="F372" s="102">
        <v>8.58</v>
      </c>
      <c r="G372" s="102">
        <v>4.6100000000000003</v>
      </c>
      <c r="H372" s="393"/>
      <c r="I372" s="102">
        <v>14.42</v>
      </c>
      <c r="J372" s="102">
        <v>5.45</v>
      </c>
      <c r="K372" s="393"/>
      <c r="L372" s="393"/>
      <c r="M372" s="297">
        <v>6.524</v>
      </c>
      <c r="N372" s="297">
        <v>8.0630000000000006</v>
      </c>
      <c r="O372" s="297">
        <v>14.38</v>
      </c>
    </row>
    <row r="373" spans="1:15">
      <c r="A373" s="296">
        <v>40696</v>
      </c>
      <c r="B373" s="393"/>
      <c r="C373" s="297"/>
      <c r="D373" s="297"/>
      <c r="E373" s="393"/>
      <c r="F373" s="101">
        <v>8.58</v>
      </c>
      <c r="G373" s="101">
        <v>4.62</v>
      </c>
      <c r="H373" s="393"/>
      <c r="I373" s="101">
        <v>14.42</v>
      </c>
      <c r="J373" s="101">
        <v>5.46</v>
      </c>
      <c r="K373" s="393"/>
      <c r="L373" s="393"/>
      <c r="M373" s="297">
        <v>6.54</v>
      </c>
      <c r="N373" s="297">
        <v>8.1590000000000007</v>
      </c>
      <c r="O373" s="297">
        <v>14.481999999999999</v>
      </c>
    </row>
    <row r="374" spans="1:15">
      <c r="A374" s="296">
        <v>40697</v>
      </c>
      <c r="B374" s="393"/>
      <c r="C374" s="297"/>
      <c r="D374" s="297"/>
      <c r="E374" s="393"/>
      <c r="F374" s="102">
        <v>8.58</v>
      </c>
      <c r="G374" s="102">
        <v>4.68</v>
      </c>
      <c r="H374" s="393"/>
      <c r="I374" s="102">
        <v>14.42</v>
      </c>
      <c r="J374" s="102">
        <v>5.5</v>
      </c>
      <c r="K374" s="393"/>
      <c r="L374" s="393"/>
      <c r="M374" s="297">
        <v>6.5750000000000002</v>
      </c>
      <c r="N374" s="297">
        <v>8.1829999999999998</v>
      </c>
      <c r="O374" s="297">
        <v>14.555999999999999</v>
      </c>
    </row>
    <row r="375" spans="1:15">
      <c r="A375" s="296">
        <v>40700</v>
      </c>
      <c r="B375" s="393"/>
      <c r="C375" s="297"/>
      <c r="D375" s="297"/>
      <c r="E375" s="393"/>
      <c r="F375" s="101">
        <v>8.57</v>
      </c>
      <c r="G375" s="101">
        <v>4.66</v>
      </c>
      <c r="H375" s="393"/>
      <c r="I375" s="101">
        <v>14.41</v>
      </c>
      <c r="J375" s="101">
        <v>5.5</v>
      </c>
      <c r="K375" s="393"/>
      <c r="L375" s="393"/>
      <c r="M375" s="297">
        <v>6.5510000000000002</v>
      </c>
      <c r="N375" s="297">
        <v>8.1980000000000004</v>
      </c>
      <c r="O375" s="297">
        <v>14.592000000000001</v>
      </c>
    </row>
    <row r="376" spans="1:15">
      <c r="A376" s="296">
        <v>40701</v>
      </c>
      <c r="B376" s="393"/>
      <c r="C376" s="297"/>
      <c r="D376" s="297"/>
      <c r="E376" s="393"/>
      <c r="F376" s="102">
        <v>8.57</v>
      </c>
      <c r="G376" s="102">
        <v>4.7300000000000004</v>
      </c>
      <c r="H376" s="393"/>
      <c r="I376" s="102">
        <v>14.41</v>
      </c>
      <c r="J376" s="102">
        <v>5.56</v>
      </c>
      <c r="K376" s="393"/>
      <c r="L376" s="393"/>
      <c r="M376" s="297">
        <v>6.5739999999999998</v>
      </c>
      <c r="N376" s="297">
        <v>8.2330000000000005</v>
      </c>
      <c r="O376" s="297">
        <v>14.657999999999999</v>
      </c>
    </row>
    <row r="377" spans="1:15">
      <c r="A377" s="296">
        <v>40702</v>
      </c>
      <c r="B377" s="393"/>
      <c r="C377" s="297"/>
      <c r="D377" s="297"/>
      <c r="E377" s="393"/>
      <c r="F377" s="101">
        <v>8.56</v>
      </c>
      <c r="G377" s="101">
        <v>4.71</v>
      </c>
      <c r="H377" s="393"/>
      <c r="I377" s="101">
        <v>14.41</v>
      </c>
      <c r="J377" s="101">
        <v>5.54</v>
      </c>
      <c r="K377" s="393"/>
      <c r="L377" s="393"/>
      <c r="M377" s="297">
        <v>6.5810000000000004</v>
      </c>
      <c r="N377" s="297">
        <v>8.2430000000000003</v>
      </c>
      <c r="O377" s="297">
        <v>14.696999999999999</v>
      </c>
    </row>
    <row r="378" spans="1:15">
      <c r="A378" s="296">
        <v>40703</v>
      </c>
      <c r="B378" s="393"/>
      <c r="C378" s="297"/>
      <c r="D378" s="297"/>
      <c r="E378" s="393"/>
      <c r="F378" s="102">
        <v>8.56</v>
      </c>
      <c r="G378" s="102">
        <v>4.7</v>
      </c>
      <c r="H378" s="393"/>
      <c r="I378" s="102">
        <v>14.4</v>
      </c>
      <c r="J378" s="102">
        <v>5.54</v>
      </c>
      <c r="K378" s="393"/>
      <c r="L378" s="393"/>
      <c r="M378" s="297">
        <v>6.625</v>
      </c>
      <c r="N378" s="297">
        <v>8.2889999999999997</v>
      </c>
      <c r="O378" s="297">
        <v>14.765000000000001</v>
      </c>
    </row>
    <row r="379" spans="1:15">
      <c r="A379" s="296">
        <v>40704</v>
      </c>
      <c r="B379" s="393"/>
      <c r="C379" s="297"/>
      <c r="D379" s="297"/>
      <c r="E379" s="393"/>
      <c r="F379" s="101">
        <v>8.56</v>
      </c>
      <c r="G379" s="101">
        <v>4.6500000000000004</v>
      </c>
      <c r="H379" s="393"/>
      <c r="I379" s="101">
        <v>14.4</v>
      </c>
      <c r="J379" s="101">
        <v>5.51</v>
      </c>
      <c r="K379" s="393"/>
      <c r="L379" s="393"/>
      <c r="M379" s="297">
        <v>6.6509999999999998</v>
      </c>
      <c r="N379" s="297">
        <v>8.3149999999999995</v>
      </c>
      <c r="O379" s="297">
        <v>14.837999999999999</v>
      </c>
    </row>
    <row r="380" spans="1:15">
      <c r="A380" s="296">
        <v>40707</v>
      </c>
      <c r="B380" s="393"/>
      <c r="C380" s="297"/>
      <c r="D380" s="297"/>
      <c r="E380" s="393"/>
      <c r="F380" s="102">
        <v>8.5500000000000007</v>
      </c>
      <c r="G380" s="102">
        <v>4.67</v>
      </c>
      <c r="H380" s="393"/>
      <c r="I380" s="102">
        <v>14.39</v>
      </c>
      <c r="J380" s="102">
        <v>5.54</v>
      </c>
      <c r="K380" s="393"/>
      <c r="L380" s="393"/>
      <c r="M380" s="297">
        <v>6.702</v>
      </c>
      <c r="N380" s="297">
        <v>8.4290000000000003</v>
      </c>
      <c r="O380" s="297">
        <v>14.92</v>
      </c>
    </row>
    <row r="381" spans="1:15">
      <c r="A381" s="296">
        <v>40708</v>
      </c>
      <c r="B381" s="393"/>
      <c r="C381" s="297"/>
      <c r="D381" s="297"/>
      <c r="E381" s="393"/>
      <c r="F381" s="101">
        <v>8.5500000000000007</v>
      </c>
      <c r="G381" s="101">
        <v>4.7300000000000004</v>
      </c>
      <c r="H381" s="393"/>
      <c r="I381" s="101">
        <v>14.39</v>
      </c>
      <c r="J381" s="101">
        <v>5.59</v>
      </c>
      <c r="K381" s="393"/>
      <c r="L381" s="393"/>
      <c r="M381" s="297">
        <v>6.726</v>
      </c>
      <c r="N381" s="297">
        <v>8.4589999999999996</v>
      </c>
      <c r="O381" s="297">
        <v>14.95</v>
      </c>
    </row>
    <row r="382" spans="1:15">
      <c r="A382" s="296">
        <v>40709</v>
      </c>
      <c r="B382" s="393"/>
      <c r="C382" s="297"/>
      <c r="D382" s="297"/>
      <c r="E382" s="393"/>
      <c r="F382" s="102">
        <v>8.5399999999999991</v>
      </c>
      <c r="G382" s="102">
        <v>4.6900000000000004</v>
      </c>
      <c r="H382" s="393"/>
      <c r="I382" s="102">
        <v>14.39</v>
      </c>
      <c r="J382" s="102">
        <v>5.58</v>
      </c>
      <c r="K382" s="393"/>
      <c r="L382" s="393"/>
      <c r="M382" s="297">
        <v>6.7590000000000003</v>
      </c>
      <c r="N382" s="297">
        <v>8.4779999999999998</v>
      </c>
      <c r="O382" s="297">
        <v>15.021000000000001</v>
      </c>
    </row>
    <row r="383" spans="1:15">
      <c r="A383" s="296">
        <v>40710</v>
      </c>
      <c r="B383" s="393"/>
      <c r="C383" s="297"/>
      <c r="D383" s="297"/>
      <c r="E383" s="393"/>
      <c r="F383" s="101">
        <v>8.5399999999999991</v>
      </c>
      <c r="G383" s="101">
        <v>4.6900000000000004</v>
      </c>
      <c r="H383" s="393"/>
      <c r="I383" s="101">
        <v>14.38</v>
      </c>
      <c r="J383" s="101">
        <v>5.61</v>
      </c>
      <c r="K383" s="393"/>
      <c r="L383" s="393"/>
      <c r="M383" s="297">
        <v>6.8780000000000001</v>
      </c>
      <c r="N383" s="297">
        <v>8.68</v>
      </c>
      <c r="O383" s="297">
        <v>15.369</v>
      </c>
    </row>
    <row r="384" spans="1:15">
      <c r="A384" s="296">
        <v>40711</v>
      </c>
      <c r="B384" s="393"/>
      <c r="C384" s="297"/>
      <c r="D384" s="297"/>
      <c r="E384" s="393"/>
      <c r="F384" s="102">
        <v>8.5399999999999991</v>
      </c>
      <c r="G384" s="102">
        <v>4.75</v>
      </c>
      <c r="H384" s="393"/>
      <c r="I384" s="102">
        <v>14.38</v>
      </c>
      <c r="J384" s="102">
        <v>5.64</v>
      </c>
      <c r="K384" s="393"/>
      <c r="L384" s="393"/>
      <c r="M384" s="297">
        <v>6.9340000000000002</v>
      </c>
      <c r="N384" s="297">
        <v>8.6959999999999997</v>
      </c>
      <c r="O384" s="297">
        <v>15.334</v>
      </c>
    </row>
    <row r="385" spans="1:15">
      <c r="A385" s="296">
        <v>40714</v>
      </c>
      <c r="B385" s="393"/>
      <c r="C385" s="297"/>
      <c r="D385" s="297"/>
      <c r="E385" s="393"/>
      <c r="F385" s="101">
        <v>8.5299999999999994</v>
      </c>
      <c r="G385" s="101">
        <v>4.76</v>
      </c>
      <c r="H385" s="393"/>
      <c r="I385" s="101">
        <v>14.37</v>
      </c>
      <c r="J385" s="101">
        <v>5.66</v>
      </c>
      <c r="K385" s="393"/>
      <c r="L385" s="393"/>
      <c r="M385" s="297">
        <v>6.968</v>
      </c>
      <c r="N385" s="297">
        <v>8.7270000000000003</v>
      </c>
      <c r="O385" s="297">
        <v>15.385999999999999</v>
      </c>
    </row>
    <row r="386" spans="1:15">
      <c r="A386" s="296">
        <v>40715</v>
      </c>
      <c r="B386" s="393"/>
      <c r="C386" s="297"/>
      <c r="D386" s="297"/>
      <c r="E386" s="393"/>
      <c r="F386" s="102">
        <v>8.5299999999999994</v>
      </c>
      <c r="G386" s="102">
        <v>4.7699999999999996</v>
      </c>
      <c r="H386" s="393"/>
      <c r="I386" s="102">
        <v>14.37</v>
      </c>
      <c r="J386" s="102">
        <v>5.67</v>
      </c>
      <c r="K386" s="393"/>
      <c r="L386" s="393"/>
      <c r="M386" s="297">
        <v>6.9589999999999996</v>
      </c>
      <c r="N386" s="297">
        <v>8.7200000000000006</v>
      </c>
      <c r="O386" s="297">
        <v>15.374000000000001</v>
      </c>
    </row>
    <row r="387" spans="1:15">
      <c r="A387" s="296">
        <v>40716</v>
      </c>
      <c r="B387" s="393"/>
      <c r="C387" s="297"/>
      <c r="D387" s="297"/>
      <c r="E387" s="393"/>
      <c r="F387" s="101">
        <v>8.5299999999999994</v>
      </c>
      <c r="G387" s="101">
        <v>4.75</v>
      </c>
      <c r="H387" s="393"/>
      <c r="I387" s="101">
        <v>14.37</v>
      </c>
      <c r="J387" s="101">
        <v>5.65</v>
      </c>
      <c r="K387" s="393"/>
      <c r="L387" s="393"/>
      <c r="M387" s="297">
        <v>6.9420000000000002</v>
      </c>
      <c r="N387" s="297">
        <v>8.6880000000000006</v>
      </c>
      <c r="O387" s="297">
        <v>15.281000000000001</v>
      </c>
    </row>
    <row r="388" spans="1:15">
      <c r="A388" s="296">
        <v>40717</v>
      </c>
      <c r="B388" s="393"/>
      <c r="C388" s="297"/>
      <c r="D388" s="297"/>
      <c r="E388" s="393"/>
      <c r="F388" s="102">
        <v>8.52</v>
      </c>
      <c r="G388" s="102">
        <v>4.67</v>
      </c>
      <c r="H388" s="393"/>
      <c r="I388" s="102">
        <v>14.36</v>
      </c>
      <c r="J388" s="102">
        <v>5.6</v>
      </c>
      <c r="K388" s="393"/>
      <c r="L388" s="393"/>
      <c r="M388" s="297">
        <v>6.9770000000000003</v>
      </c>
      <c r="N388" s="297">
        <v>8.7650000000000006</v>
      </c>
      <c r="O388" s="297">
        <v>15.423</v>
      </c>
    </row>
    <row r="389" spans="1:15">
      <c r="A389" s="296">
        <v>40718</v>
      </c>
      <c r="B389" s="393"/>
      <c r="C389" s="297"/>
      <c r="D389" s="297"/>
      <c r="E389" s="393"/>
      <c r="F389" s="101">
        <v>8.52</v>
      </c>
      <c r="G389" s="101">
        <v>4.67</v>
      </c>
      <c r="H389" s="393"/>
      <c r="I389" s="101">
        <v>14.36</v>
      </c>
      <c r="J389" s="101">
        <v>5.61</v>
      </c>
      <c r="K389" s="393"/>
      <c r="L389" s="393"/>
      <c r="M389" s="297">
        <v>7.0049999999999999</v>
      </c>
      <c r="N389" s="297">
        <v>8.7880000000000003</v>
      </c>
      <c r="O389" s="297">
        <v>15.153</v>
      </c>
    </row>
    <row r="390" spans="1:15">
      <c r="A390" s="296">
        <v>40721</v>
      </c>
      <c r="B390" s="393"/>
      <c r="C390" s="297"/>
      <c r="D390" s="297"/>
      <c r="E390" s="393"/>
      <c r="F390" s="102">
        <v>8.51</v>
      </c>
      <c r="G390" s="102">
        <v>4.75</v>
      </c>
      <c r="H390" s="393"/>
      <c r="I390" s="102">
        <v>14.35</v>
      </c>
      <c r="J390" s="102">
        <v>5.69</v>
      </c>
      <c r="K390" s="393"/>
      <c r="L390" s="393"/>
      <c r="M390" s="297">
        <v>7.1070000000000002</v>
      </c>
      <c r="N390" s="297">
        <v>8.9489999999999998</v>
      </c>
      <c r="O390" s="297">
        <v>15.468</v>
      </c>
    </row>
    <row r="391" spans="1:15">
      <c r="A391" s="296">
        <v>40722</v>
      </c>
      <c r="B391" s="393"/>
      <c r="C391" s="297"/>
      <c r="D391" s="297"/>
      <c r="E391" s="393"/>
      <c r="F391" s="101">
        <v>8.51</v>
      </c>
      <c r="G391" s="101">
        <v>4.79</v>
      </c>
      <c r="H391" s="393"/>
      <c r="I391" s="101">
        <v>14.35</v>
      </c>
      <c r="J391" s="101">
        <v>5.71</v>
      </c>
      <c r="K391" s="393"/>
      <c r="L391" s="393"/>
      <c r="M391" s="297">
        <v>7.1360000000000001</v>
      </c>
      <c r="N391" s="297">
        <v>8.9529999999999994</v>
      </c>
      <c r="O391" s="297">
        <v>15.468</v>
      </c>
    </row>
    <row r="392" spans="1:15">
      <c r="A392" s="296">
        <v>40723</v>
      </c>
      <c r="B392" s="393"/>
      <c r="C392" s="297"/>
      <c r="D392" s="297"/>
      <c r="E392" s="393"/>
      <c r="F392" s="102">
        <v>8.51</v>
      </c>
      <c r="G392" s="102">
        <v>4.83</v>
      </c>
      <c r="H392" s="393"/>
      <c r="I392" s="102">
        <v>14.35</v>
      </c>
      <c r="J392" s="102">
        <v>5.73</v>
      </c>
      <c r="K392" s="393"/>
      <c r="L392" s="393"/>
      <c r="M392" s="297">
        <v>7.0670000000000002</v>
      </c>
      <c r="N392" s="297">
        <v>8.7949999999999999</v>
      </c>
      <c r="O392" s="297">
        <v>15.329000000000001</v>
      </c>
    </row>
    <row r="393" spans="1:15">
      <c r="A393" s="296">
        <v>40724</v>
      </c>
      <c r="B393" s="393"/>
      <c r="C393" s="297"/>
      <c r="D393" s="297"/>
      <c r="E393" s="393"/>
      <c r="F393" s="101">
        <v>8.5</v>
      </c>
      <c r="G393" s="101">
        <v>4.8600000000000003</v>
      </c>
      <c r="H393" s="393"/>
      <c r="I393" s="101">
        <v>14.35</v>
      </c>
      <c r="J393" s="101">
        <v>5.74</v>
      </c>
      <c r="K393" s="393"/>
      <c r="L393" s="393"/>
      <c r="M393" s="297">
        <v>7.0869999999999997</v>
      </c>
      <c r="N393" s="297">
        <v>8.7970000000000006</v>
      </c>
      <c r="O393" s="297">
        <v>15.061999999999999</v>
      </c>
    </row>
    <row r="394" spans="1:15">
      <c r="A394" s="296">
        <v>40725</v>
      </c>
      <c r="B394" s="393"/>
      <c r="C394" s="297"/>
      <c r="D394" s="297"/>
      <c r="E394" s="393"/>
      <c r="F394" s="102">
        <v>8.52</v>
      </c>
      <c r="G394" s="102">
        <v>4.84</v>
      </c>
      <c r="H394" s="393"/>
      <c r="I394" s="102">
        <v>14.34</v>
      </c>
      <c r="J394" s="102">
        <v>5.69</v>
      </c>
      <c r="K394" s="393"/>
      <c r="L394" s="393"/>
      <c r="M394" s="297">
        <v>7.0060000000000002</v>
      </c>
      <c r="N394" s="297">
        <v>8.6790000000000003</v>
      </c>
      <c r="O394" s="297">
        <v>14.930999999999999</v>
      </c>
    </row>
    <row r="395" spans="1:15">
      <c r="A395" s="296">
        <v>40728</v>
      </c>
      <c r="B395" s="393"/>
      <c r="C395" s="297"/>
      <c r="D395" s="297"/>
      <c r="E395" s="393"/>
      <c r="F395" s="101">
        <v>8.51</v>
      </c>
      <c r="G395" s="101">
        <v>4.83</v>
      </c>
      <c r="H395" s="393"/>
      <c r="I395" s="101">
        <v>14.33</v>
      </c>
      <c r="J395" s="101">
        <v>5.68</v>
      </c>
      <c r="K395" s="393"/>
      <c r="L395" s="393"/>
      <c r="M395" s="297">
        <v>6.9859999999999998</v>
      </c>
      <c r="N395" s="297">
        <v>8.6519999999999992</v>
      </c>
      <c r="O395" s="297">
        <v>14.907</v>
      </c>
    </row>
    <row r="396" spans="1:15">
      <c r="A396" s="296">
        <v>40729</v>
      </c>
      <c r="B396" s="393"/>
      <c r="C396" s="297"/>
      <c r="D396" s="297"/>
      <c r="E396" s="393"/>
      <c r="F396" s="102">
        <v>8.51</v>
      </c>
      <c r="G396" s="102">
        <v>4.82</v>
      </c>
      <c r="H396" s="393"/>
      <c r="I396" s="102">
        <v>14.33</v>
      </c>
      <c r="J396" s="102">
        <v>5.67</v>
      </c>
      <c r="K396" s="393"/>
      <c r="L396" s="393"/>
      <c r="M396" s="297">
        <v>6.9749999999999996</v>
      </c>
      <c r="N396" s="297">
        <v>8.6530000000000005</v>
      </c>
      <c r="O396" s="297">
        <v>14.936</v>
      </c>
    </row>
    <row r="397" spans="1:15">
      <c r="A397" s="296">
        <v>40730</v>
      </c>
      <c r="B397" s="393"/>
      <c r="C397" s="297"/>
      <c r="D397" s="297"/>
      <c r="E397" s="393"/>
      <c r="F397" s="101">
        <v>8.51</v>
      </c>
      <c r="G397" s="101">
        <v>4.76</v>
      </c>
      <c r="H397" s="393"/>
      <c r="I397" s="101">
        <v>14.33</v>
      </c>
      <c r="J397" s="101">
        <v>5.66</v>
      </c>
      <c r="K397" s="393"/>
      <c r="L397" s="393"/>
      <c r="M397" s="297">
        <v>7.0380000000000003</v>
      </c>
      <c r="N397" s="297">
        <v>8.7710000000000008</v>
      </c>
      <c r="O397" s="297">
        <v>15.077</v>
      </c>
    </row>
    <row r="398" spans="1:15">
      <c r="A398" s="296">
        <v>40731</v>
      </c>
      <c r="B398" s="393"/>
      <c r="C398" s="297"/>
      <c r="D398" s="297"/>
      <c r="E398" s="393"/>
      <c r="F398" s="102">
        <v>8.5</v>
      </c>
      <c r="G398" s="102">
        <v>4.83</v>
      </c>
      <c r="H398" s="393"/>
      <c r="I398" s="102">
        <v>14.33</v>
      </c>
      <c r="J398" s="102">
        <v>5.72</v>
      </c>
      <c r="K398" s="393"/>
      <c r="L398" s="393"/>
      <c r="M398" s="297">
        <v>7.08</v>
      </c>
      <c r="N398" s="297">
        <v>8.7940000000000005</v>
      </c>
      <c r="O398" s="297">
        <v>15.145</v>
      </c>
    </row>
    <row r="399" spans="1:15">
      <c r="A399" s="296">
        <v>40732</v>
      </c>
      <c r="B399" s="393"/>
      <c r="C399" s="297"/>
      <c r="D399" s="297"/>
      <c r="E399" s="393"/>
      <c r="F399" s="101">
        <v>8.5</v>
      </c>
      <c r="G399" s="101">
        <v>4.7</v>
      </c>
      <c r="H399" s="393"/>
      <c r="I399" s="101">
        <v>14.32</v>
      </c>
      <c r="J399" s="101">
        <v>5.65</v>
      </c>
      <c r="K399" s="393"/>
      <c r="L399" s="393"/>
      <c r="M399" s="297">
        <v>7.0609999999999999</v>
      </c>
      <c r="N399" s="297">
        <v>8.7759999999999998</v>
      </c>
      <c r="O399" s="297">
        <v>15.170999999999999</v>
      </c>
    </row>
    <row r="400" spans="1:15">
      <c r="A400" s="296">
        <v>40735</v>
      </c>
      <c r="B400" s="393"/>
      <c r="C400" s="297"/>
      <c r="D400" s="297"/>
      <c r="E400" s="393"/>
      <c r="F400" s="102">
        <v>8.49</v>
      </c>
      <c r="G400" s="102">
        <v>4.58</v>
      </c>
      <c r="H400" s="393"/>
      <c r="I400" s="102">
        <v>14.31</v>
      </c>
      <c r="J400" s="102">
        <v>5.59</v>
      </c>
      <c r="K400" s="393"/>
      <c r="L400" s="393"/>
      <c r="M400" s="297">
        <v>7.1760000000000002</v>
      </c>
      <c r="N400" s="297">
        <v>8.984</v>
      </c>
      <c r="O400" s="297">
        <v>15.497999999999999</v>
      </c>
    </row>
    <row r="401" spans="1:15">
      <c r="A401" s="296">
        <v>40736</v>
      </c>
      <c r="B401" s="393"/>
      <c r="C401" s="297"/>
      <c r="D401" s="297"/>
      <c r="E401" s="393"/>
      <c r="F401" s="101">
        <v>8.49</v>
      </c>
      <c r="G401" s="101">
        <v>4.6500000000000004</v>
      </c>
      <c r="H401" s="393"/>
      <c r="I401" s="101">
        <v>14.31</v>
      </c>
      <c r="J401" s="101">
        <v>5.68</v>
      </c>
      <c r="K401" s="393"/>
      <c r="L401" s="393"/>
      <c r="M401" s="297">
        <v>7.3369999999999997</v>
      </c>
      <c r="N401" s="297">
        <v>9.1159999999999997</v>
      </c>
      <c r="O401" s="297">
        <v>15.907999999999999</v>
      </c>
    </row>
    <row r="402" spans="1:15">
      <c r="A402" s="296">
        <v>40737</v>
      </c>
      <c r="B402" s="393"/>
      <c r="C402" s="297"/>
      <c r="D402" s="297"/>
      <c r="E402" s="393"/>
      <c r="F402" s="102">
        <v>8.49</v>
      </c>
      <c r="G402" s="102">
        <v>4.68</v>
      </c>
      <c r="H402" s="393"/>
      <c r="I402" s="102">
        <v>14.31</v>
      </c>
      <c r="J402" s="102">
        <v>5.7</v>
      </c>
      <c r="K402" s="393"/>
      <c r="L402" s="393"/>
      <c r="M402" s="297">
        <v>7.3159999999999998</v>
      </c>
      <c r="N402" s="297">
        <v>9.0519999999999996</v>
      </c>
      <c r="O402" s="297">
        <v>15.885</v>
      </c>
    </row>
    <row r="403" spans="1:15">
      <c r="A403" s="296">
        <v>40738</v>
      </c>
      <c r="B403" s="393"/>
      <c r="C403" s="297"/>
      <c r="D403" s="297"/>
      <c r="E403" s="393"/>
      <c r="F403" s="101">
        <v>8.48</v>
      </c>
      <c r="G403" s="101">
        <v>4.68</v>
      </c>
      <c r="H403" s="393"/>
      <c r="I403" s="101">
        <v>14.31</v>
      </c>
      <c r="J403" s="101">
        <v>5.71</v>
      </c>
      <c r="K403" s="393"/>
      <c r="L403" s="393"/>
      <c r="M403" s="297">
        <v>7.298</v>
      </c>
      <c r="N403" s="297">
        <v>8.9819999999999993</v>
      </c>
      <c r="O403" s="297">
        <v>15.859</v>
      </c>
    </row>
    <row r="404" spans="1:15">
      <c r="A404" s="296">
        <v>40739</v>
      </c>
      <c r="B404" s="393"/>
      <c r="C404" s="297"/>
      <c r="D404" s="297"/>
      <c r="E404" s="393"/>
      <c r="F404" s="102">
        <v>8.48</v>
      </c>
      <c r="G404" s="102">
        <v>4.66</v>
      </c>
      <c r="H404" s="393"/>
      <c r="I404" s="102">
        <v>14.3</v>
      </c>
      <c r="J404" s="102">
        <v>5.7</v>
      </c>
      <c r="K404" s="393"/>
      <c r="L404" s="393"/>
      <c r="M404" s="297">
        <v>7.3289999999999997</v>
      </c>
      <c r="N404" s="297">
        <v>9.0370000000000008</v>
      </c>
      <c r="O404" s="297">
        <v>15.911</v>
      </c>
    </row>
    <row r="405" spans="1:15">
      <c r="A405" s="296">
        <v>40742</v>
      </c>
      <c r="B405" s="393"/>
      <c r="C405" s="297"/>
      <c r="D405" s="297"/>
      <c r="E405" s="393"/>
      <c r="F405" s="101">
        <v>8.4700000000000006</v>
      </c>
      <c r="G405" s="101">
        <v>4.6500000000000004</v>
      </c>
      <c r="H405" s="393"/>
      <c r="I405" s="101">
        <v>14.3</v>
      </c>
      <c r="J405" s="101">
        <v>5.72</v>
      </c>
      <c r="K405" s="393"/>
      <c r="L405" s="393"/>
      <c r="M405" s="297">
        <v>7.4180000000000001</v>
      </c>
      <c r="N405" s="297">
        <v>9.14</v>
      </c>
      <c r="O405" s="297">
        <v>16.186</v>
      </c>
    </row>
    <row r="406" spans="1:15">
      <c r="A406" s="296">
        <v>40743</v>
      </c>
      <c r="B406" s="393"/>
      <c r="C406" s="297"/>
      <c r="D406" s="297"/>
      <c r="E406" s="393"/>
      <c r="F406" s="102">
        <v>8.4700000000000006</v>
      </c>
      <c r="G406" s="102">
        <v>4.6900000000000004</v>
      </c>
      <c r="H406" s="393"/>
      <c r="I406" s="102">
        <v>14.29</v>
      </c>
      <c r="J406" s="102">
        <v>5.73</v>
      </c>
      <c r="K406" s="393"/>
      <c r="L406" s="393"/>
      <c r="M406" s="297">
        <v>7.4160000000000004</v>
      </c>
      <c r="N406" s="297">
        <v>9.1869999999999994</v>
      </c>
      <c r="O406" s="297">
        <v>16.274999999999999</v>
      </c>
    </row>
    <row r="407" spans="1:15">
      <c r="A407" s="296">
        <v>40744</v>
      </c>
      <c r="B407" s="393"/>
      <c r="C407" s="297"/>
      <c r="D407" s="297"/>
      <c r="E407" s="393"/>
      <c r="F407" s="101">
        <v>8.4700000000000006</v>
      </c>
      <c r="G407" s="101">
        <v>4.7699999999999996</v>
      </c>
      <c r="H407" s="393"/>
      <c r="I407" s="101">
        <v>14.29</v>
      </c>
      <c r="J407" s="101">
        <v>5.76</v>
      </c>
      <c r="K407" s="393"/>
      <c r="L407" s="393"/>
      <c r="M407" s="297">
        <v>7.38</v>
      </c>
      <c r="N407" s="297">
        <v>9.1539999999999999</v>
      </c>
      <c r="O407" s="297">
        <v>16.221</v>
      </c>
    </row>
    <row r="408" spans="1:15">
      <c r="A408" s="296">
        <v>40745</v>
      </c>
      <c r="B408" s="393"/>
      <c r="C408" s="297"/>
      <c r="D408" s="297"/>
      <c r="E408" s="393"/>
      <c r="F408" s="102">
        <v>8.4600000000000009</v>
      </c>
      <c r="G408" s="102">
        <v>4.83</v>
      </c>
      <c r="H408" s="393"/>
      <c r="I408" s="102">
        <v>14.29</v>
      </c>
      <c r="J408" s="102">
        <v>5.79</v>
      </c>
      <c r="K408" s="393"/>
      <c r="L408" s="393"/>
      <c r="M408" s="297">
        <v>7.3319999999999999</v>
      </c>
      <c r="N408" s="297">
        <v>9.0549999999999997</v>
      </c>
      <c r="O408" s="297">
        <v>16.151</v>
      </c>
    </row>
    <row r="409" spans="1:15">
      <c r="A409" s="296">
        <v>40746</v>
      </c>
      <c r="B409" s="393"/>
      <c r="C409" s="297"/>
      <c r="D409" s="297"/>
      <c r="E409" s="393"/>
      <c r="F409" s="101">
        <v>8.4600000000000009</v>
      </c>
      <c r="G409" s="101">
        <v>4.7300000000000004</v>
      </c>
      <c r="H409" s="393"/>
      <c r="I409" s="101">
        <v>14.28</v>
      </c>
      <c r="J409" s="101">
        <v>5.64</v>
      </c>
      <c r="K409" s="393"/>
      <c r="L409" s="393"/>
      <c r="M409" s="297">
        <v>7.1589999999999998</v>
      </c>
      <c r="N409" s="297">
        <v>8.8840000000000003</v>
      </c>
      <c r="O409" s="297">
        <v>15.853999999999999</v>
      </c>
    </row>
    <row r="410" spans="1:15">
      <c r="A410" s="296">
        <v>40749</v>
      </c>
      <c r="B410" s="393"/>
      <c r="C410" s="297"/>
      <c r="D410" s="297"/>
      <c r="E410" s="393"/>
      <c r="F410" s="102">
        <v>8.4499999999999993</v>
      </c>
      <c r="G410" s="102">
        <v>4.68</v>
      </c>
      <c r="H410" s="393"/>
      <c r="I410" s="102">
        <v>14.28</v>
      </c>
      <c r="J410" s="102">
        <v>5.62</v>
      </c>
      <c r="K410" s="393"/>
      <c r="L410" s="393"/>
      <c r="M410" s="297">
        <v>7.1349999999999998</v>
      </c>
      <c r="N410" s="297">
        <v>8.9499999999999993</v>
      </c>
      <c r="O410" s="297">
        <v>15.987</v>
      </c>
    </row>
    <row r="411" spans="1:15">
      <c r="A411" s="296">
        <v>40750</v>
      </c>
      <c r="B411" s="393"/>
      <c r="C411" s="297"/>
      <c r="D411" s="297"/>
      <c r="E411" s="393"/>
      <c r="F411" s="101">
        <v>8.4499999999999993</v>
      </c>
      <c r="G411" s="101">
        <v>4.67</v>
      </c>
      <c r="H411" s="393"/>
      <c r="I411" s="101">
        <v>14.27</v>
      </c>
      <c r="J411" s="101">
        <v>5.61</v>
      </c>
      <c r="K411" s="393"/>
      <c r="L411" s="393"/>
      <c r="M411" s="297">
        <v>7.1360000000000001</v>
      </c>
      <c r="N411" s="297">
        <v>8.9730000000000008</v>
      </c>
      <c r="O411" s="297">
        <v>16.001000000000001</v>
      </c>
    </row>
    <row r="412" spans="1:15">
      <c r="A412" s="296">
        <v>40751</v>
      </c>
      <c r="B412" s="393"/>
      <c r="C412" s="297"/>
      <c r="D412" s="297"/>
      <c r="E412" s="393"/>
      <c r="F412" s="102">
        <v>8.4499999999999993</v>
      </c>
      <c r="G412" s="102">
        <v>4.5999999999999996</v>
      </c>
      <c r="H412" s="393"/>
      <c r="I412" s="102">
        <v>14.27</v>
      </c>
      <c r="J412" s="102">
        <v>5.55</v>
      </c>
      <c r="K412" s="393"/>
      <c r="L412" s="393"/>
      <c r="M412" s="297">
        <v>7.1470000000000002</v>
      </c>
      <c r="N412" s="297">
        <v>9.048</v>
      </c>
      <c r="O412" s="297">
        <v>16.035</v>
      </c>
    </row>
    <row r="413" spans="1:15">
      <c r="A413" s="296">
        <v>40752</v>
      </c>
      <c r="B413" s="393"/>
      <c r="C413" s="297"/>
      <c r="D413" s="297"/>
      <c r="E413" s="393"/>
      <c r="F413" s="101">
        <v>8.4499999999999993</v>
      </c>
      <c r="G413" s="101">
        <v>4.6100000000000003</v>
      </c>
      <c r="H413" s="393"/>
      <c r="I413" s="101">
        <v>14.27</v>
      </c>
      <c r="J413" s="101">
        <v>5.61</v>
      </c>
      <c r="K413" s="393"/>
      <c r="L413" s="393"/>
      <c r="M413" s="297">
        <v>7.1630000000000003</v>
      </c>
      <c r="N413" s="297">
        <v>9.1479999999999997</v>
      </c>
      <c r="O413" s="297">
        <v>16.193000000000001</v>
      </c>
    </row>
    <row r="414" spans="1:15">
      <c r="A414" s="296">
        <v>40753</v>
      </c>
      <c r="B414" s="393"/>
      <c r="C414" s="297"/>
      <c r="D414" s="297"/>
      <c r="E414" s="393"/>
      <c r="F414" s="102">
        <v>8.44</v>
      </c>
      <c r="G414" s="102">
        <v>4.54</v>
      </c>
      <c r="H414" s="393"/>
      <c r="I414" s="102">
        <v>14.27</v>
      </c>
      <c r="J414" s="102">
        <v>5.57</v>
      </c>
      <c r="K414" s="393"/>
      <c r="L414" s="393"/>
      <c r="M414" s="297">
        <v>6.9109999999999996</v>
      </c>
      <c r="N414" s="297">
        <v>9.1530000000000005</v>
      </c>
      <c r="O414" s="297">
        <v>15.257999999999999</v>
      </c>
    </row>
    <row r="415" spans="1:15">
      <c r="A415" s="296">
        <v>40755</v>
      </c>
      <c r="B415" s="393"/>
      <c r="C415" s="297"/>
      <c r="D415" s="297"/>
      <c r="E415" s="393"/>
      <c r="F415" s="101">
        <v>8.44</v>
      </c>
      <c r="G415" s="101">
        <v>4.54</v>
      </c>
      <c r="H415" s="393"/>
      <c r="I415" s="101">
        <v>14.26</v>
      </c>
      <c r="J415" s="101">
        <v>5.57</v>
      </c>
      <c r="K415" s="393"/>
      <c r="L415" s="393"/>
      <c r="M415" s="297">
        <v>0</v>
      </c>
      <c r="N415" s="297">
        <v>0</v>
      </c>
      <c r="O415" s="297">
        <v>0</v>
      </c>
    </row>
    <row r="416" spans="1:15">
      <c r="A416" s="296">
        <v>40756</v>
      </c>
      <c r="B416" s="393"/>
      <c r="C416" s="297"/>
      <c r="D416" s="297"/>
      <c r="E416" s="393"/>
      <c r="F416" s="102">
        <v>8.52</v>
      </c>
      <c r="G416" s="102">
        <v>4.53</v>
      </c>
      <c r="H416" s="393"/>
      <c r="I416" s="102">
        <v>14.26</v>
      </c>
      <c r="J416" s="102">
        <v>5.52</v>
      </c>
      <c r="K416" s="393"/>
      <c r="L416" s="393"/>
      <c r="M416" s="297">
        <v>6.8769999999999998</v>
      </c>
      <c r="N416" s="297">
        <v>9.1210000000000004</v>
      </c>
      <c r="O416" s="297">
        <v>15.193</v>
      </c>
    </row>
    <row r="417" spans="1:15">
      <c r="A417" s="296">
        <v>40757</v>
      </c>
      <c r="B417" s="393"/>
      <c r="C417" s="297"/>
      <c r="D417" s="297"/>
      <c r="E417" s="393"/>
      <c r="F417" s="101">
        <v>8.52</v>
      </c>
      <c r="G417" s="101">
        <v>4.5199999999999996</v>
      </c>
      <c r="H417" s="393"/>
      <c r="I417" s="101">
        <v>14.25</v>
      </c>
      <c r="J417" s="101">
        <v>5.54</v>
      </c>
      <c r="K417" s="393"/>
      <c r="L417" s="393"/>
      <c r="M417" s="297">
        <v>6.9379999999999997</v>
      </c>
      <c r="N417" s="297">
        <v>9.3130000000000006</v>
      </c>
      <c r="O417" s="297">
        <v>15.542999999999999</v>
      </c>
    </row>
    <row r="418" spans="1:15">
      <c r="A418" s="296">
        <v>40758</v>
      </c>
      <c r="B418" s="393"/>
      <c r="C418" s="297"/>
      <c r="D418" s="297"/>
      <c r="E418" s="393"/>
      <c r="F418" s="102">
        <v>8.51</v>
      </c>
      <c r="G418" s="102">
        <v>4.6100000000000003</v>
      </c>
      <c r="H418" s="393"/>
      <c r="I418" s="102">
        <v>14.25</v>
      </c>
      <c r="J418" s="102">
        <v>5.62</v>
      </c>
      <c r="K418" s="393"/>
      <c r="L418" s="393"/>
      <c r="M418" s="297">
        <v>7.0869999999999997</v>
      </c>
      <c r="N418" s="297">
        <v>9.5020000000000007</v>
      </c>
      <c r="O418" s="297">
        <v>16.041</v>
      </c>
    </row>
    <row r="419" spans="1:15">
      <c r="A419" s="296">
        <v>40759</v>
      </c>
      <c r="B419" s="393"/>
      <c r="C419" s="297"/>
      <c r="D419" s="297"/>
      <c r="E419" s="393"/>
      <c r="F419" s="101">
        <v>8.51</v>
      </c>
      <c r="G419" s="101">
        <v>4.59</v>
      </c>
      <c r="H419" s="393"/>
      <c r="I419" s="101">
        <v>14.25</v>
      </c>
      <c r="J419" s="101">
        <v>5.57</v>
      </c>
      <c r="K419" s="393"/>
      <c r="L419" s="393"/>
      <c r="M419" s="297">
        <v>7.1669999999999998</v>
      </c>
      <c r="N419" s="297">
        <v>9.7759999999999998</v>
      </c>
      <c r="O419" s="297">
        <v>16.294</v>
      </c>
    </row>
    <row r="420" spans="1:15">
      <c r="A420" s="296">
        <v>40760</v>
      </c>
      <c r="B420" s="393"/>
      <c r="C420" s="297"/>
      <c r="D420" s="297"/>
      <c r="E420" s="393"/>
      <c r="F420" s="102">
        <v>8.51</v>
      </c>
      <c r="G420" s="102">
        <v>4.72</v>
      </c>
      <c r="H420" s="393"/>
      <c r="I420" s="102">
        <v>14.25</v>
      </c>
      <c r="J420" s="102">
        <v>5.68</v>
      </c>
      <c r="K420" s="393"/>
      <c r="L420" s="393"/>
      <c r="M420" s="297">
        <v>7.5819999999999999</v>
      </c>
      <c r="N420" s="297">
        <v>10.227</v>
      </c>
      <c r="O420" s="297">
        <v>17.143000000000001</v>
      </c>
    </row>
    <row r="421" spans="1:15">
      <c r="A421" s="296">
        <v>40763</v>
      </c>
      <c r="B421" s="393"/>
      <c r="C421" s="297"/>
      <c r="D421" s="297"/>
      <c r="E421" s="393"/>
      <c r="F421" s="101">
        <v>8.5</v>
      </c>
      <c r="G421" s="101">
        <v>4.71</v>
      </c>
      <c r="H421" s="393"/>
      <c r="I421" s="101">
        <v>14.24</v>
      </c>
      <c r="J421" s="101">
        <v>5.68</v>
      </c>
      <c r="K421" s="393"/>
      <c r="L421" s="393"/>
      <c r="M421" s="297">
        <v>7.6459999999999999</v>
      </c>
      <c r="N421" s="297">
        <v>10.436999999999999</v>
      </c>
      <c r="O421" s="297">
        <v>17.478999999999999</v>
      </c>
    </row>
    <row r="422" spans="1:15">
      <c r="A422" s="296">
        <v>40764</v>
      </c>
      <c r="B422" s="393"/>
      <c r="C422" s="297"/>
      <c r="D422" s="297"/>
      <c r="E422" s="393"/>
      <c r="F422" s="102">
        <v>8.5</v>
      </c>
      <c r="G422" s="102">
        <v>4.8499999999999996</v>
      </c>
      <c r="H422" s="393"/>
      <c r="I422" s="102">
        <v>14.24</v>
      </c>
      <c r="J422" s="102">
        <v>5.81</v>
      </c>
      <c r="K422" s="393"/>
      <c r="L422" s="393"/>
      <c r="M422" s="297">
        <v>8.1140000000000008</v>
      </c>
      <c r="N422" s="297">
        <v>11.003</v>
      </c>
      <c r="O422" s="297">
        <v>18.388000000000002</v>
      </c>
    </row>
    <row r="423" spans="1:15">
      <c r="A423" s="296">
        <v>40765</v>
      </c>
      <c r="B423" s="393"/>
      <c r="C423" s="297"/>
      <c r="D423" s="297"/>
      <c r="E423" s="393"/>
      <c r="F423" s="101">
        <v>8.49</v>
      </c>
      <c r="G423" s="101">
        <v>4.74</v>
      </c>
      <c r="H423" s="393"/>
      <c r="I423" s="101">
        <v>14.23</v>
      </c>
      <c r="J423" s="101">
        <v>5.72</v>
      </c>
      <c r="K423" s="393"/>
      <c r="L423" s="393"/>
      <c r="M423" s="297">
        <v>8.0730000000000004</v>
      </c>
      <c r="N423" s="297">
        <v>11.051</v>
      </c>
      <c r="O423" s="297">
        <v>18.327999999999999</v>
      </c>
    </row>
    <row r="424" spans="1:15">
      <c r="A424" s="296">
        <v>40766</v>
      </c>
      <c r="B424" s="393"/>
      <c r="C424" s="297"/>
      <c r="D424" s="297"/>
      <c r="E424" s="393"/>
      <c r="F424" s="102">
        <v>8.49</v>
      </c>
      <c r="G424" s="102">
        <v>4.9400000000000004</v>
      </c>
      <c r="H424" s="393"/>
      <c r="I424" s="102">
        <v>14.23</v>
      </c>
      <c r="J424" s="102">
        <v>5.88</v>
      </c>
      <c r="K424" s="393"/>
      <c r="L424" s="393"/>
      <c r="M424" s="297">
        <v>8.4710000000000001</v>
      </c>
      <c r="N424" s="297">
        <v>11.565</v>
      </c>
      <c r="O424" s="297">
        <v>19.202999999999999</v>
      </c>
    </row>
    <row r="425" spans="1:15">
      <c r="A425" s="296">
        <v>40767</v>
      </c>
      <c r="B425" s="393"/>
      <c r="C425" s="297"/>
      <c r="D425" s="297"/>
      <c r="E425" s="393"/>
      <c r="F425" s="101">
        <v>8.49</v>
      </c>
      <c r="G425" s="101">
        <v>4.96</v>
      </c>
      <c r="H425" s="393"/>
      <c r="I425" s="101">
        <v>14.23</v>
      </c>
      <c r="J425" s="101">
        <v>5.89</v>
      </c>
      <c r="K425" s="393"/>
      <c r="L425" s="393"/>
      <c r="M425" s="297">
        <v>8.4290000000000003</v>
      </c>
      <c r="N425" s="297">
        <v>11.468</v>
      </c>
      <c r="O425" s="297">
        <v>19.161999999999999</v>
      </c>
    </row>
    <row r="426" spans="1:15">
      <c r="A426" s="296">
        <v>40770</v>
      </c>
      <c r="B426" s="393"/>
      <c r="C426" s="297"/>
      <c r="D426" s="297"/>
      <c r="E426" s="393"/>
      <c r="F426" s="102">
        <v>8.48</v>
      </c>
      <c r="G426" s="102">
        <v>4.93</v>
      </c>
      <c r="H426" s="393"/>
      <c r="I426" s="102">
        <v>14.22</v>
      </c>
      <c r="J426" s="102">
        <v>5.89</v>
      </c>
      <c r="K426" s="393"/>
      <c r="L426" s="393"/>
      <c r="M426" s="297">
        <v>8.2780000000000005</v>
      </c>
      <c r="N426" s="297">
        <v>11.179</v>
      </c>
      <c r="O426" s="297">
        <v>18.632000000000001</v>
      </c>
    </row>
    <row r="427" spans="1:15">
      <c r="A427" s="296">
        <v>40771</v>
      </c>
      <c r="B427" s="393"/>
      <c r="C427" s="297"/>
      <c r="D427" s="297"/>
      <c r="E427" s="393"/>
      <c r="F427" s="101">
        <v>8.48</v>
      </c>
      <c r="G427" s="101">
        <v>4.9000000000000004</v>
      </c>
      <c r="H427" s="393"/>
      <c r="I427" s="101">
        <v>14.22</v>
      </c>
      <c r="J427" s="101">
        <v>5.88</v>
      </c>
      <c r="K427" s="393"/>
      <c r="L427" s="393"/>
      <c r="M427" s="297">
        <v>8.2929999999999993</v>
      </c>
      <c r="N427" s="297">
        <v>11.14</v>
      </c>
      <c r="O427" s="297">
        <v>18.756</v>
      </c>
    </row>
    <row r="428" spans="1:15">
      <c r="A428" s="296">
        <v>40772</v>
      </c>
      <c r="B428" s="393"/>
      <c r="C428" s="297"/>
      <c r="D428" s="297"/>
      <c r="E428" s="393"/>
      <c r="F428" s="102">
        <v>8.48</v>
      </c>
      <c r="G428" s="102">
        <v>4.8099999999999996</v>
      </c>
      <c r="H428" s="393"/>
      <c r="I428" s="102">
        <v>14.21</v>
      </c>
      <c r="J428" s="102">
        <v>5.81</v>
      </c>
      <c r="K428" s="393"/>
      <c r="L428" s="393"/>
      <c r="M428" s="297">
        <v>8.2010000000000005</v>
      </c>
      <c r="N428" s="297">
        <v>10.988</v>
      </c>
      <c r="O428" s="297">
        <v>18.771000000000001</v>
      </c>
    </row>
    <row r="429" spans="1:15">
      <c r="A429" s="296">
        <v>40773</v>
      </c>
      <c r="B429" s="393"/>
      <c r="C429" s="297"/>
      <c r="D429" s="297"/>
      <c r="E429" s="393"/>
      <c r="F429" s="101">
        <v>8.4700000000000006</v>
      </c>
      <c r="G429" s="101">
        <v>4.68</v>
      </c>
      <c r="H429" s="393"/>
      <c r="I429" s="101">
        <v>14.21</v>
      </c>
      <c r="J429" s="101">
        <v>5.69</v>
      </c>
      <c r="K429" s="393"/>
      <c r="L429" s="393"/>
      <c r="M429" s="297">
        <v>8.157</v>
      </c>
      <c r="N429" s="297">
        <v>11.127000000000001</v>
      </c>
      <c r="O429" s="297">
        <v>19.013000000000002</v>
      </c>
    </row>
    <row r="430" spans="1:15">
      <c r="A430" s="296">
        <v>40774</v>
      </c>
      <c r="B430" s="393"/>
      <c r="C430" s="297"/>
      <c r="D430" s="297"/>
      <c r="E430" s="393"/>
      <c r="F430" s="102">
        <v>8.4700000000000006</v>
      </c>
      <c r="G430" s="102">
        <v>4.75</v>
      </c>
      <c r="H430" s="393"/>
      <c r="I430" s="102">
        <v>14.21</v>
      </c>
      <c r="J430" s="102">
        <v>5.73</v>
      </c>
      <c r="K430" s="393"/>
      <c r="L430" s="393"/>
      <c r="M430" s="297">
        <v>8.33</v>
      </c>
      <c r="N430" s="297">
        <v>11.276</v>
      </c>
      <c r="O430" s="297">
        <v>19.378</v>
      </c>
    </row>
    <row r="431" spans="1:15">
      <c r="A431" s="296">
        <v>40777</v>
      </c>
      <c r="B431" s="393"/>
      <c r="C431" s="297"/>
      <c r="D431" s="297"/>
      <c r="E431" s="393"/>
      <c r="F431" s="101">
        <v>8.4600000000000009</v>
      </c>
      <c r="G431" s="101">
        <v>4.79</v>
      </c>
      <c r="H431" s="393"/>
      <c r="I431" s="101">
        <v>14.2</v>
      </c>
      <c r="J431" s="101">
        <v>5.77</v>
      </c>
      <c r="K431" s="393"/>
      <c r="L431" s="393"/>
      <c r="M431" s="297">
        <v>8.4969999999999999</v>
      </c>
      <c r="N431" s="297">
        <v>11.396000000000001</v>
      </c>
      <c r="O431" s="297">
        <v>19.638999999999999</v>
      </c>
    </row>
    <row r="432" spans="1:15">
      <c r="A432" s="296">
        <v>40778</v>
      </c>
      <c r="B432" s="393"/>
      <c r="C432" s="297"/>
      <c r="D432" s="297"/>
      <c r="E432" s="393"/>
      <c r="F432" s="102">
        <v>8.4600000000000009</v>
      </c>
      <c r="G432" s="102">
        <v>4.83</v>
      </c>
      <c r="H432" s="393"/>
      <c r="I432" s="102">
        <v>14.2</v>
      </c>
      <c r="J432" s="102">
        <v>5.81</v>
      </c>
      <c r="K432" s="393"/>
      <c r="L432" s="393"/>
      <c r="M432" s="297">
        <v>8.6669999999999998</v>
      </c>
      <c r="N432" s="297">
        <v>11.616</v>
      </c>
      <c r="O432" s="297">
        <v>19.988</v>
      </c>
    </row>
    <row r="433" spans="1:15">
      <c r="A433" s="296">
        <v>40779</v>
      </c>
      <c r="B433" s="393"/>
      <c r="C433" s="297"/>
      <c r="D433" s="297"/>
      <c r="E433" s="393"/>
      <c r="F433" s="101">
        <v>8.4600000000000009</v>
      </c>
      <c r="G433" s="101">
        <v>4.92</v>
      </c>
      <c r="H433" s="393"/>
      <c r="I433" s="101">
        <v>14.19</v>
      </c>
      <c r="J433" s="101">
        <v>5.88</v>
      </c>
      <c r="K433" s="393"/>
      <c r="L433" s="393"/>
      <c r="M433" s="297">
        <v>8.8559999999999999</v>
      </c>
      <c r="N433" s="297">
        <v>11.896000000000001</v>
      </c>
      <c r="O433" s="297">
        <v>20.431999999999999</v>
      </c>
    </row>
    <row r="434" spans="1:15">
      <c r="A434" s="296">
        <v>40780</v>
      </c>
      <c r="B434" s="393"/>
      <c r="C434" s="297"/>
      <c r="D434" s="297"/>
      <c r="E434" s="393"/>
      <c r="F434" s="102">
        <v>8.4499999999999993</v>
      </c>
      <c r="G434" s="102">
        <v>4.88</v>
      </c>
      <c r="H434" s="393"/>
      <c r="I434" s="102">
        <v>14.19</v>
      </c>
      <c r="J434" s="102">
        <v>5.85</v>
      </c>
      <c r="K434" s="393"/>
      <c r="L434" s="393"/>
      <c r="M434" s="297">
        <v>8.8989999999999991</v>
      </c>
      <c r="N434" s="297">
        <v>11.759</v>
      </c>
      <c r="O434" s="297">
        <v>20.38</v>
      </c>
    </row>
    <row r="435" spans="1:15">
      <c r="A435" s="296">
        <v>40781</v>
      </c>
      <c r="B435" s="393"/>
      <c r="C435" s="297"/>
      <c r="D435" s="297"/>
      <c r="E435" s="393"/>
      <c r="F435" s="101">
        <v>8.4499999999999993</v>
      </c>
      <c r="G435" s="101">
        <v>4.87</v>
      </c>
      <c r="H435" s="393"/>
      <c r="I435" s="101">
        <v>14.19</v>
      </c>
      <c r="J435" s="101">
        <v>5.83</v>
      </c>
      <c r="K435" s="393"/>
      <c r="L435" s="393"/>
      <c r="M435" s="297">
        <v>8.9280000000000008</v>
      </c>
      <c r="N435" s="297">
        <v>11.843999999999999</v>
      </c>
      <c r="O435" s="297">
        <v>20.757000000000001</v>
      </c>
    </row>
    <row r="436" spans="1:15">
      <c r="A436" s="296">
        <v>40784</v>
      </c>
      <c r="B436" s="393"/>
      <c r="C436" s="297"/>
      <c r="D436" s="297"/>
      <c r="E436" s="393"/>
      <c r="F436" s="102">
        <v>8.44</v>
      </c>
      <c r="G436" s="102">
        <v>4.92</v>
      </c>
      <c r="H436" s="393"/>
      <c r="I436" s="102">
        <v>14.18</v>
      </c>
      <c r="J436" s="102">
        <v>5.87</v>
      </c>
      <c r="K436" s="393"/>
      <c r="L436" s="393"/>
      <c r="M436" s="297">
        <v>8.93</v>
      </c>
      <c r="N436" s="297">
        <v>11.845000000000001</v>
      </c>
      <c r="O436" s="297">
        <v>20.821000000000002</v>
      </c>
    </row>
    <row r="437" spans="1:15">
      <c r="A437" s="296">
        <v>40785</v>
      </c>
      <c r="B437" s="393"/>
      <c r="C437" s="297"/>
      <c r="D437" s="297"/>
      <c r="E437" s="393"/>
      <c r="F437" s="101">
        <v>8.44</v>
      </c>
      <c r="G437" s="101">
        <v>4.8499999999999996</v>
      </c>
      <c r="H437" s="393"/>
      <c r="I437" s="101">
        <v>14.18</v>
      </c>
      <c r="J437" s="101">
        <v>5.81</v>
      </c>
      <c r="K437" s="393"/>
      <c r="L437" s="393"/>
      <c r="M437" s="297">
        <v>8.7989999999999995</v>
      </c>
      <c r="N437" s="297">
        <v>11.771000000000001</v>
      </c>
      <c r="O437" s="297">
        <v>20.614000000000001</v>
      </c>
    </row>
    <row r="438" spans="1:15">
      <c r="A438" s="296">
        <v>40786</v>
      </c>
      <c r="B438" s="393"/>
      <c r="C438" s="297"/>
      <c r="D438" s="297"/>
      <c r="E438" s="393"/>
      <c r="F438" s="102">
        <v>8.44</v>
      </c>
      <c r="G438" s="102">
        <v>4.88</v>
      </c>
      <c r="H438" s="393"/>
      <c r="I438" s="102">
        <v>14.18</v>
      </c>
      <c r="J438" s="102">
        <v>5.85</v>
      </c>
      <c r="K438" s="393"/>
      <c r="L438" s="393"/>
      <c r="M438" s="297">
        <v>8.5299999999999994</v>
      </c>
      <c r="N438" s="297">
        <v>11.387</v>
      </c>
      <c r="O438" s="297">
        <v>20.591000000000001</v>
      </c>
    </row>
    <row r="439" spans="1:15">
      <c r="A439" s="296">
        <v>40787</v>
      </c>
      <c r="B439" s="393"/>
      <c r="C439" s="297"/>
      <c r="D439" s="297"/>
      <c r="E439" s="393"/>
      <c r="F439" s="101">
        <v>8.4600000000000009</v>
      </c>
      <c r="G439" s="101">
        <v>4.7</v>
      </c>
      <c r="H439" s="393"/>
      <c r="I439" s="101">
        <v>14.43</v>
      </c>
      <c r="J439" s="101">
        <v>5.8</v>
      </c>
      <c r="K439" s="393"/>
      <c r="L439" s="393"/>
      <c r="M439" s="297">
        <v>8.3789999999999996</v>
      </c>
      <c r="N439" s="297">
        <v>11.215999999999999</v>
      </c>
      <c r="O439" s="297">
        <v>20.257000000000001</v>
      </c>
    </row>
    <row r="440" spans="1:15">
      <c r="A440" s="296">
        <v>40788</v>
      </c>
      <c r="B440" s="393"/>
      <c r="C440" s="297"/>
      <c r="D440" s="297"/>
      <c r="E440" s="393"/>
      <c r="F440" s="102">
        <v>8.4499999999999993</v>
      </c>
      <c r="G440" s="102">
        <v>4.6100000000000003</v>
      </c>
      <c r="H440" s="393"/>
      <c r="I440" s="102">
        <v>14.42</v>
      </c>
      <c r="J440" s="102">
        <v>5.73</v>
      </c>
      <c r="K440" s="393"/>
      <c r="L440" s="393"/>
      <c r="M440" s="297">
        <v>8.4</v>
      </c>
      <c r="N440" s="297">
        <v>11.27</v>
      </c>
      <c r="O440" s="297">
        <v>20.632999999999999</v>
      </c>
    </row>
    <row r="441" spans="1:15">
      <c r="A441" s="296">
        <v>40791</v>
      </c>
      <c r="B441" s="393"/>
      <c r="C441" s="297"/>
      <c r="D441" s="297"/>
      <c r="E441" s="393"/>
      <c r="F441" s="101">
        <v>8.44</v>
      </c>
      <c r="G441" s="101">
        <v>4.53</v>
      </c>
      <c r="H441" s="393"/>
      <c r="I441" s="101">
        <v>14.42</v>
      </c>
      <c r="J441" s="101">
        <v>5.68</v>
      </c>
      <c r="K441" s="393"/>
      <c r="L441" s="393"/>
      <c r="M441" s="297">
        <v>8.5340000000000007</v>
      </c>
      <c r="N441" s="297">
        <v>11.512</v>
      </c>
      <c r="O441" s="297">
        <v>20.989000000000001</v>
      </c>
    </row>
    <row r="442" spans="1:15">
      <c r="A442" s="296">
        <v>40792</v>
      </c>
      <c r="B442" s="393"/>
      <c r="C442" s="297"/>
      <c r="D442" s="297"/>
      <c r="E442" s="393"/>
      <c r="F442" s="102">
        <v>8.44</v>
      </c>
      <c r="G442" s="102">
        <v>4.5599999999999996</v>
      </c>
      <c r="H442" s="393"/>
      <c r="I442" s="102">
        <v>14.41</v>
      </c>
      <c r="J442" s="102">
        <v>5.71</v>
      </c>
      <c r="K442" s="393"/>
      <c r="L442" s="393"/>
      <c r="M442" s="297">
        <v>8.7309999999999999</v>
      </c>
      <c r="N442" s="297">
        <v>11.759</v>
      </c>
      <c r="O442" s="297">
        <v>21.477</v>
      </c>
    </row>
    <row r="443" spans="1:15">
      <c r="A443" s="296">
        <v>40793</v>
      </c>
      <c r="B443" s="393"/>
      <c r="C443" s="297"/>
      <c r="D443" s="297"/>
      <c r="E443" s="393"/>
      <c r="F443" s="101">
        <v>8.44</v>
      </c>
      <c r="G443" s="101">
        <v>4.63</v>
      </c>
      <c r="H443" s="393"/>
      <c r="I443" s="101">
        <v>14.41</v>
      </c>
      <c r="J443" s="101">
        <v>5.77</v>
      </c>
      <c r="K443" s="393"/>
      <c r="L443" s="393"/>
      <c r="M443" s="297">
        <v>8.7170000000000005</v>
      </c>
      <c r="N443" s="297">
        <v>11.622</v>
      </c>
      <c r="O443" s="297">
        <v>21.606999999999999</v>
      </c>
    </row>
    <row r="444" spans="1:15">
      <c r="A444" s="296">
        <v>40794</v>
      </c>
      <c r="B444" s="393"/>
      <c r="C444" s="297"/>
      <c r="D444" s="297"/>
      <c r="E444" s="393"/>
      <c r="F444" s="102">
        <v>8.44</v>
      </c>
      <c r="G444" s="102">
        <v>4.6399999999999997</v>
      </c>
      <c r="H444" s="393"/>
      <c r="I444" s="102">
        <v>14.41</v>
      </c>
      <c r="J444" s="102">
        <v>5.8</v>
      </c>
      <c r="K444" s="393"/>
      <c r="L444" s="393"/>
      <c r="M444" s="297">
        <v>8.6590000000000007</v>
      </c>
      <c r="N444" s="297">
        <v>11.521000000000001</v>
      </c>
      <c r="O444" s="297">
        <v>21.556000000000001</v>
      </c>
    </row>
    <row r="445" spans="1:15">
      <c r="A445" s="296">
        <v>40795</v>
      </c>
      <c r="B445" s="393"/>
      <c r="C445" s="297"/>
      <c r="D445" s="297"/>
      <c r="E445" s="393"/>
      <c r="F445" s="101">
        <v>8.43</v>
      </c>
      <c r="G445" s="101">
        <v>4.5599999999999996</v>
      </c>
      <c r="H445" s="393"/>
      <c r="I445" s="101">
        <v>14.41</v>
      </c>
      <c r="J445" s="101">
        <v>5.75</v>
      </c>
      <c r="K445" s="393"/>
      <c r="L445" s="393"/>
      <c r="M445" s="297">
        <v>8.7569999999999997</v>
      </c>
      <c r="N445" s="297">
        <v>11.635</v>
      </c>
      <c r="O445" s="297">
        <v>21.786999999999999</v>
      </c>
    </row>
    <row r="446" spans="1:15">
      <c r="A446" s="296">
        <v>40798</v>
      </c>
      <c r="B446" s="393"/>
      <c r="C446" s="297"/>
      <c r="D446" s="297"/>
      <c r="E446" s="393"/>
      <c r="F446" s="102">
        <v>8.43</v>
      </c>
      <c r="G446" s="102">
        <v>4.66</v>
      </c>
      <c r="H446" s="393"/>
      <c r="I446" s="102">
        <v>14.4</v>
      </c>
      <c r="J446" s="102">
        <v>5.86</v>
      </c>
      <c r="K446" s="393"/>
      <c r="L446" s="393"/>
      <c r="M446" s="297">
        <v>9.1210000000000004</v>
      </c>
      <c r="N446" s="297">
        <v>12.061</v>
      </c>
      <c r="O446" s="297">
        <v>22.652999999999999</v>
      </c>
    </row>
    <row r="447" spans="1:15">
      <c r="A447" s="296">
        <v>40799</v>
      </c>
      <c r="B447" s="393"/>
      <c r="C447" s="297"/>
      <c r="D447" s="297"/>
      <c r="E447" s="393"/>
      <c r="F447" s="101">
        <v>8.42</v>
      </c>
      <c r="G447" s="101">
        <v>4.74</v>
      </c>
      <c r="H447" s="393"/>
      <c r="I447" s="101">
        <v>14.39</v>
      </c>
      <c r="J447" s="101">
        <v>5.91</v>
      </c>
      <c r="K447" s="393"/>
      <c r="L447" s="393"/>
      <c r="M447" s="297">
        <v>9.4640000000000004</v>
      </c>
      <c r="N447" s="297">
        <v>12.231</v>
      </c>
      <c r="O447" s="297">
        <v>23.157</v>
      </c>
    </row>
    <row r="448" spans="1:15">
      <c r="A448" s="296">
        <v>40800</v>
      </c>
      <c r="B448" s="393"/>
      <c r="C448" s="297"/>
      <c r="D448" s="297"/>
      <c r="E448" s="393"/>
      <c r="F448" s="102">
        <v>8.42</v>
      </c>
      <c r="G448" s="102">
        <v>4.8</v>
      </c>
      <c r="H448" s="393"/>
      <c r="I448" s="102">
        <v>14.39</v>
      </c>
      <c r="J448" s="102">
        <v>5.97</v>
      </c>
      <c r="K448" s="393"/>
      <c r="L448" s="393"/>
      <c r="M448" s="297">
        <v>9.3870000000000005</v>
      </c>
      <c r="N448" s="297">
        <v>12.103999999999999</v>
      </c>
      <c r="O448" s="297">
        <v>23.219000000000001</v>
      </c>
    </row>
    <row r="449" spans="1:15">
      <c r="A449" s="296">
        <v>40801</v>
      </c>
      <c r="B449" s="393"/>
      <c r="C449" s="297"/>
      <c r="D449" s="297"/>
      <c r="E449" s="393"/>
      <c r="F449" s="101">
        <v>8.42</v>
      </c>
      <c r="G449" s="101">
        <v>4.8600000000000003</v>
      </c>
      <c r="H449" s="393"/>
      <c r="I449" s="101">
        <v>14.39</v>
      </c>
      <c r="J449" s="101">
        <v>6.01</v>
      </c>
      <c r="K449" s="393"/>
      <c r="L449" s="393"/>
      <c r="M449" s="297">
        <v>9.2669999999999995</v>
      </c>
      <c r="N449" s="297">
        <v>12.058999999999999</v>
      </c>
      <c r="O449" s="297">
        <v>23.062000000000001</v>
      </c>
    </row>
    <row r="450" spans="1:15">
      <c r="A450" s="296">
        <v>40802</v>
      </c>
      <c r="B450" s="393"/>
      <c r="C450" s="297"/>
      <c r="D450" s="297"/>
      <c r="E450" s="393"/>
      <c r="F450" s="102">
        <v>8.41</v>
      </c>
      <c r="G450" s="102">
        <v>4.79</v>
      </c>
      <c r="H450" s="393"/>
      <c r="I450" s="102">
        <v>14.39</v>
      </c>
      <c r="J450" s="102">
        <v>5.92</v>
      </c>
      <c r="K450" s="393"/>
      <c r="L450" s="393"/>
      <c r="M450" s="297">
        <v>9.1120000000000001</v>
      </c>
      <c r="N450" s="297">
        <v>11.927</v>
      </c>
      <c r="O450" s="297">
        <v>22.908999999999999</v>
      </c>
    </row>
    <row r="451" spans="1:15">
      <c r="A451" s="296">
        <v>40805</v>
      </c>
      <c r="B451" s="393"/>
      <c r="C451" s="297"/>
      <c r="D451" s="297"/>
      <c r="E451" s="393"/>
      <c r="F451" s="101">
        <v>8.41</v>
      </c>
      <c r="G451" s="101">
        <v>4.75</v>
      </c>
      <c r="H451" s="393"/>
      <c r="I451" s="101">
        <v>14.38</v>
      </c>
      <c r="J451" s="101">
        <v>5.9</v>
      </c>
      <c r="K451" s="393"/>
      <c r="L451" s="393"/>
      <c r="M451" s="297">
        <v>9.1989999999999998</v>
      </c>
      <c r="N451" s="297">
        <v>12.132999999999999</v>
      </c>
      <c r="O451" s="297">
        <v>23.567</v>
      </c>
    </row>
    <row r="452" spans="1:15">
      <c r="A452" s="296">
        <v>40806</v>
      </c>
      <c r="B452" s="393"/>
      <c r="C452" s="297"/>
      <c r="D452" s="297"/>
      <c r="E452" s="393"/>
      <c r="F452" s="102">
        <v>8.4</v>
      </c>
      <c r="G452" s="102">
        <v>4.7699999999999996</v>
      </c>
      <c r="H452" s="393"/>
      <c r="I452" s="102">
        <v>14.38</v>
      </c>
      <c r="J452" s="102">
        <v>5.93</v>
      </c>
      <c r="K452" s="393"/>
      <c r="L452" s="393"/>
      <c r="M452" s="297">
        <v>9.2210000000000001</v>
      </c>
      <c r="N452" s="297">
        <v>12.19</v>
      </c>
      <c r="O452" s="297">
        <v>23.768000000000001</v>
      </c>
    </row>
    <row r="453" spans="1:15">
      <c r="A453" s="296">
        <v>40807</v>
      </c>
      <c r="B453" s="393"/>
      <c r="C453" s="297"/>
      <c r="D453" s="297"/>
      <c r="E453" s="393"/>
      <c r="F453" s="101">
        <v>8.4</v>
      </c>
      <c r="G453" s="101">
        <v>4.75</v>
      </c>
      <c r="H453" s="393"/>
      <c r="I453" s="101">
        <v>14.37</v>
      </c>
      <c r="J453" s="101">
        <v>5.92</v>
      </c>
      <c r="K453" s="393"/>
      <c r="L453" s="393"/>
      <c r="M453" s="297">
        <v>9.218</v>
      </c>
      <c r="N453" s="297">
        <v>12.194000000000001</v>
      </c>
      <c r="O453" s="297">
        <v>23.85</v>
      </c>
    </row>
    <row r="454" spans="1:15">
      <c r="A454" s="296">
        <v>40808</v>
      </c>
      <c r="B454" s="393"/>
      <c r="C454" s="297"/>
      <c r="D454" s="297"/>
      <c r="E454" s="393"/>
      <c r="F454" s="102">
        <v>8.4</v>
      </c>
      <c r="G454" s="102">
        <v>4.75</v>
      </c>
      <c r="H454" s="393"/>
      <c r="I454" s="102">
        <v>14.37</v>
      </c>
      <c r="J454" s="102">
        <v>5.92</v>
      </c>
      <c r="K454" s="393"/>
      <c r="L454" s="393"/>
      <c r="M454" s="297">
        <v>9.4559999999999995</v>
      </c>
      <c r="N454" s="297">
        <v>12.56</v>
      </c>
      <c r="O454" s="297">
        <v>24.306000000000001</v>
      </c>
    </row>
    <row r="455" spans="1:15">
      <c r="A455" s="296">
        <v>40809</v>
      </c>
      <c r="B455" s="393"/>
      <c r="C455" s="297"/>
      <c r="D455" s="297"/>
      <c r="E455" s="393"/>
      <c r="F455" s="101">
        <v>8.4</v>
      </c>
      <c r="G455" s="101">
        <v>4.8</v>
      </c>
      <c r="H455" s="393"/>
      <c r="I455" s="101">
        <v>14.37</v>
      </c>
      <c r="J455" s="101">
        <v>5.95</v>
      </c>
      <c r="K455" s="393"/>
      <c r="L455" s="393"/>
      <c r="M455" s="297">
        <v>9.6379999999999999</v>
      </c>
      <c r="N455" s="297">
        <v>12.71</v>
      </c>
      <c r="O455" s="297">
        <v>24.707000000000001</v>
      </c>
    </row>
    <row r="456" spans="1:15">
      <c r="A456" s="296">
        <v>40812</v>
      </c>
      <c r="B456" s="393"/>
      <c r="C456" s="297"/>
      <c r="D456" s="297"/>
      <c r="E456" s="393"/>
      <c r="F456" s="102">
        <v>8.39</v>
      </c>
      <c r="G456" s="102">
        <v>4.8899999999999997</v>
      </c>
      <c r="H456" s="393"/>
      <c r="I456" s="102">
        <v>14.36</v>
      </c>
      <c r="J456" s="102">
        <v>6.01</v>
      </c>
      <c r="K456" s="393"/>
      <c r="L456" s="393"/>
      <c r="M456" s="297">
        <v>9.7010000000000005</v>
      </c>
      <c r="N456" s="297">
        <v>12.85</v>
      </c>
      <c r="O456" s="297">
        <v>25.183</v>
      </c>
    </row>
    <row r="457" spans="1:15">
      <c r="A457" s="296">
        <v>40813</v>
      </c>
      <c r="B457" s="393"/>
      <c r="C457" s="297"/>
      <c r="D457" s="297"/>
      <c r="E457" s="393"/>
      <c r="F457" s="101">
        <v>8.3800000000000008</v>
      </c>
      <c r="G457" s="101">
        <v>4.99</v>
      </c>
      <c r="H457" s="393"/>
      <c r="I457" s="101">
        <v>14.36</v>
      </c>
      <c r="J457" s="101">
        <v>6.06</v>
      </c>
      <c r="K457" s="393"/>
      <c r="L457" s="393"/>
      <c r="M457" s="297">
        <v>9.6010000000000009</v>
      </c>
      <c r="N457" s="297">
        <v>12.734</v>
      </c>
      <c r="O457" s="297">
        <v>24.824999999999999</v>
      </c>
    </row>
    <row r="458" spans="1:15">
      <c r="A458" s="296">
        <v>40814</v>
      </c>
      <c r="B458" s="393"/>
      <c r="C458" s="297"/>
      <c r="D458" s="297"/>
      <c r="E458" s="393"/>
      <c r="F458" s="102">
        <v>8.3800000000000008</v>
      </c>
      <c r="G458" s="102">
        <v>5.04</v>
      </c>
      <c r="H458" s="393"/>
      <c r="I458" s="102">
        <v>14.35</v>
      </c>
      <c r="J458" s="102">
        <v>6.11</v>
      </c>
      <c r="K458" s="393"/>
      <c r="L458" s="393"/>
      <c r="M458" s="297">
        <v>9.6630000000000003</v>
      </c>
      <c r="N458" s="297">
        <v>12.724</v>
      </c>
      <c r="O458" s="297">
        <v>24.861000000000001</v>
      </c>
    </row>
    <row r="459" spans="1:15">
      <c r="A459" s="296">
        <v>40815</v>
      </c>
      <c r="B459" s="393"/>
      <c r="C459" s="297"/>
      <c r="D459" s="297"/>
      <c r="E459" s="393"/>
      <c r="F459" s="101">
        <v>8.3800000000000008</v>
      </c>
      <c r="G459" s="101">
        <v>5.08</v>
      </c>
      <c r="H459" s="393"/>
      <c r="I459" s="101">
        <v>14.35</v>
      </c>
      <c r="J459" s="101">
        <v>6.13</v>
      </c>
      <c r="K459" s="393"/>
      <c r="L459" s="393"/>
      <c r="M459" s="297">
        <v>9.6340000000000003</v>
      </c>
      <c r="N459" s="297">
        <v>12.82</v>
      </c>
      <c r="O459" s="297">
        <v>25.131</v>
      </c>
    </row>
    <row r="460" spans="1:15">
      <c r="A460" s="296">
        <v>40816</v>
      </c>
      <c r="B460" s="393"/>
      <c r="C460" s="297"/>
      <c r="D460" s="297"/>
      <c r="E460" s="393"/>
      <c r="F460" s="102">
        <v>8.3800000000000008</v>
      </c>
      <c r="G460" s="102">
        <v>4.9800000000000004</v>
      </c>
      <c r="H460" s="393"/>
      <c r="I460" s="102">
        <v>14.35</v>
      </c>
      <c r="J460" s="102">
        <v>6.05</v>
      </c>
      <c r="K460" s="393"/>
      <c r="L460" s="393"/>
      <c r="M460" s="297">
        <v>9.7889999999999997</v>
      </c>
      <c r="N460" s="297">
        <v>12.782999999999999</v>
      </c>
      <c r="O460" s="297">
        <v>26.687000000000001</v>
      </c>
    </row>
    <row r="461" spans="1:15">
      <c r="A461" s="296">
        <v>40819</v>
      </c>
      <c r="B461" s="393"/>
      <c r="C461" s="297"/>
      <c r="D461" s="297"/>
      <c r="E461" s="393"/>
      <c r="F461" s="101">
        <v>8.36</v>
      </c>
      <c r="G461" s="101">
        <v>4.93</v>
      </c>
      <c r="H461" s="393"/>
      <c r="I461" s="101">
        <v>14.19</v>
      </c>
      <c r="J461" s="101">
        <v>5.93</v>
      </c>
      <c r="K461" s="393"/>
      <c r="L461" s="393"/>
      <c r="M461" s="297">
        <v>9.9339999999999993</v>
      </c>
      <c r="N461" s="297">
        <v>13.054</v>
      </c>
      <c r="O461" s="297">
        <v>27.271999999999998</v>
      </c>
    </row>
    <row r="462" spans="1:15">
      <c r="A462" s="296">
        <v>40820</v>
      </c>
      <c r="B462" s="393"/>
      <c r="C462" s="297"/>
      <c r="D462" s="297"/>
      <c r="E462" s="393"/>
      <c r="F462" s="102">
        <v>8.36</v>
      </c>
      <c r="G462" s="102">
        <v>4.91</v>
      </c>
      <c r="H462" s="393"/>
      <c r="I462" s="102">
        <v>14.19</v>
      </c>
      <c r="J462" s="102">
        <v>5.96</v>
      </c>
      <c r="K462" s="393"/>
      <c r="L462" s="393"/>
      <c r="M462" s="297">
        <v>10.196</v>
      </c>
      <c r="N462" s="297">
        <v>13.499000000000001</v>
      </c>
      <c r="O462" s="297">
        <v>28.699000000000002</v>
      </c>
    </row>
    <row r="463" spans="1:15">
      <c r="A463" s="296">
        <v>40821</v>
      </c>
      <c r="B463" s="393"/>
      <c r="C463" s="297"/>
      <c r="D463" s="297"/>
      <c r="E463" s="393"/>
      <c r="F463" s="101">
        <v>8.35</v>
      </c>
      <c r="G463" s="101">
        <v>5</v>
      </c>
      <c r="H463" s="393"/>
      <c r="I463" s="101">
        <v>14.19</v>
      </c>
      <c r="J463" s="101">
        <v>6.04</v>
      </c>
      <c r="K463" s="393"/>
      <c r="L463" s="393"/>
      <c r="M463" s="297">
        <v>10.24</v>
      </c>
      <c r="N463" s="297">
        <v>13.55</v>
      </c>
      <c r="O463" s="297">
        <v>28.811</v>
      </c>
    </row>
    <row r="464" spans="1:15">
      <c r="A464" s="296">
        <v>40822</v>
      </c>
      <c r="B464" s="393"/>
      <c r="C464" s="297"/>
      <c r="D464" s="297"/>
      <c r="E464" s="393"/>
      <c r="F464" s="102">
        <v>8.35</v>
      </c>
      <c r="G464" s="102">
        <v>5.08</v>
      </c>
      <c r="H464" s="393"/>
      <c r="I464" s="102">
        <v>14.18</v>
      </c>
      <c r="J464" s="102">
        <v>6.1</v>
      </c>
      <c r="K464" s="393"/>
      <c r="L464" s="393"/>
      <c r="M464" s="297">
        <v>10.109</v>
      </c>
      <c r="N464" s="297">
        <v>13.552</v>
      </c>
      <c r="O464" s="297">
        <v>28.713000000000001</v>
      </c>
    </row>
    <row r="465" spans="1:15">
      <c r="A465" s="296">
        <v>40823</v>
      </c>
      <c r="B465" s="393"/>
      <c r="C465" s="297"/>
      <c r="D465" s="297"/>
      <c r="E465" s="393"/>
      <c r="F465" s="101">
        <v>8.35</v>
      </c>
      <c r="G465" s="101">
        <v>5.1100000000000003</v>
      </c>
      <c r="H465" s="393"/>
      <c r="I465" s="101">
        <v>14.18</v>
      </c>
      <c r="J465" s="101">
        <v>6.11</v>
      </c>
      <c r="K465" s="393"/>
      <c r="L465" s="393"/>
      <c r="M465" s="297">
        <v>10.015000000000001</v>
      </c>
      <c r="N465" s="297">
        <v>13.542</v>
      </c>
      <c r="O465" s="297">
        <v>28.428000000000001</v>
      </c>
    </row>
    <row r="466" spans="1:15">
      <c r="A466" s="296">
        <v>40826</v>
      </c>
      <c r="B466" s="393"/>
      <c r="C466" s="297"/>
      <c r="D466" s="297"/>
      <c r="E466" s="393"/>
      <c r="F466" s="102">
        <v>8.34</v>
      </c>
      <c r="G466" s="102">
        <v>5.15</v>
      </c>
      <c r="H466" s="393"/>
      <c r="I466" s="102">
        <v>14.17</v>
      </c>
      <c r="J466" s="102">
        <v>6.14</v>
      </c>
      <c r="K466" s="393"/>
      <c r="L466" s="393"/>
      <c r="M466" s="297">
        <v>9.89</v>
      </c>
      <c r="N466" s="297">
        <v>13.428000000000001</v>
      </c>
      <c r="O466" s="297">
        <v>28.195</v>
      </c>
    </row>
    <row r="467" spans="1:15">
      <c r="A467" s="296">
        <v>40827</v>
      </c>
      <c r="B467" s="393"/>
      <c r="C467" s="297"/>
      <c r="D467" s="297"/>
      <c r="E467" s="393"/>
      <c r="F467" s="101">
        <v>8.34</v>
      </c>
      <c r="G467" s="101">
        <v>5.12</v>
      </c>
      <c r="H467" s="393"/>
      <c r="I467" s="101">
        <v>14.17</v>
      </c>
      <c r="J467" s="101">
        <v>6.12</v>
      </c>
      <c r="K467" s="393"/>
      <c r="L467" s="393"/>
      <c r="M467" s="297">
        <v>9.7110000000000003</v>
      </c>
      <c r="N467" s="297">
        <v>13.038</v>
      </c>
      <c r="O467" s="297">
        <v>27.454999999999998</v>
      </c>
    </row>
    <row r="468" spans="1:15">
      <c r="A468" s="296">
        <v>40828</v>
      </c>
      <c r="B468" s="393"/>
      <c r="C468" s="297"/>
      <c r="D468" s="297"/>
      <c r="E468" s="393"/>
      <c r="F468" s="102">
        <v>8.33</v>
      </c>
      <c r="G468" s="102">
        <v>5.16</v>
      </c>
      <c r="H468" s="393"/>
      <c r="I468" s="102">
        <v>14.17</v>
      </c>
      <c r="J468" s="102">
        <v>6.16</v>
      </c>
      <c r="K468" s="393"/>
      <c r="L468" s="393"/>
      <c r="M468" s="297">
        <v>9.4949999999999992</v>
      </c>
      <c r="N468" s="297">
        <v>12.756</v>
      </c>
      <c r="O468" s="297">
        <v>27.021999999999998</v>
      </c>
    </row>
    <row r="469" spans="1:15">
      <c r="A469" s="296">
        <v>40829</v>
      </c>
      <c r="B469" s="393"/>
      <c r="C469" s="297"/>
      <c r="D469" s="297"/>
      <c r="E469" s="393"/>
      <c r="F469" s="101">
        <v>8.33</v>
      </c>
      <c r="G469" s="101">
        <v>5.08</v>
      </c>
      <c r="H469" s="393"/>
      <c r="I469" s="101">
        <v>14.17</v>
      </c>
      <c r="J469" s="101">
        <v>6.1</v>
      </c>
      <c r="K469" s="393"/>
      <c r="L469" s="393"/>
      <c r="M469" s="297">
        <v>9.3409999999999993</v>
      </c>
      <c r="N469" s="297">
        <v>12.436999999999999</v>
      </c>
      <c r="O469" s="297">
        <v>26.797999999999998</v>
      </c>
    </row>
    <row r="470" spans="1:15">
      <c r="A470" s="296">
        <v>40830</v>
      </c>
      <c r="B470" s="393"/>
      <c r="C470" s="297"/>
      <c r="D470" s="297"/>
      <c r="E470" s="393"/>
      <c r="F470" s="102">
        <v>8.33</v>
      </c>
      <c r="G470" s="102">
        <v>5.19</v>
      </c>
      <c r="H470" s="393"/>
      <c r="I470" s="102">
        <v>14.16</v>
      </c>
      <c r="J470" s="102">
        <v>6.17</v>
      </c>
      <c r="K470" s="393"/>
      <c r="L470" s="393"/>
      <c r="M470" s="297">
        <v>9.2669999999999995</v>
      </c>
      <c r="N470" s="297">
        <v>12.291</v>
      </c>
      <c r="O470" s="297">
        <v>26.774999999999999</v>
      </c>
    </row>
    <row r="471" spans="1:15">
      <c r="A471" s="296">
        <v>40833</v>
      </c>
      <c r="B471" s="393"/>
      <c r="C471" s="297"/>
      <c r="D471" s="297"/>
      <c r="E471" s="393"/>
      <c r="F471" s="101">
        <v>8.32</v>
      </c>
      <c r="G471" s="101">
        <v>5.0599999999999996</v>
      </c>
      <c r="H471" s="393"/>
      <c r="I471" s="101">
        <v>14.15</v>
      </c>
      <c r="J471" s="101">
        <v>6.05</v>
      </c>
      <c r="K471" s="393"/>
      <c r="L471" s="393"/>
      <c r="M471" s="297">
        <v>9.1170000000000009</v>
      </c>
      <c r="N471" s="297">
        <v>11.896000000000001</v>
      </c>
      <c r="O471" s="297">
        <v>26.449000000000002</v>
      </c>
    </row>
    <row r="472" spans="1:15">
      <c r="A472" s="296">
        <v>40834</v>
      </c>
      <c r="B472" s="393"/>
      <c r="C472" s="297"/>
      <c r="D472" s="297"/>
      <c r="E472" s="393"/>
      <c r="F472" s="102">
        <v>8.32</v>
      </c>
      <c r="G472" s="102">
        <v>5</v>
      </c>
      <c r="H472" s="393"/>
      <c r="I472" s="102">
        <v>14.15</v>
      </c>
      <c r="J472" s="102">
        <v>6</v>
      </c>
      <c r="K472" s="393"/>
      <c r="L472" s="393"/>
      <c r="M472" s="297">
        <v>9.17</v>
      </c>
      <c r="N472" s="297">
        <v>12.000999999999999</v>
      </c>
      <c r="O472" s="297">
        <v>26.489000000000001</v>
      </c>
    </row>
    <row r="473" spans="1:15">
      <c r="A473" s="296">
        <v>40835</v>
      </c>
      <c r="B473" s="393"/>
      <c r="C473" s="297"/>
      <c r="D473" s="297"/>
      <c r="E473" s="393"/>
      <c r="F473" s="101">
        <v>8.32</v>
      </c>
      <c r="G473" s="101">
        <v>5.0199999999999996</v>
      </c>
      <c r="H473" s="393"/>
      <c r="I473" s="101">
        <v>14.15</v>
      </c>
      <c r="J473" s="101">
        <v>6.02</v>
      </c>
      <c r="K473" s="393"/>
      <c r="L473" s="393"/>
      <c r="M473" s="297">
        <v>9.0489999999999995</v>
      </c>
      <c r="N473" s="297">
        <v>11.875999999999999</v>
      </c>
      <c r="O473" s="297">
        <v>26.31</v>
      </c>
    </row>
    <row r="474" spans="1:15">
      <c r="A474" s="296">
        <v>40836</v>
      </c>
      <c r="B474" s="393"/>
      <c r="C474" s="297"/>
      <c r="D474" s="297"/>
      <c r="E474" s="393"/>
      <c r="F474" s="102">
        <v>8.31</v>
      </c>
      <c r="G474" s="102">
        <v>5</v>
      </c>
      <c r="H474" s="393"/>
      <c r="I474" s="102">
        <v>14.15</v>
      </c>
      <c r="J474" s="102">
        <v>5.99</v>
      </c>
      <c r="K474" s="393"/>
      <c r="L474" s="393"/>
      <c r="M474" s="297">
        <v>9.0500000000000007</v>
      </c>
      <c r="N474" s="297">
        <v>11.821999999999999</v>
      </c>
      <c r="O474" s="297">
        <v>26.256</v>
      </c>
    </row>
    <row r="475" spans="1:15">
      <c r="A475" s="296">
        <v>40837</v>
      </c>
      <c r="B475" s="393"/>
      <c r="C475" s="297"/>
      <c r="D475" s="297"/>
      <c r="E475" s="393"/>
      <c r="F475" s="101">
        <v>8.31</v>
      </c>
      <c r="G475" s="101">
        <v>5.0599999999999996</v>
      </c>
      <c r="H475" s="393"/>
      <c r="I475" s="101">
        <v>14.14</v>
      </c>
      <c r="J475" s="101">
        <v>6.03</v>
      </c>
      <c r="K475" s="393"/>
      <c r="L475" s="393"/>
      <c r="M475" s="297">
        <v>8.9830000000000005</v>
      </c>
      <c r="N475" s="297">
        <v>11.75</v>
      </c>
      <c r="O475" s="297">
        <v>26.224</v>
      </c>
    </row>
    <row r="476" spans="1:15">
      <c r="A476" s="296">
        <v>40840</v>
      </c>
      <c r="B476" s="393"/>
      <c r="C476" s="297"/>
      <c r="D476" s="297"/>
      <c r="E476" s="393"/>
      <c r="F476" s="102">
        <v>8.3000000000000007</v>
      </c>
      <c r="G476" s="102">
        <v>5.03</v>
      </c>
      <c r="H476" s="393"/>
      <c r="I476" s="102">
        <v>14.14</v>
      </c>
      <c r="J476" s="102">
        <v>6.01</v>
      </c>
      <c r="K476" s="393"/>
      <c r="L476" s="393"/>
      <c r="M476" s="297">
        <v>8.9540000000000006</v>
      </c>
      <c r="N476" s="297">
        <v>11.605</v>
      </c>
      <c r="O476" s="297">
        <v>26.027999999999999</v>
      </c>
    </row>
    <row r="477" spans="1:15">
      <c r="A477" s="296">
        <v>40841</v>
      </c>
      <c r="B477" s="393"/>
      <c r="C477" s="297"/>
      <c r="D477" s="297"/>
      <c r="E477" s="393"/>
      <c r="F477" s="101">
        <v>8.3000000000000007</v>
      </c>
      <c r="G477" s="101">
        <v>4.96</v>
      </c>
      <c r="H477" s="393"/>
      <c r="I477" s="101">
        <v>14.13</v>
      </c>
      <c r="J477" s="101">
        <v>5.95</v>
      </c>
      <c r="K477" s="393"/>
      <c r="L477" s="393"/>
      <c r="M477" s="297">
        <v>8.8460000000000001</v>
      </c>
      <c r="N477" s="297">
        <v>11.509</v>
      </c>
      <c r="O477" s="297">
        <v>25.629000000000001</v>
      </c>
    </row>
    <row r="478" spans="1:15">
      <c r="A478" s="296">
        <v>40842</v>
      </c>
      <c r="B478" s="393"/>
      <c r="C478" s="297"/>
      <c r="D478" s="297"/>
      <c r="E478" s="393"/>
      <c r="F478" s="102">
        <v>8.3000000000000007</v>
      </c>
      <c r="G478" s="102">
        <v>4.9000000000000004</v>
      </c>
      <c r="H478" s="393"/>
      <c r="I478" s="102">
        <v>14.13</v>
      </c>
      <c r="J478" s="102">
        <v>5.91</v>
      </c>
      <c r="K478" s="393"/>
      <c r="L478" s="393"/>
      <c r="M478" s="297">
        <v>8.7759999999999998</v>
      </c>
      <c r="N478" s="297">
        <v>11.37</v>
      </c>
      <c r="O478" s="297">
        <v>25.58</v>
      </c>
    </row>
    <row r="479" spans="1:15">
      <c r="A479" s="296">
        <v>40843</v>
      </c>
      <c r="B479" s="393"/>
      <c r="C479" s="297"/>
      <c r="D479" s="297"/>
      <c r="E479" s="393"/>
      <c r="F479" s="101">
        <v>8.2899999999999991</v>
      </c>
      <c r="G479" s="101">
        <v>4.96</v>
      </c>
      <c r="H479" s="393"/>
      <c r="I479" s="101">
        <v>14.13</v>
      </c>
      <c r="J479" s="101">
        <v>5.95</v>
      </c>
      <c r="K479" s="393"/>
      <c r="L479" s="393"/>
      <c r="M479" s="297">
        <v>8.7759999999999998</v>
      </c>
      <c r="N479" s="297">
        <v>11.37</v>
      </c>
      <c r="O479" s="297">
        <v>25.58</v>
      </c>
    </row>
    <row r="480" spans="1:15">
      <c r="A480" s="296">
        <v>40844</v>
      </c>
      <c r="B480" s="393"/>
      <c r="C480" s="297"/>
      <c r="D480" s="297"/>
      <c r="E480" s="393"/>
      <c r="F480" s="102">
        <v>8.2899999999999991</v>
      </c>
      <c r="G480" s="102">
        <v>4.91</v>
      </c>
      <c r="H480" s="393"/>
      <c r="I480" s="102">
        <v>14.12</v>
      </c>
      <c r="J480" s="102">
        <v>5.91</v>
      </c>
      <c r="K480" s="393"/>
      <c r="L480" s="393"/>
      <c r="M480" s="297">
        <v>8.3219999999999992</v>
      </c>
      <c r="N480" s="297">
        <v>10.653</v>
      </c>
      <c r="O480" s="297">
        <v>23.666</v>
      </c>
    </row>
    <row r="481" spans="1:15">
      <c r="A481" s="296">
        <v>40847</v>
      </c>
      <c r="B481" s="393"/>
      <c r="C481" s="297"/>
      <c r="D481" s="297"/>
      <c r="E481" s="393"/>
      <c r="F481" s="101">
        <v>8.2799999999999994</v>
      </c>
      <c r="G481" s="101">
        <v>4.76</v>
      </c>
      <c r="H481" s="393"/>
      <c r="I481" s="101">
        <v>14.12</v>
      </c>
      <c r="J481" s="101">
        <v>5.79</v>
      </c>
      <c r="K481" s="393"/>
      <c r="L481" s="393"/>
      <c r="M481" s="297">
        <v>8.4920000000000009</v>
      </c>
      <c r="N481" s="297">
        <v>10.705</v>
      </c>
      <c r="O481" s="297">
        <v>23.837</v>
      </c>
    </row>
    <row r="482" spans="1:15">
      <c r="A482" s="296">
        <v>40848</v>
      </c>
      <c r="B482" s="393"/>
      <c r="C482" s="297"/>
      <c r="D482" s="297"/>
      <c r="E482" s="393"/>
      <c r="F482" s="102">
        <v>8.44</v>
      </c>
      <c r="G482" s="102">
        <v>4.6900000000000004</v>
      </c>
      <c r="H482" s="393"/>
      <c r="I482" s="102">
        <v>14.76</v>
      </c>
      <c r="J482" s="102">
        <v>5.68</v>
      </c>
      <c r="K482" s="393"/>
      <c r="L482" s="393"/>
      <c r="M482" s="297">
        <v>8.8620000000000001</v>
      </c>
      <c r="N482" s="297">
        <v>11.324</v>
      </c>
      <c r="O482" s="297">
        <v>25.035</v>
      </c>
    </row>
    <row r="483" spans="1:15">
      <c r="A483" s="296">
        <v>40849</v>
      </c>
      <c r="B483" s="393"/>
      <c r="C483" s="297"/>
      <c r="D483" s="297"/>
      <c r="E483" s="393"/>
      <c r="F483" s="101">
        <v>8.44</v>
      </c>
      <c r="G483" s="101">
        <v>4.75</v>
      </c>
      <c r="H483" s="393"/>
      <c r="I483" s="101">
        <v>14.76</v>
      </c>
      <c r="J483" s="101">
        <v>5.75</v>
      </c>
      <c r="K483" s="393"/>
      <c r="L483" s="393"/>
      <c r="M483" s="297">
        <v>8.9</v>
      </c>
      <c r="N483" s="297">
        <v>11.279</v>
      </c>
      <c r="O483" s="297">
        <v>24.954000000000001</v>
      </c>
    </row>
    <row r="484" spans="1:15">
      <c r="A484" s="296">
        <v>40850</v>
      </c>
      <c r="B484" s="393"/>
      <c r="C484" s="297"/>
      <c r="D484" s="297"/>
      <c r="E484" s="393"/>
      <c r="F484" s="102">
        <v>8.43</v>
      </c>
      <c r="G484" s="102">
        <v>4.82</v>
      </c>
      <c r="H484" s="393"/>
      <c r="I484" s="102">
        <v>14.76</v>
      </c>
      <c r="J484" s="102">
        <v>5.82</v>
      </c>
      <c r="K484" s="393"/>
      <c r="L484" s="393"/>
      <c r="M484" s="297">
        <v>8.8539999999999992</v>
      </c>
      <c r="N484" s="297">
        <v>11.247999999999999</v>
      </c>
      <c r="O484" s="297">
        <v>24.721</v>
      </c>
    </row>
    <row r="485" spans="1:15">
      <c r="A485" s="296">
        <v>40851</v>
      </c>
      <c r="B485" s="393"/>
      <c r="C485" s="297"/>
      <c r="D485" s="297"/>
      <c r="E485" s="393"/>
      <c r="F485" s="101">
        <v>8.43</v>
      </c>
      <c r="G485" s="101">
        <v>4.75</v>
      </c>
      <c r="H485" s="393"/>
      <c r="I485" s="101">
        <v>14.75</v>
      </c>
      <c r="J485" s="101">
        <v>5.76</v>
      </c>
      <c r="K485" s="393"/>
      <c r="L485" s="393"/>
      <c r="M485" s="297">
        <v>8.7750000000000004</v>
      </c>
      <c r="N485" s="297">
        <v>11.119</v>
      </c>
      <c r="O485" s="297">
        <v>24.350999999999999</v>
      </c>
    </row>
    <row r="486" spans="1:15">
      <c r="A486" s="296">
        <v>40854</v>
      </c>
      <c r="B486" s="393"/>
      <c r="C486" s="297"/>
      <c r="D486" s="297"/>
      <c r="E486" s="393"/>
      <c r="F486" s="102">
        <v>8.42</v>
      </c>
      <c r="G486" s="102">
        <v>4.75</v>
      </c>
      <c r="H486" s="393"/>
      <c r="I486" s="102">
        <v>14.74</v>
      </c>
      <c r="J486" s="102">
        <v>5.78</v>
      </c>
      <c r="K486" s="393"/>
      <c r="L486" s="393"/>
      <c r="M486" s="297">
        <v>8.8330000000000002</v>
      </c>
      <c r="N486" s="297">
        <v>11.225</v>
      </c>
      <c r="O486" s="297">
        <v>24.628</v>
      </c>
    </row>
    <row r="487" spans="1:15">
      <c r="A487" s="296">
        <v>40855</v>
      </c>
      <c r="B487" s="393"/>
      <c r="C487" s="297"/>
      <c r="D487" s="297"/>
      <c r="E487" s="393"/>
      <c r="F487" s="101">
        <v>8.42</v>
      </c>
      <c r="G487" s="101">
        <v>4.74</v>
      </c>
      <c r="H487" s="393"/>
      <c r="I487" s="101">
        <v>14.74</v>
      </c>
      <c r="J487" s="101">
        <v>5.77</v>
      </c>
      <c r="K487" s="393"/>
      <c r="L487" s="393"/>
      <c r="M487" s="297">
        <v>8.8149999999999995</v>
      </c>
      <c r="N487" s="297">
        <v>11.194000000000001</v>
      </c>
      <c r="O487" s="297">
        <v>24.65</v>
      </c>
    </row>
    <row r="488" spans="1:15">
      <c r="A488" s="296">
        <v>40856</v>
      </c>
      <c r="B488" s="393"/>
      <c r="C488" s="297"/>
      <c r="D488" s="297"/>
      <c r="E488" s="393"/>
      <c r="F488" s="102">
        <v>8.42</v>
      </c>
      <c r="G488" s="102">
        <v>4.71</v>
      </c>
      <c r="H488" s="393"/>
      <c r="I488" s="102">
        <v>14.74</v>
      </c>
      <c r="J488" s="102">
        <v>5.76</v>
      </c>
      <c r="K488" s="393"/>
      <c r="L488" s="393"/>
      <c r="M488" s="297">
        <v>8.9039999999999999</v>
      </c>
      <c r="N488" s="297">
        <v>11.254</v>
      </c>
      <c r="O488" s="297">
        <v>24.795000000000002</v>
      </c>
    </row>
    <row r="489" spans="1:15">
      <c r="A489" s="296">
        <v>40857</v>
      </c>
      <c r="B489" s="393"/>
      <c r="C489" s="297"/>
      <c r="D489" s="297"/>
      <c r="E489" s="393"/>
      <c r="F489" s="101">
        <v>8.41</v>
      </c>
      <c r="G489" s="101">
        <v>4.78</v>
      </c>
      <c r="H489" s="393"/>
      <c r="I489" s="101">
        <v>14.74</v>
      </c>
      <c r="J489" s="101">
        <v>5.85</v>
      </c>
      <c r="K489" s="393"/>
      <c r="L489" s="393"/>
      <c r="M489" s="297">
        <v>9.0410000000000004</v>
      </c>
      <c r="N489" s="297">
        <v>11.454000000000001</v>
      </c>
      <c r="O489" s="297">
        <v>25.652000000000001</v>
      </c>
    </row>
    <row r="490" spans="1:15">
      <c r="A490" s="296">
        <v>40858</v>
      </c>
      <c r="B490" s="393"/>
      <c r="C490" s="297"/>
      <c r="D490" s="297"/>
      <c r="E490" s="393"/>
      <c r="F490" s="102">
        <v>8.41</v>
      </c>
      <c r="G490" s="102">
        <v>4.88</v>
      </c>
      <c r="H490" s="393"/>
      <c r="I490" s="102">
        <v>14.73</v>
      </c>
      <c r="J490" s="102">
        <v>5.92</v>
      </c>
      <c r="K490" s="393"/>
      <c r="L490" s="393"/>
      <c r="M490" s="297">
        <v>9.0129999999999999</v>
      </c>
      <c r="N490" s="297">
        <v>11.371</v>
      </c>
      <c r="O490" s="297">
        <v>25.710999999999999</v>
      </c>
    </row>
    <row r="491" spans="1:15">
      <c r="A491" s="296">
        <v>40861</v>
      </c>
      <c r="B491" s="393"/>
      <c r="C491" s="297"/>
      <c r="D491" s="297"/>
      <c r="E491" s="393"/>
      <c r="F491" s="101">
        <v>8.4</v>
      </c>
      <c r="G491" s="101">
        <v>4.8099999999999996</v>
      </c>
      <c r="H491" s="393"/>
      <c r="I491" s="101">
        <v>14.72</v>
      </c>
      <c r="J491" s="101">
        <v>5.85</v>
      </c>
      <c r="K491" s="393"/>
      <c r="L491" s="393"/>
      <c r="M491" s="297">
        <v>8.9260000000000002</v>
      </c>
      <c r="N491" s="297">
        <v>11.201000000000001</v>
      </c>
      <c r="O491" s="297">
        <v>25.492000000000001</v>
      </c>
    </row>
    <row r="492" spans="1:15">
      <c r="A492" s="296">
        <v>40862</v>
      </c>
      <c r="B492" s="393"/>
      <c r="C492" s="297"/>
      <c r="D492" s="297"/>
      <c r="E492" s="393"/>
      <c r="F492" s="102">
        <v>8.4</v>
      </c>
      <c r="G492" s="102">
        <v>4.83</v>
      </c>
      <c r="H492" s="393"/>
      <c r="I492" s="102">
        <v>14.72</v>
      </c>
      <c r="J492" s="102">
        <v>5.9</v>
      </c>
      <c r="K492" s="393"/>
      <c r="L492" s="393"/>
      <c r="M492" s="297">
        <v>9.0359999999999996</v>
      </c>
      <c r="N492" s="297">
        <v>11.420999999999999</v>
      </c>
      <c r="O492" s="297">
        <v>25.811</v>
      </c>
    </row>
    <row r="493" spans="1:15">
      <c r="A493" s="296">
        <v>40863</v>
      </c>
      <c r="B493" s="393"/>
      <c r="C493" s="297"/>
      <c r="D493" s="297"/>
      <c r="E493" s="393"/>
      <c r="F493" s="101">
        <v>8.4</v>
      </c>
      <c r="G493" s="101">
        <v>4.93</v>
      </c>
      <c r="H493" s="393"/>
      <c r="I493" s="101">
        <v>14.72</v>
      </c>
      <c r="J493" s="101">
        <v>6.01</v>
      </c>
      <c r="K493" s="393"/>
      <c r="L493" s="393"/>
      <c r="M493" s="297">
        <v>9.093</v>
      </c>
      <c r="N493" s="297">
        <v>11.473000000000001</v>
      </c>
      <c r="O493" s="297">
        <v>25.856999999999999</v>
      </c>
    </row>
    <row r="494" spans="1:15">
      <c r="A494" s="296">
        <v>40864</v>
      </c>
      <c r="B494" s="393"/>
      <c r="C494" s="297"/>
      <c r="D494" s="297"/>
      <c r="E494" s="393"/>
      <c r="F494" s="102">
        <v>8.4</v>
      </c>
      <c r="G494" s="102">
        <v>5.05</v>
      </c>
      <c r="H494" s="393"/>
      <c r="I494" s="102">
        <v>14.72</v>
      </c>
      <c r="J494" s="102">
        <v>6.13</v>
      </c>
      <c r="K494" s="393"/>
      <c r="L494" s="393"/>
      <c r="M494" s="297">
        <v>9.1890000000000001</v>
      </c>
      <c r="N494" s="297">
        <v>11.51</v>
      </c>
      <c r="O494" s="297">
        <v>25.716999999999999</v>
      </c>
    </row>
    <row r="495" spans="1:15">
      <c r="A495" s="296">
        <v>40865</v>
      </c>
      <c r="B495" s="393"/>
      <c r="C495" s="297"/>
      <c r="D495" s="297"/>
      <c r="E495" s="393"/>
      <c r="F495" s="101">
        <v>8.39</v>
      </c>
      <c r="G495" s="101">
        <v>5.15</v>
      </c>
      <c r="H495" s="393"/>
      <c r="I495" s="101">
        <v>14.71</v>
      </c>
      <c r="J495" s="101">
        <v>6.19</v>
      </c>
      <c r="K495" s="393"/>
      <c r="L495" s="393"/>
      <c r="M495" s="297">
        <v>9.282</v>
      </c>
      <c r="N495" s="297">
        <v>11.565</v>
      </c>
      <c r="O495" s="297">
        <v>25.716999999999999</v>
      </c>
    </row>
    <row r="496" spans="1:15">
      <c r="A496" s="296">
        <v>40868</v>
      </c>
      <c r="B496" s="393"/>
      <c r="C496" s="297"/>
      <c r="D496" s="297"/>
      <c r="E496" s="393"/>
      <c r="F496" s="102">
        <v>8.3800000000000008</v>
      </c>
      <c r="G496" s="102">
        <v>5.17</v>
      </c>
      <c r="H496" s="393"/>
      <c r="I496" s="102">
        <v>14.71</v>
      </c>
      <c r="J496" s="102">
        <v>6.21</v>
      </c>
      <c r="K496" s="393"/>
      <c r="L496" s="393"/>
      <c r="M496" s="297">
        <v>9.36</v>
      </c>
      <c r="N496" s="297">
        <v>11.68</v>
      </c>
      <c r="O496" s="297">
        <v>25.957999999999998</v>
      </c>
    </row>
    <row r="497" spans="1:15">
      <c r="A497" s="296">
        <v>40869</v>
      </c>
      <c r="B497" s="393"/>
      <c r="C497" s="297"/>
      <c r="D497" s="297"/>
      <c r="E497" s="393"/>
      <c r="F497" s="101">
        <v>8.3800000000000008</v>
      </c>
      <c r="G497" s="101">
        <v>5.23</v>
      </c>
      <c r="H497" s="393"/>
      <c r="I497" s="101">
        <v>14.7</v>
      </c>
      <c r="J497" s="101">
        <v>6.26</v>
      </c>
      <c r="K497" s="393"/>
      <c r="L497" s="393"/>
      <c r="M497" s="297">
        <v>9.5619999999999994</v>
      </c>
      <c r="N497" s="297">
        <v>11.811999999999999</v>
      </c>
      <c r="O497" s="297">
        <v>26.280999999999999</v>
      </c>
    </row>
    <row r="498" spans="1:15">
      <c r="A498" s="296">
        <v>40870</v>
      </c>
      <c r="B498" s="393"/>
      <c r="C498" s="297"/>
      <c r="D498" s="297"/>
      <c r="E498" s="393"/>
      <c r="F498" s="102">
        <v>8.3800000000000008</v>
      </c>
      <c r="G498" s="102">
        <v>5.43</v>
      </c>
      <c r="H498" s="393"/>
      <c r="I498" s="102">
        <v>14.7</v>
      </c>
      <c r="J498" s="102">
        <v>6.43</v>
      </c>
      <c r="K498" s="393"/>
      <c r="L498" s="393"/>
      <c r="M498" s="297">
        <v>9.8320000000000007</v>
      </c>
      <c r="N498" s="297">
        <v>12.12</v>
      </c>
      <c r="O498" s="297">
        <v>26.745000000000001</v>
      </c>
    </row>
    <row r="499" spans="1:15">
      <c r="A499" s="296">
        <v>40871</v>
      </c>
      <c r="B499" s="393"/>
      <c r="C499" s="297"/>
      <c r="D499" s="297"/>
      <c r="E499" s="393"/>
      <c r="F499" s="101">
        <v>8.3800000000000008</v>
      </c>
      <c r="G499" s="101">
        <v>5.52</v>
      </c>
      <c r="H499" s="393"/>
      <c r="I499" s="101">
        <v>14.7</v>
      </c>
      <c r="J499" s="101">
        <v>6.52</v>
      </c>
      <c r="K499" s="393"/>
      <c r="L499" s="393"/>
      <c r="M499" s="297">
        <v>9.9870000000000001</v>
      </c>
      <c r="N499" s="297">
        <v>12.32</v>
      </c>
      <c r="O499" s="297">
        <v>27.038</v>
      </c>
    </row>
    <row r="500" spans="1:15">
      <c r="A500" s="296">
        <v>40872</v>
      </c>
      <c r="B500" s="393"/>
      <c r="C500" s="297"/>
      <c r="D500" s="297"/>
      <c r="E500" s="393"/>
      <c r="F500" s="102">
        <v>8.3699999999999992</v>
      </c>
      <c r="G500" s="102">
        <v>5.6</v>
      </c>
      <c r="H500" s="393"/>
      <c r="I500" s="102">
        <v>14.69</v>
      </c>
      <c r="J500" s="102">
        <v>6.65</v>
      </c>
      <c r="K500" s="393"/>
      <c r="L500" s="393"/>
      <c r="M500" s="297">
        <v>10.138999999999999</v>
      </c>
      <c r="N500" s="297">
        <v>12.459</v>
      </c>
      <c r="O500" s="297">
        <v>27.402000000000001</v>
      </c>
    </row>
    <row r="501" spans="1:15">
      <c r="A501" s="296">
        <v>40875</v>
      </c>
      <c r="B501" s="393"/>
      <c r="C501" s="297"/>
      <c r="D501" s="297"/>
      <c r="E501" s="393"/>
      <c r="F501" s="101">
        <v>8.3699999999999992</v>
      </c>
      <c r="G501" s="101">
        <v>5.63</v>
      </c>
      <c r="H501" s="393"/>
      <c r="I501" s="101">
        <v>14.69</v>
      </c>
      <c r="J501" s="101">
        <v>6.66</v>
      </c>
      <c r="K501" s="393"/>
      <c r="L501" s="393"/>
      <c r="M501" s="297">
        <v>10.125</v>
      </c>
      <c r="N501" s="297">
        <v>12.372</v>
      </c>
      <c r="O501" s="297">
        <v>26.831</v>
      </c>
    </row>
    <row r="502" spans="1:15">
      <c r="A502" s="296">
        <v>40876</v>
      </c>
      <c r="B502" s="393"/>
      <c r="C502" s="297"/>
      <c r="D502" s="297"/>
      <c r="E502" s="393"/>
      <c r="F502" s="102">
        <v>8.36</v>
      </c>
      <c r="G502" s="102">
        <v>5.69</v>
      </c>
      <c r="H502" s="393"/>
      <c r="I502" s="102">
        <v>14.68</v>
      </c>
      <c r="J502" s="102">
        <v>6.7</v>
      </c>
      <c r="K502" s="393"/>
      <c r="L502" s="393"/>
      <c r="M502" s="297">
        <v>10.204000000000001</v>
      </c>
      <c r="N502" s="297">
        <v>12.420999999999999</v>
      </c>
      <c r="O502" s="297">
        <v>26.829000000000001</v>
      </c>
    </row>
    <row r="503" spans="1:15">
      <c r="A503" s="296">
        <v>40877</v>
      </c>
      <c r="B503" s="393"/>
      <c r="C503" s="297"/>
      <c r="D503" s="297"/>
      <c r="E503" s="393"/>
      <c r="F503" s="101">
        <v>8.36</v>
      </c>
      <c r="G503" s="101">
        <v>5.61</v>
      </c>
      <c r="H503" s="393"/>
      <c r="I503" s="101">
        <v>14.68</v>
      </c>
      <c r="J503" s="101">
        <v>6.64</v>
      </c>
      <c r="K503" s="393"/>
      <c r="L503" s="393"/>
      <c r="M503" s="297">
        <v>10.321</v>
      </c>
      <c r="N503" s="297">
        <v>12.744</v>
      </c>
      <c r="O503" s="297">
        <v>26.071999999999999</v>
      </c>
    </row>
    <row r="504" spans="1:15">
      <c r="A504" s="296">
        <v>40878</v>
      </c>
      <c r="B504" s="393"/>
      <c r="C504" s="297"/>
      <c r="D504" s="297"/>
      <c r="E504" s="393"/>
      <c r="F504" s="102">
        <v>8.42</v>
      </c>
      <c r="G504" s="102">
        <v>5.48</v>
      </c>
      <c r="H504" s="393"/>
      <c r="I504" s="102">
        <v>14.97</v>
      </c>
      <c r="J504" s="102">
        <v>6.56</v>
      </c>
      <c r="K504" s="393"/>
      <c r="L504" s="393"/>
      <c r="M504" s="297">
        <v>10.250999999999999</v>
      </c>
      <c r="N504" s="297">
        <v>12.693</v>
      </c>
      <c r="O504" s="297">
        <v>25.849</v>
      </c>
    </row>
    <row r="505" spans="1:15">
      <c r="A505" s="296">
        <v>40879</v>
      </c>
      <c r="B505" s="393"/>
      <c r="C505" s="297"/>
      <c r="D505" s="297"/>
      <c r="E505" s="393"/>
      <c r="F505" s="101">
        <v>8.42</v>
      </c>
      <c r="G505" s="101">
        <v>5.41</v>
      </c>
      <c r="H505" s="393"/>
      <c r="I505" s="101">
        <v>14.97</v>
      </c>
      <c r="J505" s="101">
        <v>6.48</v>
      </c>
      <c r="K505" s="393"/>
      <c r="L505" s="393"/>
      <c r="M505" s="297">
        <v>10.092000000000001</v>
      </c>
      <c r="N505" s="297">
        <v>12.553000000000001</v>
      </c>
      <c r="O505" s="297">
        <v>25.530999999999999</v>
      </c>
    </row>
    <row r="506" spans="1:15">
      <c r="A506" s="296">
        <v>40882</v>
      </c>
      <c r="B506" s="393"/>
      <c r="C506" s="297"/>
      <c r="D506" s="297"/>
      <c r="E506" s="393"/>
      <c r="F506" s="102">
        <v>8.41</v>
      </c>
      <c r="G506" s="102">
        <v>5.43</v>
      </c>
      <c r="H506" s="393"/>
      <c r="I506" s="102">
        <v>14.96</v>
      </c>
      <c r="J506" s="102">
        <v>6.48</v>
      </c>
      <c r="K506" s="393"/>
      <c r="L506" s="393"/>
      <c r="M506" s="297">
        <v>9.9239999999999995</v>
      </c>
      <c r="N506" s="297">
        <v>12.343999999999999</v>
      </c>
      <c r="O506" s="297">
        <v>24.766999999999999</v>
      </c>
    </row>
    <row r="507" spans="1:15">
      <c r="A507" s="296">
        <v>40883</v>
      </c>
      <c r="B507" s="393"/>
      <c r="C507" s="297"/>
      <c r="D507" s="297"/>
      <c r="E507" s="393"/>
      <c r="F507" s="101">
        <v>8.41</v>
      </c>
      <c r="G507" s="101">
        <v>5.43</v>
      </c>
      <c r="H507" s="393"/>
      <c r="I507" s="101">
        <v>14.96</v>
      </c>
      <c r="J507" s="101">
        <v>6.48</v>
      </c>
      <c r="K507" s="393"/>
      <c r="L507" s="393"/>
      <c r="M507" s="297">
        <v>9.85</v>
      </c>
      <c r="N507" s="297">
        <v>12.35</v>
      </c>
      <c r="O507" s="297">
        <v>24.780999999999999</v>
      </c>
    </row>
    <row r="508" spans="1:15">
      <c r="A508" s="296">
        <v>40884</v>
      </c>
      <c r="B508" s="393"/>
      <c r="C508" s="297"/>
      <c r="D508" s="297"/>
      <c r="E508" s="393"/>
      <c r="F508" s="102">
        <v>8.41</v>
      </c>
      <c r="G508" s="102">
        <v>5.36</v>
      </c>
      <c r="H508" s="393"/>
      <c r="I508" s="102">
        <v>14.96</v>
      </c>
      <c r="J508" s="102">
        <v>6.4</v>
      </c>
      <c r="K508" s="393"/>
      <c r="L508" s="393"/>
      <c r="M508" s="297">
        <v>9.7219999999999995</v>
      </c>
      <c r="N508" s="297">
        <v>12.233000000000001</v>
      </c>
      <c r="O508" s="297">
        <v>24.548999999999999</v>
      </c>
    </row>
    <row r="509" spans="1:15">
      <c r="A509" s="296">
        <v>40885</v>
      </c>
      <c r="B509" s="393"/>
      <c r="C509" s="297"/>
      <c r="D509" s="297"/>
      <c r="E509" s="393"/>
      <c r="F509" s="101">
        <v>8.4</v>
      </c>
      <c r="G509" s="101">
        <v>5.31</v>
      </c>
      <c r="H509" s="393"/>
      <c r="I509" s="101">
        <v>14.96</v>
      </c>
      <c r="J509" s="101">
        <v>6.37</v>
      </c>
      <c r="K509" s="393"/>
      <c r="L509" s="393"/>
      <c r="M509" s="297">
        <v>9.7129999999999992</v>
      </c>
      <c r="N509" s="297">
        <v>12.25</v>
      </c>
      <c r="O509" s="297">
        <v>24.643000000000001</v>
      </c>
    </row>
    <row r="510" spans="1:15">
      <c r="A510" s="296">
        <v>40886</v>
      </c>
      <c r="B510" s="393"/>
      <c r="C510" s="297"/>
      <c r="D510" s="297"/>
      <c r="E510" s="393"/>
      <c r="F510" s="102">
        <v>8.4</v>
      </c>
      <c r="G510" s="102">
        <v>5.42</v>
      </c>
      <c r="H510" s="393"/>
      <c r="I510" s="102">
        <v>14.95</v>
      </c>
      <c r="J510" s="102">
        <v>6.48</v>
      </c>
      <c r="K510" s="393"/>
      <c r="L510" s="393"/>
      <c r="M510" s="297">
        <v>9.7799999999999994</v>
      </c>
      <c r="N510" s="297">
        <v>12.323</v>
      </c>
      <c r="O510" s="297">
        <v>24.698</v>
      </c>
    </row>
    <row r="511" spans="1:15">
      <c r="A511" s="296">
        <v>40889</v>
      </c>
      <c r="B511" s="393"/>
      <c r="C511" s="297"/>
      <c r="D511" s="297"/>
      <c r="E511" s="393"/>
      <c r="F511" s="101">
        <v>8.39</v>
      </c>
      <c r="G511" s="101">
        <v>5.36</v>
      </c>
      <c r="H511" s="393"/>
      <c r="I511" s="101">
        <v>14.94</v>
      </c>
      <c r="J511" s="101">
        <v>6.42</v>
      </c>
      <c r="K511" s="393"/>
      <c r="L511" s="393"/>
      <c r="M511" s="297">
        <v>9.7880000000000003</v>
      </c>
      <c r="N511" s="297">
        <v>12.448</v>
      </c>
      <c r="O511" s="297">
        <v>24.884</v>
      </c>
    </row>
    <row r="512" spans="1:15">
      <c r="A512" s="296">
        <v>40890</v>
      </c>
      <c r="B512" s="393"/>
      <c r="C512" s="297"/>
      <c r="D512" s="297"/>
      <c r="E512" s="393"/>
      <c r="F512" s="102">
        <v>8.39</v>
      </c>
      <c r="G512" s="102">
        <v>5.37</v>
      </c>
      <c r="H512" s="393"/>
      <c r="I512" s="102">
        <v>14.94</v>
      </c>
      <c r="J512" s="102">
        <v>6.43</v>
      </c>
      <c r="K512" s="393"/>
      <c r="L512" s="393"/>
      <c r="M512" s="297">
        <v>9.8350000000000009</v>
      </c>
      <c r="N512" s="297">
        <v>12.505000000000001</v>
      </c>
      <c r="O512" s="297">
        <v>24.981999999999999</v>
      </c>
    </row>
    <row r="513" spans="1:15">
      <c r="A513" s="296">
        <v>40891</v>
      </c>
      <c r="B513" s="393"/>
      <c r="C513" s="297"/>
      <c r="D513" s="297"/>
      <c r="E513" s="393"/>
      <c r="F513" s="101">
        <v>8.39</v>
      </c>
      <c r="G513" s="101">
        <v>5.3</v>
      </c>
      <c r="H513" s="393"/>
      <c r="I513" s="101">
        <v>14.94</v>
      </c>
      <c r="J513" s="101">
        <v>6.36</v>
      </c>
      <c r="K513" s="393"/>
      <c r="L513" s="393"/>
      <c r="M513" s="297">
        <v>9.8979999999999997</v>
      </c>
      <c r="N513" s="297">
        <v>12.563000000000001</v>
      </c>
      <c r="O513" s="297">
        <v>25.088000000000001</v>
      </c>
    </row>
    <row r="514" spans="1:15">
      <c r="A514" s="296">
        <v>40892</v>
      </c>
      <c r="B514" s="393"/>
      <c r="C514" s="297"/>
      <c r="D514" s="297"/>
      <c r="E514" s="393"/>
      <c r="F514" s="102">
        <v>8.3800000000000008</v>
      </c>
      <c r="G514" s="102">
        <v>5.33</v>
      </c>
      <c r="H514" s="393"/>
      <c r="I514" s="102">
        <v>14.94</v>
      </c>
      <c r="J514" s="102">
        <v>6.38</v>
      </c>
      <c r="K514" s="393"/>
      <c r="L514" s="393"/>
      <c r="M514" s="297">
        <v>9.9039999999999999</v>
      </c>
      <c r="N514" s="297">
        <v>12.523999999999999</v>
      </c>
      <c r="O514" s="297">
        <v>25.13</v>
      </c>
    </row>
    <row r="515" spans="1:15">
      <c r="A515" s="296">
        <v>40893</v>
      </c>
      <c r="B515" s="393"/>
      <c r="C515" s="297"/>
      <c r="D515" s="297"/>
      <c r="E515" s="393"/>
      <c r="F515" s="101">
        <v>8.3800000000000008</v>
      </c>
      <c r="G515" s="101">
        <v>5.26</v>
      </c>
      <c r="H515" s="393"/>
      <c r="I515" s="101">
        <v>14.93</v>
      </c>
      <c r="J515" s="101">
        <v>6.31</v>
      </c>
      <c r="K515" s="393"/>
      <c r="L515" s="393"/>
      <c r="M515" s="297">
        <v>9.8780000000000001</v>
      </c>
      <c r="N515" s="297">
        <v>12.53</v>
      </c>
      <c r="O515" s="297">
        <v>24.94</v>
      </c>
    </row>
    <row r="516" spans="1:15">
      <c r="A516" s="296">
        <v>40896</v>
      </c>
      <c r="B516" s="393"/>
      <c r="C516" s="297"/>
      <c r="D516" s="297"/>
      <c r="E516" s="393"/>
      <c r="F516" s="102">
        <v>8.3699999999999992</v>
      </c>
      <c r="G516" s="102">
        <v>5.29</v>
      </c>
      <c r="H516" s="393"/>
      <c r="I516" s="102">
        <v>14.93</v>
      </c>
      <c r="J516" s="102">
        <v>6.32</v>
      </c>
      <c r="K516" s="393"/>
      <c r="L516" s="393"/>
      <c r="M516" s="297">
        <v>9.8780000000000001</v>
      </c>
      <c r="N516" s="297">
        <v>12.563000000000001</v>
      </c>
      <c r="O516" s="297">
        <v>24.943999999999999</v>
      </c>
    </row>
    <row r="517" spans="1:15">
      <c r="A517" s="296">
        <v>40897</v>
      </c>
      <c r="B517" s="393"/>
      <c r="C517" s="297"/>
      <c r="D517" s="297"/>
      <c r="E517" s="393"/>
      <c r="F517" s="101">
        <v>8.3699999999999992</v>
      </c>
      <c r="G517" s="101">
        <v>5.35</v>
      </c>
      <c r="H517" s="393"/>
      <c r="I517" s="101">
        <v>14.92</v>
      </c>
      <c r="J517" s="101">
        <v>6.39</v>
      </c>
      <c r="K517" s="393"/>
      <c r="L517" s="393"/>
      <c r="M517" s="297">
        <v>9.8659999999999997</v>
      </c>
      <c r="N517" s="297">
        <v>12.545999999999999</v>
      </c>
      <c r="O517" s="297">
        <v>24.99</v>
      </c>
    </row>
    <row r="518" spans="1:15">
      <c r="A518" s="296">
        <v>40898</v>
      </c>
      <c r="B518" s="393"/>
      <c r="C518" s="297"/>
      <c r="D518" s="297"/>
      <c r="E518" s="393"/>
      <c r="F518" s="102">
        <v>8.3699999999999992</v>
      </c>
      <c r="G518" s="102">
        <v>5.33</v>
      </c>
      <c r="H518" s="393"/>
      <c r="I518" s="102">
        <v>14.92</v>
      </c>
      <c r="J518" s="102">
        <v>6.41</v>
      </c>
      <c r="K518" s="393"/>
      <c r="L518" s="393"/>
      <c r="M518" s="297">
        <v>9.82</v>
      </c>
      <c r="N518" s="297">
        <v>12.494</v>
      </c>
      <c r="O518" s="297">
        <v>24.777000000000001</v>
      </c>
    </row>
    <row r="519" spans="1:15">
      <c r="A519" s="296">
        <v>40899</v>
      </c>
      <c r="B519" s="393"/>
      <c r="C519" s="297"/>
      <c r="D519" s="297"/>
      <c r="E519" s="393"/>
      <c r="F519" s="101">
        <v>8.36</v>
      </c>
      <c r="G519" s="101">
        <v>5.34</v>
      </c>
      <c r="H519" s="393"/>
      <c r="I519" s="101">
        <v>14.92</v>
      </c>
      <c r="J519" s="101">
        <v>6.43</v>
      </c>
      <c r="K519" s="393"/>
      <c r="L519" s="393"/>
      <c r="M519" s="297">
        <v>9.7970000000000006</v>
      </c>
      <c r="N519" s="297">
        <v>12.478999999999999</v>
      </c>
      <c r="O519" s="297">
        <v>24.675999999999998</v>
      </c>
    </row>
    <row r="520" spans="1:15">
      <c r="A520" s="296">
        <v>40900</v>
      </c>
      <c r="B520" s="393"/>
      <c r="C520" s="297"/>
      <c r="D520" s="297"/>
      <c r="E520" s="393"/>
      <c r="F520" s="102">
        <v>8.36</v>
      </c>
      <c r="G520" s="102">
        <v>5.35</v>
      </c>
      <c r="H520" s="393"/>
      <c r="I520" s="102">
        <v>14.91</v>
      </c>
      <c r="J520" s="102">
        <v>6.45</v>
      </c>
      <c r="K520" s="393"/>
      <c r="L520" s="393"/>
      <c r="M520" s="297">
        <v>9.8030000000000008</v>
      </c>
      <c r="N520" s="297">
        <v>12.433999999999999</v>
      </c>
      <c r="O520" s="297">
        <v>24.760999999999999</v>
      </c>
    </row>
    <row r="521" spans="1:15">
      <c r="A521" s="296">
        <v>40904</v>
      </c>
      <c r="B521" s="393"/>
      <c r="C521" s="297"/>
      <c r="D521" s="297"/>
      <c r="E521" s="393"/>
      <c r="F521" s="101">
        <v>8.35</v>
      </c>
      <c r="G521" s="101">
        <v>5.32</v>
      </c>
      <c r="H521" s="393"/>
      <c r="I521" s="101">
        <v>14.9</v>
      </c>
      <c r="J521" s="101">
        <v>6.39</v>
      </c>
      <c r="K521" s="393"/>
      <c r="L521" s="393"/>
      <c r="M521" s="297">
        <v>9.8160000000000007</v>
      </c>
      <c r="N521" s="297">
        <v>12.45</v>
      </c>
      <c r="O521" s="297">
        <v>24.849</v>
      </c>
    </row>
    <row r="522" spans="1:15">
      <c r="A522" s="296">
        <v>40905</v>
      </c>
      <c r="B522" s="393"/>
      <c r="C522" s="297"/>
      <c r="D522" s="297"/>
      <c r="E522" s="393"/>
      <c r="F522" s="102">
        <v>8.35</v>
      </c>
      <c r="G522" s="102">
        <v>5.29</v>
      </c>
      <c r="H522" s="393"/>
      <c r="I522" s="102">
        <v>14.9</v>
      </c>
      <c r="J522" s="102">
        <v>6.37</v>
      </c>
      <c r="K522" s="393"/>
      <c r="L522" s="393"/>
      <c r="M522" s="297">
        <v>9.7289999999999992</v>
      </c>
      <c r="N522" s="297">
        <v>12.398999999999999</v>
      </c>
      <c r="O522" s="297">
        <v>24.818000000000001</v>
      </c>
    </row>
    <row r="523" spans="1:15">
      <c r="A523" s="296">
        <v>40906</v>
      </c>
      <c r="B523" s="393"/>
      <c r="C523" s="297"/>
      <c r="D523" s="297"/>
      <c r="E523" s="393"/>
      <c r="F523" s="101">
        <v>8.35</v>
      </c>
      <c r="G523" s="101">
        <v>5.23</v>
      </c>
      <c r="H523" s="393"/>
      <c r="I523" s="101">
        <v>14.9</v>
      </c>
      <c r="J523" s="101">
        <v>6.32</v>
      </c>
      <c r="K523" s="393"/>
      <c r="L523" s="393"/>
      <c r="M523" s="297">
        <v>9.7270000000000003</v>
      </c>
      <c r="N523" s="297">
        <v>12.377000000000001</v>
      </c>
      <c r="O523" s="297">
        <v>24.827000000000002</v>
      </c>
    </row>
    <row r="524" spans="1:15">
      <c r="A524" s="296">
        <v>40907</v>
      </c>
      <c r="B524" s="393"/>
      <c r="C524" s="297"/>
      <c r="D524" s="297"/>
      <c r="E524" s="393"/>
      <c r="F524" s="102">
        <v>8.34</v>
      </c>
      <c r="G524" s="102">
        <v>5.22</v>
      </c>
      <c r="H524" s="393"/>
      <c r="I524" s="102">
        <v>14.9</v>
      </c>
      <c r="J524" s="102">
        <v>6.32</v>
      </c>
      <c r="K524" s="393"/>
      <c r="L524" s="393"/>
      <c r="M524" s="297">
        <v>9.7029999999999994</v>
      </c>
      <c r="N524" s="297">
        <v>12.368</v>
      </c>
      <c r="O524" s="297">
        <v>24.856000000000002</v>
      </c>
    </row>
    <row r="525" spans="1:15">
      <c r="A525" s="296">
        <v>40908</v>
      </c>
      <c r="B525" s="393"/>
      <c r="C525" s="297"/>
      <c r="D525" s="297"/>
      <c r="E525" s="393"/>
      <c r="F525" s="101">
        <v>8.34</v>
      </c>
      <c r="G525" s="101">
        <v>5.22</v>
      </c>
      <c r="H525" s="393"/>
      <c r="I525" s="101">
        <v>14.89</v>
      </c>
      <c r="J525" s="101">
        <v>6.32</v>
      </c>
      <c r="K525" s="393"/>
      <c r="L525" s="393"/>
      <c r="M525" s="297">
        <v>0</v>
      </c>
      <c r="N525" s="297">
        <v>0</v>
      </c>
      <c r="O525" s="297">
        <v>0</v>
      </c>
    </row>
    <row r="526" spans="1:15">
      <c r="A526" s="296">
        <v>40910</v>
      </c>
      <c r="B526" s="393"/>
      <c r="C526" s="101">
        <v>13.87</v>
      </c>
      <c r="D526" s="101">
        <v>4.75</v>
      </c>
      <c r="E526" s="393"/>
      <c r="F526" s="101">
        <v>8.35</v>
      </c>
      <c r="G526" s="101">
        <v>5.0199999999999996</v>
      </c>
      <c r="H526" s="393"/>
      <c r="I526" s="101">
        <v>14.86</v>
      </c>
      <c r="J526" s="101">
        <v>6.44</v>
      </c>
      <c r="K526" s="393"/>
      <c r="L526" s="393"/>
      <c r="M526" s="297">
        <v>9.7029999999999994</v>
      </c>
      <c r="N526" s="297">
        <v>12.368</v>
      </c>
      <c r="O526" s="297">
        <v>24.856000000000002</v>
      </c>
    </row>
    <row r="527" spans="1:15">
      <c r="A527" s="296">
        <v>40911</v>
      </c>
      <c r="B527" s="393"/>
      <c r="C527" s="102">
        <v>13.87</v>
      </c>
      <c r="D527" s="102">
        <v>4.72</v>
      </c>
      <c r="E527" s="393"/>
      <c r="F527" s="102">
        <v>8.35</v>
      </c>
      <c r="G527" s="102">
        <v>5</v>
      </c>
      <c r="H527" s="393"/>
      <c r="I527" s="102">
        <v>14.85</v>
      </c>
      <c r="J527" s="102">
        <v>6.36</v>
      </c>
      <c r="K527" s="393"/>
      <c r="L527" s="393"/>
      <c r="M527" s="297">
        <v>10.013</v>
      </c>
      <c r="N527" s="297">
        <v>13.052</v>
      </c>
      <c r="O527" s="297">
        <v>27.698</v>
      </c>
    </row>
    <row r="528" spans="1:15">
      <c r="A528" s="296">
        <v>40912</v>
      </c>
      <c r="B528" s="393"/>
      <c r="C528" s="101">
        <v>13.87</v>
      </c>
      <c r="D528" s="101">
        <v>4.7300000000000004</v>
      </c>
      <c r="E528" s="393"/>
      <c r="F528" s="101">
        <v>8.35</v>
      </c>
      <c r="G528" s="101">
        <v>5.01</v>
      </c>
      <c r="H528" s="393"/>
      <c r="I528" s="101">
        <v>14.85</v>
      </c>
      <c r="J528" s="101">
        <v>6.37</v>
      </c>
      <c r="K528" s="393"/>
      <c r="L528" s="393"/>
      <c r="M528" s="297">
        <v>9.9090000000000007</v>
      </c>
      <c r="N528" s="297">
        <v>12.91</v>
      </c>
      <c r="O528" s="297">
        <v>27.247</v>
      </c>
    </row>
    <row r="529" spans="1:15">
      <c r="A529" s="296">
        <v>40913</v>
      </c>
      <c r="B529" s="393"/>
      <c r="C529" s="102">
        <v>13.87</v>
      </c>
      <c r="D529" s="102">
        <v>4.68</v>
      </c>
      <c r="E529" s="393"/>
      <c r="F529" s="102">
        <v>8.35</v>
      </c>
      <c r="G529" s="102">
        <v>4.96</v>
      </c>
      <c r="H529" s="393"/>
      <c r="I529" s="102">
        <v>14.85</v>
      </c>
      <c r="J529" s="102">
        <v>6.34</v>
      </c>
      <c r="K529" s="393"/>
      <c r="L529" s="393"/>
      <c r="M529" s="297">
        <v>9.9209999999999994</v>
      </c>
      <c r="N529" s="297">
        <v>12.941000000000001</v>
      </c>
      <c r="O529" s="297">
        <v>27.274000000000001</v>
      </c>
    </row>
    <row r="530" spans="1:15">
      <c r="A530" s="296">
        <v>40914</v>
      </c>
      <c r="B530" s="393"/>
      <c r="C530" s="101">
        <v>13.86</v>
      </c>
      <c r="D530" s="101">
        <v>4.68</v>
      </c>
      <c r="E530" s="393"/>
      <c r="F530" s="101">
        <v>8.34</v>
      </c>
      <c r="G530" s="101">
        <v>4.96</v>
      </c>
      <c r="H530" s="393"/>
      <c r="I530" s="101">
        <v>14.85</v>
      </c>
      <c r="J530" s="101">
        <v>6.36</v>
      </c>
      <c r="K530" s="393"/>
      <c r="L530" s="393"/>
      <c r="M530" s="297">
        <v>9.8789999999999996</v>
      </c>
      <c r="N530" s="297">
        <v>12.895</v>
      </c>
      <c r="O530" s="297">
        <v>27.198</v>
      </c>
    </row>
    <row r="531" spans="1:15">
      <c r="A531" s="296">
        <v>40917</v>
      </c>
      <c r="B531" s="393"/>
      <c r="C531" s="102">
        <v>13.86</v>
      </c>
      <c r="D531" s="102">
        <v>4.67</v>
      </c>
      <c r="E531" s="393"/>
      <c r="F531" s="102">
        <v>8.33</v>
      </c>
      <c r="G531" s="102">
        <v>4.95</v>
      </c>
      <c r="H531" s="393"/>
      <c r="I531" s="102">
        <v>14.84</v>
      </c>
      <c r="J531" s="102">
        <v>6.35</v>
      </c>
      <c r="K531" s="393"/>
      <c r="L531" s="393"/>
      <c r="M531" s="297">
        <v>9.8529999999999998</v>
      </c>
      <c r="N531" s="297">
        <v>12.896000000000001</v>
      </c>
      <c r="O531" s="297">
        <v>27.236000000000001</v>
      </c>
    </row>
    <row r="532" spans="1:15">
      <c r="A532" s="296">
        <v>40918</v>
      </c>
      <c r="B532" s="393"/>
      <c r="C532" s="101">
        <v>13.85</v>
      </c>
      <c r="D532" s="101">
        <v>4.7</v>
      </c>
      <c r="E532" s="393"/>
      <c r="F532" s="101">
        <v>8.33</v>
      </c>
      <c r="G532" s="101">
        <v>4.99</v>
      </c>
      <c r="H532" s="393"/>
      <c r="I532" s="101">
        <v>14.84</v>
      </c>
      <c r="J532" s="101">
        <v>6.37</v>
      </c>
      <c r="K532" s="393"/>
      <c r="L532" s="393"/>
      <c r="M532" s="297">
        <v>9.7850000000000001</v>
      </c>
      <c r="N532" s="297">
        <v>12.836</v>
      </c>
      <c r="O532" s="297">
        <v>27.210999999999999</v>
      </c>
    </row>
    <row r="533" spans="1:15">
      <c r="A533" s="296">
        <v>40919</v>
      </c>
      <c r="B533" s="393"/>
      <c r="C533" s="102">
        <v>13.85</v>
      </c>
      <c r="D533" s="102">
        <v>4.66</v>
      </c>
      <c r="E533" s="393"/>
      <c r="F533" s="102">
        <v>8.33</v>
      </c>
      <c r="G533" s="102">
        <v>4.9400000000000004</v>
      </c>
      <c r="H533" s="393"/>
      <c r="I533" s="102">
        <v>14.83</v>
      </c>
      <c r="J533" s="102">
        <v>6.33</v>
      </c>
      <c r="K533" s="393"/>
      <c r="L533" s="393"/>
      <c r="M533" s="297">
        <v>9.6920000000000002</v>
      </c>
      <c r="N533" s="297">
        <v>12.829000000000001</v>
      </c>
      <c r="O533" s="297">
        <v>27.097000000000001</v>
      </c>
    </row>
    <row r="534" spans="1:15">
      <c r="A534" s="296">
        <v>40920</v>
      </c>
      <c r="B534" s="393"/>
      <c r="C534" s="101">
        <v>13.85</v>
      </c>
      <c r="D534" s="101">
        <v>4.67</v>
      </c>
      <c r="E534" s="393"/>
      <c r="F534" s="101">
        <v>8.33</v>
      </c>
      <c r="G534" s="101">
        <v>4.96</v>
      </c>
      <c r="H534" s="393"/>
      <c r="I534" s="101">
        <v>14.83</v>
      </c>
      <c r="J534" s="101">
        <v>6.37</v>
      </c>
      <c r="K534" s="393"/>
      <c r="L534" s="393"/>
      <c r="M534" s="297">
        <v>9.641</v>
      </c>
      <c r="N534" s="297">
        <v>12.836</v>
      </c>
      <c r="O534" s="297">
        <v>27.12</v>
      </c>
    </row>
    <row r="535" spans="1:15">
      <c r="A535" s="296">
        <v>40921</v>
      </c>
      <c r="B535" s="393"/>
      <c r="C535" s="102">
        <v>13.84</v>
      </c>
      <c r="D535" s="102">
        <v>4.63</v>
      </c>
      <c r="E535" s="393"/>
      <c r="F535" s="102">
        <v>8.32</v>
      </c>
      <c r="G535" s="102">
        <v>4.91</v>
      </c>
      <c r="H535" s="393"/>
      <c r="I535" s="102">
        <v>14.83</v>
      </c>
      <c r="J535" s="102">
        <v>6.32</v>
      </c>
      <c r="K535" s="393"/>
      <c r="L535" s="393"/>
      <c r="M535" s="297">
        <v>9.5630000000000006</v>
      </c>
      <c r="N535" s="297">
        <v>12.766</v>
      </c>
      <c r="O535" s="297">
        <v>26.78</v>
      </c>
    </row>
    <row r="536" spans="1:15">
      <c r="A536" s="296">
        <v>40924</v>
      </c>
      <c r="B536" s="393"/>
      <c r="C536" s="101">
        <v>13.84</v>
      </c>
      <c r="D536" s="101">
        <v>4.63</v>
      </c>
      <c r="E536" s="393"/>
      <c r="F536" s="101">
        <v>8.32</v>
      </c>
      <c r="G536" s="101">
        <v>4.92</v>
      </c>
      <c r="H536" s="393"/>
      <c r="I536" s="101">
        <v>14.82</v>
      </c>
      <c r="J536" s="101">
        <v>6.35</v>
      </c>
      <c r="K536" s="393"/>
      <c r="L536" s="393"/>
      <c r="M536" s="297">
        <v>9.5419999999999998</v>
      </c>
      <c r="N536" s="297">
        <v>12.693</v>
      </c>
      <c r="O536" s="297">
        <v>26.893999999999998</v>
      </c>
    </row>
    <row r="537" spans="1:15">
      <c r="A537" s="296">
        <v>40925</v>
      </c>
      <c r="B537" s="393"/>
      <c r="C537" s="102">
        <v>13.83</v>
      </c>
      <c r="D537" s="102">
        <v>4.6399999999999997</v>
      </c>
      <c r="E537" s="393"/>
      <c r="F537" s="102">
        <v>8.31</v>
      </c>
      <c r="G537" s="102">
        <v>4.91</v>
      </c>
      <c r="H537" s="393"/>
      <c r="I537" s="102">
        <v>14.82</v>
      </c>
      <c r="J537" s="102">
        <v>6.34</v>
      </c>
      <c r="K537" s="393"/>
      <c r="L537" s="393"/>
      <c r="M537" s="297">
        <v>9.3940000000000001</v>
      </c>
      <c r="N537" s="297">
        <v>12.54</v>
      </c>
      <c r="O537" s="297">
        <v>26.806000000000001</v>
      </c>
    </row>
    <row r="538" spans="1:15">
      <c r="A538" s="296">
        <v>40926</v>
      </c>
      <c r="B538" s="393"/>
      <c r="C538" s="101">
        <v>13.83</v>
      </c>
      <c r="D538" s="101">
        <v>4.62</v>
      </c>
      <c r="E538" s="393"/>
      <c r="F538" s="101">
        <v>8.31</v>
      </c>
      <c r="G538" s="101">
        <v>4.8899999999999997</v>
      </c>
      <c r="H538" s="393"/>
      <c r="I538" s="101">
        <v>14.81</v>
      </c>
      <c r="J538" s="101">
        <v>6.31</v>
      </c>
      <c r="K538" s="393"/>
      <c r="L538" s="393"/>
      <c r="M538" s="297">
        <v>9.3049999999999997</v>
      </c>
      <c r="N538" s="297">
        <v>12.521000000000001</v>
      </c>
      <c r="O538" s="297">
        <v>26.149000000000001</v>
      </c>
    </row>
    <row r="539" spans="1:15">
      <c r="A539" s="296">
        <v>40927</v>
      </c>
      <c r="B539" s="393"/>
      <c r="C539" s="102">
        <v>13.83</v>
      </c>
      <c r="D539" s="102">
        <v>4.67</v>
      </c>
      <c r="E539" s="393"/>
      <c r="F539" s="102">
        <v>8.31</v>
      </c>
      <c r="G539" s="102">
        <v>4.93</v>
      </c>
      <c r="H539" s="393"/>
      <c r="I539" s="102">
        <v>14.81</v>
      </c>
      <c r="J539" s="102">
        <v>6.32</v>
      </c>
      <c r="K539" s="393"/>
      <c r="L539" s="393"/>
      <c r="M539" s="297">
        <v>9.1820000000000004</v>
      </c>
      <c r="N539" s="297">
        <v>12.27</v>
      </c>
      <c r="O539" s="297">
        <v>25.917000000000002</v>
      </c>
    </row>
    <row r="540" spans="1:15">
      <c r="A540" s="296">
        <v>40928</v>
      </c>
      <c r="B540" s="393"/>
      <c r="C540" s="101">
        <v>13.83</v>
      </c>
      <c r="D540" s="101">
        <v>4.71</v>
      </c>
      <c r="E540" s="393"/>
      <c r="F540" s="101">
        <v>8.3000000000000007</v>
      </c>
      <c r="G540" s="101">
        <v>4.95</v>
      </c>
      <c r="H540" s="393"/>
      <c r="I540" s="101">
        <v>14.81</v>
      </c>
      <c r="J540" s="101">
        <v>6.33</v>
      </c>
      <c r="K540" s="393"/>
      <c r="L540" s="393"/>
      <c r="M540" s="297">
        <v>9.0649999999999995</v>
      </c>
      <c r="N540" s="297">
        <v>12.135999999999999</v>
      </c>
      <c r="O540" s="297">
        <v>25.803000000000001</v>
      </c>
    </row>
    <row r="541" spans="1:15">
      <c r="A541" s="296">
        <v>40931</v>
      </c>
      <c r="B541" s="393"/>
      <c r="C541" s="102">
        <v>13.82</v>
      </c>
      <c r="D541" s="102">
        <v>4.7300000000000004</v>
      </c>
      <c r="E541" s="393"/>
      <c r="F541" s="102">
        <v>8.3000000000000007</v>
      </c>
      <c r="G541" s="102">
        <v>4.9400000000000004</v>
      </c>
      <c r="H541" s="393"/>
      <c r="I541" s="102">
        <v>14.8</v>
      </c>
      <c r="J541" s="102">
        <v>6.34</v>
      </c>
      <c r="K541" s="393"/>
      <c r="L541" s="393"/>
      <c r="M541" s="297">
        <v>8.9220000000000006</v>
      </c>
      <c r="N541" s="297">
        <v>12.067</v>
      </c>
      <c r="O541" s="297">
        <v>25.725000000000001</v>
      </c>
    </row>
    <row r="542" spans="1:15">
      <c r="A542" s="296">
        <v>40932</v>
      </c>
      <c r="B542" s="393"/>
      <c r="C542" s="101">
        <v>13.81</v>
      </c>
      <c r="D542" s="101">
        <v>4.72</v>
      </c>
      <c r="E542" s="393"/>
      <c r="F542" s="101">
        <v>8.2899999999999991</v>
      </c>
      <c r="G542" s="101">
        <v>4.91</v>
      </c>
      <c r="H542" s="393"/>
      <c r="I542" s="101">
        <v>14.8</v>
      </c>
      <c r="J542" s="101">
        <v>6.32</v>
      </c>
      <c r="K542" s="393"/>
      <c r="L542" s="393"/>
      <c r="M542" s="297">
        <v>8.8160000000000007</v>
      </c>
      <c r="N542" s="297">
        <v>11.959</v>
      </c>
      <c r="O542" s="297">
        <v>25.318000000000001</v>
      </c>
    </row>
    <row r="543" spans="1:15">
      <c r="A543" s="296">
        <v>40933</v>
      </c>
      <c r="B543" s="393"/>
      <c r="C543" s="102">
        <v>13.81</v>
      </c>
      <c r="D543" s="102">
        <v>4.66</v>
      </c>
      <c r="E543" s="393"/>
      <c r="F543" s="102">
        <v>8.2899999999999991</v>
      </c>
      <c r="G543" s="102">
        <v>4.8499999999999996</v>
      </c>
      <c r="H543" s="393"/>
      <c r="I543" s="102">
        <v>14.79</v>
      </c>
      <c r="J543" s="102">
        <v>6.25</v>
      </c>
      <c r="K543" s="393"/>
      <c r="L543" s="393"/>
      <c r="M543" s="297">
        <v>8.6590000000000007</v>
      </c>
      <c r="N543" s="297">
        <v>11.903</v>
      </c>
      <c r="O543" s="297">
        <v>25.018999999999998</v>
      </c>
    </row>
    <row r="544" spans="1:15">
      <c r="A544" s="296">
        <v>40934</v>
      </c>
      <c r="B544" s="393"/>
      <c r="C544" s="101">
        <v>13.81</v>
      </c>
      <c r="D544" s="101">
        <v>4.55</v>
      </c>
      <c r="E544" s="393"/>
      <c r="F544" s="101">
        <v>8.2899999999999991</v>
      </c>
      <c r="G544" s="101">
        <v>4.72</v>
      </c>
      <c r="H544" s="393"/>
      <c r="I544" s="101">
        <v>14.79</v>
      </c>
      <c r="J544" s="101">
        <v>6.1</v>
      </c>
      <c r="K544" s="393"/>
      <c r="L544" s="393"/>
      <c r="M544" s="297">
        <v>8.4809999999999999</v>
      </c>
      <c r="N544" s="297">
        <v>11.701000000000001</v>
      </c>
      <c r="O544" s="297">
        <v>24.474</v>
      </c>
    </row>
    <row r="545" spans="1:15">
      <c r="A545" s="296">
        <v>40935</v>
      </c>
      <c r="B545" s="393"/>
      <c r="C545" s="102">
        <v>13.81</v>
      </c>
      <c r="D545" s="102">
        <v>4.53</v>
      </c>
      <c r="E545" s="393"/>
      <c r="F545" s="102">
        <v>8.2899999999999991</v>
      </c>
      <c r="G545" s="102">
        <v>4.68</v>
      </c>
      <c r="H545" s="393"/>
      <c r="I545" s="102">
        <v>14.79</v>
      </c>
      <c r="J545" s="102">
        <v>6.06</v>
      </c>
      <c r="K545" s="393"/>
      <c r="L545" s="393"/>
      <c r="M545" s="297">
        <v>8.4120000000000008</v>
      </c>
      <c r="N545" s="297">
        <v>11.614000000000001</v>
      </c>
      <c r="O545" s="297">
        <v>24.279</v>
      </c>
    </row>
    <row r="546" spans="1:15">
      <c r="A546" s="296">
        <v>40938</v>
      </c>
      <c r="B546" s="393"/>
      <c r="C546" s="101">
        <v>13.8</v>
      </c>
      <c r="D546" s="101">
        <v>4.46</v>
      </c>
      <c r="E546" s="393"/>
      <c r="F546" s="101">
        <v>8.2799999999999994</v>
      </c>
      <c r="G546" s="101">
        <v>4.62</v>
      </c>
      <c r="H546" s="393"/>
      <c r="I546" s="101">
        <v>14.78</v>
      </c>
      <c r="J546" s="101">
        <v>5.99</v>
      </c>
      <c r="K546" s="393"/>
      <c r="L546" s="393"/>
      <c r="M546" s="297">
        <v>8.4540000000000006</v>
      </c>
      <c r="N546" s="297">
        <v>11.702</v>
      </c>
      <c r="O546" s="297">
        <v>23.911000000000001</v>
      </c>
    </row>
    <row r="547" spans="1:15">
      <c r="A547" s="296">
        <v>40939</v>
      </c>
      <c r="B547" s="393"/>
      <c r="C547" s="102">
        <v>13.8</v>
      </c>
      <c r="D547" s="102">
        <v>4.4400000000000004</v>
      </c>
      <c r="E547" s="393"/>
      <c r="F547" s="102">
        <v>8.27</v>
      </c>
      <c r="G547" s="102">
        <v>4.59</v>
      </c>
      <c r="H547" s="393"/>
      <c r="I547" s="102">
        <v>14.78</v>
      </c>
      <c r="J547" s="102">
        <v>5.97</v>
      </c>
      <c r="K547" s="393"/>
      <c r="L547" s="393"/>
      <c r="M547" s="297">
        <v>8.4459999999999997</v>
      </c>
      <c r="N547" s="297">
        <v>11.7</v>
      </c>
      <c r="O547" s="297">
        <v>22.285</v>
      </c>
    </row>
    <row r="548" spans="1:15">
      <c r="A548" s="296">
        <v>40940</v>
      </c>
      <c r="B548" s="393"/>
      <c r="C548" s="101">
        <v>14.61</v>
      </c>
      <c r="D548" s="101">
        <v>4.4800000000000004</v>
      </c>
      <c r="E548" s="393"/>
      <c r="F548" s="101">
        <v>8.3699999999999992</v>
      </c>
      <c r="G548" s="101">
        <v>4.58</v>
      </c>
      <c r="H548" s="393"/>
      <c r="I548" s="101">
        <v>15.02</v>
      </c>
      <c r="J548" s="101">
        <v>5.84</v>
      </c>
      <c r="K548" s="393"/>
      <c r="L548" s="393"/>
      <c r="M548" s="297">
        <v>8.33</v>
      </c>
      <c r="N548" s="297">
        <v>11.523</v>
      </c>
      <c r="O548" s="297">
        <v>21.792000000000002</v>
      </c>
    </row>
    <row r="549" spans="1:15">
      <c r="A549" s="296">
        <v>40941</v>
      </c>
      <c r="B549" s="393"/>
      <c r="C549" s="102">
        <v>14.61</v>
      </c>
      <c r="D549" s="102">
        <v>4.47</v>
      </c>
      <c r="E549" s="393"/>
      <c r="F549" s="102">
        <v>8.3699999999999992</v>
      </c>
      <c r="G549" s="102">
        <v>4.54</v>
      </c>
      <c r="H549" s="393"/>
      <c r="I549" s="102">
        <v>15.02</v>
      </c>
      <c r="J549" s="102">
        <v>5.8</v>
      </c>
      <c r="K549" s="393"/>
      <c r="L549" s="393"/>
      <c r="M549" s="297">
        <v>8.2279999999999998</v>
      </c>
      <c r="N549" s="297">
        <v>11.286</v>
      </c>
      <c r="O549" s="297">
        <v>21.178999999999998</v>
      </c>
    </row>
    <row r="550" spans="1:15">
      <c r="A550" s="296">
        <v>40942</v>
      </c>
      <c r="B550" s="393"/>
      <c r="C550" s="101">
        <v>14.61</v>
      </c>
      <c r="D550" s="101">
        <v>4.4800000000000004</v>
      </c>
      <c r="E550" s="393"/>
      <c r="F550" s="101">
        <v>8.36</v>
      </c>
      <c r="G550" s="101">
        <v>4.53</v>
      </c>
      <c r="H550" s="393"/>
      <c r="I550" s="101">
        <v>15.02</v>
      </c>
      <c r="J550" s="101">
        <v>5.77</v>
      </c>
      <c r="K550" s="393"/>
      <c r="L550" s="393"/>
      <c r="M550" s="297">
        <v>8.125</v>
      </c>
      <c r="N550" s="297">
        <v>11.141999999999999</v>
      </c>
      <c r="O550" s="297">
        <v>20.739000000000001</v>
      </c>
    </row>
    <row r="551" spans="1:15">
      <c r="A551" s="296">
        <v>40945</v>
      </c>
      <c r="B551" s="393"/>
      <c r="C551" s="102">
        <v>14.6</v>
      </c>
      <c r="D551" s="102">
        <v>4.43</v>
      </c>
      <c r="E551" s="393"/>
      <c r="F551" s="102">
        <v>8.36</v>
      </c>
      <c r="G551" s="102">
        <v>4.47</v>
      </c>
      <c r="H551" s="393"/>
      <c r="I551" s="102">
        <v>15.01</v>
      </c>
      <c r="J551" s="102">
        <v>5.71</v>
      </c>
      <c r="K551" s="393"/>
      <c r="L551" s="393"/>
      <c r="M551" s="297">
        <v>8.1029999999999998</v>
      </c>
      <c r="N551" s="297">
        <v>11.272</v>
      </c>
      <c r="O551" s="297">
        <v>20.734999999999999</v>
      </c>
    </row>
    <row r="552" spans="1:15">
      <c r="A552" s="296">
        <v>40946</v>
      </c>
      <c r="B552" s="393"/>
      <c r="C552" s="101">
        <v>14.59</v>
      </c>
      <c r="D552" s="101">
        <v>4.47</v>
      </c>
      <c r="E552" s="393"/>
      <c r="F552" s="101">
        <v>8.35</v>
      </c>
      <c r="G552" s="101">
        <v>4.5</v>
      </c>
      <c r="H552" s="393"/>
      <c r="I552" s="101">
        <v>15.01</v>
      </c>
      <c r="J552" s="101">
        <v>5.74</v>
      </c>
      <c r="K552" s="393"/>
      <c r="L552" s="393"/>
      <c r="M552" s="297">
        <v>8.0579999999999998</v>
      </c>
      <c r="N552" s="297">
        <v>11.204000000000001</v>
      </c>
      <c r="O552" s="297">
        <v>20.678999999999998</v>
      </c>
    </row>
    <row r="553" spans="1:15">
      <c r="A553" s="296">
        <v>40947</v>
      </c>
      <c r="B553" s="393"/>
      <c r="C553" s="102">
        <v>14.59</v>
      </c>
      <c r="D553" s="102">
        <v>4.46</v>
      </c>
      <c r="E553" s="393"/>
      <c r="F553" s="102">
        <v>8.35</v>
      </c>
      <c r="G553" s="102">
        <v>4.49</v>
      </c>
      <c r="H553" s="393"/>
      <c r="I553" s="102">
        <v>15.01</v>
      </c>
      <c r="J553" s="102">
        <v>5.73</v>
      </c>
      <c r="K553" s="393"/>
      <c r="L553" s="393"/>
      <c r="M553" s="297">
        <v>8.0250000000000004</v>
      </c>
      <c r="N553" s="297">
        <v>11.145</v>
      </c>
      <c r="O553" s="297">
        <v>20.41</v>
      </c>
    </row>
    <row r="554" spans="1:15">
      <c r="A554" s="296">
        <v>40948</v>
      </c>
      <c r="B554" s="393"/>
      <c r="C554" s="101">
        <v>14.59</v>
      </c>
      <c r="D554" s="101">
        <v>4.51</v>
      </c>
      <c r="E554" s="393"/>
      <c r="F554" s="101">
        <v>8.35</v>
      </c>
      <c r="G554" s="101">
        <v>4.53</v>
      </c>
      <c r="H554" s="393"/>
      <c r="I554" s="101">
        <v>15</v>
      </c>
      <c r="J554" s="101">
        <v>5.76</v>
      </c>
      <c r="K554" s="393"/>
      <c r="L554" s="393"/>
      <c r="M554" s="297">
        <v>8.0670000000000002</v>
      </c>
      <c r="N554" s="297">
        <v>11.113</v>
      </c>
      <c r="O554" s="297">
        <v>20.555</v>
      </c>
    </row>
    <row r="555" spans="1:15">
      <c r="A555" s="296">
        <v>40949</v>
      </c>
      <c r="B555" s="393"/>
      <c r="C555" s="102">
        <v>14.59</v>
      </c>
      <c r="D555" s="102">
        <v>4.42</v>
      </c>
      <c r="E555" s="393"/>
      <c r="F555" s="102">
        <v>8.35</v>
      </c>
      <c r="G555" s="102">
        <v>4.45</v>
      </c>
      <c r="H555" s="393"/>
      <c r="I555" s="102">
        <v>15</v>
      </c>
      <c r="J555" s="102">
        <v>5.7</v>
      </c>
      <c r="K555" s="393"/>
      <c r="L555" s="393"/>
      <c r="M555" s="297">
        <v>8.093</v>
      </c>
      <c r="N555" s="297">
        <v>11.183</v>
      </c>
      <c r="O555" s="297">
        <v>20.478000000000002</v>
      </c>
    </row>
    <row r="556" spans="1:15">
      <c r="A556" s="296">
        <v>40952</v>
      </c>
      <c r="B556" s="393"/>
      <c r="C556" s="101">
        <v>14.58</v>
      </c>
      <c r="D556" s="101">
        <v>4.4000000000000004</v>
      </c>
      <c r="E556" s="393"/>
      <c r="F556" s="101">
        <v>8.34</v>
      </c>
      <c r="G556" s="101">
        <v>4.42</v>
      </c>
      <c r="H556" s="393"/>
      <c r="I556" s="101">
        <v>14.99</v>
      </c>
      <c r="J556" s="101">
        <v>5.68</v>
      </c>
      <c r="K556" s="393"/>
      <c r="L556" s="393"/>
      <c r="M556" s="297">
        <v>8.0719999999999992</v>
      </c>
      <c r="N556" s="297">
        <v>11.154999999999999</v>
      </c>
      <c r="O556" s="297">
        <v>20.146999999999998</v>
      </c>
    </row>
    <row r="557" spans="1:15">
      <c r="A557" s="296">
        <v>40953</v>
      </c>
      <c r="B557" s="393"/>
      <c r="C557" s="102">
        <v>14.58</v>
      </c>
      <c r="D557" s="102">
        <v>4.37</v>
      </c>
      <c r="E557" s="393"/>
      <c r="F557" s="102">
        <v>8.33</v>
      </c>
      <c r="G557" s="102">
        <v>4.4000000000000004</v>
      </c>
      <c r="H557" s="393"/>
      <c r="I557" s="102">
        <v>14.99</v>
      </c>
      <c r="J557" s="102">
        <v>5.67</v>
      </c>
      <c r="K557" s="393"/>
      <c r="L557" s="393"/>
      <c r="M557" s="297">
        <v>8.0510000000000002</v>
      </c>
      <c r="N557" s="297">
        <v>11.148999999999999</v>
      </c>
      <c r="O557" s="297">
        <v>20.248000000000001</v>
      </c>
    </row>
    <row r="558" spans="1:15">
      <c r="A558" s="296">
        <v>40954</v>
      </c>
      <c r="B558" s="393"/>
      <c r="C558" s="101">
        <v>14.57</v>
      </c>
      <c r="D558" s="101">
        <v>4.32</v>
      </c>
      <c r="E558" s="393"/>
      <c r="F558" s="101">
        <v>8.33</v>
      </c>
      <c r="G558" s="101">
        <v>4.37</v>
      </c>
      <c r="H558" s="393"/>
      <c r="I558" s="101">
        <v>14.99</v>
      </c>
      <c r="J558" s="101">
        <v>5.63</v>
      </c>
      <c r="K558" s="393"/>
      <c r="L558" s="393"/>
      <c r="M558" s="297">
        <v>8.0709999999999997</v>
      </c>
      <c r="N558" s="297">
        <v>11.225</v>
      </c>
      <c r="O558" s="297">
        <v>20.233000000000001</v>
      </c>
    </row>
    <row r="559" spans="1:15">
      <c r="A559" s="296">
        <v>40955</v>
      </c>
      <c r="B559" s="393"/>
      <c r="C559" s="102">
        <v>14.57</v>
      </c>
      <c r="D559" s="102">
        <v>4.34</v>
      </c>
      <c r="E559" s="393"/>
      <c r="F559" s="102">
        <v>8.33</v>
      </c>
      <c r="G559" s="102">
        <v>4.4000000000000004</v>
      </c>
      <c r="H559" s="393"/>
      <c r="I559" s="102">
        <v>14.98</v>
      </c>
      <c r="J559" s="102">
        <v>5.67</v>
      </c>
      <c r="K559" s="393"/>
      <c r="L559" s="393"/>
      <c r="M559" s="297">
        <v>8.1690000000000005</v>
      </c>
      <c r="N559" s="297">
        <v>11.429</v>
      </c>
      <c r="O559" s="297">
        <v>20.405000000000001</v>
      </c>
    </row>
    <row r="560" spans="1:15">
      <c r="A560" s="296">
        <v>40956</v>
      </c>
      <c r="B560" s="393"/>
      <c r="C560" s="101">
        <v>14.57</v>
      </c>
      <c r="D560" s="101">
        <v>4.37</v>
      </c>
      <c r="E560" s="393"/>
      <c r="F560" s="101">
        <v>8.33</v>
      </c>
      <c r="G560" s="101">
        <v>4.42</v>
      </c>
      <c r="H560" s="393"/>
      <c r="I560" s="101">
        <v>14.98</v>
      </c>
      <c r="J560" s="101">
        <v>5.67</v>
      </c>
      <c r="K560" s="393"/>
      <c r="L560" s="393"/>
      <c r="M560" s="297">
        <v>8.1020000000000003</v>
      </c>
      <c r="N560" s="297">
        <v>11.257</v>
      </c>
      <c r="O560" s="297">
        <v>20.233000000000001</v>
      </c>
    </row>
    <row r="561" spans="1:15">
      <c r="A561" s="296">
        <v>40959</v>
      </c>
      <c r="B561" s="393"/>
      <c r="C561" s="102">
        <v>14.56</v>
      </c>
      <c r="D561" s="102">
        <v>4.3899999999999997</v>
      </c>
      <c r="E561" s="393"/>
      <c r="F561" s="102">
        <v>8.32</v>
      </c>
      <c r="G561" s="102">
        <v>4.41</v>
      </c>
      <c r="H561" s="393"/>
      <c r="I561" s="102">
        <v>14.97</v>
      </c>
      <c r="J561" s="102">
        <v>5.66</v>
      </c>
      <c r="K561" s="393"/>
      <c r="L561" s="393"/>
      <c r="M561" s="297">
        <v>8.0359999999999996</v>
      </c>
      <c r="N561" s="297">
        <v>11.135</v>
      </c>
      <c r="O561" s="297">
        <v>20.106000000000002</v>
      </c>
    </row>
    <row r="562" spans="1:15">
      <c r="A562" s="296">
        <v>40960</v>
      </c>
      <c r="B562" s="393"/>
      <c r="C562" s="101">
        <v>14.56</v>
      </c>
      <c r="D562" s="101">
        <v>4.37</v>
      </c>
      <c r="E562" s="393"/>
      <c r="F562" s="101">
        <v>8.32</v>
      </c>
      <c r="G562" s="101">
        <v>4.38</v>
      </c>
      <c r="H562" s="393"/>
      <c r="I562" s="101">
        <v>14.97</v>
      </c>
      <c r="J562" s="101">
        <v>5.64</v>
      </c>
      <c r="K562" s="393"/>
      <c r="L562" s="393"/>
      <c r="M562" s="297">
        <v>7.9459999999999997</v>
      </c>
      <c r="N562" s="297">
        <v>10.933</v>
      </c>
      <c r="O562" s="297">
        <v>20.004999999999999</v>
      </c>
    </row>
    <row r="563" spans="1:15">
      <c r="A563" s="296">
        <v>40961</v>
      </c>
      <c r="B563" s="393"/>
      <c r="C563" s="102">
        <v>14.55</v>
      </c>
      <c r="D563" s="102">
        <v>4.32</v>
      </c>
      <c r="E563" s="393"/>
      <c r="F563" s="102">
        <v>8.31</v>
      </c>
      <c r="G563" s="102">
        <v>4.34</v>
      </c>
      <c r="H563" s="393"/>
      <c r="I563" s="102">
        <v>14.97</v>
      </c>
      <c r="J563" s="102">
        <v>5.6</v>
      </c>
      <c r="K563" s="393"/>
      <c r="L563" s="393"/>
      <c r="M563" s="297">
        <v>7.9109999999999996</v>
      </c>
      <c r="N563" s="297">
        <v>10.898</v>
      </c>
      <c r="O563" s="297">
        <v>19.861000000000001</v>
      </c>
    </row>
    <row r="564" spans="1:15">
      <c r="A564" s="296">
        <v>40962</v>
      </c>
      <c r="B564" s="393"/>
      <c r="C564" s="101">
        <v>14.55</v>
      </c>
      <c r="D564" s="101">
        <v>4.28</v>
      </c>
      <c r="E564" s="393"/>
      <c r="F564" s="101">
        <v>8.31</v>
      </c>
      <c r="G564" s="101">
        <v>4.29</v>
      </c>
      <c r="H564" s="393"/>
      <c r="I564" s="101">
        <v>14.96</v>
      </c>
      <c r="J564" s="101">
        <v>5.56</v>
      </c>
      <c r="K564" s="393"/>
      <c r="L564" s="393"/>
      <c r="M564" s="297">
        <v>7.86</v>
      </c>
      <c r="N564" s="297">
        <v>10.814</v>
      </c>
      <c r="O564" s="297">
        <v>19.672000000000001</v>
      </c>
    </row>
    <row r="565" spans="1:15">
      <c r="A565" s="296">
        <v>40963</v>
      </c>
      <c r="B565" s="393"/>
      <c r="C565" s="102">
        <v>14.55</v>
      </c>
      <c r="D565" s="102">
        <v>4.26</v>
      </c>
      <c r="E565" s="393"/>
      <c r="F565" s="102">
        <v>8.31</v>
      </c>
      <c r="G565" s="102">
        <v>4.25</v>
      </c>
      <c r="H565" s="393"/>
      <c r="I565" s="102">
        <v>14.96</v>
      </c>
      <c r="J565" s="102">
        <v>5.51</v>
      </c>
      <c r="K565" s="393"/>
      <c r="L565" s="393"/>
      <c r="M565" s="297">
        <v>7.7679999999999998</v>
      </c>
      <c r="N565" s="297">
        <v>10.704000000000001</v>
      </c>
      <c r="O565" s="297">
        <v>19.581</v>
      </c>
    </row>
    <row r="566" spans="1:15">
      <c r="A566" s="296">
        <v>40966</v>
      </c>
      <c r="B566" s="393"/>
      <c r="C566" s="101">
        <v>14.54</v>
      </c>
      <c r="D566" s="101">
        <v>4.2</v>
      </c>
      <c r="E566" s="393"/>
      <c r="F566" s="101">
        <v>8.3000000000000007</v>
      </c>
      <c r="G566" s="101">
        <v>4.17</v>
      </c>
      <c r="H566" s="393"/>
      <c r="I566" s="101">
        <v>14.95</v>
      </c>
      <c r="J566" s="101">
        <v>5.45</v>
      </c>
      <c r="K566" s="393"/>
      <c r="L566" s="393"/>
      <c r="M566" s="297">
        <v>7.73</v>
      </c>
      <c r="N566" s="297">
        <v>10.694000000000001</v>
      </c>
      <c r="O566" s="297">
        <v>19.684999999999999</v>
      </c>
    </row>
    <row r="567" spans="1:15">
      <c r="A567" s="296">
        <v>40967</v>
      </c>
      <c r="B567" s="393"/>
      <c r="C567" s="102">
        <v>14.54</v>
      </c>
      <c r="D567" s="102">
        <v>4.17</v>
      </c>
      <c r="E567" s="393"/>
      <c r="F567" s="102">
        <v>8.3000000000000007</v>
      </c>
      <c r="G567" s="102">
        <v>4.13</v>
      </c>
      <c r="H567" s="393"/>
      <c r="I567" s="102">
        <v>14.95</v>
      </c>
      <c r="J567" s="102">
        <v>5.4</v>
      </c>
      <c r="K567" s="393"/>
      <c r="L567" s="393"/>
      <c r="M567" s="297">
        <v>7.6130000000000004</v>
      </c>
      <c r="N567" s="297">
        <v>10.472</v>
      </c>
      <c r="O567" s="297">
        <v>19.597999999999999</v>
      </c>
    </row>
    <row r="568" spans="1:15">
      <c r="A568" s="296">
        <v>40968</v>
      </c>
      <c r="B568" s="393"/>
      <c r="C568" s="101">
        <v>14.53</v>
      </c>
      <c r="D568" s="101">
        <v>4.17</v>
      </c>
      <c r="E568" s="393"/>
      <c r="F568" s="101">
        <v>8.2899999999999991</v>
      </c>
      <c r="G568" s="101">
        <v>4.12</v>
      </c>
      <c r="H568" s="393"/>
      <c r="I568" s="101">
        <v>14.95</v>
      </c>
      <c r="J568" s="101">
        <v>5.4</v>
      </c>
      <c r="K568" s="393"/>
      <c r="L568" s="393"/>
      <c r="M568" s="297">
        <v>7.5170000000000003</v>
      </c>
      <c r="N568" s="297">
        <v>10.210000000000001</v>
      </c>
      <c r="O568" s="297">
        <v>17.895</v>
      </c>
    </row>
    <row r="569" spans="1:15">
      <c r="A569" s="296">
        <v>40969</v>
      </c>
      <c r="B569" s="393"/>
      <c r="C569" s="102">
        <v>14.52</v>
      </c>
      <c r="D569" s="102">
        <v>4.16</v>
      </c>
      <c r="E569" s="393"/>
      <c r="F569" s="102">
        <v>8.4499999999999993</v>
      </c>
      <c r="G569" s="102">
        <v>4.1399999999999997</v>
      </c>
      <c r="H569" s="393"/>
      <c r="I569" s="102">
        <v>15.47</v>
      </c>
      <c r="J569" s="102">
        <v>5.21</v>
      </c>
      <c r="K569" s="393"/>
      <c r="L569" s="393"/>
      <c r="M569" s="297">
        <v>7.4210000000000003</v>
      </c>
      <c r="N569" s="297">
        <v>10.116</v>
      </c>
      <c r="O569" s="297">
        <v>17.585000000000001</v>
      </c>
    </row>
    <row r="570" spans="1:15">
      <c r="A570" s="296">
        <v>40970</v>
      </c>
      <c r="B570" s="393"/>
      <c r="C570" s="101">
        <v>14.51</v>
      </c>
      <c r="D570" s="101">
        <v>4.09</v>
      </c>
      <c r="E570" s="393"/>
      <c r="F570" s="101">
        <v>8.4499999999999993</v>
      </c>
      <c r="G570" s="101">
        <v>4.05</v>
      </c>
      <c r="H570" s="393"/>
      <c r="I570" s="101">
        <v>15.47</v>
      </c>
      <c r="J570" s="101">
        <v>5.14</v>
      </c>
      <c r="K570" s="393"/>
      <c r="L570" s="393"/>
      <c r="M570" s="297">
        <v>7.3529999999999998</v>
      </c>
      <c r="N570" s="297">
        <v>10.068</v>
      </c>
      <c r="O570" s="297">
        <v>17.414000000000001</v>
      </c>
    </row>
    <row r="571" spans="1:15">
      <c r="A571" s="296">
        <v>40973</v>
      </c>
      <c r="B571" s="393"/>
      <c r="C571" s="102">
        <v>14.51</v>
      </c>
      <c r="D571" s="102">
        <v>4.1100000000000003</v>
      </c>
      <c r="E571" s="393"/>
      <c r="F571" s="102">
        <v>8.44</v>
      </c>
      <c r="G571" s="102">
        <v>4.07</v>
      </c>
      <c r="H571" s="393"/>
      <c r="I571" s="102">
        <v>15.46</v>
      </c>
      <c r="J571" s="102">
        <v>5.16</v>
      </c>
      <c r="K571" s="393"/>
      <c r="L571" s="393"/>
      <c r="M571" s="297">
        <v>7.37</v>
      </c>
      <c r="N571" s="297">
        <v>10.102</v>
      </c>
      <c r="O571" s="297">
        <v>17.547999999999998</v>
      </c>
    </row>
    <row r="572" spans="1:15">
      <c r="A572" s="296">
        <v>40974</v>
      </c>
      <c r="B572" s="393"/>
      <c r="C572" s="101">
        <v>14.5</v>
      </c>
      <c r="D572" s="101">
        <v>4.09</v>
      </c>
      <c r="E572" s="393"/>
      <c r="F572" s="101">
        <v>8.44</v>
      </c>
      <c r="G572" s="101">
        <v>4.07</v>
      </c>
      <c r="H572" s="393"/>
      <c r="I572" s="101">
        <v>15.46</v>
      </c>
      <c r="J572" s="101">
        <v>5.16</v>
      </c>
      <c r="K572" s="393"/>
      <c r="L572" s="393"/>
      <c r="M572" s="297">
        <v>7.4960000000000004</v>
      </c>
      <c r="N572" s="297">
        <v>10.319000000000001</v>
      </c>
      <c r="O572" s="297">
        <v>17.896000000000001</v>
      </c>
    </row>
    <row r="573" spans="1:15">
      <c r="A573" s="296">
        <v>40975</v>
      </c>
      <c r="B573" s="393"/>
      <c r="C573" s="102">
        <v>14.5</v>
      </c>
      <c r="D573" s="102">
        <v>4.09</v>
      </c>
      <c r="E573" s="393"/>
      <c r="F573" s="102">
        <v>8.44</v>
      </c>
      <c r="G573" s="102">
        <v>4.07</v>
      </c>
      <c r="H573" s="393"/>
      <c r="I573" s="102">
        <v>15.45</v>
      </c>
      <c r="J573" s="102">
        <v>5.16</v>
      </c>
      <c r="K573" s="393"/>
      <c r="L573" s="393"/>
      <c r="M573" s="297">
        <v>7.5810000000000004</v>
      </c>
      <c r="N573" s="297">
        <v>10.374000000000001</v>
      </c>
      <c r="O573" s="297">
        <v>17.914000000000001</v>
      </c>
    </row>
    <row r="574" spans="1:15">
      <c r="A574" s="296">
        <v>40976</v>
      </c>
      <c r="B574" s="393"/>
      <c r="C574" s="101">
        <v>14.5</v>
      </c>
      <c r="D574" s="101">
        <v>4.0999999999999996</v>
      </c>
      <c r="E574" s="393"/>
      <c r="F574" s="101">
        <v>8.44</v>
      </c>
      <c r="G574" s="101">
        <v>4.0599999999999996</v>
      </c>
      <c r="H574" s="393"/>
      <c r="I574" s="101">
        <v>15.45</v>
      </c>
      <c r="J574" s="101">
        <v>5.15</v>
      </c>
      <c r="K574" s="393"/>
      <c r="L574" s="393"/>
      <c r="M574" s="297">
        <v>7.4850000000000003</v>
      </c>
      <c r="N574" s="297">
        <v>10.204000000000001</v>
      </c>
      <c r="O574" s="297">
        <v>17.699000000000002</v>
      </c>
    </row>
    <row r="575" spans="1:15">
      <c r="A575" s="296">
        <v>40977</v>
      </c>
      <c r="B575" s="393"/>
      <c r="C575" s="102">
        <v>14.5</v>
      </c>
      <c r="D575" s="102">
        <v>4.08</v>
      </c>
      <c r="E575" s="393"/>
      <c r="F575" s="102">
        <v>8.43</v>
      </c>
      <c r="G575" s="102">
        <v>4.0199999999999996</v>
      </c>
      <c r="H575" s="393"/>
      <c r="I575" s="102">
        <v>15.45</v>
      </c>
      <c r="J575" s="102">
        <v>5.12</v>
      </c>
      <c r="K575" s="393"/>
      <c r="L575" s="393"/>
      <c r="M575" s="297">
        <v>7.45</v>
      </c>
      <c r="N575" s="297">
        <v>10.045999999999999</v>
      </c>
      <c r="O575" s="297">
        <v>17.574000000000002</v>
      </c>
    </row>
    <row r="576" spans="1:15">
      <c r="A576" s="296">
        <v>40980</v>
      </c>
      <c r="B576" s="393"/>
      <c r="C576" s="101">
        <v>14.49</v>
      </c>
      <c r="D576" s="101">
        <v>4.0599999999999996</v>
      </c>
      <c r="E576" s="393"/>
      <c r="F576" s="101">
        <v>8.42</v>
      </c>
      <c r="G576" s="101">
        <v>3.99</v>
      </c>
      <c r="H576" s="393"/>
      <c r="I576" s="101">
        <v>15.44</v>
      </c>
      <c r="J576" s="101">
        <v>5.09</v>
      </c>
      <c r="K576" s="393"/>
      <c r="L576" s="393"/>
      <c r="M576" s="297">
        <v>7.4039999999999999</v>
      </c>
      <c r="N576" s="297">
        <v>9.9380000000000006</v>
      </c>
      <c r="O576" s="297">
        <v>17.614000000000001</v>
      </c>
    </row>
    <row r="577" spans="1:15">
      <c r="A577" s="296">
        <v>40981</v>
      </c>
      <c r="B577" s="393"/>
      <c r="C577" s="102">
        <v>14.48</v>
      </c>
      <c r="D577" s="102">
        <v>4.09</v>
      </c>
      <c r="E577" s="393"/>
      <c r="F577" s="102">
        <v>8.42</v>
      </c>
      <c r="G577" s="102">
        <v>4.0199999999999996</v>
      </c>
      <c r="H577" s="393"/>
      <c r="I577" s="102">
        <v>15.44</v>
      </c>
      <c r="J577" s="102">
        <v>5.1100000000000003</v>
      </c>
      <c r="K577" s="393"/>
      <c r="L577" s="393"/>
      <c r="M577" s="297">
        <v>7.3639999999999999</v>
      </c>
      <c r="N577" s="297">
        <v>9.77</v>
      </c>
      <c r="O577" s="297">
        <v>17.559000000000001</v>
      </c>
    </row>
    <row r="578" spans="1:15">
      <c r="A578" s="296">
        <v>40982</v>
      </c>
      <c r="B578" s="393"/>
      <c r="C578" s="101">
        <v>14.48</v>
      </c>
      <c r="D578" s="101">
        <v>4.18</v>
      </c>
      <c r="E578" s="393"/>
      <c r="F578" s="101">
        <v>8.42</v>
      </c>
      <c r="G578" s="101">
        <v>4.09</v>
      </c>
      <c r="H578" s="393"/>
      <c r="I578" s="101">
        <v>15.43</v>
      </c>
      <c r="J578" s="101">
        <v>5.16</v>
      </c>
      <c r="K578" s="393"/>
      <c r="L578" s="393"/>
      <c r="M578" s="297">
        <v>7.2729999999999997</v>
      </c>
      <c r="N578" s="297">
        <v>9.6180000000000003</v>
      </c>
      <c r="O578" s="297">
        <v>17.329999999999998</v>
      </c>
    </row>
    <row r="579" spans="1:15">
      <c r="A579" s="296">
        <v>40983</v>
      </c>
      <c r="B579" s="393"/>
      <c r="C579" s="102">
        <v>14.48</v>
      </c>
      <c r="D579" s="102">
        <v>4.1900000000000004</v>
      </c>
      <c r="E579" s="393"/>
      <c r="F579" s="102">
        <v>8.42</v>
      </c>
      <c r="G579" s="102">
        <v>4.0999999999999996</v>
      </c>
      <c r="H579" s="393"/>
      <c r="I579" s="102">
        <v>15.43</v>
      </c>
      <c r="J579" s="102">
        <v>5.16</v>
      </c>
      <c r="K579" s="393"/>
      <c r="L579" s="393"/>
      <c r="M579" s="297">
        <v>7.2629999999999999</v>
      </c>
      <c r="N579" s="297">
        <v>9.6440000000000001</v>
      </c>
      <c r="O579" s="297">
        <v>17.274000000000001</v>
      </c>
    </row>
    <row r="580" spans="1:15">
      <c r="A580" s="296">
        <v>40984</v>
      </c>
      <c r="B580" s="393"/>
      <c r="C580" s="101">
        <v>14.48</v>
      </c>
      <c r="D580" s="101">
        <v>4.26</v>
      </c>
      <c r="E580" s="393"/>
      <c r="F580" s="101">
        <v>8.41</v>
      </c>
      <c r="G580" s="101">
        <v>4.16</v>
      </c>
      <c r="H580" s="393"/>
      <c r="I580" s="101">
        <v>15.43</v>
      </c>
      <c r="J580" s="101">
        <v>5.21</v>
      </c>
      <c r="K580" s="393"/>
      <c r="L580" s="393"/>
      <c r="M580" s="297">
        <v>7.2229999999999999</v>
      </c>
      <c r="N580" s="297">
        <v>9.5489999999999995</v>
      </c>
      <c r="O580" s="297">
        <v>17.222000000000001</v>
      </c>
    </row>
    <row r="581" spans="1:15">
      <c r="A581" s="296">
        <v>40987</v>
      </c>
      <c r="B581" s="393"/>
      <c r="C581" s="102">
        <v>14.47</v>
      </c>
      <c r="D581" s="102">
        <v>4.2300000000000004</v>
      </c>
      <c r="E581" s="393"/>
      <c r="F581" s="102">
        <v>8.41</v>
      </c>
      <c r="G581" s="102">
        <v>4.1399999999999997</v>
      </c>
      <c r="H581" s="393"/>
      <c r="I581" s="102">
        <v>15.42</v>
      </c>
      <c r="J581" s="102">
        <v>5.18</v>
      </c>
      <c r="K581" s="393"/>
      <c r="L581" s="393"/>
      <c r="M581" s="297">
        <v>7.202</v>
      </c>
      <c r="N581" s="297">
        <v>9.4719999999999995</v>
      </c>
      <c r="O581" s="297">
        <v>17.204999999999998</v>
      </c>
    </row>
    <row r="582" spans="1:15">
      <c r="A582" s="296">
        <v>40988</v>
      </c>
      <c r="B582" s="393"/>
      <c r="C582" s="101">
        <v>14.47</v>
      </c>
      <c r="D582" s="101">
        <v>4.2300000000000004</v>
      </c>
      <c r="E582" s="393"/>
      <c r="F582" s="101">
        <v>8.4</v>
      </c>
      <c r="G582" s="101">
        <v>4.13</v>
      </c>
      <c r="H582" s="393"/>
      <c r="I582" s="101">
        <v>15.42</v>
      </c>
      <c r="J582" s="101">
        <v>5.17</v>
      </c>
      <c r="K582" s="393"/>
      <c r="L582" s="393"/>
      <c r="M582" s="297">
        <v>7.2270000000000003</v>
      </c>
      <c r="N582" s="297">
        <v>9.4600000000000009</v>
      </c>
      <c r="O582" s="297">
        <v>17.096</v>
      </c>
    </row>
    <row r="583" spans="1:15">
      <c r="A583" s="296">
        <v>40989</v>
      </c>
      <c r="B583" s="393"/>
      <c r="C583" s="102">
        <v>14.46</v>
      </c>
      <c r="D583" s="102">
        <v>4.17</v>
      </c>
      <c r="E583" s="393"/>
      <c r="F583" s="102">
        <v>8.4</v>
      </c>
      <c r="G583" s="102">
        <v>4.09</v>
      </c>
      <c r="H583" s="393"/>
      <c r="I583" s="102">
        <v>15.41</v>
      </c>
      <c r="J583" s="102">
        <v>5.13</v>
      </c>
      <c r="K583" s="393"/>
      <c r="L583" s="393"/>
      <c r="M583" s="297">
        <v>7.242</v>
      </c>
      <c r="N583" s="297">
        <v>9.4819999999999993</v>
      </c>
      <c r="O583" s="297">
        <v>17.068000000000001</v>
      </c>
    </row>
    <row r="584" spans="1:15">
      <c r="A584" s="296">
        <v>40990</v>
      </c>
      <c r="B584" s="393"/>
      <c r="C584" s="101">
        <v>14.46</v>
      </c>
      <c r="D584" s="101">
        <v>4.1399999999999997</v>
      </c>
      <c r="E584" s="393"/>
      <c r="F584" s="101">
        <v>8.4</v>
      </c>
      <c r="G584" s="101">
        <v>4.0599999999999996</v>
      </c>
      <c r="H584" s="393"/>
      <c r="I584" s="101">
        <v>15.41</v>
      </c>
      <c r="J584" s="101">
        <v>5.1100000000000003</v>
      </c>
      <c r="K584" s="393"/>
      <c r="L584" s="393"/>
      <c r="M584" s="297">
        <v>7.3220000000000001</v>
      </c>
      <c r="N584" s="297">
        <v>9.6430000000000007</v>
      </c>
      <c r="O584" s="297">
        <v>17.245000000000001</v>
      </c>
    </row>
    <row r="585" spans="1:15">
      <c r="A585" s="296">
        <v>40991</v>
      </c>
      <c r="B585" s="393"/>
      <c r="C585" s="102">
        <v>14.46</v>
      </c>
      <c r="D585" s="102">
        <v>4.12</v>
      </c>
      <c r="E585" s="393"/>
      <c r="F585" s="102">
        <v>8.39</v>
      </c>
      <c r="G585" s="102">
        <v>4.05</v>
      </c>
      <c r="H585" s="393"/>
      <c r="I585" s="102">
        <v>15.41</v>
      </c>
      <c r="J585" s="102">
        <v>5.0999999999999996</v>
      </c>
      <c r="K585" s="393"/>
      <c r="L585" s="393"/>
      <c r="M585" s="297">
        <v>7.375</v>
      </c>
      <c r="N585" s="297">
        <v>9.7260000000000009</v>
      </c>
      <c r="O585" s="297">
        <v>17.398</v>
      </c>
    </row>
    <row r="586" spans="1:15">
      <c r="A586" s="296">
        <v>40994</v>
      </c>
      <c r="B586" s="393"/>
      <c r="C586" s="101">
        <v>14.45</v>
      </c>
      <c r="D586" s="101">
        <v>4.17</v>
      </c>
      <c r="E586" s="393"/>
      <c r="F586" s="101">
        <v>8.39</v>
      </c>
      <c r="G586" s="101">
        <v>4.0999999999999996</v>
      </c>
      <c r="H586" s="393"/>
      <c r="I586" s="101">
        <v>15.4</v>
      </c>
      <c r="J586" s="101">
        <v>5.13</v>
      </c>
      <c r="K586" s="393"/>
      <c r="L586" s="393"/>
      <c r="M586" s="297">
        <v>7.351</v>
      </c>
      <c r="N586" s="297">
        <v>9.6989999999999998</v>
      </c>
      <c r="O586" s="297">
        <v>17.446000000000002</v>
      </c>
    </row>
    <row r="587" spans="1:15">
      <c r="A587" s="296">
        <v>40995</v>
      </c>
      <c r="B587" s="393"/>
      <c r="C587" s="102">
        <v>14.45</v>
      </c>
      <c r="D587" s="102">
        <v>4.12</v>
      </c>
      <c r="E587" s="393"/>
      <c r="F587" s="102">
        <v>8.3800000000000008</v>
      </c>
      <c r="G587" s="102">
        <v>4.05</v>
      </c>
      <c r="H587" s="393"/>
      <c r="I587" s="102">
        <v>15.4</v>
      </c>
      <c r="J587" s="102">
        <v>5.08</v>
      </c>
      <c r="K587" s="393"/>
      <c r="L587" s="393"/>
      <c r="M587" s="297">
        <v>7.3159999999999998</v>
      </c>
      <c r="N587" s="297">
        <v>9.641</v>
      </c>
      <c r="O587" s="297">
        <v>17.427</v>
      </c>
    </row>
    <row r="588" spans="1:15">
      <c r="A588" s="296">
        <v>40996</v>
      </c>
      <c r="B588" s="393"/>
      <c r="C588" s="101">
        <v>14.44</v>
      </c>
      <c r="D588" s="101">
        <v>4.08</v>
      </c>
      <c r="E588" s="393"/>
      <c r="F588" s="101">
        <v>8.3800000000000008</v>
      </c>
      <c r="G588" s="101">
        <v>4</v>
      </c>
      <c r="H588" s="393"/>
      <c r="I588" s="101">
        <v>15.4</v>
      </c>
      <c r="J588" s="101">
        <v>5.05</v>
      </c>
      <c r="K588" s="393"/>
      <c r="L588" s="393"/>
      <c r="M588" s="297">
        <v>7.3179999999999996</v>
      </c>
      <c r="N588" s="297">
        <v>9.6300000000000008</v>
      </c>
      <c r="O588" s="297">
        <v>17.448</v>
      </c>
    </row>
    <row r="589" spans="1:15">
      <c r="A589" s="296">
        <v>40997</v>
      </c>
      <c r="B589" s="393"/>
      <c r="C589" s="102">
        <v>14.44</v>
      </c>
      <c r="D589" s="102">
        <v>4.07</v>
      </c>
      <c r="E589" s="393"/>
      <c r="F589" s="102">
        <v>8.3800000000000008</v>
      </c>
      <c r="G589" s="102">
        <v>4</v>
      </c>
      <c r="H589" s="393"/>
      <c r="I589" s="102">
        <v>15.39</v>
      </c>
      <c r="J589" s="102">
        <v>5.05</v>
      </c>
      <c r="K589" s="393"/>
      <c r="L589" s="393"/>
      <c r="M589" s="297">
        <v>7.3920000000000003</v>
      </c>
      <c r="N589" s="297">
        <v>9.7330000000000005</v>
      </c>
      <c r="O589" s="297">
        <v>17.405999999999999</v>
      </c>
    </row>
    <row r="590" spans="1:15">
      <c r="A590" s="296">
        <v>40998</v>
      </c>
      <c r="B590" s="393"/>
      <c r="C590" s="101">
        <v>14.44</v>
      </c>
      <c r="D590" s="101">
        <v>4.0599999999999996</v>
      </c>
      <c r="E590" s="393"/>
      <c r="F590" s="101">
        <v>8.3800000000000008</v>
      </c>
      <c r="G590" s="101">
        <v>4</v>
      </c>
      <c r="H590" s="393"/>
      <c r="I590" s="101">
        <v>15.39</v>
      </c>
      <c r="J590" s="101">
        <v>5.05</v>
      </c>
      <c r="K590" s="393"/>
      <c r="L590" s="393"/>
      <c r="M590" s="297">
        <v>7.3920000000000003</v>
      </c>
      <c r="N590" s="297">
        <v>9.7789999999999999</v>
      </c>
      <c r="O590" s="297">
        <v>17.515999999999998</v>
      </c>
    </row>
    <row r="591" spans="1:15">
      <c r="A591" s="296">
        <v>40999</v>
      </c>
      <c r="B591" s="393"/>
      <c r="C591" s="102">
        <v>14.44</v>
      </c>
      <c r="D591" s="102">
        <v>4.0599999999999996</v>
      </c>
      <c r="E591" s="393"/>
      <c r="F591" s="102">
        <v>8.3699999999999992</v>
      </c>
      <c r="G591" s="102">
        <v>4</v>
      </c>
      <c r="H591" s="393"/>
      <c r="I591" s="102">
        <v>15.39</v>
      </c>
      <c r="J591" s="102">
        <v>5.05</v>
      </c>
      <c r="K591" s="393"/>
      <c r="L591" s="393"/>
      <c r="M591" s="297">
        <v>0</v>
      </c>
      <c r="N591" s="297">
        <v>0</v>
      </c>
      <c r="O591" s="297">
        <v>0</v>
      </c>
    </row>
    <row r="592" spans="1:15">
      <c r="A592" s="296">
        <v>41001</v>
      </c>
      <c r="B592" s="393"/>
      <c r="C592" s="101">
        <v>14.39</v>
      </c>
      <c r="D592" s="101">
        <v>4.05</v>
      </c>
      <c r="E592" s="393"/>
      <c r="F592" s="101">
        <v>8.51</v>
      </c>
      <c r="G592" s="101">
        <v>3.99</v>
      </c>
      <c r="H592" s="393"/>
      <c r="I592" s="101">
        <v>15.48</v>
      </c>
      <c r="J592" s="101">
        <v>4.9800000000000004</v>
      </c>
      <c r="K592" s="393"/>
      <c r="L592" s="393"/>
      <c r="M592" s="297">
        <v>7.4539999999999997</v>
      </c>
      <c r="N592" s="297">
        <v>9.7319999999999993</v>
      </c>
      <c r="O592" s="297">
        <v>16.870999999999999</v>
      </c>
    </row>
    <row r="593" spans="1:15">
      <c r="A593" s="296">
        <v>41002</v>
      </c>
      <c r="B593" s="393"/>
      <c r="C593" s="102">
        <v>14.39</v>
      </c>
      <c r="D593" s="102">
        <v>4.0599999999999996</v>
      </c>
      <c r="E593" s="393"/>
      <c r="F593" s="102">
        <v>8.51</v>
      </c>
      <c r="G593" s="102">
        <v>4</v>
      </c>
      <c r="H593" s="393"/>
      <c r="I593" s="102">
        <v>15.48</v>
      </c>
      <c r="J593" s="102">
        <v>4.99</v>
      </c>
      <c r="K593" s="393"/>
      <c r="L593" s="393"/>
      <c r="M593" s="297">
        <v>7.4589999999999996</v>
      </c>
      <c r="N593" s="297">
        <v>9.7390000000000008</v>
      </c>
      <c r="O593" s="297">
        <v>16.847000000000001</v>
      </c>
    </row>
    <row r="594" spans="1:15">
      <c r="A594" s="296">
        <v>41003</v>
      </c>
      <c r="B594" s="393"/>
      <c r="C594" s="101">
        <v>14.38</v>
      </c>
      <c r="D594" s="101">
        <v>4.07</v>
      </c>
      <c r="E594" s="393"/>
      <c r="F594" s="101">
        <v>8.51</v>
      </c>
      <c r="G594" s="101">
        <v>4.03</v>
      </c>
      <c r="H594" s="393"/>
      <c r="I594" s="101">
        <v>15.48</v>
      </c>
      <c r="J594" s="101">
        <v>5.01</v>
      </c>
      <c r="K594" s="393"/>
      <c r="L594" s="393"/>
      <c r="M594" s="297">
        <v>7.5629999999999997</v>
      </c>
      <c r="N594" s="297">
        <v>9.8320000000000007</v>
      </c>
      <c r="O594" s="297">
        <v>16.873000000000001</v>
      </c>
    </row>
    <row r="595" spans="1:15">
      <c r="A595" s="296">
        <v>41004</v>
      </c>
      <c r="B595" s="393"/>
      <c r="C595" s="102">
        <v>14.38</v>
      </c>
      <c r="D595" s="102">
        <v>4.05</v>
      </c>
      <c r="E595" s="393"/>
      <c r="F595" s="102">
        <v>8.51</v>
      </c>
      <c r="G595" s="102">
        <v>4.0199999999999996</v>
      </c>
      <c r="H595" s="393"/>
      <c r="I595" s="102">
        <v>15.47</v>
      </c>
      <c r="J595" s="102">
        <v>5</v>
      </c>
      <c r="K595" s="393"/>
      <c r="L595" s="393"/>
      <c r="M595" s="297">
        <v>7.7030000000000003</v>
      </c>
      <c r="N595" s="297">
        <v>10.007</v>
      </c>
      <c r="O595" s="297">
        <v>17.126999999999999</v>
      </c>
    </row>
    <row r="596" spans="1:15">
      <c r="A596" s="296">
        <v>41009</v>
      </c>
      <c r="B596" s="393"/>
      <c r="C596" s="101">
        <v>14.37</v>
      </c>
      <c r="D596" s="101">
        <v>3.99</v>
      </c>
      <c r="E596" s="393"/>
      <c r="F596" s="101">
        <v>8.49</v>
      </c>
      <c r="G596" s="101">
        <v>4.01</v>
      </c>
      <c r="H596" s="393"/>
      <c r="I596" s="101">
        <v>15.46</v>
      </c>
      <c r="J596" s="101">
        <v>4.99</v>
      </c>
      <c r="K596" s="393"/>
      <c r="L596" s="393"/>
      <c r="M596" s="297">
        <v>7.9109999999999996</v>
      </c>
      <c r="N596" s="297">
        <v>10.305</v>
      </c>
      <c r="O596" s="297">
        <v>17.597999999999999</v>
      </c>
    </row>
    <row r="597" spans="1:15">
      <c r="A597" s="296">
        <v>41010</v>
      </c>
      <c r="B597" s="393"/>
      <c r="C597" s="102">
        <v>14.36</v>
      </c>
      <c r="D597" s="102">
        <v>4.04</v>
      </c>
      <c r="E597" s="393"/>
      <c r="F597" s="102">
        <v>8.49</v>
      </c>
      <c r="G597" s="102">
        <v>4.07</v>
      </c>
      <c r="H597" s="393"/>
      <c r="I597" s="102">
        <v>15.46</v>
      </c>
      <c r="J597" s="102">
        <v>5.04</v>
      </c>
      <c r="K597" s="393"/>
      <c r="L597" s="393"/>
      <c r="M597" s="297">
        <v>8.0220000000000002</v>
      </c>
      <c r="N597" s="297">
        <v>10.364000000000001</v>
      </c>
      <c r="O597" s="297">
        <v>17.646000000000001</v>
      </c>
    </row>
    <row r="598" spans="1:15">
      <c r="A598" s="296">
        <v>41011</v>
      </c>
      <c r="B598" s="393"/>
      <c r="C598" s="101">
        <v>14.36</v>
      </c>
      <c r="D598" s="101">
        <v>4.0599999999999996</v>
      </c>
      <c r="E598" s="393"/>
      <c r="F598" s="101">
        <v>8.49</v>
      </c>
      <c r="G598" s="101">
        <v>4.0599999999999996</v>
      </c>
      <c r="H598" s="393"/>
      <c r="I598" s="101">
        <v>15.45</v>
      </c>
      <c r="J598" s="101">
        <v>5.04</v>
      </c>
      <c r="K598" s="393"/>
      <c r="L598" s="393"/>
      <c r="M598" s="297">
        <v>7.992</v>
      </c>
      <c r="N598" s="297">
        <v>10.294</v>
      </c>
      <c r="O598" s="297">
        <v>17.524999999999999</v>
      </c>
    </row>
    <row r="599" spans="1:15">
      <c r="A599" s="296">
        <v>41012</v>
      </c>
      <c r="B599" s="393"/>
      <c r="C599" s="102">
        <v>14.36</v>
      </c>
      <c r="D599" s="102">
        <v>4.01</v>
      </c>
      <c r="E599" s="393"/>
      <c r="F599" s="102">
        <v>8.48</v>
      </c>
      <c r="G599" s="102">
        <v>4.01</v>
      </c>
      <c r="H599" s="393"/>
      <c r="I599" s="102">
        <v>15.45</v>
      </c>
      <c r="J599" s="102">
        <v>5</v>
      </c>
      <c r="K599" s="393"/>
      <c r="L599" s="393"/>
      <c r="M599" s="297">
        <v>7.9660000000000002</v>
      </c>
      <c r="N599" s="297">
        <v>10.231</v>
      </c>
      <c r="O599" s="297">
        <v>17.584</v>
      </c>
    </row>
    <row r="600" spans="1:15">
      <c r="A600" s="296">
        <v>41015</v>
      </c>
      <c r="B600" s="393"/>
      <c r="C600" s="101">
        <v>14.35</v>
      </c>
      <c r="D600" s="101">
        <v>4.0199999999999996</v>
      </c>
      <c r="E600" s="393"/>
      <c r="F600" s="101">
        <v>8.48</v>
      </c>
      <c r="G600" s="101">
        <v>4.04</v>
      </c>
      <c r="H600" s="393"/>
      <c r="I600" s="101">
        <v>15.44</v>
      </c>
      <c r="J600" s="101">
        <v>5.01</v>
      </c>
      <c r="K600" s="393"/>
      <c r="L600" s="393"/>
      <c r="M600" s="297">
        <v>8.0549999999999997</v>
      </c>
      <c r="N600" s="297">
        <v>10.289</v>
      </c>
      <c r="O600" s="297">
        <v>17.452999999999999</v>
      </c>
    </row>
    <row r="601" spans="1:15">
      <c r="A601" s="296">
        <v>41016</v>
      </c>
      <c r="B601" s="393"/>
      <c r="C601" s="102">
        <v>14.35</v>
      </c>
      <c r="D601" s="102">
        <v>4.05</v>
      </c>
      <c r="E601" s="393"/>
      <c r="F601" s="102">
        <v>8.4700000000000006</v>
      </c>
      <c r="G601" s="102">
        <v>4.07</v>
      </c>
      <c r="H601" s="393"/>
      <c r="I601" s="102">
        <v>15.44</v>
      </c>
      <c r="J601" s="102">
        <v>5.04</v>
      </c>
      <c r="K601" s="393"/>
      <c r="L601" s="393"/>
      <c r="M601" s="297">
        <v>8.0429999999999993</v>
      </c>
      <c r="N601" s="297">
        <v>10.242000000000001</v>
      </c>
      <c r="O601" s="297">
        <v>17.244</v>
      </c>
    </row>
    <row r="602" spans="1:15">
      <c r="A602" s="296">
        <v>41017</v>
      </c>
      <c r="B602" s="393"/>
      <c r="C602" s="101">
        <v>14.34</v>
      </c>
      <c r="D602" s="101">
        <v>4.03</v>
      </c>
      <c r="E602" s="393"/>
      <c r="F602" s="101">
        <v>8.4700000000000006</v>
      </c>
      <c r="G602" s="101">
        <v>4.05</v>
      </c>
      <c r="H602" s="393"/>
      <c r="I602" s="101">
        <v>15.44</v>
      </c>
      <c r="J602" s="101">
        <v>5.0199999999999996</v>
      </c>
      <c r="K602" s="393"/>
      <c r="L602" s="393"/>
      <c r="M602" s="297">
        <v>8.0299999999999994</v>
      </c>
      <c r="N602" s="297">
        <v>10.218</v>
      </c>
      <c r="O602" s="297">
        <v>17.190000000000001</v>
      </c>
    </row>
    <row r="603" spans="1:15">
      <c r="A603" s="296">
        <v>41018</v>
      </c>
      <c r="B603" s="393"/>
      <c r="C603" s="102">
        <v>14.34</v>
      </c>
      <c r="D603" s="102">
        <v>4.03</v>
      </c>
      <c r="E603" s="393"/>
      <c r="F603" s="102">
        <v>8.4700000000000006</v>
      </c>
      <c r="G603" s="102">
        <v>4.05</v>
      </c>
      <c r="H603" s="393"/>
      <c r="I603" s="102">
        <v>15.44</v>
      </c>
      <c r="J603" s="102">
        <v>5.01</v>
      </c>
      <c r="K603" s="393"/>
      <c r="L603" s="393"/>
      <c r="M603" s="297">
        <v>8.0380000000000003</v>
      </c>
      <c r="N603" s="297">
        <v>10.23</v>
      </c>
      <c r="O603" s="297">
        <v>17.129000000000001</v>
      </c>
    </row>
    <row r="604" spans="1:15">
      <c r="A604" s="296">
        <v>41019</v>
      </c>
      <c r="B604" s="393"/>
      <c r="C604" s="101">
        <v>14.34</v>
      </c>
      <c r="D604" s="101">
        <v>4.0599999999999996</v>
      </c>
      <c r="E604" s="393"/>
      <c r="F604" s="101">
        <v>8.4600000000000009</v>
      </c>
      <c r="G604" s="101">
        <v>4.08</v>
      </c>
      <c r="H604" s="393"/>
      <c r="I604" s="101">
        <v>15.43</v>
      </c>
      <c r="J604" s="101">
        <v>5.04</v>
      </c>
      <c r="K604" s="393"/>
      <c r="L604" s="393"/>
      <c r="M604" s="297">
        <v>8.0839999999999996</v>
      </c>
      <c r="N604" s="297">
        <v>10.236000000000001</v>
      </c>
      <c r="O604" s="297">
        <v>17.11</v>
      </c>
    </row>
    <row r="605" spans="1:15">
      <c r="A605" s="296">
        <v>41022</v>
      </c>
      <c r="B605" s="393"/>
      <c r="C605" s="102">
        <v>14.33</v>
      </c>
      <c r="D605" s="102">
        <v>4.01</v>
      </c>
      <c r="E605" s="393"/>
      <c r="F605" s="102">
        <v>8.4600000000000009</v>
      </c>
      <c r="G605" s="102">
        <v>4.04</v>
      </c>
      <c r="H605" s="393"/>
      <c r="I605" s="102">
        <v>15.42</v>
      </c>
      <c r="J605" s="102">
        <v>5.01</v>
      </c>
      <c r="K605" s="393"/>
      <c r="L605" s="393"/>
      <c r="M605" s="297">
        <v>8.1150000000000002</v>
      </c>
      <c r="N605" s="297">
        <v>10.259</v>
      </c>
      <c r="O605" s="297">
        <v>17.166</v>
      </c>
    </row>
    <row r="606" spans="1:15">
      <c r="A606" s="296">
        <v>41023</v>
      </c>
      <c r="B606" s="393"/>
      <c r="C606" s="101">
        <v>14.33</v>
      </c>
      <c r="D606" s="101">
        <v>4.07</v>
      </c>
      <c r="E606" s="393"/>
      <c r="F606" s="101">
        <v>8.4499999999999993</v>
      </c>
      <c r="G606" s="101">
        <v>4.0999999999999996</v>
      </c>
      <c r="H606" s="393"/>
      <c r="I606" s="101">
        <v>15.42</v>
      </c>
      <c r="J606" s="101">
        <v>5.05</v>
      </c>
      <c r="K606" s="393"/>
      <c r="L606" s="393"/>
      <c r="M606" s="297">
        <v>8.0920000000000005</v>
      </c>
      <c r="N606" s="297">
        <v>10.236000000000001</v>
      </c>
      <c r="O606" s="297">
        <v>17.152999999999999</v>
      </c>
    </row>
    <row r="607" spans="1:15">
      <c r="A607" s="296">
        <v>41024</v>
      </c>
      <c r="B607" s="393"/>
      <c r="C607" s="102">
        <v>14.33</v>
      </c>
      <c r="D607" s="102">
        <v>4.0999999999999996</v>
      </c>
      <c r="E607" s="393"/>
      <c r="F607" s="102">
        <v>8.4499999999999993</v>
      </c>
      <c r="G607" s="102">
        <v>4.1100000000000003</v>
      </c>
      <c r="H607" s="393"/>
      <c r="I607" s="102">
        <v>15.42</v>
      </c>
      <c r="J607" s="102">
        <v>5.07</v>
      </c>
      <c r="K607" s="393"/>
      <c r="L607" s="393"/>
      <c r="M607" s="297">
        <v>7.9969999999999999</v>
      </c>
      <c r="N607" s="297">
        <v>10.07</v>
      </c>
      <c r="O607" s="297">
        <v>16.856000000000002</v>
      </c>
    </row>
    <row r="608" spans="1:15">
      <c r="A608" s="296">
        <v>41025</v>
      </c>
      <c r="B608" s="393"/>
      <c r="C608" s="101">
        <v>14.32</v>
      </c>
      <c r="D608" s="101">
        <v>4.04</v>
      </c>
      <c r="E608" s="393"/>
      <c r="F608" s="101">
        <v>8.4499999999999993</v>
      </c>
      <c r="G608" s="101">
        <v>4.07</v>
      </c>
      <c r="H608" s="393"/>
      <c r="I608" s="101">
        <v>15.42</v>
      </c>
      <c r="J608" s="101">
        <v>5.0199999999999996</v>
      </c>
      <c r="K608" s="393"/>
      <c r="L608" s="393"/>
      <c r="M608" s="297">
        <v>7.9560000000000004</v>
      </c>
      <c r="N608" s="297">
        <v>10.07</v>
      </c>
      <c r="O608" s="297">
        <v>16.806999999999999</v>
      </c>
    </row>
    <row r="609" spans="1:15">
      <c r="A609" s="296">
        <v>41026</v>
      </c>
      <c r="B609" s="393"/>
      <c r="C609" s="102">
        <v>14.32</v>
      </c>
      <c r="D609" s="102">
        <v>4.0599999999999996</v>
      </c>
      <c r="E609" s="393"/>
      <c r="F609" s="102">
        <v>8.4499999999999993</v>
      </c>
      <c r="G609" s="102">
        <v>4.08</v>
      </c>
      <c r="H609" s="393"/>
      <c r="I609" s="102">
        <v>15.41</v>
      </c>
      <c r="J609" s="102">
        <v>5.0199999999999996</v>
      </c>
      <c r="K609" s="393"/>
      <c r="L609" s="393"/>
      <c r="M609" s="297">
        <v>7.92</v>
      </c>
      <c r="N609" s="297">
        <v>10.023999999999999</v>
      </c>
      <c r="O609" s="297">
        <v>16.760000000000002</v>
      </c>
    </row>
    <row r="610" spans="1:15">
      <c r="A610" s="296">
        <v>41029</v>
      </c>
      <c r="B610" s="393"/>
      <c r="C610" s="101">
        <v>14.31</v>
      </c>
      <c r="D610" s="101">
        <v>4.0199999999999996</v>
      </c>
      <c r="E610" s="393"/>
      <c r="F610" s="101">
        <v>8.44</v>
      </c>
      <c r="G610" s="101">
        <v>4.04</v>
      </c>
      <c r="H610" s="393"/>
      <c r="I610" s="101">
        <v>15.41</v>
      </c>
      <c r="J610" s="101">
        <v>4.9800000000000004</v>
      </c>
      <c r="K610" s="393"/>
      <c r="L610" s="393"/>
      <c r="M610" s="297">
        <v>7.9349999999999996</v>
      </c>
      <c r="N610" s="297">
        <v>10.074999999999999</v>
      </c>
      <c r="O610" s="297">
        <v>16.233000000000001</v>
      </c>
    </row>
    <row r="611" spans="1:15">
      <c r="A611" s="296">
        <v>41031</v>
      </c>
      <c r="B611" s="393"/>
      <c r="C611" s="102">
        <v>14.3</v>
      </c>
      <c r="D611" s="102">
        <v>3.97</v>
      </c>
      <c r="E611" s="393"/>
      <c r="F611" s="102">
        <v>8.5500000000000007</v>
      </c>
      <c r="G611" s="102">
        <v>3.98</v>
      </c>
      <c r="H611" s="393"/>
      <c r="I611" s="102">
        <v>15.49</v>
      </c>
      <c r="J611" s="102">
        <v>4.8499999999999996</v>
      </c>
      <c r="K611" s="393"/>
      <c r="L611" s="393"/>
      <c r="M611" s="297">
        <v>7.8540000000000001</v>
      </c>
      <c r="N611" s="297">
        <v>9.9689999999999994</v>
      </c>
      <c r="O611" s="297">
        <v>15.922000000000001</v>
      </c>
    </row>
    <row r="612" spans="1:15">
      <c r="A612" s="296">
        <v>41032</v>
      </c>
      <c r="B612" s="393"/>
      <c r="C612" s="101">
        <v>14.3</v>
      </c>
      <c r="D612" s="101">
        <v>3.97</v>
      </c>
      <c r="E612" s="393"/>
      <c r="F612" s="101">
        <v>8.5399999999999991</v>
      </c>
      <c r="G612" s="101">
        <v>3.98</v>
      </c>
      <c r="H612" s="393"/>
      <c r="I612" s="101">
        <v>15.49</v>
      </c>
      <c r="J612" s="101">
        <v>4.8499999999999996</v>
      </c>
      <c r="K612" s="393"/>
      <c r="L612" s="393"/>
      <c r="M612" s="297">
        <v>7.8019999999999996</v>
      </c>
      <c r="N612" s="297">
        <v>9.92</v>
      </c>
      <c r="O612" s="297">
        <v>15.896000000000001</v>
      </c>
    </row>
    <row r="613" spans="1:15">
      <c r="A613" s="296">
        <v>41033</v>
      </c>
      <c r="B613" s="393"/>
      <c r="C613" s="102">
        <v>14.3</v>
      </c>
      <c r="D613" s="102">
        <v>3.94</v>
      </c>
      <c r="E613" s="393"/>
      <c r="F613" s="102">
        <v>8.5399999999999991</v>
      </c>
      <c r="G613" s="102">
        <v>3.95</v>
      </c>
      <c r="H613" s="393"/>
      <c r="I613" s="102">
        <v>15.49</v>
      </c>
      <c r="J613" s="102">
        <v>4.8099999999999996</v>
      </c>
      <c r="K613" s="393"/>
      <c r="L613" s="393"/>
      <c r="M613" s="297">
        <v>7.7389999999999999</v>
      </c>
      <c r="N613" s="297">
        <v>9.907</v>
      </c>
      <c r="O613" s="297">
        <v>15.837999999999999</v>
      </c>
    </row>
    <row r="614" spans="1:15">
      <c r="A614" s="296">
        <v>41036</v>
      </c>
      <c r="B614" s="393"/>
      <c r="C614" s="101">
        <v>14.29</v>
      </c>
      <c r="D614" s="101">
        <v>3.96</v>
      </c>
      <c r="E614" s="393"/>
      <c r="F614" s="101">
        <v>8.5299999999999994</v>
      </c>
      <c r="G614" s="101">
        <v>3.96</v>
      </c>
      <c r="H614" s="393"/>
      <c r="I614" s="101">
        <v>15.48</v>
      </c>
      <c r="J614" s="101">
        <v>4.82</v>
      </c>
      <c r="K614" s="393"/>
      <c r="L614" s="393"/>
      <c r="M614" s="297">
        <v>7.7539999999999996</v>
      </c>
      <c r="N614" s="297">
        <v>9.9689999999999994</v>
      </c>
      <c r="O614" s="297">
        <v>15.840999999999999</v>
      </c>
    </row>
    <row r="615" spans="1:15">
      <c r="A615" s="296">
        <v>41037</v>
      </c>
      <c r="B615" s="393"/>
      <c r="C615" s="102">
        <v>14.29</v>
      </c>
      <c r="D615" s="102">
        <v>3.91</v>
      </c>
      <c r="E615" s="393"/>
      <c r="F615" s="102">
        <v>8.5299999999999994</v>
      </c>
      <c r="G615" s="102">
        <v>3.91</v>
      </c>
      <c r="H615" s="393"/>
      <c r="I615" s="102">
        <v>15.48</v>
      </c>
      <c r="J615" s="102">
        <v>4.7699999999999996</v>
      </c>
      <c r="K615" s="393"/>
      <c r="L615" s="393"/>
      <c r="M615" s="297">
        <v>7.7569999999999997</v>
      </c>
      <c r="N615" s="297">
        <v>10.173999999999999</v>
      </c>
      <c r="O615" s="297">
        <v>15.919</v>
      </c>
    </row>
    <row r="616" spans="1:15">
      <c r="A616" s="296">
        <v>41038</v>
      </c>
      <c r="B616" s="393"/>
      <c r="C616" s="101">
        <v>14.28</v>
      </c>
      <c r="D616" s="101">
        <v>3.89</v>
      </c>
      <c r="E616" s="393"/>
      <c r="F616" s="101">
        <v>8.5299999999999994</v>
      </c>
      <c r="G616" s="101">
        <v>3.91</v>
      </c>
      <c r="H616" s="393"/>
      <c r="I616" s="101">
        <v>15.47</v>
      </c>
      <c r="J616" s="101">
        <v>4.76</v>
      </c>
      <c r="K616" s="393"/>
      <c r="L616" s="393"/>
      <c r="M616" s="297">
        <v>7.8949999999999996</v>
      </c>
      <c r="N616" s="297">
        <v>10.516999999999999</v>
      </c>
      <c r="O616" s="297">
        <v>16.146000000000001</v>
      </c>
    </row>
    <row r="617" spans="1:15">
      <c r="A617" s="296">
        <v>41039</v>
      </c>
      <c r="B617" s="393"/>
      <c r="C617" s="102">
        <v>14.28</v>
      </c>
      <c r="D617" s="102">
        <v>3.9</v>
      </c>
      <c r="E617" s="393"/>
      <c r="F617" s="102">
        <v>8.52</v>
      </c>
      <c r="G617" s="102">
        <v>3.93</v>
      </c>
      <c r="H617" s="393"/>
      <c r="I617" s="102">
        <v>15.47</v>
      </c>
      <c r="J617" s="102">
        <v>4.76</v>
      </c>
      <c r="K617" s="393"/>
      <c r="L617" s="393"/>
      <c r="M617" s="297">
        <v>7.9009999999999998</v>
      </c>
      <c r="N617" s="297">
        <v>10.425000000000001</v>
      </c>
      <c r="O617" s="297">
        <v>16.13</v>
      </c>
    </row>
    <row r="618" spans="1:15">
      <c r="A618" s="296">
        <v>41040</v>
      </c>
      <c r="B618" s="393"/>
      <c r="C618" s="101">
        <v>14.28</v>
      </c>
      <c r="D618" s="101">
        <v>3.89</v>
      </c>
      <c r="E618" s="393"/>
      <c r="F618" s="101">
        <v>8.52</v>
      </c>
      <c r="G618" s="101">
        <v>3.94</v>
      </c>
      <c r="H618" s="393"/>
      <c r="I618" s="101">
        <v>15.47</v>
      </c>
      <c r="J618" s="101">
        <v>4.76</v>
      </c>
      <c r="K618" s="393"/>
      <c r="L618" s="393"/>
      <c r="M618" s="297">
        <v>7.9139999999999997</v>
      </c>
      <c r="N618" s="297">
        <v>10.483000000000001</v>
      </c>
      <c r="O618" s="297">
        <v>16.167000000000002</v>
      </c>
    </row>
    <row r="619" spans="1:15">
      <c r="A619" s="296">
        <v>41043</v>
      </c>
      <c r="B619" s="393"/>
      <c r="C619" s="102">
        <v>14.27</v>
      </c>
      <c r="D619" s="102">
        <v>3.85</v>
      </c>
      <c r="E619" s="393"/>
      <c r="F619" s="102">
        <v>8.51</v>
      </c>
      <c r="G619" s="102">
        <v>3.92</v>
      </c>
      <c r="H619" s="393"/>
      <c r="I619" s="102">
        <v>15.46</v>
      </c>
      <c r="J619" s="102">
        <v>4.74</v>
      </c>
      <c r="K619" s="393"/>
      <c r="L619" s="393"/>
      <c r="M619" s="297">
        <v>7.9720000000000004</v>
      </c>
      <c r="N619" s="297">
        <v>10.813000000000001</v>
      </c>
      <c r="O619" s="297">
        <v>16.411000000000001</v>
      </c>
    </row>
    <row r="620" spans="1:15">
      <c r="A620" s="296">
        <v>41044</v>
      </c>
      <c r="B620" s="393"/>
      <c r="C620" s="101">
        <v>14.27</v>
      </c>
      <c r="D620" s="101">
        <v>3.85</v>
      </c>
      <c r="E620" s="393"/>
      <c r="F620" s="101">
        <v>8.51</v>
      </c>
      <c r="G620" s="101">
        <v>3.93</v>
      </c>
      <c r="H620" s="393"/>
      <c r="I620" s="101">
        <v>15.46</v>
      </c>
      <c r="J620" s="101">
        <v>4.74</v>
      </c>
      <c r="K620" s="393"/>
      <c r="L620" s="393"/>
      <c r="M620" s="297">
        <v>8.0329999999999995</v>
      </c>
      <c r="N620" s="297">
        <v>10.957000000000001</v>
      </c>
      <c r="O620" s="297">
        <v>16.524999999999999</v>
      </c>
    </row>
    <row r="621" spans="1:15">
      <c r="A621" s="296">
        <v>41045</v>
      </c>
      <c r="B621" s="393"/>
      <c r="C621" s="102">
        <v>14.27</v>
      </c>
      <c r="D621" s="102">
        <v>3.9</v>
      </c>
      <c r="E621" s="393"/>
      <c r="F621" s="102">
        <v>8.51</v>
      </c>
      <c r="G621" s="102">
        <v>3.99</v>
      </c>
      <c r="H621" s="393"/>
      <c r="I621" s="102">
        <v>15.46</v>
      </c>
      <c r="J621" s="102">
        <v>4.78</v>
      </c>
      <c r="K621" s="393"/>
      <c r="L621" s="393"/>
      <c r="M621" s="297">
        <v>8.2119999999999997</v>
      </c>
      <c r="N621" s="297">
        <v>11.192</v>
      </c>
      <c r="O621" s="297">
        <v>16.751999999999999</v>
      </c>
    </row>
    <row r="622" spans="1:15">
      <c r="A622" s="296">
        <v>41046</v>
      </c>
      <c r="B622" s="393"/>
      <c r="C622" s="101">
        <v>14.26</v>
      </c>
      <c r="D622" s="101">
        <v>3.87</v>
      </c>
      <c r="E622" s="393"/>
      <c r="F622" s="101">
        <v>8.51</v>
      </c>
      <c r="G622" s="101">
        <v>3.98</v>
      </c>
      <c r="H622" s="393"/>
      <c r="I622" s="101">
        <v>15.45</v>
      </c>
      <c r="J622" s="101">
        <v>4.75</v>
      </c>
      <c r="K622" s="393"/>
      <c r="L622" s="393"/>
      <c r="M622" s="297">
        <v>8.2479999999999993</v>
      </c>
      <c r="N622" s="297">
        <v>11.331</v>
      </c>
      <c r="O622" s="297">
        <v>16.869</v>
      </c>
    </row>
    <row r="623" spans="1:15">
      <c r="A623" s="296">
        <v>41047</v>
      </c>
      <c r="B623" s="393"/>
      <c r="C623" s="102">
        <v>14.26</v>
      </c>
      <c r="D623" s="102">
        <v>3.89</v>
      </c>
      <c r="E623" s="393"/>
      <c r="F623" s="102">
        <v>8.5</v>
      </c>
      <c r="G623" s="102">
        <v>4.04</v>
      </c>
      <c r="H623" s="393"/>
      <c r="I623" s="102">
        <v>15.45</v>
      </c>
      <c r="J623" s="102">
        <v>4.8</v>
      </c>
      <c r="K623" s="393"/>
      <c r="L623" s="393"/>
      <c r="M623" s="297">
        <v>8.4309999999999992</v>
      </c>
      <c r="N623" s="297">
        <v>11.56</v>
      </c>
      <c r="O623" s="297">
        <v>17.146999999999998</v>
      </c>
    </row>
    <row r="624" spans="1:15">
      <c r="A624" s="296">
        <v>41050</v>
      </c>
      <c r="B624" s="393"/>
      <c r="C624" s="101">
        <v>14.25</v>
      </c>
      <c r="D624" s="101">
        <v>3.9</v>
      </c>
      <c r="E624" s="393"/>
      <c r="F624" s="101">
        <v>8.49</v>
      </c>
      <c r="G624" s="101">
        <v>4.05</v>
      </c>
      <c r="H624" s="393"/>
      <c r="I624" s="101">
        <v>15.44</v>
      </c>
      <c r="J624" s="101">
        <v>4.8</v>
      </c>
      <c r="K624" s="393"/>
      <c r="L624" s="393"/>
      <c r="M624" s="297">
        <v>8.4610000000000003</v>
      </c>
      <c r="N624" s="297">
        <v>11.545</v>
      </c>
      <c r="O624" s="297">
        <v>17.312000000000001</v>
      </c>
    </row>
    <row r="625" spans="1:15">
      <c r="A625" s="296">
        <v>41051</v>
      </c>
      <c r="B625" s="393"/>
      <c r="C625" s="102">
        <v>14.25</v>
      </c>
      <c r="D625" s="102">
        <v>3.93</v>
      </c>
      <c r="E625" s="393"/>
      <c r="F625" s="102">
        <v>8.49</v>
      </c>
      <c r="G625" s="102">
        <v>4.07</v>
      </c>
      <c r="H625" s="393"/>
      <c r="I625" s="102">
        <v>15.44</v>
      </c>
      <c r="J625" s="102">
        <v>4.82</v>
      </c>
      <c r="K625" s="393"/>
      <c r="L625" s="393"/>
      <c r="M625" s="297">
        <v>8.4019999999999992</v>
      </c>
      <c r="N625" s="297">
        <v>11.304</v>
      </c>
      <c r="O625" s="297">
        <v>17.122</v>
      </c>
    </row>
    <row r="626" spans="1:15">
      <c r="A626" s="296">
        <v>41052</v>
      </c>
      <c r="B626" s="393"/>
      <c r="C626" s="101">
        <v>14.25</v>
      </c>
      <c r="D626" s="101">
        <v>3.86</v>
      </c>
      <c r="E626" s="393"/>
      <c r="F626" s="101">
        <v>8.49</v>
      </c>
      <c r="G626" s="101">
        <v>4.01</v>
      </c>
      <c r="H626" s="393"/>
      <c r="I626" s="101">
        <v>15.44</v>
      </c>
      <c r="J626" s="101">
        <v>4.75</v>
      </c>
      <c r="K626" s="393"/>
      <c r="L626" s="393"/>
      <c r="M626" s="297">
        <v>8.4489999999999998</v>
      </c>
      <c r="N626" s="297">
        <v>11.428000000000001</v>
      </c>
      <c r="O626" s="297">
        <v>17.274999999999999</v>
      </c>
    </row>
    <row r="627" spans="1:15">
      <c r="A627" s="296">
        <v>41053</v>
      </c>
      <c r="B627" s="393"/>
      <c r="C627" s="102">
        <v>14.24</v>
      </c>
      <c r="D627" s="102">
        <v>3.87</v>
      </c>
      <c r="E627" s="393"/>
      <c r="F627" s="102">
        <v>8.49</v>
      </c>
      <c r="G627" s="102">
        <v>4.04</v>
      </c>
      <c r="H627" s="393"/>
      <c r="I627" s="102">
        <v>15.43</v>
      </c>
      <c r="J627" s="102">
        <v>4.76</v>
      </c>
      <c r="K627" s="393"/>
      <c r="L627" s="393"/>
      <c r="M627" s="297">
        <v>8.5280000000000005</v>
      </c>
      <c r="N627" s="297">
        <v>11.476000000000001</v>
      </c>
      <c r="O627" s="297">
        <v>17.408000000000001</v>
      </c>
    </row>
    <row r="628" spans="1:15">
      <c r="A628" s="296">
        <v>41054</v>
      </c>
      <c r="B628" s="393"/>
      <c r="C628" s="101">
        <v>14.24</v>
      </c>
      <c r="D628" s="101">
        <v>3.86</v>
      </c>
      <c r="E628" s="393"/>
      <c r="F628" s="101">
        <v>8.48</v>
      </c>
      <c r="G628" s="101">
        <v>4.03</v>
      </c>
      <c r="H628" s="393"/>
      <c r="I628" s="101">
        <v>15.43</v>
      </c>
      <c r="J628" s="101">
        <v>4.7699999999999996</v>
      </c>
      <c r="K628" s="393"/>
      <c r="L628" s="393"/>
      <c r="M628" s="297">
        <v>8.5380000000000003</v>
      </c>
      <c r="N628" s="297">
        <v>11.526</v>
      </c>
      <c r="O628" s="297">
        <v>17.309999999999999</v>
      </c>
    </row>
    <row r="629" spans="1:15">
      <c r="A629" s="296">
        <v>41057</v>
      </c>
      <c r="B629" s="393"/>
      <c r="C629" s="102">
        <v>14.23</v>
      </c>
      <c r="D629" s="102">
        <v>3.86</v>
      </c>
      <c r="E629" s="393"/>
      <c r="F629" s="102">
        <v>8.48</v>
      </c>
      <c r="G629" s="102">
        <v>4.0199999999999996</v>
      </c>
      <c r="H629" s="393"/>
      <c r="I629" s="102">
        <v>15.42</v>
      </c>
      <c r="J629" s="102">
        <v>4.76</v>
      </c>
      <c r="K629" s="393"/>
      <c r="L629" s="393"/>
      <c r="M629" s="297">
        <v>8.51</v>
      </c>
      <c r="N629" s="297">
        <v>11.476000000000001</v>
      </c>
      <c r="O629" s="297">
        <v>17.215</v>
      </c>
    </row>
    <row r="630" spans="1:15">
      <c r="A630" s="296">
        <v>41058</v>
      </c>
      <c r="B630" s="393"/>
      <c r="C630" s="101">
        <v>14.23</v>
      </c>
      <c r="D630" s="101">
        <v>3.86</v>
      </c>
      <c r="E630" s="393"/>
      <c r="F630" s="101">
        <v>8.4700000000000006</v>
      </c>
      <c r="G630" s="101">
        <v>4.04</v>
      </c>
      <c r="H630" s="393"/>
      <c r="I630" s="101">
        <v>15.42</v>
      </c>
      <c r="J630" s="101">
        <v>4.7699999999999996</v>
      </c>
      <c r="K630" s="393"/>
      <c r="L630" s="393"/>
      <c r="M630" s="297">
        <v>8.49</v>
      </c>
      <c r="N630" s="297">
        <v>11.398999999999999</v>
      </c>
      <c r="O630" s="297">
        <v>17.152000000000001</v>
      </c>
    </row>
    <row r="631" spans="1:15">
      <c r="A631" s="296">
        <v>41059</v>
      </c>
      <c r="B631" s="393"/>
      <c r="C631" s="102">
        <v>14.23</v>
      </c>
      <c r="D631" s="102">
        <v>3.8</v>
      </c>
      <c r="E631" s="393"/>
      <c r="F631" s="102">
        <v>8.4700000000000006</v>
      </c>
      <c r="G631" s="102">
        <v>4.01</v>
      </c>
      <c r="H631" s="393"/>
      <c r="I631" s="102">
        <v>15.42</v>
      </c>
      <c r="J631" s="102">
        <v>4.7300000000000004</v>
      </c>
      <c r="K631" s="393"/>
      <c r="L631" s="393"/>
      <c r="M631" s="297">
        <v>8.548</v>
      </c>
      <c r="N631" s="297">
        <v>11.526</v>
      </c>
      <c r="O631" s="297">
        <v>17.378</v>
      </c>
    </row>
    <row r="632" spans="1:15">
      <c r="A632" s="296">
        <v>41060</v>
      </c>
      <c r="B632" s="393"/>
      <c r="C632" s="101">
        <v>14.22</v>
      </c>
      <c r="D632" s="101">
        <v>3.76</v>
      </c>
      <c r="E632" s="393"/>
      <c r="F632" s="101">
        <v>8.4700000000000006</v>
      </c>
      <c r="G632" s="101">
        <v>3.98</v>
      </c>
      <c r="H632" s="393"/>
      <c r="I632" s="101">
        <v>15.41</v>
      </c>
      <c r="J632" s="101">
        <v>4.7</v>
      </c>
      <c r="K632" s="393"/>
      <c r="L632" s="393"/>
      <c r="M632" s="297">
        <v>8.4220000000000006</v>
      </c>
      <c r="N632" s="297">
        <v>11.999000000000001</v>
      </c>
      <c r="O632" s="297">
        <v>18.082999999999998</v>
      </c>
    </row>
    <row r="633" spans="1:15">
      <c r="A633" s="296">
        <v>41061</v>
      </c>
      <c r="B633" s="393"/>
      <c r="C633" s="102">
        <v>14.66</v>
      </c>
      <c r="D633" s="102">
        <v>3.5</v>
      </c>
      <c r="E633" s="393"/>
      <c r="F633" s="102">
        <v>8.5500000000000007</v>
      </c>
      <c r="G633" s="102">
        <v>4</v>
      </c>
      <c r="H633" s="393"/>
      <c r="I633" s="102">
        <v>14.74</v>
      </c>
      <c r="J633" s="102">
        <v>4.99</v>
      </c>
      <c r="K633" s="393"/>
      <c r="L633" s="393"/>
      <c r="M633" s="297">
        <v>8.5020000000000007</v>
      </c>
      <c r="N633" s="297">
        <v>12.161</v>
      </c>
      <c r="O633" s="297">
        <v>18.384</v>
      </c>
    </row>
    <row r="634" spans="1:15">
      <c r="A634" s="296">
        <v>41064</v>
      </c>
      <c r="B634" s="393"/>
      <c r="C634" s="101">
        <v>14.65</v>
      </c>
      <c r="D634" s="101">
        <v>3.53</v>
      </c>
      <c r="E634" s="393"/>
      <c r="F634" s="101">
        <v>8.5500000000000007</v>
      </c>
      <c r="G634" s="101">
        <v>4.03</v>
      </c>
      <c r="H634" s="393"/>
      <c r="I634" s="101">
        <v>14.73</v>
      </c>
      <c r="J634" s="101">
        <v>5.0199999999999996</v>
      </c>
      <c r="K634" s="393"/>
      <c r="L634" s="393"/>
      <c r="M634" s="297">
        <v>8.5109999999999992</v>
      </c>
      <c r="N634" s="297">
        <v>12.180999999999999</v>
      </c>
      <c r="O634" s="297">
        <v>18.402000000000001</v>
      </c>
    </row>
    <row r="635" spans="1:15">
      <c r="A635" s="296">
        <v>41065</v>
      </c>
      <c r="B635" s="393"/>
      <c r="C635" s="102">
        <v>14.65</v>
      </c>
      <c r="D635" s="102">
        <v>3.53</v>
      </c>
      <c r="E635" s="393"/>
      <c r="F635" s="102">
        <v>8.5399999999999991</v>
      </c>
      <c r="G635" s="102">
        <v>4.03</v>
      </c>
      <c r="H635" s="393"/>
      <c r="I635" s="102">
        <v>14.73</v>
      </c>
      <c r="J635" s="102">
        <v>5.0199999999999996</v>
      </c>
      <c r="K635" s="393"/>
      <c r="L635" s="393"/>
      <c r="M635" s="297">
        <v>8.5020000000000007</v>
      </c>
      <c r="N635" s="297">
        <v>12.179</v>
      </c>
      <c r="O635" s="297">
        <v>18.416</v>
      </c>
    </row>
    <row r="636" spans="1:15">
      <c r="A636" s="296">
        <v>41066</v>
      </c>
      <c r="B636" s="393"/>
      <c r="C636" s="101">
        <v>14.64</v>
      </c>
      <c r="D636" s="101">
        <v>3.63</v>
      </c>
      <c r="E636" s="393"/>
      <c r="F636" s="101">
        <v>8.5399999999999991</v>
      </c>
      <c r="G636" s="101">
        <v>4.12</v>
      </c>
      <c r="H636" s="393"/>
      <c r="I636" s="101">
        <v>14.72</v>
      </c>
      <c r="J636" s="101">
        <v>5.1100000000000003</v>
      </c>
      <c r="K636" s="393"/>
      <c r="L636" s="393"/>
      <c r="M636" s="297">
        <v>8.5190000000000001</v>
      </c>
      <c r="N636" s="297">
        <v>12.196</v>
      </c>
      <c r="O636" s="297">
        <v>18.524999999999999</v>
      </c>
    </row>
    <row r="637" spans="1:15">
      <c r="A637" s="296">
        <v>41067</v>
      </c>
      <c r="B637" s="393"/>
      <c r="C637" s="102">
        <v>14.64</v>
      </c>
      <c r="D637" s="102">
        <v>3.69</v>
      </c>
      <c r="E637" s="393"/>
      <c r="F637" s="102">
        <v>8.5399999999999991</v>
      </c>
      <c r="G637" s="102">
        <v>4.1399999999999997</v>
      </c>
      <c r="H637" s="393"/>
      <c r="I637" s="102">
        <v>14.72</v>
      </c>
      <c r="J637" s="102">
        <v>5.15</v>
      </c>
      <c r="K637" s="393"/>
      <c r="L637" s="393"/>
      <c r="M637" s="297">
        <v>8.4169999999999998</v>
      </c>
      <c r="N637" s="297">
        <v>12.007</v>
      </c>
      <c r="O637" s="297">
        <v>18.164000000000001</v>
      </c>
    </row>
    <row r="638" spans="1:15">
      <c r="A638" s="296">
        <v>41068</v>
      </c>
      <c r="B638" s="393"/>
      <c r="C638" s="101">
        <v>14.64</v>
      </c>
      <c r="D638" s="101">
        <v>3.65</v>
      </c>
      <c r="E638" s="393"/>
      <c r="F638" s="101">
        <v>8.5299999999999994</v>
      </c>
      <c r="G638" s="101">
        <v>4.1100000000000003</v>
      </c>
      <c r="H638" s="393"/>
      <c r="I638" s="101">
        <v>14.72</v>
      </c>
      <c r="J638" s="101">
        <v>5.12</v>
      </c>
      <c r="K638" s="393"/>
      <c r="L638" s="393"/>
      <c r="M638" s="297">
        <v>8.3800000000000008</v>
      </c>
      <c r="N638" s="297">
        <v>12.02</v>
      </c>
      <c r="O638" s="297">
        <v>18.164999999999999</v>
      </c>
    </row>
    <row r="639" spans="1:15">
      <c r="A639" s="296">
        <v>41071</v>
      </c>
      <c r="B639" s="393"/>
      <c r="C639" s="102">
        <v>14.63</v>
      </c>
      <c r="D639" s="102">
        <v>3.63</v>
      </c>
      <c r="E639" s="393"/>
      <c r="F639" s="102">
        <v>8.5299999999999994</v>
      </c>
      <c r="G639" s="102">
        <v>4.07</v>
      </c>
      <c r="H639" s="393"/>
      <c r="I639" s="102">
        <v>14.71</v>
      </c>
      <c r="J639" s="102">
        <v>5.08</v>
      </c>
      <c r="K639" s="393"/>
      <c r="L639" s="393"/>
      <c r="M639" s="297">
        <v>8.2509999999999994</v>
      </c>
      <c r="N639" s="297">
        <v>11.933</v>
      </c>
      <c r="O639" s="297">
        <v>17.952000000000002</v>
      </c>
    </row>
    <row r="640" spans="1:15">
      <c r="A640" s="296">
        <v>41072</v>
      </c>
      <c r="B640" s="393"/>
      <c r="C640" s="101">
        <v>14.63</v>
      </c>
      <c r="D640" s="101">
        <v>3.75</v>
      </c>
      <c r="E640" s="393"/>
      <c r="F640" s="101">
        <v>8.52</v>
      </c>
      <c r="G640" s="101">
        <v>4.1900000000000004</v>
      </c>
      <c r="H640" s="393"/>
      <c r="I640" s="101">
        <v>14.71</v>
      </c>
      <c r="J640" s="101">
        <v>5.21</v>
      </c>
      <c r="K640" s="393"/>
      <c r="L640" s="393"/>
      <c r="M640" s="297">
        <v>8.3140000000000001</v>
      </c>
      <c r="N640" s="297">
        <v>12.053000000000001</v>
      </c>
      <c r="O640" s="297">
        <v>18.184000000000001</v>
      </c>
    </row>
    <row r="641" spans="1:15">
      <c r="A641" s="296">
        <v>41073</v>
      </c>
      <c r="B641" s="393"/>
      <c r="C641" s="102">
        <v>14.63</v>
      </c>
      <c r="D641" s="102">
        <v>3.82</v>
      </c>
      <c r="E641" s="393"/>
      <c r="F641" s="102">
        <v>8.52</v>
      </c>
      <c r="G641" s="102">
        <v>4.25</v>
      </c>
      <c r="H641" s="393"/>
      <c r="I641" s="102">
        <v>14.71</v>
      </c>
      <c r="J641" s="102">
        <v>5.27</v>
      </c>
      <c r="K641" s="393"/>
      <c r="L641" s="393"/>
      <c r="M641" s="297">
        <v>8.3379999999999992</v>
      </c>
      <c r="N641" s="297">
        <v>12.092000000000001</v>
      </c>
      <c r="O641" s="297">
        <v>18.221</v>
      </c>
    </row>
    <row r="642" spans="1:15">
      <c r="A642" s="296">
        <v>41074</v>
      </c>
      <c r="B642" s="393"/>
      <c r="C642" s="101">
        <v>14.62</v>
      </c>
      <c r="D642" s="101">
        <v>3.82</v>
      </c>
      <c r="E642" s="393"/>
      <c r="F642" s="101">
        <v>8.52</v>
      </c>
      <c r="G642" s="101">
        <v>4.2699999999999996</v>
      </c>
      <c r="H642" s="393"/>
      <c r="I642" s="101">
        <v>14.7</v>
      </c>
      <c r="J642" s="101">
        <v>5.3</v>
      </c>
      <c r="K642" s="393"/>
      <c r="L642" s="393"/>
      <c r="M642" s="297">
        <v>8.3919999999999995</v>
      </c>
      <c r="N642" s="297">
        <v>12.048999999999999</v>
      </c>
      <c r="O642" s="297">
        <v>18.283000000000001</v>
      </c>
    </row>
    <row r="643" spans="1:15">
      <c r="A643" s="296">
        <v>41075</v>
      </c>
      <c r="B643" s="393"/>
      <c r="C643" s="102">
        <v>14.62</v>
      </c>
      <c r="D643" s="102">
        <v>3.76</v>
      </c>
      <c r="E643" s="393"/>
      <c r="F643" s="102">
        <v>8.52</v>
      </c>
      <c r="G643" s="102">
        <v>4.24</v>
      </c>
      <c r="H643" s="393"/>
      <c r="I643" s="102">
        <v>14.7</v>
      </c>
      <c r="J643" s="102">
        <v>5.25</v>
      </c>
      <c r="K643" s="393"/>
      <c r="L643" s="393"/>
      <c r="M643" s="297">
        <v>8.3469999999999995</v>
      </c>
      <c r="N643" s="297">
        <v>11.827</v>
      </c>
      <c r="O643" s="297">
        <v>18.187000000000001</v>
      </c>
    </row>
    <row r="644" spans="1:15">
      <c r="A644" s="296">
        <v>41078</v>
      </c>
      <c r="B644" s="393"/>
      <c r="C644" s="101">
        <v>14.61</v>
      </c>
      <c r="D644" s="101">
        <v>3.74</v>
      </c>
      <c r="E644" s="393"/>
      <c r="F644" s="101">
        <v>8.51</v>
      </c>
      <c r="G644" s="101">
        <v>4.2300000000000004</v>
      </c>
      <c r="H644" s="393"/>
      <c r="I644" s="101">
        <v>14.69</v>
      </c>
      <c r="J644" s="101">
        <v>5.26</v>
      </c>
      <c r="K644" s="393"/>
      <c r="L644" s="393"/>
      <c r="M644" s="297">
        <v>8.3019999999999996</v>
      </c>
      <c r="N644" s="297">
        <v>11.593999999999999</v>
      </c>
      <c r="O644" s="297">
        <v>18.260999999999999</v>
      </c>
    </row>
    <row r="645" spans="1:15">
      <c r="A645" s="296">
        <v>41079</v>
      </c>
      <c r="B645" s="393"/>
      <c r="C645" s="102">
        <v>14.61</v>
      </c>
      <c r="D645" s="102">
        <v>3.84</v>
      </c>
      <c r="E645" s="393"/>
      <c r="F645" s="102">
        <v>8.5</v>
      </c>
      <c r="G645" s="102">
        <v>4.3499999999999996</v>
      </c>
      <c r="H645" s="393"/>
      <c r="I645" s="102">
        <v>14.69</v>
      </c>
      <c r="J645" s="102">
        <v>5.38</v>
      </c>
      <c r="K645" s="393"/>
      <c r="L645" s="393"/>
      <c r="M645" s="297">
        <v>8.2810000000000006</v>
      </c>
      <c r="N645" s="297">
        <v>11.552</v>
      </c>
      <c r="O645" s="297">
        <v>18.100000000000001</v>
      </c>
    </row>
    <row r="646" spans="1:15">
      <c r="A646" s="296">
        <v>41080</v>
      </c>
      <c r="B646" s="393"/>
      <c r="C646" s="101">
        <v>14.61</v>
      </c>
      <c r="D646" s="101">
        <v>3.9</v>
      </c>
      <c r="E646" s="393"/>
      <c r="F646" s="101">
        <v>8.5</v>
      </c>
      <c r="G646" s="101">
        <v>4.4000000000000004</v>
      </c>
      <c r="H646" s="393"/>
      <c r="I646" s="101">
        <v>14.69</v>
      </c>
      <c r="J646" s="101">
        <v>5.42</v>
      </c>
      <c r="K646" s="393"/>
      <c r="L646" s="393"/>
      <c r="M646" s="297">
        <v>8.1980000000000004</v>
      </c>
      <c r="N646" s="297">
        <v>11.368</v>
      </c>
      <c r="O646" s="297">
        <v>17.952999999999999</v>
      </c>
    </row>
    <row r="647" spans="1:15">
      <c r="A647" s="296">
        <v>41081</v>
      </c>
      <c r="B647" s="393"/>
      <c r="C647" s="102">
        <v>14.6</v>
      </c>
      <c r="D647" s="102">
        <v>3.82</v>
      </c>
      <c r="E647" s="393"/>
      <c r="F647" s="102">
        <v>8.5</v>
      </c>
      <c r="G647" s="102">
        <v>4.33</v>
      </c>
      <c r="H647" s="393"/>
      <c r="I647" s="102">
        <v>14.68</v>
      </c>
      <c r="J647" s="102">
        <v>5.34</v>
      </c>
      <c r="K647" s="393"/>
      <c r="L647" s="393"/>
      <c r="M647" s="297">
        <v>8.1440000000000001</v>
      </c>
      <c r="N647" s="297">
        <v>11.321999999999999</v>
      </c>
      <c r="O647" s="297">
        <v>17.858000000000001</v>
      </c>
    </row>
    <row r="648" spans="1:15">
      <c r="A648" s="296">
        <v>41082</v>
      </c>
      <c r="B648" s="393"/>
      <c r="C648" s="101">
        <v>14.6</v>
      </c>
      <c r="D648" s="101">
        <v>3.85</v>
      </c>
      <c r="E648" s="393"/>
      <c r="F648" s="101">
        <v>8.5</v>
      </c>
      <c r="G648" s="101">
        <v>4.3499999999999996</v>
      </c>
      <c r="H648" s="393"/>
      <c r="I648" s="101">
        <v>14.68</v>
      </c>
      <c r="J648" s="101">
        <v>5.37</v>
      </c>
      <c r="K648" s="393"/>
      <c r="L648" s="393"/>
      <c r="M648" s="297">
        <v>8.1349999999999998</v>
      </c>
      <c r="N648" s="297">
        <v>11.297000000000001</v>
      </c>
      <c r="O648" s="297">
        <v>17.823</v>
      </c>
    </row>
    <row r="649" spans="1:15">
      <c r="A649" s="296">
        <v>41085</v>
      </c>
      <c r="B649" s="393"/>
      <c r="C649" s="102">
        <v>14.59</v>
      </c>
      <c r="D649" s="102">
        <v>3.77</v>
      </c>
      <c r="E649" s="393"/>
      <c r="F649" s="102">
        <v>8.49</v>
      </c>
      <c r="G649" s="102">
        <v>4.2699999999999996</v>
      </c>
      <c r="H649" s="393"/>
      <c r="I649" s="102">
        <v>14.67</v>
      </c>
      <c r="J649" s="102">
        <v>5.29</v>
      </c>
      <c r="K649" s="393"/>
      <c r="L649" s="393"/>
      <c r="M649" s="297">
        <v>8.1270000000000007</v>
      </c>
      <c r="N649" s="297">
        <v>11.21</v>
      </c>
      <c r="O649" s="297">
        <v>17.844000000000001</v>
      </c>
    </row>
    <row r="650" spans="1:15">
      <c r="A650" s="296">
        <v>41086</v>
      </c>
      <c r="B650" s="393"/>
      <c r="C650" s="101">
        <v>14.59</v>
      </c>
      <c r="D650" s="101">
        <v>3.81</v>
      </c>
      <c r="E650" s="393"/>
      <c r="F650" s="101">
        <v>8.49</v>
      </c>
      <c r="G650" s="101">
        <v>4.33</v>
      </c>
      <c r="H650" s="393"/>
      <c r="I650" s="101">
        <v>14.67</v>
      </c>
      <c r="J650" s="101">
        <v>5.35</v>
      </c>
      <c r="K650" s="393"/>
      <c r="L650" s="393"/>
      <c r="M650" s="297">
        <v>8.1590000000000007</v>
      </c>
      <c r="N650" s="297">
        <v>11.295999999999999</v>
      </c>
      <c r="O650" s="297">
        <v>17.869</v>
      </c>
    </row>
    <row r="651" spans="1:15">
      <c r="A651" s="296">
        <v>41087</v>
      </c>
      <c r="B651" s="393"/>
      <c r="C651" s="102">
        <v>14.59</v>
      </c>
      <c r="D651" s="102">
        <v>3.86</v>
      </c>
      <c r="E651" s="393"/>
      <c r="F651" s="102">
        <v>8.48</v>
      </c>
      <c r="G651" s="102">
        <v>4.3899999999999997</v>
      </c>
      <c r="H651" s="393"/>
      <c r="I651" s="102">
        <v>14.67</v>
      </c>
      <c r="J651" s="102">
        <v>5.39</v>
      </c>
      <c r="K651" s="393"/>
      <c r="L651" s="393"/>
      <c r="M651" s="297">
        <v>8.1440000000000001</v>
      </c>
      <c r="N651" s="297">
        <v>11.278</v>
      </c>
      <c r="O651" s="297">
        <v>17.934999999999999</v>
      </c>
    </row>
    <row r="652" spans="1:15">
      <c r="A652" s="296">
        <v>41088</v>
      </c>
      <c r="B652" s="393"/>
      <c r="C652" s="101">
        <v>14.58</v>
      </c>
      <c r="D652" s="101">
        <v>3.83</v>
      </c>
      <c r="E652" s="393"/>
      <c r="F652" s="101">
        <v>8.48</v>
      </c>
      <c r="G652" s="101">
        <v>4.34</v>
      </c>
      <c r="H652" s="393"/>
      <c r="I652" s="101">
        <v>14.66</v>
      </c>
      <c r="J652" s="101">
        <v>5.35</v>
      </c>
      <c r="K652" s="393"/>
      <c r="L652" s="393"/>
      <c r="M652" s="297">
        <v>8.1300000000000008</v>
      </c>
      <c r="N652" s="297">
        <v>11.329000000000001</v>
      </c>
      <c r="O652" s="297">
        <v>17.960999999999999</v>
      </c>
    </row>
    <row r="653" spans="1:15">
      <c r="A653" s="296">
        <v>41089</v>
      </c>
      <c r="B653" s="393"/>
      <c r="C653" s="102">
        <v>14.58</v>
      </c>
      <c r="D653" s="102">
        <v>3.86</v>
      </c>
      <c r="E653" s="393"/>
      <c r="F653" s="102">
        <v>8.48</v>
      </c>
      <c r="G653" s="102">
        <v>4.34</v>
      </c>
      <c r="H653" s="393"/>
      <c r="I653" s="102">
        <v>14.66</v>
      </c>
      <c r="J653" s="102">
        <v>5.32</v>
      </c>
      <c r="K653" s="393"/>
      <c r="L653" s="393"/>
      <c r="M653" s="297">
        <v>8.1980000000000004</v>
      </c>
      <c r="N653" s="297">
        <v>11.599</v>
      </c>
      <c r="O653" s="297">
        <v>18.285</v>
      </c>
    </row>
    <row r="654" spans="1:15">
      <c r="A654" s="296">
        <v>41090</v>
      </c>
      <c r="B654" s="393"/>
      <c r="C654" s="101">
        <v>14.58</v>
      </c>
      <c r="D654" s="101">
        <v>3.86</v>
      </c>
      <c r="E654" s="393"/>
      <c r="F654" s="101">
        <v>8.4700000000000006</v>
      </c>
      <c r="G654" s="101">
        <v>4.34</v>
      </c>
      <c r="H654" s="393"/>
      <c r="I654" s="101">
        <v>14.66</v>
      </c>
      <c r="J654" s="101">
        <v>5.32</v>
      </c>
      <c r="K654" s="393"/>
      <c r="L654" s="393"/>
      <c r="M654" s="297">
        <v>0</v>
      </c>
      <c r="N654" s="297">
        <v>0</v>
      </c>
      <c r="O654" s="297">
        <v>0</v>
      </c>
    </row>
    <row r="655" spans="1:15">
      <c r="A655" s="296">
        <v>41092</v>
      </c>
      <c r="B655" s="393"/>
      <c r="C655" s="102">
        <v>14.83</v>
      </c>
      <c r="D655" s="102">
        <v>3.8</v>
      </c>
      <c r="E655" s="393"/>
      <c r="F655" s="102">
        <v>8.49</v>
      </c>
      <c r="G655" s="102">
        <v>4.24</v>
      </c>
      <c r="H655" s="393"/>
      <c r="I655" s="102">
        <v>14.65</v>
      </c>
      <c r="J655" s="102">
        <v>5.19</v>
      </c>
      <c r="K655" s="393"/>
      <c r="L655" s="393"/>
      <c r="M655" s="297">
        <v>8.1020000000000003</v>
      </c>
      <c r="N655" s="297">
        <v>11.407</v>
      </c>
      <c r="O655" s="297">
        <v>18.09</v>
      </c>
    </row>
    <row r="656" spans="1:15">
      <c r="A656" s="296">
        <v>41093</v>
      </c>
      <c r="B656" s="393"/>
      <c r="C656" s="101">
        <v>14.83</v>
      </c>
      <c r="D656" s="101">
        <v>3.79</v>
      </c>
      <c r="E656" s="393"/>
      <c r="F656" s="101">
        <v>8.49</v>
      </c>
      <c r="G656" s="101">
        <v>4.17</v>
      </c>
      <c r="H656" s="393"/>
      <c r="I656" s="101">
        <v>14.65</v>
      </c>
      <c r="J656" s="101">
        <v>5.14</v>
      </c>
      <c r="K656" s="393"/>
      <c r="L656" s="393"/>
      <c r="M656" s="297">
        <v>8.0129999999999999</v>
      </c>
      <c r="N656" s="297">
        <v>11.27</v>
      </c>
      <c r="O656" s="297">
        <v>17.869</v>
      </c>
    </row>
    <row r="657" spans="1:15">
      <c r="A657" s="296">
        <v>41094</v>
      </c>
      <c r="B657" s="393"/>
      <c r="C657" s="102">
        <v>14.82</v>
      </c>
      <c r="D657" s="102">
        <v>3.7</v>
      </c>
      <c r="E657" s="393"/>
      <c r="F657" s="102">
        <v>8.48</v>
      </c>
      <c r="G657" s="102">
        <v>4.09</v>
      </c>
      <c r="H657" s="393"/>
      <c r="I657" s="102">
        <v>14.65</v>
      </c>
      <c r="J657" s="102">
        <v>5.0599999999999996</v>
      </c>
      <c r="K657" s="393"/>
      <c r="L657" s="393"/>
      <c r="M657" s="297">
        <v>7.9539999999999997</v>
      </c>
      <c r="N657" s="297">
        <v>11.185</v>
      </c>
      <c r="O657" s="297">
        <v>17.885999999999999</v>
      </c>
    </row>
    <row r="658" spans="1:15">
      <c r="A658" s="296">
        <v>41095</v>
      </c>
      <c r="B658" s="393"/>
      <c r="C658" s="101">
        <v>14.82</v>
      </c>
      <c r="D658" s="101">
        <v>3.63</v>
      </c>
      <c r="E658" s="393"/>
      <c r="F658" s="101">
        <v>8.48</v>
      </c>
      <c r="G658" s="101">
        <v>4.03</v>
      </c>
      <c r="H658" s="393"/>
      <c r="I658" s="101">
        <v>14.65</v>
      </c>
      <c r="J658" s="101">
        <v>5.01</v>
      </c>
      <c r="K658" s="393"/>
      <c r="L658" s="393"/>
      <c r="M658" s="297">
        <v>7.8979999999999997</v>
      </c>
      <c r="N658" s="297">
        <v>11.11</v>
      </c>
      <c r="O658" s="297">
        <v>17.853999999999999</v>
      </c>
    </row>
    <row r="659" spans="1:15">
      <c r="A659" s="296">
        <v>41096</v>
      </c>
      <c r="B659" s="393"/>
      <c r="C659" s="102">
        <v>14.82</v>
      </c>
      <c r="D659" s="102">
        <v>3.55</v>
      </c>
      <c r="E659" s="393"/>
      <c r="F659" s="102">
        <v>8.48</v>
      </c>
      <c r="G659" s="102">
        <v>3.98</v>
      </c>
      <c r="H659" s="393"/>
      <c r="I659" s="102">
        <v>14.64</v>
      </c>
      <c r="J659" s="102">
        <v>4.96</v>
      </c>
      <c r="K659" s="393"/>
      <c r="L659" s="393"/>
      <c r="M659" s="297">
        <v>7.91</v>
      </c>
      <c r="N659" s="297">
        <v>11.163</v>
      </c>
      <c r="O659" s="297">
        <v>17.895</v>
      </c>
    </row>
    <row r="660" spans="1:15">
      <c r="A660" s="296">
        <v>41099</v>
      </c>
      <c r="B660" s="393"/>
      <c r="C660" s="101">
        <v>14.81</v>
      </c>
      <c r="D660" s="101">
        <v>3.54</v>
      </c>
      <c r="E660" s="393"/>
      <c r="F660" s="101">
        <v>8.4700000000000006</v>
      </c>
      <c r="G660" s="101">
        <v>3.98</v>
      </c>
      <c r="H660" s="393"/>
      <c r="I660" s="101">
        <v>14.63</v>
      </c>
      <c r="J660" s="101">
        <v>4.96</v>
      </c>
      <c r="K660" s="393"/>
      <c r="L660" s="393"/>
      <c r="M660" s="297">
        <v>7.9580000000000002</v>
      </c>
      <c r="N660" s="297">
        <v>11.202999999999999</v>
      </c>
      <c r="O660" s="297">
        <v>17.997</v>
      </c>
    </row>
    <row r="661" spans="1:15">
      <c r="A661" s="296">
        <v>41100</v>
      </c>
      <c r="B661" s="393"/>
      <c r="C661" s="102">
        <v>14.81</v>
      </c>
      <c r="D661" s="102">
        <v>3.53</v>
      </c>
      <c r="E661" s="393"/>
      <c r="F661" s="102">
        <v>8.4700000000000006</v>
      </c>
      <c r="G661" s="102">
        <v>3.96</v>
      </c>
      <c r="H661" s="393"/>
      <c r="I661" s="102">
        <v>14.63</v>
      </c>
      <c r="J661" s="102">
        <v>4.9400000000000004</v>
      </c>
      <c r="K661" s="393"/>
      <c r="L661" s="393"/>
      <c r="M661" s="297">
        <v>7.9180000000000001</v>
      </c>
      <c r="N661" s="297">
        <v>11.106999999999999</v>
      </c>
      <c r="O661" s="297">
        <v>17.873999999999999</v>
      </c>
    </row>
    <row r="662" spans="1:15">
      <c r="A662" s="296">
        <v>41101</v>
      </c>
      <c r="B662" s="393"/>
      <c r="C662" s="101">
        <v>14.8</v>
      </c>
      <c r="D662" s="101">
        <v>3.49</v>
      </c>
      <c r="E662" s="393"/>
      <c r="F662" s="101">
        <v>8.4600000000000009</v>
      </c>
      <c r="G662" s="101">
        <v>3.91</v>
      </c>
      <c r="H662" s="393"/>
      <c r="I662" s="101">
        <v>14.63</v>
      </c>
      <c r="J662" s="101">
        <v>4.8899999999999997</v>
      </c>
      <c r="K662" s="393"/>
      <c r="L662" s="393"/>
      <c r="M662" s="297">
        <v>7.9379999999999997</v>
      </c>
      <c r="N662" s="297">
        <v>11.08</v>
      </c>
      <c r="O662" s="297">
        <v>17.893000000000001</v>
      </c>
    </row>
    <row r="663" spans="1:15">
      <c r="A663" s="296">
        <v>41102</v>
      </c>
      <c r="B663" s="393"/>
      <c r="C663" s="102">
        <v>14.8</v>
      </c>
      <c r="D663" s="102">
        <v>3.46</v>
      </c>
      <c r="E663" s="393"/>
      <c r="F663" s="102">
        <v>8.4600000000000009</v>
      </c>
      <c r="G663" s="102">
        <v>3.88</v>
      </c>
      <c r="H663" s="393"/>
      <c r="I663" s="102">
        <v>14.63</v>
      </c>
      <c r="J663" s="102">
        <v>4.8499999999999996</v>
      </c>
      <c r="K663" s="393"/>
      <c r="L663" s="393"/>
      <c r="M663" s="297">
        <v>7.9269999999999996</v>
      </c>
      <c r="N663" s="297">
        <v>11.097</v>
      </c>
      <c r="O663" s="297">
        <v>17.940999999999999</v>
      </c>
    </row>
    <row r="664" spans="1:15">
      <c r="A664" s="296">
        <v>41103</v>
      </c>
      <c r="B664" s="393"/>
      <c r="C664" s="101">
        <v>14.8</v>
      </c>
      <c r="D664" s="101">
        <v>3.46</v>
      </c>
      <c r="E664" s="393"/>
      <c r="F664" s="101">
        <v>8.4600000000000009</v>
      </c>
      <c r="G664" s="101">
        <v>3.88</v>
      </c>
      <c r="H664" s="393"/>
      <c r="I664" s="101">
        <v>14.62</v>
      </c>
      <c r="J664" s="101">
        <v>4.84</v>
      </c>
      <c r="K664" s="393"/>
      <c r="L664" s="393"/>
      <c r="M664" s="297">
        <v>7.9870000000000001</v>
      </c>
      <c r="N664" s="297">
        <v>11.105</v>
      </c>
      <c r="O664" s="297">
        <v>18.082999999999998</v>
      </c>
    </row>
    <row r="665" spans="1:15">
      <c r="A665" s="296">
        <v>41106</v>
      </c>
      <c r="B665" s="393"/>
      <c r="C665" s="102">
        <v>14.79</v>
      </c>
      <c r="D665" s="102">
        <v>3.43</v>
      </c>
      <c r="E665" s="393"/>
      <c r="F665" s="102">
        <v>8.4499999999999993</v>
      </c>
      <c r="G665" s="102">
        <v>3.85</v>
      </c>
      <c r="H665" s="393"/>
      <c r="I665" s="102">
        <v>14.62</v>
      </c>
      <c r="J665" s="102">
        <v>4.8099999999999996</v>
      </c>
      <c r="K665" s="393"/>
      <c r="L665" s="393"/>
      <c r="M665" s="297">
        <v>8.0229999999999997</v>
      </c>
      <c r="N665" s="297">
        <v>11.035</v>
      </c>
      <c r="O665" s="297">
        <v>18.117999999999999</v>
      </c>
    </row>
    <row r="666" spans="1:15">
      <c r="A666" s="296">
        <v>41107</v>
      </c>
      <c r="B666" s="393"/>
      <c r="C666" s="101">
        <v>14.79</v>
      </c>
      <c r="D666" s="101">
        <v>3.42</v>
      </c>
      <c r="E666" s="393"/>
      <c r="F666" s="101">
        <v>8.4499999999999993</v>
      </c>
      <c r="G666" s="101">
        <v>3.82</v>
      </c>
      <c r="H666" s="393"/>
      <c r="I666" s="101">
        <v>14.61</v>
      </c>
      <c r="J666" s="101">
        <v>4.79</v>
      </c>
      <c r="K666" s="393"/>
      <c r="L666" s="393"/>
      <c r="M666" s="297">
        <v>8.0250000000000004</v>
      </c>
      <c r="N666" s="297">
        <v>11.074999999999999</v>
      </c>
      <c r="O666" s="297">
        <v>18.14</v>
      </c>
    </row>
    <row r="667" spans="1:15">
      <c r="A667" s="296">
        <v>41108</v>
      </c>
      <c r="B667" s="393"/>
      <c r="C667" s="102">
        <v>14.79</v>
      </c>
      <c r="D667" s="102">
        <v>3.38</v>
      </c>
      <c r="E667" s="393"/>
      <c r="F667" s="102">
        <v>8.4499999999999993</v>
      </c>
      <c r="G667" s="102">
        <v>3.78</v>
      </c>
      <c r="H667" s="393"/>
      <c r="I667" s="102">
        <v>14.61</v>
      </c>
      <c r="J667" s="102">
        <v>4.75</v>
      </c>
      <c r="K667" s="393"/>
      <c r="L667" s="393"/>
      <c r="M667" s="297">
        <v>7.9020000000000001</v>
      </c>
      <c r="N667" s="297">
        <v>11.047000000000001</v>
      </c>
      <c r="O667" s="297">
        <v>18.102</v>
      </c>
    </row>
    <row r="668" spans="1:15">
      <c r="A668" s="296">
        <v>41109</v>
      </c>
      <c r="B668" s="393"/>
      <c r="C668" s="101">
        <v>14.78</v>
      </c>
      <c r="D668" s="101">
        <v>3.37</v>
      </c>
      <c r="E668" s="393"/>
      <c r="F668" s="101">
        <v>8.44</v>
      </c>
      <c r="G668" s="101">
        <v>3.77</v>
      </c>
      <c r="H668" s="393"/>
      <c r="I668" s="101">
        <v>14.61</v>
      </c>
      <c r="J668" s="101">
        <v>4.74</v>
      </c>
      <c r="K668" s="393"/>
      <c r="L668" s="393"/>
      <c r="M668" s="297">
        <v>7.8250000000000002</v>
      </c>
      <c r="N668" s="297">
        <v>10.981999999999999</v>
      </c>
      <c r="O668" s="297">
        <v>17.988</v>
      </c>
    </row>
    <row r="669" spans="1:15">
      <c r="A669" s="296">
        <v>41110</v>
      </c>
      <c r="B669" s="393"/>
      <c r="C669" s="102">
        <v>14.78</v>
      </c>
      <c r="D669" s="102">
        <v>3.33</v>
      </c>
      <c r="E669" s="393"/>
      <c r="F669" s="102">
        <v>8.44</v>
      </c>
      <c r="G669" s="102">
        <v>3.71</v>
      </c>
      <c r="H669" s="393"/>
      <c r="I669" s="102">
        <v>14.6</v>
      </c>
      <c r="J669" s="102">
        <v>4.7</v>
      </c>
      <c r="K669" s="393"/>
      <c r="L669" s="393"/>
      <c r="M669" s="297">
        <v>7.8150000000000004</v>
      </c>
      <c r="N669" s="297">
        <v>10.972</v>
      </c>
      <c r="O669" s="297">
        <v>17.971</v>
      </c>
    </row>
    <row r="670" spans="1:15">
      <c r="A670" s="296">
        <v>41113</v>
      </c>
      <c r="B670" s="393"/>
      <c r="C670" s="101">
        <v>14.77</v>
      </c>
      <c r="D670" s="101">
        <v>3.35</v>
      </c>
      <c r="E670" s="393"/>
      <c r="F670" s="101">
        <v>8.43</v>
      </c>
      <c r="G670" s="101">
        <v>3.76</v>
      </c>
      <c r="H670" s="393"/>
      <c r="I670" s="101">
        <v>14.6</v>
      </c>
      <c r="J670" s="101">
        <v>4.7699999999999996</v>
      </c>
      <c r="K670" s="393"/>
      <c r="L670" s="393"/>
      <c r="M670" s="297">
        <v>7.9820000000000002</v>
      </c>
      <c r="N670" s="297">
        <v>11.345000000000001</v>
      </c>
      <c r="O670" s="297">
        <v>18.266999999999999</v>
      </c>
    </row>
    <row r="671" spans="1:15">
      <c r="A671" s="296">
        <v>41114</v>
      </c>
      <c r="B671" s="393"/>
      <c r="C671" s="102">
        <v>14.77</v>
      </c>
      <c r="D671" s="102">
        <v>3.39</v>
      </c>
      <c r="E671" s="393"/>
      <c r="F671" s="102">
        <v>8.43</v>
      </c>
      <c r="G671" s="102">
        <v>3.81</v>
      </c>
      <c r="H671" s="393"/>
      <c r="I671" s="102">
        <v>14.59</v>
      </c>
      <c r="J671" s="102">
        <v>4.83</v>
      </c>
      <c r="K671" s="393"/>
      <c r="L671" s="393"/>
      <c r="M671" s="297">
        <v>8.0459999999999994</v>
      </c>
      <c r="N671" s="297">
        <v>11.468999999999999</v>
      </c>
      <c r="O671" s="297">
        <v>18.501000000000001</v>
      </c>
    </row>
    <row r="672" spans="1:15">
      <c r="A672" s="296">
        <v>41115</v>
      </c>
      <c r="B672" s="393"/>
      <c r="C672" s="101">
        <v>14.77</v>
      </c>
      <c r="D672" s="101">
        <v>3.41</v>
      </c>
      <c r="E672" s="393"/>
      <c r="F672" s="101">
        <v>8.43</v>
      </c>
      <c r="G672" s="101">
        <v>3.84</v>
      </c>
      <c r="H672" s="393"/>
      <c r="I672" s="101">
        <v>14.59</v>
      </c>
      <c r="J672" s="101">
        <v>4.8499999999999996</v>
      </c>
      <c r="K672" s="393"/>
      <c r="L672" s="393"/>
      <c r="M672" s="297">
        <v>8.1029999999999998</v>
      </c>
      <c r="N672" s="297">
        <v>11.609</v>
      </c>
      <c r="O672" s="297">
        <v>18.562000000000001</v>
      </c>
    </row>
    <row r="673" spans="1:15">
      <c r="A673" s="296">
        <v>41116</v>
      </c>
      <c r="B673" s="393"/>
      <c r="C673" s="102">
        <v>14.76</v>
      </c>
      <c r="D673" s="102">
        <v>3.45</v>
      </c>
      <c r="E673" s="393"/>
      <c r="F673" s="102">
        <v>8.42</v>
      </c>
      <c r="G673" s="102">
        <v>3.87</v>
      </c>
      <c r="H673" s="393"/>
      <c r="I673" s="102">
        <v>14.59</v>
      </c>
      <c r="J673" s="102">
        <v>4.87</v>
      </c>
      <c r="K673" s="393"/>
      <c r="L673" s="393"/>
      <c r="M673" s="297">
        <v>8.0380000000000003</v>
      </c>
      <c r="N673" s="297">
        <v>11.558</v>
      </c>
      <c r="O673" s="297">
        <v>18.492000000000001</v>
      </c>
    </row>
    <row r="674" spans="1:15">
      <c r="A674" s="296">
        <v>41117</v>
      </c>
      <c r="B674" s="393"/>
      <c r="C674" s="101">
        <v>14.76</v>
      </c>
      <c r="D674" s="101">
        <v>3.51</v>
      </c>
      <c r="E674" s="393"/>
      <c r="F674" s="101">
        <v>8.42</v>
      </c>
      <c r="G674" s="101">
        <v>3.91</v>
      </c>
      <c r="H674" s="393"/>
      <c r="I674" s="101">
        <v>14.59</v>
      </c>
      <c r="J674" s="101">
        <v>4.9000000000000004</v>
      </c>
      <c r="K674" s="393"/>
      <c r="L674" s="393"/>
      <c r="M674" s="297">
        <v>7.9480000000000004</v>
      </c>
      <c r="N674" s="297">
        <v>11.494</v>
      </c>
      <c r="O674" s="297">
        <v>18.437999999999999</v>
      </c>
    </row>
    <row r="675" spans="1:15">
      <c r="A675" s="296">
        <v>41120</v>
      </c>
      <c r="B675" s="393"/>
      <c r="C675" s="102">
        <v>14.75</v>
      </c>
      <c r="D675" s="102">
        <v>3.47</v>
      </c>
      <c r="E675" s="393"/>
      <c r="F675" s="102">
        <v>8.41</v>
      </c>
      <c r="G675" s="102">
        <v>3.83</v>
      </c>
      <c r="H675" s="393"/>
      <c r="I675" s="102">
        <v>14.58</v>
      </c>
      <c r="J675" s="102">
        <v>4.83</v>
      </c>
      <c r="K675" s="393"/>
      <c r="L675" s="393"/>
      <c r="M675" s="297">
        <v>7.8040000000000003</v>
      </c>
      <c r="N675" s="297">
        <v>11.278</v>
      </c>
      <c r="O675" s="297">
        <v>18.247</v>
      </c>
    </row>
    <row r="676" spans="1:15">
      <c r="A676" s="296">
        <v>41121</v>
      </c>
      <c r="B676" s="393"/>
      <c r="C676" s="101">
        <v>14.75</v>
      </c>
      <c r="D676" s="101">
        <v>3.36</v>
      </c>
      <c r="E676" s="393"/>
      <c r="F676" s="101">
        <v>8.41</v>
      </c>
      <c r="G676" s="101">
        <v>3.73</v>
      </c>
      <c r="H676" s="393"/>
      <c r="I676" s="101">
        <v>14.57</v>
      </c>
      <c r="J676" s="101">
        <v>4.7300000000000004</v>
      </c>
      <c r="K676" s="393"/>
      <c r="L676" s="393"/>
      <c r="M676" s="297">
        <v>7.6660000000000004</v>
      </c>
      <c r="N676" s="297">
        <v>11.332000000000001</v>
      </c>
      <c r="O676" s="297">
        <v>17.977</v>
      </c>
    </row>
    <row r="677" spans="1:15">
      <c r="A677" s="296">
        <v>41122</v>
      </c>
      <c r="B677" s="393"/>
      <c r="C677" s="102">
        <v>14.91</v>
      </c>
      <c r="D677" s="102">
        <v>3.31</v>
      </c>
      <c r="E677" s="393"/>
      <c r="F677" s="102">
        <v>8.5399999999999991</v>
      </c>
      <c r="G677" s="102">
        <v>3.65</v>
      </c>
      <c r="H677" s="393"/>
      <c r="I677" s="102">
        <v>15.02</v>
      </c>
      <c r="J677" s="102">
        <v>5.12</v>
      </c>
      <c r="K677" s="393"/>
      <c r="L677" s="393"/>
      <c r="M677" s="297">
        <v>7.5880000000000001</v>
      </c>
      <c r="N677" s="297">
        <v>11.19</v>
      </c>
      <c r="O677" s="297">
        <v>17.940000000000001</v>
      </c>
    </row>
    <row r="678" spans="1:15">
      <c r="A678" s="296">
        <v>41123</v>
      </c>
      <c r="B678" s="393"/>
      <c r="C678" s="101">
        <v>14.91</v>
      </c>
      <c r="D678" s="101">
        <v>3.2</v>
      </c>
      <c r="E678" s="393"/>
      <c r="F678" s="101">
        <v>8.5399999999999991</v>
      </c>
      <c r="G678" s="101">
        <v>3.53</v>
      </c>
      <c r="H678" s="393"/>
      <c r="I678" s="101">
        <v>15.02</v>
      </c>
      <c r="J678" s="101">
        <v>5.01</v>
      </c>
      <c r="K678" s="393"/>
      <c r="L678" s="393"/>
      <c r="M678" s="297">
        <v>7.5380000000000003</v>
      </c>
      <c r="N678" s="297">
        <v>11.156000000000001</v>
      </c>
      <c r="O678" s="297">
        <v>17.82</v>
      </c>
    </row>
    <row r="679" spans="1:15">
      <c r="A679" s="296">
        <v>41124</v>
      </c>
      <c r="B679" s="393"/>
      <c r="C679" s="102">
        <v>14.91</v>
      </c>
      <c r="D679" s="102">
        <v>3.33</v>
      </c>
      <c r="E679" s="393"/>
      <c r="F679" s="102">
        <v>8.5399999999999991</v>
      </c>
      <c r="G679" s="102">
        <v>3.65</v>
      </c>
      <c r="H679" s="393"/>
      <c r="I679" s="102">
        <v>15.01</v>
      </c>
      <c r="J679" s="102">
        <v>5.1100000000000003</v>
      </c>
      <c r="K679" s="393"/>
      <c r="L679" s="393"/>
      <c r="M679" s="297">
        <v>7.5389999999999997</v>
      </c>
      <c r="N679" s="297">
        <v>11.052</v>
      </c>
      <c r="O679" s="297">
        <v>17.716999999999999</v>
      </c>
    </row>
    <row r="680" spans="1:15">
      <c r="A680" s="296">
        <v>41127</v>
      </c>
      <c r="B680" s="393"/>
      <c r="C680" s="101">
        <v>14.9</v>
      </c>
      <c r="D680" s="101">
        <v>3.3</v>
      </c>
      <c r="E680" s="393"/>
      <c r="F680" s="101">
        <v>8.5299999999999994</v>
      </c>
      <c r="G680" s="101">
        <v>3.58</v>
      </c>
      <c r="H680" s="393"/>
      <c r="I680" s="101">
        <v>15.01</v>
      </c>
      <c r="J680" s="101">
        <v>5.03</v>
      </c>
      <c r="K680" s="393"/>
      <c r="L680" s="393"/>
      <c r="M680" s="297">
        <v>7.41</v>
      </c>
      <c r="N680" s="297">
        <v>10.749000000000001</v>
      </c>
      <c r="O680" s="297">
        <v>17.510999999999999</v>
      </c>
    </row>
    <row r="681" spans="1:15">
      <c r="A681" s="296">
        <v>41128</v>
      </c>
      <c r="B681" s="393"/>
      <c r="C681" s="102">
        <v>14.89</v>
      </c>
      <c r="D681" s="102">
        <v>3.36</v>
      </c>
      <c r="E681" s="393"/>
      <c r="F681" s="102">
        <v>8.5299999999999994</v>
      </c>
      <c r="G681" s="102">
        <v>3.6</v>
      </c>
      <c r="H681" s="393"/>
      <c r="I681" s="102">
        <v>15</v>
      </c>
      <c r="J681" s="102">
        <v>5.03</v>
      </c>
      <c r="K681" s="393"/>
      <c r="L681" s="393"/>
      <c r="M681" s="297">
        <v>7.3490000000000002</v>
      </c>
      <c r="N681" s="297">
        <v>10.587</v>
      </c>
      <c r="O681" s="297">
        <v>17.344999999999999</v>
      </c>
    </row>
    <row r="682" spans="1:15">
      <c r="A682" s="296">
        <v>41129</v>
      </c>
      <c r="B682" s="393"/>
      <c r="C682" s="101">
        <v>14.89</v>
      </c>
      <c r="D682" s="101">
        <v>3.3</v>
      </c>
      <c r="E682" s="393"/>
      <c r="F682" s="101">
        <v>8.52</v>
      </c>
      <c r="G682" s="101">
        <v>3.53</v>
      </c>
      <c r="H682" s="393"/>
      <c r="I682" s="101">
        <v>15</v>
      </c>
      <c r="J682" s="101">
        <v>4.97</v>
      </c>
      <c r="K682" s="393"/>
      <c r="L682" s="393"/>
      <c r="M682" s="297">
        <v>7.298</v>
      </c>
      <c r="N682" s="297">
        <v>10.561</v>
      </c>
      <c r="O682" s="297">
        <v>17.385999999999999</v>
      </c>
    </row>
    <row r="683" spans="1:15">
      <c r="A683" s="296">
        <v>41130</v>
      </c>
      <c r="B683" s="393"/>
      <c r="C683" s="102">
        <v>14.89</v>
      </c>
      <c r="D683" s="102">
        <v>3.3</v>
      </c>
      <c r="E683" s="393"/>
      <c r="F683" s="102">
        <v>8.52</v>
      </c>
      <c r="G683" s="102">
        <v>3.51</v>
      </c>
      <c r="H683" s="393"/>
      <c r="I683" s="102">
        <v>15</v>
      </c>
      <c r="J683" s="102">
        <v>4.95</v>
      </c>
      <c r="K683" s="393"/>
      <c r="L683" s="393"/>
      <c r="M683" s="297">
        <v>7.2380000000000004</v>
      </c>
      <c r="N683" s="297">
        <v>10.430999999999999</v>
      </c>
      <c r="O683" s="297">
        <v>17.303999999999998</v>
      </c>
    </row>
    <row r="684" spans="1:15">
      <c r="A684" s="296">
        <v>41131</v>
      </c>
      <c r="B684" s="393"/>
      <c r="C684" s="101">
        <v>14.89</v>
      </c>
      <c r="D684" s="101">
        <v>3.23</v>
      </c>
      <c r="E684" s="393"/>
      <c r="F684" s="101">
        <v>8.52</v>
      </c>
      <c r="G684" s="101">
        <v>3.44</v>
      </c>
      <c r="H684" s="393"/>
      <c r="I684" s="101">
        <v>14.99</v>
      </c>
      <c r="J684" s="101">
        <v>4.8899999999999997</v>
      </c>
      <c r="K684" s="393"/>
      <c r="L684" s="393"/>
      <c r="M684" s="297">
        <v>7.2279999999999998</v>
      </c>
      <c r="N684" s="297">
        <v>10.496</v>
      </c>
      <c r="O684" s="297">
        <v>17.353999999999999</v>
      </c>
    </row>
    <row r="685" spans="1:15">
      <c r="A685" s="296">
        <v>41134</v>
      </c>
      <c r="B685" s="393"/>
      <c r="C685" s="102">
        <v>14.88</v>
      </c>
      <c r="D685" s="102">
        <v>3.23</v>
      </c>
      <c r="E685" s="393"/>
      <c r="F685" s="102">
        <v>8.51</v>
      </c>
      <c r="G685" s="102">
        <v>3.45</v>
      </c>
      <c r="H685" s="393"/>
      <c r="I685" s="102">
        <v>14.99</v>
      </c>
      <c r="J685" s="102">
        <v>4.9000000000000004</v>
      </c>
      <c r="K685" s="393"/>
      <c r="L685" s="393"/>
      <c r="M685" s="297">
        <v>7.2290000000000001</v>
      </c>
      <c r="N685" s="297">
        <v>10.521000000000001</v>
      </c>
      <c r="O685" s="297">
        <v>17.460999999999999</v>
      </c>
    </row>
    <row r="686" spans="1:15">
      <c r="A686" s="296">
        <v>41135</v>
      </c>
      <c r="B686" s="393"/>
      <c r="C686" s="101">
        <v>14.88</v>
      </c>
      <c r="D686" s="101">
        <v>3.28</v>
      </c>
      <c r="E686" s="393"/>
      <c r="F686" s="101">
        <v>8.51</v>
      </c>
      <c r="G686" s="101">
        <v>3.48</v>
      </c>
      <c r="H686" s="393"/>
      <c r="I686" s="101">
        <v>14.98</v>
      </c>
      <c r="J686" s="101">
        <v>4.91</v>
      </c>
      <c r="K686" s="393"/>
      <c r="L686" s="393"/>
      <c r="M686" s="297">
        <v>7.2229999999999999</v>
      </c>
      <c r="N686" s="297">
        <v>10.512</v>
      </c>
      <c r="O686" s="297">
        <v>17.431999999999999</v>
      </c>
    </row>
    <row r="687" spans="1:15">
      <c r="A687" s="296">
        <v>41136</v>
      </c>
      <c r="B687" s="393"/>
      <c r="C687" s="102">
        <v>14.87</v>
      </c>
      <c r="D687" s="102">
        <v>3.35</v>
      </c>
      <c r="E687" s="393"/>
      <c r="F687" s="102">
        <v>8.5</v>
      </c>
      <c r="G687" s="102">
        <v>3.54</v>
      </c>
      <c r="H687" s="393"/>
      <c r="I687" s="102">
        <v>14.98</v>
      </c>
      <c r="J687" s="102">
        <v>4.96</v>
      </c>
      <c r="K687" s="393"/>
      <c r="L687" s="393"/>
      <c r="M687" s="297">
        <v>7.2220000000000004</v>
      </c>
      <c r="N687" s="297">
        <v>10.499000000000001</v>
      </c>
      <c r="O687" s="297">
        <v>17.472000000000001</v>
      </c>
    </row>
    <row r="688" spans="1:15">
      <c r="A688" s="296">
        <v>41137</v>
      </c>
      <c r="B688" s="393"/>
      <c r="C688" s="101">
        <v>14.87</v>
      </c>
      <c r="D688" s="101">
        <v>3.3</v>
      </c>
      <c r="E688" s="393"/>
      <c r="F688" s="101">
        <v>8.5</v>
      </c>
      <c r="G688" s="101">
        <v>3.49</v>
      </c>
      <c r="H688" s="393"/>
      <c r="I688" s="101">
        <v>14.98</v>
      </c>
      <c r="J688" s="101">
        <v>4.93</v>
      </c>
      <c r="K688" s="393"/>
      <c r="L688" s="393"/>
      <c r="M688" s="297">
        <v>7.1929999999999996</v>
      </c>
      <c r="N688" s="297">
        <v>10.506</v>
      </c>
      <c r="O688" s="297">
        <v>17.43</v>
      </c>
    </row>
    <row r="689" spans="1:15">
      <c r="A689" s="296">
        <v>41138</v>
      </c>
      <c r="B689" s="393"/>
      <c r="C689" s="102">
        <v>14.87</v>
      </c>
      <c r="D689" s="102">
        <v>3.27</v>
      </c>
      <c r="E689" s="393"/>
      <c r="F689" s="102">
        <v>8.5</v>
      </c>
      <c r="G689" s="102">
        <v>3.45</v>
      </c>
      <c r="H689" s="393"/>
      <c r="I689" s="102">
        <v>14.98</v>
      </c>
      <c r="J689" s="102">
        <v>4.8899999999999997</v>
      </c>
      <c r="K689" s="393"/>
      <c r="L689" s="393"/>
      <c r="M689" s="297">
        <v>7.15</v>
      </c>
      <c r="N689" s="297">
        <v>10.507</v>
      </c>
      <c r="O689" s="297">
        <v>17.329999999999998</v>
      </c>
    </row>
    <row r="690" spans="1:15">
      <c r="A690" s="296">
        <v>41141</v>
      </c>
      <c r="B690" s="393"/>
      <c r="C690" s="101">
        <v>14.86</v>
      </c>
      <c r="D690" s="101">
        <v>3.27</v>
      </c>
      <c r="E690" s="393"/>
      <c r="F690" s="101">
        <v>8.49</v>
      </c>
      <c r="G690" s="101">
        <v>3.44</v>
      </c>
      <c r="H690" s="393"/>
      <c r="I690" s="101">
        <v>14.97</v>
      </c>
      <c r="J690" s="101">
        <v>4.8899999999999997</v>
      </c>
      <c r="K690" s="393"/>
      <c r="L690" s="393"/>
      <c r="M690" s="297">
        <v>7.1210000000000004</v>
      </c>
      <c r="N690" s="297">
        <v>10.458</v>
      </c>
      <c r="O690" s="297">
        <v>17.251999999999999</v>
      </c>
    </row>
    <row r="691" spans="1:15">
      <c r="A691" s="296">
        <v>41142</v>
      </c>
      <c r="B691" s="393"/>
      <c r="C691" s="102">
        <v>14.86</v>
      </c>
      <c r="D691" s="102">
        <v>3.31</v>
      </c>
      <c r="E691" s="393"/>
      <c r="F691" s="102">
        <v>8.49</v>
      </c>
      <c r="G691" s="102">
        <v>3.47</v>
      </c>
      <c r="H691" s="393"/>
      <c r="I691" s="102">
        <v>14.96</v>
      </c>
      <c r="J691" s="102">
        <v>4.92</v>
      </c>
      <c r="K691" s="393"/>
      <c r="L691" s="393"/>
      <c r="M691" s="297">
        <v>7.08</v>
      </c>
      <c r="N691" s="297">
        <v>10.384</v>
      </c>
      <c r="O691" s="297">
        <v>17.222999999999999</v>
      </c>
    </row>
    <row r="692" spans="1:15">
      <c r="A692" s="296">
        <v>41143</v>
      </c>
      <c r="B692" s="393"/>
      <c r="C692" s="101">
        <v>14.85</v>
      </c>
      <c r="D692" s="101">
        <v>3.21</v>
      </c>
      <c r="E692" s="393"/>
      <c r="F692" s="101">
        <v>8.48</v>
      </c>
      <c r="G692" s="101">
        <v>3.39</v>
      </c>
      <c r="H692" s="393"/>
      <c r="I692" s="101">
        <v>14.96</v>
      </c>
      <c r="J692" s="101">
        <v>4.84</v>
      </c>
      <c r="K692" s="393"/>
      <c r="L692" s="393"/>
      <c r="M692" s="297">
        <v>7.085</v>
      </c>
      <c r="N692" s="297">
        <v>10.348000000000001</v>
      </c>
      <c r="O692" s="297">
        <v>17.265999999999998</v>
      </c>
    </row>
    <row r="693" spans="1:15">
      <c r="A693" s="296">
        <v>41144</v>
      </c>
      <c r="B693" s="393"/>
      <c r="C693" s="102">
        <v>14.85</v>
      </c>
      <c r="D693" s="102">
        <v>3.15</v>
      </c>
      <c r="E693" s="393"/>
      <c r="F693" s="102">
        <v>8.48</v>
      </c>
      <c r="G693" s="102">
        <v>3.35</v>
      </c>
      <c r="H693" s="393"/>
      <c r="I693" s="102">
        <v>14.96</v>
      </c>
      <c r="J693" s="102">
        <v>4.83</v>
      </c>
      <c r="K693" s="393"/>
      <c r="L693" s="393"/>
      <c r="M693" s="297">
        <v>7.1050000000000004</v>
      </c>
      <c r="N693" s="297">
        <v>10.34</v>
      </c>
      <c r="O693" s="297">
        <v>17.271999999999998</v>
      </c>
    </row>
    <row r="694" spans="1:15">
      <c r="A694" s="296">
        <v>41145</v>
      </c>
      <c r="B694" s="393"/>
      <c r="C694" s="101">
        <v>14.85</v>
      </c>
      <c r="D694" s="101">
        <v>3.12</v>
      </c>
      <c r="E694" s="393"/>
      <c r="F694" s="101">
        <v>8.48</v>
      </c>
      <c r="G694" s="101">
        <v>3.35</v>
      </c>
      <c r="H694" s="393"/>
      <c r="I694" s="101">
        <v>14.96</v>
      </c>
      <c r="J694" s="101">
        <v>4.82</v>
      </c>
      <c r="K694" s="393"/>
      <c r="L694" s="393"/>
      <c r="M694" s="297">
        <v>7.1849999999999996</v>
      </c>
      <c r="N694" s="297">
        <v>10.393000000000001</v>
      </c>
      <c r="O694" s="297">
        <v>17.337</v>
      </c>
    </row>
    <row r="695" spans="1:15">
      <c r="A695" s="296">
        <v>41148</v>
      </c>
      <c r="B695" s="393"/>
      <c r="C695" s="102">
        <v>14.84</v>
      </c>
      <c r="D695" s="102">
        <v>3.13</v>
      </c>
      <c r="E695" s="393"/>
      <c r="F695" s="102">
        <v>8.4700000000000006</v>
      </c>
      <c r="G695" s="102">
        <v>3.37</v>
      </c>
      <c r="H695" s="393"/>
      <c r="I695" s="102">
        <v>14.95</v>
      </c>
      <c r="J695" s="102">
        <v>4.84</v>
      </c>
      <c r="K695" s="393"/>
      <c r="L695" s="393"/>
      <c r="M695" s="297">
        <v>7.1950000000000003</v>
      </c>
      <c r="N695" s="297">
        <v>10.382999999999999</v>
      </c>
      <c r="O695" s="297">
        <v>17.34</v>
      </c>
    </row>
    <row r="696" spans="1:15">
      <c r="A696" s="296">
        <v>41149</v>
      </c>
      <c r="B696" s="393"/>
      <c r="C696" s="101">
        <v>14.84</v>
      </c>
      <c r="D696" s="101">
        <v>3.13</v>
      </c>
      <c r="E696" s="393"/>
      <c r="F696" s="101">
        <v>8.4700000000000006</v>
      </c>
      <c r="G696" s="101">
        <v>3.36</v>
      </c>
      <c r="H696" s="393"/>
      <c r="I696" s="101">
        <v>14.94</v>
      </c>
      <c r="J696" s="101">
        <v>4.83</v>
      </c>
      <c r="K696" s="393"/>
      <c r="L696" s="393"/>
      <c r="M696" s="297">
        <v>7.1749999999999998</v>
      </c>
      <c r="N696" s="297">
        <v>10.347</v>
      </c>
      <c r="O696" s="297">
        <v>17.302</v>
      </c>
    </row>
    <row r="697" spans="1:15">
      <c r="A697" s="296">
        <v>41150</v>
      </c>
      <c r="B697" s="393"/>
      <c r="C697" s="102">
        <v>14.83</v>
      </c>
      <c r="D697" s="102">
        <v>3.15</v>
      </c>
      <c r="E697" s="393"/>
      <c r="F697" s="102">
        <v>8.4600000000000009</v>
      </c>
      <c r="G697" s="102">
        <v>3.4</v>
      </c>
      <c r="H697" s="393"/>
      <c r="I697" s="102">
        <v>14.94</v>
      </c>
      <c r="J697" s="102">
        <v>4.87</v>
      </c>
      <c r="K697" s="393"/>
      <c r="L697" s="393"/>
      <c r="M697" s="297">
        <v>7.1680000000000001</v>
      </c>
      <c r="N697" s="297">
        <v>10.324999999999999</v>
      </c>
      <c r="O697" s="297">
        <v>17.247</v>
      </c>
    </row>
    <row r="698" spans="1:15">
      <c r="A698" s="296">
        <v>41151</v>
      </c>
      <c r="B698" s="393"/>
      <c r="C698" s="101">
        <v>14.83</v>
      </c>
      <c r="D698" s="101">
        <v>3.11</v>
      </c>
      <c r="E698" s="393"/>
      <c r="F698" s="101">
        <v>8.4600000000000009</v>
      </c>
      <c r="G698" s="101">
        <v>3.37</v>
      </c>
      <c r="H698" s="393"/>
      <c r="I698" s="101">
        <v>14.94</v>
      </c>
      <c r="J698" s="101">
        <v>4.84</v>
      </c>
      <c r="K698" s="393"/>
      <c r="L698" s="393"/>
      <c r="M698" s="297">
        <v>7.17</v>
      </c>
      <c r="N698" s="297">
        <v>10.331</v>
      </c>
      <c r="O698" s="297">
        <v>17.280999999999999</v>
      </c>
    </row>
    <row r="699" spans="1:15">
      <c r="A699" s="296">
        <v>41152</v>
      </c>
      <c r="B699" s="393"/>
      <c r="C699" s="102">
        <v>14.83</v>
      </c>
      <c r="D699" s="102">
        <v>3.13</v>
      </c>
      <c r="E699" s="393"/>
      <c r="F699" s="102">
        <v>8.4600000000000009</v>
      </c>
      <c r="G699" s="102">
        <v>3.39</v>
      </c>
      <c r="H699" s="393"/>
      <c r="I699" s="102">
        <v>14.94</v>
      </c>
      <c r="J699" s="102">
        <v>4.8499999999999996</v>
      </c>
      <c r="K699" s="393"/>
      <c r="L699" s="393"/>
      <c r="M699" s="297">
        <v>7.0970000000000004</v>
      </c>
      <c r="N699" s="297">
        <v>10.291</v>
      </c>
      <c r="O699" s="297">
        <v>17.350999999999999</v>
      </c>
    </row>
    <row r="700" spans="1:15">
      <c r="A700" s="296">
        <v>41155</v>
      </c>
      <c r="B700" s="393"/>
      <c r="C700" s="101">
        <v>14.82</v>
      </c>
      <c r="D700" s="101">
        <v>3.17</v>
      </c>
      <c r="E700" s="393"/>
      <c r="F700" s="101">
        <v>8.48</v>
      </c>
      <c r="G700" s="101">
        <v>3.37</v>
      </c>
      <c r="H700" s="393"/>
      <c r="I700" s="101">
        <v>14.83</v>
      </c>
      <c r="J700" s="101">
        <v>4.79</v>
      </c>
      <c r="K700" s="393"/>
      <c r="L700" s="393"/>
      <c r="M700" s="297">
        <v>7.0730000000000004</v>
      </c>
      <c r="N700" s="297">
        <v>10.269</v>
      </c>
      <c r="O700" s="297">
        <v>17.382999999999999</v>
      </c>
    </row>
    <row r="701" spans="1:15">
      <c r="A701" s="296">
        <v>41156</v>
      </c>
      <c r="B701" s="393"/>
      <c r="C701" s="102">
        <v>14.82</v>
      </c>
      <c r="D701" s="102">
        <v>3.19</v>
      </c>
      <c r="E701" s="393"/>
      <c r="F701" s="102">
        <v>8.48</v>
      </c>
      <c r="G701" s="102">
        <v>3.37</v>
      </c>
      <c r="H701" s="393"/>
      <c r="I701" s="102">
        <v>14.83</v>
      </c>
      <c r="J701" s="102">
        <v>4.82</v>
      </c>
      <c r="K701" s="393"/>
      <c r="L701" s="393"/>
      <c r="M701" s="297">
        <v>7.0069999999999997</v>
      </c>
      <c r="N701" s="297">
        <v>10.218</v>
      </c>
      <c r="O701" s="297">
        <v>17.309999999999999</v>
      </c>
    </row>
    <row r="702" spans="1:15">
      <c r="A702" s="296">
        <v>41157</v>
      </c>
      <c r="B702" s="393"/>
      <c r="C702" s="101">
        <v>14.81</v>
      </c>
      <c r="D702" s="101">
        <v>3.24</v>
      </c>
      <c r="E702" s="393"/>
      <c r="F702" s="101">
        <v>8.48</v>
      </c>
      <c r="G702" s="101">
        <v>3.42</v>
      </c>
      <c r="H702" s="393"/>
      <c r="I702" s="101">
        <v>14.83</v>
      </c>
      <c r="J702" s="101">
        <v>4.8600000000000003</v>
      </c>
      <c r="K702" s="393"/>
      <c r="L702" s="393"/>
      <c r="M702" s="297">
        <v>6.9710000000000001</v>
      </c>
      <c r="N702" s="297">
        <v>10.170999999999999</v>
      </c>
      <c r="O702" s="297">
        <v>17.358000000000001</v>
      </c>
    </row>
    <row r="703" spans="1:15">
      <c r="A703" s="296">
        <v>41158</v>
      </c>
      <c r="B703" s="393"/>
      <c r="C703" s="102">
        <v>14.81</v>
      </c>
      <c r="D703" s="102">
        <v>3.35</v>
      </c>
      <c r="E703" s="393"/>
      <c r="F703" s="102">
        <v>8.4700000000000006</v>
      </c>
      <c r="G703" s="102">
        <v>3.5</v>
      </c>
      <c r="H703" s="393"/>
      <c r="I703" s="102">
        <v>14.82</v>
      </c>
      <c r="J703" s="102">
        <v>4.92</v>
      </c>
      <c r="K703" s="393"/>
      <c r="L703" s="393"/>
      <c r="M703" s="297">
        <v>6.8929999999999998</v>
      </c>
      <c r="N703" s="297">
        <v>9.9779999999999998</v>
      </c>
      <c r="O703" s="297">
        <v>17.22</v>
      </c>
    </row>
    <row r="704" spans="1:15">
      <c r="A704" s="296">
        <v>41159</v>
      </c>
      <c r="B704" s="393"/>
      <c r="C704" s="101">
        <v>14.81</v>
      </c>
      <c r="D704" s="101">
        <v>3.31</v>
      </c>
      <c r="E704" s="393"/>
      <c r="F704" s="101">
        <v>8.4700000000000006</v>
      </c>
      <c r="G704" s="101">
        <v>3.41</v>
      </c>
      <c r="H704" s="393"/>
      <c r="I704" s="101">
        <v>14.82</v>
      </c>
      <c r="J704" s="101">
        <v>4.8099999999999996</v>
      </c>
      <c r="K704" s="393"/>
      <c r="L704" s="393"/>
      <c r="M704" s="297">
        <v>6.7130000000000001</v>
      </c>
      <c r="N704" s="297">
        <v>9.7810000000000006</v>
      </c>
      <c r="O704" s="297">
        <v>16.946000000000002</v>
      </c>
    </row>
    <row r="705" spans="1:15">
      <c r="A705" s="296">
        <v>41162</v>
      </c>
      <c r="B705" s="393"/>
      <c r="C705" s="102">
        <v>14.8</v>
      </c>
      <c r="D705" s="102">
        <v>3.35</v>
      </c>
      <c r="E705" s="393"/>
      <c r="F705" s="102">
        <v>8.4600000000000009</v>
      </c>
      <c r="G705" s="102">
        <v>3.44</v>
      </c>
      <c r="H705" s="393"/>
      <c r="I705" s="102">
        <v>14.81</v>
      </c>
      <c r="J705" s="102">
        <v>4.83</v>
      </c>
      <c r="K705" s="393"/>
      <c r="L705" s="393"/>
      <c r="M705" s="297">
        <v>6.681</v>
      </c>
      <c r="N705" s="297">
        <v>9.7279999999999998</v>
      </c>
      <c r="O705" s="297">
        <v>16.835000000000001</v>
      </c>
    </row>
    <row r="706" spans="1:15">
      <c r="A706" s="296">
        <v>41163</v>
      </c>
      <c r="B706" s="393"/>
      <c r="C706" s="101">
        <v>14.8</v>
      </c>
      <c r="D706" s="101">
        <v>3.35</v>
      </c>
      <c r="E706" s="393"/>
      <c r="F706" s="101">
        <v>8.4600000000000009</v>
      </c>
      <c r="G706" s="101">
        <v>3.46</v>
      </c>
      <c r="H706" s="393"/>
      <c r="I706" s="101">
        <v>14.81</v>
      </c>
      <c r="J706" s="101">
        <v>4.8499999999999996</v>
      </c>
      <c r="K706" s="393"/>
      <c r="L706" s="393"/>
      <c r="M706" s="297">
        <v>6.6909999999999998</v>
      </c>
      <c r="N706" s="297">
        <v>9.7390000000000008</v>
      </c>
      <c r="O706" s="297">
        <v>16.829999999999998</v>
      </c>
    </row>
    <row r="707" spans="1:15">
      <c r="A707" s="296">
        <v>41164</v>
      </c>
      <c r="B707" s="393"/>
      <c r="C707" s="102">
        <v>14.8</v>
      </c>
      <c r="D707" s="102">
        <v>3.42</v>
      </c>
      <c r="E707" s="393"/>
      <c r="F707" s="102">
        <v>8.4600000000000009</v>
      </c>
      <c r="G707" s="102">
        <v>3.49</v>
      </c>
      <c r="H707" s="393"/>
      <c r="I707" s="102">
        <v>14.81</v>
      </c>
      <c r="J707" s="102">
        <v>4.87</v>
      </c>
      <c r="K707" s="393"/>
      <c r="L707" s="393"/>
      <c r="M707" s="297">
        <v>6.5940000000000003</v>
      </c>
      <c r="N707" s="297">
        <v>9.6229999999999993</v>
      </c>
      <c r="O707" s="297">
        <v>16.646999999999998</v>
      </c>
    </row>
    <row r="708" spans="1:15">
      <c r="A708" s="296">
        <v>41165</v>
      </c>
      <c r="B708" s="393"/>
      <c r="C708" s="101">
        <v>14.79</v>
      </c>
      <c r="D708" s="101">
        <v>3.37</v>
      </c>
      <c r="E708" s="393"/>
      <c r="F708" s="101">
        <v>8.4499999999999993</v>
      </c>
      <c r="G708" s="101">
        <v>3.43</v>
      </c>
      <c r="H708" s="393"/>
      <c r="I708" s="101">
        <v>14.8</v>
      </c>
      <c r="J708" s="101">
        <v>4.8</v>
      </c>
      <c r="K708" s="393"/>
      <c r="L708" s="393"/>
      <c r="M708" s="297">
        <v>6.5789999999999997</v>
      </c>
      <c r="N708" s="297">
        <v>9.6069999999999993</v>
      </c>
      <c r="O708" s="297">
        <v>16.574000000000002</v>
      </c>
    </row>
    <row r="709" spans="1:15">
      <c r="A709" s="296">
        <v>41166</v>
      </c>
      <c r="B709" s="393"/>
      <c r="C709" s="102">
        <v>14.79</v>
      </c>
      <c r="D709" s="102">
        <v>3.47</v>
      </c>
      <c r="E709" s="393"/>
      <c r="F709" s="102">
        <v>8.4499999999999993</v>
      </c>
      <c r="G709" s="102">
        <v>3.51</v>
      </c>
      <c r="H709" s="393"/>
      <c r="I709" s="102">
        <v>14.8</v>
      </c>
      <c r="J709" s="102">
        <v>4.83</v>
      </c>
      <c r="K709" s="393"/>
      <c r="L709" s="393"/>
      <c r="M709" s="297">
        <v>6.45</v>
      </c>
      <c r="N709" s="297">
        <v>9.3879999999999999</v>
      </c>
      <c r="O709" s="297">
        <v>16.137</v>
      </c>
    </row>
    <row r="710" spans="1:15">
      <c r="A710" s="296">
        <v>41169</v>
      </c>
      <c r="B710" s="393"/>
      <c r="C710" s="101">
        <v>14.78</v>
      </c>
      <c r="D710" s="101">
        <v>3.45</v>
      </c>
      <c r="E710" s="393"/>
      <c r="F710" s="101">
        <v>8.44</v>
      </c>
      <c r="G710" s="101">
        <v>3.49</v>
      </c>
      <c r="H710" s="393"/>
      <c r="I710" s="101">
        <v>14.79</v>
      </c>
      <c r="J710" s="101">
        <v>4.82</v>
      </c>
      <c r="K710" s="393"/>
      <c r="L710" s="393"/>
      <c r="M710" s="297">
        <v>6.3979999999999997</v>
      </c>
      <c r="N710" s="297">
        <v>9.3339999999999996</v>
      </c>
      <c r="O710" s="297">
        <v>16.058</v>
      </c>
    </row>
    <row r="711" spans="1:15">
      <c r="A711" s="296">
        <v>41170</v>
      </c>
      <c r="B711" s="393"/>
      <c r="C711" s="102">
        <v>14.78</v>
      </c>
      <c r="D711" s="102">
        <v>3.41</v>
      </c>
      <c r="E711" s="393"/>
      <c r="F711" s="102">
        <v>8.44</v>
      </c>
      <c r="G711" s="102">
        <v>3.47</v>
      </c>
      <c r="H711" s="393"/>
      <c r="I711" s="102">
        <v>14.79</v>
      </c>
      <c r="J711" s="102">
        <v>4.8</v>
      </c>
      <c r="K711" s="393"/>
      <c r="L711" s="393"/>
      <c r="M711" s="297">
        <v>6.423</v>
      </c>
      <c r="N711" s="297">
        <v>9.3960000000000008</v>
      </c>
      <c r="O711" s="297">
        <v>16.053000000000001</v>
      </c>
    </row>
    <row r="712" spans="1:15">
      <c r="A712" s="296">
        <v>41171</v>
      </c>
      <c r="B712" s="393"/>
      <c r="C712" s="101">
        <v>14.78</v>
      </c>
      <c r="D712" s="101">
        <v>3.41</v>
      </c>
      <c r="E712" s="393"/>
      <c r="F712" s="101">
        <v>8.44</v>
      </c>
      <c r="G712" s="101">
        <v>3.45</v>
      </c>
      <c r="H712" s="393"/>
      <c r="I712" s="101">
        <v>14.79</v>
      </c>
      <c r="J712" s="101">
        <v>4.78</v>
      </c>
      <c r="K712" s="393"/>
      <c r="L712" s="393"/>
      <c r="M712" s="297">
        <v>6.3979999999999997</v>
      </c>
      <c r="N712" s="297">
        <v>9.4019999999999992</v>
      </c>
      <c r="O712" s="297">
        <v>15.948</v>
      </c>
    </row>
    <row r="713" spans="1:15">
      <c r="A713" s="296">
        <v>41172</v>
      </c>
      <c r="B713" s="393"/>
      <c r="C713" s="102">
        <v>14.77</v>
      </c>
      <c r="D713" s="102">
        <v>3.38</v>
      </c>
      <c r="E713" s="393"/>
      <c r="F713" s="102">
        <v>8.43</v>
      </c>
      <c r="G713" s="102">
        <v>3.42</v>
      </c>
      <c r="H713" s="393"/>
      <c r="I713" s="102">
        <v>14.78</v>
      </c>
      <c r="J713" s="102">
        <v>4.76</v>
      </c>
      <c r="K713" s="393"/>
      <c r="L713" s="393"/>
      <c r="M713" s="297">
        <v>6.4539999999999997</v>
      </c>
      <c r="N713" s="297">
        <v>9.4830000000000005</v>
      </c>
      <c r="O713" s="297">
        <v>16.047000000000001</v>
      </c>
    </row>
    <row r="714" spans="1:15">
      <c r="A714" s="296">
        <v>41173</v>
      </c>
      <c r="B714" s="393"/>
      <c r="C714" s="101">
        <v>14.77</v>
      </c>
      <c r="D714" s="101">
        <v>3.41</v>
      </c>
      <c r="E714" s="393"/>
      <c r="F714" s="101">
        <v>8.43</v>
      </c>
      <c r="G714" s="101">
        <v>3.44</v>
      </c>
      <c r="H714" s="393"/>
      <c r="I714" s="101">
        <v>14.78</v>
      </c>
      <c r="J714" s="101">
        <v>4.7699999999999996</v>
      </c>
      <c r="K714" s="393"/>
      <c r="L714" s="393"/>
      <c r="M714" s="297">
        <v>6.45</v>
      </c>
      <c r="N714" s="297">
        <v>9.4659999999999993</v>
      </c>
      <c r="O714" s="297">
        <v>16.036000000000001</v>
      </c>
    </row>
    <row r="715" spans="1:15">
      <c r="A715" s="296">
        <v>41176</v>
      </c>
      <c r="B715" s="393"/>
      <c r="C715" s="102">
        <v>14.76</v>
      </c>
      <c r="D715" s="102">
        <v>3.39</v>
      </c>
      <c r="E715" s="393"/>
      <c r="F715" s="102">
        <v>8.42</v>
      </c>
      <c r="G715" s="102">
        <v>3.41</v>
      </c>
      <c r="H715" s="393"/>
      <c r="I715" s="102">
        <v>14.77</v>
      </c>
      <c r="J715" s="102">
        <v>4.75</v>
      </c>
      <c r="K715" s="393"/>
      <c r="L715" s="393"/>
      <c r="M715" s="297">
        <v>6.4740000000000002</v>
      </c>
      <c r="N715" s="297">
        <v>9.5449999999999999</v>
      </c>
      <c r="O715" s="297">
        <v>16.138999999999999</v>
      </c>
    </row>
    <row r="716" spans="1:15">
      <c r="A716" s="296">
        <v>41177</v>
      </c>
      <c r="B716" s="393"/>
      <c r="C716" s="101">
        <v>14.76</v>
      </c>
      <c r="D716" s="101">
        <v>3.43</v>
      </c>
      <c r="E716" s="393"/>
      <c r="F716" s="101">
        <v>8.42</v>
      </c>
      <c r="G716" s="101">
        <v>3.46</v>
      </c>
      <c r="H716" s="393"/>
      <c r="I716" s="101">
        <v>14.77</v>
      </c>
      <c r="J716" s="101">
        <v>4.79</v>
      </c>
      <c r="K716" s="393"/>
      <c r="L716" s="393"/>
      <c r="M716" s="297">
        <v>6.4809999999999999</v>
      </c>
      <c r="N716" s="297">
        <v>9.5909999999999993</v>
      </c>
      <c r="O716" s="297">
        <v>16.195</v>
      </c>
    </row>
    <row r="717" spans="1:15">
      <c r="A717" s="296">
        <v>41178</v>
      </c>
      <c r="B717" s="393"/>
      <c r="C717" s="102">
        <v>14.76</v>
      </c>
      <c r="D717" s="102">
        <v>3.32</v>
      </c>
      <c r="E717" s="393"/>
      <c r="F717" s="102">
        <v>8.42</v>
      </c>
      <c r="G717" s="102">
        <v>3.38</v>
      </c>
      <c r="H717" s="393"/>
      <c r="I717" s="102">
        <v>14.77</v>
      </c>
      <c r="J717" s="102">
        <v>4.7300000000000004</v>
      </c>
      <c r="K717" s="393"/>
      <c r="L717" s="393"/>
      <c r="M717" s="297">
        <v>6.6059999999999999</v>
      </c>
      <c r="N717" s="297">
        <v>9.7449999999999992</v>
      </c>
      <c r="O717" s="297">
        <v>16.398</v>
      </c>
    </row>
    <row r="718" spans="1:15">
      <c r="A718" s="296">
        <v>41179</v>
      </c>
      <c r="B718" s="393"/>
      <c r="C718" s="101">
        <v>14.75</v>
      </c>
      <c r="D718" s="101">
        <v>3.33</v>
      </c>
      <c r="E718" s="393"/>
      <c r="F718" s="101">
        <v>8.42</v>
      </c>
      <c r="G718" s="101">
        <v>3.39</v>
      </c>
      <c r="H718" s="393"/>
      <c r="I718" s="101">
        <v>14.77</v>
      </c>
      <c r="J718" s="101">
        <v>4.7300000000000004</v>
      </c>
      <c r="K718" s="393"/>
      <c r="L718" s="393"/>
      <c r="M718" s="297">
        <v>6.6459999999999999</v>
      </c>
      <c r="N718" s="297">
        <v>9.7460000000000004</v>
      </c>
      <c r="O718" s="297">
        <v>16.443999999999999</v>
      </c>
    </row>
    <row r="719" spans="1:15">
      <c r="A719" s="296">
        <v>41180</v>
      </c>
      <c r="B719" s="393"/>
      <c r="C719" s="102">
        <v>14.75</v>
      </c>
      <c r="D719" s="102">
        <v>3.32</v>
      </c>
      <c r="E719" s="393"/>
      <c r="F719" s="102">
        <v>8.41</v>
      </c>
      <c r="G719" s="102">
        <v>3.37</v>
      </c>
      <c r="H719" s="393"/>
      <c r="I719" s="102">
        <v>14.76</v>
      </c>
      <c r="J719" s="102">
        <v>4.71</v>
      </c>
      <c r="K719" s="393"/>
      <c r="L719" s="393"/>
      <c r="M719" s="297">
        <v>6.6289999999999996</v>
      </c>
      <c r="N719" s="297">
        <v>9.6959999999999997</v>
      </c>
      <c r="O719" s="297">
        <v>16.460999999999999</v>
      </c>
    </row>
    <row r="720" spans="1:15">
      <c r="A720" s="296">
        <v>41182</v>
      </c>
      <c r="B720" s="393"/>
      <c r="C720" s="101">
        <v>14.75</v>
      </c>
      <c r="D720" s="101">
        <v>3.32</v>
      </c>
      <c r="E720" s="393"/>
      <c r="F720" s="101">
        <v>8.41</v>
      </c>
      <c r="G720" s="101">
        <v>3.37</v>
      </c>
      <c r="H720" s="393"/>
      <c r="I720" s="101">
        <v>14.76</v>
      </c>
      <c r="J720" s="101">
        <v>4.71</v>
      </c>
      <c r="K720" s="393"/>
      <c r="L720" s="393"/>
      <c r="M720" s="297">
        <v>0</v>
      </c>
      <c r="N720" s="297">
        <v>0</v>
      </c>
      <c r="O720" s="297">
        <v>0</v>
      </c>
    </row>
    <row r="721" spans="1:15">
      <c r="A721" s="296">
        <v>41183</v>
      </c>
      <c r="B721" s="393"/>
      <c r="C721" s="102">
        <v>14.55</v>
      </c>
      <c r="D721" s="102">
        <v>3.33</v>
      </c>
      <c r="E721" s="393"/>
      <c r="F721" s="102">
        <v>8.4600000000000009</v>
      </c>
      <c r="G721" s="102">
        <v>3.5</v>
      </c>
      <c r="H721" s="393"/>
      <c r="I721" s="102">
        <v>15.68</v>
      </c>
      <c r="J721" s="102">
        <v>4.72</v>
      </c>
      <c r="K721" s="393"/>
      <c r="L721" s="393"/>
      <c r="M721" s="297">
        <v>6.6660000000000004</v>
      </c>
      <c r="N721" s="297">
        <v>9.4420000000000002</v>
      </c>
      <c r="O721" s="297">
        <v>15.836</v>
      </c>
    </row>
    <row r="722" spans="1:15">
      <c r="A722" s="296">
        <v>41184</v>
      </c>
      <c r="B722" s="393"/>
      <c r="C722" s="101">
        <v>14.54</v>
      </c>
      <c r="D722" s="101">
        <v>3.33</v>
      </c>
      <c r="E722" s="393"/>
      <c r="F722" s="101">
        <v>8.4600000000000009</v>
      </c>
      <c r="G722" s="101">
        <v>3.47</v>
      </c>
      <c r="H722" s="393"/>
      <c r="I722" s="101">
        <v>15.68</v>
      </c>
      <c r="J722" s="101">
        <v>4.7</v>
      </c>
      <c r="K722" s="393"/>
      <c r="L722" s="393"/>
      <c r="M722" s="297">
        <v>6.5869999999999997</v>
      </c>
      <c r="N722" s="297">
        <v>9.3829999999999991</v>
      </c>
      <c r="O722" s="297">
        <v>15.673999999999999</v>
      </c>
    </row>
    <row r="723" spans="1:15">
      <c r="A723" s="296">
        <v>41185</v>
      </c>
      <c r="B723" s="393"/>
      <c r="C723" s="102">
        <v>14.54</v>
      </c>
      <c r="D723" s="102">
        <v>3.31</v>
      </c>
      <c r="E723" s="393"/>
      <c r="F723" s="102">
        <v>8.4600000000000009</v>
      </c>
      <c r="G723" s="102">
        <v>3.43</v>
      </c>
      <c r="H723" s="393"/>
      <c r="I723" s="102">
        <v>15.68</v>
      </c>
      <c r="J723" s="102">
        <v>4.67</v>
      </c>
      <c r="K723" s="393"/>
      <c r="L723" s="393"/>
      <c r="M723" s="297">
        <v>6.5359999999999996</v>
      </c>
      <c r="N723" s="297">
        <v>9.3330000000000002</v>
      </c>
      <c r="O723" s="297">
        <v>15.638</v>
      </c>
    </row>
    <row r="724" spans="1:15">
      <c r="A724" s="296">
        <v>41186</v>
      </c>
      <c r="B724" s="393"/>
      <c r="C724" s="101">
        <v>14.54</v>
      </c>
      <c r="D724" s="101">
        <v>3.3</v>
      </c>
      <c r="E724" s="393"/>
      <c r="F724" s="101">
        <v>8.4600000000000009</v>
      </c>
      <c r="G724" s="101">
        <v>3.38</v>
      </c>
      <c r="H724" s="393"/>
      <c r="I724" s="101">
        <v>15.67</v>
      </c>
      <c r="J724" s="101">
        <v>4.63</v>
      </c>
      <c r="K724" s="393"/>
      <c r="L724" s="393"/>
      <c r="M724" s="297">
        <v>6.46</v>
      </c>
      <c r="N724" s="297">
        <v>9.2449999999999992</v>
      </c>
      <c r="O724" s="297">
        <v>15.513999999999999</v>
      </c>
    </row>
    <row r="725" spans="1:15">
      <c r="A725" s="296">
        <v>41187</v>
      </c>
      <c r="B725" s="393"/>
      <c r="C725" s="102">
        <v>14.54</v>
      </c>
      <c r="D725" s="102">
        <v>3.36</v>
      </c>
      <c r="E725" s="393"/>
      <c r="F725" s="102">
        <v>8.4499999999999993</v>
      </c>
      <c r="G725" s="102">
        <v>3.43</v>
      </c>
      <c r="H725" s="393"/>
      <c r="I725" s="102">
        <v>15.67</v>
      </c>
      <c r="J725" s="102">
        <v>4.68</v>
      </c>
      <c r="K725" s="393"/>
      <c r="L725" s="393"/>
      <c r="M725" s="297">
        <v>6.3890000000000002</v>
      </c>
      <c r="N725" s="297">
        <v>9.2560000000000002</v>
      </c>
      <c r="O725" s="297">
        <v>15.465999999999999</v>
      </c>
    </row>
    <row r="726" spans="1:15">
      <c r="A726" s="296">
        <v>41190</v>
      </c>
      <c r="B726" s="393"/>
      <c r="C726" s="101">
        <v>14.53</v>
      </c>
      <c r="D726" s="101">
        <v>3.31</v>
      </c>
      <c r="E726" s="393"/>
      <c r="F726" s="101">
        <v>8.44</v>
      </c>
      <c r="G726" s="101">
        <v>3.4</v>
      </c>
      <c r="H726" s="393"/>
      <c r="I726" s="101">
        <v>15.66</v>
      </c>
      <c r="J726" s="101">
        <v>4.6399999999999997</v>
      </c>
      <c r="K726" s="393"/>
      <c r="L726" s="393"/>
      <c r="M726" s="297">
        <v>6.3719999999999999</v>
      </c>
      <c r="N726" s="297">
        <v>9.2260000000000009</v>
      </c>
      <c r="O726" s="297">
        <v>15.502000000000001</v>
      </c>
    </row>
    <row r="727" spans="1:15">
      <c r="A727" s="296">
        <v>41191</v>
      </c>
      <c r="B727" s="393"/>
      <c r="C727" s="102">
        <v>14.52</v>
      </c>
      <c r="D727" s="102">
        <v>3.32</v>
      </c>
      <c r="E727" s="393"/>
      <c r="F727" s="102">
        <v>8.44</v>
      </c>
      <c r="G727" s="102">
        <v>3.41</v>
      </c>
      <c r="H727" s="393"/>
      <c r="I727" s="102">
        <v>15.66</v>
      </c>
      <c r="J727" s="102">
        <v>4.6399999999999997</v>
      </c>
      <c r="K727" s="393"/>
      <c r="L727" s="393"/>
      <c r="M727" s="297">
        <v>6.3719999999999999</v>
      </c>
      <c r="N727" s="297">
        <v>9.2829999999999995</v>
      </c>
      <c r="O727" s="297">
        <v>15.571999999999999</v>
      </c>
    </row>
    <row r="728" spans="1:15">
      <c r="A728" s="296">
        <v>41192</v>
      </c>
      <c r="B728" s="393"/>
      <c r="C728" s="101">
        <v>14.52</v>
      </c>
      <c r="D728" s="101">
        <v>3.33</v>
      </c>
      <c r="E728" s="393"/>
      <c r="F728" s="101">
        <v>8.44</v>
      </c>
      <c r="G728" s="101">
        <v>3.43</v>
      </c>
      <c r="H728" s="393"/>
      <c r="I728" s="101">
        <v>15.66</v>
      </c>
      <c r="J728" s="101">
        <v>4.66</v>
      </c>
      <c r="K728" s="393"/>
      <c r="L728" s="393"/>
      <c r="M728" s="297">
        <v>6.4219999999999997</v>
      </c>
      <c r="N728" s="297">
        <v>9.3070000000000004</v>
      </c>
      <c r="O728" s="297">
        <v>15.695</v>
      </c>
    </row>
    <row r="729" spans="1:15">
      <c r="A729" s="296">
        <v>41193</v>
      </c>
      <c r="B729" s="393"/>
      <c r="C729" s="102">
        <v>14.52</v>
      </c>
      <c r="D729" s="102">
        <v>3.33</v>
      </c>
      <c r="E729" s="393"/>
      <c r="F729" s="102">
        <v>8.44</v>
      </c>
      <c r="G729" s="102">
        <v>3.44</v>
      </c>
      <c r="H729" s="393"/>
      <c r="I729" s="102">
        <v>15.65</v>
      </c>
      <c r="J729" s="102">
        <v>4.66</v>
      </c>
      <c r="K729" s="393"/>
      <c r="L729" s="393"/>
      <c r="M729" s="297">
        <v>6.4039999999999999</v>
      </c>
      <c r="N729" s="297">
        <v>9.2409999999999997</v>
      </c>
      <c r="O729" s="297">
        <v>15.686</v>
      </c>
    </row>
    <row r="730" spans="1:15">
      <c r="A730" s="296">
        <v>41194</v>
      </c>
      <c r="B730" s="393"/>
      <c r="C730" s="101">
        <v>14.52</v>
      </c>
      <c r="D730" s="101">
        <v>3.28</v>
      </c>
      <c r="E730" s="393"/>
      <c r="F730" s="101">
        <v>8.43</v>
      </c>
      <c r="G730" s="101">
        <v>3.38</v>
      </c>
      <c r="H730" s="393"/>
      <c r="I730" s="101">
        <v>15.65</v>
      </c>
      <c r="J730" s="101">
        <v>4.6100000000000003</v>
      </c>
      <c r="K730" s="393"/>
      <c r="L730" s="393"/>
      <c r="M730" s="297">
        <v>6.36</v>
      </c>
      <c r="N730" s="297">
        <v>9.1620000000000008</v>
      </c>
      <c r="O730" s="297">
        <v>15.631</v>
      </c>
    </row>
    <row r="731" spans="1:15">
      <c r="A731" s="296">
        <v>41197</v>
      </c>
      <c r="B731" s="393"/>
      <c r="C731" s="102">
        <v>14.51</v>
      </c>
      <c r="D731" s="102">
        <v>3.29</v>
      </c>
      <c r="E731" s="393"/>
      <c r="F731" s="102">
        <v>8.42</v>
      </c>
      <c r="G731" s="102">
        <v>3.39</v>
      </c>
      <c r="H731" s="393"/>
      <c r="I731" s="102">
        <v>15.64</v>
      </c>
      <c r="J731" s="102">
        <v>4.6100000000000003</v>
      </c>
      <c r="K731" s="393"/>
      <c r="L731" s="393"/>
      <c r="M731" s="297">
        <v>6.3049999999999997</v>
      </c>
      <c r="N731" s="297">
        <v>9.0519999999999996</v>
      </c>
      <c r="O731" s="297">
        <v>15.510999999999999</v>
      </c>
    </row>
    <row r="732" spans="1:15">
      <c r="A732" s="296">
        <v>41198</v>
      </c>
      <c r="B732" s="393"/>
      <c r="C732" s="101">
        <v>14.51</v>
      </c>
      <c r="D732" s="101">
        <v>3.35</v>
      </c>
      <c r="E732" s="393"/>
      <c r="F732" s="101">
        <v>8.42</v>
      </c>
      <c r="G732" s="101">
        <v>3.43</v>
      </c>
      <c r="H732" s="393"/>
      <c r="I732" s="101">
        <v>15.64</v>
      </c>
      <c r="J732" s="101">
        <v>4.6500000000000004</v>
      </c>
      <c r="K732" s="393"/>
      <c r="L732" s="393"/>
      <c r="M732" s="297">
        <v>6.2229999999999999</v>
      </c>
      <c r="N732" s="297">
        <v>8.91</v>
      </c>
      <c r="O732" s="297">
        <v>15.327999999999999</v>
      </c>
    </row>
    <row r="733" spans="1:15">
      <c r="A733" s="296">
        <v>41199</v>
      </c>
      <c r="B733" s="393"/>
      <c r="C733" s="102">
        <v>14.5</v>
      </c>
      <c r="D733" s="102">
        <v>3.41</v>
      </c>
      <c r="E733" s="393"/>
      <c r="F733" s="102">
        <v>8.42</v>
      </c>
      <c r="G733" s="102">
        <v>3.41</v>
      </c>
      <c r="H733" s="393"/>
      <c r="I733" s="102">
        <v>15.64</v>
      </c>
      <c r="J733" s="102">
        <v>4.66</v>
      </c>
      <c r="K733" s="393"/>
      <c r="L733" s="393"/>
      <c r="M733" s="297">
        <v>6.0860000000000003</v>
      </c>
      <c r="N733" s="297">
        <v>8.7149999999999999</v>
      </c>
      <c r="O733" s="297">
        <v>15.131</v>
      </c>
    </row>
    <row r="734" spans="1:15">
      <c r="A734" s="296">
        <v>41200</v>
      </c>
      <c r="B734" s="393"/>
      <c r="C734" s="101">
        <v>14.5</v>
      </c>
      <c r="D734" s="101">
        <v>3.4</v>
      </c>
      <c r="E734" s="393"/>
      <c r="F734" s="101">
        <v>8.42</v>
      </c>
      <c r="G734" s="101">
        <v>3.39</v>
      </c>
      <c r="H734" s="393"/>
      <c r="I734" s="101">
        <v>15.64</v>
      </c>
      <c r="J734" s="101">
        <v>4.63</v>
      </c>
      <c r="K734" s="393"/>
      <c r="L734" s="393"/>
      <c r="M734" s="297">
        <v>6.0679999999999996</v>
      </c>
      <c r="N734" s="297">
        <v>8.6440000000000001</v>
      </c>
      <c r="O734" s="297">
        <v>15.093</v>
      </c>
    </row>
    <row r="735" spans="1:15">
      <c r="A735" s="296">
        <v>41201</v>
      </c>
      <c r="B735" s="393"/>
      <c r="C735" s="102">
        <v>14.5</v>
      </c>
      <c r="D735" s="102">
        <v>3.36</v>
      </c>
      <c r="E735" s="393"/>
      <c r="F735" s="102">
        <v>8.41</v>
      </c>
      <c r="G735" s="102">
        <v>3.36</v>
      </c>
      <c r="H735" s="393"/>
      <c r="I735" s="102">
        <v>15.63</v>
      </c>
      <c r="J735" s="102">
        <v>4.5999999999999996</v>
      </c>
      <c r="K735" s="393"/>
      <c r="L735" s="393"/>
      <c r="M735" s="297">
        <v>6.06</v>
      </c>
      <c r="N735" s="297">
        <v>8.6349999999999998</v>
      </c>
      <c r="O735" s="297">
        <v>15.058</v>
      </c>
    </row>
    <row r="736" spans="1:15">
      <c r="A736" s="296">
        <v>41204</v>
      </c>
      <c r="B736" s="393"/>
      <c r="C736" s="101">
        <v>14.49</v>
      </c>
      <c r="D736" s="101">
        <v>3.38</v>
      </c>
      <c r="E736" s="393"/>
      <c r="F736" s="101">
        <v>8.41</v>
      </c>
      <c r="G736" s="101">
        <v>3.38</v>
      </c>
      <c r="H736" s="393"/>
      <c r="I736" s="101">
        <v>15.62</v>
      </c>
      <c r="J736" s="101">
        <v>4.6100000000000003</v>
      </c>
      <c r="K736" s="393"/>
      <c r="L736" s="393"/>
      <c r="M736" s="297">
        <v>6.06</v>
      </c>
      <c r="N736" s="297">
        <v>8.6</v>
      </c>
      <c r="O736" s="297">
        <v>15.074</v>
      </c>
    </row>
    <row r="737" spans="1:15">
      <c r="A737" s="296">
        <v>41205</v>
      </c>
      <c r="B737" s="393"/>
      <c r="C737" s="102">
        <v>14.49</v>
      </c>
      <c r="D737" s="102">
        <v>3.35</v>
      </c>
      <c r="E737" s="393"/>
      <c r="F737" s="102">
        <v>8.4</v>
      </c>
      <c r="G737" s="102">
        <v>3.36</v>
      </c>
      <c r="H737" s="393"/>
      <c r="I737" s="102">
        <v>15.62</v>
      </c>
      <c r="J737" s="102">
        <v>4.5999999999999996</v>
      </c>
      <c r="K737" s="393"/>
      <c r="L737" s="393"/>
      <c r="M737" s="297">
        <v>6.0590000000000002</v>
      </c>
      <c r="N737" s="297">
        <v>8.6609999999999996</v>
      </c>
      <c r="O737" s="297">
        <v>15.084</v>
      </c>
    </row>
    <row r="738" spans="1:15">
      <c r="A738" s="296">
        <v>41206</v>
      </c>
      <c r="B738" s="393"/>
      <c r="C738" s="101">
        <v>14.48</v>
      </c>
      <c r="D738" s="101">
        <v>3.34</v>
      </c>
      <c r="E738" s="393"/>
      <c r="F738" s="101">
        <v>8.4</v>
      </c>
      <c r="G738" s="101">
        <v>3.38</v>
      </c>
      <c r="H738" s="393"/>
      <c r="I738" s="101">
        <v>15.62</v>
      </c>
      <c r="J738" s="101">
        <v>4.6100000000000003</v>
      </c>
      <c r="K738" s="393"/>
      <c r="L738" s="393"/>
      <c r="M738" s="297">
        <v>6.1050000000000004</v>
      </c>
      <c r="N738" s="297">
        <v>8.7330000000000005</v>
      </c>
      <c r="O738" s="297">
        <v>15.153</v>
      </c>
    </row>
    <row r="739" spans="1:15">
      <c r="A739" s="296">
        <v>41207</v>
      </c>
      <c r="B739" s="393"/>
      <c r="C739" s="102">
        <v>14.48</v>
      </c>
      <c r="D739" s="102">
        <v>3.34</v>
      </c>
      <c r="E739" s="393"/>
      <c r="F739" s="102">
        <v>8.4</v>
      </c>
      <c r="G739" s="102">
        <v>3.37</v>
      </c>
      <c r="H739" s="393"/>
      <c r="I739" s="102">
        <v>15.62</v>
      </c>
      <c r="J739" s="102">
        <v>4.6100000000000003</v>
      </c>
      <c r="K739" s="393"/>
      <c r="L739" s="393"/>
      <c r="M739" s="297">
        <v>6.1269999999999998</v>
      </c>
      <c r="N739" s="297">
        <v>8.7309999999999999</v>
      </c>
      <c r="O739" s="297">
        <v>15.102</v>
      </c>
    </row>
    <row r="740" spans="1:15">
      <c r="A740" s="296">
        <v>41208</v>
      </c>
      <c r="B740" s="393"/>
      <c r="C740" s="101">
        <v>14.48</v>
      </c>
      <c r="D740" s="101">
        <v>3.31</v>
      </c>
      <c r="E740" s="393"/>
      <c r="F740" s="101">
        <v>8.39</v>
      </c>
      <c r="G740" s="101">
        <v>3.35</v>
      </c>
      <c r="H740" s="393"/>
      <c r="I740" s="101">
        <v>15.61</v>
      </c>
      <c r="J740" s="101">
        <v>4.59</v>
      </c>
      <c r="K740" s="393"/>
      <c r="L740" s="393"/>
      <c r="M740" s="297">
        <v>6.2009999999999996</v>
      </c>
      <c r="N740" s="297">
        <v>8.7850000000000001</v>
      </c>
      <c r="O740" s="297">
        <v>15.252000000000001</v>
      </c>
    </row>
    <row r="741" spans="1:15">
      <c r="A741" s="296">
        <v>41211</v>
      </c>
      <c r="B741" s="393"/>
      <c r="C741" s="102">
        <v>14.47</v>
      </c>
      <c r="D741" s="102">
        <v>3.24</v>
      </c>
      <c r="E741" s="393"/>
      <c r="F741" s="102">
        <v>8.39</v>
      </c>
      <c r="G741" s="102">
        <v>3.29</v>
      </c>
      <c r="H741" s="393"/>
      <c r="I741" s="102">
        <v>15.61</v>
      </c>
      <c r="J741" s="102">
        <v>4.54</v>
      </c>
      <c r="K741" s="393"/>
      <c r="L741" s="393"/>
      <c r="M741" s="297">
        <v>6.234</v>
      </c>
      <c r="N741" s="297">
        <v>8.8160000000000007</v>
      </c>
      <c r="O741" s="297">
        <v>15.425000000000001</v>
      </c>
    </row>
    <row r="742" spans="1:15">
      <c r="A742" s="296">
        <v>41212</v>
      </c>
      <c r="B742" s="393"/>
      <c r="C742" s="101">
        <v>14.47</v>
      </c>
      <c r="D742" s="101">
        <v>3.25</v>
      </c>
      <c r="E742" s="393"/>
      <c r="F742" s="101">
        <v>8.3800000000000008</v>
      </c>
      <c r="G742" s="101">
        <v>3.29</v>
      </c>
      <c r="H742" s="393"/>
      <c r="I742" s="101">
        <v>15.6</v>
      </c>
      <c r="J742" s="101">
        <v>4.55</v>
      </c>
      <c r="K742" s="393"/>
      <c r="L742" s="393"/>
      <c r="M742" s="297">
        <v>6.234</v>
      </c>
      <c r="N742" s="297">
        <v>8.8160000000000007</v>
      </c>
      <c r="O742" s="297">
        <v>15.425000000000001</v>
      </c>
    </row>
    <row r="743" spans="1:15">
      <c r="A743" s="296">
        <v>41213</v>
      </c>
      <c r="B743" s="393"/>
      <c r="C743" s="102">
        <v>14.46</v>
      </c>
      <c r="D743" s="102">
        <v>3.23</v>
      </c>
      <c r="E743" s="393"/>
      <c r="F743" s="102">
        <v>8.3800000000000008</v>
      </c>
      <c r="G743" s="102">
        <v>3.26</v>
      </c>
      <c r="H743" s="393"/>
      <c r="I743" s="102">
        <v>15.6</v>
      </c>
      <c r="J743" s="102">
        <v>4.5199999999999996</v>
      </c>
      <c r="K743" s="393"/>
      <c r="L743" s="393"/>
      <c r="M743" s="297">
        <v>6.2069999999999999</v>
      </c>
      <c r="N743" s="297">
        <v>8.6940000000000008</v>
      </c>
      <c r="O743" s="297">
        <v>15.295999999999999</v>
      </c>
    </row>
    <row r="744" spans="1:15">
      <c r="A744" s="296">
        <v>41214</v>
      </c>
      <c r="B744" s="393"/>
      <c r="C744" s="101">
        <v>14.64</v>
      </c>
      <c r="D744" s="101">
        <v>3.25</v>
      </c>
      <c r="E744" s="393"/>
      <c r="F744" s="101">
        <v>8.4</v>
      </c>
      <c r="G744" s="101">
        <v>3.26</v>
      </c>
      <c r="H744" s="393"/>
      <c r="I744" s="101">
        <v>14.8</v>
      </c>
      <c r="J744" s="101">
        <v>4.45</v>
      </c>
      <c r="K744" s="393"/>
      <c r="L744" s="393"/>
      <c r="M744" s="297">
        <v>6.1740000000000004</v>
      </c>
      <c r="N744" s="297">
        <v>8.6660000000000004</v>
      </c>
      <c r="O744" s="297">
        <v>15.228999999999999</v>
      </c>
    </row>
    <row r="745" spans="1:15">
      <c r="A745" s="296">
        <v>41215</v>
      </c>
      <c r="B745" s="393"/>
      <c r="C745" s="102">
        <v>14.64</v>
      </c>
      <c r="D745" s="102">
        <v>3.23</v>
      </c>
      <c r="E745" s="393"/>
      <c r="F745" s="102">
        <v>8.4</v>
      </c>
      <c r="G745" s="102">
        <v>3.2</v>
      </c>
      <c r="H745" s="393"/>
      <c r="I745" s="102">
        <v>14.8</v>
      </c>
      <c r="J745" s="102">
        <v>4.41</v>
      </c>
      <c r="K745" s="393"/>
      <c r="L745" s="393"/>
      <c r="M745" s="297">
        <v>6.1379999999999999</v>
      </c>
      <c r="N745" s="297">
        <v>8.6669999999999998</v>
      </c>
      <c r="O745" s="297">
        <v>15.221</v>
      </c>
    </row>
    <row r="746" spans="1:15">
      <c r="A746" s="296">
        <v>41218</v>
      </c>
      <c r="B746" s="393"/>
      <c r="C746" s="101">
        <v>14.63</v>
      </c>
      <c r="D746" s="101">
        <v>3.21</v>
      </c>
      <c r="E746" s="393"/>
      <c r="F746" s="101">
        <v>8.39</v>
      </c>
      <c r="G746" s="101">
        <v>3.18</v>
      </c>
      <c r="H746" s="393"/>
      <c r="I746" s="101">
        <v>14.79</v>
      </c>
      <c r="J746" s="101">
        <v>4.3899999999999997</v>
      </c>
      <c r="K746" s="393"/>
      <c r="L746" s="393"/>
      <c r="M746" s="297">
        <v>6.1120000000000001</v>
      </c>
      <c r="N746" s="297">
        <v>8.673</v>
      </c>
      <c r="O746" s="297">
        <v>15.292999999999999</v>
      </c>
    </row>
    <row r="747" spans="1:15">
      <c r="A747" s="296">
        <v>41219</v>
      </c>
      <c r="B747" s="393"/>
      <c r="C747" s="102">
        <v>14.62</v>
      </c>
      <c r="D747" s="102">
        <v>3.21</v>
      </c>
      <c r="E747" s="393"/>
      <c r="F747" s="102">
        <v>8.39</v>
      </c>
      <c r="G747" s="102">
        <v>3.17</v>
      </c>
      <c r="H747" s="393"/>
      <c r="I747" s="102">
        <v>14.79</v>
      </c>
      <c r="J747" s="102">
        <v>4.3899999999999997</v>
      </c>
      <c r="K747" s="393"/>
      <c r="L747" s="393"/>
      <c r="M747" s="297">
        <v>6.056</v>
      </c>
      <c r="N747" s="297">
        <v>8.641</v>
      </c>
      <c r="O747" s="297">
        <v>15.228999999999999</v>
      </c>
    </row>
    <row r="748" spans="1:15">
      <c r="A748" s="296">
        <v>41220</v>
      </c>
      <c r="B748" s="393"/>
      <c r="C748" s="101">
        <v>14.62</v>
      </c>
      <c r="D748" s="101">
        <v>3.15</v>
      </c>
      <c r="E748" s="393"/>
      <c r="F748" s="101">
        <v>8.3800000000000008</v>
      </c>
      <c r="G748" s="101">
        <v>3.11</v>
      </c>
      <c r="H748" s="393"/>
      <c r="I748" s="101">
        <v>14.79</v>
      </c>
      <c r="J748" s="101">
        <v>4.3499999999999996</v>
      </c>
      <c r="K748" s="393"/>
      <c r="L748" s="393"/>
      <c r="M748" s="297">
        <v>6.0049999999999999</v>
      </c>
      <c r="N748" s="297">
        <v>8.5779999999999994</v>
      </c>
      <c r="O748" s="297">
        <v>15.202</v>
      </c>
    </row>
    <row r="749" spans="1:15">
      <c r="A749" s="296">
        <v>41221</v>
      </c>
      <c r="B749" s="393"/>
      <c r="C749" s="102">
        <v>14.62</v>
      </c>
      <c r="D749" s="102">
        <v>3.14</v>
      </c>
      <c r="E749" s="393"/>
      <c r="F749" s="102">
        <v>8.3800000000000008</v>
      </c>
      <c r="G749" s="102">
        <v>3.1</v>
      </c>
      <c r="H749" s="393"/>
      <c r="I749" s="102">
        <v>14.78</v>
      </c>
      <c r="J749" s="102">
        <v>4.34</v>
      </c>
      <c r="K749" s="393"/>
      <c r="L749" s="393"/>
      <c r="M749" s="297">
        <v>5.9950000000000001</v>
      </c>
      <c r="N749" s="297">
        <v>8.5510000000000002</v>
      </c>
      <c r="O749" s="297">
        <v>15.164</v>
      </c>
    </row>
    <row r="750" spans="1:15">
      <c r="A750" s="296">
        <v>41222</v>
      </c>
      <c r="B750" s="393"/>
      <c r="C750" s="101">
        <v>14.62</v>
      </c>
      <c r="D750" s="101">
        <v>3.13</v>
      </c>
      <c r="E750" s="393"/>
      <c r="F750" s="101">
        <v>8.3800000000000008</v>
      </c>
      <c r="G750" s="101">
        <v>3.11</v>
      </c>
      <c r="H750" s="393"/>
      <c r="I750" s="101">
        <v>14.78</v>
      </c>
      <c r="J750" s="101">
        <v>4.3499999999999996</v>
      </c>
      <c r="K750" s="393"/>
      <c r="L750" s="393"/>
      <c r="M750" s="297">
        <v>6.0270000000000001</v>
      </c>
      <c r="N750" s="297">
        <v>8.5950000000000006</v>
      </c>
      <c r="O750" s="297">
        <v>15.276999999999999</v>
      </c>
    </row>
    <row r="751" spans="1:15">
      <c r="A751" s="296">
        <v>41225</v>
      </c>
      <c r="B751" s="393"/>
      <c r="C751" s="102">
        <v>14.61</v>
      </c>
      <c r="D751" s="102">
        <v>3.13</v>
      </c>
      <c r="E751" s="393"/>
      <c r="F751" s="102">
        <v>8.3699999999999992</v>
      </c>
      <c r="G751" s="102">
        <v>3.11</v>
      </c>
      <c r="H751" s="393"/>
      <c r="I751" s="102">
        <v>14.77</v>
      </c>
      <c r="J751" s="102">
        <v>4.3499999999999996</v>
      </c>
      <c r="K751" s="393"/>
      <c r="L751" s="393"/>
      <c r="M751" s="297">
        <v>6.0129999999999999</v>
      </c>
      <c r="N751" s="297">
        <v>8.5730000000000004</v>
      </c>
      <c r="O751" s="297">
        <v>15.295999999999999</v>
      </c>
    </row>
    <row r="752" spans="1:15">
      <c r="A752" s="296">
        <v>41226</v>
      </c>
      <c r="B752" s="393"/>
      <c r="C752" s="101">
        <v>14.61</v>
      </c>
      <c r="D752" s="101">
        <v>3.13</v>
      </c>
      <c r="E752" s="393"/>
      <c r="F752" s="101">
        <v>8.3699999999999992</v>
      </c>
      <c r="G752" s="101">
        <v>3.12</v>
      </c>
      <c r="H752" s="393"/>
      <c r="I752" s="101">
        <v>14.77</v>
      </c>
      <c r="J752" s="101">
        <v>4.3600000000000003</v>
      </c>
      <c r="K752" s="393"/>
      <c r="L752" s="393"/>
      <c r="M752" s="297">
        <v>6.0389999999999997</v>
      </c>
      <c r="N752" s="297">
        <v>8.6150000000000002</v>
      </c>
      <c r="O752" s="297">
        <v>15.403</v>
      </c>
    </row>
    <row r="753" spans="1:15">
      <c r="A753" s="296">
        <v>41227</v>
      </c>
      <c r="B753" s="393"/>
      <c r="C753" s="102">
        <v>14.6</v>
      </c>
      <c r="D753" s="102">
        <v>3.13</v>
      </c>
      <c r="E753" s="393"/>
      <c r="F753" s="102">
        <v>8.36</v>
      </c>
      <c r="G753" s="102">
        <v>3.11</v>
      </c>
      <c r="H753" s="393"/>
      <c r="I753" s="102">
        <v>14.77</v>
      </c>
      <c r="J753" s="102">
        <v>4.3499999999999996</v>
      </c>
      <c r="K753" s="393"/>
      <c r="L753" s="393"/>
      <c r="M753" s="297">
        <v>6.02</v>
      </c>
      <c r="N753" s="297">
        <v>8.5470000000000006</v>
      </c>
      <c r="O753" s="297">
        <v>15.398</v>
      </c>
    </row>
    <row r="754" spans="1:15">
      <c r="A754" s="296">
        <v>41228</v>
      </c>
      <c r="B754" s="393"/>
      <c r="C754" s="101">
        <v>14.6</v>
      </c>
      <c r="D754" s="101">
        <v>3.13</v>
      </c>
      <c r="E754" s="393"/>
      <c r="F754" s="101">
        <v>8.36</v>
      </c>
      <c r="G754" s="101">
        <v>3.12</v>
      </c>
      <c r="H754" s="393"/>
      <c r="I754" s="101">
        <v>14.76</v>
      </c>
      <c r="J754" s="101">
        <v>4.3600000000000003</v>
      </c>
      <c r="K754" s="393"/>
      <c r="L754" s="393"/>
      <c r="M754" s="297">
        <v>6.0140000000000002</v>
      </c>
      <c r="N754" s="297">
        <v>8.58</v>
      </c>
      <c r="O754" s="297">
        <v>15.419</v>
      </c>
    </row>
    <row r="755" spans="1:15">
      <c r="A755" s="296">
        <v>41229</v>
      </c>
      <c r="B755" s="393"/>
      <c r="C755" s="102">
        <v>14.6</v>
      </c>
      <c r="D755" s="102">
        <v>3.13</v>
      </c>
      <c r="E755" s="393"/>
      <c r="F755" s="102">
        <v>8.36</v>
      </c>
      <c r="G755" s="102">
        <v>3.12</v>
      </c>
      <c r="H755" s="393"/>
      <c r="I755" s="102">
        <v>14.76</v>
      </c>
      <c r="J755" s="102">
        <v>4.37</v>
      </c>
      <c r="K755" s="393"/>
      <c r="L755" s="393"/>
      <c r="M755" s="297">
        <v>6.0460000000000003</v>
      </c>
      <c r="N755" s="297">
        <v>8.6460000000000008</v>
      </c>
      <c r="O755" s="297">
        <v>15.496</v>
      </c>
    </row>
    <row r="756" spans="1:15">
      <c r="A756" s="296">
        <v>41232</v>
      </c>
      <c r="B756" s="393"/>
      <c r="C756" s="101">
        <v>14.59</v>
      </c>
      <c r="D756" s="101">
        <v>3.15</v>
      </c>
      <c r="E756" s="393"/>
      <c r="F756" s="101">
        <v>8.35</v>
      </c>
      <c r="G756" s="101">
        <v>3.16</v>
      </c>
      <c r="H756" s="393"/>
      <c r="I756" s="101">
        <v>14.75</v>
      </c>
      <c r="J756" s="101">
        <v>4.3899999999999997</v>
      </c>
      <c r="K756" s="393"/>
      <c r="L756" s="393"/>
      <c r="M756" s="297">
        <v>6.03</v>
      </c>
      <c r="N756" s="297">
        <v>8.5410000000000004</v>
      </c>
      <c r="O756" s="297">
        <v>15.385999999999999</v>
      </c>
    </row>
    <row r="757" spans="1:15">
      <c r="A757" s="296">
        <v>41233</v>
      </c>
      <c r="B757" s="393"/>
      <c r="C757" s="102">
        <v>14.59</v>
      </c>
      <c r="D757" s="102">
        <v>3.2</v>
      </c>
      <c r="E757" s="393"/>
      <c r="F757" s="102">
        <v>8.35</v>
      </c>
      <c r="G757" s="102">
        <v>3.21</v>
      </c>
      <c r="H757" s="393"/>
      <c r="I757" s="102">
        <v>14.75</v>
      </c>
      <c r="J757" s="102">
        <v>4.43</v>
      </c>
      <c r="K757" s="393"/>
      <c r="L757" s="393"/>
      <c r="M757" s="297">
        <v>6.0069999999999997</v>
      </c>
      <c r="N757" s="297">
        <v>8.5009999999999994</v>
      </c>
      <c r="O757" s="297">
        <v>15.241</v>
      </c>
    </row>
    <row r="758" spans="1:15">
      <c r="A758" s="296">
        <v>41234</v>
      </c>
      <c r="B758" s="393"/>
      <c r="C758" s="101">
        <v>14.58</v>
      </c>
      <c r="D758" s="101">
        <v>3.21</v>
      </c>
      <c r="E758" s="393"/>
      <c r="F758" s="101">
        <v>8.35</v>
      </c>
      <c r="G758" s="101">
        <v>3.21</v>
      </c>
      <c r="H758" s="393"/>
      <c r="I758" s="101">
        <v>14.75</v>
      </c>
      <c r="J758" s="101">
        <v>4.4400000000000004</v>
      </c>
      <c r="K758" s="393"/>
      <c r="L758" s="393"/>
      <c r="M758" s="297">
        <v>5.9770000000000003</v>
      </c>
      <c r="N758" s="297">
        <v>8.4510000000000005</v>
      </c>
      <c r="O758" s="297">
        <v>15.148</v>
      </c>
    </row>
    <row r="759" spans="1:15">
      <c r="A759" s="296">
        <v>41235</v>
      </c>
      <c r="B759" s="393"/>
      <c r="C759" s="102">
        <v>14.58</v>
      </c>
      <c r="D759" s="102">
        <v>3.21</v>
      </c>
      <c r="E759" s="393"/>
      <c r="F759" s="102">
        <v>8.34</v>
      </c>
      <c r="G759" s="102">
        <v>3.19</v>
      </c>
      <c r="H759" s="393"/>
      <c r="I759" s="102">
        <v>14.75</v>
      </c>
      <c r="J759" s="102">
        <v>4.43</v>
      </c>
      <c r="K759" s="393"/>
      <c r="L759" s="393"/>
      <c r="M759" s="297">
        <v>5.9219999999999997</v>
      </c>
      <c r="N759" s="297">
        <v>8.3680000000000003</v>
      </c>
      <c r="O759" s="297">
        <v>15</v>
      </c>
    </row>
    <row r="760" spans="1:15">
      <c r="A760" s="296">
        <v>41236</v>
      </c>
      <c r="B760" s="393"/>
      <c r="C760" s="101">
        <v>14.58</v>
      </c>
      <c r="D760" s="101">
        <v>3.22</v>
      </c>
      <c r="E760" s="393"/>
      <c r="F760" s="101">
        <v>8.34</v>
      </c>
      <c r="G760" s="101">
        <v>3.19</v>
      </c>
      <c r="H760" s="393"/>
      <c r="I760" s="101">
        <v>14.74</v>
      </c>
      <c r="J760" s="101">
        <v>4.42</v>
      </c>
      <c r="K760" s="393"/>
      <c r="L760" s="393"/>
      <c r="M760" s="297">
        <v>5.8929999999999998</v>
      </c>
      <c r="N760" s="297">
        <v>8.3190000000000008</v>
      </c>
      <c r="O760" s="297">
        <v>15.116</v>
      </c>
    </row>
    <row r="761" spans="1:15">
      <c r="A761" s="296">
        <v>41239</v>
      </c>
      <c r="B761" s="393"/>
      <c r="C761" s="102">
        <v>14.57</v>
      </c>
      <c r="D761" s="102">
        <v>3.19</v>
      </c>
      <c r="E761" s="393"/>
      <c r="F761" s="102">
        <v>8.33</v>
      </c>
      <c r="G761" s="102">
        <v>3.16</v>
      </c>
      <c r="H761" s="393"/>
      <c r="I761" s="102">
        <v>14.73</v>
      </c>
      <c r="J761" s="102">
        <v>4.4000000000000004</v>
      </c>
      <c r="K761" s="393"/>
      <c r="L761" s="393"/>
      <c r="M761" s="297">
        <v>5.8710000000000004</v>
      </c>
      <c r="N761" s="297">
        <v>8.2569999999999997</v>
      </c>
      <c r="O761" s="297">
        <v>15.077999999999999</v>
      </c>
    </row>
    <row r="762" spans="1:15">
      <c r="A762" s="296">
        <v>41240</v>
      </c>
      <c r="B762" s="393"/>
      <c r="C762" s="101">
        <v>14.57</v>
      </c>
      <c r="D762" s="101">
        <v>3.2</v>
      </c>
      <c r="E762" s="393"/>
      <c r="F762" s="101">
        <v>8.33</v>
      </c>
      <c r="G762" s="101">
        <v>3.17</v>
      </c>
      <c r="H762" s="393"/>
      <c r="I762" s="101">
        <v>14.73</v>
      </c>
      <c r="J762" s="101">
        <v>4.4000000000000004</v>
      </c>
      <c r="K762" s="393"/>
      <c r="L762" s="393"/>
      <c r="M762" s="297">
        <v>5.8470000000000004</v>
      </c>
      <c r="N762" s="297">
        <v>8.1790000000000003</v>
      </c>
      <c r="O762" s="297">
        <v>15.048</v>
      </c>
    </row>
    <row r="763" spans="1:15">
      <c r="A763" s="296">
        <v>41241</v>
      </c>
      <c r="B763" s="393"/>
      <c r="C763" s="102">
        <v>14.56</v>
      </c>
      <c r="D763" s="102">
        <v>3.15</v>
      </c>
      <c r="E763" s="393"/>
      <c r="F763" s="102">
        <v>8.33</v>
      </c>
      <c r="G763" s="102">
        <v>3.11</v>
      </c>
      <c r="H763" s="393"/>
      <c r="I763" s="102">
        <v>14.73</v>
      </c>
      <c r="J763" s="102">
        <v>4.3499999999999996</v>
      </c>
      <c r="K763" s="393"/>
      <c r="L763" s="393"/>
      <c r="M763" s="297">
        <v>5.8120000000000003</v>
      </c>
      <c r="N763" s="297">
        <v>8.1739999999999995</v>
      </c>
      <c r="O763" s="297">
        <v>15.087999999999999</v>
      </c>
    </row>
    <row r="764" spans="1:15">
      <c r="A764" s="296">
        <v>41242</v>
      </c>
      <c r="B764" s="393"/>
      <c r="C764" s="101">
        <v>14.56</v>
      </c>
      <c r="D764" s="101">
        <v>3.17</v>
      </c>
      <c r="E764" s="393"/>
      <c r="F764" s="101">
        <v>8.32</v>
      </c>
      <c r="G764" s="101">
        <v>3.1</v>
      </c>
      <c r="H764" s="393"/>
      <c r="I764" s="101">
        <v>14.73</v>
      </c>
      <c r="J764" s="101">
        <v>4.3499999999999996</v>
      </c>
      <c r="K764" s="393"/>
      <c r="L764" s="393"/>
      <c r="M764" s="297">
        <v>5.766</v>
      </c>
      <c r="N764" s="297">
        <v>8.0980000000000008</v>
      </c>
      <c r="O764" s="297">
        <v>14.867000000000001</v>
      </c>
    </row>
    <row r="765" spans="1:15">
      <c r="A765" s="296">
        <v>41243</v>
      </c>
      <c r="B765" s="393"/>
      <c r="C765" s="102">
        <v>14.56</v>
      </c>
      <c r="D765" s="102">
        <v>3.18</v>
      </c>
      <c r="E765" s="393"/>
      <c r="F765" s="102">
        <v>8.32</v>
      </c>
      <c r="G765" s="102">
        <v>3.11</v>
      </c>
      <c r="H765" s="393"/>
      <c r="I765" s="102">
        <v>14.72</v>
      </c>
      <c r="J765" s="102">
        <v>4.3499999999999996</v>
      </c>
      <c r="K765" s="393"/>
      <c r="L765" s="393"/>
      <c r="M765" s="297">
        <v>5.7329999999999997</v>
      </c>
      <c r="N765" s="297">
        <v>8.2899999999999991</v>
      </c>
      <c r="O765" s="297">
        <v>14.829000000000001</v>
      </c>
    </row>
    <row r="766" spans="1:15">
      <c r="A766" s="296">
        <v>41246</v>
      </c>
      <c r="B766" s="393"/>
      <c r="C766" s="101">
        <v>14.38</v>
      </c>
      <c r="D766" s="101">
        <v>3.17</v>
      </c>
      <c r="E766" s="393"/>
      <c r="F766" s="101">
        <v>8.43</v>
      </c>
      <c r="G766" s="101">
        <v>3.11</v>
      </c>
      <c r="H766" s="393"/>
      <c r="I766" s="101">
        <v>14.6</v>
      </c>
      <c r="J766" s="101">
        <v>4.3</v>
      </c>
      <c r="K766" s="393"/>
      <c r="L766" s="393"/>
      <c r="M766" s="297">
        <v>5.6909999999999998</v>
      </c>
      <c r="N766" s="297">
        <v>8.1940000000000008</v>
      </c>
      <c r="O766" s="297">
        <v>14.773999999999999</v>
      </c>
    </row>
    <row r="767" spans="1:15">
      <c r="A767" s="296">
        <v>41247</v>
      </c>
      <c r="B767" s="393"/>
      <c r="C767" s="102">
        <v>14.38</v>
      </c>
      <c r="D767" s="102">
        <v>3.15</v>
      </c>
      <c r="E767" s="393"/>
      <c r="F767" s="102">
        <v>8.42</v>
      </c>
      <c r="G767" s="102">
        <v>3.08</v>
      </c>
      <c r="H767" s="393"/>
      <c r="I767" s="102">
        <v>14.6</v>
      </c>
      <c r="J767" s="102">
        <v>4.26</v>
      </c>
      <c r="K767" s="393"/>
      <c r="L767" s="393"/>
      <c r="M767" s="297">
        <v>5.6280000000000001</v>
      </c>
      <c r="N767" s="297">
        <v>8.0909999999999993</v>
      </c>
      <c r="O767" s="297">
        <v>14.691000000000001</v>
      </c>
    </row>
    <row r="768" spans="1:15">
      <c r="A768" s="296">
        <v>41248</v>
      </c>
      <c r="B768" s="393"/>
      <c r="C768" s="101">
        <v>14.37</v>
      </c>
      <c r="D768" s="101">
        <v>3.1</v>
      </c>
      <c r="E768" s="393"/>
      <c r="F768" s="101">
        <v>8.42</v>
      </c>
      <c r="G768" s="101">
        <v>3.01</v>
      </c>
      <c r="H768" s="393"/>
      <c r="I768" s="101">
        <v>14.59</v>
      </c>
      <c r="J768" s="101">
        <v>4.2</v>
      </c>
      <c r="K768" s="393"/>
      <c r="L768" s="393"/>
      <c r="M768" s="297">
        <v>5.5449999999999999</v>
      </c>
      <c r="N768" s="297">
        <v>7.9630000000000001</v>
      </c>
      <c r="O768" s="297">
        <v>14.539</v>
      </c>
    </row>
    <row r="769" spans="1:15">
      <c r="A769" s="296">
        <v>41249</v>
      </c>
      <c r="B769" s="393"/>
      <c r="C769" s="102">
        <v>14.37</v>
      </c>
      <c r="D769" s="102">
        <v>3.06</v>
      </c>
      <c r="E769" s="393"/>
      <c r="F769" s="102">
        <v>8.42</v>
      </c>
      <c r="G769" s="102">
        <v>2.96</v>
      </c>
      <c r="H769" s="393"/>
      <c r="I769" s="102">
        <v>14.59</v>
      </c>
      <c r="J769" s="102">
        <v>4.17</v>
      </c>
      <c r="K769" s="393"/>
      <c r="L769" s="393"/>
      <c r="M769" s="297">
        <v>5.524</v>
      </c>
      <c r="N769" s="297">
        <v>7.9059999999999997</v>
      </c>
      <c r="O769" s="297">
        <v>14.395</v>
      </c>
    </row>
    <row r="770" spans="1:15">
      <c r="A770" s="296">
        <v>41250</v>
      </c>
      <c r="B770" s="393"/>
      <c r="C770" s="101">
        <v>14.37</v>
      </c>
      <c r="D770" s="101">
        <v>3.07</v>
      </c>
      <c r="E770" s="393"/>
      <c r="F770" s="101">
        <v>8.42</v>
      </c>
      <c r="G770" s="101">
        <v>2.96</v>
      </c>
      <c r="H770" s="393"/>
      <c r="I770" s="101">
        <v>14.59</v>
      </c>
      <c r="J770" s="101">
        <v>4.17</v>
      </c>
      <c r="K770" s="393"/>
      <c r="L770" s="393"/>
      <c r="M770" s="297">
        <v>5.5179999999999998</v>
      </c>
      <c r="N770" s="297">
        <v>7.86</v>
      </c>
      <c r="O770" s="297">
        <v>14.331</v>
      </c>
    </row>
    <row r="771" spans="1:15">
      <c r="A771" s="296">
        <v>41253</v>
      </c>
      <c r="B771" s="393"/>
      <c r="C771" s="102">
        <v>14.36</v>
      </c>
      <c r="D771" s="102">
        <v>3.08</v>
      </c>
      <c r="E771" s="393"/>
      <c r="F771" s="102">
        <v>8.41</v>
      </c>
      <c r="G771" s="102">
        <v>3.01</v>
      </c>
      <c r="H771" s="393"/>
      <c r="I771" s="102">
        <v>14.58</v>
      </c>
      <c r="J771" s="102">
        <v>4.24</v>
      </c>
      <c r="K771" s="393"/>
      <c r="L771" s="393"/>
      <c r="M771" s="297">
        <v>5.5990000000000002</v>
      </c>
      <c r="N771" s="297">
        <v>7.8979999999999997</v>
      </c>
      <c r="O771" s="297">
        <v>14.443</v>
      </c>
    </row>
    <row r="772" spans="1:15">
      <c r="A772" s="296">
        <v>41254</v>
      </c>
      <c r="B772" s="393"/>
      <c r="C772" s="101">
        <v>14.36</v>
      </c>
      <c r="D772" s="101">
        <v>3.1</v>
      </c>
      <c r="E772" s="393"/>
      <c r="F772" s="101">
        <v>8.41</v>
      </c>
      <c r="G772" s="101">
        <v>3.01</v>
      </c>
      <c r="H772" s="393"/>
      <c r="I772" s="101">
        <v>14.58</v>
      </c>
      <c r="J772" s="101">
        <v>4.24</v>
      </c>
      <c r="K772" s="393"/>
      <c r="L772" s="393"/>
      <c r="M772" s="297">
        <v>5.5629999999999997</v>
      </c>
      <c r="N772" s="297">
        <v>7.84</v>
      </c>
      <c r="O772" s="297">
        <v>14.333</v>
      </c>
    </row>
    <row r="773" spans="1:15">
      <c r="A773" s="296">
        <v>41255</v>
      </c>
      <c r="B773" s="393"/>
      <c r="C773" s="102">
        <v>14.35</v>
      </c>
      <c r="D773" s="102">
        <v>3.1</v>
      </c>
      <c r="E773" s="393"/>
      <c r="F773" s="102">
        <v>8.4</v>
      </c>
      <c r="G773" s="102">
        <v>3.02</v>
      </c>
      <c r="H773" s="393"/>
      <c r="I773" s="102">
        <v>14.58</v>
      </c>
      <c r="J773" s="102">
        <v>4.2300000000000004</v>
      </c>
      <c r="K773" s="393"/>
      <c r="L773" s="393"/>
      <c r="M773" s="297">
        <v>5.484</v>
      </c>
      <c r="N773" s="297">
        <v>7.7539999999999996</v>
      </c>
      <c r="O773" s="297">
        <v>14.254</v>
      </c>
    </row>
    <row r="774" spans="1:15">
      <c r="A774" s="296">
        <v>41256</v>
      </c>
      <c r="B774" s="393"/>
      <c r="C774" s="101">
        <v>14.35</v>
      </c>
      <c r="D774" s="101">
        <v>3.11</v>
      </c>
      <c r="E774" s="393"/>
      <c r="F774" s="101">
        <v>8.4</v>
      </c>
      <c r="G774" s="101">
        <v>3.02</v>
      </c>
      <c r="H774" s="393"/>
      <c r="I774" s="101">
        <v>14.57</v>
      </c>
      <c r="J774" s="101">
        <v>4.2300000000000004</v>
      </c>
      <c r="K774" s="393"/>
      <c r="L774" s="393"/>
      <c r="M774" s="297">
        <v>5.4160000000000004</v>
      </c>
      <c r="N774" s="297">
        <v>7.6639999999999997</v>
      </c>
      <c r="O774" s="297">
        <v>14.146000000000001</v>
      </c>
    </row>
    <row r="775" spans="1:15">
      <c r="A775" s="296">
        <v>41257</v>
      </c>
      <c r="B775" s="393"/>
      <c r="C775" s="102">
        <v>14.35</v>
      </c>
      <c r="D775" s="102">
        <v>3.12</v>
      </c>
      <c r="E775" s="393"/>
      <c r="F775" s="102">
        <v>8.4</v>
      </c>
      <c r="G775" s="102">
        <v>3.03</v>
      </c>
      <c r="H775" s="393"/>
      <c r="I775" s="102">
        <v>14.57</v>
      </c>
      <c r="J775" s="102">
        <v>4.24</v>
      </c>
      <c r="K775" s="393"/>
      <c r="L775" s="393"/>
      <c r="M775" s="297">
        <v>5.3650000000000002</v>
      </c>
      <c r="N775" s="297">
        <v>7.6020000000000003</v>
      </c>
      <c r="O775" s="297">
        <v>13.964</v>
      </c>
    </row>
    <row r="776" spans="1:15">
      <c r="A776" s="296">
        <v>41260</v>
      </c>
      <c r="B776" s="393"/>
      <c r="C776" s="101">
        <v>14.34</v>
      </c>
      <c r="D776" s="101">
        <v>3.13</v>
      </c>
      <c r="E776" s="393"/>
      <c r="F776" s="101">
        <v>8.39</v>
      </c>
      <c r="G776" s="101">
        <v>3.04</v>
      </c>
      <c r="H776" s="393"/>
      <c r="I776" s="101">
        <v>14.56</v>
      </c>
      <c r="J776" s="101">
        <v>4.24</v>
      </c>
      <c r="K776" s="393"/>
      <c r="L776" s="393"/>
      <c r="M776" s="297">
        <v>4.4059999999999997</v>
      </c>
      <c r="N776" s="297">
        <v>7.077</v>
      </c>
      <c r="O776" s="297">
        <v>10.943</v>
      </c>
    </row>
    <row r="777" spans="1:15">
      <c r="A777" s="296">
        <v>41261</v>
      </c>
      <c r="B777" s="393"/>
      <c r="C777" s="102">
        <v>14.34</v>
      </c>
      <c r="D777" s="102">
        <v>3.16</v>
      </c>
      <c r="E777" s="393"/>
      <c r="F777" s="102">
        <v>8.39</v>
      </c>
      <c r="G777" s="102">
        <v>3.06</v>
      </c>
      <c r="H777" s="393"/>
      <c r="I777" s="102">
        <v>14.56</v>
      </c>
      <c r="J777" s="102">
        <v>4.25</v>
      </c>
      <c r="K777" s="393"/>
      <c r="L777" s="393"/>
      <c r="M777" s="297">
        <v>4.3730000000000002</v>
      </c>
      <c r="N777" s="297">
        <v>7.0170000000000003</v>
      </c>
      <c r="O777" s="297">
        <v>10.909000000000001</v>
      </c>
    </row>
    <row r="778" spans="1:15">
      <c r="A778" s="296">
        <v>41262</v>
      </c>
      <c r="B778" s="393"/>
      <c r="C778" s="101">
        <v>14.33</v>
      </c>
      <c r="D778" s="101">
        <v>3.17</v>
      </c>
      <c r="E778" s="393"/>
      <c r="F778" s="101">
        <v>8.3800000000000008</v>
      </c>
      <c r="G778" s="101">
        <v>3.05</v>
      </c>
      <c r="H778" s="393"/>
      <c r="I778" s="101">
        <v>14.56</v>
      </c>
      <c r="J778" s="101">
        <v>4.25</v>
      </c>
      <c r="K778" s="393"/>
      <c r="L778" s="393"/>
      <c r="M778" s="297">
        <v>4.3559999999999999</v>
      </c>
      <c r="N778" s="297">
        <v>6.96</v>
      </c>
      <c r="O778" s="297">
        <v>10.872999999999999</v>
      </c>
    </row>
    <row r="779" spans="1:15">
      <c r="A779" s="296">
        <v>41263</v>
      </c>
      <c r="B779" s="393"/>
      <c r="C779" s="102">
        <v>14.33</v>
      </c>
      <c r="D779" s="102">
        <v>3.15</v>
      </c>
      <c r="E779" s="393"/>
      <c r="F779" s="102">
        <v>8.3800000000000008</v>
      </c>
      <c r="G779" s="102">
        <v>3.03</v>
      </c>
      <c r="H779" s="393"/>
      <c r="I779" s="102">
        <v>14.55</v>
      </c>
      <c r="J779" s="102">
        <v>4.2300000000000004</v>
      </c>
      <c r="K779" s="393"/>
      <c r="L779" s="393"/>
      <c r="M779" s="297">
        <v>4.3559999999999999</v>
      </c>
      <c r="N779" s="297">
        <v>6.9329999999999998</v>
      </c>
      <c r="O779" s="297">
        <v>10.826000000000001</v>
      </c>
    </row>
    <row r="780" spans="1:15">
      <c r="A780" s="296">
        <v>41264</v>
      </c>
      <c r="B780" s="393"/>
      <c r="C780" s="101">
        <v>14.33</v>
      </c>
      <c r="D780" s="101">
        <v>3.12</v>
      </c>
      <c r="E780" s="393"/>
      <c r="F780" s="101">
        <v>8.3800000000000008</v>
      </c>
      <c r="G780" s="101">
        <v>3</v>
      </c>
      <c r="H780" s="393"/>
      <c r="I780" s="101">
        <v>14.55</v>
      </c>
      <c r="J780" s="101">
        <v>4.2</v>
      </c>
      <c r="K780" s="393"/>
      <c r="L780" s="393"/>
      <c r="M780" s="297">
        <v>4.3449999999999998</v>
      </c>
      <c r="N780" s="297">
        <v>6.9249999999999998</v>
      </c>
      <c r="O780" s="297">
        <v>10.875999999999999</v>
      </c>
    </row>
    <row r="781" spans="1:15">
      <c r="A781" s="296">
        <v>41270</v>
      </c>
      <c r="B781" s="393"/>
      <c r="C781" s="102">
        <v>14.31</v>
      </c>
      <c r="D781" s="102">
        <v>3.07</v>
      </c>
      <c r="E781" s="393"/>
      <c r="F781" s="102">
        <v>8.36</v>
      </c>
      <c r="G781" s="102">
        <v>2.96</v>
      </c>
      <c r="H781" s="393"/>
      <c r="I781" s="102">
        <v>14.53</v>
      </c>
      <c r="J781" s="102">
        <v>4.16</v>
      </c>
      <c r="K781" s="393"/>
      <c r="L781" s="393"/>
      <c r="M781" s="297">
        <v>4.33</v>
      </c>
      <c r="N781" s="297">
        <v>6.8879999999999999</v>
      </c>
      <c r="O781" s="297">
        <v>10.872</v>
      </c>
    </row>
    <row r="782" spans="1:15">
      <c r="A782" s="296">
        <v>41271</v>
      </c>
      <c r="B782" s="393"/>
      <c r="C782" s="101">
        <v>14.31</v>
      </c>
      <c r="D782" s="101">
        <v>3.05</v>
      </c>
      <c r="E782" s="393"/>
      <c r="F782" s="101">
        <v>8.36</v>
      </c>
      <c r="G782" s="101">
        <v>2.93</v>
      </c>
      <c r="H782" s="393"/>
      <c r="I782" s="101">
        <v>14.53</v>
      </c>
      <c r="J782" s="101">
        <v>4.1399999999999997</v>
      </c>
      <c r="K782" s="393"/>
      <c r="L782" s="393"/>
      <c r="M782" s="297">
        <v>4.3330000000000002</v>
      </c>
      <c r="N782" s="297">
        <v>6.9240000000000004</v>
      </c>
      <c r="O782" s="297">
        <v>10.819000000000001</v>
      </c>
    </row>
    <row r="783" spans="1:15">
      <c r="A783" s="296">
        <v>41274</v>
      </c>
      <c r="B783" s="393"/>
      <c r="C783" s="102">
        <v>14.3</v>
      </c>
      <c r="D783" s="102">
        <v>3.06</v>
      </c>
      <c r="E783" s="393"/>
      <c r="F783" s="102">
        <v>8.35</v>
      </c>
      <c r="G783" s="102">
        <v>2.94</v>
      </c>
      <c r="H783" s="393"/>
      <c r="I783" s="102">
        <v>14.52</v>
      </c>
      <c r="J783" s="102">
        <v>4.1399999999999997</v>
      </c>
      <c r="K783" s="393"/>
      <c r="L783" s="393"/>
      <c r="M783" s="297">
        <v>4.3849999999999998</v>
      </c>
      <c r="N783" s="297">
        <v>6.94</v>
      </c>
      <c r="O783" s="297">
        <v>10.435</v>
      </c>
    </row>
    <row r="784" spans="1:15">
      <c r="A784" s="296">
        <v>41276</v>
      </c>
      <c r="B784" s="393"/>
      <c r="C784" s="101">
        <v>14.4</v>
      </c>
      <c r="D784" s="101">
        <v>3.16</v>
      </c>
      <c r="E784" s="393"/>
      <c r="F784" s="101">
        <v>8.32</v>
      </c>
      <c r="G784" s="101">
        <v>3</v>
      </c>
      <c r="H784" s="393"/>
      <c r="I784" s="101">
        <v>14.41</v>
      </c>
      <c r="J784" s="101">
        <v>4.1399999999999997</v>
      </c>
      <c r="K784" s="393"/>
      <c r="L784" s="393"/>
      <c r="M784" s="297">
        <v>4.3220000000000001</v>
      </c>
      <c r="N784" s="297">
        <v>6.8140000000000001</v>
      </c>
      <c r="O784" s="297">
        <v>10.34</v>
      </c>
    </row>
    <row r="785" spans="1:15">
      <c r="A785" s="296">
        <v>41277</v>
      </c>
      <c r="B785" s="393"/>
      <c r="C785" s="102">
        <v>14.4</v>
      </c>
      <c r="D785" s="102">
        <v>3.19</v>
      </c>
      <c r="E785" s="393"/>
      <c r="F785" s="102">
        <v>8.32</v>
      </c>
      <c r="G785" s="102">
        <v>3.02</v>
      </c>
      <c r="H785" s="393"/>
      <c r="I785" s="102">
        <v>14.41</v>
      </c>
      <c r="J785" s="102">
        <v>4.1500000000000004</v>
      </c>
      <c r="K785" s="393"/>
      <c r="L785" s="393"/>
      <c r="M785" s="297">
        <v>4.2300000000000004</v>
      </c>
      <c r="N785" s="297">
        <v>6.665</v>
      </c>
      <c r="O785" s="297">
        <v>10.189</v>
      </c>
    </row>
    <row r="786" spans="1:15">
      <c r="A786" s="296">
        <v>41278</v>
      </c>
      <c r="B786" s="393"/>
      <c r="C786" s="101">
        <v>14.4</v>
      </c>
      <c r="D786" s="101">
        <v>3.25</v>
      </c>
      <c r="E786" s="393"/>
      <c r="F786" s="101">
        <v>8.32</v>
      </c>
      <c r="G786" s="101">
        <v>3.06</v>
      </c>
      <c r="H786" s="393"/>
      <c r="I786" s="101">
        <v>14.4</v>
      </c>
      <c r="J786" s="101">
        <v>4.18</v>
      </c>
      <c r="K786" s="393"/>
      <c r="L786" s="393"/>
      <c r="M786" s="297">
        <v>4.1849999999999996</v>
      </c>
      <c r="N786" s="297">
        <v>6.59</v>
      </c>
      <c r="O786" s="297">
        <v>10.147</v>
      </c>
    </row>
    <row r="787" spans="1:15">
      <c r="A787" s="296">
        <v>41281</v>
      </c>
      <c r="B787" s="393"/>
      <c r="C787" s="102">
        <v>14.39</v>
      </c>
      <c r="D787" s="102">
        <v>3.21</v>
      </c>
      <c r="E787" s="393"/>
      <c r="F787" s="102">
        <v>8.31</v>
      </c>
      <c r="G787" s="102">
        <v>3.02</v>
      </c>
      <c r="H787" s="393"/>
      <c r="I787" s="102">
        <v>14.4</v>
      </c>
      <c r="J787" s="102">
        <v>4.13</v>
      </c>
      <c r="K787" s="393"/>
      <c r="L787" s="393"/>
      <c r="M787" s="297">
        <v>4.1139999999999999</v>
      </c>
      <c r="N787" s="297">
        <v>6.52</v>
      </c>
      <c r="O787" s="297">
        <v>10.057</v>
      </c>
    </row>
    <row r="788" spans="1:15">
      <c r="A788" s="296">
        <v>41282</v>
      </c>
      <c r="B788" s="393"/>
      <c r="C788" s="101">
        <v>14.39</v>
      </c>
      <c r="D788" s="101">
        <v>3.17</v>
      </c>
      <c r="E788" s="393"/>
      <c r="F788" s="101">
        <v>8.31</v>
      </c>
      <c r="G788" s="101">
        <v>2.98</v>
      </c>
      <c r="H788" s="393"/>
      <c r="I788" s="101">
        <v>14.39</v>
      </c>
      <c r="J788" s="101">
        <v>4.09</v>
      </c>
      <c r="K788" s="393"/>
      <c r="L788" s="393"/>
      <c r="M788" s="297">
        <v>4.0659999999999998</v>
      </c>
      <c r="N788" s="297">
        <v>6.4459999999999997</v>
      </c>
      <c r="O788" s="297">
        <v>9.8840000000000003</v>
      </c>
    </row>
    <row r="789" spans="1:15">
      <c r="A789" s="296">
        <v>41283</v>
      </c>
      <c r="B789" s="393"/>
      <c r="C789" s="102">
        <v>14.38</v>
      </c>
      <c r="D789" s="102">
        <v>3.16</v>
      </c>
      <c r="E789" s="393"/>
      <c r="F789" s="102">
        <v>8.3000000000000007</v>
      </c>
      <c r="G789" s="102">
        <v>2.96</v>
      </c>
      <c r="H789" s="393"/>
      <c r="I789" s="102">
        <v>14.39</v>
      </c>
      <c r="J789" s="102">
        <v>4.08</v>
      </c>
      <c r="K789" s="393"/>
      <c r="L789" s="393"/>
      <c r="M789" s="297">
        <v>4.0339999999999998</v>
      </c>
      <c r="N789" s="297">
        <v>6.34</v>
      </c>
      <c r="O789" s="297">
        <v>9.7579999999999991</v>
      </c>
    </row>
    <row r="790" spans="1:15">
      <c r="A790" s="296">
        <v>41284</v>
      </c>
      <c r="B790" s="393"/>
      <c r="C790" s="101">
        <v>14.38</v>
      </c>
      <c r="D790" s="101">
        <v>3.23</v>
      </c>
      <c r="E790" s="393"/>
      <c r="F790" s="101">
        <v>8.3000000000000007</v>
      </c>
      <c r="G790" s="101">
        <v>3.02</v>
      </c>
      <c r="H790" s="393"/>
      <c r="I790" s="101">
        <v>14.39</v>
      </c>
      <c r="J790" s="101">
        <v>4.13</v>
      </c>
      <c r="K790" s="393"/>
      <c r="L790" s="393"/>
      <c r="M790" s="297">
        <v>4.0190000000000001</v>
      </c>
      <c r="N790" s="297">
        <v>6.2939999999999996</v>
      </c>
      <c r="O790" s="297">
        <v>9.76</v>
      </c>
    </row>
    <row r="791" spans="1:15">
      <c r="A791" s="296">
        <v>41285</v>
      </c>
      <c r="B791" s="393"/>
      <c r="C791" s="102">
        <v>14.38</v>
      </c>
      <c r="D791" s="102">
        <v>3.25</v>
      </c>
      <c r="E791" s="393"/>
      <c r="F791" s="102">
        <v>8.3000000000000007</v>
      </c>
      <c r="G791" s="102">
        <v>3.05</v>
      </c>
      <c r="H791" s="393"/>
      <c r="I791" s="102">
        <v>14.39</v>
      </c>
      <c r="J791" s="102">
        <v>4.1500000000000004</v>
      </c>
      <c r="K791" s="393"/>
      <c r="L791" s="393"/>
      <c r="M791" s="297">
        <v>4.0069999999999997</v>
      </c>
      <c r="N791" s="297">
        <v>6.274</v>
      </c>
      <c r="O791" s="297">
        <v>9.7189999999999994</v>
      </c>
    </row>
    <row r="792" spans="1:15">
      <c r="A792" s="296">
        <v>41288</v>
      </c>
      <c r="B792" s="393"/>
      <c r="C792" s="101">
        <v>14.37</v>
      </c>
      <c r="D792" s="101">
        <v>3.22</v>
      </c>
      <c r="E792" s="393"/>
      <c r="F792" s="101">
        <v>8.2899999999999991</v>
      </c>
      <c r="G792" s="101">
        <v>3.03</v>
      </c>
      <c r="H792" s="393"/>
      <c r="I792" s="101">
        <v>14.38</v>
      </c>
      <c r="J792" s="101">
        <v>4.12</v>
      </c>
      <c r="K792" s="393"/>
      <c r="L792" s="393"/>
      <c r="M792" s="297">
        <v>3.9950000000000001</v>
      </c>
      <c r="N792" s="297">
        <v>6.3070000000000004</v>
      </c>
      <c r="O792" s="297">
        <v>9.8130000000000006</v>
      </c>
    </row>
    <row r="793" spans="1:15">
      <c r="A793" s="296">
        <v>41289</v>
      </c>
      <c r="B793" s="393"/>
      <c r="C793" s="102">
        <v>14.37</v>
      </c>
      <c r="D793" s="102">
        <v>3.18</v>
      </c>
      <c r="E793" s="393"/>
      <c r="F793" s="102">
        <v>8.2899999999999991</v>
      </c>
      <c r="G793" s="102">
        <v>3.02</v>
      </c>
      <c r="H793" s="393"/>
      <c r="I793" s="102">
        <v>14.37</v>
      </c>
      <c r="J793" s="102">
        <v>4.0999999999999996</v>
      </c>
      <c r="K793" s="393"/>
      <c r="L793" s="393"/>
      <c r="M793" s="297">
        <v>4.0439999999999996</v>
      </c>
      <c r="N793" s="297">
        <v>6.5</v>
      </c>
      <c r="O793" s="297">
        <v>9.9019999999999992</v>
      </c>
    </row>
    <row r="794" spans="1:15">
      <c r="A794" s="296">
        <v>41290</v>
      </c>
      <c r="B794" s="393"/>
      <c r="C794" s="101">
        <v>14.36</v>
      </c>
      <c r="D794" s="101">
        <v>3.18</v>
      </c>
      <c r="E794" s="393"/>
      <c r="F794" s="101">
        <v>8.2799999999999994</v>
      </c>
      <c r="G794" s="101">
        <v>3.02</v>
      </c>
      <c r="H794" s="393"/>
      <c r="I794" s="101">
        <v>14.37</v>
      </c>
      <c r="J794" s="101">
        <v>4.0999999999999996</v>
      </c>
      <c r="K794" s="393"/>
      <c r="L794" s="393"/>
      <c r="M794" s="297">
        <v>4.0860000000000003</v>
      </c>
      <c r="N794" s="297">
        <v>6.5110000000000001</v>
      </c>
      <c r="O794" s="297">
        <v>9.9290000000000003</v>
      </c>
    </row>
    <row r="795" spans="1:15">
      <c r="A795" s="296">
        <v>41291</v>
      </c>
      <c r="B795" s="393"/>
      <c r="C795" s="102">
        <v>14.36</v>
      </c>
      <c r="D795" s="102">
        <v>3.23</v>
      </c>
      <c r="E795" s="393"/>
      <c r="F795" s="102">
        <v>8.2799999999999994</v>
      </c>
      <c r="G795" s="102">
        <v>3.08</v>
      </c>
      <c r="H795" s="393"/>
      <c r="I795" s="102">
        <v>14.37</v>
      </c>
      <c r="J795" s="102">
        <v>4.1399999999999997</v>
      </c>
      <c r="K795" s="393"/>
      <c r="L795" s="393"/>
      <c r="M795" s="297">
        <v>4.0819999999999999</v>
      </c>
      <c r="N795" s="297">
        <v>6.3840000000000003</v>
      </c>
      <c r="O795" s="297">
        <v>9.8230000000000004</v>
      </c>
    </row>
    <row r="796" spans="1:15">
      <c r="A796" s="296">
        <v>41292</v>
      </c>
      <c r="B796" s="393"/>
      <c r="C796" s="101">
        <v>14.36</v>
      </c>
      <c r="D796" s="101">
        <v>3.17</v>
      </c>
      <c r="E796" s="393"/>
      <c r="F796" s="101">
        <v>8.2799999999999994</v>
      </c>
      <c r="G796" s="101">
        <v>3.04</v>
      </c>
      <c r="H796" s="393"/>
      <c r="I796" s="101">
        <v>14.37</v>
      </c>
      <c r="J796" s="101">
        <v>4.09</v>
      </c>
      <c r="K796" s="393"/>
      <c r="L796" s="393"/>
      <c r="M796" s="297">
        <v>4.0670000000000002</v>
      </c>
      <c r="N796" s="297">
        <v>6.3810000000000002</v>
      </c>
      <c r="O796" s="297">
        <v>9.7970000000000006</v>
      </c>
    </row>
    <row r="797" spans="1:15">
      <c r="A797" s="296">
        <v>41295</v>
      </c>
      <c r="B797" s="393"/>
      <c r="C797" s="102">
        <v>14.35</v>
      </c>
      <c r="D797" s="102">
        <v>3.2</v>
      </c>
      <c r="E797" s="393"/>
      <c r="F797" s="102">
        <v>8.27</v>
      </c>
      <c r="G797" s="102">
        <v>3.09</v>
      </c>
      <c r="H797" s="393"/>
      <c r="I797" s="102">
        <v>14.36</v>
      </c>
      <c r="J797" s="102">
        <v>4.13</v>
      </c>
      <c r="K797" s="393"/>
      <c r="L797" s="393"/>
      <c r="M797" s="297">
        <v>4.0670000000000002</v>
      </c>
      <c r="N797" s="297">
        <v>6.3810000000000002</v>
      </c>
      <c r="O797" s="297">
        <v>9.7970000000000006</v>
      </c>
    </row>
    <row r="798" spans="1:15">
      <c r="A798" s="296">
        <v>41296</v>
      </c>
      <c r="B798" s="393"/>
      <c r="C798" s="101">
        <v>14.35</v>
      </c>
      <c r="D798" s="101">
        <v>3.19</v>
      </c>
      <c r="E798" s="393"/>
      <c r="F798" s="101">
        <v>8.27</v>
      </c>
      <c r="G798" s="101">
        <v>3.08</v>
      </c>
      <c r="H798" s="393"/>
      <c r="I798" s="101">
        <v>14.36</v>
      </c>
      <c r="J798" s="101">
        <v>4.12</v>
      </c>
      <c r="K798" s="393"/>
      <c r="L798" s="393"/>
      <c r="M798" s="297">
        <v>4.0819999999999999</v>
      </c>
      <c r="N798" s="297">
        <v>6.3730000000000002</v>
      </c>
      <c r="O798" s="297">
        <v>9.7870000000000008</v>
      </c>
    </row>
    <row r="799" spans="1:15">
      <c r="A799" s="296">
        <v>41297</v>
      </c>
      <c r="B799" s="393"/>
      <c r="C799" s="102">
        <v>14.34</v>
      </c>
      <c r="D799" s="102">
        <v>3.17</v>
      </c>
      <c r="E799" s="393"/>
      <c r="F799" s="102">
        <v>8.26</v>
      </c>
      <c r="G799" s="102">
        <v>3.06</v>
      </c>
      <c r="H799" s="393"/>
      <c r="I799" s="102">
        <v>14.35</v>
      </c>
      <c r="J799" s="102">
        <v>4.1100000000000003</v>
      </c>
      <c r="K799" s="393"/>
      <c r="L799" s="393"/>
      <c r="M799" s="297">
        <v>4.1280000000000001</v>
      </c>
      <c r="N799" s="297">
        <v>6.4660000000000002</v>
      </c>
      <c r="O799" s="297">
        <v>9.92</v>
      </c>
    </row>
    <row r="800" spans="1:15">
      <c r="A800" s="296">
        <v>41298</v>
      </c>
      <c r="B800" s="393"/>
      <c r="C800" s="101">
        <v>14.34</v>
      </c>
      <c r="D800" s="101">
        <v>3.21</v>
      </c>
      <c r="E800" s="393"/>
      <c r="F800" s="101">
        <v>8.26</v>
      </c>
      <c r="G800" s="101">
        <v>3.1</v>
      </c>
      <c r="H800" s="393"/>
      <c r="I800" s="101">
        <v>14.35</v>
      </c>
      <c r="J800" s="101">
        <v>4.1500000000000004</v>
      </c>
      <c r="K800" s="393"/>
      <c r="L800" s="393"/>
      <c r="M800" s="297">
        <v>4.2169999999999996</v>
      </c>
      <c r="N800" s="297">
        <v>6.593</v>
      </c>
      <c r="O800" s="297">
        <v>10.163</v>
      </c>
    </row>
    <row r="801" spans="1:15">
      <c r="A801" s="296">
        <v>41299</v>
      </c>
      <c r="B801" s="393"/>
      <c r="C801" s="102">
        <v>14.34</v>
      </c>
      <c r="D801" s="102">
        <v>3.26</v>
      </c>
      <c r="E801" s="393"/>
      <c r="F801" s="102">
        <v>8.26</v>
      </c>
      <c r="G801" s="102">
        <v>3.17</v>
      </c>
      <c r="H801" s="393"/>
      <c r="I801" s="102">
        <v>14.35</v>
      </c>
      <c r="J801" s="102">
        <v>4.1900000000000004</v>
      </c>
      <c r="K801" s="393"/>
      <c r="L801" s="393"/>
      <c r="M801" s="297">
        <v>4.2240000000000002</v>
      </c>
      <c r="N801" s="297">
        <v>6.6050000000000004</v>
      </c>
      <c r="O801" s="297">
        <v>10.045</v>
      </c>
    </row>
    <row r="802" spans="1:15">
      <c r="A802" s="296">
        <v>41302</v>
      </c>
      <c r="B802" s="393"/>
      <c r="C802" s="101">
        <v>14.33</v>
      </c>
      <c r="D802" s="101">
        <v>3.31</v>
      </c>
      <c r="E802" s="393"/>
      <c r="F802" s="101">
        <v>8.25</v>
      </c>
      <c r="G802" s="101">
        <v>3.23</v>
      </c>
      <c r="H802" s="393"/>
      <c r="I802" s="101">
        <v>14.34</v>
      </c>
      <c r="J802" s="101">
        <v>4.24</v>
      </c>
      <c r="K802" s="393"/>
      <c r="L802" s="393"/>
      <c r="M802" s="297">
        <v>4.2249999999999996</v>
      </c>
      <c r="N802" s="297">
        <v>6.6260000000000003</v>
      </c>
      <c r="O802" s="297">
        <v>10.006</v>
      </c>
    </row>
    <row r="803" spans="1:15">
      <c r="A803" s="296">
        <v>41303</v>
      </c>
      <c r="B803" s="393"/>
      <c r="C803" s="102">
        <v>14.33</v>
      </c>
      <c r="D803" s="102">
        <v>3.31</v>
      </c>
      <c r="E803" s="393"/>
      <c r="F803" s="102">
        <v>8.25</v>
      </c>
      <c r="G803" s="102">
        <v>3.24</v>
      </c>
      <c r="H803" s="393"/>
      <c r="I803" s="102">
        <v>14.34</v>
      </c>
      <c r="J803" s="102">
        <v>4.25</v>
      </c>
      <c r="K803" s="393"/>
      <c r="L803" s="393"/>
      <c r="M803" s="297">
        <v>4.2949999999999999</v>
      </c>
      <c r="N803" s="297">
        <v>6.7850000000000001</v>
      </c>
      <c r="O803" s="297">
        <v>10.17</v>
      </c>
    </row>
    <row r="804" spans="1:15">
      <c r="A804" s="296">
        <v>41304</v>
      </c>
      <c r="B804" s="393"/>
      <c r="C804" s="101">
        <v>14.33</v>
      </c>
      <c r="D804" s="101">
        <v>3.34</v>
      </c>
      <c r="E804" s="393"/>
      <c r="F804" s="101">
        <v>8.25</v>
      </c>
      <c r="G804" s="101">
        <v>3.3</v>
      </c>
      <c r="H804" s="393"/>
      <c r="I804" s="101">
        <v>14.33</v>
      </c>
      <c r="J804" s="101">
        <v>4.3</v>
      </c>
      <c r="K804" s="393"/>
      <c r="L804" s="393"/>
      <c r="M804" s="297">
        <v>4.4180000000000001</v>
      </c>
      <c r="N804" s="297">
        <v>6.8929999999999998</v>
      </c>
      <c r="O804" s="297">
        <v>10.317</v>
      </c>
    </row>
    <row r="805" spans="1:15">
      <c r="A805" s="296">
        <v>41305</v>
      </c>
      <c r="B805" s="393"/>
      <c r="C805" s="102">
        <v>14.32</v>
      </c>
      <c r="D805" s="102">
        <v>3.32</v>
      </c>
      <c r="E805" s="393"/>
      <c r="F805" s="102">
        <v>8.24</v>
      </c>
      <c r="G805" s="102">
        <v>3.3</v>
      </c>
      <c r="H805" s="393"/>
      <c r="I805" s="102">
        <v>14.33</v>
      </c>
      <c r="J805" s="102">
        <v>4.3</v>
      </c>
      <c r="K805" s="393"/>
      <c r="L805" s="393"/>
      <c r="M805" s="297">
        <v>4.5430000000000001</v>
      </c>
      <c r="N805" s="297">
        <v>7.0419999999999998</v>
      </c>
      <c r="O805" s="297">
        <v>10.449</v>
      </c>
    </row>
    <row r="806" spans="1:15">
      <c r="A806" s="296">
        <v>41306</v>
      </c>
      <c r="B806" s="393"/>
      <c r="C806" s="101">
        <v>14.53</v>
      </c>
      <c r="D806" s="101">
        <v>3.33</v>
      </c>
      <c r="E806" s="393"/>
      <c r="F806" s="101">
        <v>8.51</v>
      </c>
      <c r="G806" s="101">
        <v>3.28</v>
      </c>
      <c r="H806" s="393"/>
      <c r="I806" s="101">
        <v>14.57</v>
      </c>
      <c r="J806" s="101">
        <v>4.43</v>
      </c>
      <c r="K806" s="393"/>
      <c r="L806" s="393"/>
      <c r="M806" s="297">
        <v>4.5529999999999999</v>
      </c>
      <c r="N806" s="297">
        <v>7.1929999999999996</v>
      </c>
      <c r="O806" s="297">
        <v>10.611000000000001</v>
      </c>
    </row>
    <row r="807" spans="1:15">
      <c r="A807" s="296">
        <v>41309</v>
      </c>
      <c r="B807" s="393"/>
      <c r="C807" s="102">
        <v>14.53</v>
      </c>
      <c r="D807" s="102">
        <v>3.28</v>
      </c>
      <c r="E807" s="393"/>
      <c r="F807" s="102">
        <v>8.5</v>
      </c>
      <c r="G807" s="102">
        <v>3.25</v>
      </c>
      <c r="H807" s="393"/>
      <c r="I807" s="102">
        <v>14.56</v>
      </c>
      <c r="J807" s="102">
        <v>4.41</v>
      </c>
      <c r="K807" s="393"/>
      <c r="L807" s="393"/>
      <c r="M807" s="297">
        <v>4.5679999999999996</v>
      </c>
      <c r="N807" s="297">
        <v>7.149</v>
      </c>
      <c r="O807" s="297">
        <v>10.747999999999999</v>
      </c>
    </row>
    <row r="808" spans="1:15">
      <c r="A808" s="296">
        <v>41310</v>
      </c>
      <c r="B808" s="393"/>
      <c r="C808" s="101">
        <v>14.52</v>
      </c>
      <c r="D808" s="101">
        <v>3.32</v>
      </c>
      <c r="E808" s="393"/>
      <c r="F808" s="101">
        <v>8.5</v>
      </c>
      <c r="G808" s="101">
        <v>3.27</v>
      </c>
      <c r="H808" s="393"/>
      <c r="I808" s="101">
        <v>14.56</v>
      </c>
      <c r="J808" s="101">
        <v>4.43</v>
      </c>
      <c r="K808" s="393"/>
      <c r="L808" s="393"/>
      <c r="M808" s="297">
        <v>4.601</v>
      </c>
      <c r="N808" s="297">
        <v>7.1769999999999996</v>
      </c>
      <c r="O808" s="297">
        <v>10.762</v>
      </c>
    </row>
    <row r="809" spans="1:15">
      <c r="A809" s="296">
        <v>41311</v>
      </c>
      <c r="B809" s="393"/>
      <c r="C809" s="102">
        <v>14.52</v>
      </c>
      <c r="D809" s="102">
        <v>3.3</v>
      </c>
      <c r="E809" s="393"/>
      <c r="F809" s="102">
        <v>8.49</v>
      </c>
      <c r="G809" s="102">
        <v>3.23</v>
      </c>
      <c r="H809" s="393"/>
      <c r="I809" s="102">
        <v>14.56</v>
      </c>
      <c r="J809" s="102">
        <v>4.4000000000000004</v>
      </c>
      <c r="K809" s="393"/>
      <c r="L809" s="393"/>
      <c r="M809" s="297">
        <v>4.5679999999999996</v>
      </c>
      <c r="N809" s="297">
        <v>7.1790000000000003</v>
      </c>
      <c r="O809" s="297">
        <v>10.760999999999999</v>
      </c>
    </row>
    <row r="810" spans="1:15">
      <c r="A810" s="296">
        <v>41312</v>
      </c>
      <c r="B810" s="393"/>
      <c r="C810" s="101">
        <v>14.52</v>
      </c>
      <c r="D810" s="101">
        <v>3.28</v>
      </c>
      <c r="E810" s="393"/>
      <c r="F810" s="101">
        <v>8.49</v>
      </c>
      <c r="G810" s="101">
        <v>3.2</v>
      </c>
      <c r="H810" s="393"/>
      <c r="I810" s="101">
        <v>14.55</v>
      </c>
      <c r="J810" s="101">
        <v>4.3899999999999997</v>
      </c>
      <c r="K810" s="393"/>
      <c r="L810" s="393"/>
      <c r="M810" s="297">
        <v>4.5469999999999997</v>
      </c>
      <c r="N810" s="297">
        <v>7.2060000000000004</v>
      </c>
      <c r="O810" s="297">
        <v>10.725</v>
      </c>
    </row>
    <row r="811" spans="1:15">
      <c r="A811" s="296">
        <v>41313</v>
      </c>
      <c r="B811" s="393"/>
      <c r="C811" s="102">
        <v>14.51</v>
      </c>
      <c r="D811" s="102">
        <v>3.29</v>
      </c>
      <c r="E811" s="393"/>
      <c r="F811" s="102">
        <v>8.49</v>
      </c>
      <c r="G811" s="102">
        <v>3.21</v>
      </c>
      <c r="H811" s="393"/>
      <c r="I811" s="102">
        <v>14.55</v>
      </c>
      <c r="J811" s="102">
        <v>4.3899999999999997</v>
      </c>
      <c r="K811" s="393"/>
      <c r="L811" s="393"/>
      <c r="M811" s="297">
        <v>4.5380000000000003</v>
      </c>
      <c r="N811" s="297">
        <v>7.1660000000000004</v>
      </c>
      <c r="O811" s="297">
        <v>10.724</v>
      </c>
    </row>
    <row r="812" spans="1:15">
      <c r="A812" s="296">
        <v>41316</v>
      </c>
      <c r="B812" s="393"/>
      <c r="C812" s="101">
        <v>14.51</v>
      </c>
      <c r="D812" s="101">
        <v>3.29</v>
      </c>
      <c r="E812" s="393"/>
      <c r="F812" s="101">
        <v>8.48</v>
      </c>
      <c r="G812" s="101">
        <v>3.2</v>
      </c>
      <c r="H812" s="393"/>
      <c r="I812" s="101">
        <v>14.54</v>
      </c>
      <c r="J812" s="101">
        <v>4.3899999999999997</v>
      </c>
      <c r="K812" s="393"/>
      <c r="L812" s="393"/>
      <c r="M812" s="297">
        <v>4.5259999999999998</v>
      </c>
      <c r="N812" s="297">
        <v>7.149</v>
      </c>
      <c r="O812" s="297">
        <v>10.737</v>
      </c>
    </row>
    <row r="813" spans="1:15">
      <c r="A813" s="296">
        <v>41317</v>
      </c>
      <c r="B813" s="393"/>
      <c r="C813" s="102">
        <v>14.5</v>
      </c>
      <c r="D813" s="102">
        <v>3.31</v>
      </c>
      <c r="E813" s="393"/>
      <c r="F813" s="102">
        <v>8.48</v>
      </c>
      <c r="G813" s="102">
        <v>3.24</v>
      </c>
      <c r="H813" s="393"/>
      <c r="I813" s="102">
        <v>14.54</v>
      </c>
      <c r="J813" s="102">
        <v>4.43</v>
      </c>
      <c r="K813" s="393"/>
      <c r="L813" s="393"/>
      <c r="M813" s="297">
        <v>4.5</v>
      </c>
      <c r="N813" s="297">
        <v>7.165</v>
      </c>
      <c r="O813" s="297">
        <v>10.726000000000001</v>
      </c>
    </row>
    <row r="814" spans="1:15">
      <c r="A814" s="296">
        <v>41318</v>
      </c>
      <c r="B814" s="393"/>
      <c r="C814" s="101">
        <v>14.5</v>
      </c>
      <c r="D814" s="101">
        <v>3.35</v>
      </c>
      <c r="E814" s="393"/>
      <c r="F814" s="101">
        <v>8.48</v>
      </c>
      <c r="G814" s="101">
        <v>3.25</v>
      </c>
      <c r="H814" s="393"/>
      <c r="I814" s="101">
        <v>14.54</v>
      </c>
      <c r="J814" s="101">
        <v>4.43</v>
      </c>
      <c r="K814" s="393"/>
      <c r="L814" s="393"/>
      <c r="M814" s="297">
        <v>4.4409999999999998</v>
      </c>
      <c r="N814" s="297">
        <v>7.1680000000000001</v>
      </c>
      <c r="O814" s="297">
        <v>10.644</v>
      </c>
    </row>
    <row r="815" spans="1:15">
      <c r="A815" s="296">
        <v>41319</v>
      </c>
      <c r="B815" s="393"/>
      <c r="C815" s="102">
        <v>14.5</v>
      </c>
      <c r="D815" s="102">
        <v>3.3</v>
      </c>
      <c r="E815" s="393"/>
      <c r="F815" s="102">
        <v>8.4700000000000006</v>
      </c>
      <c r="G815" s="102">
        <v>3.19</v>
      </c>
      <c r="H815" s="393"/>
      <c r="I815" s="102">
        <v>14.54</v>
      </c>
      <c r="J815" s="102">
        <v>4.3899999999999997</v>
      </c>
      <c r="K815" s="393"/>
      <c r="L815" s="393"/>
      <c r="M815" s="297">
        <v>4.4109999999999996</v>
      </c>
      <c r="N815" s="297">
        <v>7.0960000000000001</v>
      </c>
      <c r="O815" s="297">
        <v>10.574999999999999</v>
      </c>
    </row>
    <row r="816" spans="1:15">
      <c r="A816" s="296">
        <v>41320</v>
      </c>
      <c r="B816" s="393"/>
      <c r="C816" s="101">
        <v>14.5</v>
      </c>
      <c r="D816" s="101">
        <v>3.32</v>
      </c>
      <c r="E816" s="393"/>
      <c r="F816" s="101">
        <v>8.4700000000000006</v>
      </c>
      <c r="G816" s="101">
        <v>3.2</v>
      </c>
      <c r="H816" s="393"/>
      <c r="I816" s="101">
        <v>14.53</v>
      </c>
      <c r="J816" s="101">
        <v>4.4000000000000004</v>
      </c>
      <c r="K816" s="393"/>
      <c r="L816" s="393"/>
      <c r="M816" s="297">
        <v>4.4039999999999999</v>
      </c>
      <c r="N816" s="297">
        <v>7.1079999999999997</v>
      </c>
      <c r="O816" s="297">
        <v>10.468</v>
      </c>
    </row>
    <row r="817" spans="1:15">
      <c r="A817" s="296">
        <v>41323</v>
      </c>
      <c r="B817" s="393"/>
      <c r="C817" s="102">
        <v>14.49</v>
      </c>
      <c r="D817" s="102">
        <v>3.29</v>
      </c>
      <c r="E817" s="393"/>
      <c r="F817" s="102">
        <v>8.4600000000000009</v>
      </c>
      <c r="G817" s="102">
        <v>3.17</v>
      </c>
      <c r="H817" s="393"/>
      <c r="I817" s="102">
        <v>14.52</v>
      </c>
      <c r="J817" s="102">
        <v>4.37</v>
      </c>
      <c r="K817" s="393"/>
      <c r="L817" s="393"/>
      <c r="M817" s="297">
        <v>4.3780000000000001</v>
      </c>
      <c r="N817" s="297">
        <v>7.1950000000000003</v>
      </c>
      <c r="O817" s="297">
        <v>10.465999999999999</v>
      </c>
    </row>
    <row r="818" spans="1:15">
      <c r="A818" s="296">
        <v>41324</v>
      </c>
      <c r="B818" s="393"/>
      <c r="C818" s="101">
        <v>14.48</v>
      </c>
      <c r="D818" s="101">
        <v>3.28</v>
      </c>
      <c r="E818" s="393"/>
      <c r="F818" s="101">
        <v>8.4600000000000009</v>
      </c>
      <c r="G818" s="101">
        <v>3.16</v>
      </c>
      <c r="H818" s="393"/>
      <c r="I818" s="101">
        <v>14.52</v>
      </c>
      <c r="J818" s="101">
        <v>4.3600000000000003</v>
      </c>
      <c r="K818" s="393"/>
      <c r="L818" s="393"/>
      <c r="M818" s="297">
        <v>4.367</v>
      </c>
      <c r="N818" s="297">
        <v>7.0940000000000003</v>
      </c>
      <c r="O818" s="297">
        <v>10.404999999999999</v>
      </c>
    </row>
    <row r="819" spans="1:15">
      <c r="A819" s="296">
        <v>41325</v>
      </c>
      <c r="B819" s="393"/>
      <c r="C819" s="102">
        <v>14.48</v>
      </c>
      <c r="D819" s="102">
        <v>3.31</v>
      </c>
      <c r="E819" s="393"/>
      <c r="F819" s="102">
        <v>8.4600000000000009</v>
      </c>
      <c r="G819" s="102">
        <v>3.17</v>
      </c>
      <c r="H819" s="393"/>
      <c r="I819" s="102">
        <v>14.52</v>
      </c>
      <c r="J819" s="102">
        <v>4.37</v>
      </c>
      <c r="K819" s="393"/>
      <c r="L819" s="393"/>
      <c r="M819" s="297">
        <v>4.32</v>
      </c>
      <c r="N819" s="297">
        <v>7.2210000000000001</v>
      </c>
      <c r="O819" s="297">
        <v>10.406000000000001</v>
      </c>
    </row>
    <row r="820" spans="1:15">
      <c r="A820" s="296">
        <v>41326</v>
      </c>
      <c r="B820" s="393"/>
      <c r="C820" s="101">
        <v>14.48</v>
      </c>
      <c r="D820" s="101">
        <v>3.25</v>
      </c>
      <c r="E820" s="393"/>
      <c r="F820" s="101">
        <v>8.4499999999999993</v>
      </c>
      <c r="G820" s="101">
        <v>3.11</v>
      </c>
      <c r="H820" s="393"/>
      <c r="I820" s="101">
        <v>14.52</v>
      </c>
      <c r="J820" s="101">
        <v>4.32</v>
      </c>
      <c r="K820" s="393"/>
      <c r="L820" s="393"/>
      <c r="M820" s="297">
        <v>4.3319999999999999</v>
      </c>
      <c r="N820" s="297">
        <v>7.2809999999999997</v>
      </c>
      <c r="O820" s="297">
        <v>10.455</v>
      </c>
    </row>
    <row r="821" spans="1:15">
      <c r="A821" s="296">
        <v>41327</v>
      </c>
      <c r="B821" s="393"/>
      <c r="C821" s="102">
        <v>14.48</v>
      </c>
      <c r="D821" s="102">
        <v>3.23</v>
      </c>
      <c r="E821" s="393"/>
      <c r="F821" s="102">
        <v>8.4499999999999993</v>
      </c>
      <c r="G821" s="102">
        <v>3.08</v>
      </c>
      <c r="H821" s="393"/>
      <c r="I821" s="102">
        <v>14.51</v>
      </c>
      <c r="J821" s="102">
        <v>4.3099999999999996</v>
      </c>
      <c r="K821" s="393"/>
      <c r="L821" s="393"/>
      <c r="M821" s="297">
        <v>4.3090000000000002</v>
      </c>
      <c r="N821" s="297">
        <v>7.2439999999999998</v>
      </c>
      <c r="O821" s="297">
        <v>10.414999999999999</v>
      </c>
    </row>
    <row r="822" spans="1:15">
      <c r="A822" s="296">
        <v>41330</v>
      </c>
      <c r="B822" s="393"/>
      <c r="C822" s="101">
        <v>14.47</v>
      </c>
      <c r="D822" s="101">
        <v>3.23</v>
      </c>
      <c r="E822" s="393"/>
      <c r="F822" s="101">
        <v>8.44</v>
      </c>
      <c r="G822" s="101">
        <v>3.07</v>
      </c>
      <c r="H822" s="393"/>
      <c r="I822" s="101">
        <v>14.51</v>
      </c>
      <c r="J822" s="101">
        <v>4.3</v>
      </c>
      <c r="K822" s="393"/>
      <c r="L822" s="393"/>
      <c r="M822" s="297">
        <v>4.2709999999999999</v>
      </c>
      <c r="N822" s="297">
        <v>6.8029999999999999</v>
      </c>
      <c r="O822" s="297">
        <v>10.33</v>
      </c>
    </row>
    <row r="823" spans="1:15">
      <c r="A823" s="296">
        <v>41331</v>
      </c>
      <c r="B823" s="393"/>
      <c r="C823" s="102">
        <v>14.47</v>
      </c>
      <c r="D823" s="102">
        <v>3.14</v>
      </c>
      <c r="E823" s="393"/>
      <c r="F823" s="102">
        <v>8.44</v>
      </c>
      <c r="G823" s="102">
        <v>3.03</v>
      </c>
      <c r="H823" s="393"/>
      <c r="I823" s="102">
        <v>14.5</v>
      </c>
      <c r="J823" s="102">
        <v>4.29</v>
      </c>
      <c r="K823" s="393"/>
      <c r="L823" s="393"/>
      <c r="M823" s="297">
        <v>4.3639999999999999</v>
      </c>
      <c r="N823" s="297">
        <v>6.9580000000000002</v>
      </c>
      <c r="O823" s="297">
        <v>10.565</v>
      </c>
    </row>
    <row r="824" spans="1:15">
      <c r="A824" s="296">
        <v>41332</v>
      </c>
      <c r="B824" s="393"/>
      <c r="C824" s="101">
        <v>14.46</v>
      </c>
      <c r="D824" s="101">
        <v>3.14</v>
      </c>
      <c r="E824" s="393"/>
      <c r="F824" s="101">
        <v>8.44</v>
      </c>
      <c r="G824" s="101">
        <v>3.03</v>
      </c>
      <c r="H824" s="393"/>
      <c r="I824" s="101">
        <v>14.5</v>
      </c>
      <c r="J824" s="101">
        <v>4.3</v>
      </c>
      <c r="K824" s="393"/>
      <c r="L824" s="393"/>
      <c r="M824" s="297">
        <v>4.3730000000000002</v>
      </c>
      <c r="N824" s="297">
        <v>6.92</v>
      </c>
      <c r="O824" s="297">
        <v>10.544</v>
      </c>
    </row>
    <row r="825" spans="1:15">
      <c r="A825" s="296">
        <v>41333</v>
      </c>
      <c r="B825" s="393"/>
      <c r="C825" s="102">
        <v>14.46</v>
      </c>
      <c r="D825" s="102">
        <v>3.14</v>
      </c>
      <c r="E825" s="393"/>
      <c r="F825" s="102">
        <v>8.43</v>
      </c>
      <c r="G825" s="102">
        <v>3.02</v>
      </c>
      <c r="H825" s="393"/>
      <c r="I825" s="102">
        <v>14.5</v>
      </c>
      <c r="J825" s="102">
        <v>4.29</v>
      </c>
      <c r="K825" s="393"/>
      <c r="L825" s="393"/>
      <c r="M825" s="297">
        <v>4.3879999999999999</v>
      </c>
      <c r="N825" s="297">
        <v>6.5830000000000002</v>
      </c>
      <c r="O825" s="297">
        <v>10.917</v>
      </c>
    </row>
    <row r="826" spans="1:15">
      <c r="A826" s="296">
        <v>41334</v>
      </c>
      <c r="B826" s="393"/>
      <c r="C826" s="101">
        <v>14.62</v>
      </c>
      <c r="D826" s="101">
        <v>3.11</v>
      </c>
      <c r="E826" s="393"/>
      <c r="F826" s="101">
        <v>8.4600000000000009</v>
      </c>
      <c r="G826" s="101">
        <v>3</v>
      </c>
      <c r="H826" s="393"/>
      <c r="I826" s="101">
        <v>14.49</v>
      </c>
      <c r="J826" s="101">
        <v>4.26</v>
      </c>
      <c r="K826" s="393"/>
      <c r="L826" s="393"/>
      <c r="M826" s="297">
        <v>4.3819999999999997</v>
      </c>
      <c r="N826" s="297">
        <v>6.6159999999999997</v>
      </c>
      <c r="O826" s="297">
        <v>11.029</v>
      </c>
    </row>
    <row r="827" spans="1:15">
      <c r="A827" s="296">
        <v>41337</v>
      </c>
      <c r="B827" s="393"/>
      <c r="C827" s="102">
        <v>14.61</v>
      </c>
      <c r="D827" s="102">
        <v>3.12</v>
      </c>
      <c r="E827" s="393"/>
      <c r="F827" s="102">
        <v>8.4499999999999993</v>
      </c>
      <c r="G827" s="102">
        <v>3</v>
      </c>
      <c r="H827" s="393"/>
      <c r="I827" s="102">
        <v>14.49</v>
      </c>
      <c r="J827" s="102">
        <v>4.25</v>
      </c>
      <c r="K827" s="393"/>
      <c r="L827" s="393"/>
      <c r="M827" s="297">
        <v>4.3710000000000004</v>
      </c>
      <c r="N827" s="297">
        <v>6.5940000000000003</v>
      </c>
      <c r="O827" s="297">
        <v>10.941000000000001</v>
      </c>
    </row>
    <row r="828" spans="1:15">
      <c r="A828" s="296">
        <v>41338</v>
      </c>
      <c r="B828" s="393"/>
      <c r="C828" s="101">
        <v>14.61</v>
      </c>
      <c r="D828" s="101">
        <v>3.15</v>
      </c>
      <c r="E828" s="393"/>
      <c r="F828" s="101">
        <v>8.44</v>
      </c>
      <c r="G828" s="101">
        <v>3.02</v>
      </c>
      <c r="H828" s="393"/>
      <c r="I828" s="101">
        <v>14.48</v>
      </c>
      <c r="J828" s="101">
        <v>4.2699999999999996</v>
      </c>
      <c r="K828" s="393"/>
      <c r="L828" s="393"/>
      <c r="M828" s="297">
        <v>4.3419999999999996</v>
      </c>
      <c r="N828" s="297">
        <v>6.5039999999999996</v>
      </c>
      <c r="O828" s="297">
        <v>10.756</v>
      </c>
    </row>
    <row r="829" spans="1:15">
      <c r="A829" s="296">
        <v>41339</v>
      </c>
      <c r="B829" s="393"/>
      <c r="C829" s="102">
        <v>14.61</v>
      </c>
      <c r="D829" s="102">
        <v>3.15</v>
      </c>
      <c r="E829" s="393"/>
      <c r="F829" s="102">
        <v>8.44</v>
      </c>
      <c r="G829" s="102">
        <v>3</v>
      </c>
      <c r="H829" s="393"/>
      <c r="I829" s="102">
        <v>14.48</v>
      </c>
      <c r="J829" s="102">
        <v>4.25</v>
      </c>
      <c r="K829" s="393"/>
      <c r="L829" s="393"/>
      <c r="M829" s="297">
        <v>4.3</v>
      </c>
      <c r="N829" s="297">
        <v>6.444</v>
      </c>
      <c r="O829" s="297">
        <v>10.768000000000001</v>
      </c>
    </row>
    <row r="830" spans="1:15">
      <c r="A830" s="296">
        <v>41340</v>
      </c>
      <c r="B830" s="393"/>
      <c r="C830" s="101">
        <v>14.61</v>
      </c>
      <c r="D830" s="101">
        <v>3.18</v>
      </c>
      <c r="E830" s="393"/>
      <c r="F830" s="101">
        <v>8.44</v>
      </c>
      <c r="G830" s="101">
        <v>3.03</v>
      </c>
      <c r="H830" s="393"/>
      <c r="I830" s="101">
        <v>14.48</v>
      </c>
      <c r="J830" s="101">
        <v>4.2699999999999996</v>
      </c>
      <c r="K830" s="393"/>
      <c r="L830" s="393"/>
      <c r="M830" s="297">
        <v>4.282</v>
      </c>
      <c r="N830" s="297">
        <v>6.3819999999999997</v>
      </c>
      <c r="O830" s="297">
        <v>10.568</v>
      </c>
    </row>
    <row r="831" spans="1:15">
      <c r="A831" s="296">
        <v>41341</v>
      </c>
      <c r="B831" s="393"/>
      <c r="C831" s="102">
        <v>14.6</v>
      </c>
      <c r="D831" s="102">
        <v>3.2</v>
      </c>
      <c r="E831" s="393"/>
      <c r="F831" s="102">
        <v>8.44</v>
      </c>
      <c r="G831" s="102">
        <v>3.04</v>
      </c>
      <c r="H831" s="393"/>
      <c r="I831" s="102">
        <v>14.48</v>
      </c>
      <c r="J831" s="102">
        <v>4.2699999999999996</v>
      </c>
      <c r="K831" s="393"/>
      <c r="L831" s="393"/>
      <c r="M831" s="297">
        <v>4.2439999999999998</v>
      </c>
      <c r="N831" s="297">
        <v>6.2990000000000004</v>
      </c>
      <c r="O831" s="297">
        <v>10.487</v>
      </c>
    </row>
    <row r="832" spans="1:15">
      <c r="A832" s="296">
        <v>41344</v>
      </c>
      <c r="B832" s="393"/>
      <c r="C832" s="101">
        <v>14.59</v>
      </c>
      <c r="D832" s="101">
        <v>3.18</v>
      </c>
      <c r="E832" s="393"/>
      <c r="F832" s="101">
        <v>8.43</v>
      </c>
      <c r="G832" s="101">
        <v>3.01</v>
      </c>
      <c r="H832" s="393"/>
      <c r="I832" s="101">
        <v>14.47</v>
      </c>
      <c r="J832" s="101">
        <v>4.25</v>
      </c>
      <c r="K832" s="393"/>
      <c r="L832" s="393"/>
      <c r="M832" s="297">
        <v>4.2190000000000003</v>
      </c>
      <c r="N832" s="297">
        <v>6.2809999999999997</v>
      </c>
      <c r="O832" s="297">
        <v>10.49</v>
      </c>
    </row>
    <row r="833" spans="1:15">
      <c r="A833" s="296">
        <v>41345</v>
      </c>
      <c r="B833" s="393"/>
      <c r="C833" s="102">
        <v>14.59</v>
      </c>
      <c r="D833" s="102">
        <v>3.16</v>
      </c>
      <c r="E833" s="393"/>
      <c r="F833" s="102">
        <v>8.43</v>
      </c>
      <c r="G833" s="102">
        <v>2.99</v>
      </c>
      <c r="H833" s="393"/>
      <c r="I833" s="102">
        <v>14.46</v>
      </c>
      <c r="J833" s="102">
        <v>4.2300000000000004</v>
      </c>
      <c r="K833" s="393"/>
      <c r="L833" s="393"/>
      <c r="M833" s="297">
        <v>4.2119999999999997</v>
      </c>
      <c r="N833" s="297">
        <v>6.2690000000000001</v>
      </c>
      <c r="O833" s="297">
        <v>10.475</v>
      </c>
    </row>
    <row r="834" spans="1:15">
      <c r="A834" s="296">
        <v>41346</v>
      </c>
      <c r="B834" s="393"/>
      <c r="C834" s="101">
        <v>14.59</v>
      </c>
      <c r="D834" s="101">
        <v>3.16</v>
      </c>
      <c r="E834" s="393"/>
      <c r="F834" s="101">
        <v>8.42</v>
      </c>
      <c r="G834" s="101">
        <v>2.99</v>
      </c>
      <c r="H834" s="393"/>
      <c r="I834" s="101">
        <v>14.46</v>
      </c>
      <c r="J834" s="101">
        <v>4.2300000000000004</v>
      </c>
      <c r="K834" s="393"/>
      <c r="L834" s="393"/>
      <c r="M834" s="297">
        <v>4.2190000000000003</v>
      </c>
      <c r="N834" s="297">
        <v>6.3109999999999999</v>
      </c>
      <c r="O834" s="297">
        <v>10.581</v>
      </c>
    </row>
    <row r="835" spans="1:15">
      <c r="A835" s="296">
        <v>41347</v>
      </c>
      <c r="B835" s="393"/>
      <c r="C835" s="102">
        <v>14.59</v>
      </c>
      <c r="D835" s="102">
        <v>3.16</v>
      </c>
      <c r="E835" s="393"/>
      <c r="F835" s="102">
        <v>8.42</v>
      </c>
      <c r="G835" s="102">
        <v>2.99</v>
      </c>
      <c r="H835" s="393"/>
      <c r="I835" s="102">
        <v>14.46</v>
      </c>
      <c r="J835" s="102">
        <v>4.22</v>
      </c>
      <c r="K835" s="393"/>
      <c r="L835" s="393"/>
      <c r="M835" s="297">
        <v>4.202</v>
      </c>
      <c r="N835" s="297">
        <v>6.2460000000000004</v>
      </c>
      <c r="O835" s="297">
        <v>10.471</v>
      </c>
    </row>
    <row r="836" spans="1:15">
      <c r="A836" s="296">
        <v>41348</v>
      </c>
      <c r="B836" s="393"/>
      <c r="C836" s="101">
        <v>14.58</v>
      </c>
      <c r="D836" s="101">
        <v>3.14</v>
      </c>
      <c r="E836" s="393"/>
      <c r="F836" s="101">
        <v>8.42</v>
      </c>
      <c r="G836" s="101">
        <v>2.96</v>
      </c>
      <c r="H836" s="393"/>
      <c r="I836" s="101">
        <v>14.46</v>
      </c>
      <c r="J836" s="101">
        <v>4.21</v>
      </c>
      <c r="K836" s="393"/>
      <c r="L836" s="393"/>
      <c r="M836" s="297">
        <v>4.1870000000000003</v>
      </c>
      <c r="N836" s="297">
        <v>6.2220000000000004</v>
      </c>
      <c r="O836" s="297">
        <v>10.468999999999999</v>
      </c>
    </row>
    <row r="837" spans="1:15">
      <c r="A837" s="296">
        <v>41351</v>
      </c>
      <c r="B837" s="393"/>
      <c r="C837" s="102">
        <v>14.58</v>
      </c>
      <c r="D837" s="102">
        <v>3.1</v>
      </c>
      <c r="E837" s="393"/>
      <c r="F837" s="102">
        <v>8.41</v>
      </c>
      <c r="G837" s="102">
        <v>2.94</v>
      </c>
      <c r="H837" s="393"/>
      <c r="I837" s="102">
        <v>14.45</v>
      </c>
      <c r="J837" s="102">
        <v>4.1900000000000004</v>
      </c>
      <c r="K837" s="393"/>
      <c r="L837" s="393"/>
      <c r="M837" s="297">
        <v>4.2329999999999997</v>
      </c>
      <c r="N837" s="297">
        <v>6.3380000000000001</v>
      </c>
      <c r="O837" s="297">
        <v>10.656000000000001</v>
      </c>
    </row>
    <row r="838" spans="1:15">
      <c r="A838" s="296">
        <v>41352</v>
      </c>
      <c r="B838" s="393"/>
      <c r="C838" s="101">
        <v>14.57</v>
      </c>
      <c r="D838" s="101">
        <v>3.04</v>
      </c>
      <c r="E838" s="393"/>
      <c r="F838" s="101">
        <v>8.41</v>
      </c>
      <c r="G838" s="101">
        <v>2.89</v>
      </c>
      <c r="H838" s="393"/>
      <c r="I838" s="101">
        <v>14.45</v>
      </c>
      <c r="J838" s="101">
        <v>4.1500000000000004</v>
      </c>
      <c r="K838" s="393"/>
      <c r="L838" s="393"/>
      <c r="M838" s="297">
        <v>4.2169999999999996</v>
      </c>
      <c r="N838" s="297">
        <v>6.3339999999999996</v>
      </c>
      <c r="O838" s="297">
        <v>10.638</v>
      </c>
    </row>
    <row r="839" spans="1:15">
      <c r="A839" s="296">
        <v>41353</v>
      </c>
      <c r="B839" s="393"/>
      <c r="C839" s="102">
        <v>14.57</v>
      </c>
      <c r="D839" s="102">
        <v>3.07</v>
      </c>
      <c r="E839" s="393"/>
      <c r="F839" s="102">
        <v>8.4</v>
      </c>
      <c r="G839" s="102">
        <v>2.91</v>
      </c>
      <c r="H839" s="393"/>
      <c r="I839" s="102">
        <v>14.44</v>
      </c>
      <c r="J839" s="102">
        <v>4.16</v>
      </c>
      <c r="K839" s="393"/>
      <c r="L839" s="393"/>
      <c r="M839" s="297">
        <v>4.2270000000000003</v>
      </c>
      <c r="N839" s="297">
        <v>6.2960000000000003</v>
      </c>
      <c r="O839" s="297">
        <v>10.627000000000001</v>
      </c>
    </row>
    <row r="840" spans="1:15">
      <c r="A840" s="296">
        <v>41354</v>
      </c>
      <c r="B840" s="393"/>
      <c r="C840" s="101">
        <v>14.57</v>
      </c>
      <c r="D840" s="101">
        <v>3.06</v>
      </c>
      <c r="E840" s="393"/>
      <c r="F840" s="101">
        <v>8.4</v>
      </c>
      <c r="G840" s="101">
        <v>2.9</v>
      </c>
      <c r="H840" s="393"/>
      <c r="I840" s="101">
        <v>14.44</v>
      </c>
      <c r="J840" s="101">
        <v>4.1500000000000004</v>
      </c>
      <c r="K840" s="393"/>
      <c r="L840" s="393"/>
      <c r="M840" s="297">
        <v>4.2169999999999996</v>
      </c>
      <c r="N840" s="297">
        <v>6.3250000000000002</v>
      </c>
      <c r="O840" s="297">
        <v>10.638999999999999</v>
      </c>
    </row>
    <row r="841" spans="1:15">
      <c r="A841" s="296">
        <v>41355</v>
      </c>
      <c r="B841" s="393"/>
      <c r="C841" s="102">
        <v>14.56</v>
      </c>
      <c r="D841" s="102">
        <v>3.07</v>
      </c>
      <c r="E841" s="393"/>
      <c r="F841" s="102">
        <v>8.4</v>
      </c>
      <c r="G841" s="102">
        <v>2.91</v>
      </c>
      <c r="H841" s="393"/>
      <c r="I841" s="102">
        <v>14.44</v>
      </c>
      <c r="J841" s="102">
        <v>4.16</v>
      </c>
      <c r="K841" s="393"/>
      <c r="L841" s="393"/>
      <c r="M841" s="297">
        <v>4.2220000000000004</v>
      </c>
      <c r="N841" s="297">
        <v>6.4020000000000001</v>
      </c>
      <c r="O841" s="297">
        <v>10.73</v>
      </c>
    </row>
    <row r="842" spans="1:15">
      <c r="A842" s="296">
        <v>41358</v>
      </c>
      <c r="B842" s="393"/>
      <c r="C842" s="101">
        <v>14.56</v>
      </c>
      <c r="D842" s="101">
        <v>3.05</v>
      </c>
      <c r="E842" s="393"/>
      <c r="F842" s="101">
        <v>8.39</v>
      </c>
      <c r="G842" s="101">
        <v>2.87</v>
      </c>
      <c r="H842" s="393"/>
      <c r="I842" s="101">
        <v>14.43</v>
      </c>
      <c r="J842" s="101">
        <v>4.1399999999999997</v>
      </c>
      <c r="K842" s="393"/>
      <c r="L842" s="393"/>
      <c r="M842" s="297">
        <v>4.2009999999999996</v>
      </c>
      <c r="N842" s="297">
        <v>6.4169999999999998</v>
      </c>
      <c r="O842" s="297">
        <v>10.718999999999999</v>
      </c>
    </row>
    <row r="843" spans="1:15">
      <c r="A843" s="296">
        <v>41359</v>
      </c>
      <c r="B843" s="393"/>
      <c r="C843" s="102">
        <v>14.55</v>
      </c>
      <c r="D843" s="102">
        <v>3.05</v>
      </c>
      <c r="E843" s="393"/>
      <c r="F843" s="102">
        <v>8.39</v>
      </c>
      <c r="G843" s="102">
        <v>2.87</v>
      </c>
      <c r="H843" s="393"/>
      <c r="I843" s="102">
        <v>14.43</v>
      </c>
      <c r="J843" s="102">
        <v>4.1399999999999997</v>
      </c>
      <c r="K843" s="393"/>
      <c r="L843" s="393"/>
      <c r="M843" s="297">
        <v>4.2220000000000004</v>
      </c>
      <c r="N843" s="297">
        <v>6.3929999999999998</v>
      </c>
      <c r="O843" s="297">
        <v>10.718</v>
      </c>
    </row>
    <row r="844" spans="1:15">
      <c r="A844" s="296">
        <v>41360</v>
      </c>
      <c r="B844" s="393"/>
      <c r="C844" s="101">
        <v>14.55</v>
      </c>
      <c r="D844" s="101">
        <v>3</v>
      </c>
      <c r="E844" s="393"/>
      <c r="F844" s="101">
        <v>8.3800000000000008</v>
      </c>
      <c r="G844" s="101">
        <v>2.85</v>
      </c>
      <c r="H844" s="393"/>
      <c r="I844" s="101">
        <v>14.42</v>
      </c>
      <c r="J844" s="101">
        <v>4.12</v>
      </c>
      <c r="K844" s="393"/>
      <c r="L844" s="393"/>
      <c r="M844" s="297">
        <v>4.2679999999999998</v>
      </c>
      <c r="N844" s="297">
        <v>6.4779999999999998</v>
      </c>
      <c r="O844" s="297">
        <v>10.775</v>
      </c>
    </row>
    <row r="845" spans="1:15">
      <c r="A845" s="296">
        <v>41361</v>
      </c>
      <c r="B845" s="393"/>
      <c r="C845" s="102">
        <v>14.55</v>
      </c>
      <c r="D845" s="102">
        <v>3.02</v>
      </c>
      <c r="E845" s="393"/>
      <c r="F845" s="102">
        <v>8.3800000000000008</v>
      </c>
      <c r="G845" s="102">
        <v>2.86</v>
      </c>
      <c r="H845" s="393"/>
      <c r="I845" s="102">
        <v>14.42</v>
      </c>
      <c r="J845" s="102">
        <v>4.1399999999999997</v>
      </c>
      <c r="K845" s="393"/>
      <c r="L845" s="393"/>
      <c r="M845" s="297">
        <v>4.3079999999999998</v>
      </c>
      <c r="N845" s="297">
        <v>6.4379999999999997</v>
      </c>
      <c r="O845" s="297">
        <v>10.808</v>
      </c>
    </row>
    <row r="846" spans="1:15">
      <c r="A846" s="296">
        <v>41364</v>
      </c>
      <c r="B846" s="393"/>
      <c r="C846" s="101">
        <v>14.54</v>
      </c>
      <c r="D846" s="101">
        <v>3.02</v>
      </c>
      <c r="E846" s="393"/>
      <c r="F846" s="101">
        <v>8.3699999999999992</v>
      </c>
      <c r="G846" s="101">
        <v>2.86</v>
      </c>
      <c r="H846" s="393"/>
      <c r="I846" s="101">
        <v>14.41</v>
      </c>
      <c r="J846" s="101">
        <v>4.13</v>
      </c>
      <c r="K846" s="393"/>
      <c r="L846" s="393"/>
      <c r="M846" s="297"/>
      <c r="N846" s="297"/>
      <c r="O846" s="297"/>
    </row>
    <row r="847" spans="1:15">
      <c r="A847" s="296">
        <v>41366</v>
      </c>
      <c r="B847" s="393"/>
      <c r="C847" s="102">
        <v>14.84</v>
      </c>
      <c r="D847" s="102">
        <v>3.12</v>
      </c>
      <c r="E847" s="393"/>
      <c r="F847" s="102">
        <v>8.61</v>
      </c>
      <c r="G847" s="102">
        <v>2.97</v>
      </c>
      <c r="H847" s="393"/>
      <c r="I847" s="102">
        <v>14.52</v>
      </c>
      <c r="J847" s="102">
        <v>4.09</v>
      </c>
      <c r="K847" s="393"/>
      <c r="L847" s="393"/>
      <c r="M847" s="297">
        <v>4.4169999999999998</v>
      </c>
      <c r="N847" s="297">
        <v>6.5570000000000004</v>
      </c>
      <c r="O847" s="297">
        <v>11.105</v>
      </c>
    </row>
    <row r="848" spans="1:15">
      <c r="A848" s="296">
        <v>41367</v>
      </c>
      <c r="B848" s="393"/>
      <c r="C848" s="101">
        <v>14.84</v>
      </c>
      <c r="D848" s="101">
        <v>3.11</v>
      </c>
      <c r="E848" s="393"/>
      <c r="F848" s="101">
        <v>8.6</v>
      </c>
      <c r="G848" s="101">
        <v>2.96</v>
      </c>
      <c r="H848" s="393"/>
      <c r="I848" s="101">
        <v>14.52</v>
      </c>
      <c r="J848" s="101">
        <v>4.07</v>
      </c>
      <c r="K848" s="393"/>
      <c r="L848" s="393"/>
      <c r="M848" s="297">
        <v>4.3789999999999996</v>
      </c>
      <c r="N848" s="297">
        <v>6.4729999999999999</v>
      </c>
      <c r="O848" s="297">
        <v>10.965</v>
      </c>
    </row>
    <row r="849" spans="1:15">
      <c r="A849" s="296">
        <v>41368</v>
      </c>
      <c r="B849" s="393"/>
      <c r="C849" s="102">
        <v>14.84</v>
      </c>
      <c r="D849" s="102">
        <v>3.08</v>
      </c>
      <c r="E849" s="393"/>
      <c r="F849" s="102">
        <v>8.6</v>
      </c>
      <c r="G849" s="102">
        <v>2.93</v>
      </c>
      <c r="H849" s="393"/>
      <c r="I849" s="102">
        <v>14.52</v>
      </c>
      <c r="J849" s="102">
        <v>4.04</v>
      </c>
      <c r="K849" s="393"/>
      <c r="L849" s="393"/>
      <c r="M849" s="297">
        <v>4.3630000000000004</v>
      </c>
      <c r="N849" s="297">
        <v>6.4009999999999998</v>
      </c>
      <c r="O849" s="297">
        <v>10.901999999999999</v>
      </c>
    </row>
    <row r="850" spans="1:15">
      <c r="A850" s="296">
        <v>41369</v>
      </c>
      <c r="B850" s="393"/>
      <c r="C850" s="101">
        <v>14.83</v>
      </c>
      <c r="D850" s="101">
        <v>3.03</v>
      </c>
      <c r="E850" s="393"/>
      <c r="F850" s="101">
        <v>8.6</v>
      </c>
      <c r="G850" s="101">
        <v>2.91</v>
      </c>
      <c r="H850" s="393"/>
      <c r="I850" s="101">
        <v>14.52</v>
      </c>
      <c r="J850" s="101">
        <v>4</v>
      </c>
      <c r="K850" s="393"/>
      <c r="L850" s="393"/>
      <c r="M850" s="297">
        <v>4.3490000000000002</v>
      </c>
      <c r="N850" s="297">
        <v>6.4089999999999998</v>
      </c>
      <c r="O850" s="297">
        <v>10.891999999999999</v>
      </c>
    </row>
    <row r="851" spans="1:15">
      <c r="A851" s="296">
        <v>41372</v>
      </c>
      <c r="B851" s="393"/>
      <c r="C851" s="102">
        <v>14.82</v>
      </c>
      <c r="D851" s="102">
        <v>3.04</v>
      </c>
      <c r="E851" s="393"/>
      <c r="F851" s="102">
        <v>8.59</v>
      </c>
      <c r="G851" s="102">
        <v>2.91</v>
      </c>
      <c r="H851" s="393"/>
      <c r="I851" s="102">
        <v>14.51</v>
      </c>
      <c r="J851" s="102">
        <v>4</v>
      </c>
      <c r="K851" s="393"/>
      <c r="L851" s="393"/>
      <c r="M851" s="297">
        <v>4.3220000000000001</v>
      </c>
      <c r="N851" s="297">
        <v>6.3150000000000004</v>
      </c>
      <c r="O851" s="297">
        <v>10.836</v>
      </c>
    </row>
    <row r="852" spans="1:15">
      <c r="A852" s="296">
        <v>41373</v>
      </c>
      <c r="B852" s="393"/>
      <c r="C852" s="101">
        <v>14.82</v>
      </c>
      <c r="D852" s="101">
        <v>3.05</v>
      </c>
      <c r="E852" s="393"/>
      <c r="F852" s="101">
        <v>8.59</v>
      </c>
      <c r="G852" s="101">
        <v>2.91</v>
      </c>
      <c r="H852" s="393"/>
      <c r="I852" s="101">
        <v>14.5</v>
      </c>
      <c r="J852" s="101">
        <v>4</v>
      </c>
      <c r="K852" s="393"/>
      <c r="L852" s="393"/>
      <c r="M852" s="297">
        <v>4.29</v>
      </c>
      <c r="N852" s="297">
        <v>6.2140000000000004</v>
      </c>
      <c r="O852" s="297">
        <v>10.702</v>
      </c>
    </row>
    <row r="853" spans="1:15">
      <c r="A853" s="296">
        <v>41374</v>
      </c>
      <c r="B853" s="393"/>
      <c r="C853" s="102">
        <v>14.82</v>
      </c>
      <c r="D853" s="102">
        <v>3.09</v>
      </c>
      <c r="E853" s="393"/>
      <c r="F853" s="102">
        <v>8.59</v>
      </c>
      <c r="G853" s="102">
        <v>2.91</v>
      </c>
      <c r="H853" s="393"/>
      <c r="I853" s="102">
        <v>14.5</v>
      </c>
      <c r="J853" s="102">
        <v>4.01</v>
      </c>
      <c r="K853" s="393"/>
      <c r="L853" s="393"/>
      <c r="M853" s="297">
        <v>4.2210000000000001</v>
      </c>
      <c r="N853" s="297">
        <v>6.0910000000000002</v>
      </c>
      <c r="O853" s="297">
        <v>10.676</v>
      </c>
    </row>
    <row r="854" spans="1:15">
      <c r="A854" s="296">
        <v>41375</v>
      </c>
      <c r="B854" s="393"/>
      <c r="C854" s="101">
        <v>14.82</v>
      </c>
      <c r="D854" s="101">
        <v>3.09</v>
      </c>
      <c r="E854" s="393"/>
      <c r="F854" s="101">
        <v>8.58</v>
      </c>
      <c r="G854" s="101">
        <v>2.9</v>
      </c>
      <c r="H854" s="393"/>
      <c r="I854" s="101">
        <v>14.5</v>
      </c>
      <c r="J854" s="101">
        <v>4</v>
      </c>
      <c r="K854" s="393"/>
      <c r="L854" s="393"/>
      <c r="M854" s="297">
        <v>4.1849999999999996</v>
      </c>
      <c r="N854" s="297">
        <v>6.0309999999999997</v>
      </c>
      <c r="O854" s="297">
        <v>10.582000000000001</v>
      </c>
    </row>
    <row r="855" spans="1:15">
      <c r="A855" s="296">
        <v>41376</v>
      </c>
      <c r="B855" s="393"/>
      <c r="C855" s="102">
        <v>14.81</v>
      </c>
      <c r="D855" s="102">
        <v>3.05</v>
      </c>
      <c r="E855" s="393"/>
      <c r="F855" s="102">
        <v>8.58</v>
      </c>
      <c r="G855" s="102">
        <v>2.85</v>
      </c>
      <c r="H855" s="393"/>
      <c r="I855" s="102">
        <v>14.5</v>
      </c>
      <c r="J855" s="102">
        <v>3.96</v>
      </c>
      <c r="K855" s="393"/>
      <c r="L855" s="393"/>
      <c r="M855" s="297">
        <v>4.1779999999999999</v>
      </c>
      <c r="N855" s="297">
        <v>6.0670000000000002</v>
      </c>
      <c r="O855" s="297">
        <v>10.669</v>
      </c>
    </row>
    <row r="856" spans="1:15">
      <c r="A856" s="296">
        <v>41379</v>
      </c>
      <c r="B856" s="393"/>
      <c r="C856" s="101">
        <v>14.81</v>
      </c>
      <c r="D856" s="101">
        <v>3.04</v>
      </c>
      <c r="E856" s="393"/>
      <c r="F856" s="101">
        <v>8.57</v>
      </c>
      <c r="G856" s="101">
        <v>2.84</v>
      </c>
      <c r="H856" s="393"/>
      <c r="I856" s="101">
        <v>14.49</v>
      </c>
      <c r="J856" s="101">
        <v>3.95</v>
      </c>
      <c r="K856" s="393"/>
      <c r="L856" s="393"/>
      <c r="M856" s="297">
        <v>4.1719999999999997</v>
      </c>
      <c r="N856" s="297">
        <v>6.085</v>
      </c>
      <c r="O856" s="297">
        <v>10.585000000000001</v>
      </c>
    </row>
    <row r="857" spans="1:15">
      <c r="A857" s="296">
        <v>41380</v>
      </c>
      <c r="B857" s="393"/>
      <c r="C857" s="102">
        <v>14.8</v>
      </c>
      <c r="D857" s="102">
        <v>3.06</v>
      </c>
      <c r="E857" s="393"/>
      <c r="F857" s="102">
        <v>8.57</v>
      </c>
      <c r="G857" s="102">
        <v>2.87</v>
      </c>
      <c r="H857" s="393"/>
      <c r="I857" s="102">
        <v>14.49</v>
      </c>
      <c r="J857" s="102">
        <v>3.98</v>
      </c>
      <c r="K857" s="393"/>
      <c r="L857" s="393"/>
      <c r="M857" s="297">
        <v>4.1719999999999997</v>
      </c>
      <c r="N857" s="297">
        <v>6.0880000000000001</v>
      </c>
      <c r="O857" s="297">
        <v>10.539</v>
      </c>
    </row>
    <row r="858" spans="1:15">
      <c r="A858" s="296">
        <v>41381</v>
      </c>
      <c r="B858" s="393"/>
      <c r="C858" s="101">
        <v>14.8</v>
      </c>
      <c r="D858" s="101">
        <v>3.02</v>
      </c>
      <c r="E858" s="393"/>
      <c r="F858" s="101">
        <v>8.57</v>
      </c>
      <c r="G858" s="101">
        <v>2.82</v>
      </c>
      <c r="H858" s="393"/>
      <c r="I858" s="101">
        <v>14.48</v>
      </c>
      <c r="J858" s="101">
        <v>3.94</v>
      </c>
      <c r="K858" s="393"/>
      <c r="L858" s="393"/>
      <c r="M858" s="297">
        <v>4.1539999999999999</v>
      </c>
      <c r="N858" s="297">
        <v>6.03</v>
      </c>
      <c r="O858" s="297">
        <v>10.561</v>
      </c>
    </row>
    <row r="859" spans="1:15">
      <c r="A859" s="296">
        <v>41382</v>
      </c>
      <c r="B859" s="393"/>
      <c r="C859" s="102">
        <v>14.8</v>
      </c>
      <c r="D859" s="102">
        <v>3.02</v>
      </c>
      <c r="E859" s="393"/>
      <c r="F859" s="102">
        <v>8.56</v>
      </c>
      <c r="G859" s="102">
        <v>2.82</v>
      </c>
      <c r="H859" s="393"/>
      <c r="I859" s="102">
        <v>14.48</v>
      </c>
      <c r="J859" s="102">
        <v>3.94</v>
      </c>
      <c r="K859" s="393"/>
      <c r="L859" s="393"/>
      <c r="M859" s="297">
        <v>4.1630000000000003</v>
      </c>
      <c r="N859" s="297">
        <v>6.1020000000000003</v>
      </c>
      <c r="O859" s="297">
        <v>10.625999999999999</v>
      </c>
    </row>
    <row r="860" spans="1:15">
      <c r="A860" s="296">
        <v>41383</v>
      </c>
      <c r="B860" s="393"/>
      <c r="C860" s="101">
        <v>14.79</v>
      </c>
      <c r="D860" s="101">
        <v>3.03</v>
      </c>
      <c r="E860" s="393"/>
      <c r="F860" s="101">
        <v>8.56</v>
      </c>
      <c r="G860" s="101">
        <v>2.84</v>
      </c>
      <c r="H860" s="393"/>
      <c r="I860" s="101">
        <v>14.48</v>
      </c>
      <c r="J860" s="101">
        <v>3.95</v>
      </c>
      <c r="K860" s="393"/>
      <c r="L860" s="393"/>
      <c r="M860" s="297">
        <v>4.1509999999999998</v>
      </c>
      <c r="N860" s="297">
        <v>6.0860000000000003</v>
      </c>
      <c r="O860" s="297">
        <v>10.608000000000001</v>
      </c>
    </row>
    <row r="861" spans="1:15">
      <c r="A861" s="296">
        <v>41386</v>
      </c>
      <c r="B861" s="393"/>
      <c r="C861" s="102">
        <v>14.79</v>
      </c>
      <c r="D861" s="102">
        <v>3</v>
      </c>
      <c r="E861" s="393"/>
      <c r="F861" s="102">
        <v>8.5500000000000007</v>
      </c>
      <c r="G861" s="102">
        <v>2.8</v>
      </c>
      <c r="H861" s="393"/>
      <c r="I861" s="102">
        <v>14.47</v>
      </c>
      <c r="J861" s="102">
        <v>3.91</v>
      </c>
      <c r="K861" s="393"/>
      <c r="L861" s="393"/>
      <c r="M861" s="297">
        <v>4.1150000000000002</v>
      </c>
      <c r="N861" s="297">
        <v>6.1159999999999997</v>
      </c>
      <c r="O861" s="297">
        <v>10.523</v>
      </c>
    </row>
    <row r="862" spans="1:15">
      <c r="A862" s="296">
        <v>41387</v>
      </c>
      <c r="B862" s="393"/>
      <c r="C862" s="101">
        <v>14.78</v>
      </c>
      <c r="D862" s="101">
        <v>3.01</v>
      </c>
      <c r="E862" s="393"/>
      <c r="F862" s="101">
        <v>8.5500000000000007</v>
      </c>
      <c r="G862" s="101">
        <v>2.79</v>
      </c>
      <c r="H862" s="393"/>
      <c r="I862" s="101">
        <v>14.47</v>
      </c>
      <c r="J862" s="101">
        <v>3.9</v>
      </c>
      <c r="K862" s="393"/>
      <c r="L862" s="393"/>
      <c r="M862" s="297">
        <v>4.0789999999999997</v>
      </c>
      <c r="N862" s="297">
        <v>6.0129999999999999</v>
      </c>
      <c r="O862" s="297">
        <v>10.315</v>
      </c>
    </row>
    <row r="863" spans="1:15">
      <c r="A863" s="296">
        <v>41388</v>
      </c>
      <c r="B863" s="393"/>
      <c r="C863" s="102">
        <v>14.78</v>
      </c>
      <c r="D863" s="102">
        <v>2.99</v>
      </c>
      <c r="E863" s="393"/>
      <c r="F863" s="102">
        <v>8.5500000000000007</v>
      </c>
      <c r="G863" s="102">
        <v>2.76</v>
      </c>
      <c r="H863" s="393"/>
      <c r="I863" s="102">
        <v>14.46</v>
      </c>
      <c r="J863" s="102">
        <v>3.87</v>
      </c>
      <c r="K863" s="393"/>
      <c r="L863" s="393"/>
      <c r="M863" s="297">
        <v>4.04</v>
      </c>
      <c r="N863" s="297">
        <v>5.9580000000000002</v>
      </c>
      <c r="O863" s="297">
        <v>10.215999999999999</v>
      </c>
    </row>
    <row r="864" spans="1:15">
      <c r="A864" s="296">
        <v>41389</v>
      </c>
      <c r="B864" s="393"/>
      <c r="C864" s="101">
        <v>14.78</v>
      </c>
      <c r="D864" s="101">
        <v>2.98</v>
      </c>
      <c r="E864" s="393"/>
      <c r="F864" s="101">
        <v>8.5399999999999991</v>
      </c>
      <c r="G864" s="101">
        <v>2.76</v>
      </c>
      <c r="H864" s="393"/>
      <c r="I864" s="101">
        <v>14.46</v>
      </c>
      <c r="J864" s="101">
        <v>3.86</v>
      </c>
      <c r="K864" s="393"/>
      <c r="L864" s="393"/>
      <c r="M864" s="297">
        <v>4.0209999999999999</v>
      </c>
      <c r="N864" s="297">
        <v>5.9059999999999997</v>
      </c>
      <c r="O864" s="297">
        <v>10.343</v>
      </c>
    </row>
    <row r="865" spans="1:15">
      <c r="A865" s="296">
        <v>41390</v>
      </c>
      <c r="B865" s="393"/>
      <c r="C865" s="102">
        <v>14.78</v>
      </c>
      <c r="D865" s="102">
        <v>2.95</v>
      </c>
      <c r="E865" s="393"/>
      <c r="F865" s="102">
        <v>8.5399999999999991</v>
      </c>
      <c r="G865" s="102">
        <v>2.73</v>
      </c>
      <c r="H865" s="393"/>
      <c r="I865" s="102">
        <v>14.46</v>
      </c>
      <c r="J865" s="102">
        <v>3.82</v>
      </c>
      <c r="K865" s="393"/>
      <c r="L865" s="393"/>
      <c r="M865" s="297">
        <v>4.0019999999999998</v>
      </c>
      <c r="N865" s="297">
        <v>5.9189999999999996</v>
      </c>
      <c r="O865" s="297">
        <v>10.334</v>
      </c>
    </row>
    <row r="866" spans="1:15">
      <c r="A866" s="296">
        <v>41393</v>
      </c>
      <c r="B866" s="393"/>
      <c r="C866" s="101">
        <v>14.77</v>
      </c>
      <c r="D866" s="101">
        <v>2.93</v>
      </c>
      <c r="E866" s="393"/>
      <c r="F866" s="101">
        <v>8.5299999999999994</v>
      </c>
      <c r="G866" s="101">
        <v>2.7</v>
      </c>
      <c r="H866" s="393"/>
      <c r="I866" s="101">
        <v>14.45</v>
      </c>
      <c r="J866" s="101">
        <v>3.78</v>
      </c>
      <c r="K866" s="393"/>
      <c r="L866" s="393"/>
      <c r="M866" s="297">
        <v>3.9420000000000002</v>
      </c>
      <c r="N866" s="297">
        <v>5.7770000000000001</v>
      </c>
      <c r="O866" s="297">
        <v>9.8680000000000003</v>
      </c>
    </row>
    <row r="867" spans="1:15">
      <c r="A867" s="296">
        <v>41394</v>
      </c>
      <c r="B867" s="393"/>
      <c r="C867" s="102">
        <v>14.76</v>
      </c>
      <c r="D867" s="102">
        <v>2.91</v>
      </c>
      <c r="E867" s="393"/>
      <c r="F867" s="102">
        <v>8.5299999999999994</v>
      </c>
      <c r="G867" s="102">
        <v>2.67</v>
      </c>
      <c r="H867" s="393"/>
      <c r="I867" s="102">
        <v>14.45</v>
      </c>
      <c r="J867" s="102">
        <v>3.75</v>
      </c>
      <c r="K867" s="393"/>
      <c r="L867" s="393"/>
      <c r="M867" s="297">
        <v>3.931</v>
      </c>
      <c r="N867" s="297">
        <v>5.6989999999999998</v>
      </c>
      <c r="O867" s="297">
        <v>9.8109999999999999</v>
      </c>
    </row>
    <row r="868" spans="1:15">
      <c r="A868" s="296">
        <v>41396</v>
      </c>
      <c r="B868" s="393"/>
      <c r="C868" s="101">
        <v>14.25</v>
      </c>
      <c r="D868" s="101">
        <v>2.75</v>
      </c>
      <c r="E868" s="393"/>
      <c r="F868" s="101">
        <v>8.59</v>
      </c>
      <c r="G868" s="101">
        <v>2.61</v>
      </c>
      <c r="H868" s="393"/>
      <c r="I868" s="101">
        <v>15.76</v>
      </c>
      <c r="J868" s="101">
        <v>3.71</v>
      </c>
      <c r="K868" s="393"/>
      <c r="L868" s="393"/>
      <c r="M868" s="297">
        <v>3.91</v>
      </c>
      <c r="N868" s="297">
        <v>5.7050000000000001</v>
      </c>
      <c r="O868" s="297">
        <v>9.8320000000000007</v>
      </c>
    </row>
    <row r="869" spans="1:15">
      <c r="A869" s="296">
        <v>41397</v>
      </c>
      <c r="B869" s="393"/>
      <c r="C869" s="102">
        <v>14.25</v>
      </c>
      <c r="D869" s="102">
        <v>2.82</v>
      </c>
      <c r="E869" s="393"/>
      <c r="F869" s="102">
        <v>8.59</v>
      </c>
      <c r="G869" s="102">
        <v>2.64</v>
      </c>
      <c r="H869" s="393"/>
      <c r="I869" s="102">
        <v>15.76</v>
      </c>
      <c r="J869" s="102">
        <v>3.76</v>
      </c>
      <c r="K869" s="393"/>
      <c r="L869" s="393"/>
      <c r="M869" s="297">
        <v>3.8660000000000001</v>
      </c>
      <c r="N869" s="297">
        <v>5.5990000000000002</v>
      </c>
      <c r="O869" s="297">
        <v>9.7520000000000007</v>
      </c>
    </row>
    <row r="870" spans="1:15">
      <c r="A870" s="296">
        <v>41400</v>
      </c>
      <c r="B870" s="393"/>
      <c r="C870" s="101">
        <v>14.24</v>
      </c>
      <c r="D870" s="101">
        <v>2.82</v>
      </c>
      <c r="E870" s="393"/>
      <c r="F870" s="101">
        <v>8.58</v>
      </c>
      <c r="G870" s="101">
        <v>2.64</v>
      </c>
      <c r="H870" s="393"/>
      <c r="I870" s="101">
        <v>15.75</v>
      </c>
      <c r="J870" s="101">
        <v>3.75</v>
      </c>
      <c r="K870" s="393"/>
      <c r="L870" s="393"/>
      <c r="M870" s="297">
        <v>3.8580000000000001</v>
      </c>
      <c r="N870" s="297">
        <v>5.5880000000000001</v>
      </c>
      <c r="O870" s="297">
        <v>9.7729999999999997</v>
      </c>
    </row>
    <row r="871" spans="1:15">
      <c r="A871" s="296">
        <v>41401</v>
      </c>
      <c r="B871" s="393"/>
      <c r="C871" s="102">
        <v>14.24</v>
      </c>
      <c r="D871" s="102">
        <v>2.86</v>
      </c>
      <c r="E871" s="393"/>
      <c r="F871" s="102">
        <v>8.58</v>
      </c>
      <c r="G871" s="102">
        <v>2.67</v>
      </c>
      <c r="H871" s="393"/>
      <c r="I871" s="102">
        <v>15.75</v>
      </c>
      <c r="J871" s="102">
        <v>3.78</v>
      </c>
      <c r="K871" s="393"/>
      <c r="L871" s="393"/>
      <c r="M871" s="297">
        <v>3.8029999999999999</v>
      </c>
      <c r="N871" s="297">
        <v>5.5659999999999998</v>
      </c>
      <c r="O871" s="297">
        <v>9.6240000000000006</v>
      </c>
    </row>
    <row r="872" spans="1:15">
      <c r="A872" s="296">
        <v>41402</v>
      </c>
      <c r="B872" s="393"/>
      <c r="C872" s="101">
        <v>14.24</v>
      </c>
      <c r="D872" s="101">
        <v>2.82</v>
      </c>
      <c r="E872" s="393"/>
      <c r="F872" s="101">
        <v>8.58</v>
      </c>
      <c r="G872" s="101">
        <v>2.62</v>
      </c>
      <c r="H872" s="393"/>
      <c r="I872" s="101">
        <v>15.74</v>
      </c>
      <c r="J872" s="101">
        <v>3.74</v>
      </c>
      <c r="K872" s="393"/>
      <c r="L872" s="393"/>
      <c r="M872" s="297">
        <v>3.7839999999999998</v>
      </c>
      <c r="N872" s="297">
        <v>5.4930000000000003</v>
      </c>
      <c r="O872" s="297">
        <v>9.5510000000000002</v>
      </c>
    </row>
    <row r="873" spans="1:15">
      <c r="A873" s="296">
        <v>41403</v>
      </c>
      <c r="B873" s="393"/>
      <c r="C873" s="102">
        <v>14.23</v>
      </c>
      <c r="D873" s="102">
        <v>2.81</v>
      </c>
      <c r="E873" s="393"/>
      <c r="F873" s="102">
        <v>8.57</v>
      </c>
      <c r="G873" s="102">
        <v>2.61</v>
      </c>
      <c r="H873" s="393"/>
      <c r="I873" s="102">
        <v>15.74</v>
      </c>
      <c r="J873" s="102">
        <v>3.73</v>
      </c>
      <c r="K873" s="393"/>
      <c r="L873" s="393"/>
      <c r="M873" s="297">
        <v>3.7829999999999999</v>
      </c>
      <c r="N873" s="297">
        <v>5.5529999999999999</v>
      </c>
      <c r="O873" s="297">
        <v>9.5470000000000006</v>
      </c>
    </row>
    <row r="874" spans="1:15">
      <c r="A874" s="296">
        <v>41404</v>
      </c>
      <c r="B874" s="393"/>
      <c r="C874" s="101">
        <v>14.23</v>
      </c>
      <c r="D874" s="101">
        <v>2.9</v>
      </c>
      <c r="E874" s="393"/>
      <c r="F874" s="101">
        <v>8.57</v>
      </c>
      <c r="G874" s="101">
        <v>2.69</v>
      </c>
      <c r="H874" s="393"/>
      <c r="I874" s="101">
        <v>15.74</v>
      </c>
      <c r="J874" s="101">
        <v>3.79</v>
      </c>
      <c r="K874" s="393"/>
      <c r="L874" s="393"/>
      <c r="M874" s="297">
        <v>3.7909999999999999</v>
      </c>
      <c r="N874" s="297">
        <v>5.5250000000000004</v>
      </c>
      <c r="O874" s="297">
        <v>9.5310000000000006</v>
      </c>
    </row>
    <row r="875" spans="1:15">
      <c r="A875" s="296">
        <v>41407</v>
      </c>
      <c r="B875" s="393"/>
      <c r="C875" s="102">
        <v>14.22</v>
      </c>
      <c r="D875" s="102">
        <v>2.89</v>
      </c>
      <c r="E875" s="393"/>
      <c r="F875" s="102">
        <v>8.56</v>
      </c>
      <c r="G875" s="102">
        <v>2.67</v>
      </c>
      <c r="H875" s="393"/>
      <c r="I875" s="102">
        <v>15.73</v>
      </c>
      <c r="J875" s="102">
        <v>3.78</v>
      </c>
      <c r="K875" s="393"/>
      <c r="L875" s="393"/>
      <c r="M875" s="297">
        <v>3.806</v>
      </c>
      <c r="N875" s="297">
        <v>5.5810000000000004</v>
      </c>
      <c r="O875" s="297">
        <v>9.5609999999999999</v>
      </c>
    </row>
    <row r="876" spans="1:15">
      <c r="A876" s="296">
        <v>41408</v>
      </c>
      <c r="B876" s="393"/>
      <c r="C876" s="101">
        <v>14.22</v>
      </c>
      <c r="D876" s="101">
        <v>2.89</v>
      </c>
      <c r="E876" s="393"/>
      <c r="F876" s="101">
        <v>8.56</v>
      </c>
      <c r="G876" s="101">
        <v>2.69</v>
      </c>
      <c r="H876" s="393"/>
      <c r="I876" s="101">
        <v>15.73</v>
      </c>
      <c r="J876" s="101">
        <v>3.78</v>
      </c>
      <c r="K876" s="393"/>
      <c r="L876" s="393"/>
      <c r="M876" s="297">
        <v>3.835</v>
      </c>
      <c r="N876" s="297">
        <v>5.6829999999999998</v>
      </c>
      <c r="O876" s="297">
        <v>9.9359999999999999</v>
      </c>
    </row>
    <row r="877" spans="1:15">
      <c r="A877" s="296">
        <v>41409</v>
      </c>
      <c r="B877" s="393"/>
      <c r="C877" s="102">
        <v>14.22</v>
      </c>
      <c r="D877" s="102">
        <v>2.9</v>
      </c>
      <c r="E877" s="393"/>
      <c r="F877" s="102">
        <v>8.56</v>
      </c>
      <c r="G877" s="102">
        <v>2.7</v>
      </c>
      <c r="H877" s="393"/>
      <c r="I877" s="102">
        <v>15.73</v>
      </c>
      <c r="J877" s="102">
        <v>3.8</v>
      </c>
      <c r="K877" s="393"/>
      <c r="L877" s="393"/>
      <c r="M877" s="297">
        <v>3.8450000000000002</v>
      </c>
      <c r="N877" s="297">
        <v>5.7</v>
      </c>
      <c r="O877" s="297">
        <v>10.11</v>
      </c>
    </row>
    <row r="878" spans="1:15">
      <c r="A878" s="296">
        <v>41410</v>
      </c>
      <c r="B878" s="393"/>
      <c r="C878" s="101">
        <v>14.21</v>
      </c>
      <c r="D878" s="101">
        <v>2.84</v>
      </c>
      <c r="E878" s="393"/>
      <c r="F878" s="101">
        <v>8.56</v>
      </c>
      <c r="G878" s="101">
        <v>2.65</v>
      </c>
      <c r="H878" s="393"/>
      <c r="I878" s="101">
        <v>15.72</v>
      </c>
      <c r="J878" s="101">
        <v>3.75</v>
      </c>
      <c r="K878" s="393"/>
      <c r="L878" s="393"/>
      <c r="M878" s="297">
        <v>3.83</v>
      </c>
      <c r="N878" s="297">
        <v>5.6139999999999999</v>
      </c>
      <c r="O878" s="297">
        <v>10.095000000000001</v>
      </c>
    </row>
    <row r="879" spans="1:15">
      <c r="A879" s="296">
        <v>41411</v>
      </c>
      <c r="B879" s="393"/>
      <c r="C879" s="102">
        <v>14.21</v>
      </c>
      <c r="D879" s="102">
        <v>2.83</v>
      </c>
      <c r="E879" s="393"/>
      <c r="F879" s="102">
        <v>8.5500000000000007</v>
      </c>
      <c r="G879" s="102">
        <v>2.64</v>
      </c>
      <c r="H879" s="393"/>
      <c r="I879" s="102">
        <v>15.72</v>
      </c>
      <c r="J879" s="102">
        <v>3.74</v>
      </c>
      <c r="K879" s="393"/>
      <c r="L879" s="393"/>
      <c r="M879" s="297">
        <v>3.8130000000000002</v>
      </c>
      <c r="N879" s="297">
        <v>5.5960000000000001</v>
      </c>
      <c r="O879" s="297">
        <v>10.061</v>
      </c>
    </row>
    <row r="880" spans="1:15">
      <c r="A880" s="296">
        <v>41414</v>
      </c>
      <c r="B880" s="393"/>
      <c r="C880" s="101">
        <v>14.2</v>
      </c>
      <c r="D880" s="101">
        <v>2.87</v>
      </c>
      <c r="E880" s="393"/>
      <c r="F880" s="101">
        <v>8.5399999999999991</v>
      </c>
      <c r="G880" s="101">
        <v>2.67</v>
      </c>
      <c r="H880" s="393"/>
      <c r="I880" s="101">
        <v>15.71</v>
      </c>
      <c r="J880" s="101">
        <v>3.77</v>
      </c>
      <c r="K880" s="393"/>
      <c r="L880" s="393"/>
      <c r="M880" s="297">
        <v>3.7829999999999999</v>
      </c>
      <c r="N880" s="297">
        <v>5.5549999999999997</v>
      </c>
      <c r="O880" s="297">
        <v>10.106</v>
      </c>
    </row>
    <row r="881" spans="1:15">
      <c r="A881" s="296">
        <v>41415</v>
      </c>
      <c r="B881" s="393"/>
      <c r="C881" s="102">
        <v>14.2</v>
      </c>
      <c r="D881" s="102">
        <v>2.9</v>
      </c>
      <c r="E881" s="393"/>
      <c r="F881" s="102">
        <v>8.5399999999999991</v>
      </c>
      <c r="G881" s="102">
        <v>2.7</v>
      </c>
      <c r="H881" s="393"/>
      <c r="I881" s="102">
        <v>15.71</v>
      </c>
      <c r="J881" s="102">
        <v>3.79</v>
      </c>
      <c r="K881" s="393"/>
      <c r="L881" s="393"/>
      <c r="M881" s="297">
        <v>3.7770000000000001</v>
      </c>
      <c r="N881" s="297">
        <v>5.5490000000000004</v>
      </c>
      <c r="O881" s="297">
        <v>10.180999999999999</v>
      </c>
    </row>
    <row r="882" spans="1:15">
      <c r="A882" s="296">
        <v>41416</v>
      </c>
      <c r="B882" s="393"/>
      <c r="C882" s="101">
        <v>14.2</v>
      </c>
      <c r="D882" s="101">
        <v>2.87</v>
      </c>
      <c r="E882" s="393"/>
      <c r="F882" s="101">
        <v>8.5399999999999991</v>
      </c>
      <c r="G882" s="101">
        <v>2.66</v>
      </c>
      <c r="H882" s="393"/>
      <c r="I882" s="101">
        <v>15.71</v>
      </c>
      <c r="J882" s="101">
        <v>3.76</v>
      </c>
      <c r="K882" s="393"/>
      <c r="L882" s="393"/>
      <c r="M882" s="297">
        <v>3.7549999999999999</v>
      </c>
      <c r="N882" s="297">
        <v>5.5019999999999998</v>
      </c>
      <c r="O882" s="297">
        <v>10.204000000000001</v>
      </c>
    </row>
    <row r="883" spans="1:15">
      <c r="A883" s="296">
        <v>41417</v>
      </c>
      <c r="B883" s="393"/>
      <c r="C883" s="102">
        <v>14.19</v>
      </c>
      <c r="D883" s="102">
        <v>2.89</v>
      </c>
      <c r="E883" s="393"/>
      <c r="F883" s="102">
        <v>8.5399999999999991</v>
      </c>
      <c r="G883" s="102">
        <v>2.69</v>
      </c>
      <c r="H883" s="393"/>
      <c r="I883" s="102">
        <v>15.7</v>
      </c>
      <c r="J883" s="102">
        <v>3.78</v>
      </c>
      <c r="K883" s="393"/>
      <c r="L883" s="393"/>
      <c r="M883" s="297">
        <v>3.806</v>
      </c>
      <c r="N883" s="297">
        <v>5.6390000000000002</v>
      </c>
      <c r="O883" s="297">
        <v>10.464</v>
      </c>
    </row>
    <row r="884" spans="1:15">
      <c r="A884" s="296">
        <v>41418</v>
      </c>
      <c r="B884" s="393"/>
      <c r="C884" s="101">
        <v>14.19</v>
      </c>
      <c r="D884" s="101">
        <v>2.87</v>
      </c>
      <c r="E884" s="393"/>
      <c r="F884" s="101">
        <v>8.5299999999999994</v>
      </c>
      <c r="G884" s="101">
        <v>2.69</v>
      </c>
      <c r="H884" s="393"/>
      <c r="I884" s="101">
        <v>15.7</v>
      </c>
      <c r="J884" s="101">
        <v>3.78</v>
      </c>
      <c r="K884" s="393"/>
      <c r="L884" s="393"/>
      <c r="M884" s="297">
        <v>3.8250000000000002</v>
      </c>
      <c r="N884" s="297">
        <v>5.6859999999999999</v>
      </c>
      <c r="O884" s="297">
        <v>10.462999999999999</v>
      </c>
    </row>
    <row r="885" spans="1:15">
      <c r="A885" s="296">
        <v>41421</v>
      </c>
      <c r="B885" s="393"/>
      <c r="C885" s="102">
        <v>14.18</v>
      </c>
      <c r="D885" s="102">
        <v>2.9</v>
      </c>
      <c r="E885" s="393"/>
      <c r="F885" s="102">
        <v>8.5299999999999994</v>
      </c>
      <c r="G885" s="102">
        <v>2.71</v>
      </c>
      <c r="H885" s="393"/>
      <c r="I885" s="102">
        <v>15.69</v>
      </c>
      <c r="J885" s="102">
        <v>3.8</v>
      </c>
      <c r="K885" s="393"/>
      <c r="L885" s="393"/>
      <c r="M885" s="297">
        <v>3.8149999999999999</v>
      </c>
      <c r="N885" s="297">
        <v>5.6669999999999998</v>
      </c>
      <c r="O885" s="297">
        <v>10.362</v>
      </c>
    </row>
    <row r="886" spans="1:15">
      <c r="A886" s="296">
        <v>41422</v>
      </c>
      <c r="B886" s="393"/>
      <c r="C886" s="101">
        <v>14.18</v>
      </c>
      <c r="D886" s="101">
        <v>2.93</v>
      </c>
      <c r="E886" s="393"/>
      <c r="F886" s="101">
        <v>8.52</v>
      </c>
      <c r="G886" s="101">
        <v>2.74</v>
      </c>
      <c r="H886" s="393"/>
      <c r="I886" s="101">
        <v>15.69</v>
      </c>
      <c r="J886" s="101">
        <v>3.82</v>
      </c>
      <c r="K886" s="393"/>
      <c r="L886" s="393"/>
      <c r="M886" s="297">
        <v>3.7949999999999999</v>
      </c>
      <c r="N886" s="297">
        <v>5.6020000000000003</v>
      </c>
      <c r="O886" s="297">
        <v>10.448</v>
      </c>
    </row>
    <row r="887" spans="1:15">
      <c r="A887" s="296">
        <v>41423</v>
      </c>
      <c r="B887" s="393"/>
      <c r="C887" s="102">
        <v>14.18</v>
      </c>
      <c r="D887" s="102">
        <v>2.96</v>
      </c>
      <c r="E887" s="393"/>
      <c r="F887" s="102">
        <v>8.52</v>
      </c>
      <c r="G887" s="102">
        <v>2.78</v>
      </c>
      <c r="H887" s="393"/>
      <c r="I887" s="102">
        <v>15.69</v>
      </c>
      <c r="J887" s="102">
        <v>3.86</v>
      </c>
      <c r="K887" s="393"/>
      <c r="L887" s="393"/>
      <c r="M887" s="297">
        <v>3.8450000000000002</v>
      </c>
      <c r="N887" s="297">
        <v>5.8140000000000001</v>
      </c>
      <c r="O887" s="297">
        <v>10.529</v>
      </c>
    </row>
    <row r="888" spans="1:15">
      <c r="A888" s="296">
        <v>41424</v>
      </c>
      <c r="B888" s="393"/>
      <c r="C888" s="101">
        <v>14.18</v>
      </c>
      <c r="D888" s="101">
        <v>2.94</v>
      </c>
      <c r="E888" s="393"/>
      <c r="F888" s="101">
        <v>8.52</v>
      </c>
      <c r="G888" s="101">
        <v>2.77</v>
      </c>
      <c r="H888" s="393"/>
      <c r="I888" s="101">
        <v>15.68</v>
      </c>
      <c r="J888" s="101">
        <v>3.86</v>
      </c>
      <c r="K888" s="393"/>
      <c r="L888" s="393"/>
      <c r="M888" s="297">
        <v>3.8849999999999998</v>
      </c>
      <c r="N888" s="297">
        <v>5.9370000000000003</v>
      </c>
      <c r="O888" s="297">
        <v>10.648</v>
      </c>
    </row>
    <row r="889" spans="1:15">
      <c r="A889" s="296">
        <v>41425</v>
      </c>
      <c r="B889" s="393"/>
      <c r="C889" s="102">
        <v>14.17</v>
      </c>
      <c r="D889" s="102">
        <v>2.95</v>
      </c>
      <c r="E889" s="393"/>
      <c r="F889" s="102">
        <v>8.51</v>
      </c>
      <c r="G889" s="102">
        <v>2.78</v>
      </c>
      <c r="H889" s="393"/>
      <c r="I889" s="102">
        <v>15.68</v>
      </c>
      <c r="J889" s="102">
        <v>3.87</v>
      </c>
      <c r="K889" s="393"/>
      <c r="L889" s="393"/>
      <c r="M889" s="297">
        <v>4.0149999999999997</v>
      </c>
      <c r="N889" s="297">
        <v>6.1459999999999999</v>
      </c>
      <c r="O889" s="297">
        <v>10.372</v>
      </c>
    </row>
    <row r="890" spans="1:15">
      <c r="A890" s="296">
        <v>41428</v>
      </c>
      <c r="B890" s="393"/>
      <c r="C890" s="101">
        <v>13.85</v>
      </c>
      <c r="D890" s="101">
        <v>2.94</v>
      </c>
      <c r="E890" s="393"/>
      <c r="F890" s="101">
        <v>8.51</v>
      </c>
      <c r="G890" s="101">
        <v>2.82</v>
      </c>
      <c r="H890" s="393"/>
      <c r="I890" s="101">
        <v>15.67</v>
      </c>
      <c r="J890" s="101">
        <v>3.9</v>
      </c>
      <c r="K890" s="393"/>
      <c r="L890" s="393"/>
      <c r="M890" s="297">
        <v>4.0830000000000002</v>
      </c>
      <c r="N890" s="297">
        <v>6.2759999999999998</v>
      </c>
      <c r="O890" s="297">
        <v>10.409000000000001</v>
      </c>
    </row>
    <row r="891" spans="1:15">
      <c r="A891" s="296">
        <v>41429</v>
      </c>
      <c r="B891" s="393"/>
      <c r="C891" s="102">
        <v>13.85</v>
      </c>
      <c r="D891" s="102">
        <v>2.96</v>
      </c>
      <c r="E891" s="393"/>
      <c r="F891" s="102">
        <v>8.51</v>
      </c>
      <c r="G891" s="102">
        <v>2.83</v>
      </c>
      <c r="H891" s="393"/>
      <c r="I891" s="102">
        <v>15.67</v>
      </c>
      <c r="J891" s="102">
        <v>3.92</v>
      </c>
      <c r="K891" s="393"/>
      <c r="L891" s="393"/>
      <c r="M891" s="297">
        <v>4.0919999999999996</v>
      </c>
      <c r="N891" s="297">
        <v>6.2370000000000001</v>
      </c>
      <c r="O891" s="297">
        <v>10.323</v>
      </c>
    </row>
    <row r="892" spans="1:15">
      <c r="A892" s="296">
        <v>41430</v>
      </c>
      <c r="B892" s="393"/>
      <c r="C892" s="101">
        <v>13.85</v>
      </c>
      <c r="D892" s="101">
        <v>2.94</v>
      </c>
      <c r="E892" s="393"/>
      <c r="F892" s="101">
        <v>8.51</v>
      </c>
      <c r="G892" s="101">
        <v>2.84</v>
      </c>
      <c r="H892" s="393"/>
      <c r="I892" s="101">
        <v>15.67</v>
      </c>
      <c r="J892" s="101">
        <v>3.92</v>
      </c>
      <c r="K892" s="393"/>
      <c r="L892" s="393"/>
      <c r="M892" s="297">
        <v>4.1719999999999997</v>
      </c>
      <c r="N892" s="297">
        <v>6.415</v>
      </c>
      <c r="O892" s="297">
        <v>10.464</v>
      </c>
    </row>
    <row r="893" spans="1:15">
      <c r="A893" s="296">
        <v>41431</v>
      </c>
      <c r="B893" s="393"/>
      <c r="C893" s="102">
        <v>13.85</v>
      </c>
      <c r="D893" s="102">
        <v>2.99</v>
      </c>
      <c r="E893" s="393"/>
      <c r="F893" s="102">
        <v>8.5</v>
      </c>
      <c r="G893" s="102">
        <v>2.91</v>
      </c>
      <c r="H893" s="393"/>
      <c r="I893" s="102">
        <v>15.67</v>
      </c>
      <c r="J893" s="102">
        <v>3.98</v>
      </c>
      <c r="K893" s="393"/>
      <c r="L893" s="393"/>
      <c r="M893" s="297">
        <v>4.2750000000000004</v>
      </c>
      <c r="N893" s="297">
        <v>6.6470000000000002</v>
      </c>
      <c r="O893" s="297">
        <v>10.701000000000001</v>
      </c>
    </row>
    <row r="894" spans="1:15">
      <c r="A894" s="296">
        <v>41432</v>
      </c>
      <c r="B894" s="393"/>
      <c r="C894" s="101">
        <v>13.84</v>
      </c>
      <c r="D894" s="101">
        <v>2.99</v>
      </c>
      <c r="E894" s="393"/>
      <c r="F894" s="101">
        <v>8.5</v>
      </c>
      <c r="G894" s="101">
        <v>2.92</v>
      </c>
      <c r="H894" s="393"/>
      <c r="I894" s="101">
        <v>15.66</v>
      </c>
      <c r="J894" s="101">
        <v>3.99</v>
      </c>
      <c r="K894" s="393"/>
      <c r="L894" s="393"/>
      <c r="M894" s="297">
        <v>4.3140000000000001</v>
      </c>
      <c r="N894" s="297">
        <v>6.6349999999999998</v>
      </c>
      <c r="O894" s="297">
        <v>10.723000000000001</v>
      </c>
    </row>
    <row r="895" spans="1:15">
      <c r="A895" s="296">
        <v>41435</v>
      </c>
      <c r="B895" s="393"/>
      <c r="C895" s="102">
        <v>13.83</v>
      </c>
      <c r="D895" s="102">
        <v>3.02</v>
      </c>
      <c r="E895" s="393"/>
      <c r="F895" s="102">
        <v>8.49</v>
      </c>
      <c r="G895" s="102">
        <v>2.95</v>
      </c>
      <c r="H895" s="393"/>
      <c r="I895" s="102">
        <v>15.65</v>
      </c>
      <c r="J895" s="102">
        <v>4.0199999999999996</v>
      </c>
      <c r="K895" s="393"/>
      <c r="L895" s="393"/>
      <c r="M895" s="297">
        <v>4.28</v>
      </c>
      <c r="N895" s="297">
        <v>6.5830000000000002</v>
      </c>
      <c r="O895" s="297">
        <v>10.717000000000001</v>
      </c>
    </row>
    <row r="896" spans="1:15">
      <c r="A896" s="296">
        <v>41436</v>
      </c>
      <c r="B896" s="393"/>
      <c r="C896" s="101">
        <v>13.83</v>
      </c>
      <c r="D896" s="101">
        <v>3.05</v>
      </c>
      <c r="E896" s="393"/>
      <c r="F896" s="101">
        <v>8.49</v>
      </c>
      <c r="G896" s="101">
        <v>3.02</v>
      </c>
      <c r="H896" s="393"/>
      <c r="I896" s="101">
        <v>15.65</v>
      </c>
      <c r="J896" s="101">
        <v>4.05</v>
      </c>
      <c r="K896" s="393"/>
      <c r="L896" s="393"/>
      <c r="M896" s="297">
        <v>4.4269999999999996</v>
      </c>
      <c r="N896" s="297">
        <v>6.8330000000000002</v>
      </c>
      <c r="O896" s="297">
        <v>11.002000000000001</v>
      </c>
    </row>
    <row r="897" spans="1:15">
      <c r="A897" s="296">
        <v>41437</v>
      </c>
      <c r="B897" s="393"/>
      <c r="C897" s="102">
        <v>13.83</v>
      </c>
      <c r="D897" s="102">
        <v>3.05</v>
      </c>
      <c r="E897" s="393"/>
      <c r="F897" s="102">
        <v>8.49</v>
      </c>
      <c r="G897" s="102">
        <v>3.02</v>
      </c>
      <c r="H897" s="393"/>
      <c r="I897" s="102">
        <v>15.65</v>
      </c>
      <c r="J897" s="102">
        <v>4.05</v>
      </c>
      <c r="K897" s="393"/>
      <c r="L897" s="393"/>
      <c r="M897" s="297">
        <v>4.4279999999999999</v>
      </c>
      <c r="N897" s="297">
        <v>6.798</v>
      </c>
      <c r="O897" s="297">
        <v>10.911</v>
      </c>
    </row>
    <row r="898" spans="1:15">
      <c r="A898" s="296">
        <v>41438</v>
      </c>
      <c r="B898" s="393"/>
      <c r="C898" s="101">
        <v>13.83</v>
      </c>
      <c r="D898" s="101">
        <v>3.04</v>
      </c>
      <c r="E898" s="393"/>
      <c r="F898" s="101">
        <v>8.48</v>
      </c>
      <c r="G898" s="101">
        <v>3.02</v>
      </c>
      <c r="H898" s="393"/>
      <c r="I898" s="101">
        <v>15.65</v>
      </c>
      <c r="J898" s="101">
        <v>4.05</v>
      </c>
      <c r="K898" s="393"/>
      <c r="L898" s="393"/>
      <c r="M898" s="297">
        <v>4.5229999999999997</v>
      </c>
      <c r="N898" s="297">
        <v>6.9459999999999997</v>
      </c>
      <c r="O898" s="297">
        <v>11.098000000000001</v>
      </c>
    </row>
    <row r="899" spans="1:15">
      <c r="A899" s="296">
        <v>41439</v>
      </c>
      <c r="B899" s="393"/>
      <c r="C899" s="102">
        <v>13.82</v>
      </c>
      <c r="D899" s="102">
        <v>3</v>
      </c>
      <c r="E899" s="393"/>
      <c r="F899" s="102">
        <v>8.48</v>
      </c>
      <c r="G899" s="102">
        <v>2.96</v>
      </c>
      <c r="H899" s="393"/>
      <c r="I899" s="102">
        <v>15.64</v>
      </c>
      <c r="J899" s="102">
        <v>4</v>
      </c>
      <c r="K899" s="393"/>
      <c r="L899" s="393"/>
      <c r="M899" s="297">
        <v>4.4539999999999997</v>
      </c>
      <c r="N899" s="297">
        <v>6.7759999999999998</v>
      </c>
      <c r="O899" s="297">
        <v>10.667999999999999</v>
      </c>
    </row>
    <row r="900" spans="1:15">
      <c r="A900" s="296">
        <v>41442</v>
      </c>
      <c r="B900" s="393"/>
      <c r="C900" s="101">
        <v>13.82</v>
      </c>
      <c r="D900" s="101">
        <v>3</v>
      </c>
      <c r="E900" s="393"/>
      <c r="F900" s="101">
        <v>8.4700000000000006</v>
      </c>
      <c r="G900" s="101">
        <v>2.96</v>
      </c>
      <c r="H900" s="393"/>
      <c r="I900" s="101">
        <v>15.64</v>
      </c>
      <c r="J900" s="101">
        <v>4</v>
      </c>
      <c r="K900" s="393"/>
      <c r="L900" s="393"/>
      <c r="M900" s="297">
        <v>4.415</v>
      </c>
      <c r="N900" s="297">
        <v>6.63</v>
      </c>
      <c r="O900" s="297">
        <v>10.542</v>
      </c>
    </row>
    <row r="901" spans="1:15">
      <c r="A901" s="296">
        <v>41443</v>
      </c>
      <c r="B901" s="393"/>
      <c r="C901" s="102">
        <v>13.81</v>
      </c>
      <c r="D901" s="102">
        <v>3.05</v>
      </c>
      <c r="E901" s="393"/>
      <c r="F901" s="102">
        <v>8.4700000000000006</v>
      </c>
      <c r="G901" s="102">
        <v>3.01</v>
      </c>
      <c r="H901" s="393"/>
      <c r="I901" s="102">
        <v>15.63</v>
      </c>
      <c r="J901" s="102">
        <v>4.04</v>
      </c>
      <c r="K901" s="393"/>
      <c r="L901" s="393"/>
      <c r="M901" s="297">
        <v>4.4059999999999997</v>
      </c>
      <c r="N901" s="297">
        <v>6.6180000000000003</v>
      </c>
      <c r="O901" s="297">
        <v>10.532</v>
      </c>
    </row>
    <row r="902" spans="1:15">
      <c r="A902" s="296">
        <v>41444</v>
      </c>
      <c r="B902" s="393"/>
      <c r="C902" s="101">
        <v>13.81</v>
      </c>
      <c r="D902" s="101">
        <v>3.04</v>
      </c>
      <c r="E902" s="393"/>
      <c r="F902" s="101">
        <v>8.4700000000000006</v>
      </c>
      <c r="G902" s="101">
        <v>2.99</v>
      </c>
      <c r="H902" s="393"/>
      <c r="I902" s="101">
        <v>15.63</v>
      </c>
      <c r="J902" s="101">
        <v>4.03</v>
      </c>
      <c r="K902" s="393"/>
      <c r="L902" s="393"/>
      <c r="M902" s="297">
        <v>4.3949999999999996</v>
      </c>
      <c r="N902" s="297">
        <v>6.5910000000000002</v>
      </c>
      <c r="O902" s="297">
        <v>10.545</v>
      </c>
    </row>
    <row r="903" spans="1:15">
      <c r="A903" s="296">
        <v>41445</v>
      </c>
      <c r="B903" s="393"/>
      <c r="C903" s="102">
        <v>13.81</v>
      </c>
      <c r="D903" s="102">
        <v>3.17</v>
      </c>
      <c r="E903" s="393"/>
      <c r="F903" s="102">
        <v>8.4600000000000009</v>
      </c>
      <c r="G903" s="102">
        <v>3.18</v>
      </c>
      <c r="H903" s="393"/>
      <c r="I903" s="102">
        <v>15.63</v>
      </c>
      <c r="J903" s="102">
        <v>4.18</v>
      </c>
      <c r="K903" s="393"/>
      <c r="L903" s="393"/>
      <c r="M903" s="297">
        <v>4.5750000000000002</v>
      </c>
      <c r="N903" s="297">
        <v>6.9630000000000001</v>
      </c>
      <c r="O903" s="297">
        <v>10.93</v>
      </c>
    </row>
    <row r="904" spans="1:15">
      <c r="A904" s="296">
        <v>41446</v>
      </c>
      <c r="B904" s="393"/>
      <c r="C904" s="101">
        <v>13.8</v>
      </c>
      <c r="D904" s="101">
        <v>3.24</v>
      </c>
      <c r="E904" s="393"/>
      <c r="F904" s="101">
        <v>8.4600000000000009</v>
      </c>
      <c r="G904" s="101">
        <v>3.28</v>
      </c>
      <c r="H904" s="393"/>
      <c r="I904" s="101">
        <v>15.62</v>
      </c>
      <c r="J904" s="101">
        <v>4.26</v>
      </c>
      <c r="K904" s="393"/>
      <c r="L904" s="393"/>
      <c r="M904" s="297">
        <v>4.6280000000000001</v>
      </c>
      <c r="N904" s="297">
        <v>7.0709999999999997</v>
      </c>
      <c r="O904" s="297">
        <v>10.965</v>
      </c>
    </row>
    <row r="905" spans="1:15">
      <c r="A905" s="296">
        <v>41449</v>
      </c>
      <c r="B905" s="393"/>
      <c r="C905" s="102">
        <v>13.8</v>
      </c>
      <c r="D905" s="102">
        <v>3.37</v>
      </c>
      <c r="E905" s="393"/>
      <c r="F905" s="102">
        <v>8.4499999999999993</v>
      </c>
      <c r="G905" s="102">
        <v>3.47</v>
      </c>
      <c r="H905" s="393"/>
      <c r="I905" s="102">
        <v>15.62</v>
      </c>
      <c r="J905" s="102">
        <v>4.43</v>
      </c>
      <c r="K905" s="393"/>
      <c r="L905" s="393"/>
      <c r="M905" s="297">
        <v>4.8360000000000003</v>
      </c>
      <c r="N905" s="297">
        <v>7.3529999999999998</v>
      </c>
      <c r="O905" s="297">
        <v>11.256</v>
      </c>
    </row>
    <row r="906" spans="1:15">
      <c r="A906" s="296">
        <v>41450</v>
      </c>
      <c r="B906" s="393"/>
      <c r="C906" s="101">
        <v>13.79</v>
      </c>
      <c r="D906" s="101">
        <v>3.36</v>
      </c>
      <c r="E906" s="393"/>
      <c r="F906" s="101">
        <v>8.4499999999999993</v>
      </c>
      <c r="G906" s="101">
        <v>3.47</v>
      </c>
      <c r="H906" s="393"/>
      <c r="I906" s="101">
        <v>15.61</v>
      </c>
      <c r="J906" s="101">
        <v>4.43</v>
      </c>
      <c r="K906" s="393"/>
      <c r="L906" s="393"/>
      <c r="M906" s="297">
        <v>4.8620000000000001</v>
      </c>
      <c r="N906" s="297">
        <v>7.3579999999999997</v>
      </c>
      <c r="O906" s="297">
        <v>11.201000000000001</v>
      </c>
    </row>
    <row r="907" spans="1:15">
      <c r="A907" s="296">
        <v>41451</v>
      </c>
      <c r="B907" s="393"/>
      <c r="C907" s="102">
        <v>13.79</v>
      </c>
      <c r="D907" s="102">
        <v>3.32</v>
      </c>
      <c r="E907" s="393"/>
      <c r="F907" s="102">
        <v>8.4499999999999993</v>
      </c>
      <c r="G907" s="102">
        <v>3.41</v>
      </c>
      <c r="H907" s="393"/>
      <c r="I907" s="102">
        <v>15.61</v>
      </c>
      <c r="J907" s="102">
        <v>4.3899999999999997</v>
      </c>
      <c r="K907" s="393"/>
      <c r="L907" s="393"/>
      <c r="M907" s="297">
        <v>4.7910000000000004</v>
      </c>
      <c r="N907" s="297">
        <v>7.2409999999999997</v>
      </c>
      <c r="O907" s="297">
        <v>11.064</v>
      </c>
    </row>
    <row r="908" spans="1:15">
      <c r="A908" s="296">
        <v>41452</v>
      </c>
      <c r="B908" s="393"/>
      <c r="C908" s="101">
        <v>13.79</v>
      </c>
      <c r="D908" s="101">
        <v>3.28</v>
      </c>
      <c r="E908" s="393"/>
      <c r="F908" s="101">
        <v>8.4499999999999993</v>
      </c>
      <c r="G908" s="101">
        <v>3.34</v>
      </c>
      <c r="H908" s="393"/>
      <c r="I908" s="101">
        <v>15.61</v>
      </c>
      <c r="J908" s="101">
        <v>4.33</v>
      </c>
      <c r="K908" s="393"/>
      <c r="L908" s="393"/>
      <c r="M908" s="297">
        <v>4.66</v>
      </c>
      <c r="N908" s="297">
        <v>7.1139999999999999</v>
      </c>
      <c r="O908" s="297">
        <v>10.851000000000001</v>
      </c>
    </row>
    <row r="909" spans="1:15">
      <c r="A909" s="296">
        <v>41453</v>
      </c>
      <c r="B909" s="393"/>
      <c r="C909" s="102">
        <v>13.79</v>
      </c>
      <c r="D909" s="102">
        <v>3.26</v>
      </c>
      <c r="E909" s="393"/>
      <c r="F909" s="102">
        <v>8.44</v>
      </c>
      <c r="G909" s="102">
        <v>3.31</v>
      </c>
      <c r="H909" s="393"/>
      <c r="I909" s="102">
        <v>15.6</v>
      </c>
      <c r="J909" s="102">
        <v>4.32</v>
      </c>
      <c r="K909" s="393"/>
      <c r="L909" s="393"/>
      <c r="M909" s="297">
        <v>4.6740000000000004</v>
      </c>
      <c r="N909" s="297">
        <v>7.1440000000000001</v>
      </c>
      <c r="O909" s="297">
        <v>10.882</v>
      </c>
    </row>
    <row r="910" spans="1:15">
      <c r="A910" s="296">
        <v>41455</v>
      </c>
      <c r="B910" s="393"/>
      <c r="C910" s="101">
        <v>13.78</v>
      </c>
      <c r="D910" s="101">
        <v>3.26</v>
      </c>
      <c r="E910" s="393"/>
      <c r="F910" s="101">
        <v>8.44</v>
      </c>
      <c r="G910" s="101">
        <v>3.31</v>
      </c>
      <c r="H910" s="393"/>
      <c r="I910" s="101">
        <v>15.6</v>
      </c>
      <c r="J910" s="101">
        <v>4.32</v>
      </c>
      <c r="K910" s="393"/>
      <c r="L910" s="393"/>
      <c r="M910" s="297"/>
      <c r="N910" s="297"/>
      <c r="O910" s="297"/>
    </row>
    <row r="911" spans="1:15">
      <c r="A911" s="296">
        <v>41456</v>
      </c>
      <c r="B911" s="393"/>
      <c r="C911" s="102">
        <v>13.89</v>
      </c>
      <c r="D911" s="102">
        <v>3.26</v>
      </c>
      <c r="E911" s="393"/>
      <c r="F911" s="102">
        <v>8.49</v>
      </c>
      <c r="G911" s="102">
        <v>3.28</v>
      </c>
      <c r="H911" s="393"/>
      <c r="I911" s="102">
        <v>15.72</v>
      </c>
      <c r="J911" s="102">
        <v>4.2699999999999996</v>
      </c>
      <c r="K911" s="393"/>
      <c r="L911" s="393"/>
      <c r="M911" s="297">
        <v>4.6520000000000001</v>
      </c>
      <c r="N911" s="297">
        <v>7.1020000000000003</v>
      </c>
      <c r="O911" s="297">
        <v>10.778</v>
      </c>
    </row>
    <row r="912" spans="1:15">
      <c r="A912" s="296">
        <v>41457</v>
      </c>
      <c r="B912" s="393"/>
      <c r="C912" s="101">
        <v>13.88</v>
      </c>
      <c r="D912" s="101">
        <v>3.25</v>
      </c>
      <c r="E912" s="393"/>
      <c r="F912" s="101">
        <v>8.49</v>
      </c>
      <c r="G912" s="101">
        <v>3.26</v>
      </c>
      <c r="H912" s="393"/>
      <c r="I912" s="101">
        <v>15.72</v>
      </c>
      <c r="J912" s="101">
        <v>4.25</v>
      </c>
      <c r="K912" s="393"/>
      <c r="L912" s="393"/>
      <c r="M912" s="297">
        <v>4.6180000000000003</v>
      </c>
      <c r="N912" s="297">
        <v>7.048</v>
      </c>
      <c r="O912" s="297">
        <v>10.766999999999999</v>
      </c>
    </row>
    <row r="913" spans="1:15">
      <c r="A913" s="296">
        <v>41458</v>
      </c>
      <c r="B913" s="393"/>
      <c r="C913" s="102">
        <v>13.88</v>
      </c>
      <c r="D913" s="102">
        <v>3.22</v>
      </c>
      <c r="E913" s="393"/>
      <c r="F913" s="102">
        <v>8.48</v>
      </c>
      <c r="G913" s="102">
        <v>3.25</v>
      </c>
      <c r="H913" s="393"/>
      <c r="I913" s="102">
        <v>15.72</v>
      </c>
      <c r="J913" s="102">
        <v>4.24</v>
      </c>
      <c r="K913" s="393"/>
      <c r="L913" s="393"/>
      <c r="M913" s="297">
        <v>4.74</v>
      </c>
      <c r="N913" s="297">
        <v>7.1909999999999998</v>
      </c>
      <c r="O913" s="297">
        <v>10.927</v>
      </c>
    </row>
    <row r="914" spans="1:15">
      <c r="A914" s="296">
        <v>41459</v>
      </c>
      <c r="B914" s="393"/>
      <c r="C914" s="101">
        <v>13.88</v>
      </c>
      <c r="D914" s="101">
        <v>3.21</v>
      </c>
      <c r="E914" s="393"/>
      <c r="F914" s="101">
        <v>8.48</v>
      </c>
      <c r="G914" s="101">
        <v>3.22</v>
      </c>
      <c r="H914" s="393"/>
      <c r="I914" s="101">
        <v>15.72</v>
      </c>
      <c r="J914" s="101">
        <v>4.2300000000000004</v>
      </c>
      <c r="K914" s="393"/>
      <c r="L914" s="393"/>
      <c r="M914" s="297">
        <v>4.6689999999999996</v>
      </c>
      <c r="N914" s="297">
        <v>7.0940000000000003</v>
      </c>
      <c r="O914" s="297">
        <v>10.819000000000001</v>
      </c>
    </row>
    <row r="915" spans="1:15">
      <c r="A915" s="296">
        <v>41460</v>
      </c>
      <c r="B915" s="393"/>
      <c r="C915" s="102">
        <v>13.88</v>
      </c>
      <c r="D915" s="102">
        <v>3.25</v>
      </c>
      <c r="E915" s="393"/>
      <c r="F915" s="102">
        <v>8.48</v>
      </c>
      <c r="G915" s="102">
        <v>3.25</v>
      </c>
      <c r="H915" s="393"/>
      <c r="I915" s="102">
        <v>15.71</v>
      </c>
      <c r="J915" s="102">
        <v>4.2699999999999996</v>
      </c>
      <c r="K915" s="393"/>
      <c r="L915" s="393"/>
      <c r="M915" s="297">
        <v>4.6130000000000004</v>
      </c>
      <c r="N915" s="297">
        <v>7.0389999999999997</v>
      </c>
      <c r="O915" s="297">
        <v>10.759</v>
      </c>
    </row>
    <row r="916" spans="1:15">
      <c r="A916" s="296">
        <v>41463</v>
      </c>
      <c r="B916" s="393"/>
      <c r="C916" s="101">
        <v>13.87</v>
      </c>
      <c r="D916" s="101">
        <v>3.24</v>
      </c>
      <c r="E916" s="393"/>
      <c r="F916" s="101">
        <v>8.4700000000000006</v>
      </c>
      <c r="G916" s="101">
        <v>3.22</v>
      </c>
      <c r="H916" s="393"/>
      <c r="I916" s="101">
        <v>15.71</v>
      </c>
      <c r="J916" s="101">
        <v>4.26</v>
      </c>
      <c r="K916" s="393"/>
      <c r="L916" s="393"/>
      <c r="M916" s="297">
        <v>4.5469999999999997</v>
      </c>
      <c r="N916" s="297">
        <v>6.99</v>
      </c>
      <c r="O916" s="297">
        <v>10.71</v>
      </c>
    </row>
    <row r="917" spans="1:15">
      <c r="A917" s="296">
        <v>41464</v>
      </c>
      <c r="B917" s="393"/>
      <c r="C917" s="102">
        <v>13.87</v>
      </c>
      <c r="D917" s="102">
        <v>3.18</v>
      </c>
      <c r="E917" s="393"/>
      <c r="F917" s="102">
        <v>8.4700000000000006</v>
      </c>
      <c r="G917" s="102">
        <v>3.15</v>
      </c>
      <c r="H917" s="393"/>
      <c r="I917" s="102">
        <v>15.7</v>
      </c>
      <c r="J917" s="102">
        <v>4.2</v>
      </c>
      <c r="K917" s="393"/>
      <c r="L917" s="393"/>
      <c r="M917" s="297">
        <v>4.46</v>
      </c>
      <c r="N917" s="297">
        <v>6.8479999999999999</v>
      </c>
      <c r="O917" s="297">
        <v>10.595000000000001</v>
      </c>
    </row>
    <row r="918" spans="1:15">
      <c r="A918" s="296">
        <v>41465</v>
      </c>
      <c r="B918" s="393"/>
      <c r="C918" s="101">
        <v>13.86</v>
      </c>
      <c r="D918" s="101">
        <v>3.19</v>
      </c>
      <c r="E918" s="393"/>
      <c r="F918" s="101">
        <v>8.4600000000000009</v>
      </c>
      <c r="G918" s="101">
        <v>3.17</v>
      </c>
      <c r="H918" s="393"/>
      <c r="I918" s="101">
        <v>15.7</v>
      </c>
      <c r="J918" s="101">
        <v>4.22</v>
      </c>
      <c r="K918" s="393"/>
      <c r="L918" s="393"/>
      <c r="M918" s="297">
        <v>4.4740000000000002</v>
      </c>
      <c r="N918" s="297">
        <v>6.8339999999999996</v>
      </c>
      <c r="O918" s="297">
        <v>10.552</v>
      </c>
    </row>
    <row r="919" spans="1:15">
      <c r="A919" s="296">
        <v>41466</v>
      </c>
      <c r="B919" s="393"/>
      <c r="C919" s="102">
        <v>13.86</v>
      </c>
      <c r="D919" s="102">
        <v>3.16</v>
      </c>
      <c r="E919" s="393"/>
      <c r="F919" s="102">
        <v>8.4600000000000009</v>
      </c>
      <c r="G919" s="102">
        <v>3.15</v>
      </c>
      <c r="H919" s="393"/>
      <c r="I919" s="102">
        <v>15.7</v>
      </c>
      <c r="J919" s="102">
        <v>4.1900000000000004</v>
      </c>
      <c r="K919" s="393"/>
      <c r="L919" s="393"/>
      <c r="M919" s="297">
        <v>4.4340000000000002</v>
      </c>
      <c r="N919" s="297">
        <v>6.702</v>
      </c>
      <c r="O919" s="297">
        <v>10.455</v>
      </c>
    </row>
    <row r="920" spans="1:15">
      <c r="A920" s="296">
        <v>41467</v>
      </c>
      <c r="B920" s="393"/>
      <c r="C920" s="101">
        <v>13.86</v>
      </c>
      <c r="D920" s="101">
        <v>3.11</v>
      </c>
      <c r="E920" s="393"/>
      <c r="F920" s="101">
        <v>8.4600000000000009</v>
      </c>
      <c r="G920" s="101">
        <v>3.12</v>
      </c>
      <c r="H920" s="393"/>
      <c r="I920" s="101">
        <v>15.69</v>
      </c>
      <c r="J920" s="101">
        <v>4.1500000000000004</v>
      </c>
      <c r="K920" s="393"/>
      <c r="L920" s="393"/>
      <c r="M920" s="297">
        <v>4.4349999999999996</v>
      </c>
      <c r="N920" s="297">
        <v>6.7069999999999999</v>
      </c>
      <c r="O920" s="297">
        <v>10.542999999999999</v>
      </c>
    </row>
    <row r="921" spans="1:15">
      <c r="A921" s="296">
        <v>41470</v>
      </c>
      <c r="B921" s="393"/>
      <c r="C921" s="102">
        <v>13.85</v>
      </c>
      <c r="D921" s="102">
        <v>3.13</v>
      </c>
      <c r="E921" s="393"/>
      <c r="F921" s="102">
        <v>8.4499999999999993</v>
      </c>
      <c r="G921" s="102">
        <v>3.15</v>
      </c>
      <c r="H921" s="393"/>
      <c r="I921" s="102">
        <v>15.69</v>
      </c>
      <c r="J921" s="102">
        <v>4.17</v>
      </c>
      <c r="K921" s="393"/>
      <c r="L921" s="393"/>
      <c r="M921" s="297">
        <v>4.4279999999999999</v>
      </c>
      <c r="N921" s="297">
        <v>6.601</v>
      </c>
      <c r="O921" s="297">
        <v>10.492000000000001</v>
      </c>
    </row>
    <row r="922" spans="1:15">
      <c r="A922" s="296">
        <v>41471</v>
      </c>
      <c r="B922" s="393"/>
      <c r="C922" s="101">
        <v>13.85</v>
      </c>
      <c r="D922" s="101">
        <v>3.11</v>
      </c>
      <c r="E922" s="393"/>
      <c r="F922" s="101">
        <v>8.4499999999999993</v>
      </c>
      <c r="G922" s="101">
        <v>3.13</v>
      </c>
      <c r="H922" s="393"/>
      <c r="I922" s="101">
        <v>15.68</v>
      </c>
      <c r="J922" s="101">
        <v>4.16</v>
      </c>
      <c r="K922" s="393"/>
      <c r="L922" s="393"/>
      <c r="M922" s="297">
        <v>4.4050000000000002</v>
      </c>
      <c r="N922" s="297">
        <v>6.5279999999999996</v>
      </c>
      <c r="O922" s="297">
        <v>10.518000000000001</v>
      </c>
    </row>
    <row r="923" spans="1:15">
      <c r="A923" s="296">
        <v>41472</v>
      </c>
      <c r="B923" s="393"/>
      <c r="C923" s="102">
        <v>13.84</v>
      </c>
      <c r="D923" s="102">
        <v>3.09</v>
      </c>
      <c r="E923" s="393"/>
      <c r="F923" s="102">
        <v>8.44</v>
      </c>
      <c r="G923" s="102">
        <v>3.13</v>
      </c>
      <c r="H923" s="393"/>
      <c r="I923" s="102">
        <v>15.68</v>
      </c>
      <c r="J923" s="102">
        <v>4.16</v>
      </c>
      <c r="K923" s="393"/>
      <c r="L923" s="393"/>
      <c r="M923" s="297">
        <v>4.3970000000000002</v>
      </c>
      <c r="N923" s="297">
        <v>6.4729999999999999</v>
      </c>
      <c r="O923" s="297">
        <v>10.488</v>
      </c>
    </row>
    <row r="924" spans="1:15">
      <c r="A924" s="296">
        <v>41473</v>
      </c>
      <c r="B924" s="393"/>
      <c r="C924" s="101">
        <v>13.84</v>
      </c>
      <c r="D924" s="101">
        <v>3.07</v>
      </c>
      <c r="E924" s="393"/>
      <c r="F924" s="101">
        <v>8.44</v>
      </c>
      <c r="G924" s="101">
        <v>3.11</v>
      </c>
      <c r="H924" s="393"/>
      <c r="I924" s="101">
        <v>15.68</v>
      </c>
      <c r="J924" s="101">
        <v>4.1399999999999997</v>
      </c>
      <c r="K924" s="393"/>
      <c r="L924" s="393"/>
      <c r="M924" s="297">
        <v>4.3760000000000003</v>
      </c>
      <c r="N924" s="297">
        <v>6.407</v>
      </c>
      <c r="O924" s="297">
        <v>10.423999999999999</v>
      </c>
    </row>
    <row r="925" spans="1:15">
      <c r="A925" s="296">
        <v>41474</v>
      </c>
      <c r="B925" s="393"/>
      <c r="C925" s="102">
        <v>13.84</v>
      </c>
      <c r="D925" s="102">
        <v>3.08</v>
      </c>
      <c r="E925" s="393"/>
      <c r="F925" s="102">
        <v>8.44</v>
      </c>
      <c r="G925" s="102">
        <v>3.12</v>
      </c>
      <c r="H925" s="393"/>
      <c r="I925" s="102">
        <v>15.68</v>
      </c>
      <c r="J925" s="102">
        <v>4.1399999999999997</v>
      </c>
      <c r="K925" s="393"/>
      <c r="L925" s="393"/>
      <c r="M925" s="297">
        <v>4.3479999999999999</v>
      </c>
      <c r="N925" s="297">
        <v>6.4080000000000004</v>
      </c>
      <c r="O925" s="297">
        <v>10.336</v>
      </c>
    </row>
    <row r="926" spans="1:15">
      <c r="A926" s="296">
        <v>41477</v>
      </c>
      <c r="B926" s="393"/>
      <c r="C926" s="101">
        <v>13.83</v>
      </c>
      <c r="D926" s="101">
        <v>3.07</v>
      </c>
      <c r="E926" s="393"/>
      <c r="F926" s="101">
        <v>8.43</v>
      </c>
      <c r="G926" s="101">
        <v>3.11</v>
      </c>
      <c r="H926" s="393"/>
      <c r="I926" s="101">
        <v>15.67</v>
      </c>
      <c r="J926" s="101">
        <v>4.13</v>
      </c>
      <c r="K926" s="393"/>
      <c r="L926" s="393"/>
      <c r="M926" s="297">
        <v>4.2809999999999997</v>
      </c>
      <c r="N926" s="297">
        <v>6.3730000000000002</v>
      </c>
      <c r="O926" s="297">
        <v>10.244999999999999</v>
      </c>
    </row>
    <row r="927" spans="1:15">
      <c r="A927" s="296">
        <v>41478</v>
      </c>
      <c r="B927" s="393"/>
      <c r="C927" s="102">
        <v>13.83</v>
      </c>
      <c r="D927" s="102">
        <v>3.1</v>
      </c>
      <c r="E927" s="393"/>
      <c r="F927" s="102">
        <v>8.43</v>
      </c>
      <c r="G927" s="102">
        <v>3.12</v>
      </c>
      <c r="H927" s="393"/>
      <c r="I927" s="102">
        <v>15.66</v>
      </c>
      <c r="J927" s="102">
        <v>4.1399999999999997</v>
      </c>
      <c r="K927" s="393"/>
      <c r="L927" s="393"/>
      <c r="M927" s="297">
        <v>4.2389999999999999</v>
      </c>
      <c r="N927" s="297">
        <v>6.2450000000000001</v>
      </c>
      <c r="O927" s="297">
        <v>10.163</v>
      </c>
    </row>
    <row r="928" spans="1:15">
      <c r="A928" s="296">
        <v>41479</v>
      </c>
      <c r="B928" s="393"/>
      <c r="C928" s="101">
        <v>13.82</v>
      </c>
      <c r="D928" s="101">
        <v>3.17</v>
      </c>
      <c r="E928" s="393"/>
      <c r="F928" s="101">
        <v>8.43</v>
      </c>
      <c r="G928" s="101">
        <v>3.18</v>
      </c>
      <c r="H928" s="393"/>
      <c r="I928" s="101">
        <v>15.66</v>
      </c>
      <c r="J928" s="101">
        <v>4.2</v>
      </c>
      <c r="K928" s="393"/>
      <c r="L928" s="393"/>
      <c r="M928" s="297">
        <v>4.2300000000000004</v>
      </c>
      <c r="N928" s="297">
        <v>6.2649999999999997</v>
      </c>
      <c r="O928" s="297">
        <v>10.164999999999999</v>
      </c>
    </row>
    <row r="929" spans="1:15">
      <c r="A929" s="296">
        <v>41480</v>
      </c>
      <c r="B929" s="393"/>
      <c r="C929" s="102">
        <v>13.82</v>
      </c>
      <c r="D929" s="102">
        <v>3.2</v>
      </c>
      <c r="E929" s="393"/>
      <c r="F929" s="102">
        <v>8.42</v>
      </c>
      <c r="G929" s="102">
        <v>3.21</v>
      </c>
      <c r="H929" s="393"/>
      <c r="I929" s="102">
        <v>15.66</v>
      </c>
      <c r="J929" s="102">
        <v>4.24</v>
      </c>
      <c r="K929" s="393"/>
      <c r="L929" s="393"/>
      <c r="M929" s="297">
        <v>4.25</v>
      </c>
      <c r="N929" s="297">
        <v>6.3250000000000002</v>
      </c>
      <c r="O929" s="297">
        <v>10.28</v>
      </c>
    </row>
    <row r="930" spans="1:15">
      <c r="A930" s="296">
        <v>41481</v>
      </c>
      <c r="B930" s="393"/>
      <c r="C930" s="101">
        <v>13.82</v>
      </c>
      <c r="D930" s="101">
        <v>3.19</v>
      </c>
      <c r="E930" s="393"/>
      <c r="F930" s="101">
        <v>8.42</v>
      </c>
      <c r="G930" s="101">
        <v>3.19</v>
      </c>
      <c r="H930" s="393"/>
      <c r="I930" s="101">
        <v>15.66</v>
      </c>
      <c r="J930" s="101">
        <v>4.22</v>
      </c>
      <c r="K930" s="393"/>
      <c r="L930" s="393"/>
      <c r="M930" s="297">
        <v>4.24</v>
      </c>
      <c r="N930" s="297">
        <v>6.335</v>
      </c>
      <c r="O930" s="297">
        <v>10.305</v>
      </c>
    </row>
    <row r="931" spans="1:15">
      <c r="A931" s="296">
        <v>41484</v>
      </c>
      <c r="B931" s="393"/>
      <c r="C931" s="102">
        <v>13.81</v>
      </c>
      <c r="D931" s="102">
        <v>3.18</v>
      </c>
      <c r="E931" s="393"/>
      <c r="F931" s="102">
        <v>8.41</v>
      </c>
      <c r="G931" s="102">
        <v>3.19</v>
      </c>
      <c r="H931" s="393"/>
      <c r="I931" s="102">
        <v>15.65</v>
      </c>
      <c r="J931" s="102">
        <v>4.22</v>
      </c>
      <c r="K931" s="393"/>
      <c r="L931" s="393"/>
      <c r="M931" s="297">
        <v>4.2350000000000003</v>
      </c>
      <c r="N931" s="297">
        <v>6.3609999999999998</v>
      </c>
      <c r="O931" s="297">
        <v>10.316000000000001</v>
      </c>
    </row>
    <row r="932" spans="1:15">
      <c r="A932" s="296">
        <v>41485</v>
      </c>
      <c r="B932" s="393"/>
      <c r="C932" s="101">
        <v>13.81</v>
      </c>
      <c r="D932" s="101">
        <v>3.18</v>
      </c>
      <c r="E932" s="393"/>
      <c r="F932" s="101">
        <v>8.41</v>
      </c>
      <c r="G932" s="101">
        <v>3.18</v>
      </c>
      <c r="H932" s="393"/>
      <c r="I932" s="101">
        <v>15.65</v>
      </c>
      <c r="J932" s="101">
        <v>4.21</v>
      </c>
      <c r="K932" s="393"/>
      <c r="L932" s="393"/>
      <c r="M932" s="297">
        <v>4.2169999999999996</v>
      </c>
      <c r="N932" s="297">
        <v>6.32</v>
      </c>
      <c r="O932" s="297">
        <v>10.361000000000001</v>
      </c>
    </row>
    <row r="933" spans="1:15">
      <c r="A933" s="296">
        <v>41486</v>
      </c>
      <c r="B933" s="393"/>
      <c r="C933" s="102">
        <v>13.81</v>
      </c>
      <c r="D933" s="102">
        <v>3.17</v>
      </c>
      <c r="E933" s="393"/>
      <c r="F933" s="102">
        <v>8.41</v>
      </c>
      <c r="G933" s="102">
        <v>3.16</v>
      </c>
      <c r="H933" s="393"/>
      <c r="I933" s="102">
        <v>15.64</v>
      </c>
      <c r="J933" s="102">
        <v>4.2</v>
      </c>
      <c r="K933" s="393"/>
      <c r="L933" s="393"/>
      <c r="M933" s="297">
        <v>4.2729999999999997</v>
      </c>
      <c r="N933" s="297">
        <v>6.4390000000000001</v>
      </c>
      <c r="O933" s="297">
        <v>10.234</v>
      </c>
    </row>
    <row r="934" spans="1:15">
      <c r="A934" s="296">
        <v>41487</v>
      </c>
      <c r="B934" s="393"/>
      <c r="C934" s="101">
        <v>14.09</v>
      </c>
      <c r="D934" s="101">
        <v>3.17</v>
      </c>
      <c r="E934" s="393"/>
      <c r="F934" s="101">
        <v>8.43</v>
      </c>
      <c r="G934" s="101">
        <v>3.18</v>
      </c>
      <c r="H934" s="393"/>
      <c r="I934" s="101">
        <v>15.56</v>
      </c>
      <c r="J934" s="101">
        <v>4.1399999999999997</v>
      </c>
      <c r="K934" s="393"/>
      <c r="L934" s="393"/>
      <c r="M934" s="297">
        <v>4.2220000000000004</v>
      </c>
      <c r="N934" s="297">
        <v>6.3849999999999998</v>
      </c>
      <c r="O934" s="297">
        <v>10.162000000000001</v>
      </c>
    </row>
    <row r="935" spans="1:15">
      <c r="A935" s="296">
        <v>41488</v>
      </c>
      <c r="B935" s="393"/>
      <c r="C935" s="102">
        <v>14.09</v>
      </c>
      <c r="D935" s="102">
        <v>3.15</v>
      </c>
      <c r="E935" s="393"/>
      <c r="F935" s="102">
        <v>8.43</v>
      </c>
      <c r="G935" s="102">
        <v>3.15</v>
      </c>
      <c r="H935" s="393"/>
      <c r="I935" s="102">
        <v>15.56</v>
      </c>
      <c r="J935" s="102">
        <v>4.13</v>
      </c>
      <c r="K935" s="393"/>
      <c r="L935" s="393"/>
      <c r="M935" s="297">
        <v>4.2130000000000001</v>
      </c>
      <c r="N935" s="297">
        <v>6.3680000000000003</v>
      </c>
      <c r="O935" s="297">
        <v>10.118</v>
      </c>
    </row>
    <row r="936" spans="1:15">
      <c r="A936" s="296">
        <v>41491</v>
      </c>
      <c r="B936" s="393"/>
      <c r="C936" s="101">
        <v>14.08</v>
      </c>
      <c r="D936" s="101">
        <v>3.18</v>
      </c>
      <c r="E936" s="393"/>
      <c r="F936" s="101">
        <v>8.42</v>
      </c>
      <c r="G936" s="101">
        <v>3.18</v>
      </c>
      <c r="H936" s="393"/>
      <c r="I936" s="101">
        <v>15.55</v>
      </c>
      <c r="J936" s="101">
        <v>4.16</v>
      </c>
      <c r="K936" s="393"/>
      <c r="L936" s="393"/>
      <c r="M936" s="297">
        <v>4.1989999999999998</v>
      </c>
      <c r="N936" s="297">
        <v>6.3289999999999997</v>
      </c>
      <c r="O936" s="297">
        <v>10.135999999999999</v>
      </c>
    </row>
    <row r="937" spans="1:15">
      <c r="A937" s="296">
        <v>41492</v>
      </c>
      <c r="B937" s="393"/>
      <c r="C937" s="102">
        <v>14.08</v>
      </c>
      <c r="D937" s="102">
        <v>3.18</v>
      </c>
      <c r="E937" s="393"/>
      <c r="F937" s="102">
        <v>8.42</v>
      </c>
      <c r="G937" s="102">
        <v>3.18</v>
      </c>
      <c r="H937" s="393"/>
      <c r="I937" s="102">
        <v>15.55</v>
      </c>
      <c r="J937" s="102">
        <v>4.1500000000000004</v>
      </c>
      <c r="K937" s="393"/>
      <c r="L937" s="393"/>
      <c r="M937" s="297">
        <v>4.1820000000000004</v>
      </c>
      <c r="N937" s="297">
        <v>6.298</v>
      </c>
      <c r="O937" s="297">
        <v>10.106</v>
      </c>
    </row>
    <row r="938" spans="1:15">
      <c r="A938" s="296">
        <v>41493</v>
      </c>
      <c r="B938" s="393"/>
      <c r="C938" s="101">
        <v>14.08</v>
      </c>
      <c r="D938" s="101">
        <v>3.17</v>
      </c>
      <c r="E938" s="393"/>
      <c r="F938" s="101">
        <v>8.41</v>
      </c>
      <c r="G938" s="101">
        <v>3.16</v>
      </c>
      <c r="H938" s="393"/>
      <c r="I938" s="101">
        <v>15.54</v>
      </c>
      <c r="J938" s="101">
        <v>4.1399999999999997</v>
      </c>
      <c r="K938" s="393"/>
      <c r="L938" s="393"/>
      <c r="M938" s="297">
        <v>4.1929999999999996</v>
      </c>
      <c r="N938" s="297">
        <v>6.3310000000000004</v>
      </c>
      <c r="O938" s="297">
        <v>10.09</v>
      </c>
    </row>
    <row r="939" spans="1:15">
      <c r="A939" s="296">
        <v>41494</v>
      </c>
      <c r="B939" s="393"/>
      <c r="C939" s="102">
        <v>14.07</v>
      </c>
      <c r="D939" s="102">
        <v>3.15</v>
      </c>
      <c r="E939" s="393"/>
      <c r="F939" s="102">
        <v>8.41</v>
      </c>
      <c r="G939" s="102">
        <v>3.14</v>
      </c>
      <c r="H939" s="393"/>
      <c r="I939" s="102">
        <v>15.54</v>
      </c>
      <c r="J939" s="102">
        <v>4.12</v>
      </c>
      <c r="K939" s="393"/>
      <c r="L939" s="393"/>
      <c r="M939" s="297">
        <v>4.1769999999999996</v>
      </c>
      <c r="N939" s="297">
        <v>6.3230000000000004</v>
      </c>
      <c r="O939" s="297">
        <v>10.092000000000001</v>
      </c>
    </row>
    <row r="940" spans="1:15">
      <c r="A940" s="296">
        <v>41495</v>
      </c>
      <c r="B940" s="393"/>
      <c r="C940" s="101">
        <v>14.07</v>
      </c>
      <c r="D940" s="101">
        <v>3.15</v>
      </c>
      <c r="E940" s="393"/>
      <c r="F940" s="101">
        <v>8.41</v>
      </c>
      <c r="G940" s="101">
        <v>3.13</v>
      </c>
      <c r="H940" s="393"/>
      <c r="I940" s="101">
        <v>15.54</v>
      </c>
      <c r="J940" s="101">
        <v>4.12</v>
      </c>
      <c r="K940" s="393"/>
      <c r="L940" s="393"/>
      <c r="M940" s="297">
        <v>4.17</v>
      </c>
      <c r="N940" s="297">
        <v>6.3029999999999999</v>
      </c>
      <c r="O940" s="297">
        <v>10.066000000000001</v>
      </c>
    </row>
    <row r="941" spans="1:15">
      <c r="A941" s="296">
        <v>41498</v>
      </c>
      <c r="B941" s="393"/>
      <c r="C941" s="102">
        <v>14.06</v>
      </c>
      <c r="D941" s="102">
        <v>3.15</v>
      </c>
      <c r="E941" s="393"/>
      <c r="F941" s="102">
        <v>8.4</v>
      </c>
      <c r="G941" s="102">
        <v>3.14</v>
      </c>
      <c r="H941" s="393"/>
      <c r="I941" s="102">
        <v>15.53</v>
      </c>
      <c r="J941" s="102">
        <v>4.12</v>
      </c>
      <c r="K941" s="393"/>
      <c r="L941" s="393"/>
      <c r="M941" s="297">
        <v>4.1589999999999998</v>
      </c>
      <c r="N941" s="297">
        <v>6.2939999999999996</v>
      </c>
      <c r="O941" s="297">
        <v>10.013999999999999</v>
      </c>
    </row>
    <row r="942" spans="1:15">
      <c r="A942" s="296">
        <v>41499</v>
      </c>
      <c r="B942" s="393"/>
      <c r="C942" s="101">
        <v>14.06</v>
      </c>
      <c r="D942" s="101">
        <v>3.25</v>
      </c>
      <c r="E942" s="393"/>
      <c r="F942" s="101">
        <v>8.4</v>
      </c>
      <c r="G942" s="101">
        <v>3.22</v>
      </c>
      <c r="H942" s="393"/>
      <c r="I942" s="101">
        <v>15.53</v>
      </c>
      <c r="J942" s="101">
        <v>4.2</v>
      </c>
      <c r="K942" s="393"/>
      <c r="L942" s="393"/>
      <c r="M942" s="297">
        <v>4.1539999999999999</v>
      </c>
      <c r="N942" s="297">
        <v>6.258</v>
      </c>
      <c r="O942" s="297">
        <v>9.9909999999999997</v>
      </c>
    </row>
    <row r="943" spans="1:15">
      <c r="A943" s="296">
        <v>41500</v>
      </c>
      <c r="B943" s="393"/>
      <c r="C943" s="102">
        <v>14.06</v>
      </c>
      <c r="D943" s="102">
        <v>3.24</v>
      </c>
      <c r="E943" s="393"/>
      <c r="F943" s="102">
        <v>8.39</v>
      </c>
      <c r="G943" s="102">
        <v>3.21</v>
      </c>
      <c r="H943" s="393"/>
      <c r="I943" s="102">
        <v>15.52</v>
      </c>
      <c r="J943" s="102">
        <v>4.1900000000000004</v>
      </c>
      <c r="K943" s="393"/>
      <c r="L943" s="393"/>
      <c r="M943" s="297">
        <v>4.1429999999999998</v>
      </c>
      <c r="N943" s="297">
        <v>6.2329999999999997</v>
      </c>
      <c r="O943" s="297">
        <v>9.9380000000000006</v>
      </c>
    </row>
    <row r="944" spans="1:15">
      <c r="A944" s="296">
        <v>41501</v>
      </c>
      <c r="B944" s="393"/>
      <c r="C944" s="101">
        <v>14.06</v>
      </c>
      <c r="D944" s="101">
        <v>3.3</v>
      </c>
      <c r="E944" s="393"/>
      <c r="F944" s="101">
        <v>8.39</v>
      </c>
      <c r="G944" s="101">
        <v>3.27</v>
      </c>
      <c r="H944" s="393"/>
      <c r="I944" s="101">
        <v>15.52</v>
      </c>
      <c r="J944" s="101">
        <v>4.25</v>
      </c>
      <c r="K944" s="393"/>
      <c r="L944" s="393"/>
      <c r="M944" s="297">
        <v>4.1609999999999996</v>
      </c>
      <c r="N944" s="297">
        <v>6.242</v>
      </c>
      <c r="O944" s="297">
        <v>9.968</v>
      </c>
    </row>
    <row r="945" spans="1:15">
      <c r="A945" s="296">
        <v>41502</v>
      </c>
      <c r="B945" s="393"/>
      <c r="C945" s="102">
        <v>14.05</v>
      </c>
      <c r="D945" s="102">
        <v>3.3</v>
      </c>
      <c r="E945" s="393"/>
      <c r="F945" s="102">
        <v>8.39</v>
      </c>
      <c r="G945" s="102">
        <v>3.26</v>
      </c>
      <c r="H945" s="393"/>
      <c r="I945" s="102">
        <v>15.52</v>
      </c>
      <c r="J945" s="102">
        <v>4.24</v>
      </c>
      <c r="K945" s="393"/>
      <c r="L945" s="393"/>
      <c r="M945" s="297">
        <v>4.1790000000000003</v>
      </c>
      <c r="N945" s="297">
        <v>6.2720000000000002</v>
      </c>
      <c r="O945" s="297">
        <v>9.9969999999999999</v>
      </c>
    </row>
    <row r="946" spans="1:15">
      <c r="A946" s="296">
        <v>41505</v>
      </c>
      <c r="B946" s="393"/>
      <c r="C946" s="101">
        <v>14.04</v>
      </c>
      <c r="D946" s="101">
        <v>3.32</v>
      </c>
      <c r="E946" s="393"/>
      <c r="F946" s="101">
        <v>8.3800000000000008</v>
      </c>
      <c r="G946" s="101">
        <v>3.29</v>
      </c>
      <c r="H946" s="393"/>
      <c r="I946" s="101">
        <v>15.51</v>
      </c>
      <c r="J946" s="101">
        <v>4.2699999999999996</v>
      </c>
      <c r="K946" s="393"/>
      <c r="L946" s="393"/>
      <c r="M946" s="297">
        <v>4.1959999999999997</v>
      </c>
      <c r="N946" s="297">
        <v>6.2519999999999998</v>
      </c>
      <c r="O946" s="297">
        <v>10.051</v>
      </c>
    </row>
    <row r="947" spans="1:15">
      <c r="A947" s="296">
        <v>41506</v>
      </c>
      <c r="B947" s="393"/>
      <c r="C947" s="102">
        <v>14.04</v>
      </c>
      <c r="D947" s="102">
        <v>3.29</v>
      </c>
      <c r="E947" s="393"/>
      <c r="F947" s="102">
        <v>8.3800000000000008</v>
      </c>
      <c r="G947" s="102">
        <v>3.26</v>
      </c>
      <c r="H947" s="393"/>
      <c r="I947" s="102">
        <v>15.51</v>
      </c>
      <c r="J947" s="102">
        <v>4.24</v>
      </c>
      <c r="K947" s="393"/>
      <c r="L947" s="393"/>
      <c r="M947" s="297">
        <v>4.2510000000000003</v>
      </c>
      <c r="N947" s="297">
        <v>6.3760000000000003</v>
      </c>
      <c r="O947" s="297">
        <v>10.116</v>
      </c>
    </row>
    <row r="948" spans="1:15">
      <c r="A948" s="296">
        <v>41507</v>
      </c>
      <c r="B948" s="393"/>
      <c r="C948" s="101">
        <v>14.04</v>
      </c>
      <c r="D948" s="101">
        <v>3.32</v>
      </c>
      <c r="E948" s="393"/>
      <c r="F948" s="101">
        <v>8.3800000000000008</v>
      </c>
      <c r="G948" s="101">
        <v>3.31</v>
      </c>
      <c r="H948" s="393"/>
      <c r="I948" s="101">
        <v>15.51</v>
      </c>
      <c r="J948" s="101">
        <v>4.2699999999999996</v>
      </c>
      <c r="K948" s="393"/>
      <c r="L948" s="393"/>
      <c r="M948" s="297">
        <v>4.2809999999999997</v>
      </c>
      <c r="N948" s="297">
        <v>6.37</v>
      </c>
      <c r="O948" s="297">
        <v>10.122</v>
      </c>
    </row>
    <row r="949" spans="1:15">
      <c r="A949" s="296">
        <v>41508</v>
      </c>
      <c r="B949" s="393"/>
      <c r="C949" s="102">
        <v>14.04</v>
      </c>
      <c r="D949" s="102">
        <v>3.36</v>
      </c>
      <c r="E949" s="393"/>
      <c r="F949" s="102">
        <v>8.3699999999999992</v>
      </c>
      <c r="G949" s="102">
        <v>3.36</v>
      </c>
      <c r="H949" s="393"/>
      <c r="I949" s="102">
        <v>15.5</v>
      </c>
      <c r="J949" s="102">
        <v>4.3099999999999996</v>
      </c>
      <c r="K949" s="393"/>
      <c r="L949" s="393"/>
      <c r="M949" s="297">
        <v>4.3070000000000004</v>
      </c>
      <c r="N949" s="297">
        <v>6.3760000000000003</v>
      </c>
      <c r="O949" s="297">
        <v>10.180999999999999</v>
      </c>
    </row>
    <row r="950" spans="1:15">
      <c r="A950" s="296">
        <v>41509</v>
      </c>
      <c r="B950" s="393"/>
      <c r="C950" s="101">
        <v>14.03</v>
      </c>
      <c r="D950" s="101">
        <v>3.37</v>
      </c>
      <c r="E950" s="393"/>
      <c r="F950" s="101">
        <v>8.3699999999999992</v>
      </c>
      <c r="G950" s="101">
        <v>3.38</v>
      </c>
      <c r="H950" s="393"/>
      <c r="I950" s="101">
        <v>15.5</v>
      </c>
      <c r="J950" s="101">
        <v>4.3099999999999996</v>
      </c>
      <c r="K950" s="393"/>
      <c r="L950" s="393"/>
      <c r="M950" s="297">
        <v>4.3070000000000004</v>
      </c>
      <c r="N950" s="297">
        <v>6.319</v>
      </c>
      <c r="O950" s="297">
        <v>10.166</v>
      </c>
    </row>
    <row r="951" spans="1:15">
      <c r="A951" s="296">
        <v>41512</v>
      </c>
      <c r="B951" s="393"/>
      <c r="C951" s="102">
        <v>14.03</v>
      </c>
      <c r="D951" s="102">
        <v>3.34</v>
      </c>
      <c r="E951" s="393"/>
      <c r="F951" s="102">
        <v>8.36</v>
      </c>
      <c r="G951" s="102">
        <v>3.35</v>
      </c>
      <c r="H951" s="393"/>
      <c r="I951" s="102">
        <v>15.49</v>
      </c>
      <c r="J951" s="102">
        <v>4.29</v>
      </c>
      <c r="K951" s="393"/>
      <c r="L951" s="393"/>
      <c r="M951" s="297">
        <v>4.2910000000000004</v>
      </c>
      <c r="N951" s="297">
        <v>6.3419999999999996</v>
      </c>
      <c r="O951" s="297">
        <v>10.138999999999999</v>
      </c>
    </row>
    <row r="952" spans="1:15">
      <c r="A952" s="296">
        <v>41513</v>
      </c>
      <c r="B952" s="393"/>
      <c r="C952" s="101">
        <v>14.02</v>
      </c>
      <c r="D952" s="101">
        <v>3.3</v>
      </c>
      <c r="E952" s="393"/>
      <c r="F952" s="101">
        <v>8.36</v>
      </c>
      <c r="G952" s="101">
        <v>3.31</v>
      </c>
      <c r="H952" s="393"/>
      <c r="I952" s="101">
        <v>15.49</v>
      </c>
      <c r="J952" s="101">
        <v>4.26</v>
      </c>
      <c r="K952" s="393"/>
      <c r="L952" s="393"/>
      <c r="M952" s="297">
        <v>4.298</v>
      </c>
      <c r="N952" s="297">
        <v>6.3369999999999997</v>
      </c>
      <c r="O952" s="297">
        <v>10.228999999999999</v>
      </c>
    </row>
    <row r="953" spans="1:15">
      <c r="A953" s="296">
        <v>41514</v>
      </c>
      <c r="B953" s="393"/>
      <c r="C953" s="102">
        <v>14.02</v>
      </c>
      <c r="D953" s="102">
        <v>3.32</v>
      </c>
      <c r="E953" s="393"/>
      <c r="F953" s="102">
        <v>8.36</v>
      </c>
      <c r="G953" s="102">
        <v>3.34</v>
      </c>
      <c r="H953" s="393"/>
      <c r="I953" s="102">
        <v>15.49</v>
      </c>
      <c r="J953" s="102">
        <v>4.29</v>
      </c>
      <c r="K953" s="393"/>
      <c r="L953" s="393"/>
      <c r="M953" s="297">
        <v>4.3310000000000004</v>
      </c>
      <c r="N953" s="297">
        <v>6.4249999999999998</v>
      </c>
      <c r="O953" s="297">
        <v>10.26</v>
      </c>
    </row>
    <row r="954" spans="1:15">
      <c r="A954" s="296">
        <v>41515</v>
      </c>
      <c r="B954" s="393"/>
      <c r="C954" s="101">
        <v>14.02</v>
      </c>
      <c r="D954" s="101">
        <v>3.31</v>
      </c>
      <c r="E954" s="393"/>
      <c r="F954" s="101">
        <v>8.35</v>
      </c>
      <c r="G954" s="101">
        <v>3.32</v>
      </c>
      <c r="H954" s="393"/>
      <c r="I954" s="101">
        <v>15.48</v>
      </c>
      <c r="J954" s="101">
        <v>4.28</v>
      </c>
      <c r="K954" s="393"/>
      <c r="L954" s="393"/>
      <c r="M954" s="297">
        <v>4.3079999999999998</v>
      </c>
      <c r="N954" s="297">
        <v>6.3550000000000004</v>
      </c>
      <c r="O954" s="297">
        <v>10.215</v>
      </c>
    </row>
    <row r="955" spans="1:15">
      <c r="A955" s="296">
        <v>41516</v>
      </c>
      <c r="B955" s="393"/>
      <c r="C955" s="102">
        <v>14.01</v>
      </c>
      <c r="D955" s="102">
        <v>3.31</v>
      </c>
      <c r="E955" s="393"/>
      <c r="F955" s="102">
        <v>8.35</v>
      </c>
      <c r="G955" s="102">
        <v>3.32</v>
      </c>
      <c r="H955" s="393"/>
      <c r="I955" s="102">
        <v>15.48</v>
      </c>
      <c r="J955" s="102">
        <v>4.2699999999999996</v>
      </c>
      <c r="K955" s="393"/>
      <c r="L955" s="393"/>
      <c r="M955" s="297">
        <v>4.3099999999999996</v>
      </c>
      <c r="N955" s="297">
        <v>6.3419999999999996</v>
      </c>
      <c r="O955" s="297">
        <v>10.19</v>
      </c>
    </row>
    <row r="956" spans="1:15">
      <c r="A956" s="296">
        <v>41517</v>
      </c>
      <c r="B956" s="393"/>
      <c r="C956" s="101">
        <v>14.01</v>
      </c>
      <c r="D956" s="101">
        <v>3.31</v>
      </c>
      <c r="E956" s="393"/>
      <c r="F956" s="101">
        <v>8.35</v>
      </c>
      <c r="G956" s="101">
        <v>3.32</v>
      </c>
      <c r="H956" s="393"/>
      <c r="I956" s="101">
        <v>15.48</v>
      </c>
      <c r="J956" s="101">
        <v>4.2699999999999996</v>
      </c>
      <c r="K956" s="393"/>
      <c r="L956" s="393"/>
      <c r="M956" s="297"/>
      <c r="N956" s="297"/>
      <c r="O956" s="297"/>
    </row>
    <row r="957" spans="1:15">
      <c r="A957" s="296">
        <v>41519</v>
      </c>
      <c r="B957" s="393"/>
      <c r="C957" s="102">
        <v>14.01</v>
      </c>
      <c r="D957" s="102">
        <v>3.36</v>
      </c>
      <c r="E957" s="393"/>
      <c r="F957" s="102">
        <v>8.36</v>
      </c>
      <c r="G957" s="102">
        <v>3.38</v>
      </c>
      <c r="H957" s="393"/>
      <c r="I957" s="102">
        <v>15.47</v>
      </c>
      <c r="J957" s="102">
        <v>4.3099999999999996</v>
      </c>
      <c r="K957" s="393"/>
      <c r="L957" s="393"/>
      <c r="M957" s="297">
        <v>4.3150000000000004</v>
      </c>
      <c r="N957" s="297">
        <v>6.3440000000000003</v>
      </c>
      <c r="O957" s="297">
        <v>10.178000000000001</v>
      </c>
    </row>
    <row r="958" spans="1:15">
      <c r="A958" s="296">
        <v>41520</v>
      </c>
      <c r="B958" s="393"/>
      <c r="C958" s="101">
        <v>14</v>
      </c>
      <c r="D958" s="101">
        <v>3.4</v>
      </c>
      <c r="E958" s="393"/>
      <c r="F958" s="101">
        <v>8.36</v>
      </c>
      <c r="G958" s="101">
        <v>3.41</v>
      </c>
      <c r="H958" s="393"/>
      <c r="I958" s="101">
        <v>15.47</v>
      </c>
      <c r="J958" s="101">
        <v>4.34</v>
      </c>
      <c r="K958" s="393"/>
      <c r="L958" s="393"/>
      <c r="M958" s="297">
        <v>4.2990000000000004</v>
      </c>
      <c r="N958" s="297">
        <v>6.2770000000000001</v>
      </c>
      <c r="O958" s="297">
        <v>10.1</v>
      </c>
    </row>
    <row r="959" spans="1:15">
      <c r="A959" s="296">
        <v>41521</v>
      </c>
      <c r="B959" s="393"/>
      <c r="C959" s="102">
        <v>14</v>
      </c>
      <c r="D959" s="102">
        <v>3.4</v>
      </c>
      <c r="E959" s="393"/>
      <c r="F959" s="102">
        <v>8.36</v>
      </c>
      <c r="G959" s="102">
        <v>3.42</v>
      </c>
      <c r="H959" s="393"/>
      <c r="I959" s="102">
        <v>15.47</v>
      </c>
      <c r="J959" s="102">
        <v>4.34</v>
      </c>
      <c r="K959" s="393"/>
      <c r="L959" s="393"/>
      <c r="M959" s="297">
        <v>4.3070000000000004</v>
      </c>
      <c r="N959" s="297">
        <v>6.3029999999999999</v>
      </c>
      <c r="O959" s="297">
        <v>10.061999999999999</v>
      </c>
    </row>
    <row r="960" spans="1:15">
      <c r="A960" s="296">
        <v>41522</v>
      </c>
      <c r="B960" s="393"/>
      <c r="C960" s="101">
        <v>14</v>
      </c>
      <c r="D960" s="101">
        <v>3.5</v>
      </c>
      <c r="E960" s="393"/>
      <c r="F960" s="101">
        <v>8.35</v>
      </c>
      <c r="G960" s="101">
        <v>3.51</v>
      </c>
      <c r="H960" s="393"/>
      <c r="I960" s="101">
        <v>15.46</v>
      </c>
      <c r="J960" s="101">
        <v>4.41</v>
      </c>
      <c r="K960" s="393"/>
      <c r="L960" s="393"/>
      <c r="M960" s="297">
        <v>4.3209999999999997</v>
      </c>
      <c r="N960" s="297">
        <v>6.28</v>
      </c>
      <c r="O960" s="297">
        <v>10.052</v>
      </c>
    </row>
    <row r="961" spans="1:15">
      <c r="A961" s="296">
        <v>41523</v>
      </c>
      <c r="B961" s="393"/>
      <c r="C961" s="102">
        <v>14</v>
      </c>
      <c r="D961" s="102">
        <v>3.43</v>
      </c>
      <c r="E961" s="393"/>
      <c r="F961" s="102">
        <v>8.35</v>
      </c>
      <c r="G961" s="102">
        <v>3.43</v>
      </c>
      <c r="H961" s="393"/>
      <c r="I961" s="102">
        <v>15.46</v>
      </c>
      <c r="J961" s="102">
        <v>4.3499999999999996</v>
      </c>
      <c r="K961" s="393"/>
      <c r="L961" s="393"/>
      <c r="M961" s="297">
        <v>4.3220000000000001</v>
      </c>
      <c r="N961" s="297">
        <v>6.2770000000000001</v>
      </c>
      <c r="O961" s="297">
        <v>10.037000000000001</v>
      </c>
    </row>
    <row r="962" spans="1:15">
      <c r="A962" s="296">
        <v>41526</v>
      </c>
      <c r="B962" s="393"/>
      <c r="C962" s="101">
        <v>13.99</v>
      </c>
      <c r="D962" s="101">
        <v>3.45</v>
      </c>
      <c r="E962" s="393"/>
      <c r="F962" s="101">
        <v>8.34</v>
      </c>
      <c r="G962" s="101">
        <v>3.44</v>
      </c>
      <c r="H962" s="393"/>
      <c r="I962" s="101">
        <v>15.45</v>
      </c>
      <c r="J962" s="101">
        <v>4.3600000000000003</v>
      </c>
      <c r="K962" s="393"/>
      <c r="L962" s="393"/>
      <c r="M962" s="297">
        <v>4.3109999999999999</v>
      </c>
      <c r="N962" s="297">
        <v>6.2380000000000004</v>
      </c>
      <c r="O962" s="297">
        <v>10.012</v>
      </c>
    </row>
    <row r="963" spans="1:15">
      <c r="A963" s="296">
        <v>41527</v>
      </c>
      <c r="B963" s="393"/>
      <c r="C963" s="102">
        <v>13.98</v>
      </c>
      <c r="D963" s="102">
        <v>3.52</v>
      </c>
      <c r="E963" s="393"/>
      <c r="F963" s="102">
        <v>8.34</v>
      </c>
      <c r="G963" s="102">
        <v>3.51</v>
      </c>
      <c r="H963" s="393"/>
      <c r="I963" s="102">
        <v>15.45</v>
      </c>
      <c r="J963" s="102">
        <v>4.43</v>
      </c>
      <c r="K963" s="393"/>
      <c r="L963" s="393"/>
      <c r="M963" s="297">
        <v>4.2960000000000003</v>
      </c>
      <c r="N963" s="297">
        <v>6.1769999999999996</v>
      </c>
      <c r="O963" s="297">
        <v>9.94</v>
      </c>
    </row>
    <row r="964" spans="1:15">
      <c r="A964" s="296">
        <v>41528</v>
      </c>
      <c r="B964" s="393"/>
      <c r="C964" s="101">
        <v>13.98</v>
      </c>
      <c r="D964" s="101">
        <v>3.48</v>
      </c>
      <c r="E964" s="393"/>
      <c r="F964" s="101">
        <v>8.34</v>
      </c>
      <c r="G964" s="101">
        <v>3.47</v>
      </c>
      <c r="H964" s="393"/>
      <c r="I964" s="101">
        <v>15.45</v>
      </c>
      <c r="J964" s="101">
        <v>4.4000000000000004</v>
      </c>
      <c r="K964" s="393"/>
      <c r="L964" s="393"/>
      <c r="M964" s="297">
        <v>4.282</v>
      </c>
      <c r="N964" s="297">
        <v>6.1440000000000001</v>
      </c>
      <c r="O964" s="297">
        <v>9.9160000000000004</v>
      </c>
    </row>
    <row r="965" spans="1:15">
      <c r="A965" s="296">
        <v>41529</v>
      </c>
      <c r="B965" s="393"/>
      <c r="C965" s="102">
        <v>13.98</v>
      </c>
      <c r="D965" s="102">
        <v>3.43</v>
      </c>
      <c r="E965" s="393"/>
      <c r="F965" s="102">
        <v>8.33</v>
      </c>
      <c r="G965" s="102">
        <v>3.42</v>
      </c>
      <c r="H965" s="393"/>
      <c r="I965" s="102">
        <v>15.45</v>
      </c>
      <c r="J965" s="102">
        <v>4.3600000000000003</v>
      </c>
      <c r="K965" s="393"/>
      <c r="L965" s="393"/>
      <c r="M965" s="297">
        <v>4.2839999999999998</v>
      </c>
      <c r="N965" s="297">
        <v>6.141</v>
      </c>
      <c r="O965" s="297">
        <v>9.9469999999999992</v>
      </c>
    </row>
    <row r="966" spans="1:15">
      <c r="A966" s="296">
        <v>41530</v>
      </c>
      <c r="B966" s="393"/>
      <c r="C966" s="101">
        <v>13.98</v>
      </c>
      <c r="D966" s="101">
        <v>3.42</v>
      </c>
      <c r="E966" s="393"/>
      <c r="F966" s="101">
        <v>8.33</v>
      </c>
      <c r="G966" s="101">
        <v>3.41</v>
      </c>
      <c r="H966" s="393"/>
      <c r="I966" s="101">
        <v>15.44</v>
      </c>
      <c r="J966" s="101">
        <v>4.34</v>
      </c>
      <c r="K966" s="393"/>
      <c r="L966" s="393"/>
      <c r="M966" s="297">
        <v>4.2869999999999999</v>
      </c>
      <c r="N966" s="297">
        <v>6.165</v>
      </c>
      <c r="O966" s="297">
        <v>10.038</v>
      </c>
    </row>
    <row r="967" spans="1:15">
      <c r="A967" s="296">
        <v>41533</v>
      </c>
      <c r="B967" s="393"/>
      <c r="C967" s="102">
        <v>13.97</v>
      </c>
      <c r="D967" s="102">
        <v>3.38</v>
      </c>
      <c r="E967" s="393"/>
      <c r="F967" s="102">
        <v>8.32</v>
      </c>
      <c r="G967" s="102">
        <v>3.35</v>
      </c>
      <c r="H967" s="393"/>
      <c r="I967" s="102">
        <v>15.43</v>
      </c>
      <c r="J967" s="102">
        <v>4.3</v>
      </c>
      <c r="K967" s="393"/>
      <c r="L967" s="393"/>
      <c r="M967" s="297">
        <v>4.2409999999999997</v>
      </c>
      <c r="N967" s="297">
        <v>6.0739999999999998</v>
      </c>
      <c r="O967" s="297">
        <v>9.9589999999999996</v>
      </c>
    </row>
    <row r="968" spans="1:15">
      <c r="A968" s="296">
        <v>41534</v>
      </c>
      <c r="B968" s="393"/>
      <c r="C968" s="101">
        <v>13.97</v>
      </c>
      <c r="D968" s="101">
        <v>3.41</v>
      </c>
      <c r="E968" s="393"/>
      <c r="F968" s="101">
        <v>8.32</v>
      </c>
      <c r="G968" s="101">
        <v>3.39</v>
      </c>
      <c r="H968" s="393"/>
      <c r="I968" s="101">
        <v>15.43</v>
      </c>
      <c r="J968" s="101">
        <v>4.33</v>
      </c>
      <c r="K968" s="393"/>
      <c r="L968" s="393"/>
      <c r="M968" s="297">
        <v>4.234</v>
      </c>
      <c r="N968" s="297">
        <v>6.0540000000000003</v>
      </c>
      <c r="O968" s="297">
        <v>9.9369999999999994</v>
      </c>
    </row>
    <row r="969" spans="1:15">
      <c r="A969" s="296">
        <v>41535</v>
      </c>
      <c r="B969" s="393"/>
      <c r="C969" s="102">
        <v>13.96</v>
      </c>
      <c r="D969" s="102">
        <v>3.44</v>
      </c>
      <c r="E969" s="393"/>
      <c r="F969" s="102">
        <v>8.32</v>
      </c>
      <c r="G969" s="102">
        <v>3.41</v>
      </c>
      <c r="H969" s="393"/>
      <c r="I969" s="102">
        <v>15.43</v>
      </c>
      <c r="J969" s="102">
        <v>4.3499999999999996</v>
      </c>
      <c r="K969" s="393"/>
      <c r="L969" s="393"/>
      <c r="M969" s="297">
        <v>4.2240000000000002</v>
      </c>
      <c r="N969" s="297">
        <v>6</v>
      </c>
      <c r="O969" s="297">
        <v>9.9130000000000003</v>
      </c>
    </row>
    <row r="970" spans="1:15">
      <c r="A970" s="296">
        <v>41536</v>
      </c>
      <c r="B970" s="393"/>
      <c r="C970" s="101">
        <v>13.96</v>
      </c>
      <c r="D970" s="101">
        <v>3.38</v>
      </c>
      <c r="E970" s="393"/>
      <c r="F970" s="101">
        <v>8.32</v>
      </c>
      <c r="G970" s="101">
        <v>3.31</v>
      </c>
      <c r="H970" s="393"/>
      <c r="I970" s="101">
        <v>15.43</v>
      </c>
      <c r="J970" s="101">
        <v>4.2699999999999996</v>
      </c>
      <c r="K970" s="393"/>
      <c r="L970" s="393"/>
      <c r="M970" s="297">
        <v>4.1269999999999998</v>
      </c>
      <c r="N970" s="297">
        <v>5.8819999999999997</v>
      </c>
      <c r="O970" s="297">
        <v>9.8420000000000005</v>
      </c>
    </row>
    <row r="971" spans="1:15">
      <c r="A971" s="296">
        <v>41537</v>
      </c>
      <c r="B971" s="393"/>
      <c r="C971" s="102">
        <v>13.96</v>
      </c>
      <c r="D971" s="102">
        <v>3.4</v>
      </c>
      <c r="E971" s="393"/>
      <c r="F971" s="102">
        <v>8.31</v>
      </c>
      <c r="G971" s="102">
        <v>3.33</v>
      </c>
      <c r="H971" s="393"/>
      <c r="I971" s="102">
        <v>15.42</v>
      </c>
      <c r="J971" s="102">
        <v>4.3</v>
      </c>
      <c r="K971" s="393"/>
      <c r="L971" s="393"/>
      <c r="M971" s="297">
        <v>4.1289999999999996</v>
      </c>
      <c r="N971" s="297">
        <v>5.8479999999999999</v>
      </c>
      <c r="O971" s="297">
        <v>9.8239999999999998</v>
      </c>
    </row>
    <row r="972" spans="1:15">
      <c r="A972" s="296">
        <v>41540</v>
      </c>
      <c r="B972" s="393"/>
      <c r="C972" s="101">
        <v>13.95</v>
      </c>
      <c r="D972" s="101">
        <v>3.37</v>
      </c>
      <c r="E972" s="393"/>
      <c r="F972" s="101">
        <v>8.3000000000000007</v>
      </c>
      <c r="G972" s="101">
        <v>3.3</v>
      </c>
      <c r="H972" s="393"/>
      <c r="I972" s="101">
        <v>15.42</v>
      </c>
      <c r="J972" s="101">
        <v>4.2699999999999996</v>
      </c>
      <c r="K972" s="393"/>
      <c r="L972" s="393"/>
      <c r="M972" s="297">
        <v>4.12</v>
      </c>
      <c r="N972" s="297">
        <v>5.8940000000000001</v>
      </c>
      <c r="O972" s="297">
        <v>9.8670000000000009</v>
      </c>
    </row>
    <row r="973" spans="1:15">
      <c r="A973" s="296">
        <v>41541</v>
      </c>
      <c r="B973" s="393"/>
      <c r="C973" s="102">
        <v>13.95</v>
      </c>
      <c r="D973" s="102">
        <v>3.32</v>
      </c>
      <c r="E973" s="393"/>
      <c r="F973" s="102">
        <v>8.3000000000000007</v>
      </c>
      <c r="G973" s="102">
        <v>3.24</v>
      </c>
      <c r="H973" s="393"/>
      <c r="I973" s="102">
        <v>15.41</v>
      </c>
      <c r="J973" s="102">
        <v>4.22</v>
      </c>
      <c r="K973" s="393"/>
      <c r="L973" s="393"/>
      <c r="M973" s="297">
        <v>4.1210000000000004</v>
      </c>
      <c r="N973" s="297">
        <v>5.9409999999999998</v>
      </c>
      <c r="O973" s="297">
        <v>9.8469999999999995</v>
      </c>
    </row>
    <row r="974" spans="1:15">
      <c r="A974" s="296">
        <v>41542</v>
      </c>
      <c r="B974" s="393"/>
      <c r="C974" s="101">
        <v>13.94</v>
      </c>
      <c r="D974" s="101">
        <v>3.29</v>
      </c>
      <c r="E974" s="393"/>
      <c r="F974" s="101">
        <v>8.3000000000000007</v>
      </c>
      <c r="G974" s="101">
        <v>3.22</v>
      </c>
      <c r="H974" s="393"/>
      <c r="I974" s="101">
        <v>15.41</v>
      </c>
      <c r="J974" s="101">
        <v>4.2</v>
      </c>
      <c r="K974" s="393"/>
      <c r="L974" s="393"/>
      <c r="M974" s="297">
        <v>4.117</v>
      </c>
      <c r="N974" s="297">
        <v>5.9020000000000001</v>
      </c>
      <c r="O974" s="297">
        <v>9.8369999999999997</v>
      </c>
    </row>
    <row r="975" spans="1:15">
      <c r="A975" s="296">
        <v>41543</v>
      </c>
      <c r="B975" s="393"/>
      <c r="C975" s="102">
        <v>13.94</v>
      </c>
      <c r="D975" s="102">
        <v>3.29</v>
      </c>
      <c r="E975" s="393"/>
      <c r="F975" s="102">
        <v>8.3000000000000007</v>
      </c>
      <c r="G975" s="102">
        <v>3.23</v>
      </c>
      <c r="H975" s="393"/>
      <c r="I975" s="102">
        <v>15.41</v>
      </c>
      <c r="J975" s="102">
        <v>4.2</v>
      </c>
      <c r="K975" s="393"/>
      <c r="L975" s="393"/>
      <c r="M975" s="297">
        <v>4.1159999999999997</v>
      </c>
      <c r="N975" s="297">
        <v>5.8339999999999996</v>
      </c>
      <c r="O975" s="297">
        <v>9.8469999999999995</v>
      </c>
    </row>
    <row r="976" spans="1:15">
      <c r="A976" s="296">
        <v>41544</v>
      </c>
      <c r="B976" s="393"/>
      <c r="C976" s="101">
        <v>13.94</v>
      </c>
      <c r="D976" s="101">
        <v>3.26</v>
      </c>
      <c r="E976" s="393"/>
      <c r="F976" s="101">
        <v>8.2899999999999991</v>
      </c>
      <c r="G976" s="101">
        <v>3.2</v>
      </c>
      <c r="H976" s="393"/>
      <c r="I976" s="101">
        <v>15.4</v>
      </c>
      <c r="J976" s="101">
        <v>4.18</v>
      </c>
      <c r="K976" s="393"/>
      <c r="L976" s="393"/>
      <c r="M976" s="297">
        <v>4.1139999999999999</v>
      </c>
      <c r="N976" s="297">
        <v>5.8419999999999996</v>
      </c>
      <c r="O976" s="297">
        <v>9.8109999999999999</v>
      </c>
    </row>
    <row r="977" spans="1:15">
      <c r="A977" s="296">
        <v>41547</v>
      </c>
      <c r="B977" s="393"/>
      <c r="C977" s="102">
        <v>13.93</v>
      </c>
      <c r="D977" s="102">
        <v>3.26</v>
      </c>
      <c r="E977" s="393"/>
      <c r="F977" s="102">
        <v>8.2899999999999991</v>
      </c>
      <c r="G977" s="102">
        <v>3.22</v>
      </c>
      <c r="H977" s="393"/>
      <c r="I977" s="102">
        <v>15.4</v>
      </c>
      <c r="J977" s="102">
        <v>4.2</v>
      </c>
      <c r="K977" s="393"/>
      <c r="L977" s="393"/>
      <c r="M977" s="297">
        <v>4.2789999999999999</v>
      </c>
      <c r="N977" s="297">
        <v>6.0949999999999998</v>
      </c>
      <c r="O977" s="297">
        <v>9.9760000000000009</v>
      </c>
    </row>
    <row r="978" spans="1:15">
      <c r="A978" s="296">
        <v>41548</v>
      </c>
      <c r="B978" s="393"/>
      <c r="C978" s="101">
        <v>14</v>
      </c>
      <c r="D978" s="101">
        <v>3.3</v>
      </c>
      <c r="E978" s="393"/>
      <c r="F978" s="101">
        <v>8.3800000000000008</v>
      </c>
      <c r="G978" s="101">
        <v>3.3</v>
      </c>
      <c r="H978" s="393"/>
      <c r="I978" s="101">
        <v>15.23</v>
      </c>
      <c r="J978" s="101">
        <v>4.1900000000000004</v>
      </c>
      <c r="K978" s="393"/>
      <c r="L978" s="393"/>
      <c r="M978" s="297">
        <v>4.2549999999999999</v>
      </c>
      <c r="N978" s="297">
        <v>6.0229999999999997</v>
      </c>
      <c r="O978" s="297">
        <v>9.9090000000000007</v>
      </c>
    </row>
    <row r="979" spans="1:15">
      <c r="A979" s="296">
        <v>41549</v>
      </c>
      <c r="B979" s="393"/>
      <c r="C979" s="102">
        <v>14</v>
      </c>
      <c r="D979" s="102">
        <v>3.31</v>
      </c>
      <c r="E979" s="393"/>
      <c r="F979" s="102">
        <v>8.3800000000000008</v>
      </c>
      <c r="G979" s="102">
        <v>3.29</v>
      </c>
      <c r="H979" s="393"/>
      <c r="I979" s="102">
        <v>15.22</v>
      </c>
      <c r="J979" s="102">
        <v>4.18</v>
      </c>
      <c r="K979" s="393"/>
      <c r="L979" s="393"/>
      <c r="M979" s="297">
        <v>4.22</v>
      </c>
      <c r="N979" s="297">
        <v>6.0270000000000001</v>
      </c>
      <c r="O979" s="297">
        <v>9.8279999999999994</v>
      </c>
    </row>
    <row r="980" spans="1:15">
      <c r="A980" s="296">
        <v>41550</v>
      </c>
      <c r="B980" s="393"/>
      <c r="C980" s="101">
        <v>13.99</v>
      </c>
      <c r="D980" s="101">
        <v>3.32</v>
      </c>
      <c r="E980" s="393"/>
      <c r="F980" s="101">
        <v>8.3699999999999992</v>
      </c>
      <c r="G980" s="101">
        <v>3.29</v>
      </c>
      <c r="H980" s="393"/>
      <c r="I980" s="101">
        <v>15.22</v>
      </c>
      <c r="J980" s="101">
        <v>4.1900000000000004</v>
      </c>
      <c r="K980" s="393"/>
      <c r="L980" s="393"/>
      <c r="M980" s="297">
        <v>4.1989999999999998</v>
      </c>
      <c r="N980" s="297">
        <v>5.9790000000000001</v>
      </c>
      <c r="O980" s="297">
        <v>9.8089999999999993</v>
      </c>
    </row>
    <row r="981" spans="1:15">
      <c r="A981" s="296">
        <v>41551</v>
      </c>
      <c r="B981" s="393"/>
      <c r="C981" s="102">
        <v>13.99</v>
      </c>
      <c r="D981" s="102">
        <v>3.34</v>
      </c>
      <c r="E981" s="393"/>
      <c r="F981" s="102">
        <v>8.3699999999999992</v>
      </c>
      <c r="G981" s="102">
        <v>3.29</v>
      </c>
      <c r="H981" s="393"/>
      <c r="I981" s="102">
        <v>15.22</v>
      </c>
      <c r="J981" s="102">
        <v>4.21</v>
      </c>
      <c r="K981" s="393"/>
      <c r="L981" s="393"/>
      <c r="M981" s="297">
        <v>4.1749999999999998</v>
      </c>
      <c r="N981" s="297">
        <v>5.9279999999999999</v>
      </c>
      <c r="O981" s="297">
        <v>9.7249999999999996</v>
      </c>
    </row>
    <row r="982" spans="1:15">
      <c r="A982" s="296">
        <v>41554</v>
      </c>
      <c r="B982" s="393"/>
      <c r="C982" s="101">
        <v>13.98</v>
      </c>
      <c r="D982" s="101">
        <v>3.31</v>
      </c>
      <c r="E982" s="393"/>
      <c r="F982" s="101">
        <v>8.36</v>
      </c>
      <c r="G982" s="101">
        <v>3.26</v>
      </c>
      <c r="H982" s="393"/>
      <c r="I982" s="101">
        <v>15.21</v>
      </c>
      <c r="J982" s="101">
        <v>4.18</v>
      </c>
      <c r="K982" s="393"/>
      <c r="L982" s="393"/>
      <c r="M982" s="297">
        <v>4.1440000000000001</v>
      </c>
      <c r="N982" s="297">
        <v>5.9329999999999998</v>
      </c>
      <c r="O982" s="297">
        <v>9.7260000000000009</v>
      </c>
    </row>
    <row r="983" spans="1:15">
      <c r="A983" s="296">
        <v>41555</v>
      </c>
      <c r="B983" s="393"/>
      <c r="C983" s="102">
        <v>13.98</v>
      </c>
      <c r="D983" s="102">
        <v>3.32</v>
      </c>
      <c r="E983" s="393"/>
      <c r="F983" s="102">
        <v>8.36</v>
      </c>
      <c r="G983" s="102">
        <v>3.27</v>
      </c>
      <c r="H983" s="393"/>
      <c r="I983" s="102">
        <v>15.21</v>
      </c>
      <c r="J983" s="102">
        <v>4.2</v>
      </c>
      <c r="K983" s="393"/>
      <c r="L983" s="393"/>
      <c r="M983" s="297">
        <v>4.1260000000000003</v>
      </c>
      <c r="N983" s="297">
        <v>5.9</v>
      </c>
      <c r="O983" s="297">
        <v>9.6940000000000008</v>
      </c>
    </row>
    <row r="984" spans="1:15">
      <c r="A984" s="296">
        <v>41556</v>
      </c>
      <c r="B984" s="393"/>
      <c r="C984" s="101">
        <v>13.98</v>
      </c>
      <c r="D984" s="101">
        <v>3.32</v>
      </c>
      <c r="E984" s="393"/>
      <c r="F984" s="101">
        <v>8.36</v>
      </c>
      <c r="G984" s="101">
        <v>3.26</v>
      </c>
      <c r="H984" s="393"/>
      <c r="I984" s="101">
        <v>15.2</v>
      </c>
      <c r="J984" s="101">
        <v>4.1900000000000004</v>
      </c>
      <c r="K984" s="393"/>
      <c r="L984" s="393"/>
      <c r="M984" s="297">
        <v>4.1210000000000004</v>
      </c>
      <c r="N984" s="297">
        <v>5.93</v>
      </c>
      <c r="O984" s="297">
        <v>9.6649999999999991</v>
      </c>
    </row>
    <row r="985" spans="1:15">
      <c r="A985" s="296">
        <v>41557</v>
      </c>
      <c r="B985" s="393"/>
      <c r="C985" s="102">
        <v>13.97</v>
      </c>
      <c r="D985" s="102">
        <v>3.37</v>
      </c>
      <c r="E985" s="393"/>
      <c r="F985" s="102">
        <v>8.35</v>
      </c>
      <c r="G985" s="102">
        <v>3.29</v>
      </c>
      <c r="H985" s="393"/>
      <c r="I985" s="102">
        <v>15.2</v>
      </c>
      <c r="J985" s="102">
        <v>4.22</v>
      </c>
      <c r="K985" s="393"/>
      <c r="L985" s="393"/>
      <c r="M985" s="297">
        <v>4.0910000000000002</v>
      </c>
      <c r="N985" s="297">
        <v>5.8689999999999998</v>
      </c>
      <c r="O985" s="297">
        <v>9.6270000000000007</v>
      </c>
    </row>
    <row r="986" spans="1:15">
      <c r="A986" s="296">
        <v>41558</v>
      </c>
      <c r="B986" s="393"/>
      <c r="C986" s="101">
        <v>13.97</v>
      </c>
      <c r="D986" s="101">
        <v>3.35</v>
      </c>
      <c r="E986" s="393"/>
      <c r="F986" s="101">
        <v>8.35</v>
      </c>
      <c r="G986" s="101">
        <v>3.27</v>
      </c>
      <c r="H986" s="393"/>
      <c r="I986" s="101">
        <v>15.2</v>
      </c>
      <c r="J986" s="101">
        <v>4.2</v>
      </c>
      <c r="K986" s="393"/>
      <c r="L986" s="393"/>
      <c r="M986" s="297">
        <v>4.0579999999999998</v>
      </c>
      <c r="N986" s="297">
        <v>5.8239999999999998</v>
      </c>
      <c r="O986" s="297">
        <v>9.5139999999999993</v>
      </c>
    </row>
    <row r="987" spans="1:15">
      <c r="A987" s="296">
        <v>41561</v>
      </c>
      <c r="B987" s="393"/>
      <c r="C987" s="102">
        <v>13.96</v>
      </c>
      <c r="D987" s="102">
        <v>3.35</v>
      </c>
      <c r="E987" s="393"/>
      <c r="F987" s="102">
        <v>8.34</v>
      </c>
      <c r="G987" s="102">
        <v>3.26</v>
      </c>
      <c r="H987" s="393"/>
      <c r="I987" s="102">
        <v>15.19</v>
      </c>
      <c r="J987" s="102">
        <v>4.2</v>
      </c>
      <c r="K987" s="393"/>
      <c r="L987" s="393"/>
      <c r="M987" s="297">
        <v>4.0190000000000001</v>
      </c>
      <c r="N987" s="297">
        <v>5.758</v>
      </c>
      <c r="O987" s="297">
        <v>9.4640000000000004</v>
      </c>
    </row>
    <row r="988" spans="1:15">
      <c r="A988" s="296">
        <v>41562</v>
      </c>
      <c r="B988" s="393"/>
      <c r="C988" s="101">
        <v>13.96</v>
      </c>
      <c r="D988" s="101">
        <v>3.38</v>
      </c>
      <c r="E988" s="393"/>
      <c r="F988" s="101">
        <v>8.34</v>
      </c>
      <c r="G988" s="101">
        <v>3.28</v>
      </c>
      <c r="H988" s="393"/>
      <c r="I988" s="101">
        <v>15.19</v>
      </c>
      <c r="J988" s="101">
        <v>4.22</v>
      </c>
      <c r="K988" s="393"/>
      <c r="L988" s="393"/>
      <c r="M988" s="297">
        <v>3.9809999999999999</v>
      </c>
      <c r="N988" s="297">
        <v>5.6760000000000002</v>
      </c>
      <c r="O988" s="297">
        <v>9.4250000000000007</v>
      </c>
    </row>
    <row r="989" spans="1:15">
      <c r="A989" s="296">
        <v>41563</v>
      </c>
      <c r="B989" s="393"/>
      <c r="C989" s="102">
        <v>13.96</v>
      </c>
      <c r="D989" s="102">
        <v>3.41</v>
      </c>
      <c r="E989" s="393"/>
      <c r="F989" s="102">
        <v>8.34</v>
      </c>
      <c r="G989" s="102">
        <v>3.29</v>
      </c>
      <c r="H989" s="393"/>
      <c r="I989" s="102">
        <v>15.18</v>
      </c>
      <c r="J989" s="102">
        <v>4.24</v>
      </c>
      <c r="K989" s="393"/>
      <c r="L989" s="393"/>
      <c r="M989" s="297">
        <v>3.9729999999999999</v>
      </c>
      <c r="N989" s="297">
        <v>5.66</v>
      </c>
      <c r="O989" s="297">
        <v>9.4</v>
      </c>
    </row>
    <row r="990" spans="1:15">
      <c r="A990" s="296">
        <v>41564</v>
      </c>
      <c r="B990" s="393"/>
      <c r="C990" s="101">
        <v>13.95</v>
      </c>
      <c r="D990" s="101">
        <v>3.35</v>
      </c>
      <c r="E990" s="393"/>
      <c r="F990" s="101">
        <v>8.33</v>
      </c>
      <c r="G990" s="101">
        <v>3.22</v>
      </c>
      <c r="H990" s="393"/>
      <c r="I990" s="101">
        <v>15.18</v>
      </c>
      <c r="J990" s="101">
        <v>4.18</v>
      </c>
      <c r="K990" s="393"/>
      <c r="L990" s="393"/>
      <c r="M990" s="297">
        <v>3.9340000000000002</v>
      </c>
      <c r="N990" s="297">
        <v>5.6230000000000002</v>
      </c>
      <c r="O990" s="297">
        <v>9.3330000000000002</v>
      </c>
    </row>
    <row r="991" spans="1:15">
      <c r="A991" s="296">
        <v>41565</v>
      </c>
      <c r="B991" s="393"/>
      <c r="C991" s="102">
        <v>13.95</v>
      </c>
      <c r="D991" s="102">
        <v>3.32</v>
      </c>
      <c r="E991" s="393"/>
      <c r="F991" s="102">
        <v>8.33</v>
      </c>
      <c r="G991" s="102">
        <v>3.18</v>
      </c>
      <c r="H991" s="393"/>
      <c r="I991" s="102">
        <v>15.18</v>
      </c>
      <c r="J991" s="102">
        <v>4.1399999999999997</v>
      </c>
      <c r="K991" s="393"/>
      <c r="L991" s="393"/>
      <c r="M991" s="297">
        <v>3.9020000000000001</v>
      </c>
      <c r="N991" s="297">
        <v>5.5279999999999996</v>
      </c>
      <c r="O991" s="297">
        <v>9.2929999999999993</v>
      </c>
    </row>
    <row r="992" spans="1:15">
      <c r="A992" s="296">
        <v>41568</v>
      </c>
      <c r="B992" s="393"/>
      <c r="C992" s="101">
        <v>13.94</v>
      </c>
      <c r="D992" s="101">
        <v>3.32</v>
      </c>
      <c r="E992" s="393"/>
      <c r="F992" s="101">
        <v>8.32</v>
      </c>
      <c r="G992" s="101">
        <v>3.18</v>
      </c>
      <c r="H992" s="393"/>
      <c r="I992" s="101">
        <v>15.17</v>
      </c>
      <c r="J992" s="101">
        <v>4.1399999999999997</v>
      </c>
      <c r="K992" s="393"/>
      <c r="L992" s="393"/>
      <c r="M992" s="297">
        <v>3.887</v>
      </c>
      <c r="N992" s="297">
        <v>5.5490000000000004</v>
      </c>
      <c r="O992" s="297">
        <v>9.2789999999999999</v>
      </c>
    </row>
    <row r="993" spans="1:15">
      <c r="A993" s="296">
        <v>41569</v>
      </c>
      <c r="B993" s="393"/>
      <c r="C993" s="102">
        <v>13.94</v>
      </c>
      <c r="D993" s="102">
        <v>3.27</v>
      </c>
      <c r="E993" s="393"/>
      <c r="F993" s="102">
        <v>8.32</v>
      </c>
      <c r="G993" s="102">
        <v>3.13</v>
      </c>
      <c r="H993" s="393"/>
      <c r="I993" s="102">
        <v>15.17</v>
      </c>
      <c r="J993" s="102">
        <v>4.0999999999999996</v>
      </c>
      <c r="K993" s="393"/>
      <c r="L993" s="393"/>
      <c r="M993" s="297">
        <v>3.867</v>
      </c>
      <c r="N993" s="297">
        <v>5.484</v>
      </c>
      <c r="O993" s="297">
        <v>9.218</v>
      </c>
    </row>
    <row r="994" spans="1:15">
      <c r="A994" s="296">
        <v>41570</v>
      </c>
      <c r="B994" s="393"/>
      <c r="C994" s="101">
        <v>13.94</v>
      </c>
      <c r="D994" s="101">
        <v>3.25</v>
      </c>
      <c r="E994" s="393"/>
      <c r="F994" s="101">
        <v>8.32</v>
      </c>
      <c r="G994" s="101">
        <v>3.11</v>
      </c>
      <c r="H994" s="393"/>
      <c r="I994" s="101">
        <v>15.17</v>
      </c>
      <c r="J994" s="101">
        <v>4.08</v>
      </c>
      <c r="K994" s="393"/>
      <c r="L994" s="393"/>
      <c r="M994" s="297">
        <v>3.863</v>
      </c>
      <c r="N994" s="297">
        <v>5.5090000000000003</v>
      </c>
      <c r="O994" s="297">
        <v>9.282</v>
      </c>
    </row>
    <row r="995" spans="1:15">
      <c r="A995" s="296">
        <v>41571</v>
      </c>
      <c r="B995" s="393"/>
      <c r="C995" s="102">
        <v>13.93</v>
      </c>
      <c r="D995" s="102">
        <v>3.25</v>
      </c>
      <c r="E995" s="393"/>
      <c r="F995" s="102">
        <v>8.32</v>
      </c>
      <c r="G995" s="102">
        <v>3.12</v>
      </c>
      <c r="H995" s="393"/>
      <c r="I995" s="102">
        <v>15.16</v>
      </c>
      <c r="J995" s="102">
        <v>4.09</v>
      </c>
      <c r="K995" s="393"/>
      <c r="L995" s="393"/>
      <c r="M995" s="297">
        <v>3.879</v>
      </c>
      <c r="N995" s="297">
        <v>5.4909999999999997</v>
      </c>
      <c r="O995" s="297">
        <v>9.343</v>
      </c>
    </row>
    <row r="996" spans="1:15">
      <c r="A996" s="296">
        <v>41572</v>
      </c>
      <c r="B996" s="393"/>
      <c r="C996" s="101">
        <v>13.93</v>
      </c>
      <c r="D996" s="101">
        <v>3.24</v>
      </c>
      <c r="E996" s="393"/>
      <c r="F996" s="101">
        <v>8.31</v>
      </c>
      <c r="G996" s="101">
        <v>3.12</v>
      </c>
      <c r="H996" s="393"/>
      <c r="I996" s="101">
        <v>15.16</v>
      </c>
      <c r="J996" s="101">
        <v>4.07</v>
      </c>
      <c r="K996" s="393"/>
      <c r="L996" s="393"/>
      <c r="M996" s="297">
        <v>3.875</v>
      </c>
      <c r="N996" s="297">
        <v>5.524</v>
      </c>
      <c r="O996" s="297">
        <v>9.3569999999999993</v>
      </c>
    </row>
    <row r="997" spans="1:15">
      <c r="A997" s="296">
        <v>41575</v>
      </c>
      <c r="B997" s="393"/>
      <c r="C997" s="102">
        <v>13.92</v>
      </c>
      <c r="D997" s="102">
        <v>3.23</v>
      </c>
      <c r="E997" s="393"/>
      <c r="F997" s="102">
        <v>8.3000000000000007</v>
      </c>
      <c r="G997" s="102">
        <v>3.11</v>
      </c>
      <c r="H997" s="393"/>
      <c r="I997" s="102">
        <v>15.15</v>
      </c>
      <c r="J997" s="102">
        <v>4.07</v>
      </c>
      <c r="K997" s="393"/>
      <c r="L997" s="393"/>
      <c r="M997" s="297">
        <v>3.8570000000000002</v>
      </c>
      <c r="N997" s="297">
        <v>5.5369999999999999</v>
      </c>
      <c r="O997" s="297">
        <v>9.3520000000000003</v>
      </c>
    </row>
    <row r="998" spans="1:15">
      <c r="A998" s="296">
        <v>41576</v>
      </c>
      <c r="B998" s="393"/>
      <c r="C998" s="101">
        <v>13.92</v>
      </c>
      <c r="D998" s="101">
        <v>3.22</v>
      </c>
      <c r="E998" s="393"/>
      <c r="F998" s="101">
        <v>8.3000000000000007</v>
      </c>
      <c r="G998" s="101">
        <v>3.09</v>
      </c>
      <c r="H998" s="393"/>
      <c r="I998" s="101">
        <v>15.15</v>
      </c>
      <c r="J998" s="101">
        <v>4.05</v>
      </c>
      <c r="K998" s="393"/>
      <c r="L998" s="393"/>
      <c r="M998" s="297">
        <v>3.8340000000000001</v>
      </c>
      <c r="N998" s="297">
        <v>5.4530000000000003</v>
      </c>
      <c r="O998" s="297">
        <v>9.2989999999999995</v>
      </c>
    </row>
    <row r="999" spans="1:15">
      <c r="A999" s="296">
        <v>41577</v>
      </c>
      <c r="B999" s="393"/>
      <c r="C999" s="102">
        <v>13.92</v>
      </c>
      <c r="D999" s="102">
        <v>3.17</v>
      </c>
      <c r="E999" s="393"/>
      <c r="F999" s="102">
        <v>8.3000000000000007</v>
      </c>
      <c r="G999" s="102">
        <v>3.03</v>
      </c>
      <c r="H999" s="393"/>
      <c r="I999" s="102">
        <v>15.15</v>
      </c>
      <c r="J999" s="102">
        <v>4.01</v>
      </c>
      <c r="K999" s="393"/>
      <c r="L999" s="393"/>
      <c r="M999" s="297">
        <v>3.8050000000000002</v>
      </c>
      <c r="N999" s="297">
        <v>5.423</v>
      </c>
      <c r="O999" s="297">
        <v>9.2759999999999998</v>
      </c>
    </row>
    <row r="1000" spans="1:15">
      <c r="A1000" s="296">
        <v>41578</v>
      </c>
      <c r="B1000" s="393"/>
      <c r="C1000" s="101">
        <v>13.92</v>
      </c>
      <c r="D1000" s="101">
        <v>3.16</v>
      </c>
      <c r="E1000" s="393"/>
      <c r="F1000" s="101">
        <v>8.3000000000000007</v>
      </c>
      <c r="G1000" s="101">
        <v>3</v>
      </c>
      <c r="H1000" s="393"/>
      <c r="I1000" s="101">
        <v>15.14</v>
      </c>
      <c r="J1000" s="101">
        <v>3.99</v>
      </c>
      <c r="K1000" s="393"/>
      <c r="L1000" s="393"/>
      <c r="M1000" s="297">
        <v>3.8410000000000002</v>
      </c>
      <c r="N1000" s="297">
        <v>5.5149999999999997</v>
      </c>
      <c r="O1000" s="297">
        <v>9.3510000000000009</v>
      </c>
    </row>
    <row r="1001" spans="1:15">
      <c r="A1001" s="296">
        <v>41579</v>
      </c>
      <c r="B1001" s="393"/>
      <c r="C1001" s="102">
        <v>13.91</v>
      </c>
      <c r="D1001" s="102">
        <v>3.17</v>
      </c>
      <c r="E1001" s="393"/>
      <c r="F1001" s="102">
        <v>8.35</v>
      </c>
      <c r="G1001" s="102">
        <v>3.02</v>
      </c>
      <c r="H1001" s="393"/>
      <c r="I1001" s="102">
        <v>15.33</v>
      </c>
      <c r="J1001" s="102">
        <v>4</v>
      </c>
      <c r="K1001" s="393"/>
      <c r="L1001" s="393"/>
      <c r="M1001" s="297">
        <v>3.8210000000000002</v>
      </c>
      <c r="N1001" s="297">
        <v>5.508</v>
      </c>
      <c r="O1001" s="297">
        <v>9.2720000000000002</v>
      </c>
    </row>
    <row r="1002" spans="1:15">
      <c r="A1002" s="296">
        <v>41582</v>
      </c>
      <c r="B1002" s="393"/>
      <c r="C1002" s="101">
        <v>13.9</v>
      </c>
      <c r="D1002" s="101">
        <v>3.16</v>
      </c>
      <c r="E1002" s="393"/>
      <c r="F1002" s="101">
        <v>8.34</v>
      </c>
      <c r="G1002" s="101">
        <v>3.01</v>
      </c>
      <c r="H1002" s="393"/>
      <c r="I1002" s="101">
        <v>15.32</v>
      </c>
      <c r="J1002" s="101">
        <v>3.99</v>
      </c>
      <c r="K1002" s="393"/>
      <c r="L1002" s="393"/>
      <c r="M1002" s="297">
        <v>3.7949999999999999</v>
      </c>
      <c r="N1002" s="297">
        <v>5.5039999999999996</v>
      </c>
      <c r="O1002" s="297">
        <v>9.2189999999999994</v>
      </c>
    </row>
    <row r="1003" spans="1:15">
      <c r="A1003" s="296">
        <v>41583</v>
      </c>
      <c r="B1003" s="393"/>
      <c r="C1003" s="102">
        <v>13.9</v>
      </c>
      <c r="D1003" s="102">
        <v>3.22</v>
      </c>
      <c r="E1003" s="393"/>
      <c r="F1003" s="102">
        <v>8.34</v>
      </c>
      <c r="G1003" s="102">
        <v>3.07</v>
      </c>
      <c r="H1003" s="393"/>
      <c r="I1003" s="102">
        <v>15.32</v>
      </c>
      <c r="J1003" s="102">
        <v>4.04</v>
      </c>
      <c r="K1003" s="393"/>
      <c r="L1003" s="393"/>
      <c r="M1003" s="297">
        <v>3.7919999999999998</v>
      </c>
      <c r="N1003" s="297">
        <v>5.5259999999999998</v>
      </c>
      <c r="O1003" s="297">
        <v>9.2789999999999999</v>
      </c>
    </row>
    <row r="1004" spans="1:15">
      <c r="A1004" s="296">
        <v>41584</v>
      </c>
      <c r="B1004" s="393"/>
      <c r="C1004" s="101">
        <v>13.9</v>
      </c>
      <c r="D1004" s="101">
        <v>3.22</v>
      </c>
      <c r="E1004" s="393"/>
      <c r="F1004" s="101">
        <v>8.33</v>
      </c>
      <c r="G1004" s="101">
        <v>3.07</v>
      </c>
      <c r="H1004" s="393"/>
      <c r="I1004" s="101">
        <v>15.32</v>
      </c>
      <c r="J1004" s="101">
        <v>4.04</v>
      </c>
      <c r="K1004" s="393"/>
      <c r="L1004" s="393"/>
      <c r="M1004" s="297">
        <v>3.7789999999999999</v>
      </c>
      <c r="N1004" s="297">
        <v>5.5449999999999999</v>
      </c>
      <c r="O1004" s="297">
        <v>9.1950000000000003</v>
      </c>
    </row>
    <row r="1005" spans="1:15">
      <c r="A1005" s="296">
        <v>41585</v>
      </c>
      <c r="B1005" s="393"/>
      <c r="C1005" s="102">
        <v>13.9</v>
      </c>
      <c r="D1005" s="102">
        <v>3.17</v>
      </c>
      <c r="E1005" s="393"/>
      <c r="F1005" s="102">
        <v>8.33</v>
      </c>
      <c r="G1005" s="102">
        <v>3</v>
      </c>
      <c r="H1005" s="393"/>
      <c r="I1005" s="102">
        <v>15.32</v>
      </c>
      <c r="J1005" s="102">
        <v>3.98</v>
      </c>
      <c r="K1005" s="393"/>
      <c r="L1005" s="393"/>
      <c r="M1005" s="297">
        <v>3.7450000000000001</v>
      </c>
      <c r="N1005" s="297">
        <v>5.5439999999999996</v>
      </c>
      <c r="O1005" s="297">
        <v>9.11</v>
      </c>
    </row>
    <row r="1006" spans="1:15">
      <c r="A1006" s="296">
        <v>41586</v>
      </c>
      <c r="B1006" s="393"/>
      <c r="C1006" s="101">
        <v>13.89</v>
      </c>
      <c r="D1006" s="101">
        <v>3.23</v>
      </c>
      <c r="E1006" s="393"/>
      <c r="F1006" s="101">
        <v>8.33</v>
      </c>
      <c r="G1006" s="101">
        <v>3.07</v>
      </c>
      <c r="H1006" s="393"/>
      <c r="I1006" s="101">
        <v>15.31</v>
      </c>
      <c r="J1006" s="101">
        <v>4.05</v>
      </c>
      <c r="K1006" s="393"/>
      <c r="L1006" s="393"/>
      <c r="M1006" s="297">
        <v>3.7570000000000001</v>
      </c>
      <c r="N1006" s="297">
        <v>5.5880000000000001</v>
      </c>
      <c r="O1006" s="297">
        <v>9.1669999999999998</v>
      </c>
    </row>
    <row r="1007" spans="1:15">
      <c r="A1007" s="296">
        <v>41589</v>
      </c>
      <c r="B1007" s="393"/>
      <c r="C1007" s="102">
        <v>13.89</v>
      </c>
      <c r="D1007" s="102">
        <v>3.23</v>
      </c>
      <c r="E1007" s="393"/>
      <c r="F1007" s="102">
        <v>8.32</v>
      </c>
      <c r="G1007" s="102">
        <v>3.06</v>
      </c>
      <c r="H1007" s="393"/>
      <c r="I1007" s="102">
        <v>15.3</v>
      </c>
      <c r="J1007" s="102">
        <v>4.05</v>
      </c>
      <c r="K1007" s="393"/>
      <c r="L1007" s="393"/>
      <c r="M1007" s="297">
        <v>3.7440000000000002</v>
      </c>
      <c r="N1007" s="297">
        <v>5.5880000000000001</v>
      </c>
      <c r="O1007" s="297">
        <v>9.1739999999999995</v>
      </c>
    </row>
    <row r="1008" spans="1:15">
      <c r="A1008" s="296">
        <v>41590</v>
      </c>
      <c r="B1008" s="393"/>
      <c r="C1008" s="101">
        <v>13.88</v>
      </c>
      <c r="D1008" s="101">
        <v>3.26</v>
      </c>
      <c r="E1008" s="393"/>
      <c r="F1008" s="101">
        <v>8.32</v>
      </c>
      <c r="G1008" s="101">
        <v>3.09</v>
      </c>
      <c r="H1008" s="393"/>
      <c r="I1008" s="101">
        <v>15.3</v>
      </c>
      <c r="J1008" s="101">
        <v>4.08</v>
      </c>
      <c r="K1008" s="393"/>
      <c r="L1008" s="393"/>
      <c r="M1008" s="297">
        <v>3.7389999999999999</v>
      </c>
      <c r="N1008" s="297">
        <v>5.5750000000000002</v>
      </c>
      <c r="O1008" s="297">
        <v>9.1509999999999998</v>
      </c>
    </row>
    <row r="1009" spans="1:15">
      <c r="A1009" s="296">
        <v>41591</v>
      </c>
      <c r="B1009" s="393"/>
      <c r="C1009" s="102">
        <v>13.88</v>
      </c>
      <c r="D1009" s="102">
        <v>3.22</v>
      </c>
      <c r="E1009" s="393"/>
      <c r="F1009" s="102">
        <v>8.31</v>
      </c>
      <c r="G1009" s="102">
        <v>3.06</v>
      </c>
      <c r="H1009" s="393"/>
      <c r="I1009" s="102">
        <v>15.3</v>
      </c>
      <c r="J1009" s="102">
        <v>4.05</v>
      </c>
      <c r="K1009" s="393"/>
      <c r="L1009" s="393"/>
      <c r="M1009" s="297">
        <v>3.7709999999999999</v>
      </c>
      <c r="N1009" s="297">
        <v>5.6689999999999996</v>
      </c>
      <c r="O1009" s="297">
        <v>9.2349999999999994</v>
      </c>
    </row>
    <row r="1010" spans="1:15">
      <c r="A1010" s="296">
        <v>41592</v>
      </c>
      <c r="B1010" s="393"/>
      <c r="C1010" s="101">
        <v>13.88</v>
      </c>
      <c r="D1010" s="101">
        <v>3.2</v>
      </c>
      <c r="E1010" s="393"/>
      <c r="F1010" s="101">
        <v>8.31</v>
      </c>
      <c r="G1010" s="101">
        <v>3.04</v>
      </c>
      <c r="H1010" s="393"/>
      <c r="I1010" s="101">
        <v>15.3</v>
      </c>
      <c r="J1010" s="101">
        <v>4.0199999999999996</v>
      </c>
      <c r="K1010" s="393"/>
      <c r="L1010" s="393"/>
      <c r="M1010" s="297">
        <v>3.7650000000000001</v>
      </c>
      <c r="N1010" s="297">
        <v>5.5739999999999998</v>
      </c>
      <c r="O1010" s="297">
        <v>9.18</v>
      </c>
    </row>
    <row r="1011" spans="1:15">
      <c r="A1011" s="296">
        <v>41593</v>
      </c>
      <c r="B1011" s="393"/>
      <c r="C1011" s="102">
        <v>13.87</v>
      </c>
      <c r="D1011" s="102">
        <v>3.2</v>
      </c>
      <c r="E1011" s="393"/>
      <c r="F1011" s="102">
        <v>8.31</v>
      </c>
      <c r="G1011" s="102">
        <v>3.04</v>
      </c>
      <c r="H1011" s="393"/>
      <c r="I1011" s="102">
        <v>15.29</v>
      </c>
      <c r="J1011" s="102">
        <v>4.0199999999999996</v>
      </c>
      <c r="K1011" s="393"/>
      <c r="L1011" s="393"/>
      <c r="M1011" s="297">
        <v>3.7610000000000001</v>
      </c>
      <c r="N1011" s="297">
        <v>5.5960000000000001</v>
      </c>
      <c r="O1011" s="297">
        <v>9.202</v>
      </c>
    </row>
    <row r="1012" spans="1:15">
      <c r="A1012" s="296">
        <v>41596</v>
      </c>
      <c r="B1012" s="393"/>
      <c r="C1012" s="101">
        <v>13.87</v>
      </c>
      <c r="D1012" s="101">
        <v>3.18</v>
      </c>
      <c r="E1012" s="393"/>
      <c r="F1012" s="101">
        <v>8.3000000000000007</v>
      </c>
      <c r="G1012" s="101">
        <v>3.02</v>
      </c>
      <c r="H1012" s="393"/>
      <c r="I1012" s="101">
        <v>15.29</v>
      </c>
      <c r="J1012" s="101">
        <v>4.01</v>
      </c>
      <c r="K1012" s="393"/>
      <c r="L1012" s="393"/>
      <c r="M1012" s="297">
        <v>3.7349999999999999</v>
      </c>
      <c r="N1012" s="297">
        <v>5.577</v>
      </c>
      <c r="O1012" s="297">
        <v>9.0389999999999997</v>
      </c>
    </row>
    <row r="1013" spans="1:15">
      <c r="A1013" s="296">
        <v>41597</v>
      </c>
      <c r="B1013" s="393"/>
      <c r="C1013" s="102">
        <v>13.86</v>
      </c>
      <c r="D1013" s="102">
        <v>3.21</v>
      </c>
      <c r="E1013" s="393"/>
      <c r="F1013" s="102">
        <v>8.3000000000000007</v>
      </c>
      <c r="G1013" s="102">
        <v>3.05</v>
      </c>
      <c r="H1013" s="393"/>
      <c r="I1013" s="102">
        <v>15.28</v>
      </c>
      <c r="J1013" s="102">
        <v>4.04</v>
      </c>
      <c r="K1013" s="393"/>
      <c r="L1013" s="393"/>
      <c r="M1013" s="297">
        <v>3.7360000000000002</v>
      </c>
      <c r="N1013" s="297">
        <v>5.5860000000000003</v>
      </c>
      <c r="O1013" s="297">
        <v>9.0009999999999994</v>
      </c>
    </row>
    <row r="1014" spans="1:15">
      <c r="A1014" s="296">
        <v>41598</v>
      </c>
      <c r="B1014" s="393"/>
      <c r="C1014" s="101">
        <v>13.86</v>
      </c>
      <c r="D1014" s="101">
        <v>3.21</v>
      </c>
      <c r="E1014" s="393"/>
      <c r="F1014" s="101">
        <v>8.2899999999999991</v>
      </c>
      <c r="G1014" s="101">
        <v>3.05</v>
      </c>
      <c r="H1014" s="393"/>
      <c r="I1014" s="101">
        <v>15.28</v>
      </c>
      <c r="J1014" s="101">
        <v>4.04</v>
      </c>
      <c r="K1014" s="393"/>
      <c r="L1014" s="393"/>
      <c r="M1014" s="297">
        <v>3.7349999999999999</v>
      </c>
      <c r="N1014" s="297">
        <v>5.556</v>
      </c>
      <c r="O1014" s="297">
        <v>8.8550000000000004</v>
      </c>
    </row>
    <row r="1015" spans="1:15">
      <c r="A1015" s="296">
        <v>41599</v>
      </c>
      <c r="B1015" s="393"/>
      <c r="C1015" s="102">
        <v>13.86</v>
      </c>
      <c r="D1015" s="102">
        <v>3.24</v>
      </c>
      <c r="E1015" s="393"/>
      <c r="F1015" s="102">
        <v>8.2899999999999991</v>
      </c>
      <c r="G1015" s="102">
        <v>3.08</v>
      </c>
      <c r="H1015" s="393"/>
      <c r="I1015" s="102">
        <v>15.28</v>
      </c>
      <c r="J1015" s="102">
        <v>4.07</v>
      </c>
      <c r="K1015" s="393"/>
      <c r="L1015" s="393"/>
      <c r="M1015" s="297">
        <v>3.734</v>
      </c>
      <c r="N1015" s="297">
        <v>5.577</v>
      </c>
      <c r="O1015" s="297">
        <v>8.8290000000000006</v>
      </c>
    </row>
    <row r="1016" spans="1:15">
      <c r="A1016" s="296">
        <v>41600</v>
      </c>
      <c r="B1016" s="393"/>
      <c r="C1016" s="101">
        <v>13.86</v>
      </c>
      <c r="D1016" s="101">
        <v>3.25</v>
      </c>
      <c r="E1016" s="393"/>
      <c r="F1016" s="101">
        <v>8.2899999999999991</v>
      </c>
      <c r="G1016" s="101">
        <v>3.09</v>
      </c>
      <c r="H1016" s="393"/>
      <c r="I1016" s="101">
        <v>15.27</v>
      </c>
      <c r="J1016" s="101">
        <v>4.07</v>
      </c>
      <c r="K1016" s="393"/>
      <c r="L1016" s="393"/>
      <c r="M1016" s="297">
        <v>3.73</v>
      </c>
      <c r="N1016" s="297">
        <v>5.5179999999999998</v>
      </c>
      <c r="O1016" s="297">
        <v>8.8119999999999994</v>
      </c>
    </row>
    <row r="1017" spans="1:15">
      <c r="A1017" s="296">
        <v>41603</v>
      </c>
      <c r="B1017" s="393"/>
      <c r="C1017" s="102">
        <v>13.85</v>
      </c>
      <c r="D1017" s="102">
        <v>3.22</v>
      </c>
      <c r="E1017" s="393"/>
      <c r="F1017" s="102">
        <v>8.2799999999999994</v>
      </c>
      <c r="G1017" s="102">
        <v>3.07</v>
      </c>
      <c r="H1017" s="393"/>
      <c r="I1017" s="102">
        <v>15.27</v>
      </c>
      <c r="J1017" s="102">
        <v>4.04</v>
      </c>
      <c r="K1017" s="393"/>
      <c r="L1017" s="393"/>
      <c r="M1017" s="297">
        <v>3.7090000000000001</v>
      </c>
      <c r="N1017" s="297">
        <v>5.4829999999999997</v>
      </c>
      <c r="O1017" s="297">
        <v>8.7569999999999997</v>
      </c>
    </row>
    <row r="1018" spans="1:15">
      <c r="A1018" s="296">
        <v>41604</v>
      </c>
      <c r="B1018" s="393"/>
      <c r="C1018" s="101">
        <v>13.84</v>
      </c>
      <c r="D1018" s="101">
        <v>3.19</v>
      </c>
      <c r="E1018" s="393"/>
      <c r="F1018" s="101">
        <v>8.2799999999999994</v>
      </c>
      <c r="G1018" s="101">
        <v>3.04</v>
      </c>
      <c r="H1018" s="393"/>
      <c r="I1018" s="101">
        <v>15.26</v>
      </c>
      <c r="J1018" s="101">
        <v>4.0199999999999996</v>
      </c>
      <c r="K1018" s="393"/>
      <c r="L1018" s="393"/>
      <c r="M1018" s="297">
        <v>3.7029999999999998</v>
      </c>
      <c r="N1018" s="297">
        <v>5.4660000000000002</v>
      </c>
      <c r="O1018" s="297">
        <v>8.7430000000000003</v>
      </c>
    </row>
    <row r="1019" spans="1:15">
      <c r="A1019" s="296">
        <v>41605</v>
      </c>
      <c r="B1019" s="393"/>
      <c r="C1019" s="102">
        <v>13.84</v>
      </c>
      <c r="D1019" s="102">
        <v>3.2</v>
      </c>
      <c r="E1019" s="393"/>
      <c r="F1019" s="102">
        <v>8.2799999999999994</v>
      </c>
      <c r="G1019" s="102">
        <v>3.04</v>
      </c>
      <c r="H1019" s="393"/>
      <c r="I1019" s="102">
        <v>15.26</v>
      </c>
      <c r="J1019" s="102">
        <v>4.03</v>
      </c>
      <c r="K1019" s="393"/>
      <c r="L1019" s="393"/>
      <c r="M1019" s="297">
        <v>3.6960000000000002</v>
      </c>
      <c r="N1019" s="297">
        <v>5.4530000000000003</v>
      </c>
      <c r="O1019" s="297">
        <v>8.7010000000000005</v>
      </c>
    </row>
    <row r="1020" spans="1:15">
      <c r="A1020" s="296">
        <v>41606</v>
      </c>
      <c r="B1020" s="393"/>
      <c r="C1020" s="101">
        <v>13.84</v>
      </c>
      <c r="D1020" s="101">
        <v>3.2</v>
      </c>
      <c r="E1020" s="393"/>
      <c r="F1020" s="101">
        <v>8.27</v>
      </c>
      <c r="G1020" s="101">
        <v>3.03</v>
      </c>
      <c r="H1020" s="393"/>
      <c r="I1020" s="101">
        <v>15.26</v>
      </c>
      <c r="J1020" s="101">
        <v>4.0199999999999996</v>
      </c>
      <c r="K1020" s="393"/>
      <c r="L1020" s="393"/>
      <c r="M1020" s="297">
        <v>3.6850000000000001</v>
      </c>
      <c r="N1020" s="297">
        <v>5.4080000000000004</v>
      </c>
      <c r="O1020" s="297">
        <v>8.6709999999999994</v>
      </c>
    </row>
    <row r="1021" spans="1:15">
      <c r="A1021" s="296">
        <v>41607</v>
      </c>
      <c r="B1021" s="393"/>
      <c r="C1021" s="102">
        <v>13.84</v>
      </c>
      <c r="D1021" s="102">
        <v>3.18</v>
      </c>
      <c r="E1021" s="393"/>
      <c r="F1021" s="102">
        <v>8.27</v>
      </c>
      <c r="G1021" s="102">
        <v>3.01</v>
      </c>
      <c r="H1021" s="393"/>
      <c r="I1021" s="102">
        <v>15.26</v>
      </c>
      <c r="J1021" s="102">
        <v>4</v>
      </c>
      <c r="K1021" s="393"/>
      <c r="L1021" s="393"/>
      <c r="M1021" s="297">
        <v>3.6629999999999998</v>
      </c>
      <c r="N1021" s="297">
        <v>5.3959999999999999</v>
      </c>
      <c r="O1021" s="297">
        <v>8.7810000000000006</v>
      </c>
    </row>
    <row r="1022" spans="1:15">
      <c r="A1022" s="296">
        <v>41608</v>
      </c>
      <c r="B1022" s="393"/>
      <c r="C1022" s="101">
        <v>13.83</v>
      </c>
      <c r="D1022" s="101">
        <v>3.18</v>
      </c>
      <c r="E1022" s="393"/>
      <c r="F1022" s="101">
        <v>8.27</v>
      </c>
      <c r="G1022" s="101">
        <v>3.01</v>
      </c>
      <c r="H1022" s="393"/>
      <c r="I1022" s="101">
        <v>15.25</v>
      </c>
      <c r="J1022" s="101">
        <v>4</v>
      </c>
      <c r="K1022" s="393"/>
      <c r="L1022" s="393"/>
      <c r="M1022" s="297"/>
      <c r="N1022" s="297"/>
      <c r="O1022" s="297"/>
    </row>
    <row r="1023" spans="1:15">
      <c r="A1023" s="296">
        <v>41610</v>
      </c>
      <c r="B1023" s="393"/>
      <c r="C1023" s="102">
        <v>13.72</v>
      </c>
      <c r="D1023" s="102">
        <v>3.21</v>
      </c>
      <c r="E1023" s="393"/>
      <c r="F1023" s="102">
        <v>8.31</v>
      </c>
      <c r="G1023" s="102">
        <v>3.01</v>
      </c>
      <c r="H1023" s="393"/>
      <c r="I1023" s="102">
        <v>13.91</v>
      </c>
      <c r="J1023" s="102">
        <v>3.75</v>
      </c>
      <c r="K1023" s="393"/>
      <c r="L1023" s="393"/>
      <c r="M1023" s="297">
        <v>3.7749999999999999</v>
      </c>
      <c r="N1023" s="297">
        <v>5.5490000000000004</v>
      </c>
      <c r="O1023" s="297">
        <v>8.7469999999999999</v>
      </c>
    </row>
    <row r="1024" spans="1:15">
      <c r="A1024" s="296">
        <v>41611</v>
      </c>
      <c r="B1024" s="393"/>
      <c r="C1024" s="101">
        <v>13.71</v>
      </c>
      <c r="D1024" s="101">
        <v>3.2</v>
      </c>
      <c r="E1024" s="393"/>
      <c r="F1024" s="101">
        <v>8.3000000000000007</v>
      </c>
      <c r="G1024" s="101">
        <v>3</v>
      </c>
      <c r="H1024" s="393"/>
      <c r="I1024" s="101">
        <v>13.91</v>
      </c>
      <c r="J1024" s="101">
        <v>3.74</v>
      </c>
      <c r="K1024" s="393"/>
      <c r="L1024" s="393"/>
      <c r="M1024" s="297">
        <v>3.7730000000000001</v>
      </c>
      <c r="N1024" s="297">
        <v>5.5629999999999997</v>
      </c>
      <c r="O1024" s="297">
        <v>8.7289999999999992</v>
      </c>
    </row>
    <row r="1025" spans="1:15">
      <c r="A1025" s="296">
        <v>41612</v>
      </c>
      <c r="B1025" s="393"/>
      <c r="C1025" s="102">
        <v>13.71</v>
      </c>
      <c r="D1025" s="102">
        <v>3.28</v>
      </c>
      <c r="E1025" s="393"/>
      <c r="F1025" s="102">
        <v>8.3000000000000007</v>
      </c>
      <c r="G1025" s="102">
        <v>3.07</v>
      </c>
      <c r="H1025" s="393"/>
      <c r="I1025" s="102">
        <v>13.91</v>
      </c>
      <c r="J1025" s="102">
        <v>3.81</v>
      </c>
      <c r="K1025" s="393"/>
      <c r="L1025" s="393"/>
      <c r="M1025" s="297">
        <v>3.7879999999999998</v>
      </c>
      <c r="N1025" s="297">
        <v>5.58</v>
      </c>
      <c r="O1025" s="297">
        <v>8.6050000000000004</v>
      </c>
    </row>
    <row r="1026" spans="1:15">
      <c r="A1026" s="296">
        <v>41613</v>
      </c>
      <c r="B1026" s="393"/>
      <c r="C1026" s="101">
        <v>13.71</v>
      </c>
      <c r="D1026" s="101">
        <v>3.32</v>
      </c>
      <c r="E1026" s="393"/>
      <c r="F1026" s="101">
        <v>8.3000000000000007</v>
      </c>
      <c r="G1026" s="101">
        <v>3.12</v>
      </c>
      <c r="H1026" s="393"/>
      <c r="I1026" s="101">
        <v>13.9</v>
      </c>
      <c r="J1026" s="101">
        <v>3.85</v>
      </c>
      <c r="K1026" s="393"/>
      <c r="L1026" s="393"/>
      <c r="M1026" s="297">
        <v>3.8069999999999999</v>
      </c>
      <c r="N1026" s="297">
        <v>5.601</v>
      </c>
      <c r="O1026" s="297">
        <v>8.6709999999999994</v>
      </c>
    </row>
    <row r="1027" spans="1:15">
      <c r="A1027" s="296">
        <v>41614</v>
      </c>
      <c r="B1027" s="393"/>
      <c r="C1027" s="102">
        <v>13.71</v>
      </c>
      <c r="D1027" s="102">
        <v>3.3</v>
      </c>
      <c r="E1027" s="393"/>
      <c r="F1027" s="102">
        <v>8.3000000000000007</v>
      </c>
      <c r="G1027" s="102">
        <v>3.1</v>
      </c>
      <c r="H1027" s="393"/>
      <c r="I1027" s="102">
        <v>13.9</v>
      </c>
      <c r="J1027" s="102">
        <v>3.83</v>
      </c>
      <c r="K1027" s="393"/>
      <c r="L1027" s="393"/>
      <c r="M1027" s="297">
        <v>3.819</v>
      </c>
      <c r="N1027" s="297">
        <v>5.5759999999999996</v>
      </c>
      <c r="O1027" s="297">
        <v>8.6489999999999991</v>
      </c>
    </row>
    <row r="1028" spans="1:15">
      <c r="A1028" s="296">
        <v>41617</v>
      </c>
      <c r="B1028" s="393"/>
      <c r="C1028" s="101">
        <v>13.7</v>
      </c>
      <c r="D1028" s="101">
        <v>3.3</v>
      </c>
      <c r="E1028" s="393"/>
      <c r="F1028" s="101">
        <v>8.2899999999999991</v>
      </c>
      <c r="G1028" s="101">
        <v>3.1</v>
      </c>
      <c r="H1028" s="393"/>
      <c r="I1028" s="101">
        <v>13.89</v>
      </c>
      <c r="J1028" s="101">
        <v>3.83</v>
      </c>
      <c r="K1028" s="393"/>
      <c r="L1028" s="393"/>
      <c r="M1028" s="297">
        <v>3.806</v>
      </c>
      <c r="N1028" s="297">
        <v>5.5759999999999996</v>
      </c>
      <c r="O1028" s="297">
        <v>8.6129999999999995</v>
      </c>
    </row>
    <row r="1029" spans="1:15">
      <c r="A1029" s="296">
        <v>41618</v>
      </c>
      <c r="B1029" s="393"/>
      <c r="C1029" s="102">
        <v>13.69</v>
      </c>
      <c r="D1029" s="102">
        <v>3.29</v>
      </c>
      <c r="E1029" s="393"/>
      <c r="F1029" s="102">
        <v>8.2799999999999994</v>
      </c>
      <c r="G1029" s="102">
        <v>3.09</v>
      </c>
      <c r="H1029" s="393"/>
      <c r="I1029" s="102">
        <v>13.89</v>
      </c>
      <c r="J1029" s="102">
        <v>3.82</v>
      </c>
      <c r="K1029" s="393"/>
      <c r="L1029" s="393"/>
      <c r="M1029" s="297">
        <v>3.78</v>
      </c>
      <c r="N1029" s="297">
        <v>5.5060000000000002</v>
      </c>
      <c r="O1029" s="297">
        <v>8.58</v>
      </c>
    </row>
    <row r="1030" spans="1:15">
      <c r="A1030" s="296">
        <v>41619</v>
      </c>
      <c r="B1030" s="393"/>
      <c r="C1030" s="101">
        <v>13.69</v>
      </c>
      <c r="D1030" s="101">
        <v>3.28</v>
      </c>
      <c r="E1030" s="393"/>
      <c r="F1030" s="101">
        <v>8.2799999999999994</v>
      </c>
      <c r="G1030" s="101">
        <v>3.08</v>
      </c>
      <c r="H1030" s="393"/>
      <c r="I1030" s="101">
        <v>13.89</v>
      </c>
      <c r="J1030" s="101">
        <v>3.81</v>
      </c>
      <c r="K1030" s="393"/>
      <c r="L1030" s="393"/>
      <c r="M1030" s="297">
        <v>3.78</v>
      </c>
      <c r="N1030" s="297">
        <v>5.4930000000000003</v>
      </c>
      <c r="O1030" s="297">
        <v>8.4830000000000005</v>
      </c>
    </row>
    <row r="1031" spans="1:15">
      <c r="A1031" s="296">
        <v>41620</v>
      </c>
      <c r="B1031" s="393"/>
      <c r="C1031" s="102">
        <v>13.69</v>
      </c>
      <c r="D1031" s="102">
        <v>3.29</v>
      </c>
      <c r="E1031" s="393"/>
      <c r="F1031" s="102">
        <v>8.2799999999999994</v>
      </c>
      <c r="G1031" s="102">
        <v>3.1</v>
      </c>
      <c r="H1031" s="393"/>
      <c r="I1031" s="102">
        <v>13.88</v>
      </c>
      <c r="J1031" s="102">
        <v>3.82</v>
      </c>
      <c r="K1031" s="393"/>
      <c r="L1031" s="393"/>
      <c r="M1031" s="297">
        <v>3.7829999999999999</v>
      </c>
      <c r="N1031" s="297">
        <v>5.5259999999999998</v>
      </c>
      <c r="O1031" s="297">
        <v>8.5190000000000001</v>
      </c>
    </row>
    <row r="1032" spans="1:15">
      <c r="A1032" s="296">
        <v>41621</v>
      </c>
      <c r="B1032" s="393"/>
      <c r="C1032" s="101">
        <v>13.69</v>
      </c>
      <c r="D1032" s="101">
        <v>3.28</v>
      </c>
      <c r="E1032" s="393"/>
      <c r="F1032" s="101">
        <v>8.2799999999999994</v>
      </c>
      <c r="G1032" s="101">
        <v>3.09</v>
      </c>
      <c r="H1032" s="393"/>
      <c r="I1032" s="101">
        <v>13.88</v>
      </c>
      <c r="J1032" s="101">
        <v>3.81</v>
      </c>
      <c r="K1032" s="393"/>
      <c r="L1032" s="393"/>
      <c r="M1032" s="297">
        <v>3.782</v>
      </c>
      <c r="N1032" s="297">
        <v>5.5389999999999997</v>
      </c>
      <c r="O1032" s="297">
        <v>8.5359999999999996</v>
      </c>
    </row>
    <row r="1033" spans="1:15">
      <c r="A1033" s="296">
        <v>41624</v>
      </c>
      <c r="B1033" s="393"/>
      <c r="C1033" s="102">
        <v>13.68</v>
      </c>
      <c r="D1033" s="102">
        <v>3.28</v>
      </c>
      <c r="E1033" s="393"/>
      <c r="F1033" s="102">
        <v>8.27</v>
      </c>
      <c r="G1033" s="102">
        <v>3.09</v>
      </c>
      <c r="H1033" s="393"/>
      <c r="I1033" s="102">
        <v>13.87</v>
      </c>
      <c r="J1033" s="102">
        <v>3.81</v>
      </c>
      <c r="K1033" s="393"/>
      <c r="L1033" s="393"/>
      <c r="M1033" s="297">
        <v>3.7639999999999998</v>
      </c>
      <c r="N1033" s="297">
        <v>5.4969999999999999</v>
      </c>
      <c r="O1033" s="297">
        <v>8.3780000000000001</v>
      </c>
    </row>
    <row r="1034" spans="1:15">
      <c r="A1034" s="296">
        <v>41625</v>
      </c>
      <c r="B1034" s="393"/>
      <c r="C1034" s="101">
        <v>13.67</v>
      </c>
      <c r="D1034" s="101">
        <v>3.28</v>
      </c>
      <c r="E1034" s="393"/>
      <c r="F1034" s="101">
        <v>8.27</v>
      </c>
      <c r="G1034" s="101">
        <v>3.08</v>
      </c>
      <c r="H1034" s="393"/>
      <c r="I1034" s="101">
        <v>13.87</v>
      </c>
      <c r="J1034" s="101">
        <v>3.8</v>
      </c>
      <c r="K1034" s="393"/>
      <c r="L1034" s="393"/>
      <c r="M1034" s="297">
        <v>3.7490000000000001</v>
      </c>
      <c r="N1034" s="297">
        <v>5.4859999999999998</v>
      </c>
      <c r="O1034" s="297">
        <v>8.3529999999999998</v>
      </c>
    </row>
    <row r="1035" spans="1:15">
      <c r="A1035" s="296">
        <v>41626</v>
      </c>
      <c r="B1035" s="393"/>
      <c r="C1035" s="102">
        <v>13.67</v>
      </c>
      <c r="D1035" s="102">
        <v>3.28</v>
      </c>
      <c r="E1035" s="393"/>
      <c r="F1035" s="102">
        <v>8.26</v>
      </c>
      <c r="G1035" s="102">
        <v>3.09</v>
      </c>
      <c r="H1035" s="393"/>
      <c r="I1035" s="102">
        <v>13.87</v>
      </c>
      <c r="J1035" s="102">
        <v>3.81</v>
      </c>
      <c r="K1035" s="393"/>
      <c r="L1035" s="393"/>
      <c r="M1035" s="297">
        <v>3.7559999999999998</v>
      </c>
      <c r="N1035" s="297">
        <v>5.4359999999999999</v>
      </c>
      <c r="O1035" s="297">
        <v>8.5250000000000004</v>
      </c>
    </row>
    <row r="1036" spans="1:15">
      <c r="A1036" s="296">
        <v>41627</v>
      </c>
      <c r="B1036" s="393"/>
      <c r="C1036" s="101">
        <v>13.67</v>
      </c>
      <c r="D1036" s="101">
        <v>3.29</v>
      </c>
      <c r="E1036" s="393"/>
      <c r="F1036" s="101">
        <v>8.26</v>
      </c>
      <c r="G1036" s="101">
        <v>3.09</v>
      </c>
      <c r="H1036" s="393"/>
      <c r="I1036" s="101">
        <v>13.87</v>
      </c>
      <c r="J1036" s="101">
        <v>3.82</v>
      </c>
      <c r="K1036" s="393"/>
      <c r="L1036" s="393"/>
      <c r="M1036" s="297">
        <v>3.7269999999999999</v>
      </c>
      <c r="N1036" s="297">
        <v>5.36</v>
      </c>
      <c r="O1036" s="297">
        <v>8.4920000000000009</v>
      </c>
    </row>
    <row r="1037" spans="1:15">
      <c r="A1037" s="296">
        <v>41628</v>
      </c>
      <c r="B1037" s="393"/>
      <c r="C1037" s="102">
        <v>13.67</v>
      </c>
      <c r="D1037" s="102">
        <v>3.28</v>
      </c>
      <c r="E1037" s="393"/>
      <c r="F1037" s="102">
        <v>8.26</v>
      </c>
      <c r="G1037" s="102">
        <v>3.08</v>
      </c>
      <c r="H1037" s="393"/>
      <c r="I1037" s="102">
        <v>13.86</v>
      </c>
      <c r="J1037" s="102">
        <v>3.81</v>
      </c>
      <c r="K1037" s="393"/>
      <c r="L1037" s="393"/>
      <c r="M1037" s="297">
        <v>3.706</v>
      </c>
      <c r="N1037" s="297">
        <v>5.3620000000000001</v>
      </c>
      <c r="O1037" s="297">
        <v>8.5039999999999996</v>
      </c>
    </row>
    <row r="1038" spans="1:15">
      <c r="A1038" s="296">
        <v>41631</v>
      </c>
      <c r="B1038" s="393"/>
      <c r="C1038" s="101">
        <v>13.66</v>
      </c>
      <c r="D1038" s="101">
        <v>3.3</v>
      </c>
      <c r="E1038" s="393"/>
      <c r="F1038" s="101">
        <v>8.25</v>
      </c>
      <c r="G1038" s="101">
        <v>3.09</v>
      </c>
      <c r="H1038" s="393"/>
      <c r="I1038" s="101">
        <v>13.85</v>
      </c>
      <c r="J1038" s="101">
        <v>3.82</v>
      </c>
      <c r="K1038" s="393"/>
      <c r="L1038" s="393"/>
      <c r="M1038" s="297">
        <v>3.6989999999999998</v>
      </c>
      <c r="N1038" s="297">
        <v>5.327</v>
      </c>
      <c r="O1038" s="297">
        <v>8.4320000000000004</v>
      </c>
    </row>
    <row r="1039" spans="1:15">
      <c r="A1039" s="296">
        <v>41632</v>
      </c>
      <c r="B1039" s="393"/>
      <c r="C1039" s="102">
        <v>13.66</v>
      </c>
      <c r="D1039" s="102">
        <v>3.31</v>
      </c>
      <c r="E1039" s="393"/>
      <c r="F1039" s="102">
        <v>8.25</v>
      </c>
      <c r="G1039" s="102">
        <v>3.09</v>
      </c>
      <c r="H1039" s="393"/>
      <c r="I1039" s="102">
        <v>13.85</v>
      </c>
      <c r="J1039" s="102">
        <v>3.84</v>
      </c>
      <c r="K1039" s="393"/>
      <c r="L1039" s="393"/>
      <c r="M1039" s="297">
        <v>3.7029999999999998</v>
      </c>
      <c r="N1039" s="297">
        <v>5.2889999999999997</v>
      </c>
      <c r="O1039" s="297">
        <v>8.43</v>
      </c>
    </row>
    <row r="1040" spans="1:15">
      <c r="A1040" s="296">
        <v>41635</v>
      </c>
      <c r="B1040" s="393"/>
      <c r="C1040" s="101">
        <v>13.65</v>
      </c>
      <c r="D1040" s="101">
        <v>3.36</v>
      </c>
      <c r="E1040" s="393"/>
      <c r="F1040" s="101">
        <v>8.24</v>
      </c>
      <c r="G1040" s="101">
        <v>3.15</v>
      </c>
      <c r="H1040" s="393"/>
      <c r="I1040" s="101">
        <v>13.84</v>
      </c>
      <c r="J1040" s="101">
        <v>3.88</v>
      </c>
      <c r="K1040" s="393"/>
      <c r="L1040" s="393"/>
      <c r="M1040" s="297">
        <v>3.6869999999999998</v>
      </c>
      <c r="N1040" s="297">
        <v>5.2460000000000004</v>
      </c>
      <c r="O1040" s="297">
        <v>8.3940000000000001</v>
      </c>
    </row>
    <row r="1041" spans="1:15">
      <c r="A1041" s="296">
        <v>41638</v>
      </c>
      <c r="B1041" s="393"/>
      <c r="C1041" s="102">
        <v>13.64</v>
      </c>
      <c r="D1041" s="102">
        <v>3.34</v>
      </c>
      <c r="E1041" s="393"/>
      <c r="F1041" s="102">
        <v>8.23</v>
      </c>
      <c r="G1041" s="102">
        <v>3.13</v>
      </c>
      <c r="H1041" s="393"/>
      <c r="I1041" s="102">
        <v>13.84</v>
      </c>
      <c r="J1041" s="102">
        <v>3.86</v>
      </c>
      <c r="K1041" s="393"/>
      <c r="L1041" s="393"/>
      <c r="M1041" s="297">
        <v>3.6640000000000001</v>
      </c>
      <c r="N1041" s="297">
        <v>5.2530000000000001</v>
      </c>
      <c r="O1041" s="297">
        <v>8.3849999999999998</v>
      </c>
    </row>
    <row r="1042" spans="1:15">
      <c r="A1042" s="296">
        <v>41639</v>
      </c>
      <c r="B1042" s="393"/>
      <c r="C1042" s="101">
        <v>13.64</v>
      </c>
      <c r="D1042" s="101">
        <v>3.34</v>
      </c>
      <c r="E1042" s="393"/>
      <c r="F1042" s="101">
        <v>8.23</v>
      </c>
      <c r="G1042" s="101">
        <v>3.12</v>
      </c>
      <c r="H1042" s="393"/>
      <c r="I1042" s="101">
        <v>13.83</v>
      </c>
      <c r="J1042" s="101">
        <v>3.86</v>
      </c>
      <c r="K1042" s="393"/>
      <c r="L1042" s="393"/>
      <c r="M1042" s="297">
        <v>3.7229999999999999</v>
      </c>
      <c r="N1042" s="297">
        <v>5.3680000000000003</v>
      </c>
      <c r="O1042" s="297">
        <v>8.5809999999999995</v>
      </c>
    </row>
    <row r="1043" spans="1:15">
      <c r="A1043" s="296">
        <v>41641</v>
      </c>
      <c r="B1043" s="393"/>
      <c r="C1043" s="102">
        <v>13.69</v>
      </c>
      <c r="D1043" s="102">
        <v>3.36</v>
      </c>
      <c r="E1043" s="393"/>
      <c r="F1043" s="102">
        <v>8.18</v>
      </c>
      <c r="G1043" s="102">
        <v>3.13</v>
      </c>
      <c r="H1043" s="393"/>
      <c r="I1043" s="102">
        <v>13.83</v>
      </c>
      <c r="J1043" s="102">
        <v>3.87</v>
      </c>
      <c r="K1043" s="393"/>
      <c r="L1043" s="393"/>
      <c r="M1043" s="297">
        <v>3.6680000000000001</v>
      </c>
      <c r="N1043" s="297">
        <v>5.36</v>
      </c>
      <c r="O1043" s="297">
        <v>8.5419999999999998</v>
      </c>
    </row>
    <row r="1044" spans="1:15">
      <c r="A1044" s="296">
        <v>41642</v>
      </c>
      <c r="B1044" s="393"/>
      <c r="C1044" s="101">
        <v>13.68</v>
      </c>
      <c r="D1044" s="101">
        <v>3.35</v>
      </c>
      <c r="E1044" s="393"/>
      <c r="F1044" s="101">
        <v>8.18</v>
      </c>
      <c r="G1044" s="101">
        <v>3.11</v>
      </c>
      <c r="H1044" s="393"/>
      <c r="I1044" s="101">
        <v>13.82</v>
      </c>
      <c r="J1044" s="101">
        <v>3.85</v>
      </c>
      <c r="K1044" s="393"/>
      <c r="L1044" s="393"/>
      <c r="M1044" s="297">
        <v>3.6320000000000001</v>
      </c>
      <c r="N1044" s="297">
        <v>5.3520000000000003</v>
      </c>
      <c r="O1044" s="297">
        <v>8.61</v>
      </c>
    </row>
    <row r="1045" spans="1:15">
      <c r="A1045" s="296">
        <v>41645</v>
      </c>
      <c r="B1045" s="393"/>
      <c r="C1045" s="102">
        <v>13.68</v>
      </c>
      <c r="D1045" s="102">
        <v>3.31</v>
      </c>
      <c r="E1045" s="393"/>
      <c r="F1045" s="102">
        <v>8.17</v>
      </c>
      <c r="G1045" s="102">
        <v>3.05</v>
      </c>
      <c r="H1045" s="393"/>
      <c r="I1045" s="102">
        <v>13.82</v>
      </c>
      <c r="J1045" s="102">
        <v>3.81</v>
      </c>
      <c r="K1045" s="393"/>
      <c r="L1045" s="393"/>
      <c r="M1045" s="297">
        <v>3.5819999999999999</v>
      </c>
      <c r="N1045" s="297">
        <v>5.29</v>
      </c>
      <c r="O1045" s="297">
        <v>8.5370000000000008</v>
      </c>
    </row>
    <row r="1046" spans="1:15">
      <c r="A1046" s="296">
        <v>41646</v>
      </c>
      <c r="B1046" s="393"/>
      <c r="C1046" s="101">
        <v>13.67</v>
      </c>
      <c r="D1046" s="101">
        <v>3.29</v>
      </c>
      <c r="E1046" s="393"/>
      <c r="F1046" s="101">
        <v>8.17</v>
      </c>
      <c r="G1046" s="101">
        <v>3.02</v>
      </c>
      <c r="H1046" s="393"/>
      <c r="I1046" s="101">
        <v>13.81</v>
      </c>
      <c r="J1046" s="101">
        <v>3.78</v>
      </c>
      <c r="K1046" s="393"/>
      <c r="L1046" s="393"/>
      <c r="M1046" s="297">
        <v>3.5569999999999999</v>
      </c>
      <c r="N1046" s="297">
        <v>5.2119999999999997</v>
      </c>
      <c r="O1046" s="297">
        <v>8.4239999999999995</v>
      </c>
    </row>
    <row r="1047" spans="1:15">
      <c r="A1047" s="296">
        <v>41647</v>
      </c>
      <c r="B1047" s="393"/>
      <c r="C1047" s="102">
        <v>13.67</v>
      </c>
      <c r="D1047" s="102">
        <v>3.3</v>
      </c>
      <c r="E1047" s="393"/>
      <c r="F1047" s="102">
        <v>8.17</v>
      </c>
      <c r="G1047" s="102">
        <v>3.04</v>
      </c>
      <c r="H1047" s="393"/>
      <c r="I1047" s="102">
        <v>13.81</v>
      </c>
      <c r="J1047" s="102">
        <v>3.8</v>
      </c>
      <c r="K1047" s="393"/>
      <c r="L1047" s="393"/>
      <c r="M1047" s="297">
        <v>3.56</v>
      </c>
      <c r="N1047" s="297">
        <v>5.1950000000000003</v>
      </c>
      <c r="O1047" s="297">
        <v>8.5909999999999993</v>
      </c>
    </row>
    <row r="1048" spans="1:15">
      <c r="A1048" s="296">
        <v>41648</v>
      </c>
      <c r="B1048" s="393"/>
      <c r="C1048" s="101">
        <v>13.67</v>
      </c>
      <c r="D1048" s="101">
        <v>3.31</v>
      </c>
      <c r="E1048" s="393"/>
      <c r="F1048" s="101">
        <v>8.16</v>
      </c>
      <c r="G1048" s="101">
        <v>3.04</v>
      </c>
      <c r="H1048" s="393"/>
      <c r="I1048" s="101">
        <v>13.81</v>
      </c>
      <c r="J1048" s="101">
        <v>3.8</v>
      </c>
      <c r="K1048" s="393"/>
      <c r="L1048" s="393"/>
      <c r="M1048" s="297">
        <v>3.5680000000000001</v>
      </c>
      <c r="N1048" s="297">
        <v>5.1840000000000002</v>
      </c>
      <c r="O1048" s="297">
        <v>8.5169999999999995</v>
      </c>
    </row>
    <row r="1049" spans="1:15">
      <c r="A1049" s="296">
        <v>41649</v>
      </c>
      <c r="B1049" s="393"/>
      <c r="C1049" s="102">
        <v>13.67</v>
      </c>
      <c r="D1049" s="102">
        <v>3.27</v>
      </c>
      <c r="E1049" s="393"/>
      <c r="F1049" s="102">
        <v>8.16</v>
      </c>
      <c r="G1049" s="102">
        <v>3</v>
      </c>
      <c r="H1049" s="393"/>
      <c r="I1049" s="102">
        <v>13.8</v>
      </c>
      <c r="J1049" s="102">
        <v>3.76</v>
      </c>
      <c r="K1049" s="393"/>
      <c r="L1049" s="393"/>
      <c r="M1049" s="297">
        <v>3.5619999999999998</v>
      </c>
      <c r="N1049" s="297">
        <v>5.16</v>
      </c>
      <c r="O1049" s="297">
        <v>8.5589999999999993</v>
      </c>
    </row>
    <row r="1050" spans="1:15">
      <c r="A1050" s="296">
        <v>41652</v>
      </c>
      <c r="B1050" s="393"/>
      <c r="C1050" s="101">
        <v>13.66</v>
      </c>
      <c r="D1050" s="101">
        <v>3.24</v>
      </c>
      <c r="E1050" s="393"/>
      <c r="F1050" s="101">
        <v>8.15</v>
      </c>
      <c r="G1050" s="101">
        <v>2.97</v>
      </c>
      <c r="H1050" s="393"/>
      <c r="I1050" s="101">
        <v>13.8</v>
      </c>
      <c r="J1050" s="101">
        <v>3.73</v>
      </c>
      <c r="K1050" s="393"/>
      <c r="L1050" s="393"/>
      <c r="M1050" s="297">
        <v>3.5430000000000001</v>
      </c>
      <c r="N1050" s="297">
        <v>5.1509999999999998</v>
      </c>
      <c r="O1050" s="297">
        <v>8.5920000000000005</v>
      </c>
    </row>
    <row r="1051" spans="1:15">
      <c r="A1051" s="296">
        <v>41653</v>
      </c>
      <c r="B1051" s="393"/>
      <c r="C1051" s="102">
        <v>13.65</v>
      </c>
      <c r="D1051" s="102">
        <v>3.24</v>
      </c>
      <c r="E1051" s="393"/>
      <c r="F1051" s="102">
        <v>8.15</v>
      </c>
      <c r="G1051" s="102">
        <v>2.98</v>
      </c>
      <c r="H1051" s="393"/>
      <c r="I1051" s="102">
        <v>13.79</v>
      </c>
      <c r="J1051" s="102">
        <v>3.73</v>
      </c>
      <c r="K1051" s="393"/>
      <c r="L1051" s="393"/>
      <c r="M1051" s="297">
        <v>3.5670000000000002</v>
      </c>
      <c r="N1051" s="297">
        <v>5.2910000000000004</v>
      </c>
      <c r="O1051" s="297">
        <v>8.2279999999999998</v>
      </c>
    </row>
    <row r="1052" spans="1:15">
      <c r="A1052" s="296">
        <v>41654</v>
      </c>
      <c r="B1052" s="393"/>
      <c r="C1052" s="101">
        <v>13.65</v>
      </c>
      <c r="D1052" s="101">
        <v>3.25</v>
      </c>
      <c r="E1052" s="393"/>
      <c r="F1052" s="101">
        <v>8.15</v>
      </c>
      <c r="G1052" s="101">
        <v>3</v>
      </c>
      <c r="H1052" s="393"/>
      <c r="I1052" s="101">
        <v>13.79</v>
      </c>
      <c r="J1052" s="101">
        <v>3.74</v>
      </c>
      <c r="K1052" s="393"/>
      <c r="L1052" s="393"/>
      <c r="M1052" s="297">
        <v>3.56</v>
      </c>
      <c r="N1052" s="297">
        <v>5.2839999999999998</v>
      </c>
      <c r="O1052" s="297">
        <v>8.1120000000000001</v>
      </c>
    </row>
    <row r="1053" spans="1:15">
      <c r="A1053" s="296">
        <v>41655</v>
      </c>
      <c r="B1053" s="393"/>
      <c r="C1053" s="102">
        <v>13.65</v>
      </c>
      <c r="D1053" s="102">
        <v>3.21</v>
      </c>
      <c r="E1053" s="393"/>
      <c r="F1053" s="102">
        <v>8.14</v>
      </c>
      <c r="G1053" s="102">
        <v>2.95</v>
      </c>
      <c r="H1053" s="393"/>
      <c r="I1053" s="102">
        <v>13.79</v>
      </c>
      <c r="J1053" s="102">
        <v>3.7</v>
      </c>
      <c r="K1053" s="393"/>
      <c r="L1053" s="393"/>
      <c r="M1053" s="297">
        <v>3.528</v>
      </c>
      <c r="N1053" s="297">
        <v>5.0739999999999998</v>
      </c>
      <c r="O1053" s="297">
        <v>8.3130000000000006</v>
      </c>
    </row>
    <row r="1054" spans="1:15">
      <c r="A1054" s="296">
        <v>41656</v>
      </c>
      <c r="B1054" s="393"/>
      <c r="C1054" s="101">
        <v>13.65</v>
      </c>
      <c r="D1054" s="101">
        <v>3.19</v>
      </c>
      <c r="E1054" s="393"/>
      <c r="F1054" s="101">
        <v>8.14</v>
      </c>
      <c r="G1054" s="101">
        <v>2.92</v>
      </c>
      <c r="H1054" s="393"/>
      <c r="I1054" s="101">
        <v>13.79</v>
      </c>
      <c r="J1054" s="101">
        <v>3.67</v>
      </c>
      <c r="K1054" s="393"/>
      <c r="L1054" s="393"/>
      <c r="M1054" s="297">
        <v>3.5230000000000001</v>
      </c>
      <c r="N1054" s="297">
        <v>5.0289999999999999</v>
      </c>
      <c r="O1054" s="297">
        <v>8.3960000000000008</v>
      </c>
    </row>
    <row r="1055" spans="1:15">
      <c r="A1055" s="296">
        <v>41659</v>
      </c>
      <c r="B1055" s="393"/>
      <c r="C1055" s="102">
        <v>13.64</v>
      </c>
      <c r="D1055" s="102">
        <v>3.18</v>
      </c>
      <c r="E1055" s="393"/>
      <c r="F1055" s="102">
        <v>8.1300000000000008</v>
      </c>
      <c r="G1055" s="102">
        <v>2.91</v>
      </c>
      <c r="H1055" s="393"/>
      <c r="I1055" s="102">
        <v>13.78</v>
      </c>
      <c r="J1055" s="102">
        <v>3.66</v>
      </c>
      <c r="K1055" s="393"/>
      <c r="L1055" s="393"/>
      <c r="M1055" s="297">
        <v>3.5</v>
      </c>
      <c r="N1055" s="297">
        <v>5.0110000000000001</v>
      </c>
      <c r="O1055" s="297">
        <v>8.3849999999999998</v>
      </c>
    </row>
    <row r="1056" spans="1:15">
      <c r="A1056" s="296">
        <v>41660</v>
      </c>
      <c r="B1056" s="393"/>
      <c r="C1056" s="101">
        <v>13.63</v>
      </c>
      <c r="D1056" s="101">
        <v>3.17</v>
      </c>
      <c r="E1056" s="393"/>
      <c r="F1056" s="101">
        <v>8.1300000000000008</v>
      </c>
      <c r="G1056" s="101">
        <v>2.9</v>
      </c>
      <c r="H1056" s="393"/>
      <c r="I1056" s="101">
        <v>13.77</v>
      </c>
      <c r="J1056" s="101">
        <v>3.65</v>
      </c>
      <c r="K1056" s="393"/>
      <c r="L1056" s="393"/>
      <c r="M1056" s="297">
        <v>3.484</v>
      </c>
      <c r="N1056" s="297">
        <v>5.0149999999999997</v>
      </c>
      <c r="O1056" s="297">
        <v>8.3629999999999995</v>
      </c>
    </row>
    <row r="1057" spans="1:15">
      <c r="A1057" s="296">
        <v>41661</v>
      </c>
      <c r="B1057" s="393"/>
      <c r="C1057" s="102">
        <v>13.63</v>
      </c>
      <c r="D1057" s="102">
        <v>3.19</v>
      </c>
      <c r="E1057" s="393"/>
      <c r="F1057" s="102">
        <v>8.1300000000000008</v>
      </c>
      <c r="G1057" s="102">
        <v>2.91</v>
      </c>
      <c r="H1057" s="393"/>
      <c r="I1057" s="102">
        <v>13.77</v>
      </c>
      <c r="J1057" s="102">
        <v>3.66</v>
      </c>
      <c r="K1057" s="393"/>
      <c r="L1057" s="393"/>
      <c r="M1057" s="297">
        <v>3.4769999999999999</v>
      </c>
      <c r="N1057" s="297">
        <v>5.0289999999999999</v>
      </c>
      <c r="O1057" s="297">
        <v>8.1630000000000003</v>
      </c>
    </row>
    <row r="1058" spans="1:15">
      <c r="A1058" s="296">
        <v>41662</v>
      </c>
      <c r="B1058" s="393"/>
      <c r="C1058" s="101">
        <v>13.63</v>
      </c>
      <c r="D1058" s="101">
        <v>3.15</v>
      </c>
      <c r="E1058" s="393"/>
      <c r="F1058" s="101">
        <v>8.1199999999999992</v>
      </c>
      <c r="G1058" s="101">
        <v>2.9</v>
      </c>
      <c r="H1058" s="393"/>
      <c r="I1058" s="101">
        <v>13.77</v>
      </c>
      <c r="J1058" s="101">
        <v>3.63</v>
      </c>
      <c r="K1058" s="393"/>
      <c r="L1058" s="393"/>
      <c r="M1058" s="297">
        <v>3.49</v>
      </c>
      <c r="N1058" s="297">
        <v>5.0759999999999996</v>
      </c>
      <c r="O1058" s="297">
        <v>8.2200000000000006</v>
      </c>
    </row>
    <row r="1059" spans="1:15">
      <c r="A1059" s="296">
        <v>41663</v>
      </c>
      <c r="B1059" s="393"/>
      <c r="C1059" s="102">
        <v>13.63</v>
      </c>
      <c r="D1059" s="102">
        <v>3.12</v>
      </c>
      <c r="E1059" s="393"/>
      <c r="F1059" s="102">
        <v>8.1199999999999992</v>
      </c>
      <c r="G1059" s="102">
        <v>2.89</v>
      </c>
      <c r="H1059" s="393"/>
      <c r="I1059" s="102">
        <v>13.77</v>
      </c>
      <c r="J1059" s="102">
        <v>3.61</v>
      </c>
      <c r="K1059" s="393"/>
      <c r="L1059" s="393"/>
      <c r="M1059" s="297">
        <v>3.573</v>
      </c>
      <c r="N1059" s="297">
        <v>5.2759999999999998</v>
      </c>
      <c r="O1059" s="297">
        <v>8.4489999999999998</v>
      </c>
    </row>
    <row r="1060" spans="1:15">
      <c r="A1060" s="296">
        <v>41666</v>
      </c>
      <c r="B1060" s="393"/>
      <c r="C1060" s="101">
        <v>13.62</v>
      </c>
      <c r="D1060" s="101">
        <v>3.14</v>
      </c>
      <c r="E1060" s="393"/>
      <c r="F1060" s="101">
        <v>8.11</v>
      </c>
      <c r="G1060" s="101">
        <v>2.92</v>
      </c>
      <c r="H1060" s="393"/>
      <c r="I1060" s="101">
        <v>13.76</v>
      </c>
      <c r="J1060" s="101">
        <v>3.63</v>
      </c>
      <c r="K1060" s="393"/>
      <c r="L1060" s="393"/>
      <c r="M1060" s="297">
        <v>3.617</v>
      </c>
      <c r="N1060" s="297">
        <v>5.3940000000000001</v>
      </c>
      <c r="O1060" s="297">
        <v>8.7100000000000009</v>
      </c>
    </row>
    <row r="1061" spans="1:15">
      <c r="A1061" s="296">
        <v>41667</v>
      </c>
      <c r="B1061" s="393"/>
      <c r="C1061" s="102">
        <v>13.62</v>
      </c>
      <c r="D1061" s="102">
        <v>3.14</v>
      </c>
      <c r="E1061" s="393"/>
      <c r="F1061" s="102">
        <v>8.11</v>
      </c>
      <c r="G1061" s="102">
        <v>2.92</v>
      </c>
      <c r="H1061" s="393"/>
      <c r="I1061" s="102">
        <v>13.76</v>
      </c>
      <c r="J1061" s="102">
        <v>3.63</v>
      </c>
      <c r="K1061" s="393"/>
      <c r="L1061" s="393"/>
      <c r="M1061" s="297">
        <v>3.5990000000000002</v>
      </c>
      <c r="N1061" s="297">
        <v>5.39</v>
      </c>
      <c r="O1061" s="297">
        <v>8.7050000000000001</v>
      </c>
    </row>
    <row r="1062" spans="1:15">
      <c r="A1062" s="296">
        <v>41668</v>
      </c>
      <c r="B1062" s="393"/>
      <c r="C1062" s="101">
        <v>13.61</v>
      </c>
      <c r="D1062" s="101">
        <v>3.11</v>
      </c>
      <c r="E1062" s="393"/>
      <c r="F1062" s="101">
        <v>8.11</v>
      </c>
      <c r="G1062" s="101">
        <v>2.89</v>
      </c>
      <c r="H1062" s="393"/>
      <c r="I1062" s="101">
        <v>13.75</v>
      </c>
      <c r="J1062" s="101">
        <v>3.6</v>
      </c>
      <c r="K1062" s="393"/>
      <c r="L1062" s="393"/>
      <c r="M1062" s="297">
        <v>3.5910000000000002</v>
      </c>
      <c r="N1062" s="297">
        <v>5.4039999999999999</v>
      </c>
      <c r="O1062" s="297">
        <v>8.75</v>
      </c>
    </row>
    <row r="1063" spans="1:15">
      <c r="A1063" s="296">
        <v>41669</v>
      </c>
      <c r="B1063" s="393"/>
      <c r="C1063" s="102">
        <v>13.61</v>
      </c>
      <c r="D1063" s="102">
        <v>3.1</v>
      </c>
      <c r="E1063" s="393"/>
      <c r="F1063" s="102">
        <v>8.1</v>
      </c>
      <c r="G1063" s="102">
        <v>2.88</v>
      </c>
      <c r="H1063" s="393"/>
      <c r="I1063" s="102">
        <v>13.75</v>
      </c>
      <c r="J1063" s="102">
        <v>3.59</v>
      </c>
      <c r="K1063" s="393"/>
      <c r="L1063" s="393"/>
      <c r="M1063" s="297">
        <v>3.6059999999999999</v>
      </c>
      <c r="N1063" s="297">
        <v>5.4880000000000004</v>
      </c>
      <c r="O1063" s="297">
        <v>8.8889999999999993</v>
      </c>
    </row>
    <row r="1064" spans="1:15">
      <c r="A1064" s="296">
        <v>41670</v>
      </c>
      <c r="B1064" s="393"/>
      <c r="C1064" s="101">
        <v>13.61</v>
      </c>
      <c r="D1064" s="101">
        <v>3.06</v>
      </c>
      <c r="E1064" s="393"/>
      <c r="F1064" s="101">
        <v>8.1</v>
      </c>
      <c r="G1064" s="101">
        <v>2.85</v>
      </c>
      <c r="H1064" s="393"/>
      <c r="I1064" s="101">
        <v>13.75</v>
      </c>
      <c r="J1064" s="101">
        <v>3.55</v>
      </c>
      <c r="K1064" s="393"/>
      <c r="L1064" s="393"/>
      <c r="M1064" s="297">
        <v>3.625</v>
      </c>
      <c r="N1064" s="297">
        <v>5.5190000000000001</v>
      </c>
      <c r="O1064" s="297">
        <v>8.0229999999999997</v>
      </c>
    </row>
    <row r="1065" spans="1:15">
      <c r="A1065" s="296">
        <v>41673</v>
      </c>
      <c r="B1065" s="393"/>
      <c r="C1065" s="102">
        <v>13.57</v>
      </c>
      <c r="D1065" s="102">
        <v>3.11</v>
      </c>
      <c r="E1065" s="393"/>
      <c r="F1065" s="102">
        <v>8.31</v>
      </c>
      <c r="G1065" s="102">
        <v>2.9</v>
      </c>
      <c r="H1065" s="393"/>
      <c r="I1065" s="102">
        <v>13.86</v>
      </c>
      <c r="J1065" s="102">
        <v>3.63</v>
      </c>
      <c r="K1065" s="393"/>
      <c r="L1065" s="393"/>
      <c r="M1065" s="297">
        <v>3.625</v>
      </c>
      <c r="N1065" s="297">
        <v>5.5469999999999997</v>
      </c>
      <c r="O1065" s="297">
        <v>8.0570000000000004</v>
      </c>
    </row>
    <row r="1066" spans="1:15">
      <c r="A1066" s="296">
        <v>41674</v>
      </c>
      <c r="B1066" s="393"/>
      <c r="C1066" s="101">
        <v>13.57</v>
      </c>
      <c r="D1066" s="101">
        <v>3.11</v>
      </c>
      <c r="E1066" s="393"/>
      <c r="F1066" s="101">
        <v>8.31</v>
      </c>
      <c r="G1066" s="101">
        <v>2.91</v>
      </c>
      <c r="H1066" s="393"/>
      <c r="I1066" s="101">
        <v>13.86</v>
      </c>
      <c r="J1066" s="101">
        <v>3.64</v>
      </c>
      <c r="K1066" s="393"/>
      <c r="L1066" s="393"/>
      <c r="M1066" s="297">
        <v>3.64</v>
      </c>
      <c r="N1066" s="297">
        <v>5.5839999999999996</v>
      </c>
      <c r="O1066" s="297">
        <v>8.0329999999999995</v>
      </c>
    </row>
    <row r="1067" spans="1:15">
      <c r="A1067" s="296">
        <v>41675</v>
      </c>
      <c r="B1067" s="393"/>
      <c r="C1067" s="102">
        <v>13.57</v>
      </c>
      <c r="D1067" s="102">
        <v>3.11</v>
      </c>
      <c r="E1067" s="393"/>
      <c r="F1067" s="102">
        <v>8.31</v>
      </c>
      <c r="G1067" s="102">
        <v>2.89</v>
      </c>
      <c r="H1067" s="393"/>
      <c r="I1067" s="102">
        <v>13.85</v>
      </c>
      <c r="J1067" s="102">
        <v>3.63</v>
      </c>
      <c r="K1067" s="393"/>
      <c r="L1067" s="393"/>
      <c r="M1067" s="297">
        <v>3.6139999999999999</v>
      </c>
      <c r="N1067" s="297">
        <v>5.5620000000000003</v>
      </c>
      <c r="O1067" s="297">
        <v>7.992</v>
      </c>
    </row>
    <row r="1068" spans="1:15">
      <c r="A1068" s="296">
        <v>41676</v>
      </c>
      <c r="B1068" s="393"/>
      <c r="C1068" s="101">
        <v>13.57</v>
      </c>
      <c r="D1068" s="101">
        <v>3.16</v>
      </c>
      <c r="E1068" s="393"/>
      <c r="F1068" s="101">
        <v>8.31</v>
      </c>
      <c r="G1068" s="101">
        <v>2.94</v>
      </c>
      <c r="H1068" s="393"/>
      <c r="I1068" s="101">
        <v>13.85</v>
      </c>
      <c r="J1068" s="101">
        <v>3.67</v>
      </c>
      <c r="K1068" s="393"/>
      <c r="L1068" s="393"/>
      <c r="M1068" s="297">
        <v>3.6040000000000001</v>
      </c>
      <c r="N1068" s="297">
        <v>5.5069999999999997</v>
      </c>
      <c r="O1068" s="297">
        <v>7.9560000000000004</v>
      </c>
    </row>
    <row r="1069" spans="1:15">
      <c r="A1069" s="296">
        <v>41677</v>
      </c>
      <c r="B1069" s="393"/>
      <c r="C1069" s="102">
        <v>13.56</v>
      </c>
      <c r="D1069" s="102">
        <v>3.12</v>
      </c>
      <c r="E1069" s="393"/>
      <c r="F1069" s="102">
        <v>8.3000000000000007</v>
      </c>
      <c r="G1069" s="102">
        <v>2.89</v>
      </c>
      <c r="H1069" s="393"/>
      <c r="I1069" s="102">
        <v>13.85</v>
      </c>
      <c r="J1069" s="102">
        <v>3.63</v>
      </c>
      <c r="K1069" s="393"/>
      <c r="L1069" s="393"/>
      <c r="M1069" s="297">
        <v>3.5619999999999998</v>
      </c>
      <c r="N1069" s="297">
        <v>5.4260000000000002</v>
      </c>
      <c r="O1069" s="297">
        <v>7.84</v>
      </c>
    </row>
    <row r="1070" spans="1:15">
      <c r="A1070" s="296">
        <v>41680</v>
      </c>
      <c r="B1070" s="393"/>
      <c r="C1070" s="101">
        <v>13.56</v>
      </c>
      <c r="D1070" s="101">
        <v>3.13</v>
      </c>
      <c r="E1070" s="393"/>
      <c r="F1070" s="101">
        <v>8.3000000000000007</v>
      </c>
      <c r="G1070" s="101">
        <v>2.89</v>
      </c>
      <c r="H1070" s="393"/>
      <c r="I1070" s="101">
        <v>13.84</v>
      </c>
      <c r="J1070" s="101">
        <v>3.64</v>
      </c>
      <c r="K1070" s="393"/>
      <c r="L1070" s="393"/>
      <c r="M1070" s="297">
        <v>3.53</v>
      </c>
      <c r="N1070" s="297">
        <v>5.3540000000000001</v>
      </c>
      <c r="O1070" s="297">
        <v>7.774</v>
      </c>
    </row>
    <row r="1071" spans="1:15">
      <c r="A1071" s="296">
        <v>41681</v>
      </c>
      <c r="B1071" s="393"/>
      <c r="C1071" s="102">
        <v>13.55</v>
      </c>
      <c r="D1071" s="102">
        <v>3.12</v>
      </c>
      <c r="E1071" s="393"/>
      <c r="F1071" s="102">
        <v>8.2899999999999991</v>
      </c>
      <c r="G1071" s="102">
        <v>2.88</v>
      </c>
      <c r="H1071" s="393"/>
      <c r="I1071" s="102">
        <v>13.84</v>
      </c>
      <c r="J1071" s="102">
        <v>3.63</v>
      </c>
      <c r="K1071" s="393"/>
      <c r="L1071" s="393"/>
      <c r="M1071" s="297">
        <v>3.4980000000000002</v>
      </c>
      <c r="N1071" s="297">
        <v>5.3150000000000004</v>
      </c>
      <c r="O1071" s="297">
        <v>7.7279999999999998</v>
      </c>
    </row>
    <row r="1072" spans="1:15">
      <c r="A1072" s="296">
        <v>41682</v>
      </c>
      <c r="B1072" s="393"/>
      <c r="C1072" s="101">
        <v>13.55</v>
      </c>
      <c r="D1072" s="101">
        <v>3.15</v>
      </c>
      <c r="E1072" s="393"/>
      <c r="F1072" s="101">
        <v>8.2899999999999991</v>
      </c>
      <c r="G1072" s="101">
        <v>2.9</v>
      </c>
      <c r="H1072" s="393"/>
      <c r="I1072" s="101">
        <v>13.84</v>
      </c>
      <c r="J1072" s="101">
        <v>3.66</v>
      </c>
      <c r="K1072" s="393"/>
      <c r="L1072" s="393"/>
      <c r="M1072" s="297">
        <v>3.4940000000000002</v>
      </c>
      <c r="N1072" s="297">
        <v>5.2750000000000004</v>
      </c>
      <c r="O1072" s="297">
        <v>7.6890000000000001</v>
      </c>
    </row>
    <row r="1073" spans="1:15">
      <c r="A1073" s="296">
        <v>41683</v>
      </c>
      <c r="B1073" s="393"/>
      <c r="C1073" s="102">
        <v>13.55</v>
      </c>
      <c r="D1073" s="102">
        <v>3.11</v>
      </c>
      <c r="E1073" s="393"/>
      <c r="F1073" s="102">
        <v>8.2899999999999991</v>
      </c>
      <c r="G1073" s="102">
        <v>2.86</v>
      </c>
      <c r="H1073" s="393"/>
      <c r="I1073" s="102">
        <v>13.83</v>
      </c>
      <c r="J1073" s="102">
        <v>3.62</v>
      </c>
      <c r="K1073" s="393"/>
      <c r="L1073" s="393"/>
      <c r="M1073" s="297">
        <v>3.4910000000000001</v>
      </c>
      <c r="N1073" s="297">
        <v>5.2619999999999996</v>
      </c>
      <c r="O1073" s="297">
        <v>7.944</v>
      </c>
    </row>
    <row r="1074" spans="1:15">
      <c r="A1074" s="296">
        <v>41684</v>
      </c>
      <c r="B1074" s="393"/>
      <c r="C1074" s="101">
        <v>13.54</v>
      </c>
      <c r="D1074" s="101">
        <v>3.12</v>
      </c>
      <c r="E1074" s="393"/>
      <c r="F1074" s="101">
        <v>8.2799999999999994</v>
      </c>
      <c r="G1074" s="101">
        <v>2.87</v>
      </c>
      <c r="H1074" s="393"/>
      <c r="I1074" s="101">
        <v>13.83</v>
      </c>
      <c r="J1074" s="101">
        <v>3.62</v>
      </c>
      <c r="K1074" s="393"/>
      <c r="L1074" s="393"/>
      <c r="M1074" s="297">
        <v>3.4790000000000001</v>
      </c>
      <c r="N1074" s="297">
        <v>5.2190000000000003</v>
      </c>
      <c r="O1074" s="297">
        <v>7.8959999999999999</v>
      </c>
    </row>
    <row r="1075" spans="1:15">
      <c r="A1075" s="296">
        <v>41687</v>
      </c>
      <c r="B1075" s="393"/>
      <c r="C1075" s="102">
        <v>13.54</v>
      </c>
      <c r="D1075" s="102">
        <v>3.12</v>
      </c>
      <c r="E1075" s="393"/>
      <c r="F1075" s="102">
        <v>8.2799999999999994</v>
      </c>
      <c r="G1075" s="102">
        <v>2.86</v>
      </c>
      <c r="H1075" s="393"/>
      <c r="I1075" s="102">
        <v>13.82</v>
      </c>
      <c r="J1075" s="102">
        <v>3.62</v>
      </c>
      <c r="K1075" s="393"/>
      <c r="L1075" s="393"/>
      <c r="M1075" s="297">
        <v>3.4510000000000001</v>
      </c>
      <c r="N1075" s="297">
        <v>5.1619999999999999</v>
      </c>
      <c r="O1075" s="297">
        <v>7.8369999999999997</v>
      </c>
    </row>
    <row r="1076" spans="1:15">
      <c r="A1076" s="296">
        <v>41688</v>
      </c>
      <c r="B1076" s="393"/>
      <c r="C1076" s="101">
        <v>13.53</v>
      </c>
      <c r="D1076" s="101">
        <v>3.11</v>
      </c>
      <c r="E1076" s="393"/>
      <c r="F1076" s="101">
        <v>8.27</v>
      </c>
      <c r="G1076" s="101">
        <v>2.84</v>
      </c>
      <c r="H1076" s="393"/>
      <c r="I1076" s="101">
        <v>13.82</v>
      </c>
      <c r="J1076" s="101">
        <v>3.61</v>
      </c>
      <c r="K1076" s="393"/>
      <c r="L1076" s="393"/>
      <c r="M1076" s="297">
        <v>3.423</v>
      </c>
      <c r="N1076" s="297">
        <v>5.1159999999999997</v>
      </c>
      <c r="O1076" s="297">
        <v>7.8380000000000001</v>
      </c>
    </row>
    <row r="1077" spans="1:15">
      <c r="A1077" s="296">
        <v>41689</v>
      </c>
      <c r="B1077" s="393"/>
      <c r="C1077" s="102">
        <v>13.53</v>
      </c>
      <c r="D1077" s="102">
        <v>3.09</v>
      </c>
      <c r="E1077" s="393"/>
      <c r="F1077" s="102">
        <v>8.27</v>
      </c>
      <c r="G1077" s="102">
        <v>2.82</v>
      </c>
      <c r="H1077" s="393"/>
      <c r="I1077" s="102">
        <v>13.82</v>
      </c>
      <c r="J1077" s="102">
        <v>3.59</v>
      </c>
      <c r="K1077" s="393"/>
      <c r="L1077" s="393"/>
      <c r="M1077" s="297">
        <v>3.391</v>
      </c>
      <c r="N1077" s="297">
        <v>5.0839999999999996</v>
      </c>
      <c r="O1077" s="297">
        <v>7.8090000000000002</v>
      </c>
    </row>
    <row r="1078" spans="1:15">
      <c r="A1078" s="296">
        <v>41690</v>
      </c>
      <c r="B1078" s="393"/>
      <c r="C1078" s="101">
        <v>13.53</v>
      </c>
      <c r="D1078" s="101">
        <v>3.12</v>
      </c>
      <c r="E1078" s="393"/>
      <c r="F1078" s="101">
        <v>8.27</v>
      </c>
      <c r="G1078" s="101">
        <v>2.85</v>
      </c>
      <c r="H1078" s="393"/>
      <c r="I1078" s="101">
        <v>13.81</v>
      </c>
      <c r="J1078" s="101">
        <v>3.62</v>
      </c>
      <c r="K1078" s="393"/>
      <c r="L1078" s="393"/>
      <c r="M1078" s="297">
        <v>3.41</v>
      </c>
      <c r="N1078" s="297">
        <v>5.0519999999999996</v>
      </c>
      <c r="O1078" s="297">
        <v>7.7679999999999998</v>
      </c>
    </row>
    <row r="1079" spans="1:15">
      <c r="A1079" s="296">
        <v>41691</v>
      </c>
      <c r="B1079" s="393"/>
      <c r="C1079" s="102">
        <v>13.53</v>
      </c>
      <c r="D1079" s="102">
        <v>3.09</v>
      </c>
      <c r="E1079" s="393"/>
      <c r="F1079" s="102">
        <v>8.26</v>
      </c>
      <c r="G1079" s="102">
        <v>2.81</v>
      </c>
      <c r="H1079" s="393"/>
      <c r="I1079" s="102">
        <v>13.81</v>
      </c>
      <c r="J1079" s="102">
        <v>3.59</v>
      </c>
      <c r="K1079" s="393"/>
      <c r="L1079" s="393"/>
      <c r="M1079" s="297">
        <v>3.3820000000000001</v>
      </c>
      <c r="N1079" s="297">
        <v>5.0430000000000001</v>
      </c>
      <c r="O1079" s="297">
        <v>7.2460000000000004</v>
      </c>
    </row>
    <row r="1080" spans="1:15">
      <c r="A1080" s="296">
        <v>41694</v>
      </c>
      <c r="B1080" s="393"/>
      <c r="C1080" s="101">
        <v>13.52</v>
      </c>
      <c r="D1080" s="101">
        <v>3.1</v>
      </c>
      <c r="E1080" s="393"/>
      <c r="F1080" s="101">
        <v>8.26</v>
      </c>
      <c r="G1080" s="101">
        <v>2.81</v>
      </c>
      <c r="H1080" s="393"/>
      <c r="I1080" s="101">
        <v>13.8</v>
      </c>
      <c r="J1080" s="101">
        <v>3.6</v>
      </c>
      <c r="K1080" s="393"/>
      <c r="L1080" s="393"/>
      <c r="M1080" s="297">
        <v>3.3420000000000001</v>
      </c>
      <c r="N1080" s="297">
        <v>4.931</v>
      </c>
      <c r="O1080" s="297">
        <v>7.2389999999999999</v>
      </c>
    </row>
    <row r="1081" spans="1:15">
      <c r="A1081" s="296">
        <v>41695</v>
      </c>
      <c r="B1081" s="393"/>
      <c r="C1081" s="102">
        <v>13.51</v>
      </c>
      <c r="D1081" s="102">
        <v>3.07</v>
      </c>
      <c r="E1081" s="393"/>
      <c r="F1081" s="102">
        <v>8.25</v>
      </c>
      <c r="G1081" s="102">
        <v>2.77</v>
      </c>
      <c r="H1081" s="393"/>
      <c r="I1081" s="102">
        <v>13.8</v>
      </c>
      <c r="J1081" s="102">
        <v>3.57</v>
      </c>
      <c r="K1081" s="393"/>
      <c r="L1081" s="393"/>
      <c r="M1081" s="297">
        <v>3.3180000000000001</v>
      </c>
      <c r="N1081" s="297">
        <v>4.9359999999999999</v>
      </c>
      <c r="O1081" s="297">
        <v>7.1950000000000003</v>
      </c>
    </row>
    <row r="1082" spans="1:15">
      <c r="A1082" s="296">
        <v>41696</v>
      </c>
      <c r="B1082" s="393"/>
      <c r="C1082" s="101">
        <v>13.51</v>
      </c>
      <c r="D1082" s="101">
        <v>3.03</v>
      </c>
      <c r="E1082" s="393"/>
      <c r="F1082" s="101">
        <v>8.25</v>
      </c>
      <c r="G1082" s="101">
        <v>2.73</v>
      </c>
      <c r="H1082" s="393"/>
      <c r="I1082" s="101">
        <v>13.8</v>
      </c>
      <c r="J1082" s="101">
        <v>3.53</v>
      </c>
      <c r="K1082" s="393"/>
      <c r="L1082" s="393"/>
      <c r="M1082" s="297">
        <v>3.2890000000000001</v>
      </c>
      <c r="N1082" s="297">
        <v>4.9089999999999998</v>
      </c>
      <c r="O1082" s="297">
        <v>7.1920000000000002</v>
      </c>
    </row>
    <row r="1083" spans="1:15">
      <c r="A1083" s="296">
        <v>41697</v>
      </c>
      <c r="B1083" s="393"/>
      <c r="C1083" s="102">
        <v>13.51</v>
      </c>
      <c r="D1083" s="102">
        <v>2.99</v>
      </c>
      <c r="E1083" s="393"/>
      <c r="F1083" s="102">
        <v>8.25</v>
      </c>
      <c r="G1083" s="102">
        <v>2.69</v>
      </c>
      <c r="H1083" s="393"/>
      <c r="I1083" s="102">
        <v>13.79</v>
      </c>
      <c r="J1083" s="102">
        <v>3.49</v>
      </c>
      <c r="K1083" s="393"/>
      <c r="L1083" s="393"/>
      <c r="M1083" s="297">
        <v>3.266</v>
      </c>
      <c r="N1083" s="297">
        <v>4.9160000000000004</v>
      </c>
      <c r="O1083" s="297">
        <v>7.1660000000000004</v>
      </c>
    </row>
    <row r="1084" spans="1:15">
      <c r="A1084" s="296">
        <v>41698</v>
      </c>
      <c r="B1084" s="393"/>
      <c r="C1084" s="101">
        <v>13.51</v>
      </c>
      <c r="D1084" s="101">
        <v>3.03</v>
      </c>
      <c r="E1084" s="393"/>
      <c r="F1084" s="101">
        <v>8.25</v>
      </c>
      <c r="G1084" s="101">
        <v>2.73</v>
      </c>
      <c r="H1084" s="393"/>
      <c r="I1084" s="101">
        <v>13.79</v>
      </c>
      <c r="J1084" s="101">
        <v>3.53</v>
      </c>
      <c r="K1084" s="393"/>
      <c r="L1084" s="393"/>
      <c r="M1084" s="297">
        <v>3.286</v>
      </c>
      <c r="N1084" s="297">
        <v>4.66</v>
      </c>
      <c r="O1084" s="297">
        <v>7.3639999999999999</v>
      </c>
    </row>
    <row r="1085" spans="1:15">
      <c r="A1085" s="296">
        <v>41701</v>
      </c>
      <c r="B1085" s="393"/>
      <c r="C1085" s="102">
        <v>13.58</v>
      </c>
      <c r="D1085" s="102">
        <v>2.99</v>
      </c>
      <c r="E1085" s="393"/>
      <c r="F1085" s="102">
        <v>8.33</v>
      </c>
      <c r="G1085" s="102">
        <v>2.72</v>
      </c>
      <c r="H1085" s="393"/>
      <c r="I1085" s="102">
        <v>13.66</v>
      </c>
      <c r="J1085" s="102">
        <v>3.45</v>
      </c>
      <c r="K1085" s="393"/>
      <c r="L1085" s="393"/>
      <c r="M1085" s="297">
        <v>3.3</v>
      </c>
      <c r="N1085" s="297">
        <v>4.6859999999999999</v>
      </c>
      <c r="O1085" s="297">
        <v>7.4260000000000002</v>
      </c>
    </row>
    <row r="1086" spans="1:15">
      <c r="A1086" s="296">
        <v>41702</v>
      </c>
      <c r="B1086" s="393"/>
      <c r="C1086" s="101">
        <v>13.57</v>
      </c>
      <c r="D1086" s="101">
        <v>3.01</v>
      </c>
      <c r="E1086" s="393"/>
      <c r="F1086" s="101">
        <v>8.33</v>
      </c>
      <c r="G1086" s="101">
        <v>2.73</v>
      </c>
      <c r="H1086" s="393"/>
      <c r="I1086" s="101">
        <v>13.66</v>
      </c>
      <c r="J1086" s="101">
        <v>3.47</v>
      </c>
      <c r="K1086" s="393"/>
      <c r="L1086" s="393"/>
      <c r="M1086" s="297">
        <v>3.3029999999999999</v>
      </c>
      <c r="N1086" s="297">
        <v>4.6289999999999996</v>
      </c>
      <c r="O1086" s="297">
        <v>7.415</v>
      </c>
    </row>
    <row r="1087" spans="1:15">
      <c r="A1087" s="296">
        <v>41703</v>
      </c>
      <c r="B1087" s="393"/>
      <c r="C1087" s="102">
        <v>13.57</v>
      </c>
      <c r="D1087" s="102">
        <v>3.01</v>
      </c>
      <c r="E1087" s="393"/>
      <c r="F1087" s="102">
        <v>8.33</v>
      </c>
      <c r="G1087" s="102">
        <v>2.72</v>
      </c>
      <c r="H1087" s="393"/>
      <c r="I1087" s="102">
        <v>13.66</v>
      </c>
      <c r="J1087" s="102">
        <v>3.46</v>
      </c>
      <c r="K1087" s="393"/>
      <c r="L1087" s="393"/>
      <c r="M1087" s="297">
        <v>3.2770000000000001</v>
      </c>
      <c r="N1087" s="297">
        <v>4.5519999999999996</v>
      </c>
      <c r="O1087" s="297">
        <v>7.33</v>
      </c>
    </row>
    <row r="1088" spans="1:15">
      <c r="A1088" s="296">
        <v>41704</v>
      </c>
      <c r="B1088" s="393"/>
      <c r="C1088" s="101">
        <v>13.57</v>
      </c>
      <c r="D1088" s="101">
        <v>3.05</v>
      </c>
      <c r="E1088" s="393"/>
      <c r="F1088" s="101">
        <v>8.32</v>
      </c>
      <c r="G1088" s="101">
        <v>2.75</v>
      </c>
      <c r="H1088" s="393"/>
      <c r="I1088" s="101">
        <v>13.65</v>
      </c>
      <c r="J1088" s="101">
        <v>3.5</v>
      </c>
      <c r="K1088" s="393"/>
      <c r="L1088" s="393"/>
      <c r="M1088" s="297">
        <v>3.2650000000000001</v>
      </c>
      <c r="N1088" s="297">
        <v>4.5209999999999999</v>
      </c>
      <c r="O1088" s="297">
        <v>7.2270000000000003</v>
      </c>
    </row>
    <row r="1089" spans="1:15">
      <c r="A1089" s="296">
        <v>41705</v>
      </c>
      <c r="B1089" s="393"/>
      <c r="C1089" s="102">
        <v>13.57</v>
      </c>
      <c r="D1089" s="102">
        <v>3.05</v>
      </c>
      <c r="E1089" s="393"/>
      <c r="F1089" s="102">
        <v>8.32</v>
      </c>
      <c r="G1089" s="102">
        <v>2.74</v>
      </c>
      <c r="H1089" s="393"/>
      <c r="I1089" s="102">
        <v>13.65</v>
      </c>
      <c r="J1089" s="102">
        <v>3.49</v>
      </c>
      <c r="K1089" s="393"/>
      <c r="L1089" s="393"/>
      <c r="M1089" s="297">
        <v>3.2480000000000002</v>
      </c>
      <c r="N1089" s="297">
        <v>4.508</v>
      </c>
      <c r="O1089" s="297">
        <v>7.2050000000000001</v>
      </c>
    </row>
    <row r="1090" spans="1:15">
      <c r="A1090" s="296">
        <v>41708</v>
      </c>
      <c r="B1090" s="393"/>
      <c r="C1090" s="101">
        <v>13.56</v>
      </c>
      <c r="D1090" s="101">
        <v>3.03</v>
      </c>
      <c r="E1090" s="393"/>
      <c r="F1090" s="101">
        <v>8.31</v>
      </c>
      <c r="G1090" s="101">
        <v>2.72</v>
      </c>
      <c r="H1090" s="393"/>
      <c r="I1090" s="101">
        <v>13.64</v>
      </c>
      <c r="J1090" s="101">
        <v>3.47</v>
      </c>
      <c r="K1090" s="393"/>
      <c r="L1090" s="393"/>
      <c r="M1090" s="297">
        <v>3.2320000000000002</v>
      </c>
      <c r="N1090" s="297">
        <v>4.4980000000000002</v>
      </c>
      <c r="O1090" s="297">
        <v>7.1520000000000001</v>
      </c>
    </row>
    <row r="1091" spans="1:15">
      <c r="A1091" s="296">
        <v>41709</v>
      </c>
      <c r="B1091" s="393"/>
      <c r="C1091" s="102">
        <v>13.56</v>
      </c>
      <c r="D1091" s="102">
        <v>3.04</v>
      </c>
      <c r="E1091" s="393"/>
      <c r="F1091" s="102">
        <v>8.31</v>
      </c>
      <c r="G1091" s="102">
        <v>2.72</v>
      </c>
      <c r="H1091" s="393"/>
      <c r="I1091" s="102">
        <v>13.64</v>
      </c>
      <c r="J1091" s="102">
        <v>3.49</v>
      </c>
      <c r="K1091" s="393"/>
      <c r="L1091" s="393"/>
      <c r="M1091" s="297">
        <v>3.226</v>
      </c>
      <c r="N1091" s="297">
        <v>4.5279999999999996</v>
      </c>
      <c r="O1091" s="297">
        <v>7.1360000000000001</v>
      </c>
    </row>
    <row r="1092" spans="1:15">
      <c r="A1092" s="296">
        <v>41710</v>
      </c>
      <c r="B1092" s="393"/>
      <c r="C1092" s="101">
        <v>13.55</v>
      </c>
      <c r="D1092" s="101">
        <v>3.01</v>
      </c>
      <c r="E1092" s="393"/>
      <c r="F1092" s="101">
        <v>8.31</v>
      </c>
      <c r="G1092" s="101">
        <v>2.7</v>
      </c>
      <c r="H1092" s="393"/>
      <c r="I1092" s="101">
        <v>13.64</v>
      </c>
      <c r="J1092" s="101">
        <v>3.46</v>
      </c>
      <c r="K1092" s="393"/>
      <c r="L1092" s="393"/>
      <c r="M1092" s="297">
        <v>3.2429999999999999</v>
      </c>
      <c r="N1092" s="297">
        <v>4.6189999999999998</v>
      </c>
      <c r="O1092" s="297">
        <v>7.1890000000000001</v>
      </c>
    </row>
    <row r="1093" spans="1:15">
      <c r="A1093" s="296">
        <v>41711</v>
      </c>
      <c r="B1093" s="393"/>
      <c r="C1093" s="102">
        <v>13.55</v>
      </c>
      <c r="D1093" s="102">
        <v>2.97</v>
      </c>
      <c r="E1093" s="393"/>
      <c r="F1093" s="102">
        <v>8.3000000000000007</v>
      </c>
      <c r="G1093" s="102">
        <v>2.66</v>
      </c>
      <c r="H1093" s="393"/>
      <c r="I1093" s="102">
        <v>13.64</v>
      </c>
      <c r="J1093" s="102">
        <v>3.42</v>
      </c>
      <c r="K1093" s="393"/>
      <c r="L1093" s="393"/>
      <c r="M1093" s="297">
        <v>3.2450000000000001</v>
      </c>
      <c r="N1093" s="297">
        <v>4.657</v>
      </c>
      <c r="O1093" s="297">
        <v>7.1769999999999996</v>
      </c>
    </row>
    <row r="1094" spans="1:15">
      <c r="A1094" s="296">
        <v>41712</v>
      </c>
      <c r="B1094" s="393"/>
      <c r="C1094" s="101">
        <v>13.55</v>
      </c>
      <c r="D1094" s="101">
        <v>2.98</v>
      </c>
      <c r="E1094" s="393"/>
      <c r="F1094" s="101">
        <v>8.3000000000000007</v>
      </c>
      <c r="G1094" s="101">
        <v>2.68</v>
      </c>
      <c r="H1094" s="393"/>
      <c r="I1094" s="101">
        <v>13.63</v>
      </c>
      <c r="J1094" s="101">
        <v>3.44</v>
      </c>
      <c r="K1094" s="393"/>
      <c r="L1094" s="393"/>
      <c r="M1094" s="297">
        <v>3.286</v>
      </c>
      <c r="N1094" s="297">
        <v>4.7320000000000002</v>
      </c>
      <c r="O1094" s="297">
        <v>7.2720000000000002</v>
      </c>
    </row>
    <row r="1095" spans="1:15">
      <c r="A1095" s="296">
        <v>41715</v>
      </c>
      <c r="B1095" s="393"/>
      <c r="C1095" s="102">
        <v>13.54</v>
      </c>
      <c r="D1095" s="102">
        <v>2.99</v>
      </c>
      <c r="E1095" s="393"/>
      <c r="F1095" s="102">
        <v>8.2899999999999991</v>
      </c>
      <c r="G1095" s="102">
        <v>2.7</v>
      </c>
      <c r="H1095" s="393"/>
      <c r="I1095" s="102">
        <v>13.62</v>
      </c>
      <c r="J1095" s="102">
        <v>3.45</v>
      </c>
      <c r="K1095" s="393"/>
      <c r="L1095" s="393"/>
      <c r="M1095" s="297">
        <v>3.2730000000000001</v>
      </c>
      <c r="N1095" s="297">
        <v>4.6760000000000002</v>
      </c>
      <c r="O1095" s="297">
        <v>7.2140000000000004</v>
      </c>
    </row>
    <row r="1096" spans="1:15">
      <c r="A1096" s="296">
        <v>41716</v>
      </c>
      <c r="B1096" s="393"/>
      <c r="C1096" s="101">
        <v>13.54</v>
      </c>
      <c r="D1096" s="101">
        <v>2.99</v>
      </c>
      <c r="E1096" s="393"/>
      <c r="F1096" s="101">
        <v>8.2899999999999991</v>
      </c>
      <c r="G1096" s="101">
        <v>2.69</v>
      </c>
      <c r="H1096" s="393"/>
      <c r="I1096" s="101">
        <v>13.62</v>
      </c>
      <c r="J1096" s="101">
        <v>3.45</v>
      </c>
      <c r="K1096" s="393"/>
      <c r="L1096" s="393"/>
      <c r="M1096" s="297">
        <v>3.2519999999999998</v>
      </c>
      <c r="N1096" s="297">
        <v>4.625</v>
      </c>
      <c r="O1096" s="297">
        <v>7.1559999999999997</v>
      </c>
    </row>
    <row r="1097" spans="1:15">
      <c r="A1097" s="296">
        <v>41717</v>
      </c>
      <c r="B1097" s="393"/>
      <c r="C1097" s="102">
        <v>13.53</v>
      </c>
      <c r="D1097" s="102">
        <v>3.01</v>
      </c>
      <c r="E1097" s="393"/>
      <c r="F1097" s="102">
        <v>8.2899999999999991</v>
      </c>
      <c r="G1097" s="102">
        <v>2.71</v>
      </c>
      <c r="H1097" s="393"/>
      <c r="I1097" s="102">
        <v>13.62</v>
      </c>
      <c r="J1097" s="102">
        <v>3.47</v>
      </c>
      <c r="K1097" s="393"/>
      <c r="L1097" s="393"/>
      <c r="M1097" s="297">
        <v>3.2130000000000001</v>
      </c>
      <c r="N1097" s="297">
        <v>4.59</v>
      </c>
      <c r="O1097" s="297">
        <v>7.1059999999999999</v>
      </c>
    </row>
    <row r="1098" spans="1:15">
      <c r="A1098" s="296">
        <v>41718</v>
      </c>
      <c r="B1098" s="393"/>
      <c r="C1098" s="101">
        <v>13.53</v>
      </c>
      <c r="D1098" s="101">
        <v>3.06</v>
      </c>
      <c r="E1098" s="393"/>
      <c r="F1098" s="101">
        <v>8.2899999999999991</v>
      </c>
      <c r="G1098" s="101">
        <v>2.77</v>
      </c>
      <c r="H1098" s="393"/>
      <c r="I1098" s="101">
        <v>13.62</v>
      </c>
      <c r="J1098" s="101">
        <v>3.5</v>
      </c>
      <c r="K1098" s="393"/>
      <c r="L1098" s="393"/>
      <c r="M1098" s="297">
        <v>3.2309999999999999</v>
      </c>
      <c r="N1098" s="297">
        <v>4.556</v>
      </c>
      <c r="O1098" s="297">
        <v>7.109</v>
      </c>
    </row>
    <row r="1099" spans="1:15">
      <c r="A1099" s="296">
        <v>41719</v>
      </c>
      <c r="B1099" s="393"/>
      <c r="C1099" s="102">
        <v>13.53</v>
      </c>
      <c r="D1099" s="102">
        <v>3.05</v>
      </c>
      <c r="E1099" s="393"/>
      <c r="F1099" s="102">
        <v>8.2799999999999994</v>
      </c>
      <c r="G1099" s="102">
        <v>2.76</v>
      </c>
      <c r="H1099" s="393"/>
      <c r="I1099" s="102">
        <v>13.61</v>
      </c>
      <c r="J1099" s="102">
        <v>3.49</v>
      </c>
      <c r="K1099" s="393"/>
      <c r="L1099" s="393"/>
      <c r="M1099" s="297">
        <v>3.238</v>
      </c>
      <c r="N1099" s="297">
        <v>4.53</v>
      </c>
      <c r="O1099" s="297">
        <v>7.0819999999999999</v>
      </c>
    </row>
    <row r="1100" spans="1:15">
      <c r="A1100" s="296">
        <v>41722</v>
      </c>
      <c r="B1100" s="393"/>
      <c r="C1100" s="101">
        <v>13.52</v>
      </c>
      <c r="D1100" s="101">
        <v>3</v>
      </c>
      <c r="E1100" s="393"/>
      <c r="F1100" s="101">
        <v>8.27</v>
      </c>
      <c r="G1100" s="101">
        <v>2.72</v>
      </c>
      <c r="H1100" s="393"/>
      <c r="I1100" s="101">
        <v>13.61</v>
      </c>
      <c r="J1100" s="101">
        <v>3.45</v>
      </c>
      <c r="K1100" s="393"/>
      <c r="L1100" s="393"/>
      <c r="M1100" s="297">
        <v>3.2360000000000002</v>
      </c>
      <c r="N1100" s="297">
        <v>4.5140000000000002</v>
      </c>
      <c r="O1100" s="297">
        <v>7.0369999999999999</v>
      </c>
    </row>
    <row r="1101" spans="1:15">
      <c r="A1101" s="296">
        <v>41723</v>
      </c>
      <c r="B1101" s="393"/>
      <c r="C1101" s="102">
        <v>13.52</v>
      </c>
      <c r="D1101" s="102">
        <v>2.99</v>
      </c>
      <c r="E1101" s="393"/>
      <c r="F1101" s="102">
        <v>8.27</v>
      </c>
      <c r="G1101" s="102">
        <v>2.71</v>
      </c>
      <c r="H1101" s="393"/>
      <c r="I1101" s="102">
        <v>13.6</v>
      </c>
      <c r="J1101" s="102">
        <v>3.44</v>
      </c>
      <c r="K1101" s="393"/>
      <c r="L1101" s="393"/>
      <c r="M1101" s="297">
        <v>3.2440000000000002</v>
      </c>
      <c r="N1101" s="297">
        <v>4.5419999999999998</v>
      </c>
      <c r="O1101" s="297">
        <v>7.0129999999999999</v>
      </c>
    </row>
    <row r="1102" spans="1:15">
      <c r="A1102" s="296">
        <v>41724</v>
      </c>
      <c r="B1102" s="393"/>
      <c r="C1102" s="101">
        <v>13.51</v>
      </c>
      <c r="D1102" s="101">
        <v>2.98</v>
      </c>
      <c r="E1102" s="393"/>
      <c r="F1102" s="101">
        <v>8.27</v>
      </c>
      <c r="G1102" s="101">
        <v>2.69</v>
      </c>
      <c r="H1102" s="393"/>
      <c r="I1102" s="101">
        <v>13.6</v>
      </c>
      <c r="J1102" s="101">
        <v>3.43</v>
      </c>
      <c r="K1102" s="393"/>
      <c r="L1102" s="393"/>
      <c r="M1102" s="297">
        <v>3.242</v>
      </c>
      <c r="N1102" s="297">
        <v>4.5149999999999997</v>
      </c>
      <c r="O1102" s="297">
        <v>7.0410000000000004</v>
      </c>
    </row>
    <row r="1103" spans="1:15">
      <c r="A1103" s="296">
        <v>41725</v>
      </c>
      <c r="B1103" s="393"/>
      <c r="C1103" s="102">
        <v>13.51</v>
      </c>
      <c r="D1103" s="102">
        <v>2.96</v>
      </c>
      <c r="E1103" s="393"/>
      <c r="F1103" s="102">
        <v>8.27</v>
      </c>
      <c r="G1103" s="102">
        <v>2.67</v>
      </c>
      <c r="H1103" s="393"/>
      <c r="I1103" s="102">
        <v>13.6</v>
      </c>
      <c r="J1103" s="102">
        <v>3.4</v>
      </c>
      <c r="K1103" s="393"/>
      <c r="L1103" s="393"/>
      <c r="M1103" s="297">
        <v>3.238</v>
      </c>
      <c r="N1103" s="297">
        <v>4.5350000000000001</v>
      </c>
      <c r="O1103" s="297">
        <v>6.99</v>
      </c>
    </row>
    <row r="1104" spans="1:15">
      <c r="A1104" s="296">
        <v>41726</v>
      </c>
      <c r="B1104" s="393"/>
      <c r="C1104" s="101">
        <v>13.51</v>
      </c>
      <c r="D1104" s="101">
        <v>2.98</v>
      </c>
      <c r="E1104" s="393"/>
      <c r="F1104" s="101">
        <v>8.26</v>
      </c>
      <c r="G1104" s="101">
        <v>2.69</v>
      </c>
      <c r="H1104" s="393"/>
      <c r="I1104" s="101">
        <v>13.59</v>
      </c>
      <c r="J1104" s="101">
        <v>3.42</v>
      </c>
      <c r="K1104" s="393"/>
      <c r="L1104" s="393"/>
      <c r="M1104" s="297">
        <v>3.2309999999999999</v>
      </c>
      <c r="N1104" s="297">
        <v>4.47</v>
      </c>
      <c r="O1104" s="297">
        <v>6.9370000000000003</v>
      </c>
    </row>
    <row r="1105" spans="1:15">
      <c r="A1105" s="296">
        <v>41729</v>
      </c>
      <c r="B1105" s="393"/>
      <c r="C1105" s="102">
        <v>13.5</v>
      </c>
      <c r="D1105" s="102">
        <v>2.99</v>
      </c>
      <c r="E1105" s="393"/>
      <c r="F1105" s="102">
        <v>8.26</v>
      </c>
      <c r="G1105" s="102">
        <v>2.7</v>
      </c>
      <c r="H1105" s="393"/>
      <c r="I1105" s="102">
        <v>13.59</v>
      </c>
      <c r="J1105" s="102">
        <v>3.43</v>
      </c>
      <c r="K1105" s="393"/>
      <c r="L1105" s="393"/>
      <c r="M1105" s="297">
        <v>3.3090000000000002</v>
      </c>
      <c r="N1105" s="297">
        <v>4.5010000000000003</v>
      </c>
      <c r="O1105" s="297">
        <v>6.9509999999999996</v>
      </c>
    </row>
    <row r="1106" spans="1:15">
      <c r="A1106" s="296">
        <v>41730</v>
      </c>
      <c r="B1106" s="393"/>
      <c r="C1106" s="101">
        <v>13.39</v>
      </c>
      <c r="D1106" s="101">
        <v>2.99</v>
      </c>
      <c r="E1106" s="393"/>
      <c r="F1106" s="101">
        <v>8.36</v>
      </c>
      <c r="G1106" s="101">
        <v>2.74</v>
      </c>
      <c r="H1106" s="393"/>
      <c r="I1106" s="101">
        <v>13.48</v>
      </c>
      <c r="J1106" s="101">
        <v>3.51</v>
      </c>
      <c r="K1106" s="393"/>
      <c r="L1106" s="393"/>
      <c r="M1106" s="297">
        <v>3.2909999999999999</v>
      </c>
      <c r="N1106" s="297">
        <v>4.4619999999999997</v>
      </c>
      <c r="O1106" s="297">
        <v>6.94</v>
      </c>
    </row>
    <row r="1107" spans="1:15">
      <c r="A1107" s="296">
        <v>41731</v>
      </c>
      <c r="B1107" s="393"/>
      <c r="C1107" s="102">
        <v>13.38</v>
      </c>
      <c r="D1107" s="102">
        <v>3.02</v>
      </c>
      <c r="E1107" s="393"/>
      <c r="F1107" s="102">
        <v>8.35</v>
      </c>
      <c r="G1107" s="102">
        <v>2.76</v>
      </c>
      <c r="H1107" s="393"/>
      <c r="I1107" s="102">
        <v>13.48</v>
      </c>
      <c r="J1107" s="102">
        <v>3.54</v>
      </c>
      <c r="K1107" s="393"/>
      <c r="L1107" s="393"/>
      <c r="M1107" s="297">
        <v>3.274</v>
      </c>
      <c r="N1107" s="297">
        <v>4.4580000000000002</v>
      </c>
      <c r="O1107" s="297">
        <v>6.8940000000000001</v>
      </c>
    </row>
    <row r="1108" spans="1:15">
      <c r="A1108" s="296">
        <v>41732</v>
      </c>
      <c r="B1108" s="393"/>
      <c r="C1108" s="101">
        <v>13.38</v>
      </c>
      <c r="D1108" s="101">
        <v>3.01</v>
      </c>
      <c r="E1108" s="393"/>
      <c r="F1108" s="101">
        <v>8.35</v>
      </c>
      <c r="G1108" s="101">
        <v>2.74</v>
      </c>
      <c r="H1108" s="393"/>
      <c r="I1108" s="101">
        <v>13.48</v>
      </c>
      <c r="J1108" s="101">
        <v>3.53</v>
      </c>
      <c r="K1108" s="393"/>
      <c r="L1108" s="393"/>
      <c r="M1108" s="297">
        <v>3.2589999999999999</v>
      </c>
      <c r="N1108" s="297">
        <v>4.4450000000000003</v>
      </c>
      <c r="O1108" s="297">
        <v>6.9009999999999998</v>
      </c>
    </row>
    <row r="1109" spans="1:15">
      <c r="A1109" s="296">
        <v>41733</v>
      </c>
      <c r="B1109" s="393"/>
      <c r="C1109" s="102">
        <v>13.38</v>
      </c>
      <c r="D1109" s="102">
        <v>2.96</v>
      </c>
      <c r="E1109" s="393"/>
      <c r="F1109" s="102">
        <v>8.35</v>
      </c>
      <c r="G1109" s="102">
        <v>2.7</v>
      </c>
      <c r="H1109" s="393"/>
      <c r="I1109" s="102">
        <v>13.47</v>
      </c>
      <c r="J1109" s="102">
        <v>3.48</v>
      </c>
      <c r="K1109" s="393"/>
      <c r="L1109" s="393"/>
      <c r="M1109" s="297">
        <v>3.2509999999999999</v>
      </c>
      <c r="N1109" s="297">
        <v>4.4050000000000002</v>
      </c>
      <c r="O1109" s="297">
        <v>6.9379999999999997</v>
      </c>
    </row>
    <row r="1110" spans="1:15">
      <c r="A1110" s="296">
        <v>41736</v>
      </c>
      <c r="B1110" s="393"/>
      <c r="C1110" s="101">
        <v>13.37</v>
      </c>
      <c r="D1110" s="101">
        <v>2.95</v>
      </c>
      <c r="E1110" s="393"/>
      <c r="F1110" s="101">
        <v>8.34</v>
      </c>
      <c r="G1110" s="101">
        <v>2.68</v>
      </c>
      <c r="H1110" s="393"/>
      <c r="I1110" s="101">
        <v>13.47</v>
      </c>
      <c r="J1110" s="101">
        <v>3.47</v>
      </c>
      <c r="K1110" s="393"/>
      <c r="L1110" s="393"/>
      <c r="M1110" s="297">
        <v>3.2570000000000001</v>
      </c>
      <c r="N1110" s="297">
        <v>4.3970000000000002</v>
      </c>
      <c r="O1110" s="297">
        <v>6.9459999999999997</v>
      </c>
    </row>
    <row r="1111" spans="1:15">
      <c r="A1111" s="296">
        <v>41737</v>
      </c>
      <c r="B1111" s="393"/>
      <c r="C1111" s="102">
        <v>13.37</v>
      </c>
      <c r="D1111" s="102">
        <v>2.96</v>
      </c>
      <c r="E1111" s="393"/>
      <c r="F1111" s="102">
        <v>8.34</v>
      </c>
      <c r="G1111" s="102">
        <v>2.69</v>
      </c>
      <c r="H1111" s="393"/>
      <c r="I1111" s="102">
        <v>13.46</v>
      </c>
      <c r="J1111" s="102">
        <v>3.48</v>
      </c>
      <c r="K1111" s="393"/>
      <c r="L1111" s="393"/>
      <c r="M1111" s="297">
        <v>3.24</v>
      </c>
      <c r="N1111" s="297">
        <v>4.3869999999999996</v>
      </c>
      <c r="O1111" s="297">
        <v>6.8929999999999998</v>
      </c>
    </row>
    <row r="1112" spans="1:15">
      <c r="A1112" s="296">
        <v>41738</v>
      </c>
      <c r="B1112" s="393"/>
      <c r="C1112" s="101">
        <v>13.37</v>
      </c>
      <c r="D1112" s="101">
        <v>2.97</v>
      </c>
      <c r="E1112" s="393"/>
      <c r="F1112" s="101">
        <v>8.33</v>
      </c>
      <c r="G1112" s="101">
        <v>2.7</v>
      </c>
      <c r="H1112" s="393"/>
      <c r="I1112" s="101">
        <v>13.46</v>
      </c>
      <c r="J1112" s="101">
        <v>3.49</v>
      </c>
      <c r="K1112" s="393"/>
      <c r="L1112" s="393"/>
      <c r="M1112" s="297">
        <v>3.2320000000000002</v>
      </c>
      <c r="N1112" s="297">
        <v>4.3250000000000002</v>
      </c>
      <c r="O1112" s="297">
        <v>6.907</v>
      </c>
    </row>
    <row r="1113" spans="1:15">
      <c r="A1113" s="296">
        <v>41739</v>
      </c>
      <c r="B1113" s="393"/>
      <c r="C1113" s="102">
        <v>13.36</v>
      </c>
      <c r="D1113" s="102">
        <v>2.92</v>
      </c>
      <c r="E1113" s="393"/>
      <c r="F1113" s="102">
        <v>8.33</v>
      </c>
      <c r="G1113" s="102">
        <v>2.65</v>
      </c>
      <c r="H1113" s="393"/>
      <c r="I1113" s="102">
        <v>13.46</v>
      </c>
      <c r="J1113" s="102">
        <v>3.44</v>
      </c>
      <c r="K1113" s="393"/>
      <c r="L1113" s="393"/>
      <c r="M1113" s="297">
        <v>3.202</v>
      </c>
      <c r="N1113" s="297">
        <v>4.3129999999999997</v>
      </c>
      <c r="O1113" s="297">
        <v>6.88</v>
      </c>
    </row>
    <row r="1114" spans="1:15">
      <c r="A1114" s="296">
        <v>41740</v>
      </c>
      <c r="B1114" s="393"/>
      <c r="C1114" s="101">
        <v>13.36</v>
      </c>
      <c r="D1114" s="101">
        <v>2.91</v>
      </c>
      <c r="E1114" s="393"/>
      <c r="F1114" s="101">
        <v>8.33</v>
      </c>
      <c r="G1114" s="101">
        <v>2.64</v>
      </c>
      <c r="H1114" s="393"/>
      <c r="I1114" s="101">
        <v>13.46</v>
      </c>
      <c r="J1114" s="101">
        <v>3.43</v>
      </c>
      <c r="K1114" s="393"/>
      <c r="L1114" s="393"/>
      <c r="M1114" s="297">
        <v>3.22</v>
      </c>
      <c r="N1114" s="297">
        <v>4.37</v>
      </c>
      <c r="O1114" s="297">
        <v>6.9160000000000004</v>
      </c>
    </row>
    <row r="1115" spans="1:15">
      <c r="A1115" s="296">
        <v>41743</v>
      </c>
      <c r="B1115" s="393"/>
      <c r="C1115" s="102">
        <v>13.35</v>
      </c>
      <c r="D1115" s="102">
        <v>2.92</v>
      </c>
      <c r="E1115" s="393"/>
      <c r="F1115" s="102">
        <v>8.32</v>
      </c>
      <c r="G1115" s="102">
        <v>2.65</v>
      </c>
      <c r="H1115" s="393"/>
      <c r="I1115" s="102">
        <v>13.45</v>
      </c>
      <c r="J1115" s="102">
        <v>3.44</v>
      </c>
      <c r="K1115" s="393"/>
      <c r="L1115" s="393"/>
      <c r="M1115" s="297">
        <v>3.226</v>
      </c>
      <c r="N1115" s="297">
        <v>4.4219999999999997</v>
      </c>
      <c r="O1115" s="297">
        <v>6.8049999999999997</v>
      </c>
    </row>
    <row r="1116" spans="1:15">
      <c r="A1116" s="296">
        <v>41744</v>
      </c>
      <c r="B1116" s="393"/>
      <c r="C1116" s="101">
        <v>13.35</v>
      </c>
      <c r="D1116" s="101">
        <v>2.87</v>
      </c>
      <c r="E1116" s="393"/>
      <c r="F1116" s="101">
        <v>8.32</v>
      </c>
      <c r="G1116" s="101">
        <v>2.6</v>
      </c>
      <c r="H1116" s="393"/>
      <c r="I1116" s="101">
        <v>13.44</v>
      </c>
      <c r="J1116" s="101">
        <v>3.4</v>
      </c>
      <c r="K1116" s="393"/>
      <c r="L1116" s="393"/>
      <c r="M1116" s="297">
        <v>3.1869999999999998</v>
      </c>
      <c r="N1116" s="297">
        <v>4.4359999999999999</v>
      </c>
      <c r="O1116" s="297">
        <v>6.77</v>
      </c>
    </row>
    <row r="1117" spans="1:15">
      <c r="A1117" s="296">
        <v>41745</v>
      </c>
      <c r="B1117" s="393"/>
      <c r="C1117" s="102">
        <v>13.35</v>
      </c>
      <c r="D1117" s="102">
        <v>2.88</v>
      </c>
      <c r="E1117" s="393"/>
      <c r="F1117" s="102">
        <v>8.31</v>
      </c>
      <c r="G1117" s="102">
        <v>2.61</v>
      </c>
      <c r="H1117" s="393"/>
      <c r="I1117" s="102">
        <v>13.44</v>
      </c>
      <c r="J1117" s="102">
        <v>3.41</v>
      </c>
      <c r="K1117" s="393"/>
      <c r="L1117" s="393"/>
      <c r="M1117" s="297">
        <v>3.1960000000000002</v>
      </c>
      <c r="N1117" s="297">
        <v>4.4539999999999997</v>
      </c>
      <c r="O1117" s="297">
        <v>6.524</v>
      </c>
    </row>
    <row r="1118" spans="1:15">
      <c r="A1118" s="296">
        <v>41746</v>
      </c>
      <c r="B1118" s="393"/>
      <c r="C1118" s="101">
        <v>13.34</v>
      </c>
      <c r="D1118" s="101">
        <v>2.9</v>
      </c>
      <c r="E1118" s="393"/>
      <c r="F1118" s="101">
        <v>8.31</v>
      </c>
      <c r="G1118" s="101">
        <v>2.63</v>
      </c>
      <c r="H1118" s="393"/>
      <c r="I1118" s="101">
        <v>13.44</v>
      </c>
      <c r="J1118" s="101">
        <v>3.42</v>
      </c>
      <c r="K1118" s="393"/>
      <c r="L1118" s="393"/>
      <c r="M1118" s="297">
        <v>3.1970000000000001</v>
      </c>
      <c r="N1118" s="297">
        <v>4.5259999999999998</v>
      </c>
      <c r="O1118" s="297">
        <v>6.4669999999999996</v>
      </c>
    </row>
    <row r="1119" spans="1:15">
      <c r="A1119" s="296">
        <v>41751</v>
      </c>
      <c r="B1119" s="393"/>
      <c r="C1119" s="102">
        <v>13.33</v>
      </c>
      <c r="D1119" s="102">
        <v>2.92</v>
      </c>
      <c r="E1119" s="393"/>
      <c r="F1119" s="102">
        <v>8.3000000000000007</v>
      </c>
      <c r="G1119" s="102">
        <v>2.64</v>
      </c>
      <c r="H1119" s="393"/>
      <c r="I1119" s="102">
        <v>13.43</v>
      </c>
      <c r="J1119" s="102">
        <v>3.44</v>
      </c>
      <c r="K1119" s="393"/>
      <c r="L1119" s="393"/>
      <c r="M1119" s="297">
        <v>3.1890000000000001</v>
      </c>
      <c r="N1119" s="297">
        <v>4.399</v>
      </c>
      <c r="O1119" s="297">
        <v>6.8179999999999996</v>
      </c>
    </row>
    <row r="1120" spans="1:15">
      <c r="A1120" s="296">
        <v>41752</v>
      </c>
      <c r="B1120" s="393"/>
      <c r="C1120" s="101">
        <v>13.33</v>
      </c>
      <c r="D1120" s="101">
        <v>2.9</v>
      </c>
      <c r="E1120" s="393"/>
      <c r="F1120" s="101">
        <v>8.3000000000000007</v>
      </c>
      <c r="G1120" s="101">
        <v>2.61</v>
      </c>
      <c r="H1120" s="393"/>
      <c r="I1120" s="101">
        <v>13.42</v>
      </c>
      <c r="J1120" s="101">
        <v>3.41</v>
      </c>
      <c r="K1120" s="393"/>
      <c r="L1120" s="393"/>
      <c r="M1120" s="297">
        <v>3.177</v>
      </c>
      <c r="N1120" s="297">
        <v>4.3940000000000001</v>
      </c>
      <c r="O1120" s="297">
        <v>6.4569999999999999</v>
      </c>
    </row>
    <row r="1121" spans="1:15">
      <c r="A1121" s="296">
        <v>41753</v>
      </c>
      <c r="B1121" s="393"/>
      <c r="C1121" s="102">
        <v>13.32</v>
      </c>
      <c r="D1121" s="102">
        <v>2.9</v>
      </c>
      <c r="E1121" s="393"/>
      <c r="F1121" s="102">
        <v>8.2899999999999991</v>
      </c>
      <c r="G1121" s="102">
        <v>2.6</v>
      </c>
      <c r="H1121" s="393"/>
      <c r="I1121" s="102">
        <v>13.42</v>
      </c>
      <c r="J1121" s="102">
        <v>3.4</v>
      </c>
      <c r="K1121" s="393"/>
      <c r="L1121" s="393"/>
      <c r="M1121" s="297">
        <v>3.1640000000000001</v>
      </c>
      <c r="N1121" s="297">
        <v>4.4080000000000004</v>
      </c>
      <c r="O1121" s="297">
        <v>6.5289999999999999</v>
      </c>
    </row>
    <row r="1122" spans="1:15">
      <c r="A1122" s="296">
        <v>41754</v>
      </c>
      <c r="B1122" s="393"/>
      <c r="C1122" s="101">
        <v>13.32</v>
      </c>
      <c r="D1122" s="101">
        <v>2.85</v>
      </c>
      <c r="E1122" s="393"/>
      <c r="F1122" s="101">
        <v>8.2899999999999991</v>
      </c>
      <c r="G1122" s="101">
        <v>2.56</v>
      </c>
      <c r="H1122" s="393"/>
      <c r="I1122" s="101">
        <v>13.42</v>
      </c>
      <c r="J1122" s="101">
        <v>3.36</v>
      </c>
      <c r="K1122" s="393"/>
      <c r="L1122" s="393"/>
      <c r="M1122" s="297">
        <v>3.16</v>
      </c>
      <c r="N1122" s="297">
        <v>4.3849999999999998</v>
      </c>
      <c r="O1122" s="297">
        <v>6.5350000000000001</v>
      </c>
    </row>
    <row r="1123" spans="1:15">
      <c r="A1123" s="296">
        <v>41757</v>
      </c>
      <c r="B1123" s="393"/>
      <c r="C1123" s="102">
        <v>13.31</v>
      </c>
      <c r="D1123" s="102">
        <v>2.86</v>
      </c>
      <c r="E1123" s="393"/>
      <c r="F1123" s="102">
        <v>8.2799999999999994</v>
      </c>
      <c r="G1123" s="102">
        <v>2.57</v>
      </c>
      <c r="H1123" s="393"/>
      <c r="I1123" s="102">
        <v>13.41</v>
      </c>
      <c r="J1123" s="102">
        <v>3.37</v>
      </c>
      <c r="K1123" s="393"/>
      <c r="L1123" s="393"/>
      <c r="M1123" s="297">
        <v>3.165</v>
      </c>
      <c r="N1123" s="297">
        <v>4.45</v>
      </c>
      <c r="O1123" s="297">
        <v>6.5620000000000003</v>
      </c>
    </row>
    <row r="1124" spans="1:15">
      <c r="A1124" s="296">
        <v>41758</v>
      </c>
      <c r="B1124" s="393"/>
      <c r="C1124" s="101">
        <v>13.31</v>
      </c>
      <c r="D1124" s="101">
        <v>2.86</v>
      </c>
      <c r="E1124" s="393"/>
      <c r="F1124" s="101">
        <v>8.2799999999999994</v>
      </c>
      <c r="G1124" s="101">
        <v>2.5499999999999998</v>
      </c>
      <c r="H1124" s="393"/>
      <c r="I1124" s="101">
        <v>13.41</v>
      </c>
      <c r="J1124" s="101">
        <v>3.36</v>
      </c>
      <c r="K1124" s="393"/>
      <c r="L1124" s="393"/>
      <c r="M1124" s="297">
        <v>3.1469999999999998</v>
      </c>
      <c r="N1124" s="297">
        <v>4.431</v>
      </c>
      <c r="O1124" s="297">
        <v>6.5209999999999999</v>
      </c>
    </row>
    <row r="1125" spans="1:15">
      <c r="A1125" s="296">
        <v>41759</v>
      </c>
      <c r="B1125" s="393"/>
      <c r="C1125" s="102">
        <v>13.31</v>
      </c>
      <c r="D1125" s="102">
        <v>2.82</v>
      </c>
      <c r="E1125" s="393"/>
      <c r="F1125" s="102">
        <v>8.2799999999999994</v>
      </c>
      <c r="G1125" s="102">
        <v>2.5</v>
      </c>
      <c r="H1125" s="393"/>
      <c r="I1125" s="102">
        <v>13.4</v>
      </c>
      <c r="J1125" s="102">
        <v>3.32</v>
      </c>
      <c r="K1125" s="393"/>
      <c r="L1125" s="393"/>
      <c r="M1125" s="297">
        <v>3.2650000000000001</v>
      </c>
      <c r="N1125" s="297">
        <v>4.5069999999999997</v>
      </c>
      <c r="O1125" s="297">
        <v>6.3609999999999998</v>
      </c>
    </row>
    <row r="1126" spans="1:15">
      <c r="A1126" s="296">
        <v>41760</v>
      </c>
      <c r="B1126" s="393"/>
      <c r="C1126" s="101">
        <v>13.42</v>
      </c>
      <c r="D1126" s="101">
        <v>2.82</v>
      </c>
      <c r="E1126" s="393"/>
      <c r="F1126" s="101">
        <v>8.41</v>
      </c>
      <c r="G1126" s="101">
        <v>2.5</v>
      </c>
      <c r="H1126" s="393"/>
      <c r="I1126" s="101">
        <v>13.3</v>
      </c>
      <c r="J1126" s="101">
        <v>3.33</v>
      </c>
      <c r="K1126" s="393"/>
      <c r="L1126" s="393"/>
      <c r="M1126" s="297">
        <v>3.254</v>
      </c>
      <c r="N1126" s="297">
        <v>4.508</v>
      </c>
      <c r="O1126" s="297">
        <v>6.3540000000000001</v>
      </c>
    </row>
    <row r="1127" spans="1:15">
      <c r="A1127" s="296">
        <v>41761</v>
      </c>
      <c r="B1127" s="393"/>
      <c r="C1127" s="102">
        <v>13.42</v>
      </c>
      <c r="D1127" s="102">
        <v>2.8</v>
      </c>
      <c r="E1127" s="393"/>
      <c r="F1127" s="102">
        <v>8.4</v>
      </c>
      <c r="G1127" s="102">
        <v>2.48</v>
      </c>
      <c r="H1127" s="393"/>
      <c r="I1127" s="102">
        <v>13.3</v>
      </c>
      <c r="J1127" s="102">
        <v>3.3</v>
      </c>
      <c r="K1127" s="393"/>
      <c r="L1127" s="393"/>
      <c r="M1127" s="297">
        <v>3.242</v>
      </c>
      <c r="N1127" s="297">
        <v>4.4980000000000002</v>
      </c>
      <c r="O1127" s="297">
        <v>6.29</v>
      </c>
    </row>
    <row r="1128" spans="1:15">
      <c r="A1128" s="296">
        <v>41764</v>
      </c>
      <c r="B1128" s="393"/>
      <c r="C1128" s="101">
        <v>13.41</v>
      </c>
      <c r="D1128" s="101">
        <v>2.81</v>
      </c>
      <c r="E1128" s="393"/>
      <c r="F1128" s="101">
        <v>8.4</v>
      </c>
      <c r="G1128" s="101">
        <v>2.48</v>
      </c>
      <c r="H1128" s="393"/>
      <c r="I1128" s="101">
        <v>13.29</v>
      </c>
      <c r="J1128" s="101">
        <v>3.31</v>
      </c>
      <c r="K1128" s="393"/>
      <c r="L1128" s="393"/>
      <c r="M1128" s="297">
        <v>3.2309999999999999</v>
      </c>
      <c r="N1128" s="297">
        <v>4.46</v>
      </c>
      <c r="O1128" s="297">
        <v>6.4340000000000002</v>
      </c>
    </row>
    <row r="1129" spans="1:15">
      <c r="A1129" s="296">
        <v>41765</v>
      </c>
      <c r="B1129" s="393"/>
      <c r="C1129" s="102">
        <v>13.41</v>
      </c>
      <c r="D1129" s="102">
        <v>2.81</v>
      </c>
      <c r="E1129" s="393"/>
      <c r="F1129" s="102">
        <v>8.39</v>
      </c>
      <c r="G1129" s="102">
        <v>2.4700000000000002</v>
      </c>
      <c r="H1129" s="393"/>
      <c r="I1129" s="102">
        <v>13.29</v>
      </c>
      <c r="J1129" s="102">
        <v>3.3</v>
      </c>
      <c r="K1129" s="393"/>
      <c r="L1129" s="393"/>
      <c r="M1129" s="297">
        <v>3.2330000000000001</v>
      </c>
      <c r="N1129" s="297">
        <v>4.4870000000000001</v>
      </c>
      <c r="O1129" s="297">
        <v>6.1829999999999998</v>
      </c>
    </row>
    <row r="1130" spans="1:15">
      <c r="A1130" s="296">
        <v>41766</v>
      </c>
      <c r="B1130" s="393"/>
      <c r="C1130" s="101">
        <v>13.4</v>
      </c>
      <c r="D1130" s="101">
        <v>2.81</v>
      </c>
      <c r="E1130" s="393"/>
      <c r="F1130" s="101">
        <v>8.39</v>
      </c>
      <c r="G1130" s="101">
        <v>2.4700000000000002</v>
      </c>
      <c r="H1130" s="393"/>
      <c r="I1130" s="101">
        <v>13.29</v>
      </c>
      <c r="J1130" s="101">
        <v>3.29</v>
      </c>
      <c r="K1130" s="393"/>
      <c r="L1130" s="393"/>
      <c r="M1130" s="297">
        <v>3.2250000000000001</v>
      </c>
      <c r="N1130" s="297">
        <v>4.4969999999999999</v>
      </c>
      <c r="O1130" s="297">
        <v>6.1849999999999996</v>
      </c>
    </row>
    <row r="1131" spans="1:15">
      <c r="A1131" s="296">
        <v>41767</v>
      </c>
      <c r="B1131" s="393"/>
      <c r="C1131" s="102">
        <v>13.4</v>
      </c>
      <c r="D1131" s="102">
        <v>2.78</v>
      </c>
      <c r="E1131" s="393"/>
      <c r="F1131" s="102">
        <v>8.39</v>
      </c>
      <c r="G1131" s="102">
        <v>2.42</v>
      </c>
      <c r="H1131" s="393"/>
      <c r="I1131" s="102">
        <v>13.28</v>
      </c>
      <c r="J1131" s="102">
        <v>3.25</v>
      </c>
      <c r="K1131" s="393"/>
      <c r="L1131" s="393"/>
      <c r="M1131" s="297">
        <v>3.1930000000000001</v>
      </c>
      <c r="N1131" s="297">
        <v>4.4470000000000001</v>
      </c>
      <c r="O1131" s="297">
        <v>6.1319999999999997</v>
      </c>
    </row>
    <row r="1132" spans="1:15">
      <c r="A1132" s="296">
        <v>41768</v>
      </c>
      <c r="B1132" s="393"/>
      <c r="C1132" s="101">
        <v>13.4</v>
      </c>
      <c r="D1132" s="101">
        <v>2.77</v>
      </c>
      <c r="E1132" s="393"/>
      <c r="F1132" s="101">
        <v>8.39</v>
      </c>
      <c r="G1132" s="101">
        <v>2.41</v>
      </c>
      <c r="H1132" s="393"/>
      <c r="I1132" s="101">
        <v>13.28</v>
      </c>
      <c r="J1132" s="101">
        <v>3.24</v>
      </c>
      <c r="K1132" s="393"/>
      <c r="L1132" s="393"/>
      <c r="M1132" s="297">
        <v>3.165</v>
      </c>
      <c r="N1132" s="297">
        <v>4.4269999999999996</v>
      </c>
      <c r="O1132" s="297">
        <v>6.0439999999999996</v>
      </c>
    </row>
    <row r="1133" spans="1:15">
      <c r="A1133" s="296">
        <v>41771</v>
      </c>
      <c r="B1133" s="393"/>
      <c r="C1133" s="102">
        <v>13.39</v>
      </c>
      <c r="D1133" s="102">
        <v>2.77</v>
      </c>
      <c r="E1133" s="393"/>
      <c r="F1133" s="102">
        <v>8.3800000000000008</v>
      </c>
      <c r="G1133" s="102">
        <v>2.41</v>
      </c>
      <c r="H1133" s="393"/>
      <c r="I1133" s="102">
        <v>13.27</v>
      </c>
      <c r="J1133" s="102">
        <v>3.24</v>
      </c>
      <c r="K1133" s="393"/>
      <c r="L1133" s="393"/>
      <c r="M1133" s="297">
        <v>3.1469999999999998</v>
      </c>
      <c r="N1133" s="297">
        <v>4.3899999999999997</v>
      </c>
      <c r="O1133" s="297">
        <v>6.0229999999999997</v>
      </c>
    </row>
    <row r="1134" spans="1:15">
      <c r="A1134" s="296">
        <v>41772</v>
      </c>
      <c r="B1134" s="393"/>
      <c r="C1134" s="101">
        <v>13.39</v>
      </c>
      <c r="D1134" s="101">
        <v>2.73</v>
      </c>
      <c r="E1134" s="393"/>
      <c r="F1134" s="101">
        <v>8.3699999999999992</v>
      </c>
      <c r="G1134" s="101">
        <v>2.36</v>
      </c>
      <c r="H1134" s="393"/>
      <c r="I1134" s="101">
        <v>13.27</v>
      </c>
      <c r="J1134" s="101">
        <v>3.19</v>
      </c>
      <c r="K1134" s="393"/>
      <c r="L1134" s="393"/>
      <c r="M1134" s="297">
        <v>3.1150000000000002</v>
      </c>
      <c r="N1134" s="297">
        <v>4.3490000000000002</v>
      </c>
      <c r="O1134" s="297">
        <v>5.9630000000000001</v>
      </c>
    </row>
    <row r="1135" spans="1:15">
      <c r="A1135" s="296">
        <v>41773</v>
      </c>
      <c r="B1135" s="393"/>
      <c r="C1135" s="102">
        <v>13.39</v>
      </c>
      <c r="D1135" s="102">
        <v>2.7</v>
      </c>
      <c r="E1135" s="393"/>
      <c r="F1135" s="102">
        <v>8.3699999999999992</v>
      </c>
      <c r="G1135" s="102">
        <v>2.34</v>
      </c>
      <c r="H1135" s="393"/>
      <c r="I1135" s="102">
        <v>13.27</v>
      </c>
      <c r="J1135" s="102">
        <v>3.16</v>
      </c>
      <c r="K1135" s="393"/>
      <c r="L1135" s="393"/>
      <c r="M1135" s="297">
        <v>3.1139999999999999</v>
      </c>
      <c r="N1135" s="297">
        <v>4.3609999999999998</v>
      </c>
      <c r="O1135" s="297">
        <v>5.968</v>
      </c>
    </row>
    <row r="1136" spans="1:15">
      <c r="A1136" s="296">
        <v>41774</v>
      </c>
      <c r="B1136" s="393"/>
      <c r="C1136" s="101">
        <v>13.38</v>
      </c>
      <c r="D1136" s="101">
        <v>2.65</v>
      </c>
      <c r="E1136" s="393"/>
      <c r="F1136" s="101">
        <v>8.3699999999999992</v>
      </c>
      <c r="G1136" s="101">
        <v>2.31</v>
      </c>
      <c r="H1136" s="393"/>
      <c r="I1136" s="101">
        <v>13.26</v>
      </c>
      <c r="J1136" s="101">
        <v>3.13</v>
      </c>
      <c r="K1136" s="393"/>
      <c r="L1136" s="393"/>
      <c r="M1136" s="297">
        <v>3.1419999999999999</v>
      </c>
      <c r="N1136" s="297">
        <v>4.3730000000000002</v>
      </c>
      <c r="O1136" s="297">
        <v>6.0190000000000001</v>
      </c>
    </row>
    <row r="1137" spans="1:15">
      <c r="A1137" s="296">
        <v>41775</v>
      </c>
      <c r="B1137" s="393"/>
      <c r="C1137" s="102">
        <v>13.38</v>
      </c>
      <c r="D1137" s="102">
        <v>2.68</v>
      </c>
      <c r="E1137" s="393"/>
      <c r="F1137" s="102">
        <v>8.3699999999999992</v>
      </c>
      <c r="G1137" s="102">
        <v>2.36</v>
      </c>
      <c r="H1137" s="393"/>
      <c r="I1137" s="102">
        <v>13.26</v>
      </c>
      <c r="J1137" s="102">
        <v>3.16</v>
      </c>
      <c r="K1137" s="393"/>
      <c r="L1137" s="393"/>
      <c r="M1137" s="297">
        <v>3.17</v>
      </c>
      <c r="N1137" s="297">
        <v>4.4249999999999998</v>
      </c>
      <c r="O1137" s="297">
        <v>6.0439999999999996</v>
      </c>
    </row>
    <row r="1138" spans="1:15">
      <c r="A1138" s="296">
        <v>41778</v>
      </c>
      <c r="B1138" s="393"/>
      <c r="C1138" s="101">
        <v>13.37</v>
      </c>
      <c r="D1138" s="101">
        <v>2.69</v>
      </c>
      <c r="E1138" s="393"/>
      <c r="F1138" s="101">
        <v>8.36</v>
      </c>
      <c r="G1138" s="101">
        <v>2.36</v>
      </c>
      <c r="H1138" s="393"/>
      <c r="I1138" s="101">
        <v>13.25</v>
      </c>
      <c r="J1138" s="101">
        <v>3.17</v>
      </c>
      <c r="K1138" s="393"/>
      <c r="L1138" s="393"/>
      <c r="M1138" s="297">
        <v>3.1680000000000001</v>
      </c>
      <c r="N1138" s="297">
        <v>4.4139999999999997</v>
      </c>
      <c r="O1138" s="297">
        <v>6.0880000000000001</v>
      </c>
    </row>
    <row r="1139" spans="1:15">
      <c r="A1139" s="296">
        <v>41779</v>
      </c>
      <c r="B1139" s="393"/>
      <c r="C1139" s="102">
        <v>13.37</v>
      </c>
      <c r="D1139" s="102">
        <v>2.7</v>
      </c>
      <c r="E1139" s="393"/>
      <c r="F1139" s="102">
        <v>8.35</v>
      </c>
      <c r="G1139" s="102">
        <v>2.38</v>
      </c>
      <c r="H1139" s="393"/>
      <c r="I1139" s="102">
        <v>13.25</v>
      </c>
      <c r="J1139" s="102">
        <v>3.19</v>
      </c>
      <c r="K1139" s="393"/>
      <c r="L1139" s="393"/>
      <c r="M1139" s="297">
        <v>3.1850000000000001</v>
      </c>
      <c r="N1139" s="297">
        <v>4.4550000000000001</v>
      </c>
      <c r="O1139" s="297">
        <v>6.1319999999999997</v>
      </c>
    </row>
    <row r="1140" spans="1:15">
      <c r="A1140" s="296">
        <v>41780</v>
      </c>
      <c r="B1140" s="393"/>
      <c r="C1140" s="101">
        <v>13.37</v>
      </c>
      <c r="D1140" s="101">
        <v>2.73</v>
      </c>
      <c r="E1140" s="393"/>
      <c r="F1140" s="101">
        <v>8.35</v>
      </c>
      <c r="G1140" s="101">
        <v>2.41</v>
      </c>
      <c r="H1140" s="393"/>
      <c r="I1140" s="101">
        <v>13.25</v>
      </c>
      <c r="J1140" s="101">
        <v>3.22</v>
      </c>
      <c r="K1140" s="393"/>
      <c r="L1140" s="393"/>
      <c r="M1140" s="297">
        <v>3.2160000000000002</v>
      </c>
      <c r="N1140" s="297">
        <v>4.5259999999999998</v>
      </c>
      <c r="O1140" s="297">
        <v>6.23</v>
      </c>
    </row>
    <row r="1141" spans="1:15">
      <c r="A1141" s="296">
        <v>41781</v>
      </c>
      <c r="B1141" s="393"/>
      <c r="C1141" s="102">
        <v>13.36</v>
      </c>
      <c r="D1141" s="102">
        <v>2.71</v>
      </c>
      <c r="E1141" s="393"/>
      <c r="F1141" s="102">
        <v>8.35</v>
      </c>
      <c r="G1141" s="102">
        <v>2.39</v>
      </c>
      <c r="H1141" s="393"/>
      <c r="I1141" s="102">
        <v>13.24</v>
      </c>
      <c r="J1141" s="102">
        <v>3.2</v>
      </c>
      <c r="K1141" s="393"/>
      <c r="L1141" s="393"/>
      <c r="M1141" s="297">
        <v>3.23</v>
      </c>
      <c r="N1141" s="297">
        <v>4.5259999999999998</v>
      </c>
      <c r="O1141" s="297">
        <v>6.1189999999999998</v>
      </c>
    </row>
    <row r="1142" spans="1:15">
      <c r="A1142" s="296">
        <v>41782</v>
      </c>
      <c r="B1142" s="393"/>
      <c r="C1142" s="101">
        <v>13.36</v>
      </c>
      <c r="D1142" s="101">
        <v>2.71</v>
      </c>
      <c r="E1142" s="393"/>
      <c r="F1142" s="101">
        <v>8.35</v>
      </c>
      <c r="G1142" s="101">
        <v>2.39</v>
      </c>
      <c r="H1142" s="393"/>
      <c r="I1142" s="101">
        <v>13.24</v>
      </c>
      <c r="J1142" s="101">
        <v>3.2</v>
      </c>
      <c r="K1142" s="393"/>
      <c r="L1142" s="393"/>
      <c r="M1142" s="297">
        <v>3.2240000000000002</v>
      </c>
      <c r="N1142" s="297">
        <v>4.5069999999999997</v>
      </c>
      <c r="O1142" s="297">
        <v>6.0830000000000002</v>
      </c>
    </row>
    <row r="1143" spans="1:15">
      <c r="A1143" s="296">
        <v>41785</v>
      </c>
      <c r="B1143" s="393"/>
      <c r="C1143" s="102">
        <v>13.35</v>
      </c>
      <c r="D1143" s="102">
        <v>2.71</v>
      </c>
      <c r="E1143" s="393"/>
      <c r="F1143" s="102">
        <v>8.34</v>
      </c>
      <c r="G1143" s="102">
        <v>2.39</v>
      </c>
      <c r="H1143" s="393"/>
      <c r="I1143" s="102">
        <v>13.23</v>
      </c>
      <c r="J1143" s="102">
        <v>3.2</v>
      </c>
      <c r="K1143" s="393"/>
      <c r="L1143" s="393"/>
      <c r="M1143" s="297">
        <v>3.21</v>
      </c>
      <c r="N1143" s="297">
        <v>4.4749999999999996</v>
      </c>
      <c r="O1143" s="297">
        <v>6.0890000000000004</v>
      </c>
    </row>
    <row r="1144" spans="1:15">
      <c r="A1144" s="296">
        <v>41786</v>
      </c>
      <c r="B1144" s="393"/>
      <c r="C1144" s="101">
        <v>13.35</v>
      </c>
      <c r="D1144" s="101">
        <v>2.69</v>
      </c>
      <c r="E1144" s="393"/>
      <c r="F1144" s="101">
        <v>8.34</v>
      </c>
      <c r="G1144" s="101">
        <v>2.35</v>
      </c>
      <c r="H1144" s="393"/>
      <c r="I1144" s="101">
        <v>13.23</v>
      </c>
      <c r="J1144" s="101">
        <v>3.17</v>
      </c>
      <c r="K1144" s="393"/>
      <c r="L1144" s="393"/>
      <c r="M1144" s="297">
        <v>3.1749999999999998</v>
      </c>
      <c r="N1144" s="297">
        <v>4.4210000000000003</v>
      </c>
      <c r="O1144" s="297">
        <v>6.0380000000000003</v>
      </c>
    </row>
    <row r="1145" spans="1:15">
      <c r="A1145" s="296">
        <v>41787</v>
      </c>
      <c r="B1145" s="393"/>
      <c r="C1145" s="102">
        <v>13.35</v>
      </c>
      <c r="D1145" s="102">
        <v>2.64</v>
      </c>
      <c r="E1145" s="393"/>
      <c r="F1145" s="102">
        <v>8.33</v>
      </c>
      <c r="G1145" s="102">
        <v>2.2999999999999998</v>
      </c>
      <c r="H1145" s="393"/>
      <c r="I1145" s="102">
        <v>13.23</v>
      </c>
      <c r="J1145" s="102">
        <v>3.13</v>
      </c>
      <c r="K1145" s="393"/>
      <c r="L1145" s="393"/>
      <c r="M1145" s="297">
        <v>3.15</v>
      </c>
      <c r="N1145" s="297">
        <v>4.4160000000000004</v>
      </c>
      <c r="O1145" s="297">
        <v>6.0789999999999997</v>
      </c>
    </row>
    <row r="1146" spans="1:15">
      <c r="A1146" s="296">
        <v>41788</v>
      </c>
      <c r="B1146" s="393"/>
      <c r="C1146" s="101">
        <v>13.34</v>
      </c>
      <c r="D1146" s="101">
        <v>2.65</v>
      </c>
      <c r="E1146" s="393"/>
      <c r="F1146" s="101">
        <v>8.33</v>
      </c>
      <c r="G1146" s="101">
        <v>2.31</v>
      </c>
      <c r="H1146" s="393"/>
      <c r="I1146" s="101">
        <v>13.23</v>
      </c>
      <c r="J1146" s="101">
        <v>3.14</v>
      </c>
      <c r="K1146" s="393"/>
      <c r="L1146" s="393"/>
      <c r="M1146" s="297">
        <v>3.1480000000000001</v>
      </c>
      <c r="N1146" s="297">
        <v>4.4169999999999998</v>
      </c>
      <c r="O1146" s="297">
        <v>6.0650000000000004</v>
      </c>
    </row>
    <row r="1147" spans="1:15">
      <c r="A1147" s="296">
        <v>41789</v>
      </c>
      <c r="B1147" s="393"/>
      <c r="C1147" s="102">
        <v>13.34</v>
      </c>
      <c r="D1147" s="102">
        <v>2.66</v>
      </c>
      <c r="E1147" s="393"/>
      <c r="F1147" s="102">
        <v>8.33</v>
      </c>
      <c r="G1147" s="102">
        <v>2.3199999999999998</v>
      </c>
      <c r="H1147" s="393"/>
      <c r="I1147" s="102">
        <v>13.22</v>
      </c>
      <c r="J1147" s="102">
        <v>3.15</v>
      </c>
      <c r="K1147" s="393"/>
      <c r="L1147" s="393"/>
      <c r="M1147" s="297">
        <v>3.2349999999999999</v>
      </c>
      <c r="N1147" s="297">
        <v>4.6509999999999998</v>
      </c>
      <c r="O1147" s="297">
        <v>6.3460000000000001</v>
      </c>
    </row>
    <row r="1148" spans="1:15">
      <c r="A1148" s="296">
        <v>41790</v>
      </c>
      <c r="B1148" s="393"/>
      <c r="C1148" s="101">
        <v>13.34</v>
      </c>
      <c r="D1148" s="101">
        <v>2.66</v>
      </c>
      <c r="E1148" s="393"/>
      <c r="F1148" s="101">
        <v>8.32</v>
      </c>
      <c r="G1148" s="101">
        <v>2.3199999999999998</v>
      </c>
      <c r="H1148" s="393"/>
      <c r="I1148" s="101">
        <v>13.22</v>
      </c>
      <c r="J1148" s="101">
        <v>3.15</v>
      </c>
      <c r="K1148" s="393"/>
      <c r="L1148" s="393"/>
      <c r="M1148" s="297"/>
      <c r="N1148" s="297"/>
      <c r="O1148" s="297"/>
    </row>
    <row r="1149" spans="1:15">
      <c r="A1149" s="296">
        <v>41792</v>
      </c>
      <c r="B1149" s="393"/>
      <c r="C1149" s="102">
        <v>13.5</v>
      </c>
      <c r="D1149" s="102">
        <v>2.68</v>
      </c>
      <c r="E1149" s="393"/>
      <c r="F1149" s="102">
        <v>8.3800000000000008</v>
      </c>
      <c r="G1149" s="102">
        <v>2.34</v>
      </c>
      <c r="H1149" s="393"/>
      <c r="I1149" s="102">
        <v>13.33</v>
      </c>
      <c r="J1149" s="102">
        <v>3.17</v>
      </c>
      <c r="K1149" s="393"/>
      <c r="L1149" s="393"/>
      <c r="M1149" s="297">
        <v>3.2269999999999999</v>
      </c>
      <c r="N1149" s="297">
        <v>4.6310000000000002</v>
      </c>
      <c r="O1149" s="297">
        <v>6.1740000000000004</v>
      </c>
    </row>
    <row r="1150" spans="1:15">
      <c r="A1150" s="296">
        <v>41793</v>
      </c>
      <c r="B1150" s="393"/>
      <c r="C1150" s="101">
        <v>13.5</v>
      </c>
      <c r="D1150" s="101">
        <v>2.72</v>
      </c>
      <c r="E1150" s="393"/>
      <c r="F1150" s="101">
        <v>8.3800000000000008</v>
      </c>
      <c r="G1150" s="101">
        <v>2.38</v>
      </c>
      <c r="H1150" s="393"/>
      <c r="I1150" s="101">
        <v>13.33</v>
      </c>
      <c r="J1150" s="101">
        <v>3.21</v>
      </c>
      <c r="K1150" s="393"/>
      <c r="L1150" s="393"/>
      <c r="M1150" s="297">
        <v>3.2280000000000002</v>
      </c>
      <c r="N1150" s="297">
        <v>4.641</v>
      </c>
      <c r="O1150" s="297">
        <v>6.1859999999999999</v>
      </c>
    </row>
    <row r="1151" spans="1:15">
      <c r="A1151" s="296">
        <v>41794</v>
      </c>
      <c r="B1151" s="393"/>
      <c r="C1151" s="102">
        <v>13.49</v>
      </c>
      <c r="D1151" s="102">
        <v>2.74</v>
      </c>
      <c r="E1151" s="393"/>
      <c r="F1151" s="102">
        <v>8.3800000000000008</v>
      </c>
      <c r="G1151" s="102">
        <v>2.4</v>
      </c>
      <c r="H1151" s="393"/>
      <c r="I1151" s="102">
        <v>13.32</v>
      </c>
      <c r="J1151" s="102">
        <v>3.23</v>
      </c>
      <c r="K1151" s="393"/>
      <c r="L1151" s="393"/>
      <c r="M1151" s="297">
        <v>3.2269999999999999</v>
      </c>
      <c r="N1151" s="297">
        <v>4.5940000000000003</v>
      </c>
      <c r="O1151" s="297">
        <v>6.17</v>
      </c>
    </row>
    <row r="1152" spans="1:15">
      <c r="A1152" s="296">
        <v>41795</v>
      </c>
      <c r="B1152" s="393"/>
      <c r="C1152" s="101">
        <v>13.49</v>
      </c>
      <c r="D1152" s="101">
        <v>2.72</v>
      </c>
      <c r="E1152" s="393"/>
      <c r="F1152" s="101">
        <v>8.3800000000000008</v>
      </c>
      <c r="G1152" s="101">
        <v>2.37</v>
      </c>
      <c r="H1152" s="393"/>
      <c r="I1152" s="101">
        <v>13.32</v>
      </c>
      <c r="J1152" s="101">
        <v>3.21</v>
      </c>
      <c r="K1152" s="393"/>
      <c r="L1152" s="393"/>
      <c r="M1152" s="297">
        <v>3.2</v>
      </c>
      <c r="N1152" s="297">
        <v>4.5190000000000001</v>
      </c>
      <c r="O1152" s="297">
        <v>6.9260000000000002</v>
      </c>
    </row>
    <row r="1153" spans="1:15">
      <c r="A1153" s="296">
        <v>41796</v>
      </c>
      <c r="B1153" s="393"/>
      <c r="C1153" s="102">
        <v>13.49</v>
      </c>
      <c r="D1153" s="102">
        <v>2.67</v>
      </c>
      <c r="E1153" s="393"/>
      <c r="F1153" s="102">
        <v>8.3699999999999992</v>
      </c>
      <c r="G1153" s="102">
        <v>2.29</v>
      </c>
      <c r="H1153" s="393"/>
      <c r="I1153" s="102">
        <v>13.32</v>
      </c>
      <c r="J1153" s="102">
        <v>3.15</v>
      </c>
      <c r="K1153" s="393"/>
      <c r="L1153" s="393"/>
      <c r="M1153" s="297">
        <v>3.1179999999999999</v>
      </c>
      <c r="N1153" s="297">
        <v>4.423</v>
      </c>
      <c r="O1153" s="297">
        <v>6.86</v>
      </c>
    </row>
    <row r="1154" spans="1:15">
      <c r="A1154" s="296">
        <v>41799</v>
      </c>
      <c r="B1154" s="393"/>
      <c r="C1154" s="101">
        <v>13.48</v>
      </c>
      <c r="D1154" s="101">
        <v>2.68</v>
      </c>
      <c r="E1154" s="393"/>
      <c r="F1154" s="101">
        <v>8.36</v>
      </c>
      <c r="G1154" s="101">
        <v>2.2999999999999998</v>
      </c>
      <c r="H1154" s="393"/>
      <c r="I1154" s="101">
        <v>13.31</v>
      </c>
      <c r="J1154" s="101">
        <v>3.15</v>
      </c>
      <c r="K1154" s="393"/>
      <c r="L1154" s="393"/>
      <c r="M1154" s="297">
        <v>3.0630000000000002</v>
      </c>
      <c r="N1154" s="297">
        <v>4.3659999999999997</v>
      </c>
      <c r="O1154" s="297">
        <v>6.9349999999999996</v>
      </c>
    </row>
    <row r="1155" spans="1:15">
      <c r="A1155" s="296">
        <v>41800</v>
      </c>
      <c r="B1155" s="393"/>
      <c r="C1155" s="102">
        <v>13.48</v>
      </c>
      <c r="D1155" s="102">
        <v>2.69</v>
      </c>
      <c r="E1155" s="393"/>
      <c r="F1155" s="102">
        <v>8.36</v>
      </c>
      <c r="G1155" s="102">
        <v>2.31</v>
      </c>
      <c r="H1155" s="393"/>
      <c r="I1155" s="102">
        <v>13.31</v>
      </c>
      <c r="J1155" s="102">
        <v>3.16</v>
      </c>
      <c r="K1155" s="393"/>
      <c r="L1155" s="393"/>
      <c r="M1155" s="297">
        <v>3.0510000000000002</v>
      </c>
      <c r="N1155" s="297">
        <v>4.3230000000000004</v>
      </c>
      <c r="O1155" s="297">
        <v>6.9020000000000001</v>
      </c>
    </row>
    <row r="1156" spans="1:15">
      <c r="A1156" s="296">
        <v>41801</v>
      </c>
      <c r="B1156" s="393"/>
      <c r="C1156" s="101">
        <v>13.47</v>
      </c>
      <c r="D1156" s="101">
        <v>2.69</v>
      </c>
      <c r="E1156" s="393"/>
      <c r="F1156" s="101">
        <v>8.36</v>
      </c>
      <c r="G1156" s="101">
        <v>2.2999999999999998</v>
      </c>
      <c r="H1156" s="393"/>
      <c r="I1156" s="101">
        <v>13.3</v>
      </c>
      <c r="J1156" s="101">
        <v>3.16</v>
      </c>
      <c r="K1156" s="393"/>
      <c r="L1156" s="393"/>
      <c r="M1156" s="297">
        <v>3.0569999999999999</v>
      </c>
      <c r="N1156" s="297">
        <v>4.3550000000000004</v>
      </c>
      <c r="O1156" s="297">
        <v>7.0570000000000004</v>
      </c>
    </row>
    <row r="1157" spans="1:15">
      <c r="A1157" s="296">
        <v>41802</v>
      </c>
      <c r="B1157" s="393"/>
      <c r="C1157" s="102">
        <v>13.47</v>
      </c>
      <c r="D1157" s="102">
        <v>2.68</v>
      </c>
      <c r="E1157" s="393"/>
      <c r="F1157" s="102">
        <v>8.36</v>
      </c>
      <c r="G1157" s="102">
        <v>2.29</v>
      </c>
      <c r="H1157" s="393"/>
      <c r="I1157" s="102">
        <v>13.3</v>
      </c>
      <c r="J1157" s="102">
        <v>3.16</v>
      </c>
      <c r="K1157" s="393"/>
      <c r="L1157" s="393"/>
      <c r="M1157" s="297">
        <v>3.052</v>
      </c>
      <c r="N1157" s="297">
        <v>4.3630000000000004</v>
      </c>
      <c r="O1157" s="297">
        <v>7.032</v>
      </c>
    </row>
    <row r="1158" spans="1:15">
      <c r="A1158" s="296">
        <v>41803</v>
      </c>
      <c r="B1158" s="393"/>
      <c r="C1158" s="101">
        <v>13.47</v>
      </c>
      <c r="D1158" s="101">
        <v>2.67</v>
      </c>
      <c r="E1158" s="393"/>
      <c r="F1158" s="101">
        <v>8.35</v>
      </c>
      <c r="G1158" s="101">
        <v>2.29</v>
      </c>
      <c r="H1158" s="393"/>
      <c r="I1158" s="101">
        <v>13.3</v>
      </c>
      <c r="J1158" s="101">
        <v>3.14</v>
      </c>
      <c r="K1158" s="393"/>
      <c r="L1158" s="393"/>
      <c r="M1158" s="297">
        <v>3.0710000000000002</v>
      </c>
      <c r="N1158" s="297">
        <v>4.3899999999999997</v>
      </c>
      <c r="O1158" s="297">
        <v>7.0350000000000001</v>
      </c>
    </row>
    <row r="1159" spans="1:15">
      <c r="A1159" s="296">
        <v>41806</v>
      </c>
      <c r="B1159" s="393"/>
      <c r="C1159" s="102">
        <v>13.46</v>
      </c>
      <c r="D1159" s="102">
        <v>2.66</v>
      </c>
      <c r="E1159" s="393"/>
      <c r="F1159" s="102">
        <v>8.35</v>
      </c>
      <c r="G1159" s="102">
        <v>2.27</v>
      </c>
      <c r="H1159" s="393"/>
      <c r="I1159" s="102">
        <v>13.29</v>
      </c>
      <c r="J1159" s="102">
        <v>3.13</v>
      </c>
      <c r="K1159" s="393"/>
      <c r="L1159" s="393"/>
      <c r="M1159" s="297">
        <v>3.07</v>
      </c>
      <c r="N1159" s="297">
        <v>4.375</v>
      </c>
      <c r="O1159" s="297">
        <v>7.4160000000000004</v>
      </c>
    </row>
    <row r="1160" spans="1:15">
      <c r="A1160" s="296">
        <v>41807</v>
      </c>
      <c r="B1160" s="393"/>
      <c r="C1160" s="101">
        <v>13.46</v>
      </c>
      <c r="D1160" s="101">
        <v>2.7</v>
      </c>
      <c r="E1160" s="393"/>
      <c r="F1160" s="101">
        <v>8.34</v>
      </c>
      <c r="G1160" s="101">
        <v>2.3199999999999998</v>
      </c>
      <c r="H1160" s="393"/>
      <c r="I1160" s="101">
        <v>13.29</v>
      </c>
      <c r="J1160" s="101">
        <v>3.16</v>
      </c>
      <c r="K1160" s="393"/>
      <c r="L1160" s="393"/>
      <c r="M1160" s="297">
        <v>3.0760000000000001</v>
      </c>
      <c r="N1160" s="297">
        <v>4.351</v>
      </c>
      <c r="O1160" s="297">
        <v>7.5869999999999997</v>
      </c>
    </row>
    <row r="1161" spans="1:15">
      <c r="A1161" s="296">
        <v>41808</v>
      </c>
      <c r="B1161" s="393"/>
      <c r="C1161" s="102">
        <v>13.45</v>
      </c>
      <c r="D1161" s="102">
        <v>2.67</v>
      </c>
      <c r="E1161" s="393"/>
      <c r="F1161" s="102">
        <v>8.34</v>
      </c>
      <c r="G1161" s="102">
        <v>2.29</v>
      </c>
      <c r="H1161" s="393"/>
      <c r="I1161" s="102">
        <v>13.28</v>
      </c>
      <c r="J1161" s="102">
        <v>3.14</v>
      </c>
      <c r="K1161" s="393"/>
      <c r="L1161" s="393"/>
      <c r="M1161" s="297">
        <v>3.0680000000000001</v>
      </c>
      <c r="N1161" s="297">
        <v>4.3520000000000003</v>
      </c>
      <c r="O1161" s="297">
        <v>7.625</v>
      </c>
    </row>
    <row r="1162" spans="1:15">
      <c r="A1162" s="296">
        <v>41809</v>
      </c>
      <c r="B1162" s="393"/>
      <c r="C1162" s="101">
        <v>13.45</v>
      </c>
      <c r="D1162" s="101">
        <v>2.63</v>
      </c>
      <c r="E1162" s="393"/>
      <c r="F1162" s="101">
        <v>8.34</v>
      </c>
      <c r="G1162" s="101">
        <v>2.2400000000000002</v>
      </c>
      <c r="H1162" s="393"/>
      <c r="I1162" s="101">
        <v>13.28</v>
      </c>
      <c r="J1162" s="101">
        <v>3.1</v>
      </c>
      <c r="K1162" s="393"/>
      <c r="L1162" s="393"/>
      <c r="M1162" s="297">
        <v>3.0390000000000001</v>
      </c>
      <c r="N1162" s="297">
        <v>4.2919999999999998</v>
      </c>
      <c r="O1162" s="297">
        <v>7.7329999999999997</v>
      </c>
    </row>
    <row r="1163" spans="1:15">
      <c r="A1163" s="296">
        <v>41810</v>
      </c>
      <c r="B1163" s="393"/>
      <c r="C1163" s="102">
        <v>13.45</v>
      </c>
      <c r="D1163" s="102">
        <v>2.65</v>
      </c>
      <c r="E1163" s="393"/>
      <c r="F1163" s="102">
        <v>8.33</v>
      </c>
      <c r="G1163" s="102">
        <v>2.2599999999999998</v>
      </c>
      <c r="H1163" s="393"/>
      <c r="I1163" s="102">
        <v>13.28</v>
      </c>
      <c r="J1163" s="102">
        <v>3.12</v>
      </c>
      <c r="K1163" s="393"/>
      <c r="L1163" s="393"/>
      <c r="M1163" s="297">
        <v>3.0379999999999998</v>
      </c>
      <c r="N1163" s="297">
        <v>4.2679999999999998</v>
      </c>
      <c r="O1163" s="297">
        <v>7.859</v>
      </c>
    </row>
    <row r="1164" spans="1:15">
      <c r="A1164" s="296">
        <v>41813</v>
      </c>
      <c r="B1164" s="393"/>
      <c r="C1164" s="101">
        <v>13.44</v>
      </c>
      <c r="D1164" s="101">
        <v>2.63</v>
      </c>
      <c r="E1164" s="393"/>
      <c r="F1164" s="101">
        <v>8.33</v>
      </c>
      <c r="G1164" s="101">
        <v>2.2400000000000002</v>
      </c>
      <c r="H1164" s="393"/>
      <c r="I1164" s="101">
        <v>13.27</v>
      </c>
      <c r="J1164" s="101">
        <v>3.1</v>
      </c>
      <c r="K1164" s="393"/>
      <c r="L1164" s="393"/>
      <c r="M1164" s="297">
        <v>3.048</v>
      </c>
      <c r="N1164" s="297">
        <v>4.3079999999999998</v>
      </c>
      <c r="O1164" s="297">
        <v>8.5020000000000007</v>
      </c>
    </row>
    <row r="1165" spans="1:15">
      <c r="A1165" s="296">
        <v>41814</v>
      </c>
      <c r="B1165" s="393"/>
      <c r="C1165" s="102">
        <v>13.44</v>
      </c>
      <c r="D1165" s="102">
        <v>2.64</v>
      </c>
      <c r="E1165" s="393"/>
      <c r="F1165" s="102">
        <v>8.32</v>
      </c>
      <c r="G1165" s="102">
        <v>2.25</v>
      </c>
      <c r="H1165" s="393"/>
      <c r="I1165" s="102">
        <v>13.27</v>
      </c>
      <c r="J1165" s="102">
        <v>3.1</v>
      </c>
      <c r="K1165" s="393"/>
      <c r="L1165" s="393"/>
      <c r="M1165" s="297">
        <v>3.0470000000000002</v>
      </c>
      <c r="N1165" s="297">
        <v>4.3330000000000002</v>
      </c>
      <c r="O1165" s="297">
        <v>8.8379999999999992</v>
      </c>
    </row>
    <row r="1166" spans="1:15">
      <c r="A1166" s="296">
        <v>41815</v>
      </c>
      <c r="B1166" s="393"/>
      <c r="C1166" s="101">
        <v>13.43</v>
      </c>
      <c r="D1166" s="101">
        <v>2.58</v>
      </c>
      <c r="E1166" s="393"/>
      <c r="F1166" s="101">
        <v>8.32</v>
      </c>
      <c r="G1166" s="101">
        <v>2.2000000000000002</v>
      </c>
      <c r="H1166" s="393"/>
      <c r="I1166" s="101">
        <v>13.27</v>
      </c>
      <c r="J1166" s="101">
        <v>3.06</v>
      </c>
      <c r="K1166" s="393"/>
      <c r="L1166" s="393"/>
      <c r="M1166" s="297">
        <v>3.1</v>
      </c>
      <c r="N1166" s="297">
        <v>4.3559999999999999</v>
      </c>
      <c r="O1166" s="297">
        <v>9.266</v>
      </c>
    </row>
    <row r="1167" spans="1:15">
      <c r="A1167" s="296">
        <v>41816</v>
      </c>
      <c r="B1167" s="393"/>
      <c r="C1167" s="102">
        <v>13.43</v>
      </c>
      <c r="D1167" s="102">
        <v>2.57</v>
      </c>
      <c r="E1167" s="393"/>
      <c r="F1167" s="102">
        <v>8.32</v>
      </c>
      <c r="G1167" s="102">
        <v>2.19</v>
      </c>
      <c r="H1167" s="393"/>
      <c r="I1167" s="102">
        <v>13.26</v>
      </c>
      <c r="J1167" s="102">
        <v>3.04</v>
      </c>
      <c r="K1167" s="393"/>
      <c r="L1167" s="393"/>
      <c r="M1167" s="297">
        <v>3.1150000000000002</v>
      </c>
      <c r="N1167" s="297">
        <v>4.4169999999999998</v>
      </c>
      <c r="O1167" s="297">
        <v>9.8689999999999998</v>
      </c>
    </row>
    <row r="1168" spans="1:15">
      <c r="A1168" s="296">
        <v>41817</v>
      </c>
      <c r="B1168" s="393"/>
      <c r="C1168" s="101">
        <v>13.43</v>
      </c>
      <c r="D1168" s="101">
        <v>2.58</v>
      </c>
      <c r="E1168" s="393"/>
      <c r="F1168" s="101">
        <v>8.32</v>
      </c>
      <c r="G1168" s="101">
        <v>2.21</v>
      </c>
      <c r="H1168" s="393"/>
      <c r="I1168" s="101">
        <v>13.26</v>
      </c>
      <c r="J1168" s="101">
        <v>3.05</v>
      </c>
      <c r="K1168" s="393"/>
      <c r="L1168" s="393"/>
      <c r="M1168" s="297">
        <v>3.0870000000000002</v>
      </c>
      <c r="N1168" s="297">
        <v>4.4850000000000003</v>
      </c>
      <c r="O1168" s="297">
        <v>10.715</v>
      </c>
    </row>
    <row r="1169" spans="1:15">
      <c r="A1169" s="296">
        <v>41820</v>
      </c>
      <c r="B1169" s="393"/>
      <c r="C1169" s="102">
        <v>13.42</v>
      </c>
      <c r="D1169" s="102">
        <v>2.57</v>
      </c>
      <c r="E1169" s="393"/>
      <c r="F1169" s="102">
        <v>8.31</v>
      </c>
      <c r="G1169" s="102">
        <v>2.2000000000000002</v>
      </c>
      <c r="H1169" s="393"/>
      <c r="I1169" s="102">
        <v>13.25</v>
      </c>
      <c r="J1169" s="102">
        <v>3.05</v>
      </c>
      <c r="K1169" s="393"/>
      <c r="L1169" s="393"/>
      <c r="M1169" s="297">
        <v>3.1840000000000002</v>
      </c>
      <c r="N1169" s="297">
        <v>4.6790000000000003</v>
      </c>
      <c r="O1169" s="297">
        <v>6.0709999999999997</v>
      </c>
    </row>
    <row r="1170" spans="1:15">
      <c r="A1170" s="296">
        <v>41821</v>
      </c>
      <c r="B1170" s="393"/>
      <c r="C1170" s="101">
        <v>13.52</v>
      </c>
      <c r="D1170" s="101">
        <v>2.58</v>
      </c>
      <c r="E1170" s="393"/>
      <c r="F1170" s="101">
        <v>8.39</v>
      </c>
      <c r="G1170" s="101">
        <v>2.2200000000000002</v>
      </c>
      <c r="H1170" s="393"/>
      <c r="I1170" s="101">
        <v>13.35</v>
      </c>
      <c r="J1170" s="101">
        <v>3.09</v>
      </c>
      <c r="K1170" s="393"/>
      <c r="L1170" s="393"/>
      <c r="M1170" s="297">
        <v>3.1930000000000001</v>
      </c>
      <c r="N1170" s="297">
        <v>4.6950000000000003</v>
      </c>
      <c r="O1170" s="297">
        <v>6.0789999999999997</v>
      </c>
    </row>
    <row r="1171" spans="1:15">
      <c r="A1171" s="296">
        <v>41822</v>
      </c>
      <c r="B1171" s="393"/>
      <c r="C1171" s="102">
        <v>13.52</v>
      </c>
      <c r="D1171" s="102">
        <v>2.61</v>
      </c>
      <c r="E1171" s="393"/>
      <c r="F1171" s="102">
        <v>8.39</v>
      </c>
      <c r="G1171" s="102">
        <v>2.25</v>
      </c>
      <c r="H1171" s="393"/>
      <c r="I1171" s="102">
        <v>13.35</v>
      </c>
      <c r="J1171" s="102">
        <v>3.12</v>
      </c>
      <c r="K1171" s="393"/>
      <c r="L1171" s="393"/>
      <c r="M1171" s="297">
        <v>3.1909999999999998</v>
      </c>
      <c r="N1171" s="297">
        <v>4.6760000000000002</v>
      </c>
      <c r="O1171" s="297">
        <v>6.0670000000000002</v>
      </c>
    </row>
    <row r="1172" spans="1:15">
      <c r="A1172" s="296">
        <v>41823</v>
      </c>
      <c r="B1172" s="393"/>
      <c r="C1172" s="101">
        <v>13.52</v>
      </c>
      <c r="D1172" s="101">
        <v>2.62</v>
      </c>
      <c r="E1172" s="393"/>
      <c r="F1172" s="101">
        <v>8.3800000000000008</v>
      </c>
      <c r="G1172" s="101">
        <v>2.2599999999999998</v>
      </c>
      <c r="H1172" s="393"/>
      <c r="I1172" s="101">
        <v>13.35</v>
      </c>
      <c r="J1172" s="101">
        <v>3.13</v>
      </c>
      <c r="K1172" s="393"/>
      <c r="L1172" s="393"/>
      <c r="M1172" s="297">
        <v>3.1840000000000002</v>
      </c>
      <c r="N1172" s="297">
        <v>4.6619999999999999</v>
      </c>
      <c r="O1172" s="297">
        <v>6.008</v>
      </c>
    </row>
    <row r="1173" spans="1:15">
      <c r="A1173" s="296">
        <v>41824</v>
      </c>
      <c r="B1173" s="393"/>
      <c r="C1173" s="102">
        <v>13.51</v>
      </c>
      <c r="D1173" s="102">
        <v>2.6</v>
      </c>
      <c r="E1173" s="393"/>
      <c r="F1173" s="102">
        <v>8.3800000000000008</v>
      </c>
      <c r="G1173" s="102">
        <v>2.2400000000000002</v>
      </c>
      <c r="H1173" s="393"/>
      <c r="I1173" s="102">
        <v>13.34</v>
      </c>
      <c r="J1173" s="102">
        <v>3.11</v>
      </c>
      <c r="K1173" s="393"/>
      <c r="L1173" s="393"/>
      <c r="M1173" s="297">
        <v>3.181</v>
      </c>
      <c r="N1173" s="297">
        <v>4.6639999999999997</v>
      </c>
      <c r="O1173" s="297">
        <v>5.9809999999999999</v>
      </c>
    </row>
    <row r="1174" spans="1:15">
      <c r="A1174" s="296">
        <v>41827</v>
      </c>
      <c r="B1174" s="393"/>
      <c r="C1174" s="101">
        <v>13.51</v>
      </c>
      <c r="D1174" s="101">
        <v>2.59</v>
      </c>
      <c r="E1174" s="393"/>
      <c r="F1174" s="101">
        <v>8.3699999999999992</v>
      </c>
      <c r="G1174" s="101">
        <v>2.2200000000000002</v>
      </c>
      <c r="H1174" s="393"/>
      <c r="I1174" s="101">
        <v>13.34</v>
      </c>
      <c r="J1174" s="101">
        <v>3.1</v>
      </c>
      <c r="K1174" s="393"/>
      <c r="L1174" s="393"/>
      <c r="M1174" s="297">
        <v>3.1680000000000001</v>
      </c>
      <c r="N1174" s="297">
        <v>4.625</v>
      </c>
      <c r="O1174" s="297">
        <v>5.93</v>
      </c>
    </row>
    <row r="1175" spans="1:15">
      <c r="A1175" s="296">
        <v>41828</v>
      </c>
      <c r="B1175" s="393"/>
      <c r="C1175" s="102">
        <v>13.5</v>
      </c>
      <c r="D1175" s="102">
        <v>2.56</v>
      </c>
      <c r="E1175" s="393"/>
      <c r="F1175" s="102">
        <v>8.3699999999999992</v>
      </c>
      <c r="G1175" s="102">
        <v>2.2000000000000002</v>
      </c>
      <c r="H1175" s="393"/>
      <c r="I1175" s="102">
        <v>13.33</v>
      </c>
      <c r="J1175" s="102">
        <v>3.08</v>
      </c>
      <c r="K1175" s="393"/>
      <c r="L1175" s="393"/>
      <c r="M1175" s="297">
        <v>3.18</v>
      </c>
      <c r="N1175" s="297">
        <v>4.6779999999999999</v>
      </c>
      <c r="O1175" s="297">
        <v>5.9770000000000003</v>
      </c>
    </row>
    <row r="1176" spans="1:15">
      <c r="A1176" s="296">
        <v>41829</v>
      </c>
      <c r="B1176" s="393"/>
      <c r="C1176" s="101">
        <v>13.5</v>
      </c>
      <c r="D1176" s="101">
        <v>2.57</v>
      </c>
      <c r="E1176" s="393"/>
      <c r="F1176" s="101">
        <v>8.3699999999999992</v>
      </c>
      <c r="G1176" s="101">
        <v>2.21</v>
      </c>
      <c r="H1176" s="393"/>
      <c r="I1176" s="101">
        <v>13.33</v>
      </c>
      <c r="J1176" s="101">
        <v>3.09</v>
      </c>
      <c r="K1176" s="393"/>
      <c r="L1176" s="393"/>
      <c r="M1176" s="297">
        <v>3.2229999999999999</v>
      </c>
      <c r="N1176" s="297">
        <v>4.7370000000000001</v>
      </c>
      <c r="O1176" s="297">
        <v>6.0529999999999999</v>
      </c>
    </row>
    <row r="1177" spans="1:15">
      <c r="A1177" s="296">
        <v>41830</v>
      </c>
      <c r="B1177" s="393"/>
      <c r="C1177" s="102">
        <v>13.5</v>
      </c>
      <c r="D1177" s="102">
        <v>2.5499999999999998</v>
      </c>
      <c r="E1177" s="393"/>
      <c r="F1177" s="102">
        <v>8.36</v>
      </c>
      <c r="G1177" s="102">
        <v>2.21</v>
      </c>
      <c r="H1177" s="393"/>
      <c r="I1177" s="102">
        <v>13.33</v>
      </c>
      <c r="J1177" s="102">
        <v>3.08</v>
      </c>
      <c r="K1177" s="393"/>
      <c r="L1177" s="393"/>
      <c r="M1177" s="297">
        <v>3.2749999999999999</v>
      </c>
      <c r="N1177" s="297">
        <v>4.8550000000000004</v>
      </c>
      <c r="O1177" s="297">
        <v>6.33</v>
      </c>
    </row>
    <row r="1178" spans="1:15">
      <c r="A1178" s="296">
        <v>41831</v>
      </c>
      <c r="B1178" s="393"/>
      <c r="C1178" s="101">
        <v>13.5</v>
      </c>
      <c r="D1178" s="101">
        <v>2.5499999999999998</v>
      </c>
      <c r="E1178" s="393"/>
      <c r="F1178" s="101">
        <v>8.36</v>
      </c>
      <c r="G1178" s="101">
        <v>2.21</v>
      </c>
      <c r="H1178" s="393"/>
      <c r="I1178" s="101">
        <v>13.32</v>
      </c>
      <c r="J1178" s="101">
        <v>3.07</v>
      </c>
      <c r="K1178" s="393"/>
      <c r="L1178" s="393"/>
      <c r="M1178" s="297">
        <v>3.2610000000000001</v>
      </c>
      <c r="N1178" s="297">
        <v>4.8520000000000003</v>
      </c>
      <c r="O1178" s="297">
        <v>6.3410000000000002</v>
      </c>
    </row>
    <row r="1179" spans="1:15">
      <c r="A1179" s="296">
        <v>41834</v>
      </c>
      <c r="B1179" s="393"/>
      <c r="C1179" s="102">
        <v>13.49</v>
      </c>
      <c r="D1179" s="102">
        <v>2.5499999999999998</v>
      </c>
      <c r="E1179" s="393"/>
      <c r="F1179" s="102">
        <v>8.35</v>
      </c>
      <c r="G1179" s="102">
        <v>2.21</v>
      </c>
      <c r="H1179" s="393"/>
      <c r="I1179" s="102">
        <v>13.32</v>
      </c>
      <c r="J1179" s="102">
        <v>3.07</v>
      </c>
      <c r="K1179" s="393"/>
      <c r="L1179" s="393"/>
      <c r="M1179" s="297">
        <v>3.278</v>
      </c>
      <c r="N1179" s="297">
        <v>4.8710000000000004</v>
      </c>
      <c r="O1179" s="297">
        <v>6.2910000000000004</v>
      </c>
    </row>
    <row r="1180" spans="1:15">
      <c r="A1180" s="296">
        <v>41835</v>
      </c>
      <c r="B1180" s="393"/>
      <c r="C1180" s="101">
        <v>13.48</v>
      </c>
      <c r="D1180" s="101">
        <v>2.5499999999999998</v>
      </c>
      <c r="E1180" s="393"/>
      <c r="F1180" s="101">
        <v>8.35</v>
      </c>
      <c r="G1180" s="101">
        <v>2.21</v>
      </c>
      <c r="H1180" s="393"/>
      <c r="I1180" s="101">
        <v>13.31</v>
      </c>
      <c r="J1180" s="101">
        <v>3.08</v>
      </c>
      <c r="K1180" s="393"/>
      <c r="L1180" s="393"/>
      <c r="M1180" s="297">
        <v>3.2890000000000001</v>
      </c>
      <c r="N1180" s="297">
        <v>4.8789999999999996</v>
      </c>
      <c r="O1180" s="297">
        <v>6.327</v>
      </c>
    </row>
    <row r="1181" spans="1:15">
      <c r="A1181" s="296">
        <v>41836</v>
      </c>
      <c r="B1181" s="393"/>
      <c r="C1181" s="102">
        <v>13.48</v>
      </c>
      <c r="D1181" s="102">
        <v>2.5299999999999998</v>
      </c>
      <c r="E1181" s="393"/>
      <c r="F1181" s="102">
        <v>8.35</v>
      </c>
      <c r="G1181" s="102">
        <v>2.2000000000000002</v>
      </c>
      <c r="H1181" s="393"/>
      <c r="I1181" s="102">
        <v>13.31</v>
      </c>
      <c r="J1181" s="102">
        <v>3.06</v>
      </c>
      <c r="K1181" s="393"/>
      <c r="L1181" s="393"/>
      <c r="M1181" s="297">
        <v>3.2730000000000001</v>
      </c>
      <c r="N1181" s="297">
        <v>4.87</v>
      </c>
      <c r="O1181" s="297">
        <v>6.3769999999999998</v>
      </c>
    </row>
    <row r="1182" spans="1:15">
      <c r="A1182" s="296">
        <v>41837</v>
      </c>
      <c r="B1182" s="393"/>
      <c r="C1182" s="101">
        <v>13.48</v>
      </c>
      <c r="D1182" s="101">
        <v>2.5</v>
      </c>
      <c r="E1182" s="393"/>
      <c r="F1182" s="101">
        <v>8.35</v>
      </c>
      <c r="G1182" s="101">
        <v>2.17</v>
      </c>
      <c r="H1182" s="393"/>
      <c r="I1182" s="101">
        <v>13.31</v>
      </c>
      <c r="J1182" s="101">
        <v>3.04</v>
      </c>
      <c r="K1182" s="393"/>
      <c r="L1182" s="393"/>
      <c r="M1182" s="297">
        <v>3.2690000000000001</v>
      </c>
      <c r="N1182" s="297">
        <v>4.8760000000000003</v>
      </c>
      <c r="O1182" s="297">
        <v>6.415</v>
      </c>
    </row>
    <row r="1183" spans="1:15">
      <c r="A1183" s="296">
        <v>41838</v>
      </c>
      <c r="B1183" s="393"/>
      <c r="C1183" s="102">
        <v>13.48</v>
      </c>
      <c r="D1183" s="102">
        <v>2.5</v>
      </c>
      <c r="E1183" s="393"/>
      <c r="F1183" s="102">
        <v>8.34</v>
      </c>
      <c r="G1183" s="102">
        <v>2.1800000000000002</v>
      </c>
      <c r="H1183" s="393"/>
      <c r="I1183" s="102">
        <v>13.31</v>
      </c>
      <c r="J1183" s="102">
        <v>3.04</v>
      </c>
      <c r="K1183" s="393"/>
      <c r="L1183" s="393"/>
      <c r="M1183" s="297">
        <v>3.2850000000000001</v>
      </c>
      <c r="N1183" s="297">
        <v>4.91</v>
      </c>
      <c r="O1183" s="297">
        <v>6.4820000000000002</v>
      </c>
    </row>
    <row r="1184" spans="1:15">
      <c r="A1184" s="296">
        <v>41841</v>
      </c>
      <c r="B1184" s="393"/>
      <c r="C1184" s="101">
        <v>13.47</v>
      </c>
      <c r="D1184" s="101">
        <v>2.48</v>
      </c>
      <c r="E1184" s="393"/>
      <c r="F1184" s="101">
        <v>8.33</v>
      </c>
      <c r="G1184" s="101">
        <v>2.16</v>
      </c>
      <c r="H1184" s="393"/>
      <c r="I1184" s="101">
        <v>13.3</v>
      </c>
      <c r="J1184" s="101">
        <v>3.03</v>
      </c>
      <c r="K1184" s="393"/>
      <c r="L1184" s="393"/>
      <c r="M1184" s="297">
        <v>3.2810000000000001</v>
      </c>
      <c r="N1184" s="297">
        <v>4.9089999999999998</v>
      </c>
      <c r="O1184" s="297">
        <v>6.548</v>
      </c>
    </row>
    <row r="1185" spans="1:15">
      <c r="A1185" s="296">
        <v>41842</v>
      </c>
      <c r="B1185" s="393"/>
      <c r="C1185" s="102">
        <v>13.47</v>
      </c>
      <c r="D1185" s="102">
        <v>2.5099999999999998</v>
      </c>
      <c r="E1185" s="393"/>
      <c r="F1185" s="102">
        <v>8.33</v>
      </c>
      <c r="G1185" s="102">
        <v>2.1800000000000002</v>
      </c>
      <c r="H1185" s="393"/>
      <c r="I1185" s="102">
        <v>13.29</v>
      </c>
      <c r="J1185" s="102">
        <v>3.05</v>
      </c>
      <c r="K1185" s="393"/>
      <c r="L1185" s="393"/>
      <c r="M1185" s="297">
        <v>3.2810000000000001</v>
      </c>
      <c r="N1185" s="297">
        <v>4.9210000000000003</v>
      </c>
      <c r="O1185" s="297">
        <v>6.5890000000000004</v>
      </c>
    </row>
    <row r="1186" spans="1:15">
      <c r="A1186" s="296">
        <v>41843</v>
      </c>
      <c r="B1186" s="393"/>
      <c r="C1186" s="101">
        <v>13.46</v>
      </c>
      <c r="D1186" s="101">
        <v>2.48</v>
      </c>
      <c r="E1186" s="393"/>
      <c r="F1186" s="101">
        <v>8.33</v>
      </c>
      <c r="G1186" s="101">
        <v>2.16</v>
      </c>
      <c r="H1186" s="393"/>
      <c r="I1186" s="101">
        <v>13.29</v>
      </c>
      <c r="J1186" s="101">
        <v>3.03</v>
      </c>
      <c r="K1186" s="393"/>
      <c r="L1186" s="393"/>
      <c r="M1186" s="297">
        <v>3.2639999999999998</v>
      </c>
      <c r="N1186" s="297">
        <v>4.8819999999999997</v>
      </c>
      <c r="O1186" s="297">
        <v>6.5830000000000002</v>
      </c>
    </row>
    <row r="1187" spans="1:15">
      <c r="A1187" s="296">
        <v>41844</v>
      </c>
      <c r="B1187" s="393"/>
      <c r="C1187" s="102">
        <v>13.46</v>
      </c>
      <c r="D1187" s="102">
        <v>2.5</v>
      </c>
      <c r="E1187" s="393"/>
      <c r="F1187" s="102">
        <v>8.33</v>
      </c>
      <c r="G1187" s="102">
        <v>2.1800000000000002</v>
      </c>
      <c r="H1187" s="393"/>
      <c r="I1187" s="102">
        <v>13.29</v>
      </c>
      <c r="J1187" s="102">
        <v>3.05</v>
      </c>
      <c r="K1187" s="393"/>
      <c r="L1187" s="393"/>
      <c r="M1187" s="297">
        <v>3.254</v>
      </c>
      <c r="N1187" s="297">
        <v>4.8659999999999997</v>
      </c>
      <c r="O1187" s="297">
        <v>6.6059999999999999</v>
      </c>
    </row>
    <row r="1188" spans="1:15">
      <c r="A1188" s="296">
        <v>41845</v>
      </c>
      <c r="B1188" s="393"/>
      <c r="C1188" s="101">
        <v>13.46</v>
      </c>
      <c r="D1188" s="101">
        <v>2.4700000000000002</v>
      </c>
      <c r="E1188" s="393"/>
      <c r="F1188" s="101">
        <v>8.32</v>
      </c>
      <c r="G1188" s="101">
        <v>2.15</v>
      </c>
      <c r="H1188" s="393"/>
      <c r="I1188" s="101">
        <v>13.29</v>
      </c>
      <c r="J1188" s="101">
        <v>3.02</v>
      </c>
      <c r="K1188" s="393"/>
      <c r="L1188" s="393"/>
      <c r="M1188" s="297">
        <v>3.2490000000000001</v>
      </c>
      <c r="N1188" s="297">
        <v>4.875</v>
      </c>
      <c r="O1188" s="297">
        <v>6.6139999999999999</v>
      </c>
    </row>
    <row r="1189" spans="1:15">
      <c r="A1189" s="296">
        <v>41848</v>
      </c>
      <c r="B1189" s="393"/>
      <c r="C1189" s="102">
        <v>13.45</v>
      </c>
      <c r="D1189" s="102">
        <v>2.46</v>
      </c>
      <c r="E1189" s="393"/>
      <c r="F1189" s="102">
        <v>8.32</v>
      </c>
      <c r="G1189" s="102">
        <v>2.15</v>
      </c>
      <c r="H1189" s="393"/>
      <c r="I1189" s="102">
        <v>13.28</v>
      </c>
      <c r="J1189" s="102">
        <v>3.02</v>
      </c>
      <c r="K1189" s="393"/>
      <c r="L1189" s="393"/>
      <c r="M1189" s="297">
        <v>3.2429999999999999</v>
      </c>
      <c r="N1189" s="297">
        <v>4.8559999999999999</v>
      </c>
      <c r="O1189" s="297">
        <v>6.6029999999999998</v>
      </c>
    </row>
    <row r="1190" spans="1:15">
      <c r="A1190" s="296">
        <v>41849</v>
      </c>
      <c r="B1190" s="393"/>
      <c r="C1190" s="101">
        <v>13.45</v>
      </c>
      <c r="D1190" s="101">
        <v>2.42</v>
      </c>
      <c r="E1190" s="393"/>
      <c r="F1190" s="101">
        <v>8.31</v>
      </c>
      <c r="G1190" s="101">
        <v>2.12</v>
      </c>
      <c r="H1190" s="393"/>
      <c r="I1190" s="101">
        <v>13.27</v>
      </c>
      <c r="J1190" s="101">
        <v>2.98</v>
      </c>
      <c r="K1190" s="393"/>
      <c r="L1190" s="393"/>
      <c r="M1190" s="297">
        <v>3.2410000000000001</v>
      </c>
      <c r="N1190" s="297">
        <v>4.8559999999999999</v>
      </c>
      <c r="O1190" s="297">
        <v>6.6230000000000002</v>
      </c>
    </row>
    <row r="1191" spans="1:15">
      <c r="A1191" s="296">
        <v>41850</v>
      </c>
      <c r="B1191" s="393"/>
      <c r="C1191" s="102">
        <v>13.44</v>
      </c>
      <c r="D1191" s="102">
        <v>2.46</v>
      </c>
      <c r="E1191" s="393"/>
      <c r="F1191" s="102">
        <v>8.31</v>
      </c>
      <c r="G1191" s="102">
        <v>2.15</v>
      </c>
      <c r="H1191" s="393"/>
      <c r="I1191" s="102">
        <v>13.27</v>
      </c>
      <c r="J1191" s="102">
        <v>3.02</v>
      </c>
      <c r="K1191" s="393"/>
      <c r="L1191" s="393"/>
      <c r="M1191" s="297">
        <v>3.2480000000000002</v>
      </c>
      <c r="N1191" s="297">
        <v>4.8659999999999997</v>
      </c>
      <c r="O1191" s="297">
        <v>6.6550000000000002</v>
      </c>
    </row>
    <row r="1192" spans="1:15">
      <c r="A1192" s="296">
        <v>41851</v>
      </c>
      <c r="B1192" s="393"/>
      <c r="C1192" s="101">
        <v>13.44</v>
      </c>
      <c r="D1192" s="101">
        <v>2.4700000000000002</v>
      </c>
      <c r="E1192" s="393"/>
      <c r="F1192" s="101">
        <v>8.31</v>
      </c>
      <c r="G1192" s="101">
        <v>2.15</v>
      </c>
      <c r="H1192" s="393"/>
      <c r="I1192" s="101">
        <v>13.27</v>
      </c>
      <c r="J1192" s="101">
        <v>3.02</v>
      </c>
      <c r="K1192" s="393"/>
      <c r="L1192" s="393"/>
      <c r="M1192" s="297">
        <v>3.3140000000000001</v>
      </c>
      <c r="N1192" s="297">
        <v>5.1619999999999999</v>
      </c>
      <c r="O1192" s="297">
        <v>7.2889999999999997</v>
      </c>
    </row>
    <row r="1193" spans="1:15">
      <c r="A1193" s="296">
        <v>41852</v>
      </c>
      <c r="B1193" s="393"/>
      <c r="C1193" s="102">
        <v>13.48</v>
      </c>
      <c r="D1193" s="102">
        <v>2.46</v>
      </c>
      <c r="E1193" s="393"/>
      <c r="F1193" s="102">
        <v>8.4600000000000009</v>
      </c>
      <c r="G1193" s="102">
        <v>2.1800000000000002</v>
      </c>
      <c r="H1193" s="393"/>
      <c r="I1193" s="102">
        <v>13.23</v>
      </c>
      <c r="J1193" s="102">
        <v>2.98</v>
      </c>
      <c r="K1193" s="393"/>
      <c r="L1193" s="393"/>
      <c r="M1193" s="297">
        <v>3.3570000000000002</v>
      </c>
      <c r="N1193" s="297">
        <v>5.31</v>
      </c>
      <c r="O1193" s="297">
        <v>7.5129999999999999</v>
      </c>
    </row>
    <row r="1194" spans="1:15">
      <c r="A1194" s="296">
        <v>41855</v>
      </c>
      <c r="B1194" s="393"/>
      <c r="C1194" s="101">
        <v>13.47</v>
      </c>
      <c r="D1194" s="101">
        <v>2.4500000000000002</v>
      </c>
      <c r="E1194" s="393"/>
      <c r="F1194" s="101">
        <v>8.4600000000000009</v>
      </c>
      <c r="G1194" s="101">
        <v>2.1800000000000002</v>
      </c>
      <c r="H1194" s="393"/>
      <c r="I1194" s="101">
        <v>13.23</v>
      </c>
      <c r="J1194" s="101">
        <v>2.98</v>
      </c>
      <c r="K1194" s="393"/>
      <c r="L1194" s="393"/>
      <c r="M1194" s="297">
        <v>3.371</v>
      </c>
      <c r="N1194" s="297">
        <v>5.2359999999999998</v>
      </c>
      <c r="O1194" s="297">
        <v>7.5129999999999999</v>
      </c>
    </row>
    <row r="1195" spans="1:15">
      <c r="A1195" s="296">
        <v>41856</v>
      </c>
      <c r="B1195" s="393"/>
      <c r="C1195" s="102">
        <v>13.47</v>
      </c>
      <c r="D1195" s="102">
        <v>2.48</v>
      </c>
      <c r="E1195" s="393"/>
      <c r="F1195" s="102">
        <v>8.4499999999999993</v>
      </c>
      <c r="G1195" s="102">
        <v>2.21</v>
      </c>
      <c r="H1195" s="393"/>
      <c r="I1195" s="102">
        <v>13.22</v>
      </c>
      <c r="J1195" s="102">
        <v>3.01</v>
      </c>
      <c r="K1195" s="393"/>
      <c r="L1195" s="393"/>
      <c r="M1195" s="297">
        <v>3.4</v>
      </c>
      <c r="N1195" s="297">
        <v>5.2649999999999997</v>
      </c>
      <c r="O1195" s="297">
        <v>7.5140000000000002</v>
      </c>
    </row>
    <row r="1196" spans="1:15">
      <c r="A1196" s="296">
        <v>41857</v>
      </c>
      <c r="B1196" s="393"/>
      <c r="C1196" s="101">
        <v>13.47</v>
      </c>
      <c r="D1196" s="101">
        <v>2.42</v>
      </c>
      <c r="E1196" s="393"/>
      <c r="F1196" s="101">
        <v>8.4499999999999993</v>
      </c>
      <c r="G1196" s="101">
        <v>2.1800000000000002</v>
      </c>
      <c r="H1196" s="393"/>
      <c r="I1196" s="101">
        <v>13.22</v>
      </c>
      <c r="J1196" s="101">
        <v>2.98</v>
      </c>
      <c r="K1196" s="393"/>
      <c r="L1196" s="393"/>
      <c r="M1196" s="297">
        <v>3.45</v>
      </c>
      <c r="N1196" s="297">
        <v>5.4080000000000004</v>
      </c>
      <c r="O1196" s="297">
        <v>7.7510000000000003</v>
      </c>
    </row>
    <row r="1197" spans="1:15">
      <c r="A1197" s="296">
        <v>41858</v>
      </c>
      <c r="B1197" s="393"/>
      <c r="C1197" s="102">
        <v>13.46</v>
      </c>
      <c r="D1197" s="102">
        <v>2.39</v>
      </c>
      <c r="E1197" s="393"/>
      <c r="F1197" s="102">
        <v>8.4499999999999993</v>
      </c>
      <c r="G1197" s="102">
        <v>2.15</v>
      </c>
      <c r="H1197" s="393"/>
      <c r="I1197" s="102">
        <v>13.22</v>
      </c>
      <c r="J1197" s="102">
        <v>2.96</v>
      </c>
      <c r="K1197" s="393"/>
      <c r="L1197" s="393"/>
      <c r="M1197" s="297">
        <v>3.4729999999999999</v>
      </c>
      <c r="N1197" s="297">
        <v>5.4130000000000003</v>
      </c>
      <c r="O1197" s="297">
        <v>7.9290000000000003</v>
      </c>
    </row>
    <row r="1198" spans="1:15">
      <c r="A1198" s="296">
        <v>41859</v>
      </c>
      <c r="B1198" s="393"/>
      <c r="C1198" s="101">
        <v>13.46</v>
      </c>
      <c r="D1198" s="101">
        <v>2.38</v>
      </c>
      <c r="E1198" s="393"/>
      <c r="F1198" s="101">
        <v>8.4499999999999993</v>
      </c>
      <c r="G1198" s="101">
        <v>2.16</v>
      </c>
      <c r="H1198" s="393"/>
      <c r="I1198" s="101">
        <v>13.22</v>
      </c>
      <c r="J1198" s="101">
        <v>2.96</v>
      </c>
      <c r="K1198" s="393"/>
      <c r="L1198" s="393"/>
      <c r="M1198" s="297">
        <v>3.5529999999999999</v>
      </c>
      <c r="N1198" s="297">
        <v>5.5259999999999998</v>
      </c>
      <c r="O1198" s="297">
        <v>8.0749999999999993</v>
      </c>
    </row>
    <row r="1199" spans="1:15">
      <c r="A1199" s="296">
        <v>41862</v>
      </c>
      <c r="B1199" s="393"/>
      <c r="C1199" s="102">
        <v>13.45</v>
      </c>
      <c r="D1199" s="102">
        <v>2.39</v>
      </c>
      <c r="E1199" s="393"/>
      <c r="F1199" s="102">
        <v>8.44</v>
      </c>
      <c r="G1199" s="102">
        <v>2.16</v>
      </c>
      <c r="H1199" s="393"/>
      <c r="I1199" s="102">
        <v>13.21</v>
      </c>
      <c r="J1199" s="102">
        <v>2.96</v>
      </c>
      <c r="K1199" s="393"/>
      <c r="L1199" s="393"/>
      <c r="M1199" s="297">
        <v>3.5230000000000001</v>
      </c>
      <c r="N1199" s="297">
        <v>5.4589999999999996</v>
      </c>
      <c r="O1199" s="297">
        <v>7.8319999999999999</v>
      </c>
    </row>
    <row r="1200" spans="1:15">
      <c r="A1200" s="296">
        <v>41863</v>
      </c>
      <c r="B1200" s="393"/>
      <c r="C1200" s="101">
        <v>13.45</v>
      </c>
      <c r="D1200" s="101">
        <v>2.39</v>
      </c>
      <c r="E1200" s="393"/>
      <c r="F1200" s="101">
        <v>8.43</v>
      </c>
      <c r="G1200" s="101">
        <v>2.15</v>
      </c>
      <c r="H1200" s="393"/>
      <c r="I1200" s="101">
        <v>13.2</v>
      </c>
      <c r="J1200" s="101">
        <v>2.95</v>
      </c>
      <c r="K1200" s="393"/>
      <c r="L1200" s="393"/>
      <c r="M1200" s="297">
        <v>3.49</v>
      </c>
      <c r="N1200" s="297">
        <v>5.3860000000000001</v>
      </c>
      <c r="O1200" s="297">
        <v>7.6509999999999998</v>
      </c>
    </row>
    <row r="1201" spans="1:15">
      <c r="A1201" s="296">
        <v>41864</v>
      </c>
      <c r="B1201" s="393"/>
      <c r="C1201" s="102">
        <v>13.45</v>
      </c>
      <c r="D1201" s="102">
        <v>2.36</v>
      </c>
      <c r="E1201" s="393"/>
      <c r="F1201" s="102">
        <v>8.43</v>
      </c>
      <c r="G1201" s="102">
        <v>2.12</v>
      </c>
      <c r="H1201" s="393"/>
      <c r="I1201" s="102">
        <v>13.2</v>
      </c>
      <c r="J1201" s="102">
        <v>2.93</v>
      </c>
      <c r="K1201" s="393"/>
      <c r="L1201" s="393"/>
      <c r="M1201" s="297">
        <v>3.4580000000000002</v>
      </c>
      <c r="N1201" s="297">
        <v>5.3369999999999997</v>
      </c>
      <c r="O1201" s="297">
        <v>7.6280000000000001</v>
      </c>
    </row>
    <row r="1202" spans="1:15">
      <c r="A1202" s="296">
        <v>41865</v>
      </c>
      <c r="B1202" s="393"/>
      <c r="C1202" s="101">
        <v>13.44</v>
      </c>
      <c r="D1202" s="101">
        <v>2.34</v>
      </c>
      <c r="E1202" s="393"/>
      <c r="F1202" s="101">
        <v>8.43</v>
      </c>
      <c r="G1202" s="101">
        <v>2.11</v>
      </c>
      <c r="H1202" s="393"/>
      <c r="I1202" s="101">
        <v>13.2</v>
      </c>
      <c r="J1202" s="101">
        <v>2.91</v>
      </c>
      <c r="K1202" s="393"/>
      <c r="L1202" s="393"/>
      <c r="M1202" s="297">
        <v>3.427</v>
      </c>
      <c r="N1202" s="297">
        <v>5.2690000000000001</v>
      </c>
      <c r="O1202" s="297">
        <v>7.5369999999999999</v>
      </c>
    </row>
    <row r="1203" spans="1:15">
      <c r="A1203" s="296">
        <v>41866</v>
      </c>
      <c r="B1203" s="393"/>
      <c r="C1203" s="102">
        <v>13.44</v>
      </c>
      <c r="D1203" s="102">
        <v>2.2999999999999998</v>
      </c>
      <c r="E1203" s="393"/>
      <c r="F1203" s="102">
        <v>8.43</v>
      </c>
      <c r="G1203" s="102">
        <v>2.08</v>
      </c>
      <c r="H1203" s="393"/>
      <c r="I1203" s="102">
        <v>13.2</v>
      </c>
      <c r="J1203" s="102">
        <v>2.87</v>
      </c>
      <c r="K1203" s="393"/>
      <c r="L1203" s="393"/>
      <c r="M1203" s="297">
        <v>3.3919999999999999</v>
      </c>
      <c r="N1203" s="297">
        <v>5.2</v>
      </c>
      <c r="O1203" s="297">
        <v>7.52</v>
      </c>
    </row>
    <row r="1204" spans="1:15">
      <c r="A1204" s="296">
        <v>41869</v>
      </c>
      <c r="B1204" s="393"/>
      <c r="C1204" s="101">
        <v>13.43</v>
      </c>
      <c r="D1204" s="101">
        <v>2.33</v>
      </c>
      <c r="E1204" s="393"/>
      <c r="F1204" s="101">
        <v>8.42</v>
      </c>
      <c r="G1204" s="101">
        <v>2.1</v>
      </c>
      <c r="H1204" s="393"/>
      <c r="I1204" s="101">
        <v>13.19</v>
      </c>
      <c r="J1204" s="101">
        <v>2.9</v>
      </c>
      <c r="K1204" s="393"/>
      <c r="L1204" s="393"/>
      <c r="M1204" s="297">
        <v>3.379</v>
      </c>
      <c r="N1204" s="297">
        <v>5.1589999999999998</v>
      </c>
      <c r="O1204" s="297">
        <v>7.532</v>
      </c>
    </row>
    <row r="1205" spans="1:15">
      <c r="A1205" s="296">
        <v>41870</v>
      </c>
      <c r="B1205" s="393"/>
      <c r="C1205" s="102">
        <v>13.43</v>
      </c>
      <c r="D1205" s="102">
        <v>2.31</v>
      </c>
      <c r="E1205" s="393"/>
      <c r="F1205" s="102">
        <v>8.42</v>
      </c>
      <c r="G1205" s="102">
        <v>2.08</v>
      </c>
      <c r="H1205" s="393"/>
      <c r="I1205" s="102">
        <v>13.18</v>
      </c>
      <c r="J1205" s="102">
        <v>2.87</v>
      </c>
      <c r="K1205" s="393"/>
      <c r="L1205" s="393"/>
      <c r="M1205" s="297">
        <v>3.3319999999999999</v>
      </c>
      <c r="N1205" s="297">
        <v>5.0679999999999996</v>
      </c>
      <c r="O1205" s="297">
        <v>7.3869999999999996</v>
      </c>
    </row>
    <row r="1206" spans="1:15">
      <c r="A1206" s="296">
        <v>41871</v>
      </c>
      <c r="B1206" s="393"/>
      <c r="C1206" s="101">
        <v>13.43</v>
      </c>
      <c r="D1206" s="101">
        <v>2.29</v>
      </c>
      <c r="E1206" s="393"/>
      <c r="F1206" s="101">
        <v>8.41</v>
      </c>
      <c r="G1206" s="101">
        <v>2.0699999999999998</v>
      </c>
      <c r="H1206" s="393"/>
      <c r="I1206" s="101">
        <v>13.18</v>
      </c>
      <c r="J1206" s="101">
        <v>2.85</v>
      </c>
      <c r="K1206" s="393"/>
      <c r="L1206" s="393"/>
      <c r="M1206" s="297">
        <v>3.3090000000000002</v>
      </c>
      <c r="N1206" s="297">
        <v>5.0579999999999998</v>
      </c>
      <c r="O1206" s="297">
        <v>7.3579999999999997</v>
      </c>
    </row>
    <row r="1207" spans="1:15">
      <c r="A1207" s="296">
        <v>41872</v>
      </c>
      <c r="B1207" s="393"/>
      <c r="C1207" s="102">
        <v>13.43</v>
      </c>
      <c r="D1207" s="102">
        <v>2.29</v>
      </c>
      <c r="E1207" s="393"/>
      <c r="F1207" s="102">
        <v>8.41</v>
      </c>
      <c r="G1207" s="102">
        <v>2.06</v>
      </c>
      <c r="H1207" s="393"/>
      <c r="I1207" s="102">
        <v>13.18</v>
      </c>
      <c r="J1207" s="102">
        <v>2.85</v>
      </c>
      <c r="K1207" s="393"/>
      <c r="L1207" s="393"/>
      <c r="M1207" s="297">
        <v>3.2909999999999999</v>
      </c>
      <c r="N1207" s="297">
        <v>5.0110000000000001</v>
      </c>
      <c r="O1207" s="297">
        <v>7.2770000000000001</v>
      </c>
    </row>
    <row r="1208" spans="1:15">
      <c r="A1208" s="296">
        <v>41873</v>
      </c>
      <c r="B1208" s="393"/>
      <c r="C1208" s="101">
        <v>13.42</v>
      </c>
      <c r="D1208" s="101">
        <v>2.2799999999999998</v>
      </c>
      <c r="E1208" s="393"/>
      <c r="F1208" s="101">
        <v>8.41</v>
      </c>
      <c r="G1208" s="101">
        <v>2.06</v>
      </c>
      <c r="H1208" s="393"/>
      <c r="I1208" s="101">
        <v>13.18</v>
      </c>
      <c r="J1208" s="101">
        <v>2.84</v>
      </c>
      <c r="K1208" s="393"/>
      <c r="L1208" s="393"/>
      <c r="M1208" s="297">
        <v>3.2759999999999998</v>
      </c>
      <c r="N1208" s="297">
        <v>4.9809999999999999</v>
      </c>
      <c r="O1208" s="297">
        <v>7.2210000000000001</v>
      </c>
    </row>
    <row r="1209" spans="1:15">
      <c r="A1209" s="296">
        <v>41876</v>
      </c>
      <c r="B1209" s="393"/>
      <c r="C1209" s="102">
        <v>13.41</v>
      </c>
      <c r="D1209" s="102">
        <v>2.2599999999999998</v>
      </c>
      <c r="E1209" s="393"/>
      <c r="F1209" s="102">
        <v>8.4</v>
      </c>
      <c r="G1209" s="102">
        <v>2.0299999999999998</v>
      </c>
      <c r="H1209" s="393"/>
      <c r="I1209" s="102">
        <v>13.17</v>
      </c>
      <c r="J1209" s="102">
        <v>2.82</v>
      </c>
      <c r="K1209" s="393"/>
      <c r="L1209" s="393"/>
      <c r="M1209" s="297">
        <v>3.2570000000000001</v>
      </c>
      <c r="N1209" s="297">
        <v>4.9729999999999999</v>
      </c>
      <c r="O1209" s="297">
        <v>7.1989999999999998</v>
      </c>
    </row>
    <row r="1210" spans="1:15">
      <c r="A1210" s="296">
        <v>41877</v>
      </c>
      <c r="B1210" s="393"/>
      <c r="C1210" s="101">
        <v>13.41</v>
      </c>
      <c r="D1210" s="101">
        <v>2.2400000000000002</v>
      </c>
      <c r="E1210" s="393"/>
      <c r="F1210" s="101">
        <v>8.4</v>
      </c>
      <c r="G1210" s="101">
        <v>2</v>
      </c>
      <c r="H1210" s="393"/>
      <c r="I1210" s="101">
        <v>13.17</v>
      </c>
      <c r="J1210" s="101">
        <v>2.79</v>
      </c>
      <c r="K1210" s="393"/>
      <c r="L1210" s="393"/>
      <c r="M1210" s="297">
        <v>3.2160000000000002</v>
      </c>
      <c r="N1210" s="297">
        <v>4.9139999999999997</v>
      </c>
      <c r="O1210" s="297">
        <v>7.0979999999999999</v>
      </c>
    </row>
    <row r="1211" spans="1:15">
      <c r="A1211" s="296">
        <v>41878</v>
      </c>
      <c r="B1211" s="393"/>
      <c r="C1211" s="102">
        <v>13.41</v>
      </c>
      <c r="D1211" s="102">
        <v>2.2000000000000002</v>
      </c>
      <c r="E1211" s="393"/>
      <c r="F1211" s="102">
        <v>8.39</v>
      </c>
      <c r="G1211" s="102">
        <v>1.96</v>
      </c>
      <c r="H1211" s="393"/>
      <c r="I1211" s="102">
        <v>13.16</v>
      </c>
      <c r="J1211" s="102">
        <v>2.74</v>
      </c>
      <c r="K1211" s="393"/>
      <c r="L1211" s="393"/>
      <c r="M1211" s="297">
        <v>3.1909999999999998</v>
      </c>
      <c r="N1211" s="297">
        <v>4.875</v>
      </c>
      <c r="O1211" s="297">
        <v>7.077</v>
      </c>
    </row>
    <row r="1212" spans="1:15">
      <c r="A1212" s="296">
        <v>41879</v>
      </c>
      <c r="B1212" s="393"/>
      <c r="C1212" s="101">
        <v>13.41</v>
      </c>
      <c r="D1212" s="101">
        <v>2.17</v>
      </c>
      <c r="E1212" s="393"/>
      <c r="F1212" s="101">
        <v>8.39</v>
      </c>
      <c r="G1212" s="101">
        <v>1.94</v>
      </c>
      <c r="H1212" s="393"/>
      <c r="I1212" s="101">
        <v>13.16</v>
      </c>
      <c r="J1212" s="101">
        <v>2.72</v>
      </c>
      <c r="K1212" s="393"/>
      <c r="L1212" s="393"/>
      <c r="M1212" s="297">
        <v>3.1989999999999998</v>
      </c>
      <c r="N1212" s="297">
        <v>4.9050000000000002</v>
      </c>
      <c r="O1212" s="297">
        <v>7.1479999999999997</v>
      </c>
    </row>
    <row r="1213" spans="1:15">
      <c r="A1213" s="296">
        <v>41880</v>
      </c>
      <c r="B1213" s="393"/>
      <c r="C1213" s="102">
        <v>13.4</v>
      </c>
      <c r="D1213" s="102">
        <v>2.17</v>
      </c>
      <c r="E1213" s="393"/>
      <c r="F1213" s="102">
        <v>8.39</v>
      </c>
      <c r="G1213" s="102">
        <v>1.94</v>
      </c>
      <c r="H1213" s="393"/>
      <c r="I1213" s="102">
        <v>13.16</v>
      </c>
      <c r="J1213" s="102">
        <v>2.71</v>
      </c>
      <c r="K1213" s="393"/>
      <c r="L1213" s="393"/>
      <c r="M1213" s="297">
        <v>3.19</v>
      </c>
      <c r="N1213" s="297">
        <v>4.9000000000000004</v>
      </c>
      <c r="O1213" s="297">
        <v>7.2359999999999998</v>
      </c>
    </row>
    <row r="1214" spans="1:15">
      <c r="A1214" s="296">
        <v>41882</v>
      </c>
      <c r="B1214" s="393"/>
      <c r="C1214" s="101">
        <v>13.4</v>
      </c>
      <c r="D1214" s="101">
        <v>2.17</v>
      </c>
      <c r="E1214" s="393"/>
      <c r="F1214" s="101">
        <v>8.3800000000000008</v>
      </c>
      <c r="G1214" s="101">
        <v>1.94</v>
      </c>
      <c r="H1214" s="393"/>
      <c r="I1214" s="101">
        <v>13.15</v>
      </c>
      <c r="J1214" s="101">
        <v>2.71</v>
      </c>
      <c r="K1214" s="393"/>
      <c r="L1214" s="393"/>
      <c r="M1214" s="297"/>
      <c r="N1214" s="297"/>
      <c r="O1214" s="297"/>
    </row>
    <row r="1215" spans="1:15">
      <c r="A1215" s="296">
        <v>41883</v>
      </c>
      <c r="B1215" s="393"/>
      <c r="C1215" s="102">
        <v>13.4</v>
      </c>
      <c r="D1215" s="102">
        <v>2.16</v>
      </c>
      <c r="E1215" s="393"/>
      <c r="F1215" s="102">
        <v>8.39</v>
      </c>
      <c r="G1215" s="102">
        <v>1.93</v>
      </c>
      <c r="H1215" s="393"/>
      <c r="I1215" s="102">
        <v>13.1</v>
      </c>
      <c r="J1215" s="102">
        <v>2.71</v>
      </c>
      <c r="K1215" s="393"/>
      <c r="L1215" s="393"/>
      <c r="M1215" s="297">
        <v>3.2040000000000002</v>
      </c>
      <c r="N1215" s="297">
        <v>5.0830000000000002</v>
      </c>
      <c r="O1215" s="297">
        <v>7.37</v>
      </c>
    </row>
    <row r="1216" spans="1:15">
      <c r="A1216" s="296">
        <v>41884</v>
      </c>
      <c r="B1216" s="393"/>
      <c r="C1216" s="101">
        <v>13.39</v>
      </c>
      <c r="D1216" s="101">
        <v>2.2000000000000002</v>
      </c>
      <c r="E1216" s="393"/>
      <c r="F1216" s="101">
        <v>8.39</v>
      </c>
      <c r="G1216" s="101">
        <v>1.94</v>
      </c>
      <c r="H1216" s="393"/>
      <c r="I1216" s="101">
        <v>13.1</v>
      </c>
      <c r="J1216" s="101">
        <v>2.73</v>
      </c>
      <c r="K1216" s="393"/>
      <c r="L1216" s="393"/>
      <c r="M1216" s="297">
        <v>3.194</v>
      </c>
      <c r="N1216" s="297">
        <v>5.0869999999999997</v>
      </c>
      <c r="O1216" s="297">
        <v>7.4329999999999998</v>
      </c>
    </row>
    <row r="1217" spans="1:15">
      <c r="A1217" s="296">
        <v>41885</v>
      </c>
      <c r="B1217" s="393"/>
      <c r="C1217" s="102">
        <v>13.39</v>
      </c>
      <c r="D1217" s="102">
        <v>2.2200000000000002</v>
      </c>
      <c r="E1217" s="393"/>
      <c r="F1217" s="102">
        <v>8.3800000000000008</v>
      </c>
      <c r="G1217" s="102">
        <v>1.95</v>
      </c>
      <c r="H1217" s="393"/>
      <c r="I1217" s="102">
        <v>13.09</v>
      </c>
      <c r="J1217" s="102">
        <v>2.74</v>
      </c>
      <c r="K1217" s="393"/>
      <c r="L1217" s="393"/>
      <c r="M1217" s="297">
        <v>3.1909999999999998</v>
      </c>
      <c r="N1217" s="297">
        <v>5.1130000000000004</v>
      </c>
      <c r="O1217" s="297">
        <v>7.556</v>
      </c>
    </row>
    <row r="1218" spans="1:15">
      <c r="A1218" s="296">
        <v>41886</v>
      </c>
      <c r="B1218" s="393"/>
      <c r="C1218" s="101">
        <v>13.39</v>
      </c>
      <c r="D1218" s="101">
        <v>2.23</v>
      </c>
      <c r="E1218" s="393"/>
      <c r="F1218" s="101">
        <v>8.3800000000000008</v>
      </c>
      <c r="G1218" s="101">
        <v>1.94</v>
      </c>
      <c r="H1218" s="393"/>
      <c r="I1218" s="101">
        <v>13.09</v>
      </c>
      <c r="J1218" s="101">
        <v>2.75</v>
      </c>
      <c r="K1218" s="393"/>
      <c r="L1218" s="393"/>
      <c r="M1218" s="297">
        <v>3.1840000000000002</v>
      </c>
      <c r="N1218" s="297">
        <v>5.1619999999999999</v>
      </c>
      <c r="O1218" s="297">
        <v>7.6260000000000003</v>
      </c>
    </row>
    <row r="1219" spans="1:15">
      <c r="A1219" s="296">
        <v>41887</v>
      </c>
      <c r="B1219" s="393"/>
      <c r="C1219" s="102">
        <v>13.38</v>
      </c>
      <c r="D1219" s="102">
        <v>2.2000000000000002</v>
      </c>
      <c r="E1219" s="393"/>
      <c r="F1219" s="102">
        <v>8.3800000000000008</v>
      </c>
      <c r="G1219" s="102">
        <v>1.9</v>
      </c>
      <c r="H1219" s="393"/>
      <c r="I1219" s="102">
        <v>13.09</v>
      </c>
      <c r="J1219" s="102">
        <v>2.72</v>
      </c>
      <c r="K1219" s="393"/>
      <c r="L1219" s="393"/>
      <c r="M1219" s="297">
        <v>3.1709999999999998</v>
      </c>
      <c r="N1219" s="297">
        <v>5.1769999999999996</v>
      </c>
      <c r="O1219" s="297">
        <v>7.6360000000000001</v>
      </c>
    </row>
    <row r="1220" spans="1:15">
      <c r="A1220" s="296">
        <v>41890</v>
      </c>
      <c r="B1220" s="393"/>
      <c r="C1220" s="101">
        <v>13.38</v>
      </c>
      <c r="D1220" s="101">
        <v>2.2000000000000002</v>
      </c>
      <c r="E1220" s="393"/>
      <c r="F1220" s="101">
        <v>8.3699999999999992</v>
      </c>
      <c r="G1220" s="101">
        <v>1.9</v>
      </c>
      <c r="H1220" s="393"/>
      <c r="I1220" s="101">
        <v>13.08</v>
      </c>
      <c r="J1220" s="101">
        <v>2.71</v>
      </c>
      <c r="K1220" s="393"/>
      <c r="L1220" s="393"/>
      <c r="M1220" s="297">
        <v>3.1579999999999999</v>
      </c>
      <c r="N1220" s="297">
        <v>5.1890000000000001</v>
      </c>
      <c r="O1220" s="297">
        <v>7.6420000000000003</v>
      </c>
    </row>
    <row r="1221" spans="1:15">
      <c r="A1221" s="296">
        <v>41891</v>
      </c>
      <c r="B1221" s="393"/>
      <c r="C1221" s="102">
        <v>13.37</v>
      </c>
      <c r="D1221" s="102">
        <v>2.25</v>
      </c>
      <c r="E1221" s="393"/>
      <c r="F1221" s="102">
        <v>8.3699999999999992</v>
      </c>
      <c r="G1221" s="102">
        <v>1.95</v>
      </c>
      <c r="H1221" s="393"/>
      <c r="I1221" s="102">
        <v>13.08</v>
      </c>
      <c r="J1221" s="102">
        <v>2.76</v>
      </c>
      <c r="K1221" s="393"/>
      <c r="L1221" s="393"/>
      <c r="M1221" s="297">
        <v>3.1720000000000002</v>
      </c>
      <c r="N1221" s="297">
        <v>5.25</v>
      </c>
      <c r="O1221" s="297">
        <v>7.77</v>
      </c>
    </row>
    <row r="1222" spans="1:15">
      <c r="A1222" s="296">
        <v>41892</v>
      </c>
      <c r="B1222" s="393"/>
      <c r="C1222" s="101">
        <v>13.37</v>
      </c>
      <c r="D1222" s="101">
        <v>2.25</v>
      </c>
      <c r="E1222" s="393"/>
      <c r="F1222" s="101">
        <v>8.36</v>
      </c>
      <c r="G1222" s="101">
        <v>1.96</v>
      </c>
      <c r="H1222" s="393"/>
      <c r="I1222" s="101">
        <v>13.07</v>
      </c>
      <c r="J1222" s="101">
        <v>2.78</v>
      </c>
      <c r="K1222" s="393"/>
      <c r="L1222" s="393"/>
      <c r="M1222" s="297">
        <v>3.1909999999999998</v>
      </c>
      <c r="N1222" s="297">
        <v>5.2750000000000004</v>
      </c>
      <c r="O1222" s="297">
        <v>7.7869999999999999</v>
      </c>
    </row>
    <row r="1223" spans="1:15">
      <c r="A1223" s="296">
        <v>41893</v>
      </c>
      <c r="B1223" s="393"/>
      <c r="C1223" s="102">
        <v>13.37</v>
      </c>
      <c r="D1223" s="102">
        <v>2.25</v>
      </c>
      <c r="E1223" s="393"/>
      <c r="F1223" s="102">
        <v>8.36</v>
      </c>
      <c r="G1223" s="102">
        <v>1.96</v>
      </c>
      <c r="H1223" s="393"/>
      <c r="I1223" s="102">
        <v>13.07</v>
      </c>
      <c r="J1223" s="102">
        <v>2.78</v>
      </c>
      <c r="K1223" s="393"/>
      <c r="L1223" s="393"/>
      <c r="M1223" s="297">
        <v>3.1739999999999999</v>
      </c>
      <c r="N1223" s="297">
        <v>5.2670000000000003</v>
      </c>
      <c r="O1223" s="297">
        <v>7.7839999999999998</v>
      </c>
    </row>
    <row r="1224" spans="1:15">
      <c r="A1224" s="296">
        <v>41894</v>
      </c>
      <c r="B1224" s="393"/>
      <c r="C1224" s="101">
        <v>13.37</v>
      </c>
      <c r="D1224" s="101">
        <v>2.29</v>
      </c>
      <c r="E1224" s="393"/>
      <c r="F1224" s="101">
        <v>8.36</v>
      </c>
      <c r="G1224" s="101">
        <v>1.99</v>
      </c>
      <c r="H1224" s="393"/>
      <c r="I1224" s="101">
        <v>13.07</v>
      </c>
      <c r="J1224" s="101">
        <v>2.81</v>
      </c>
      <c r="K1224" s="393"/>
      <c r="L1224" s="393"/>
      <c r="M1224" s="297">
        <v>3.1779999999999999</v>
      </c>
      <c r="N1224" s="297">
        <v>5.2430000000000003</v>
      </c>
      <c r="O1224" s="297">
        <v>7.7789999999999999</v>
      </c>
    </row>
    <row r="1225" spans="1:15">
      <c r="A1225" s="296">
        <v>41897</v>
      </c>
      <c r="B1225" s="393"/>
      <c r="C1225" s="102">
        <v>13.36</v>
      </c>
      <c r="D1225" s="102">
        <v>2.27</v>
      </c>
      <c r="E1225" s="393"/>
      <c r="F1225" s="102">
        <v>8.35</v>
      </c>
      <c r="G1225" s="102">
        <v>1.98</v>
      </c>
      <c r="H1225" s="393"/>
      <c r="I1225" s="102">
        <v>13.06</v>
      </c>
      <c r="J1225" s="102">
        <v>2.8</v>
      </c>
      <c r="K1225" s="393"/>
      <c r="L1225" s="393"/>
      <c r="M1225" s="297">
        <v>3.1779999999999999</v>
      </c>
      <c r="N1225" s="297">
        <v>5.2610000000000001</v>
      </c>
      <c r="O1225" s="297">
        <v>7.8360000000000003</v>
      </c>
    </row>
    <row r="1226" spans="1:15">
      <c r="A1226" s="296">
        <v>41898</v>
      </c>
      <c r="B1226" s="393"/>
      <c r="C1226" s="101">
        <v>13.35</v>
      </c>
      <c r="D1226" s="101">
        <v>2.2799999999999998</v>
      </c>
      <c r="E1226" s="393"/>
      <c r="F1226" s="101">
        <v>8.35</v>
      </c>
      <c r="G1226" s="101">
        <v>1.98</v>
      </c>
      <c r="H1226" s="393"/>
      <c r="I1226" s="101">
        <v>13.06</v>
      </c>
      <c r="J1226" s="101">
        <v>2.81</v>
      </c>
      <c r="K1226" s="393"/>
      <c r="L1226" s="393"/>
      <c r="M1226" s="297">
        <v>3.2010000000000001</v>
      </c>
      <c r="N1226" s="297">
        <v>5.3170000000000002</v>
      </c>
      <c r="O1226" s="297">
        <v>7.9189999999999996</v>
      </c>
    </row>
    <row r="1227" spans="1:15">
      <c r="A1227" s="296">
        <v>41899</v>
      </c>
      <c r="B1227" s="393"/>
      <c r="C1227" s="102">
        <v>13.35</v>
      </c>
      <c r="D1227" s="102">
        <v>2.27</v>
      </c>
      <c r="E1227" s="393"/>
      <c r="F1227" s="102">
        <v>8.35</v>
      </c>
      <c r="G1227" s="102">
        <v>1.97</v>
      </c>
      <c r="H1227" s="393"/>
      <c r="I1227" s="102">
        <v>13.06</v>
      </c>
      <c r="J1227" s="102">
        <v>2.8</v>
      </c>
      <c r="K1227" s="393"/>
      <c r="L1227" s="393"/>
      <c r="M1227" s="297">
        <v>3.2</v>
      </c>
      <c r="N1227" s="297">
        <v>5.306</v>
      </c>
      <c r="O1227" s="297">
        <v>7.9269999999999996</v>
      </c>
    </row>
    <row r="1228" spans="1:15">
      <c r="A1228" s="296">
        <v>41900</v>
      </c>
      <c r="B1228" s="393"/>
      <c r="C1228" s="101">
        <v>13.35</v>
      </c>
      <c r="D1228" s="101">
        <v>2.3199999999999998</v>
      </c>
      <c r="E1228" s="393"/>
      <c r="F1228" s="101">
        <v>8.34</v>
      </c>
      <c r="G1228" s="101">
        <v>2.0099999999999998</v>
      </c>
      <c r="H1228" s="393"/>
      <c r="I1228" s="101">
        <v>13.05</v>
      </c>
      <c r="J1228" s="101">
        <v>2.83</v>
      </c>
      <c r="K1228" s="393"/>
      <c r="L1228" s="393"/>
      <c r="M1228" s="297">
        <v>3.1890000000000001</v>
      </c>
      <c r="N1228" s="297">
        <v>5.3049999999999997</v>
      </c>
      <c r="O1228" s="297">
        <v>7.9269999999999996</v>
      </c>
    </row>
    <row r="1229" spans="1:15">
      <c r="A1229" s="296">
        <v>41901</v>
      </c>
      <c r="B1229" s="393"/>
      <c r="C1229" s="102">
        <v>13.35</v>
      </c>
      <c r="D1229" s="102">
        <v>2.27</v>
      </c>
      <c r="E1229" s="393"/>
      <c r="F1229" s="102">
        <v>8.34</v>
      </c>
      <c r="G1229" s="102">
        <v>1.96</v>
      </c>
      <c r="H1229" s="393"/>
      <c r="I1229" s="102">
        <v>13.05</v>
      </c>
      <c r="J1229" s="102">
        <v>2.78</v>
      </c>
      <c r="K1229" s="393"/>
      <c r="L1229" s="393"/>
      <c r="M1229" s="297">
        <v>3.157</v>
      </c>
      <c r="N1229" s="297">
        <v>5.2610000000000001</v>
      </c>
      <c r="O1229" s="297">
        <v>7.9119999999999999</v>
      </c>
    </row>
    <row r="1230" spans="1:15">
      <c r="A1230" s="296">
        <v>41904</v>
      </c>
      <c r="B1230" s="393"/>
      <c r="C1230" s="101">
        <v>13.34</v>
      </c>
      <c r="D1230" s="101">
        <v>2.25</v>
      </c>
      <c r="E1230" s="393"/>
      <c r="F1230" s="101">
        <v>8.33</v>
      </c>
      <c r="G1230" s="101">
        <v>1.95</v>
      </c>
      <c r="H1230" s="393"/>
      <c r="I1230" s="101">
        <v>13.04</v>
      </c>
      <c r="J1230" s="101">
        <v>2.77</v>
      </c>
      <c r="K1230" s="393"/>
      <c r="L1230" s="393"/>
      <c r="M1230" s="297">
        <v>3.1480000000000001</v>
      </c>
      <c r="N1230" s="297">
        <v>5.2839999999999998</v>
      </c>
      <c r="O1230" s="297">
        <v>8.8239999999999998</v>
      </c>
    </row>
    <row r="1231" spans="1:15">
      <c r="A1231" s="296">
        <v>41905</v>
      </c>
      <c r="B1231" s="393"/>
      <c r="C1231" s="102">
        <v>13.34</v>
      </c>
      <c r="D1231" s="102">
        <v>2.2400000000000002</v>
      </c>
      <c r="E1231" s="393"/>
      <c r="F1231" s="102">
        <v>8.33</v>
      </c>
      <c r="G1231" s="102">
        <v>1.95</v>
      </c>
      <c r="H1231" s="393"/>
      <c r="I1231" s="102">
        <v>13.04</v>
      </c>
      <c r="J1231" s="102">
        <v>2.77</v>
      </c>
      <c r="K1231" s="393"/>
      <c r="L1231" s="393"/>
      <c r="M1231" s="297">
        <v>3.177</v>
      </c>
      <c r="N1231" s="297">
        <v>5.3609999999999998</v>
      </c>
      <c r="O1231" s="297">
        <v>8.4309999999999992</v>
      </c>
    </row>
    <row r="1232" spans="1:15">
      <c r="A1232" s="296">
        <v>41906</v>
      </c>
      <c r="B1232" s="393"/>
      <c r="C1232" s="101">
        <v>13.33</v>
      </c>
      <c r="D1232" s="101">
        <v>2.2400000000000002</v>
      </c>
      <c r="E1232" s="393"/>
      <c r="F1232" s="101">
        <v>8.33</v>
      </c>
      <c r="G1232" s="101">
        <v>1.95</v>
      </c>
      <c r="H1232" s="393"/>
      <c r="I1232" s="101">
        <v>13.04</v>
      </c>
      <c r="J1232" s="101">
        <v>2.77</v>
      </c>
      <c r="K1232" s="393"/>
      <c r="L1232" s="393"/>
      <c r="M1232" s="297">
        <v>3.1850000000000001</v>
      </c>
      <c r="N1232" s="297">
        <v>5.4139999999999997</v>
      </c>
      <c r="O1232" s="297">
        <v>8.6150000000000002</v>
      </c>
    </row>
    <row r="1233" spans="1:15">
      <c r="A1233" s="296">
        <v>41907</v>
      </c>
      <c r="B1233" s="393"/>
      <c r="C1233" s="102">
        <v>13.33</v>
      </c>
      <c r="D1233" s="102">
        <v>2.21</v>
      </c>
      <c r="E1233" s="393"/>
      <c r="F1233" s="102">
        <v>8.32</v>
      </c>
      <c r="G1233" s="102">
        <v>1.93</v>
      </c>
      <c r="H1233" s="393"/>
      <c r="I1233" s="102">
        <v>13.03</v>
      </c>
      <c r="J1233" s="102">
        <v>2.75</v>
      </c>
      <c r="K1233" s="393"/>
      <c r="L1233" s="393"/>
      <c r="M1233" s="297">
        <v>3.1930000000000001</v>
      </c>
      <c r="N1233" s="297">
        <v>5.4580000000000002</v>
      </c>
      <c r="O1233" s="297">
        <v>8.8219999999999992</v>
      </c>
    </row>
    <row r="1234" spans="1:15">
      <c r="A1234" s="296">
        <v>41908</v>
      </c>
      <c r="B1234" s="393"/>
      <c r="C1234" s="101">
        <v>13.33</v>
      </c>
      <c r="D1234" s="101">
        <v>2.21</v>
      </c>
      <c r="E1234" s="393"/>
      <c r="F1234" s="101">
        <v>8.32</v>
      </c>
      <c r="G1234" s="101">
        <v>1.94</v>
      </c>
      <c r="H1234" s="393"/>
      <c r="I1234" s="101">
        <v>13.03</v>
      </c>
      <c r="J1234" s="101">
        <v>2.75</v>
      </c>
      <c r="K1234" s="393"/>
      <c r="L1234" s="393"/>
      <c r="M1234" s="297">
        <v>3.2269999999999999</v>
      </c>
      <c r="N1234" s="297">
        <v>5.5549999999999997</v>
      </c>
      <c r="O1234" s="297">
        <v>9.2159999999999993</v>
      </c>
    </row>
    <row r="1235" spans="1:15">
      <c r="A1235" s="296">
        <v>41911</v>
      </c>
      <c r="B1235" s="393"/>
      <c r="C1235" s="102">
        <v>13.32</v>
      </c>
      <c r="D1235" s="102">
        <v>2.2200000000000002</v>
      </c>
      <c r="E1235" s="393"/>
      <c r="F1235" s="102">
        <v>8.31</v>
      </c>
      <c r="G1235" s="102">
        <v>1.96</v>
      </c>
      <c r="H1235" s="393"/>
      <c r="I1235" s="102">
        <v>13.02</v>
      </c>
      <c r="J1235" s="102">
        <v>2.76</v>
      </c>
      <c r="K1235" s="393"/>
      <c r="L1235" s="393"/>
      <c r="M1235" s="297">
        <v>3.2730000000000001</v>
      </c>
      <c r="N1235" s="297">
        <v>5.7380000000000004</v>
      </c>
      <c r="O1235" s="297">
        <v>9.6839999999999993</v>
      </c>
    </row>
    <row r="1236" spans="1:15">
      <c r="A1236" s="296">
        <v>41912</v>
      </c>
      <c r="B1236" s="393"/>
      <c r="C1236" s="101">
        <v>13.32</v>
      </c>
      <c r="D1236" s="101">
        <v>2.21</v>
      </c>
      <c r="E1236" s="393"/>
      <c r="F1236" s="101">
        <v>8.31</v>
      </c>
      <c r="G1236" s="101">
        <v>1.94</v>
      </c>
      <c r="H1236" s="393"/>
      <c r="I1236" s="101">
        <v>13.02</v>
      </c>
      <c r="J1236" s="101">
        <v>2.75</v>
      </c>
      <c r="K1236" s="393"/>
      <c r="L1236" s="393"/>
      <c r="M1236" s="297">
        <v>3.22</v>
      </c>
      <c r="N1236" s="297">
        <v>5.67</v>
      </c>
      <c r="O1236" s="297">
        <v>9.8919999999999995</v>
      </c>
    </row>
    <row r="1237" spans="1:15">
      <c r="A1237" s="296">
        <v>41913</v>
      </c>
      <c r="B1237" s="393"/>
      <c r="C1237" s="102">
        <v>13.57</v>
      </c>
      <c r="D1237" s="102">
        <v>2.2000000000000002</v>
      </c>
      <c r="E1237" s="393"/>
      <c r="F1237" s="102">
        <v>8.3800000000000008</v>
      </c>
      <c r="G1237" s="102">
        <v>1.94</v>
      </c>
      <c r="H1237" s="393"/>
      <c r="I1237" s="102">
        <v>12.98</v>
      </c>
      <c r="J1237" s="102">
        <v>2.64</v>
      </c>
      <c r="K1237" s="393"/>
      <c r="L1237" s="393"/>
      <c r="M1237" s="297">
        <v>3.202</v>
      </c>
      <c r="N1237" s="297">
        <v>5.6269999999999998</v>
      </c>
      <c r="O1237" s="297">
        <v>9.6850000000000005</v>
      </c>
    </row>
    <row r="1238" spans="1:15">
      <c r="A1238" s="296">
        <v>41914</v>
      </c>
      <c r="B1238" s="393"/>
      <c r="C1238" s="101">
        <v>13.56</v>
      </c>
      <c r="D1238" s="101">
        <v>2.21</v>
      </c>
      <c r="E1238" s="393"/>
      <c r="F1238" s="101">
        <v>8.3800000000000008</v>
      </c>
      <c r="G1238" s="101">
        <v>1.95</v>
      </c>
      <c r="H1238" s="393"/>
      <c r="I1238" s="101">
        <v>12.98</v>
      </c>
      <c r="J1238" s="101">
        <v>2.65</v>
      </c>
      <c r="K1238" s="393"/>
      <c r="L1238" s="393"/>
      <c r="M1238" s="297">
        <v>3.2149999999999999</v>
      </c>
      <c r="N1238" s="297">
        <v>5.6740000000000004</v>
      </c>
      <c r="O1238" s="297">
        <v>9.8030000000000008</v>
      </c>
    </row>
    <row r="1239" spans="1:15">
      <c r="A1239" s="296">
        <v>41915</v>
      </c>
      <c r="B1239" s="393"/>
      <c r="C1239" s="102">
        <v>13.56</v>
      </c>
      <c r="D1239" s="102">
        <v>2.2200000000000002</v>
      </c>
      <c r="E1239" s="393"/>
      <c r="F1239" s="102">
        <v>8.3699999999999992</v>
      </c>
      <c r="G1239" s="102">
        <v>1.97</v>
      </c>
      <c r="H1239" s="393"/>
      <c r="I1239" s="102">
        <v>12.98</v>
      </c>
      <c r="J1239" s="102">
        <v>2.66</v>
      </c>
      <c r="K1239" s="393"/>
      <c r="L1239" s="393"/>
      <c r="M1239" s="297">
        <v>3.2250000000000001</v>
      </c>
      <c r="N1239" s="297">
        <v>5.6689999999999996</v>
      </c>
      <c r="O1239" s="297">
        <v>9.7910000000000004</v>
      </c>
    </row>
    <row r="1240" spans="1:15">
      <c r="A1240" s="296">
        <v>41918</v>
      </c>
      <c r="B1240" s="393"/>
      <c r="C1240" s="101">
        <v>13.55</v>
      </c>
      <c r="D1240" s="101">
        <v>2.19</v>
      </c>
      <c r="E1240" s="393"/>
      <c r="F1240" s="101">
        <v>8.3699999999999992</v>
      </c>
      <c r="G1240" s="101">
        <v>1.94</v>
      </c>
      <c r="H1240" s="393"/>
      <c r="I1240" s="101">
        <v>12.97</v>
      </c>
      <c r="J1240" s="101">
        <v>2.64</v>
      </c>
      <c r="K1240" s="393"/>
      <c r="L1240" s="393"/>
      <c r="M1240" s="297">
        <v>3.194</v>
      </c>
      <c r="N1240" s="297">
        <v>5.6130000000000004</v>
      </c>
      <c r="O1240" s="297">
        <v>9.7010000000000005</v>
      </c>
    </row>
    <row r="1241" spans="1:15">
      <c r="A1241" s="296">
        <v>41919</v>
      </c>
      <c r="B1241" s="393"/>
      <c r="C1241" s="102">
        <v>13.55</v>
      </c>
      <c r="D1241" s="102">
        <v>2.2000000000000002</v>
      </c>
      <c r="E1241" s="393"/>
      <c r="F1241" s="102">
        <v>8.36</v>
      </c>
      <c r="G1241" s="102">
        <v>1.95</v>
      </c>
      <c r="H1241" s="393"/>
      <c r="I1241" s="102">
        <v>12.96</v>
      </c>
      <c r="J1241" s="102">
        <v>2.64</v>
      </c>
      <c r="K1241" s="393"/>
      <c r="L1241" s="393"/>
      <c r="M1241" s="297">
        <v>3.2029999999999998</v>
      </c>
      <c r="N1241" s="297">
        <v>5.6980000000000004</v>
      </c>
      <c r="O1241" s="297">
        <v>9.641</v>
      </c>
    </row>
    <row r="1242" spans="1:15">
      <c r="A1242" s="296">
        <v>41920</v>
      </c>
      <c r="B1242" s="393"/>
      <c r="C1242" s="101">
        <v>13.55</v>
      </c>
      <c r="D1242" s="101">
        <v>2.19</v>
      </c>
      <c r="E1242" s="393"/>
      <c r="F1242" s="101">
        <v>8.36</v>
      </c>
      <c r="G1242" s="101">
        <v>1.94</v>
      </c>
      <c r="H1242" s="393"/>
      <c r="I1242" s="101">
        <v>12.96</v>
      </c>
      <c r="J1242" s="101">
        <v>2.64</v>
      </c>
      <c r="K1242" s="393"/>
      <c r="L1242" s="393"/>
      <c r="M1242" s="297">
        <v>3.222</v>
      </c>
      <c r="N1242" s="297">
        <v>5.766</v>
      </c>
      <c r="O1242" s="297">
        <v>9.8260000000000005</v>
      </c>
    </row>
    <row r="1243" spans="1:15">
      <c r="A1243" s="296">
        <v>41921</v>
      </c>
      <c r="B1243" s="393"/>
      <c r="C1243" s="102">
        <v>13.54</v>
      </c>
      <c r="D1243" s="102">
        <v>2.2000000000000002</v>
      </c>
      <c r="E1243" s="393"/>
      <c r="F1243" s="102">
        <v>8.36</v>
      </c>
      <c r="G1243" s="102">
        <v>1.94</v>
      </c>
      <c r="H1243" s="393"/>
      <c r="I1243" s="102">
        <v>12.96</v>
      </c>
      <c r="J1243" s="102">
        <v>2.64</v>
      </c>
      <c r="K1243" s="393"/>
      <c r="L1243" s="393"/>
      <c r="M1243" s="297">
        <v>3.2240000000000002</v>
      </c>
      <c r="N1243" s="297">
        <v>5.7389999999999999</v>
      </c>
      <c r="O1243" s="297">
        <v>9.8849999999999998</v>
      </c>
    </row>
    <row r="1244" spans="1:15">
      <c r="A1244" s="296">
        <v>41922</v>
      </c>
      <c r="B1244" s="393"/>
      <c r="C1244" s="101">
        <v>13.54</v>
      </c>
      <c r="D1244" s="101">
        <v>2.1800000000000002</v>
      </c>
      <c r="E1244" s="393"/>
      <c r="F1244" s="101">
        <v>8.36</v>
      </c>
      <c r="G1244" s="101">
        <v>1.94</v>
      </c>
      <c r="H1244" s="393"/>
      <c r="I1244" s="101">
        <v>12.96</v>
      </c>
      <c r="J1244" s="101">
        <v>2.64</v>
      </c>
      <c r="K1244" s="393"/>
      <c r="L1244" s="393"/>
      <c r="M1244" s="297">
        <v>3.2639999999999998</v>
      </c>
      <c r="N1244" s="297">
        <v>5.8719999999999999</v>
      </c>
      <c r="O1244" s="297">
        <v>10.134</v>
      </c>
    </row>
    <row r="1245" spans="1:15">
      <c r="A1245" s="296">
        <v>41925</v>
      </c>
      <c r="B1245" s="393"/>
      <c r="C1245" s="102">
        <v>13.53</v>
      </c>
      <c r="D1245" s="102">
        <v>2.19</v>
      </c>
      <c r="E1245" s="393"/>
      <c r="F1245" s="102">
        <v>8.35</v>
      </c>
      <c r="G1245" s="102">
        <v>1.95</v>
      </c>
      <c r="H1245" s="393"/>
      <c r="I1245" s="102">
        <v>12.95</v>
      </c>
      <c r="J1245" s="102">
        <v>2.65</v>
      </c>
      <c r="K1245" s="393"/>
      <c r="L1245" s="393"/>
      <c r="M1245" s="297">
        <v>3.3069999999999999</v>
      </c>
      <c r="N1245" s="297">
        <v>5.9720000000000004</v>
      </c>
      <c r="O1245" s="297">
        <v>10.337999999999999</v>
      </c>
    </row>
    <row r="1246" spans="1:15">
      <c r="A1246" s="296">
        <v>41926</v>
      </c>
      <c r="B1246" s="393"/>
      <c r="C1246" s="101">
        <v>13.53</v>
      </c>
      <c r="D1246" s="101">
        <v>2.15</v>
      </c>
      <c r="E1246" s="393"/>
      <c r="F1246" s="101">
        <v>8.34</v>
      </c>
      <c r="G1246" s="101">
        <v>1.93</v>
      </c>
      <c r="H1246" s="393"/>
      <c r="I1246" s="101">
        <v>12.95</v>
      </c>
      <c r="J1246" s="101">
        <v>2.62</v>
      </c>
      <c r="K1246" s="393"/>
      <c r="L1246" s="393"/>
      <c r="M1246" s="297">
        <v>3.339</v>
      </c>
      <c r="N1246" s="297">
        <v>6.0259999999999998</v>
      </c>
      <c r="O1246" s="297">
        <v>10.332000000000001</v>
      </c>
    </row>
    <row r="1247" spans="1:15">
      <c r="A1247" s="296">
        <v>41927</v>
      </c>
      <c r="B1247" s="393"/>
      <c r="C1247" s="102">
        <v>13.53</v>
      </c>
      <c r="D1247" s="102">
        <v>2.08</v>
      </c>
      <c r="E1247" s="393"/>
      <c r="F1247" s="102">
        <v>8.34</v>
      </c>
      <c r="G1247" s="102">
        <v>1.88</v>
      </c>
      <c r="H1247" s="393"/>
      <c r="I1247" s="102">
        <v>12.94</v>
      </c>
      <c r="J1247" s="102">
        <v>2.56</v>
      </c>
      <c r="K1247" s="393"/>
      <c r="L1247" s="393"/>
      <c r="M1247" s="297">
        <v>3.367</v>
      </c>
      <c r="N1247" s="297">
        <v>6.1189999999999998</v>
      </c>
      <c r="O1247" s="297">
        <v>10.51</v>
      </c>
    </row>
    <row r="1248" spans="1:15">
      <c r="A1248" s="296">
        <v>41928</v>
      </c>
      <c r="B1248" s="393"/>
      <c r="C1248" s="101">
        <v>13.53</v>
      </c>
      <c r="D1248" s="101">
        <v>2.14</v>
      </c>
      <c r="E1248" s="393"/>
      <c r="F1248" s="101">
        <v>8.34</v>
      </c>
      <c r="G1248" s="101">
        <v>1.96</v>
      </c>
      <c r="H1248" s="393"/>
      <c r="I1248" s="101">
        <v>12.94</v>
      </c>
      <c r="J1248" s="101">
        <v>2.62</v>
      </c>
      <c r="K1248" s="393"/>
      <c r="L1248" s="393"/>
      <c r="M1248" s="297">
        <v>3.5070000000000001</v>
      </c>
      <c r="N1248" s="297">
        <v>6.3559999999999999</v>
      </c>
      <c r="O1248" s="297">
        <v>10.833</v>
      </c>
    </row>
    <row r="1249" spans="1:15">
      <c r="A1249" s="296">
        <v>41929</v>
      </c>
      <c r="B1249" s="393"/>
      <c r="C1249" s="102">
        <v>13.52</v>
      </c>
      <c r="D1249" s="102">
        <v>2.1800000000000002</v>
      </c>
      <c r="E1249" s="393"/>
      <c r="F1249" s="102">
        <v>8.34</v>
      </c>
      <c r="G1249" s="102">
        <v>1.99</v>
      </c>
      <c r="H1249" s="393"/>
      <c r="I1249" s="102">
        <v>12.94</v>
      </c>
      <c r="J1249" s="102">
        <v>2.66</v>
      </c>
      <c r="K1249" s="393"/>
      <c r="L1249" s="393"/>
      <c r="M1249" s="297">
        <v>3.4769999999999999</v>
      </c>
      <c r="N1249" s="297">
        <v>6.1909999999999998</v>
      </c>
      <c r="O1249" s="297">
        <v>10.641999999999999</v>
      </c>
    </row>
    <row r="1250" spans="1:15">
      <c r="A1250" s="296">
        <v>41932</v>
      </c>
      <c r="B1250" s="393"/>
      <c r="C1250" s="101">
        <v>13.51</v>
      </c>
      <c r="D1250" s="101">
        <v>2.17</v>
      </c>
      <c r="E1250" s="393"/>
      <c r="F1250" s="101">
        <v>8.33</v>
      </c>
      <c r="G1250" s="101">
        <v>1.98</v>
      </c>
      <c r="H1250" s="393"/>
      <c r="I1250" s="101">
        <v>12.93</v>
      </c>
      <c r="J1250" s="101">
        <v>2.64</v>
      </c>
      <c r="K1250" s="393"/>
      <c r="L1250" s="393"/>
      <c r="M1250" s="297">
        <v>3.4489999999999998</v>
      </c>
      <c r="N1250" s="297">
        <v>6.17</v>
      </c>
      <c r="O1250" s="297">
        <v>10.512</v>
      </c>
    </row>
    <row r="1251" spans="1:15">
      <c r="A1251" s="296">
        <v>41933</v>
      </c>
      <c r="B1251" s="393"/>
      <c r="C1251" s="102">
        <v>13.51</v>
      </c>
      <c r="D1251" s="102">
        <v>2.1800000000000002</v>
      </c>
      <c r="E1251" s="393"/>
      <c r="F1251" s="102">
        <v>8.33</v>
      </c>
      <c r="G1251" s="102">
        <v>1.97</v>
      </c>
      <c r="H1251" s="393"/>
      <c r="I1251" s="102">
        <v>12.93</v>
      </c>
      <c r="J1251" s="102">
        <v>2.65</v>
      </c>
      <c r="K1251" s="393"/>
      <c r="L1251" s="393"/>
      <c r="M1251" s="297">
        <v>3.3940000000000001</v>
      </c>
      <c r="N1251" s="297">
        <v>6.056</v>
      </c>
      <c r="O1251" s="297">
        <v>10.292</v>
      </c>
    </row>
    <row r="1252" spans="1:15">
      <c r="A1252" s="296">
        <v>41934</v>
      </c>
      <c r="B1252" s="393"/>
      <c r="C1252" s="101">
        <v>13.51</v>
      </c>
      <c r="D1252" s="101">
        <v>2.17</v>
      </c>
      <c r="E1252" s="393"/>
      <c r="F1252" s="101">
        <v>8.32</v>
      </c>
      <c r="G1252" s="101">
        <v>1.96</v>
      </c>
      <c r="H1252" s="393"/>
      <c r="I1252" s="101">
        <v>12.92</v>
      </c>
      <c r="J1252" s="101">
        <v>2.64</v>
      </c>
      <c r="K1252" s="393"/>
      <c r="L1252" s="393"/>
      <c r="M1252" s="297">
        <v>3.3439999999999999</v>
      </c>
      <c r="N1252" s="297">
        <v>5.9420000000000002</v>
      </c>
      <c r="O1252" s="297">
        <v>10.112</v>
      </c>
    </row>
    <row r="1253" spans="1:15">
      <c r="A1253" s="296">
        <v>41935</v>
      </c>
      <c r="B1253" s="393"/>
      <c r="C1253" s="102">
        <v>13.51</v>
      </c>
      <c r="D1253" s="102">
        <v>2.2000000000000002</v>
      </c>
      <c r="E1253" s="393"/>
      <c r="F1253" s="102">
        <v>8.32</v>
      </c>
      <c r="G1253" s="102">
        <v>1.98</v>
      </c>
      <c r="H1253" s="393"/>
      <c r="I1253" s="102">
        <v>12.92</v>
      </c>
      <c r="J1253" s="102">
        <v>2.66</v>
      </c>
      <c r="K1253" s="393"/>
      <c r="L1253" s="393"/>
      <c r="M1253" s="297">
        <v>3.3250000000000002</v>
      </c>
      <c r="N1253" s="297">
        <v>5.9</v>
      </c>
      <c r="O1253" s="297">
        <v>10.073</v>
      </c>
    </row>
    <row r="1254" spans="1:15">
      <c r="A1254" s="296">
        <v>41936</v>
      </c>
      <c r="B1254" s="393"/>
      <c r="C1254" s="101">
        <v>13.5</v>
      </c>
      <c r="D1254" s="101">
        <v>2.19</v>
      </c>
      <c r="E1254" s="393"/>
      <c r="F1254" s="101">
        <v>8.32</v>
      </c>
      <c r="G1254" s="101">
        <v>1.98</v>
      </c>
      <c r="H1254" s="393"/>
      <c r="I1254" s="101">
        <v>12.92</v>
      </c>
      <c r="J1254" s="101">
        <v>2.66</v>
      </c>
      <c r="K1254" s="393"/>
      <c r="L1254" s="393"/>
      <c r="M1254" s="297">
        <v>3.3</v>
      </c>
      <c r="N1254" s="297">
        <v>5.8559999999999999</v>
      </c>
      <c r="O1254" s="297">
        <v>9.9990000000000006</v>
      </c>
    </row>
    <row r="1255" spans="1:15">
      <c r="A1255" s="296">
        <v>41939</v>
      </c>
      <c r="B1255" s="393"/>
      <c r="C1255" s="102">
        <v>13.5</v>
      </c>
      <c r="D1255" s="102">
        <v>2.17</v>
      </c>
      <c r="E1255" s="393"/>
      <c r="F1255" s="102">
        <v>8.31</v>
      </c>
      <c r="G1255" s="102">
        <v>1.96</v>
      </c>
      <c r="H1255" s="393"/>
      <c r="I1255" s="102">
        <v>12.91</v>
      </c>
      <c r="J1255" s="102">
        <v>2.65</v>
      </c>
      <c r="K1255" s="393"/>
      <c r="L1255" s="393"/>
      <c r="M1255" s="297">
        <v>3.258</v>
      </c>
      <c r="N1255" s="297">
        <v>5.8209999999999997</v>
      </c>
      <c r="O1255" s="297">
        <v>9.9469999999999992</v>
      </c>
    </row>
    <row r="1256" spans="1:15">
      <c r="A1256" s="296">
        <v>41940</v>
      </c>
      <c r="B1256" s="393"/>
      <c r="C1256" s="101">
        <v>13.49</v>
      </c>
      <c r="D1256" s="101">
        <v>2.17</v>
      </c>
      <c r="E1256" s="393"/>
      <c r="F1256" s="101">
        <v>8.31</v>
      </c>
      <c r="G1256" s="101">
        <v>1.96</v>
      </c>
      <c r="H1256" s="393"/>
      <c r="I1256" s="101">
        <v>12.91</v>
      </c>
      <c r="J1256" s="101">
        <v>2.64</v>
      </c>
      <c r="K1256" s="393"/>
      <c r="L1256" s="393"/>
      <c r="M1256" s="297">
        <v>3.2559999999999998</v>
      </c>
      <c r="N1256" s="297">
        <v>5.8250000000000002</v>
      </c>
      <c r="O1256" s="297">
        <v>9.8550000000000004</v>
      </c>
    </row>
    <row r="1257" spans="1:15">
      <c r="A1257" s="296">
        <v>41941</v>
      </c>
      <c r="B1257" s="393"/>
      <c r="C1257" s="102">
        <v>13.49</v>
      </c>
      <c r="D1257" s="102">
        <v>2.1800000000000002</v>
      </c>
      <c r="E1257" s="393"/>
      <c r="F1257" s="102">
        <v>8.3000000000000007</v>
      </c>
      <c r="G1257" s="102">
        <v>1.96</v>
      </c>
      <c r="H1257" s="393"/>
      <c r="I1257" s="102">
        <v>12.9</v>
      </c>
      <c r="J1257" s="102">
        <v>2.65</v>
      </c>
      <c r="K1257" s="393"/>
      <c r="L1257" s="393"/>
      <c r="M1257" s="297">
        <v>3.23</v>
      </c>
      <c r="N1257" s="297">
        <v>5.8010000000000002</v>
      </c>
      <c r="O1257" s="297">
        <v>9.9160000000000004</v>
      </c>
    </row>
    <row r="1258" spans="1:15">
      <c r="A1258" s="296">
        <v>41942</v>
      </c>
      <c r="B1258" s="393"/>
      <c r="C1258" s="101">
        <v>13.49</v>
      </c>
      <c r="D1258" s="101">
        <v>2.14</v>
      </c>
      <c r="E1258" s="393"/>
      <c r="F1258" s="101">
        <v>8.3000000000000007</v>
      </c>
      <c r="G1258" s="101">
        <v>1.93</v>
      </c>
      <c r="H1258" s="393"/>
      <c r="I1258" s="101">
        <v>12.9</v>
      </c>
      <c r="J1258" s="101">
        <v>2.61</v>
      </c>
      <c r="K1258" s="393"/>
      <c r="L1258" s="393"/>
      <c r="M1258" s="297">
        <v>3.246</v>
      </c>
      <c r="N1258" s="297">
        <v>5.8869999999999996</v>
      </c>
      <c r="O1258" s="297">
        <v>10.002000000000001</v>
      </c>
    </row>
    <row r="1259" spans="1:15">
      <c r="A1259" s="296">
        <v>41943</v>
      </c>
      <c r="B1259" s="393"/>
      <c r="C1259" s="102">
        <v>13.48</v>
      </c>
      <c r="D1259" s="102">
        <v>2.13</v>
      </c>
      <c r="E1259" s="393"/>
      <c r="F1259" s="102">
        <v>8.3000000000000007</v>
      </c>
      <c r="G1259" s="102">
        <v>1.91</v>
      </c>
      <c r="H1259" s="393"/>
      <c r="I1259" s="102">
        <v>12.9</v>
      </c>
      <c r="J1259" s="102">
        <v>2.6</v>
      </c>
      <c r="K1259" s="393"/>
      <c r="L1259" s="393"/>
      <c r="M1259" s="297">
        <v>3.306</v>
      </c>
      <c r="N1259" s="297">
        <v>5.867</v>
      </c>
      <c r="O1259" s="297">
        <v>9.8870000000000005</v>
      </c>
    </row>
    <row r="1260" spans="1:15">
      <c r="A1260" s="296">
        <v>41946</v>
      </c>
      <c r="B1260" s="393"/>
      <c r="C1260" s="101">
        <v>13.5</v>
      </c>
      <c r="D1260" s="101">
        <v>2.13</v>
      </c>
      <c r="E1260" s="393"/>
      <c r="F1260" s="101">
        <v>8.44</v>
      </c>
      <c r="G1260" s="101">
        <v>1.92</v>
      </c>
      <c r="H1260" s="393"/>
      <c r="I1260" s="101">
        <v>13.17</v>
      </c>
      <c r="J1260" s="101">
        <v>2.76</v>
      </c>
      <c r="K1260" s="393"/>
      <c r="L1260" s="393"/>
      <c r="M1260" s="297">
        <v>3.2749999999999999</v>
      </c>
      <c r="N1260" s="297">
        <v>5.8630000000000004</v>
      </c>
      <c r="O1260" s="297">
        <v>9.75</v>
      </c>
    </row>
    <row r="1261" spans="1:15">
      <c r="A1261" s="296">
        <v>41947</v>
      </c>
      <c r="B1261" s="393"/>
      <c r="C1261" s="102">
        <v>13.5</v>
      </c>
      <c r="D1261" s="102">
        <v>2.08</v>
      </c>
      <c r="E1261" s="393"/>
      <c r="F1261" s="102">
        <v>8.43</v>
      </c>
      <c r="G1261" s="102">
        <v>1.88</v>
      </c>
      <c r="H1261" s="393"/>
      <c r="I1261" s="102">
        <v>13.17</v>
      </c>
      <c r="J1261" s="102">
        <v>2.71</v>
      </c>
      <c r="K1261" s="393"/>
      <c r="L1261" s="393"/>
      <c r="M1261" s="297">
        <v>3.2490000000000001</v>
      </c>
      <c r="N1261" s="297">
        <v>5.8170000000000002</v>
      </c>
      <c r="O1261" s="297">
        <v>9.7200000000000006</v>
      </c>
    </row>
    <row r="1262" spans="1:15">
      <c r="A1262" s="296">
        <v>41948</v>
      </c>
      <c r="B1262" s="393"/>
      <c r="C1262" s="101">
        <v>13.49</v>
      </c>
      <c r="D1262" s="101">
        <v>2.1</v>
      </c>
      <c r="E1262" s="393"/>
      <c r="F1262" s="101">
        <v>8.43</v>
      </c>
      <c r="G1262" s="101">
        <v>1.89</v>
      </c>
      <c r="H1262" s="393"/>
      <c r="I1262" s="101">
        <v>13.17</v>
      </c>
      <c r="J1262" s="101">
        <v>2.72</v>
      </c>
      <c r="K1262" s="393"/>
      <c r="L1262" s="393"/>
      <c r="M1262" s="297">
        <v>3.2370000000000001</v>
      </c>
      <c r="N1262" s="297">
        <v>5.7949999999999999</v>
      </c>
      <c r="O1262" s="297">
        <v>9.7929999999999993</v>
      </c>
    </row>
    <row r="1263" spans="1:15">
      <c r="A1263" s="296">
        <v>41949</v>
      </c>
      <c r="B1263" s="393"/>
      <c r="C1263" s="102">
        <v>13.49</v>
      </c>
      <c r="D1263" s="102">
        <v>2.1</v>
      </c>
      <c r="E1263" s="393"/>
      <c r="F1263" s="102">
        <v>8.43</v>
      </c>
      <c r="G1263" s="102">
        <v>1.88</v>
      </c>
      <c r="H1263" s="393"/>
      <c r="I1263" s="102">
        <v>13.17</v>
      </c>
      <c r="J1263" s="102">
        <v>2.72</v>
      </c>
      <c r="K1263" s="393"/>
      <c r="L1263" s="393"/>
      <c r="M1263" s="297">
        <v>3.214</v>
      </c>
      <c r="N1263" s="297">
        <v>5.7489999999999997</v>
      </c>
      <c r="O1263" s="297">
        <v>9.6750000000000007</v>
      </c>
    </row>
    <row r="1264" spans="1:15">
      <c r="A1264" s="296">
        <v>41950</v>
      </c>
      <c r="B1264" s="393"/>
      <c r="C1264" s="101">
        <v>13.49</v>
      </c>
      <c r="D1264" s="101">
        <v>2.09</v>
      </c>
      <c r="E1264" s="393"/>
      <c r="F1264" s="101">
        <v>8.43</v>
      </c>
      <c r="G1264" s="101">
        <v>1.87</v>
      </c>
      <c r="H1264" s="393"/>
      <c r="I1264" s="101">
        <v>13.16</v>
      </c>
      <c r="J1264" s="101">
        <v>2.71</v>
      </c>
      <c r="K1264" s="393"/>
      <c r="L1264" s="393"/>
      <c r="M1264" s="297">
        <v>3.1850000000000001</v>
      </c>
      <c r="N1264" s="297">
        <v>5.72</v>
      </c>
      <c r="O1264" s="297">
        <v>9.6929999999999996</v>
      </c>
    </row>
    <row r="1265" spans="1:15">
      <c r="A1265" s="296">
        <v>41953</v>
      </c>
      <c r="B1265" s="393"/>
      <c r="C1265" s="102">
        <v>13.48</v>
      </c>
      <c r="D1265" s="102">
        <v>2.08</v>
      </c>
      <c r="E1265" s="393"/>
      <c r="F1265" s="102">
        <v>8.42</v>
      </c>
      <c r="G1265" s="102">
        <v>1.86</v>
      </c>
      <c r="H1265" s="393"/>
      <c r="I1265" s="102">
        <v>13.15</v>
      </c>
      <c r="J1265" s="102">
        <v>2.7</v>
      </c>
      <c r="K1265" s="393"/>
      <c r="L1265" s="393"/>
      <c r="M1265" s="297">
        <v>3.1560000000000001</v>
      </c>
      <c r="N1265" s="297">
        <v>5.6790000000000003</v>
      </c>
      <c r="O1265" s="297">
        <v>9.6560000000000006</v>
      </c>
    </row>
    <row r="1266" spans="1:15">
      <c r="A1266" s="296">
        <v>41954</v>
      </c>
      <c r="B1266" s="393"/>
      <c r="C1266" s="101">
        <v>13.48</v>
      </c>
      <c r="D1266" s="101">
        <v>2.08</v>
      </c>
      <c r="E1266" s="393"/>
      <c r="F1266" s="101">
        <v>8.42</v>
      </c>
      <c r="G1266" s="101">
        <v>1.84</v>
      </c>
      <c r="H1266" s="393"/>
      <c r="I1266" s="101">
        <v>13.15</v>
      </c>
      <c r="J1266" s="101">
        <v>2.69</v>
      </c>
      <c r="K1266" s="393"/>
      <c r="L1266" s="393"/>
      <c r="M1266" s="297">
        <v>3.1150000000000002</v>
      </c>
      <c r="N1266" s="297">
        <v>5.609</v>
      </c>
      <c r="O1266" s="297">
        <v>9.6310000000000002</v>
      </c>
    </row>
    <row r="1267" spans="1:15">
      <c r="A1267" s="296">
        <v>41955</v>
      </c>
      <c r="B1267" s="393"/>
      <c r="C1267" s="102">
        <v>13.47</v>
      </c>
      <c r="D1267" s="102">
        <v>2.06</v>
      </c>
      <c r="E1267" s="393"/>
      <c r="F1267" s="102">
        <v>8.41</v>
      </c>
      <c r="G1267" s="102">
        <v>1.82</v>
      </c>
      <c r="H1267" s="393"/>
      <c r="I1267" s="102">
        <v>13.15</v>
      </c>
      <c r="J1267" s="102">
        <v>2.66</v>
      </c>
      <c r="K1267" s="393"/>
      <c r="L1267" s="393"/>
      <c r="M1267" s="297">
        <v>3.0990000000000002</v>
      </c>
      <c r="N1267" s="297">
        <v>5.6159999999999997</v>
      </c>
      <c r="O1267" s="297">
        <v>9.6349999999999998</v>
      </c>
    </row>
    <row r="1268" spans="1:15">
      <c r="A1268" s="296">
        <v>41956</v>
      </c>
      <c r="B1268" s="393"/>
      <c r="C1268" s="101">
        <v>13.47</v>
      </c>
      <c r="D1268" s="101">
        <v>2.0499999999999998</v>
      </c>
      <c r="E1268" s="393"/>
      <c r="F1268" s="101">
        <v>8.41</v>
      </c>
      <c r="G1268" s="101">
        <v>1.81</v>
      </c>
      <c r="H1268" s="393"/>
      <c r="I1268" s="101">
        <v>13.15</v>
      </c>
      <c r="J1268" s="101">
        <v>2.65</v>
      </c>
      <c r="K1268" s="393"/>
      <c r="L1268" s="393"/>
      <c r="M1268" s="297">
        <v>3.089</v>
      </c>
      <c r="N1268" s="297">
        <v>5.6260000000000003</v>
      </c>
      <c r="O1268" s="297">
        <v>9.625</v>
      </c>
    </row>
    <row r="1269" spans="1:15">
      <c r="A1269" s="296">
        <v>41957</v>
      </c>
      <c r="B1269" s="393"/>
      <c r="C1269" s="102">
        <v>13.47</v>
      </c>
      <c r="D1269" s="102">
        <v>2.04</v>
      </c>
      <c r="E1269" s="393"/>
      <c r="F1269" s="102">
        <v>8.41</v>
      </c>
      <c r="G1269" s="102">
        <v>1.82</v>
      </c>
      <c r="H1269" s="393"/>
      <c r="I1269" s="102">
        <v>13.14</v>
      </c>
      <c r="J1269" s="102">
        <v>2.66</v>
      </c>
      <c r="K1269" s="393"/>
      <c r="L1269" s="393"/>
      <c r="M1269" s="297">
        <v>3.105</v>
      </c>
      <c r="N1269" s="297">
        <v>5.8339999999999996</v>
      </c>
      <c r="O1269" s="297">
        <v>9.59</v>
      </c>
    </row>
    <row r="1270" spans="1:15">
      <c r="A1270" s="296">
        <v>41960</v>
      </c>
      <c r="B1270" s="393"/>
      <c r="C1270" s="101">
        <v>13.46</v>
      </c>
      <c r="D1270" s="101">
        <v>2.04</v>
      </c>
      <c r="E1270" s="393"/>
      <c r="F1270" s="101">
        <v>8.4</v>
      </c>
      <c r="G1270" s="101">
        <v>1.83</v>
      </c>
      <c r="H1270" s="393"/>
      <c r="I1270" s="101">
        <v>13.14</v>
      </c>
      <c r="J1270" s="101">
        <v>2.67</v>
      </c>
      <c r="K1270" s="393"/>
      <c r="L1270" s="393"/>
      <c r="M1270" s="297">
        <v>3.1150000000000002</v>
      </c>
      <c r="N1270" s="297">
        <v>5.7789999999999999</v>
      </c>
      <c r="O1270" s="297">
        <v>9.61</v>
      </c>
    </row>
    <row r="1271" spans="1:15">
      <c r="A1271" s="296">
        <v>41961</v>
      </c>
      <c r="B1271" s="393"/>
      <c r="C1271" s="102">
        <v>13.46</v>
      </c>
      <c r="D1271" s="102">
        <v>2.0499999999999998</v>
      </c>
      <c r="E1271" s="393"/>
      <c r="F1271" s="102">
        <v>8.4</v>
      </c>
      <c r="G1271" s="102">
        <v>1.84</v>
      </c>
      <c r="H1271" s="393"/>
      <c r="I1271" s="102">
        <v>13.13</v>
      </c>
      <c r="J1271" s="102">
        <v>2.68</v>
      </c>
      <c r="K1271" s="393"/>
      <c r="L1271" s="393"/>
      <c r="M1271" s="297">
        <v>3.113</v>
      </c>
      <c r="N1271" s="297">
        <v>5.76</v>
      </c>
      <c r="O1271" s="297">
        <v>9.6240000000000006</v>
      </c>
    </row>
    <row r="1272" spans="1:15">
      <c r="A1272" s="296">
        <v>41962</v>
      </c>
      <c r="B1272" s="393"/>
      <c r="C1272" s="101">
        <v>13.46</v>
      </c>
      <c r="D1272" s="101">
        <v>2.09</v>
      </c>
      <c r="E1272" s="393"/>
      <c r="F1272" s="101">
        <v>8.39</v>
      </c>
      <c r="G1272" s="101">
        <v>1.89</v>
      </c>
      <c r="H1272" s="393"/>
      <c r="I1272" s="101">
        <v>13.13</v>
      </c>
      <c r="J1272" s="101">
        <v>2.71</v>
      </c>
      <c r="K1272" s="393"/>
      <c r="L1272" s="393"/>
      <c r="M1272" s="297">
        <v>3.1389999999999998</v>
      </c>
      <c r="N1272" s="297">
        <v>5.7770000000000001</v>
      </c>
      <c r="O1272" s="297">
        <v>9.6590000000000007</v>
      </c>
    </row>
    <row r="1273" spans="1:15">
      <c r="A1273" s="296">
        <v>41963</v>
      </c>
      <c r="B1273" s="393"/>
      <c r="C1273" s="102">
        <v>13.45</v>
      </c>
      <c r="D1273" s="102">
        <v>2.06</v>
      </c>
      <c r="E1273" s="393"/>
      <c r="F1273" s="102">
        <v>8.39</v>
      </c>
      <c r="G1273" s="102">
        <v>1.86</v>
      </c>
      <c r="H1273" s="393"/>
      <c r="I1273" s="102">
        <v>13.13</v>
      </c>
      <c r="J1273" s="102">
        <v>2.69</v>
      </c>
      <c r="K1273" s="393"/>
      <c r="L1273" s="393"/>
      <c r="M1273" s="297">
        <v>3.16</v>
      </c>
      <c r="N1273" s="297">
        <v>5.8710000000000004</v>
      </c>
      <c r="O1273" s="297">
        <v>9.8689999999999998</v>
      </c>
    </row>
    <row r="1274" spans="1:15">
      <c r="A1274" s="296">
        <v>41964</v>
      </c>
      <c r="B1274" s="393"/>
      <c r="C1274" s="101">
        <v>13.45</v>
      </c>
      <c r="D1274" s="101">
        <v>2.04</v>
      </c>
      <c r="E1274" s="393"/>
      <c r="F1274" s="101">
        <v>8.39</v>
      </c>
      <c r="G1274" s="101">
        <v>1.84</v>
      </c>
      <c r="H1274" s="393"/>
      <c r="I1274" s="101">
        <v>13.12</v>
      </c>
      <c r="J1274" s="101">
        <v>2.66</v>
      </c>
      <c r="K1274" s="393"/>
      <c r="L1274" s="393"/>
      <c r="M1274" s="297">
        <v>3.1339999999999999</v>
      </c>
      <c r="N1274" s="297">
        <v>5.8410000000000002</v>
      </c>
      <c r="O1274" s="297">
        <v>9.8049999999999997</v>
      </c>
    </row>
    <row r="1275" spans="1:15">
      <c r="A1275" s="296">
        <v>41967</v>
      </c>
      <c r="B1275" s="393"/>
      <c r="C1275" s="102">
        <v>13.44</v>
      </c>
      <c r="D1275" s="102">
        <v>2.0499999999999998</v>
      </c>
      <c r="E1275" s="393"/>
      <c r="F1275" s="102">
        <v>8.3800000000000008</v>
      </c>
      <c r="G1275" s="102">
        <v>1.84</v>
      </c>
      <c r="H1275" s="393"/>
      <c r="I1275" s="102">
        <v>13.12</v>
      </c>
      <c r="J1275" s="102">
        <v>2.67</v>
      </c>
      <c r="K1275" s="393"/>
      <c r="L1275" s="393"/>
      <c r="M1275" s="297">
        <v>3.105</v>
      </c>
      <c r="N1275" s="297">
        <v>5.7939999999999996</v>
      </c>
      <c r="O1275" s="297">
        <v>9.7550000000000008</v>
      </c>
    </row>
    <row r="1276" spans="1:15">
      <c r="A1276" s="296">
        <v>41968</v>
      </c>
      <c r="B1276" s="393"/>
      <c r="C1276" s="101">
        <v>13.44</v>
      </c>
      <c r="D1276" s="101">
        <v>2.02</v>
      </c>
      <c r="E1276" s="393"/>
      <c r="F1276" s="101">
        <v>8.3800000000000008</v>
      </c>
      <c r="G1276" s="101">
        <v>1.82</v>
      </c>
      <c r="H1276" s="393"/>
      <c r="I1276" s="101">
        <v>13.11</v>
      </c>
      <c r="J1276" s="101">
        <v>2.65</v>
      </c>
      <c r="K1276" s="393"/>
      <c r="L1276" s="393"/>
      <c r="M1276" s="297">
        <v>3.0950000000000002</v>
      </c>
      <c r="N1276" s="297">
        <v>5.7480000000000002</v>
      </c>
      <c r="O1276" s="297">
        <v>9.7449999999999992</v>
      </c>
    </row>
    <row r="1277" spans="1:15">
      <c r="A1277" s="296">
        <v>41969</v>
      </c>
      <c r="B1277" s="393"/>
      <c r="C1277" s="102">
        <v>13.44</v>
      </c>
      <c r="D1277" s="102">
        <v>2</v>
      </c>
      <c r="E1277" s="393"/>
      <c r="F1277" s="102">
        <v>8.3699999999999992</v>
      </c>
      <c r="G1277" s="102">
        <v>1.81</v>
      </c>
      <c r="H1277" s="393"/>
      <c r="I1277" s="102">
        <v>13.11</v>
      </c>
      <c r="J1277" s="102">
        <v>2.64</v>
      </c>
      <c r="K1277" s="393"/>
      <c r="L1277" s="393"/>
      <c r="M1277" s="297">
        <v>3.0819999999999999</v>
      </c>
      <c r="N1277" s="297">
        <v>5.7110000000000003</v>
      </c>
      <c r="O1277" s="297">
        <v>9.8279999999999994</v>
      </c>
    </row>
    <row r="1278" spans="1:15">
      <c r="A1278" s="296">
        <v>41970</v>
      </c>
      <c r="B1278" s="393"/>
      <c r="C1278" s="101">
        <v>13.43</v>
      </c>
      <c r="D1278" s="101">
        <v>1.98</v>
      </c>
      <c r="E1278" s="393"/>
      <c r="F1278" s="101">
        <v>8.3699999999999992</v>
      </c>
      <c r="G1278" s="101">
        <v>1.79</v>
      </c>
      <c r="H1278" s="393"/>
      <c r="I1278" s="101">
        <v>13.11</v>
      </c>
      <c r="J1278" s="101">
        <v>2.61</v>
      </c>
      <c r="K1278" s="393"/>
      <c r="L1278" s="393"/>
      <c r="M1278" s="297">
        <v>3.0710000000000002</v>
      </c>
      <c r="N1278" s="297">
        <v>5.673</v>
      </c>
      <c r="O1278" s="297">
        <v>9.7989999999999995</v>
      </c>
    </row>
    <row r="1279" spans="1:15">
      <c r="A1279" s="296">
        <v>41971</v>
      </c>
      <c r="B1279" s="393"/>
      <c r="C1279" s="102">
        <v>13.43</v>
      </c>
      <c r="D1279" s="102">
        <v>1.99</v>
      </c>
      <c r="E1279" s="393"/>
      <c r="F1279" s="102">
        <v>8.3699999999999992</v>
      </c>
      <c r="G1279" s="102">
        <v>1.8</v>
      </c>
      <c r="H1279" s="393"/>
      <c r="I1279" s="102">
        <v>13.11</v>
      </c>
      <c r="J1279" s="102">
        <v>2.61</v>
      </c>
      <c r="K1279" s="393"/>
      <c r="L1279" s="393"/>
      <c r="M1279" s="297">
        <v>3.0590000000000002</v>
      </c>
      <c r="N1279" s="297">
        <v>5.6559999999999997</v>
      </c>
      <c r="O1279" s="297">
        <v>9.76</v>
      </c>
    </row>
    <row r="1280" spans="1:15">
      <c r="A1280" s="296">
        <v>41973</v>
      </c>
      <c r="B1280" s="393"/>
      <c r="C1280" s="101">
        <v>13.43</v>
      </c>
      <c r="D1280" s="101">
        <v>1.99</v>
      </c>
      <c r="E1280" s="393"/>
      <c r="F1280" s="101">
        <v>8.36</v>
      </c>
      <c r="G1280" s="101">
        <v>1.79</v>
      </c>
      <c r="H1280" s="393"/>
      <c r="I1280" s="101">
        <v>13.1</v>
      </c>
      <c r="J1280" s="101">
        <v>2.61</v>
      </c>
      <c r="K1280" s="393"/>
      <c r="L1280" s="393"/>
      <c r="M1280" s="297"/>
      <c r="N1280" s="297"/>
      <c r="O1280" s="297"/>
    </row>
    <row r="1281" spans="1:15">
      <c r="A1281" s="296">
        <v>41974</v>
      </c>
      <c r="B1281" s="393"/>
      <c r="C1281" s="102">
        <v>13.46</v>
      </c>
      <c r="D1281" s="102">
        <v>2</v>
      </c>
      <c r="E1281" s="393"/>
      <c r="F1281" s="102">
        <v>8.3699999999999992</v>
      </c>
      <c r="G1281" s="102">
        <v>1.75</v>
      </c>
      <c r="H1281" s="393"/>
      <c r="I1281" s="102">
        <v>12.92</v>
      </c>
      <c r="J1281" s="102">
        <v>2.58</v>
      </c>
      <c r="K1281" s="393"/>
      <c r="L1281" s="393"/>
      <c r="M1281" s="297">
        <v>3.0249999999999999</v>
      </c>
      <c r="N1281" s="297">
        <v>5.6929999999999996</v>
      </c>
      <c r="O1281" s="297">
        <v>9.7940000000000005</v>
      </c>
    </row>
    <row r="1282" spans="1:15">
      <c r="A1282" s="296">
        <v>41975</v>
      </c>
      <c r="B1282" s="393"/>
      <c r="C1282" s="101">
        <v>13.46</v>
      </c>
      <c r="D1282" s="101">
        <v>2.04</v>
      </c>
      <c r="E1282" s="393"/>
      <c r="F1282" s="101">
        <v>8.36</v>
      </c>
      <c r="G1282" s="101">
        <v>1.79</v>
      </c>
      <c r="H1282" s="393"/>
      <c r="I1282" s="101">
        <v>12.91</v>
      </c>
      <c r="J1282" s="101">
        <v>2.62</v>
      </c>
      <c r="K1282" s="393"/>
      <c r="L1282" s="393"/>
      <c r="M1282" s="297">
        <v>3.024</v>
      </c>
      <c r="N1282" s="297">
        <v>5.6849999999999996</v>
      </c>
      <c r="O1282" s="297">
        <v>9.7530000000000001</v>
      </c>
    </row>
    <row r="1283" spans="1:15">
      <c r="A1283" s="296">
        <v>41976</v>
      </c>
      <c r="B1283" s="393"/>
      <c r="C1283" s="102">
        <v>13.46</v>
      </c>
      <c r="D1283" s="102">
        <v>2.04</v>
      </c>
      <c r="E1283" s="393"/>
      <c r="F1283" s="102">
        <v>8.36</v>
      </c>
      <c r="G1283" s="102">
        <v>1.79</v>
      </c>
      <c r="H1283" s="393"/>
      <c r="I1283" s="102">
        <v>12.91</v>
      </c>
      <c r="J1283" s="102">
        <v>2.62</v>
      </c>
      <c r="K1283" s="393"/>
      <c r="L1283" s="393"/>
      <c r="M1283" s="297">
        <v>3.008</v>
      </c>
      <c r="N1283" s="297">
        <v>5.7009999999999996</v>
      </c>
      <c r="O1283" s="297">
        <v>9.7929999999999993</v>
      </c>
    </row>
    <row r="1284" spans="1:15">
      <c r="A1284" s="296">
        <v>41977</v>
      </c>
      <c r="B1284" s="393"/>
      <c r="C1284" s="101">
        <v>13.46</v>
      </c>
      <c r="D1284" s="101">
        <v>2.04</v>
      </c>
      <c r="E1284" s="393"/>
      <c r="F1284" s="101">
        <v>8.36</v>
      </c>
      <c r="G1284" s="101">
        <v>1.79</v>
      </c>
      <c r="H1284" s="393"/>
      <c r="I1284" s="101">
        <v>12.91</v>
      </c>
      <c r="J1284" s="101">
        <v>2.62</v>
      </c>
      <c r="K1284" s="393"/>
      <c r="L1284" s="393"/>
      <c r="M1284" s="297">
        <v>3.004</v>
      </c>
      <c r="N1284" s="297">
        <v>5.6130000000000004</v>
      </c>
      <c r="O1284" s="297">
        <v>9.9819999999999993</v>
      </c>
    </row>
    <row r="1285" spans="1:15">
      <c r="A1285" s="296">
        <v>41978</v>
      </c>
      <c r="B1285" s="393"/>
      <c r="C1285" s="102">
        <v>13.45</v>
      </c>
      <c r="D1285" s="102">
        <v>2.0499999999999998</v>
      </c>
      <c r="E1285" s="393"/>
      <c r="F1285" s="102">
        <v>8.35</v>
      </c>
      <c r="G1285" s="102">
        <v>1.8</v>
      </c>
      <c r="H1285" s="393"/>
      <c r="I1285" s="102">
        <v>12.91</v>
      </c>
      <c r="J1285" s="102">
        <v>2.63</v>
      </c>
      <c r="K1285" s="393"/>
      <c r="L1285" s="393"/>
      <c r="M1285" s="297">
        <v>3.01</v>
      </c>
      <c r="N1285" s="297">
        <v>5.6109999999999998</v>
      </c>
      <c r="O1285" s="297">
        <v>9.9730000000000008</v>
      </c>
    </row>
    <row r="1286" spans="1:15">
      <c r="A1286" s="296">
        <v>41981</v>
      </c>
      <c r="B1286" s="393"/>
      <c r="C1286" s="101">
        <v>13.44</v>
      </c>
      <c r="D1286" s="101">
        <v>2</v>
      </c>
      <c r="E1286" s="393"/>
      <c r="F1286" s="101">
        <v>8.35</v>
      </c>
      <c r="G1286" s="101">
        <v>1.75</v>
      </c>
      <c r="H1286" s="393"/>
      <c r="I1286" s="101">
        <v>12.9</v>
      </c>
      <c r="J1286" s="101">
        <v>2.59</v>
      </c>
      <c r="K1286" s="393"/>
      <c r="L1286" s="393"/>
      <c r="M1286" s="297">
        <v>2.9929999999999999</v>
      </c>
      <c r="N1286" s="297">
        <v>5.5970000000000004</v>
      </c>
      <c r="O1286" s="297">
        <v>9.9540000000000006</v>
      </c>
    </row>
    <row r="1287" spans="1:15">
      <c r="A1287" s="296">
        <v>41982</v>
      </c>
      <c r="B1287" s="393"/>
      <c r="C1287" s="102">
        <v>13.44</v>
      </c>
      <c r="D1287" s="102">
        <v>1.97</v>
      </c>
      <c r="E1287" s="393"/>
      <c r="F1287" s="102">
        <v>8.34</v>
      </c>
      <c r="G1287" s="102">
        <v>1.75</v>
      </c>
      <c r="H1287" s="393"/>
      <c r="I1287" s="102">
        <v>12.89</v>
      </c>
      <c r="J1287" s="102">
        <v>2.58</v>
      </c>
      <c r="K1287" s="393"/>
      <c r="L1287" s="393"/>
      <c r="M1287" s="297">
        <v>3.0070000000000001</v>
      </c>
      <c r="N1287" s="297">
        <v>5.6829999999999998</v>
      </c>
      <c r="O1287" s="297">
        <v>10.182</v>
      </c>
    </row>
    <row r="1288" spans="1:15">
      <c r="A1288" s="296">
        <v>41983</v>
      </c>
      <c r="B1288" s="393"/>
      <c r="C1288" s="101">
        <v>13.44</v>
      </c>
      <c r="D1288" s="101">
        <v>1.97</v>
      </c>
      <c r="E1288" s="393"/>
      <c r="F1288" s="101">
        <v>8.34</v>
      </c>
      <c r="G1288" s="101">
        <v>1.75</v>
      </c>
      <c r="H1288" s="393"/>
      <c r="I1288" s="101">
        <v>12.89</v>
      </c>
      <c r="J1288" s="101">
        <v>2.58</v>
      </c>
      <c r="K1288" s="393"/>
      <c r="L1288" s="393"/>
      <c r="M1288" s="297">
        <v>3.0339999999999998</v>
      </c>
      <c r="N1288" s="297">
        <v>5.74</v>
      </c>
      <c r="O1288" s="297">
        <v>10.372</v>
      </c>
    </row>
    <row r="1289" spans="1:15">
      <c r="A1289" s="296">
        <v>41984</v>
      </c>
      <c r="B1289" s="393"/>
      <c r="C1289" s="102">
        <v>13.44</v>
      </c>
      <c r="D1289" s="102">
        <v>1.95</v>
      </c>
      <c r="E1289" s="393"/>
      <c r="F1289" s="102">
        <v>8.34</v>
      </c>
      <c r="G1289" s="102">
        <v>1.74</v>
      </c>
      <c r="H1289" s="393"/>
      <c r="I1289" s="102">
        <v>12.89</v>
      </c>
      <c r="J1289" s="102">
        <v>2.58</v>
      </c>
      <c r="K1289" s="393"/>
      <c r="L1289" s="393"/>
      <c r="M1289" s="297">
        <v>3.0670000000000002</v>
      </c>
      <c r="N1289" s="297">
        <v>5.8159999999999998</v>
      </c>
      <c r="O1289" s="297">
        <v>10.513999999999999</v>
      </c>
    </row>
    <row r="1290" spans="1:15">
      <c r="A1290" s="296">
        <v>41985</v>
      </c>
      <c r="B1290" s="393"/>
      <c r="C1290" s="101">
        <v>13.43</v>
      </c>
      <c r="D1290" s="101">
        <v>1.92</v>
      </c>
      <c r="E1290" s="393"/>
      <c r="F1290" s="101">
        <v>8.34</v>
      </c>
      <c r="G1290" s="101">
        <v>1.73</v>
      </c>
      <c r="H1290" s="393"/>
      <c r="I1290" s="101">
        <v>12.89</v>
      </c>
      <c r="J1290" s="101">
        <v>2.58</v>
      </c>
      <c r="K1290" s="393"/>
      <c r="L1290" s="393"/>
      <c r="M1290" s="297">
        <v>3.09</v>
      </c>
      <c r="N1290" s="297">
        <v>5.915</v>
      </c>
      <c r="O1290" s="297">
        <v>10.601000000000001</v>
      </c>
    </row>
    <row r="1291" spans="1:15">
      <c r="A1291" s="296">
        <v>41988</v>
      </c>
      <c r="B1291" s="393"/>
      <c r="C1291" s="102">
        <v>13.43</v>
      </c>
      <c r="D1291" s="102">
        <v>1.92</v>
      </c>
      <c r="E1291" s="393"/>
      <c r="F1291" s="102">
        <v>8.33</v>
      </c>
      <c r="G1291" s="102">
        <v>1.75</v>
      </c>
      <c r="H1291" s="393"/>
      <c r="I1291" s="102">
        <v>12.88</v>
      </c>
      <c r="J1291" s="102">
        <v>2.6</v>
      </c>
      <c r="K1291" s="393"/>
      <c r="L1291" s="393"/>
      <c r="M1291" s="297">
        <v>3.1110000000000002</v>
      </c>
      <c r="N1291" s="297">
        <v>5.9359999999999999</v>
      </c>
      <c r="O1291" s="297">
        <v>10.64</v>
      </c>
    </row>
    <row r="1292" spans="1:15">
      <c r="A1292" s="296">
        <v>41989</v>
      </c>
      <c r="B1292" s="393"/>
      <c r="C1292" s="101">
        <v>13.42</v>
      </c>
      <c r="D1292" s="101">
        <v>1.87</v>
      </c>
      <c r="E1292" s="393"/>
      <c r="F1292" s="101">
        <v>8.32</v>
      </c>
      <c r="G1292" s="101">
        <v>1.73</v>
      </c>
      <c r="H1292" s="393"/>
      <c r="I1292" s="101">
        <v>12.88</v>
      </c>
      <c r="J1292" s="101">
        <v>2.57</v>
      </c>
      <c r="K1292" s="393"/>
      <c r="L1292" s="393"/>
      <c r="M1292" s="297">
        <v>3.169</v>
      </c>
      <c r="N1292" s="297">
        <v>6.09</v>
      </c>
      <c r="O1292" s="297">
        <v>10.82</v>
      </c>
    </row>
    <row r="1293" spans="1:15">
      <c r="A1293" s="296">
        <v>41990</v>
      </c>
      <c r="B1293" s="393"/>
      <c r="C1293" s="102">
        <v>13.42</v>
      </c>
      <c r="D1293" s="102">
        <v>1.87</v>
      </c>
      <c r="E1293" s="393"/>
      <c r="F1293" s="102">
        <v>8.32</v>
      </c>
      <c r="G1293" s="102">
        <v>1.72</v>
      </c>
      <c r="H1293" s="393"/>
      <c r="I1293" s="102">
        <v>12.87</v>
      </c>
      <c r="J1293" s="102">
        <v>2.57</v>
      </c>
      <c r="K1293" s="393"/>
      <c r="L1293" s="393"/>
      <c r="M1293" s="297">
        <v>3.1850000000000001</v>
      </c>
      <c r="N1293" s="297">
        <v>6.1260000000000003</v>
      </c>
      <c r="O1293" s="297">
        <v>10.914</v>
      </c>
    </row>
    <row r="1294" spans="1:15">
      <c r="A1294" s="296">
        <v>41991</v>
      </c>
      <c r="B1294" s="393"/>
      <c r="C1294" s="101">
        <v>13.42</v>
      </c>
      <c r="D1294" s="101">
        <v>1.91</v>
      </c>
      <c r="E1294" s="393"/>
      <c r="F1294" s="101">
        <v>8.32</v>
      </c>
      <c r="G1294" s="101">
        <v>1.74</v>
      </c>
      <c r="H1294" s="393"/>
      <c r="I1294" s="101">
        <v>12.87</v>
      </c>
      <c r="J1294" s="101">
        <v>2.58</v>
      </c>
      <c r="K1294" s="393"/>
      <c r="L1294" s="393"/>
      <c r="M1294" s="297">
        <v>3.157</v>
      </c>
      <c r="N1294" s="297">
        <v>6.0369999999999999</v>
      </c>
      <c r="O1294" s="297">
        <v>10.875999999999999</v>
      </c>
    </row>
    <row r="1295" spans="1:15">
      <c r="A1295" s="296">
        <v>41992</v>
      </c>
      <c r="B1295" s="393"/>
      <c r="C1295" s="102">
        <v>13.41</v>
      </c>
      <c r="D1295" s="102">
        <v>1.89</v>
      </c>
      <c r="E1295" s="393"/>
      <c r="F1295" s="102">
        <v>8.32</v>
      </c>
      <c r="G1295" s="102">
        <v>1.71</v>
      </c>
      <c r="H1295" s="393"/>
      <c r="I1295" s="102">
        <v>12.87</v>
      </c>
      <c r="J1295" s="102">
        <v>2.56</v>
      </c>
      <c r="K1295" s="393"/>
      <c r="L1295" s="393"/>
      <c r="M1295" s="297">
        <v>3.1440000000000001</v>
      </c>
      <c r="N1295" s="297">
        <v>6.0270000000000001</v>
      </c>
      <c r="O1295" s="297">
        <v>10.823</v>
      </c>
    </row>
    <row r="1296" spans="1:15">
      <c r="A1296" s="296">
        <v>41995</v>
      </c>
      <c r="B1296" s="393"/>
      <c r="C1296" s="101">
        <v>13.41</v>
      </c>
      <c r="D1296" s="101">
        <v>1.89</v>
      </c>
      <c r="E1296" s="393"/>
      <c r="F1296" s="101">
        <v>8.31</v>
      </c>
      <c r="G1296" s="101">
        <v>1.7</v>
      </c>
      <c r="H1296" s="393"/>
      <c r="I1296" s="101">
        <v>12.86</v>
      </c>
      <c r="J1296" s="101">
        <v>2.54</v>
      </c>
      <c r="K1296" s="393"/>
      <c r="L1296" s="393"/>
      <c r="M1296" s="297">
        <v>3.1269999999999998</v>
      </c>
      <c r="N1296" s="297">
        <v>5.9939999999999998</v>
      </c>
      <c r="O1296" s="297">
        <v>11.536</v>
      </c>
    </row>
    <row r="1297" spans="1:15">
      <c r="A1297" s="296">
        <v>41996</v>
      </c>
      <c r="B1297" s="393"/>
      <c r="C1297" s="102">
        <v>13.4</v>
      </c>
      <c r="D1297" s="102">
        <v>1.89</v>
      </c>
      <c r="E1297" s="393"/>
      <c r="F1297" s="102">
        <v>8.31</v>
      </c>
      <c r="G1297" s="102">
        <v>1.7</v>
      </c>
      <c r="H1297" s="393"/>
      <c r="I1297" s="102">
        <v>12.86</v>
      </c>
      <c r="J1297" s="102">
        <v>2.54</v>
      </c>
      <c r="K1297" s="393"/>
      <c r="L1297" s="393"/>
      <c r="M1297" s="297">
        <v>3.1280000000000001</v>
      </c>
      <c r="N1297" s="297">
        <v>5.9889999999999999</v>
      </c>
      <c r="O1297" s="297">
        <v>11.515000000000001</v>
      </c>
    </row>
    <row r="1298" spans="1:15">
      <c r="A1298" s="296">
        <v>41997</v>
      </c>
      <c r="B1298" s="393"/>
      <c r="C1298" s="101">
        <v>13.4</v>
      </c>
      <c r="D1298" s="101">
        <v>1.89</v>
      </c>
      <c r="E1298" s="393"/>
      <c r="F1298" s="101">
        <v>8.3000000000000007</v>
      </c>
      <c r="G1298" s="101">
        <v>1.71</v>
      </c>
      <c r="H1298" s="393"/>
      <c r="I1298" s="101">
        <v>12.85</v>
      </c>
      <c r="J1298" s="101">
        <v>2.54</v>
      </c>
      <c r="K1298" s="393"/>
      <c r="L1298" s="393"/>
      <c r="M1298" s="297">
        <v>3.13</v>
      </c>
      <c r="N1298" s="297">
        <v>5.9829999999999997</v>
      </c>
      <c r="O1298" s="297">
        <v>11.558</v>
      </c>
    </row>
    <row r="1299" spans="1:15">
      <c r="A1299" s="296">
        <v>42002</v>
      </c>
      <c r="B1299" s="393"/>
      <c r="C1299" s="102">
        <v>13.39</v>
      </c>
      <c r="D1299" s="102">
        <v>1.84</v>
      </c>
      <c r="E1299" s="393"/>
      <c r="F1299" s="102">
        <v>8.2899999999999991</v>
      </c>
      <c r="G1299" s="102">
        <v>1.67</v>
      </c>
      <c r="H1299" s="393"/>
      <c r="I1299" s="102">
        <v>12.84</v>
      </c>
      <c r="J1299" s="102">
        <v>2.5</v>
      </c>
      <c r="K1299" s="393"/>
      <c r="L1299" s="393"/>
      <c r="M1299" s="297">
        <v>3.1110000000000002</v>
      </c>
      <c r="N1299" s="297">
        <v>5.9930000000000003</v>
      </c>
      <c r="O1299" s="297">
        <v>11.673999999999999</v>
      </c>
    </row>
    <row r="1300" spans="1:15">
      <c r="A1300" s="296">
        <v>42003</v>
      </c>
      <c r="B1300" s="393"/>
      <c r="C1300" s="101">
        <v>13.38</v>
      </c>
      <c r="D1300" s="101">
        <v>1.83</v>
      </c>
      <c r="E1300" s="393"/>
      <c r="F1300" s="101">
        <v>8.2899999999999991</v>
      </c>
      <c r="G1300" s="101">
        <v>1.65</v>
      </c>
      <c r="H1300" s="393"/>
      <c r="I1300" s="101">
        <v>12.84</v>
      </c>
      <c r="J1300" s="101">
        <v>2.4900000000000002</v>
      </c>
      <c r="K1300" s="393"/>
      <c r="L1300" s="393"/>
      <c r="M1300" s="297">
        <v>3.105</v>
      </c>
      <c r="N1300" s="297">
        <v>5.9889999999999999</v>
      </c>
      <c r="O1300" s="297">
        <v>11.603999999999999</v>
      </c>
    </row>
    <row r="1301" spans="1:15">
      <c r="A1301" s="296">
        <v>42004</v>
      </c>
      <c r="B1301" s="393"/>
      <c r="C1301" s="102">
        <v>13.38</v>
      </c>
      <c r="D1301" s="102">
        <v>1.83</v>
      </c>
      <c r="E1301" s="393"/>
      <c r="F1301" s="102">
        <v>8.2799999999999994</v>
      </c>
      <c r="G1301" s="102">
        <v>1.66</v>
      </c>
      <c r="H1301" s="393"/>
      <c r="I1301" s="102">
        <v>12.83</v>
      </c>
      <c r="J1301" s="102">
        <v>2.5</v>
      </c>
      <c r="K1301" s="393"/>
      <c r="L1301" s="393"/>
      <c r="M1301" s="297">
        <v>3.1789999999999998</v>
      </c>
      <c r="N1301" s="297">
        <v>6.0129999999999999</v>
      </c>
      <c r="O1301" s="297">
        <v>11.474</v>
      </c>
    </row>
    <row r="1302" spans="1:15">
      <c r="A1302" s="296">
        <v>42006</v>
      </c>
      <c r="B1302" s="393"/>
      <c r="C1302" s="101">
        <v>13.47</v>
      </c>
      <c r="D1302" s="101">
        <v>1.8</v>
      </c>
      <c r="E1302" s="393"/>
      <c r="F1302" s="101">
        <v>8.39</v>
      </c>
      <c r="G1302" s="101">
        <v>1.64</v>
      </c>
      <c r="H1302" s="393"/>
      <c r="I1302" s="101">
        <v>12.97</v>
      </c>
      <c r="J1302" s="101">
        <v>2.4700000000000002</v>
      </c>
      <c r="K1302" s="393"/>
      <c r="L1302" s="393"/>
      <c r="M1302" s="297">
        <v>3.165</v>
      </c>
      <c r="N1302" s="297">
        <v>6.0010000000000003</v>
      </c>
      <c r="O1302" s="297">
        <v>11.458</v>
      </c>
    </row>
    <row r="1303" spans="1:15">
      <c r="A1303" s="296">
        <v>42009</v>
      </c>
      <c r="B1303" s="393"/>
      <c r="C1303" s="102">
        <v>13.46</v>
      </c>
      <c r="D1303" s="102">
        <v>1.78</v>
      </c>
      <c r="E1303" s="393"/>
      <c r="F1303" s="102">
        <v>8.3800000000000008</v>
      </c>
      <c r="G1303" s="102">
        <v>1.63</v>
      </c>
      <c r="H1303" s="393"/>
      <c r="I1303" s="102">
        <v>12.96</v>
      </c>
      <c r="J1303" s="102">
        <v>2.4500000000000002</v>
      </c>
      <c r="K1303" s="393"/>
      <c r="L1303" s="393"/>
      <c r="M1303" s="297">
        <v>3.1539999999999999</v>
      </c>
      <c r="N1303" s="297">
        <v>5.976</v>
      </c>
      <c r="O1303" s="297">
        <v>11.417</v>
      </c>
    </row>
    <row r="1304" spans="1:15">
      <c r="A1304" s="296">
        <v>42010</v>
      </c>
      <c r="B1304" s="393"/>
      <c r="C1304" s="101">
        <v>13.45</v>
      </c>
      <c r="D1304" s="101">
        <v>1.72</v>
      </c>
      <c r="E1304" s="393"/>
      <c r="F1304" s="101">
        <v>8.3800000000000008</v>
      </c>
      <c r="G1304" s="101">
        <v>1.6</v>
      </c>
      <c r="H1304" s="393"/>
      <c r="I1304" s="101">
        <v>12.96</v>
      </c>
      <c r="J1304" s="101">
        <v>2.4</v>
      </c>
      <c r="K1304" s="393"/>
      <c r="L1304" s="393"/>
      <c r="M1304" s="297">
        <v>3.169</v>
      </c>
      <c r="N1304" s="297">
        <v>6.0140000000000002</v>
      </c>
      <c r="O1304" s="297">
        <v>11.509</v>
      </c>
    </row>
    <row r="1305" spans="1:15">
      <c r="A1305" s="296">
        <v>42011</v>
      </c>
      <c r="B1305" s="393"/>
      <c r="C1305" s="102">
        <v>13.45</v>
      </c>
      <c r="D1305" s="102">
        <v>1.73</v>
      </c>
      <c r="E1305" s="393"/>
      <c r="F1305" s="102">
        <v>8.3699999999999992</v>
      </c>
      <c r="G1305" s="102">
        <v>1.61</v>
      </c>
      <c r="H1305" s="393"/>
      <c r="I1305" s="102">
        <v>12.96</v>
      </c>
      <c r="J1305" s="102">
        <v>2.42</v>
      </c>
      <c r="K1305" s="393"/>
      <c r="L1305" s="393"/>
      <c r="M1305" s="297">
        <v>3.1760000000000002</v>
      </c>
      <c r="N1305" s="297">
        <v>6.0369999999999999</v>
      </c>
      <c r="O1305" s="297">
        <v>11.584</v>
      </c>
    </row>
    <row r="1306" spans="1:15">
      <c r="A1306" s="296">
        <v>42012</v>
      </c>
      <c r="B1306" s="393"/>
      <c r="C1306" s="101">
        <v>13.45</v>
      </c>
      <c r="D1306" s="101">
        <v>1.76</v>
      </c>
      <c r="E1306" s="393"/>
      <c r="F1306" s="101">
        <v>8.3699999999999992</v>
      </c>
      <c r="G1306" s="101">
        <v>1.62</v>
      </c>
      <c r="H1306" s="393"/>
      <c r="I1306" s="101">
        <v>12.95</v>
      </c>
      <c r="J1306" s="101">
        <v>2.4300000000000002</v>
      </c>
      <c r="K1306" s="393"/>
      <c r="L1306" s="393"/>
      <c r="M1306" s="297">
        <v>3.1640000000000001</v>
      </c>
      <c r="N1306" s="297">
        <v>5.9960000000000004</v>
      </c>
      <c r="O1306" s="297">
        <v>11.548999999999999</v>
      </c>
    </row>
    <row r="1307" spans="1:15">
      <c r="A1307" s="296">
        <v>42013</v>
      </c>
      <c r="B1307" s="393"/>
      <c r="C1307" s="102">
        <v>13.45</v>
      </c>
      <c r="D1307" s="102">
        <v>1.77</v>
      </c>
      <c r="E1307" s="393"/>
      <c r="F1307" s="102">
        <v>8.3699999999999992</v>
      </c>
      <c r="G1307" s="102">
        <v>1.62</v>
      </c>
      <c r="H1307" s="393"/>
      <c r="I1307" s="102">
        <v>12.95</v>
      </c>
      <c r="J1307" s="102">
        <v>2.44</v>
      </c>
      <c r="K1307" s="393"/>
      <c r="L1307" s="393"/>
      <c r="M1307" s="297">
        <v>3.1429999999999998</v>
      </c>
      <c r="N1307" s="297">
        <v>5.9569999999999999</v>
      </c>
      <c r="O1307" s="297">
        <v>11.515000000000001</v>
      </c>
    </row>
    <row r="1308" spans="1:15">
      <c r="A1308" s="296">
        <v>42016</v>
      </c>
      <c r="B1308" s="393"/>
      <c r="C1308" s="101">
        <v>13.44</v>
      </c>
      <c r="D1308" s="101">
        <v>1.72</v>
      </c>
      <c r="E1308" s="393"/>
      <c r="F1308" s="101">
        <v>8.36</v>
      </c>
      <c r="G1308" s="101">
        <v>1.59</v>
      </c>
      <c r="H1308" s="393"/>
      <c r="I1308" s="101">
        <v>12.94</v>
      </c>
      <c r="J1308" s="101">
        <v>2.4</v>
      </c>
      <c r="K1308" s="393"/>
      <c r="L1308" s="393"/>
      <c r="M1308" s="297">
        <v>3.1309999999999998</v>
      </c>
      <c r="N1308" s="297">
        <v>5.9160000000000004</v>
      </c>
      <c r="O1308" s="297">
        <v>11.483000000000001</v>
      </c>
    </row>
    <row r="1309" spans="1:15">
      <c r="A1309" s="296">
        <v>42017</v>
      </c>
      <c r="B1309" s="393"/>
      <c r="C1309" s="102">
        <v>13.44</v>
      </c>
      <c r="D1309" s="102">
        <v>1.73</v>
      </c>
      <c r="E1309" s="393"/>
      <c r="F1309" s="102">
        <v>8.36</v>
      </c>
      <c r="G1309" s="102">
        <v>1.59</v>
      </c>
      <c r="H1309" s="393"/>
      <c r="I1309" s="102">
        <v>12.94</v>
      </c>
      <c r="J1309" s="102">
        <v>2.41</v>
      </c>
      <c r="K1309" s="393"/>
      <c r="L1309" s="393"/>
      <c r="M1309" s="297">
        <v>3.1339999999999999</v>
      </c>
      <c r="N1309" s="297">
        <v>5.8940000000000001</v>
      </c>
      <c r="O1309" s="297">
        <v>11.414</v>
      </c>
    </row>
    <row r="1310" spans="1:15">
      <c r="A1310" s="296">
        <v>42018</v>
      </c>
      <c r="B1310" s="393"/>
      <c r="C1310" s="101">
        <v>13.43</v>
      </c>
      <c r="D1310" s="101">
        <v>1.69</v>
      </c>
      <c r="E1310" s="393"/>
      <c r="F1310" s="101">
        <v>8.36</v>
      </c>
      <c r="G1310" s="101">
        <v>1.57</v>
      </c>
      <c r="H1310" s="393"/>
      <c r="I1310" s="101">
        <v>12.94</v>
      </c>
      <c r="J1310" s="101">
        <v>2.37</v>
      </c>
      <c r="K1310" s="393"/>
      <c r="L1310" s="393"/>
      <c r="M1310" s="297">
        <v>3.125</v>
      </c>
      <c r="N1310" s="297">
        <v>5.8570000000000002</v>
      </c>
      <c r="O1310" s="297">
        <v>11.295</v>
      </c>
    </row>
    <row r="1311" spans="1:15">
      <c r="A1311" s="296">
        <v>42019</v>
      </c>
      <c r="B1311" s="393"/>
      <c r="C1311" s="102">
        <v>13.43</v>
      </c>
      <c r="D1311" s="102">
        <v>1.68</v>
      </c>
      <c r="E1311" s="393"/>
      <c r="F1311" s="102">
        <v>8.35</v>
      </c>
      <c r="G1311" s="102">
        <v>1.55</v>
      </c>
      <c r="H1311" s="393"/>
      <c r="I1311" s="102">
        <v>12.94</v>
      </c>
      <c r="J1311" s="102">
        <v>2.36</v>
      </c>
      <c r="K1311" s="393"/>
      <c r="L1311" s="393"/>
      <c r="M1311" s="297">
        <v>3.121</v>
      </c>
      <c r="N1311" s="297">
        <v>5.8390000000000004</v>
      </c>
      <c r="O1311" s="297">
        <v>11.237</v>
      </c>
    </row>
    <row r="1312" spans="1:15">
      <c r="A1312" s="296">
        <v>42020</v>
      </c>
      <c r="B1312" s="393"/>
      <c r="C1312" s="101">
        <v>13.43</v>
      </c>
      <c r="D1312" s="101">
        <v>1.68</v>
      </c>
      <c r="E1312" s="393"/>
      <c r="F1312" s="101">
        <v>8.35</v>
      </c>
      <c r="G1312" s="101">
        <v>1.55</v>
      </c>
      <c r="H1312" s="393"/>
      <c r="I1312" s="101">
        <v>12.93</v>
      </c>
      <c r="J1312" s="101">
        <v>2.35</v>
      </c>
      <c r="K1312" s="393"/>
      <c r="L1312" s="393"/>
      <c r="M1312" s="297">
        <v>3.14</v>
      </c>
      <c r="N1312" s="297">
        <v>5.83</v>
      </c>
      <c r="O1312" s="297">
        <v>11.394</v>
      </c>
    </row>
    <row r="1313" spans="1:15">
      <c r="A1313" s="296">
        <v>42023</v>
      </c>
      <c r="B1313" s="393"/>
      <c r="C1313" s="102">
        <v>13.42</v>
      </c>
      <c r="D1313" s="102">
        <v>1.66</v>
      </c>
      <c r="E1313" s="393"/>
      <c r="F1313" s="102">
        <v>8.34</v>
      </c>
      <c r="G1313" s="102">
        <v>1.54</v>
      </c>
      <c r="H1313" s="393"/>
      <c r="I1313" s="102">
        <v>12.92</v>
      </c>
      <c r="J1313" s="102">
        <v>2.34</v>
      </c>
      <c r="K1313" s="393"/>
      <c r="L1313" s="393"/>
      <c r="M1313" s="297">
        <v>3.1179999999999999</v>
      </c>
      <c r="N1313" s="297">
        <v>5.8120000000000003</v>
      </c>
      <c r="O1313" s="297">
        <v>11.445</v>
      </c>
    </row>
    <row r="1314" spans="1:15">
      <c r="A1314" s="296">
        <v>42024</v>
      </c>
      <c r="B1314" s="393"/>
      <c r="C1314" s="101">
        <v>13.42</v>
      </c>
      <c r="D1314" s="101">
        <v>1.67</v>
      </c>
      <c r="E1314" s="393"/>
      <c r="F1314" s="101">
        <v>8.34</v>
      </c>
      <c r="G1314" s="101">
        <v>1.54</v>
      </c>
      <c r="H1314" s="393"/>
      <c r="I1314" s="101">
        <v>12.92</v>
      </c>
      <c r="J1314" s="101">
        <v>2.33</v>
      </c>
      <c r="K1314" s="393"/>
      <c r="L1314" s="393"/>
      <c r="M1314" s="297">
        <v>3.0880000000000001</v>
      </c>
      <c r="N1314" s="297">
        <v>5.7770000000000001</v>
      </c>
      <c r="O1314" s="297">
        <v>11.503</v>
      </c>
    </row>
    <row r="1315" spans="1:15">
      <c r="A1315" s="296">
        <v>42025</v>
      </c>
      <c r="B1315" s="393"/>
      <c r="C1315" s="102">
        <v>13.41</v>
      </c>
      <c r="D1315" s="102">
        <v>1.71</v>
      </c>
      <c r="E1315" s="393"/>
      <c r="F1315" s="102">
        <v>8.34</v>
      </c>
      <c r="G1315" s="102">
        <v>1.58</v>
      </c>
      <c r="H1315" s="393"/>
      <c r="I1315" s="102">
        <v>12.92</v>
      </c>
      <c r="J1315" s="102">
        <v>2.37</v>
      </c>
      <c r="K1315" s="393"/>
      <c r="L1315" s="393"/>
      <c r="M1315" s="297">
        <v>3.0739999999999998</v>
      </c>
      <c r="N1315" s="297">
        <v>5.7560000000000002</v>
      </c>
      <c r="O1315" s="297">
        <v>11.672000000000001</v>
      </c>
    </row>
    <row r="1316" spans="1:15">
      <c r="A1316" s="296">
        <v>42026</v>
      </c>
      <c r="B1316" s="393"/>
      <c r="C1316" s="101">
        <v>13.41</v>
      </c>
      <c r="D1316" s="101">
        <v>1.66</v>
      </c>
      <c r="E1316" s="393"/>
      <c r="F1316" s="101">
        <v>8.33</v>
      </c>
      <c r="G1316" s="101">
        <v>1.54</v>
      </c>
      <c r="H1316" s="393"/>
      <c r="I1316" s="101">
        <v>12.92</v>
      </c>
      <c r="J1316" s="101">
        <v>2.3199999999999998</v>
      </c>
      <c r="K1316" s="393"/>
      <c r="L1316" s="393"/>
      <c r="M1316" s="297">
        <v>3.036</v>
      </c>
      <c r="N1316" s="297">
        <v>5.6970000000000001</v>
      </c>
      <c r="O1316" s="297">
        <v>11.711</v>
      </c>
    </row>
    <row r="1317" spans="1:15">
      <c r="A1317" s="296">
        <v>42027</v>
      </c>
      <c r="B1317" s="393"/>
      <c r="C1317" s="102">
        <v>13.41</v>
      </c>
      <c r="D1317" s="102">
        <v>1.58</v>
      </c>
      <c r="E1317" s="393"/>
      <c r="F1317" s="102">
        <v>8.33</v>
      </c>
      <c r="G1317" s="102">
        <v>1.46</v>
      </c>
      <c r="H1317" s="393"/>
      <c r="I1317" s="102">
        <v>12.91</v>
      </c>
      <c r="J1317" s="102">
        <v>2.21</v>
      </c>
      <c r="K1317" s="393"/>
      <c r="L1317" s="393"/>
      <c r="M1317" s="297">
        <v>2.944</v>
      </c>
      <c r="N1317" s="297">
        <v>5.5640000000000001</v>
      </c>
      <c r="O1317" s="297">
        <v>11.494</v>
      </c>
    </row>
    <row r="1318" spans="1:15">
      <c r="A1318" s="296">
        <v>42030</v>
      </c>
      <c r="B1318" s="393"/>
      <c r="C1318" s="101">
        <v>13.4</v>
      </c>
      <c r="D1318" s="101">
        <v>1.59</v>
      </c>
      <c r="E1318" s="393"/>
      <c r="F1318" s="101">
        <v>8.32</v>
      </c>
      <c r="G1318" s="101">
        <v>1.47</v>
      </c>
      <c r="H1318" s="393"/>
      <c r="I1318" s="101">
        <v>12.91</v>
      </c>
      <c r="J1318" s="101">
        <v>2.2200000000000002</v>
      </c>
      <c r="K1318" s="393"/>
      <c r="L1318" s="393"/>
      <c r="M1318" s="297">
        <v>2.9319999999999999</v>
      </c>
      <c r="N1318" s="297">
        <v>5.5330000000000004</v>
      </c>
      <c r="O1318" s="297">
        <v>11.992000000000001</v>
      </c>
    </row>
    <row r="1319" spans="1:15">
      <c r="A1319" s="296">
        <v>42031</v>
      </c>
      <c r="B1319" s="393"/>
      <c r="C1319" s="102">
        <v>13.4</v>
      </c>
      <c r="D1319" s="102">
        <v>1.58</v>
      </c>
      <c r="E1319" s="393"/>
      <c r="F1319" s="102">
        <v>8.32</v>
      </c>
      <c r="G1319" s="102">
        <v>1.48</v>
      </c>
      <c r="H1319" s="393"/>
      <c r="I1319" s="102">
        <v>12.9</v>
      </c>
      <c r="J1319" s="102">
        <v>2.2000000000000002</v>
      </c>
      <c r="K1319" s="393"/>
      <c r="L1319" s="393"/>
      <c r="M1319" s="297">
        <v>2.9220000000000002</v>
      </c>
      <c r="N1319" s="297">
        <v>5.5380000000000003</v>
      </c>
      <c r="O1319" s="297">
        <v>12.378</v>
      </c>
    </row>
    <row r="1320" spans="1:15">
      <c r="A1320" s="296">
        <v>42032</v>
      </c>
      <c r="B1320" s="393"/>
      <c r="C1320" s="101">
        <v>13.39</v>
      </c>
      <c r="D1320" s="101">
        <v>1.53</v>
      </c>
      <c r="E1320" s="393"/>
      <c r="F1320" s="101">
        <v>8.32</v>
      </c>
      <c r="G1320" s="101">
        <v>1.45</v>
      </c>
      <c r="H1320" s="393"/>
      <c r="I1320" s="101">
        <v>12.9</v>
      </c>
      <c r="J1320" s="101">
        <v>2.16</v>
      </c>
      <c r="K1320" s="393"/>
      <c r="L1320" s="393"/>
      <c r="M1320" s="297">
        <v>2.9340000000000002</v>
      </c>
      <c r="N1320" s="297">
        <v>5.5590000000000002</v>
      </c>
      <c r="O1320" s="297">
        <v>12.603999999999999</v>
      </c>
    </row>
    <row r="1321" spans="1:15">
      <c r="A1321" s="296">
        <v>42033</v>
      </c>
      <c r="B1321" s="393"/>
      <c r="C1321" s="102">
        <v>13.39</v>
      </c>
      <c r="D1321" s="102">
        <v>1.54</v>
      </c>
      <c r="E1321" s="393"/>
      <c r="F1321" s="102">
        <v>8.31</v>
      </c>
      <c r="G1321" s="102">
        <v>1.45</v>
      </c>
      <c r="H1321" s="393"/>
      <c r="I1321" s="102">
        <v>12.9</v>
      </c>
      <c r="J1321" s="102">
        <v>2.17</v>
      </c>
      <c r="K1321" s="393"/>
      <c r="L1321" s="393"/>
      <c r="M1321" s="297">
        <v>2.9369999999999998</v>
      </c>
      <c r="N1321" s="297">
        <v>5.5860000000000003</v>
      </c>
      <c r="O1321" s="297">
        <v>12.694000000000001</v>
      </c>
    </row>
    <row r="1322" spans="1:15">
      <c r="A1322" s="296">
        <v>42034</v>
      </c>
      <c r="B1322" s="393"/>
      <c r="C1322" s="101">
        <v>13.39</v>
      </c>
      <c r="D1322" s="101">
        <v>1.52</v>
      </c>
      <c r="E1322" s="393"/>
      <c r="F1322" s="101">
        <v>8.31</v>
      </c>
      <c r="G1322" s="101">
        <v>1.45</v>
      </c>
      <c r="H1322" s="393"/>
      <c r="I1322" s="101">
        <v>12.89</v>
      </c>
      <c r="J1322" s="101">
        <v>2.16</v>
      </c>
      <c r="K1322" s="393"/>
      <c r="L1322" s="393"/>
      <c r="M1322" s="297">
        <v>2.9340000000000002</v>
      </c>
      <c r="N1322" s="297">
        <v>5.5890000000000004</v>
      </c>
      <c r="O1322" s="297">
        <v>12.583</v>
      </c>
    </row>
    <row r="1323" spans="1:15">
      <c r="A1323" s="296">
        <v>42035</v>
      </c>
      <c r="B1323" s="393"/>
      <c r="C1323" s="102">
        <v>13.39</v>
      </c>
      <c r="D1323" s="102">
        <v>1.52</v>
      </c>
      <c r="E1323" s="393"/>
      <c r="F1323" s="102">
        <v>8.31</v>
      </c>
      <c r="G1323" s="102">
        <v>1.45</v>
      </c>
      <c r="H1323" s="393"/>
      <c r="I1323" s="102">
        <v>12.89</v>
      </c>
      <c r="J1323" s="102">
        <v>2.16</v>
      </c>
      <c r="K1323" s="393"/>
      <c r="L1323" s="393"/>
      <c r="M1323" s="297"/>
      <c r="N1323" s="297"/>
      <c r="O1323" s="297"/>
    </row>
    <row r="1324" spans="1:15">
      <c r="A1324" s="296">
        <v>42037</v>
      </c>
      <c r="B1324" s="393"/>
      <c r="C1324" s="101">
        <v>13.56</v>
      </c>
      <c r="D1324" s="101">
        <v>1.46</v>
      </c>
      <c r="E1324" s="393"/>
      <c r="F1324" s="101">
        <v>8.44</v>
      </c>
      <c r="G1324" s="101">
        <v>1.45</v>
      </c>
      <c r="H1324" s="393"/>
      <c r="I1324" s="101">
        <v>12.6</v>
      </c>
      <c r="J1324" s="101">
        <v>1.99</v>
      </c>
      <c r="K1324" s="393"/>
      <c r="L1324" s="393"/>
      <c r="M1324" s="297">
        <v>3.0390000000000001</v>
      </c>
      <c r="N1324" s="297">
        <v>5.6029999999999998</v>
      </c>
      <c r="O1324" s="297">
        <v>13.071</v>
      </c>
    </row>
    <row r="1325" spans="1:15">
      <c r="A1325" s="296">
        <v>42038</v>
      </c>
      <c r="B1325" s="393"/>
      <c r="C1325" s="102">
        <v>13.56</v>
      </c>
      <c r="D1325" s="102">
        <v>1.49</v>
      </c>
      <c r="E1325" s="393"/>
      <c r="F1325" s="102">
        <v>8.44</v>
      </c>
      <c r="G1325" s="102">
        <v>1.47</v>
      </c>
      <c r="H1325" s="393"/>
      <c r="I1325" s="102">
        <v>12.6</v>
      </c>
      <c r="J1325" s="102">
        <v>2</v>
      </c>
      <c r="K1325" s="393"/>
      <c r="L1325" s="393"/>
      <c r="M1325" s="297">
        <v>3.01</v>
      </c>
      <c r="N1325" s="297">
        <v>5.5389999999999997</v>
      </c>
      <c r="O1325" s="297">
        <v>12.635</v>
      </c>
    </row>
    <row r="1326" spans="1:15">
      <c r="A1326" s="296">
        <v>42039</v>
      </c>
      <c r="B1326" s="393"/>
      <c r="C1326" s="101">
        <v>13.56</v>
      </c>
      <c r="D1326" s="101">
        <v>1.5</v>
      </c>
      <c r="E1326" s="393"/>
      <c r="F1326" s="101">
        <v>8.43</v>
      </c>
      <c r="G1326" s="101">
        <v>1.47</v>
      </c>
      <c r="H1326" s="393"/>
      <c r="I1326" s="101">
        <v>12.6</v>
      </c>
      <c r="J1326" s="101">
        <v>2.0099999999999998</v>
      </c>
      <c r="K1326" s="393"/>
      <c r="L1326" s="393"/>
      <c r="M1326" s="297">
        <v>2.9980000000000002</v>
      </c>
      <c r="N1326" s="297">
        <v>5.516</v>
      </c>
      <c r="O1326" s="297">
        <v>12.627000000000001</v>
      </c>
    </row>
    <row r="1327" spans="1:15">
      <c r="A1327" s="296">
        <v>42040</v>
      </c>
      <c r="B1327" s="393"/>
      <c r="C1327" s="102">
        <v>13.55</v>
      </c>
      <c r="D1327" s="102">
        <v>1.5</v>
      </c>
      <c r="E1327" s="393"/>
      <c r="F1327" s="102">
        <v>8.43</v>
      </c>
      <c r="G1327" s="102">
        <v>1.47</v>
      </c>
      <c r="H1327" s="393"/>
      <c r="I1327" s="102">
        <v>12.59</v>
      </c>
      <c r="J1327" s="102">
        <v>2</v>
      </c>
      <c r="K1327" s="393"/>
      <c r="L1327" s="393"/>
      <c r="M1327" s="297">
        <v>2.992</v>
      </c>
      <c r="N1327" s="297">
        <v>5.5140000000000002</v>
      </c>
      <c r="O1327" s="297">
        <v>12.629</v>
      </c>
    </row>
    <row r="1328" spans="1:15">
      <c r="A1328" s="296">
        <v>42041</v>
      </c>
      <c r="B1328" s="393"/>
      <c r="C1328" s="101">
        <v>13.55</v>
      </c>
      <c r="D1328" s="101">
        <v>1.5</v>
      </c>
      <c r="E1328" s="393"/>
      <c r="F1328" s="101">
        <v>8.43</v>
      </c>
      <c r="G1328" s="101">
        <v>1.46</v>
      </c>
      <c r="H1328" s="393"/>
      <c r="I1328" s="101">
        <v>12.59</v>
      </c>
      <c r="J1328" s="101">
        <v>1.99</v>
      </c>
      <c r="K1328" s="393"/>
      <c r="L1328" s="393"/>
      <c r="M1328" s="297">
        <v>2.9649999999999999</v>
      </c>
      <c r="N1328" s="297">
        <v>5.4630000000000001</v>
      </c>
      <c r="O1328" s="297">
        <v>12.734</v>
      </c>
    </row>
    <row r="1329" spans="1:15">
      <c r="A1329" s="296">
        <v>42044</v>
      </c>
      <c r="B1329" s="393"/>
      <c r="C1329" s="102">
        <v>13.54</v>
      </c>
      <c r="D1329" s="102">
        <v>1.48</v>
      </c>
      <c r="E1329" s="393"/>
      <c r="F1329" s="102">
        <v>8.42</v>
      </c>
      <c r="G1329" s="102">
        <v>1.44</v>
      </c>
      <c r="H1329" s="393"/>
      <c r="I1329" s="102">
        <v>12.58</v>
      </c>
      <c r="J1329" s="102">
        <v>1.97</v>
      </c>
      <c r="K1329" s="393"/>
      <c r="L1329" s="393"/>
      <c r="M1329" s="297">
        <v>2.964</v>
      </c>
      <c r="N1329" s="297">
        <v>5.4690000000000003</v>
      </c>
      <c r="O1329" s="297">
        <v>12.981999999999999</v>
      </c>
    </row>
    <row r="1330" spans="1:15">
      <c r="A1330" s="296">
        <v>42045</v>
      </c>
      <c r="B1330" s="393"/>
      <c r="C1330" s="101">
        <v>13.54</v>
      </c>
      <c r="D1330" s="101">
        <v>1.5</v>
      </c>
      <c r="E1330" s="393"/>
      <c r="F1330" s="101">
        <v>8.42</v>
      </c>
      <c r="G1330" s="101">
        <v>1.45</v>
      </c>
      <c r="H1330" s="393"/>
      <c r="I1330" s="101">
        <v>12.58</v>
      </c>
      <c r="J1330" s="101">
        <v>1.98</v>
      </c>
      <c r="K1330" s="393"/>
      <c r="L1330" s="393"/>
      <c r="M1330" s="297">
        <v>2.952</v>
      </c>
      <c r="N1330" s="297">
        <v>5.4710000000000001</v>
      </c>
      <c r="O1330" s="297">
        <v>12.785</v>
      </c>
    </row>
    <row r="1331" spans="1:15">
      <c r="A1331" s="296">
        <v>42046</v>
      </c>
      <c r="B1331" s="393"/>
      <c r="C1331" s="102">
        <v>13.54</v>
      </c>
      <c r="D1331" s="102">
        <v>1.49</v>
      </c>
      <c r="E1331" s="393"/>
      <c r="F1331" s="102">
        <v>8.42</v>
      </c>
      <c r="G1331" s="102">
        <v>1.44</v>
      </c>
      <c r="H1331" s="393"/>
      <c r="I1331" s="102">
        <v>12.58</v>
      </c>
      <c r="J1331" s="102">
        <v>1.97</v>
      </c>
      <c r="K1331" s="393"/>
      <c r="L1331" s="393"/>
      <c r="M1331" s="297">
        <v>2.9540000000000002</v>
      </c>
      <c r="N1331" s="297">
        <v>5.4749999999999996</v>
      </c>
      <c r="O1331" s="297">
        <v>12.867000000000001</v>
      </c>
    </row>
    <row r="1332" spans="1:15">
      <c r="A1332" s="296">
        <v>42047</v>
      </c>
      <c r="B1332" s="393"/>
      <c r="C1332" s="101">
        <v>13.53</v>
      </c>
      <c r="D1332" s="101">
        <v>1.46</v>
      </c>
      <c r="E1332" s="393"/>
      <c r="F1332" s="101">
        <v>8.41</v>
      </c>
      <c r="G1332" s="101">
        <v>1.42</v>
      </c>
      <c r="H1332" s="393"/>
      <c r="I1332" s="101">
        <v>12.57</v>
      </c>
      <c r="J1332" s="101">
        <v>1.94</v>
      </c>
      <c r="K1332" s="393"/>
      <c r="L1332" s="393"/>
      <c r="M1332" s="297">
        <v>2.9390000000000001</v>
      </c>
      <c r="N1332" s="297">
        <v>5.4569999999999999</v>
      </c>
      <c r="O1332" s="297">
        <v>12.757999999999999</v>
      </c>
    </row>
    <row r="1333" spans="1:15">
      <c r="A1333" s="296">
        <v>42048</v>
      </c>
      <c r="B1333" s="393"/>
      <c r="C1333" s="102">
        <v>13.53</v>
      </c>
      <c r="D1333" s="102">
        <v>1.46</v>
      </c>
      <c r="E1333" s="393"/>
      <c r="F1333" s="102">
        <v>8.41</v>
      </c>
      <c r="G1333" s="102">
        <v>1.41</v>
      </c>
      <c r="H1333" s="393"/>
      <c r="I1333" s="102">
        <v>12.57</v>
      </c>
      <c r="J1333" s="102">
        <v>1.94</v>
      </c>
      <c r="K1333" s="393"/>
      <c r="L1333" s="393"/>
      <c r="M1333" s="297">
        <v>2.9049999999999998</v>
      </c>
      <c r="N1333" s="297">
        <v>5.3849999999999998</v>
      </c>
      <c r="O1333" s="297">
        <v>12.561999999999999</v>
      </c>
    </row>
    <row r="1334" spans="1:15">
      <c r="A1334" s="296">
        <v>42051</v>
      </c>
      <c r="B1334" s="393"/>
      <c r="C1334" s="101">
        <v>13.52</v>
      </c>
      <c r="D1334" s="101">
        <v>1.47</v>
      </c>
      <c r="E1334" s="393"/>
      <c r="F1334" s="101">
        <v>8.4</v>
      </c>
      <c r="G1334" s="101">
        <v>1.41</v>
      </c>
      <c r="H1334" s="393"/>
      <c r="I1334" s="101">
        <v>12.56</v>
      </c>
      <c r="J1334" s="101">
        <v>1.94</v>
      </c>
      <c r="K1334" s="393"/>
      <c r="L1334" s="393"/>
      <c r="M1334" s="297">
        <v>2.8780000000000001</v>
      </c>
      <c r="N1334" s="297">
        <v>5.3259999999999996</v>
      </c>
      <c r="O1334" s="297">
        <v>12.503</v>
      </c>
    </row>
    <row r="1335" spans="1:15">
      <c r="A1335" s="296">
        <v>42052</v>
      </c>
      <c r="B1335" s="393"/>
      <c r="C1335" s="102">
        <v>13.52</v>
      </c>
      <c r="D1335" s="102">
        <v>1.49</v>
      </c>
      <c r="E1335" s="393"/>
      <c r="F1335" s="102">
        <v>8.4</v>
      </c>
      <c r="G1335" s="102">
        <v>1.42</v>
      </c>
      <c r="H1335" s="393"/>
      <c r="I1335" s="102">
        <v>12.56</v>
      </c>
      <c r="J1335" s="102">
        <v>1.96</v>
      </c>
      <c r="K1335" s="393"/>
      <c r="L1335" s="393"/>
      <c r="M1335" s="297">
        <v>2.8730000000000002</v>
      </c>
      <c r="N1335" s="297">
        <v>5.3170000000000002</v>
      </c>
      <c r="O1335" s="297">
        <v>12.718999999999999</v>
      </c>
    </row>
    <row r="1336" spans="1:15">
      <c r="A1336" s="296">
        <v>42053</v>
      </c>
      <c r="B1336" s="393"/>
      <c r="C1336" s="101">
        <v>13.52</v>
      </c>
      <c r="D1336" s="101">
        <v>1.5</v>
      </c>
      <c r="E1336" s="393"/>
      <c r="F1336" s="101">
        <v>8.4</v>
      </c>
      <c r="G1336" s="101">
        <v>1.42</v>
      </c>
      <c r="H1336" s="393"/>
      <c r="I1336" s="101">
        <v>12.56</v>
      </c>
      <c r="J1336" s="101">
        <v>1.96</v>
      </c>
      <c r="K1336" s="393"/>
      <c r="L1336" s="393"/>
      <c r="M1336" s="297">
        <v>2.8540000000000001</v>
      </c>
      <c r="N1336" s="297">
        <v>5.2489999999999997</v>
      </c>
      <c r="O1336" s="297">
        <v>12.736000000000001</v>
      </c>
    </row>
    <row r="1337" spans="1:15">
      <c r="A1337" s="296">
        <v>42054</v>
      </c>
      <c r="B1337" s="393"/>
      <c r="C1337" s="102">
        <v>13.51</v>
      </c>
      <c r="D1337" s="102">
        <v>1.5</v>
      </c>
      <c r="E1337" s="393"/>
      <c r="F1337" s="102">
        <v>8.39</v>
      </c>
      <c r="G1337" s="102">
        <v>1.41</v>
      </c>
      <c r="H1337" s="393"/>
      <c r="I1337" s="102">
        <v>12.55</v>
      </c>
      <c r="J1337" s="102">
        <v>1.96</v>
      </c>
      <c r="K1337" s="393"/>
      <c r="L1337" s="393"/>
      <c r="M1337" s="297">
        <v>2.8450000000000002</v>
      </c>
      <c r="N1337" s="297">
        <v>5.1829999999999998</v>
      </c>
      <c r="O1337" s="297">
        <v>12.628</v>
      </c>
    </row>
    <row r="1338" spans="1:15">
      <c r="A1338" s="296">
        <v>42055</v>
      </c>
      <c r="B1338" s="393"/>
      <c r="C1338" s="101">
        <v>13.51</v>
      </c>
      <c r="D1338" s="101">
        <v>1.49</v>
      </c>
      <c r="E1338" s="393"/>
      <c r="F1338" s="101">
        <v>8.39</v>
      </c>
      <c r="G1338" s="101">
        <v>1.4</v>
      </c>
      <c r="H1338" s="393"/>
      <c r="I1338" s="101">
        <v>12.55</v>
      </c>
      <c r="J1338" s="101">
        <v>1.95</v>
      </c>
      <c r="K1338" s="393"/>
      <c r="L1338" s="393"/>
      <c r="M1338" s="297">
        <v>2.83</v>
      </c>
      <c r="N1338" s="297">
        <v>5.1289999999999996</v>
      </c>
      <c r="O1338" s="297">
        <v>12.555999999999999</v>
      </c>
    </row>
    <row r="1339" spans="1:15">
      <c r="A1339" s="296">
        <v>42058</v>
      </c>
      <c r="B1339" s="393"/>
      <c r="C1339" s="102">
        <v>13.5</v>
      </c>
      <c r="D1339" s="102">
        <v>1.51</v>
      </c>
      <c r="E1339" s="393"/>
      <c r="F1339" s="102">
        <v>8.3800000000000008</v>
      </c>
      <c r="G1339" s="102">
        <v>1.4</v>
      </c>
      <c r="H1339" s="393"/>
      <c r="I1339" s="102">
        <v>12.54</v>
      </c>
      <c r="J1339" s="102">
        <v>1.96</v>
      </c>
      <c r="K1339" s="393"/>
      <c r="L1339" s="393"/>
      <c r="M1339" s="297">
        <v>2.7909999999999999</v>
      </c>
      <c r="N1339" s="297">
        <v>5.048</v>
      </c>
      <c r="O1339" s="297">
        <v>12.471</v>
      </c>
    </row>
    <row r="1340" spans="1:15">
      <c r="A1340" s="296">
        <v>42059</v>
      </c>
      <c r="B1340" s="393"/>
      <c r="C1340" s="101">
        <v>13.5</v>
      </c>
      <c r="D1340" s="101">
        <v>1.5</v>
      </c>
      <c r="E1340" s="393"/>
      <c r="F1340" s="101">
        <v>8.3800000000000008</v>
      </c>
      <c r="G1340" s="101">
        <v>1.39</v>
      </c>
      <c r="H1340" s="393"/>
      <c r="I1340" s="101">
        <v>12.54</v>
      </c>
      <c r="J1340" s="101">
        <v>1.95</v>
      </c>
      <c r="K1340" s="393"/>
      <c r="L1340" s="393"/>
      <c r="M1340" s="297">
        <v>2.7610000000000001</v>
      </c>
      <c r="N1340" s="297">
        <v>4.9790000000000001</v>
      </c>
      <c r="O1340" s="297">
        <v>12.295999999999999</v>
      </c>
    </row>
    <row r="1341" spans="1:15">
      <c r="A1341" s="296">
        <v>42060</v>
      </c>
      <c r="B1341" s="393"/>
      <c r="C1341" s="102">
        <v>13.5</v>
      </c>
      <c r="D1341" s="102">
        <v>1.47</v>
      </c>
      <c r="E1341" s="393"/>
      <c r="F1341" s="102">
        <v>8.3800000000000008</v>
      </c>
      <c r="G1341" s="102">
        <v>1.37</v>
      </c>
      <c r="H1341" s="393"/>
      <c r="I1341" s="102">
        <v>12.54</v>
      </c>
      <c r="J1341" s="102">
        <v>1.92</v>
      </c>
      <c r="K1341" s="393"/>
      <c r="L1341" s="393"/>
      <c r="M1341" s="297">
        <v>2.7349999999999999</v>
      </c>
      <c r="N1341" s="297">
        <v>4.9249999999999998</v>
      </c>
      <c r="O1341" s="297">
        <v>12.227</v>
      </c>
    </row>
    <row r="1342" spans="1:15">
      <c r="A1342" s="296">
        <v>42061</v>
      </c>
      <c r="B1342" s="393"/>
      <c r="C1342" s="101">
        <v>13.5</v>
      </c>
      <c r="D1342" s="101">
        <v>1.43</v>
      </c>
      <c r="E1342" s="393"/>
      <c r="F1342" s="101">
        <v>8.3699999999999992</v>
      </c>
      <c r="G1342" s="101">
        <v>1.34</v>
      </c>
      <c r="H1342" s="393"/>
      <c r="I1342" s="101">
        <v>12.54</v>
      </c>
      <c r="J1342" s="101">
        <v>1.88</v>
      </c>
      <c r="K1342" s="393"/>
      <c r="L1342" s="393"/>
      <c r="M1342" s="297">
        <v>2.7149999999999999</v>
      </c>
      <c r="N1342" s="297">
        <v>4.8689999999999998</v>
      </c>
      <c r="O1342" s="297">
        <v>12.013</v>
      </c>
    </row>
    <row r="1343" spans="1:15">
      <c r="A1343" s="296">
        <v>42062</v>
      </c>
      <c r="B1343" s="393"/>
      <c r="C1343" s="102">
        <v>13.49</v>
      </c>
      <c r="D1343" s="102">
        <v>1.45</v>
      </c>
      <c r="E1343" s="393"/>
      <c r="F1343" s="102">
        <v>8.3699999999999992</v>
      </c>
      <c r="G1343" s="102">
        <v>1.35</v>
      </c>
      <c r="H1343" s="393"/>
      <c r="I1343" s="102">
        <v>12.53</v>
      </c>
      <c r="J1343" s="102">
        <v>1.9</v>
      </c>
      <c r="K1343" s="393"/>
      <c r="L1343" s="393"/>
      <c r="M1343" s="297">
        <v>2.7040000000000002</v>
      </c>
      <c r="N1343" s="297">
        <v>4.83</v>
      </c>
      <c r="O1343" s="297">
        <v>11.721</v>
      </c>
    </row>
    <row r="1344" spans="1:15">
      <c r="A1344" s="296">
        <v>42063</v>
      </c>
      <c r="B1344" s="393"/>
      <c r="C1344" s="101">
        <v>13.49</v>
      </c>
      <c r="D1344" s="101">
        <v>1.45</v>
      </c>
      <c r="E1344" s="393"/>
      <c r="F1344" s="101">
        <v>8.3699999999999992</v>
      </c>
      <c r="G1344" s="101">
        <v>1.35</v>
      </c>
      <c r="H1344" s="393"/>
      <c r="I1344" s="101">
        <v>12.53</v>
      </c>
      <c r="J1344" s="101">
        <v>1.9</v>
      </c>
      <c r="K1344" s="393"/>
      <c r="L1344" s="393"/>
      <c r="M1344" s="297"/>
      <c r="N1344" s="297"/>
      <c r="O1344" s="297"/>
    </row>
    <row r="1345" spans="1:15">
      <c r="A1345" s="296">
        <v>42065</v>
      </c>
      <c r="B1345" s="393"/>
      <c r="C1345" s="102">
        <v>13.29</v>
      </c>
      <c r="D1345" s="102">
        <v>1.42</v>
      </c>
      <c r="E1345" s="393"/>
      <c r="F1345" s="102">
        <v>8.49</v>
      </c>
      <c r="G1345" s="102">
        <v>1.31</v>
      </c>
      <c r="H1345" s="393"/>
      <c r="I1345" s="102">
        <v>13.1</v>
      </c>
      <c r="J1345" s="102">
        <v>1.87</v>
      </c>
      <c r="K1345" s="393"/>
      <c r="L1345" s="393"/>
      <c r="M1345" s="297">
        <v>2.8769999999999998</v>
      </c>
      <c r="N1345" s="297">
        <v>4.9710000000000001</v>
      </c>
      <c r="O1345" s="297">
        <v>12.935</v>
      </c>
    </row>
    <row r="1346" spans="1:15">
      <c r="A1346" s="296">
        <v>42066</v>
      </c>
      <c r="B1346" s="393"/>
      <c r="C1346" s="101">
        <v>13.29</v>
      </c>
      <c r="D1346" s="101">
        <v>1.44</v>
      </c>
      <c r="E1346" s="393"/>
      <c r="F1346" s="101">
        <v>8.49</v>
      </c>
      <c r="G1346" s="101">
        <v>1.32</v>
      </c>
      <c r="H1346" s="393"/>
      <c r="I1346" s="101">
        <v>13.1</v>
      </c>
      <c r="J1346" s="101">
        <v>1.88</v>
      </c>
      <c r="K1346" s="393"/>
      <c r="L1346" s="393"/>
      <c r="M1346" s="297">
        <v>2.851</v>
      </c>
      <c r="N1346" s="297">
        <v>4.9530000000000003</v>
      </c>
      <c r="O1346" s="297">
        <v>12.914</v>
      </c>
    </row>
    <row r="1347" spans="1:15">
      <c r="A1347" s="296">
        <v>42067</v>
      </c>
      <c r="B1347" s="393"/>
      <c r="C1347" s="102">
        <v>13.29</v>
      </c>
      <c r="D1347" s="102">
        <v>1.45</v>
      </c>
      <c r="E1347" s="393"/>
      <c r="F1347" s="102">
        <v>8.48</v>
      </c>
      <c r="G1347" s="102">
        <v>1.34</v>
      </c>
      <c r="H1347" s="393"/>
      <c r="I1347" s="102">
        <v>13.09</v>
      </c>
      <c r="J1347" s="102">
        <v>1.89</v>
      </c>
      <c r="K1347" s="393"/>
      <c r="L1347" s="393"/>
      <c r="M1347" s="297">
        <v>2.871</v>
      </c>
      <c r="N1347" s="297">
        <v>4.9619999999999997</v>
      </c>
      <c r="O1347" s="297">
        <v>12.282</v>
      </c>
    </row>
    <row r="1348" spans="1:15">
      <c r="A1348" s="296">
        <v>42068</v>
      </c>
      <c r="B1348" s="393"/>
      <c r="C1348" s="101">
        <v>13.28</v>
      </c>
      <c r="D1348" s="101">
        <v>1.43</v>
      </c>
      <c r="E1348" s="393"/>
      <c r="F1348" s="101">
        <v>8.48</v>
      </c>
      <c r="G1348" s="101">
        <v>1.33</v>
      </c>
      <c r="H1348" s="393"/>
      <c r="I1348" s="101">
        <v>13.09</v>
      </c>
      <c r="J1348" s="101">
        <v>1.87</v>
      </c>
      <c r="K1348" s="393"/>
      <c r="L1348" s="393"/>
      <c r="M1348" s="297">
        <v>2.8490000000000002</v>
      </c>
      <c r="N1348" s="297">
        <v>4.915</v>
      </c>
      <c r="O1348" s="297">
        <v>12.058</v>
      </c>
    </row>
    <row r="1349" spans="1:15">
      <c r="A1349" s="296">
        <v>42069</v>
      </c>
      <c r="B1349" s="393"/>
      <c r="C1349" s="102">
        <v>13.28</v>
      </c>
      <c r="D1349" s="102">
        <v>1.46</v>
      </c>
      <c r="E1349" s="393"/>
      <c r="F1349" s="102">
        <v>8.48</v>
      </c>
      <c r="G1349" s="102">
        <v>1.35</v>
      </c>
      <c r="H1349" s="393"/>
      <c r="I1349" s="102">
        <v>13.09</v>
      </c>
      <c r="J1349" s="102">
        <v>1.9</v>
      </c>
      <c r="K1349" s="393"/>
      <c r="L1349" s="393"/>
      <c r="M1349" s="297">
        <v>2.8460000000000001</v>
      </c>
      <c r="N1349" s="297">
        <v>4.9039999999999999</v>
      </c>
      <c r="O1349" s="297">
        <v>12.118</v>
      </c>
    </row>
    <row r="1350" spans="1:15">
      <c r="A1350" s="296">
        <v>42072</v>
      </c>
      <c r="B1350" s="393"/>
      <c r="C1350" s="101">
        <v>13.27</v>
      </c>
      <c r="D1350" s="101">
        <v>1.4</v>
      </c>
      <c r="E1350" s="393"/>
      <c r="F1350" s="101">
        <v>8.4700000000000006</v>
      </c>
      <c r="G1350" s="101">
        <v>1.3</v>
      </c>
      <c r="H1350" s="393"/>
      <c r="I1350" s="101">
        <v>13.08</v>
      </c>
      <c r="J1350" s="101">
        <v>1.83</v>
      </c>
      <c r="K1350" s="393"/>
      <c r="L1350" s="393"/>
      <c r="M1350" s="297">
        <v>2.8490000000000002</v>
      </c>
      <c r="N1350" s="297">
        <v>4.9169999999999998</v>
      </c>
      <c r="O1350" s="297">
        <v>12.244999999999999</v>
      </c>
    </row>
    <row r="1351" spans="1:15">
      <c r="A1351" s="296">
        <v>42073</v>
      </c>
      <c r="B1351" s="393"/>
      <c r="C1351" s="102">
        <v>13.27</v>
      </c>
      <c r="D1351" s="102">
        <v>1.33</v>
      </c>
      <c r="E1351" s="393"/>
      <c r="F1351" s="102">
        <v>8.4700000000000006</v>
      </c>
      <c r="G1351" s="102">
        <v>1.27</v>
      </c>
      <c r="H1351" s="393"/>
      <c r="I1351" s="102">
        <v>13.08</v>
      </c>
      <c r="J1351" s="102">
        <v>1.78</v>
      </c>
      <c r="K1351" s="393"/>
      <c r="L1351" s="393"/>
      <c r="M1351" s="297">
        <v>2.8740000000000001</v>
      </c>
      <c r="N1351" s="297">
        <v>4.984</v>
      </c>
      <c r="O1351" s="297">
        <v>12.141</v>
      </c>
    </row>
    <row r="1352" spans="1:15">
      <c r="A1352" s="296">
        <v>42074</v>
      </c>
      <c r="B1352" s="393"/>
      <c r="C1352" s="101">
        <v>13.27</v>
      </c>
      <c r="D1352" s="101">
        <v>1.31</v>
      </c>
      <c r="E1352" s="393"/>
      <c r="F1352" s="101">
        <v>8.4600000000000009</v>
      </c>
      <c r="G1352" s="101">
        <v>1.26</v>
      </c>
      <c r="H1352" s="393"/>
      <c r="I1352" s="101">
        <v>13.07</v>
      </c>
      <c r="J1352" s="101">
        <v>1.76</v>
      </c>
      <c r="K1352" s="393"/>
      <c r="L1352" s="393"/>
      <c r="M1352" s="297">
        <v>2.8740000000000001</v>
      </c>
      <c r="N1352" s="297">
        <v>4.9770000000000003</v>
      </c>
      <c r="O1352" s="297">
        <v>12.173</v>
      </c>
    </row>
    <row r="1353" spans="1:15">
      <c r="A1353" s="296">
        <v>42075</v>
      </c>
      <c r="B1353" s="393"/>
      <c r="C1353" s="102">
        <v>13.26</v>
      </c>
      <c r="D1353" s="102">
        <v>1.36</v>
      </c>
      <c r="E1353" s="393"/>
      <c r="F1353" s="102">
        <v>8.4600000000000009</v>
      </c>
      <c r="G1353" s="102">
        <v>1.31</v>
      </c>
      <c r="H1353" s="393"/>
      <c r="I1353" s="102">
        <v>13.07</v>
      </c>
      <c r="J1353" s="102">
        <v>1.81</v>
      </c>
      <c r="K1353" s="393"/>
      <c r="L1353" s="393"/>
      <c r="M1353" s="297">
        <v>2.9460000000000002</v>
      </c>
      <c r="N1353" s="297">
        <v>4.9640000000000004</v>
      </c>
      <c r="O1353" s="297">
        <v>12.250999999999999</v>
      </c>
    </row>
    <row r="1354" spans="1:15">
      <c r="A1354" s="296">
        <v>42076</v>
      </c>
      <c r="B1354" s="393"/>
      <c r="C1354" s="101">
        <v>13.26</v>
      </c>
      <c r="D1354" s="101">
        <v>1.37</v>
      </c>
      <c r="E1354" s="393"/>
      <c r="F1354" s="101">
        <v>8.4600000000000009</v>
      </c>
      <c r="G1354" s="101">
        <v>1.33</v>
      </c>
      <c r="H1354" s="393"/>
      <c r="I1354" s="101">
        <v>13.07</v>
      </c>
      <c r="J1354" s="101">
        <v>1.83</v>
      </c>
      <c r="K1354" s="393"/>
      <c r="L1354" s="393"/>
      <c r="M1354" s="297">
        <v>2.97</v>
      </c>
      <c r="N1354" s="297">
        <v>4.9859999999999998</v>
      </c>
      <c r="O1354" s="297">
        <v>12.207000000000001</v>
      </c>
    </row>
    <row r="1355" spans="1:15">
      <c r="A1355" s="296">
        <v>42079</v>
      </c>
      <c r="B1355" s="393"/>
      <c r="C1355" s="102">
        <v>13.25</v>
      </c>
      <c r="D1355" s="102">
        <v>1.39</v>
      </c>
      <c r="E1355" s="393"/>
      <c r="F1355" s="102">
        <v>8.4499999999999993</v>
      </c>
      <c r="G1355" s="102">
        <v>1.35</v>
      </c>
      <c r="H1355" s="393"/>
      <c r="I1355" s="102">
        <v>13.06</v>
      </c>
      <c r="J1355" s="102">
        <v>1.85</v>
      </c>
      <c r="K1355" s="393"/>
      <c r="L1355" s="393"/>
      <c r="M1355" s="297">
        <v>2.919</v>
      </c>
      <c r="N1355" s="297">
        <v>4.976</v>
      </c>
      <c r="O1355" s="297">
        <v>12.288</v>
      </c>
    </row>
    <row r="1356" spans="1:15">
      <c r="A1356" s="296">
        <v>42080</v>
      </c>
      <c r="B1356" s="393"/>
      <c r="C1356" s="101">
        <v>13.25</v>
      </c>
      <c r="D1356" s="101">
        <v>1.42</v>
      </c>
      <c r="E1356" s="393"/>
      <c r="F1356" s="101">
        <v>8.4499999999999993</v>
      </c>
      <c r="G1356" s="101">
        <v>1.39</v>
      </c>
      <c r="H1356" s="393"/>
      <c r="I1356" s="101">
        <v>13.06</v>
      </c>
      <c r="J1356" s="101">
        <v>1.89</v>
      </c>
      <c r="K1356" s="393"/>
      <c r="L1356" s="393"/>
      <c r="M1356" s="297">
        <v>2.9809999999999999</v>
      </c>
      <c r="N1356" s="297">
        <v>5.08</v>
      </c>
      <c r="O1356" s="297">
        <v>12.519</v>
      </c>
    </row>
    <row r="1357" spans="1:15">
      <c r="A1357" s="296">
        <v>42081</v>
      </c>
      <c r="B1357" s="393"/>
      <c r="C1357" s="102">
        <v>13.25</v>
      </c>
      <c r="D1357" s="102">
        <v>1.37</v>
      </c>
      <c r="E1357" s="393"/>
      <c r="F1357" s="102">
        <v>8.4499999999999993</v>
      </c>
      <c r="G1357" s="102">
        <v>1.35</v>
      </c>
      <c r="H1357" s="393"/>
      <c r="I1357" s="102">
        <v>13.05</v>
      </c>
      <c r="J1357" s="102">
        <v>1.86</v>
      </c>
      <c r="K1357" s="393"/>
      <c r="L1357" s="393"/>
      <c r="M1357" s="297">
        <v>2.996</v>
      </c>
      <c r="N1357" s="297">
        <v>5.12</v>
      </c>
      <c r="O1357" s="297">
        <v>12.666</v>
      </c>
    </row>
    <row r="1358" spans="1:15">
      <c r="A1358" s="296">
        <v>42082</v>
      </c>
      <c r="B1358" s="393"/>
      <c r="C1358" s="101">
        <v>13.25</v>
      </c>
      <c r="D1358" s="101">
        <v>1.37</v>
      </c>
      <c r="E1358" s="393"/>
      <c r="F1358" s="101">
        <v>8.44</v>
      </c>
      <c r="G1358" s="101">
        <v>1.35</v>
      </c>
      <c r="H1358" s="393"/>
      <c r="I1358" s="101">
        <v>13.05</v>
      </c>
      <c r="J1358" s="101">
        <v>1.86</v>
      </c>
      <c r="K1358" s="393"/>
      <c r="L1358" s="393"/>
      <c r="M1358" s="297">
        <v>3.016</v>
      </c>
      <c r="N1358" s="297">
        <v>5.1239999999999997</v>
      </c>
      <c r="O1358" s="297">
        <v>12.714</v>
      </c>
    </row>
    <row r="1359" spans="1:15">
      <c r="A1359" s="296">
        <v>42083</v>
      </c>
      <c r="B1359" s="393"/>
      <c r="C1359" s="102">
        <v>13.24</v>
      </c>
      <c r="D1359" s="102">
        <v>1.37</v>
      </c>
      <c r="E1359" s="393"/>
      <c r="F1359" s="102">
        <v>8.44</v>
      </c>
      <c r="G1359" s="102">
        <v>1.35</v>
      </c>
      <c r="H1359" s="393"/>
      <c r="I1359" s="102">
        <v>13.05</v>
      </c>
      <c r="J1359" s="102">
        <v>1.86</v>
      </c>
      <c r="K1359" s="393"/>
      <c r="L1359" s="393"/>
      <c r="M1359" s="297">
        <v>3.0139999999999998</v>
      </c>
      <c r="N1359" s="297">
        <v>5.1429999999999998</v>
      </c>
      <c r="O1359" s="297">
        <v>12.59</v>
      </c>
    </row>
    <row r="1360" spans="1:15">
      <c r="A1360" s="296">
        <v>42086</v>
      </c>
      <c r="B1360" s="393"/>
      <c r="C1360" s="101">
        <v>13.23</v>
      </c>
      <c r="D1360" s="101">
        <v>1.4</v>
      </c>
      <c r="E1360" s="393"/>
      <c r="F1360" s="101">
        <v>8.43</v>
      </c>
      <c r="G1360" s="101">
        <v>1.38</v>
      </c>
      <c r="H1360" s="393"/>
      <c r="I1360" s="101">
        <v>13.04</v>
      </c>
      <c r="J1360" s="101">
        <v>1.88</v>
      </c>
      <c r="K1360" s="393"/>
      <c r="L1360" s="393"/>
      <c r="M1360" s="297">
        <v>3.004</v>
      </c>
      <c r="N1360" s="297">
        <v>5.1260000000000003</v>
      </c>
      <c r="O1360" s="297">
        <v>12.602</v>
      </c>
    </row>
    <row r="1361" spans="1:15">
      <c r="A1361" s="296">
        <v>42087</v>
      </c>
      <c r="B1361" s="393"/>
      <c r="C1361" s="102">
        <v>13.23</v>
      </c>
      <c r="D1361" s="102">
        <v>1.41</v>
      </c>
      <c r="E1361" s="393"/>
      <c r="F1361" s="102">
        <v>8.43</v>
      </c>
      <c r="G1361" s="102">
        <v>1.4</v>
      </c>
      <c r="H1361" s="393"/>
      <c r="I1361" s="102">
        <v>13.04</v>
      </c>
      <c r="J1361" s="102">
        <v>1.9</v>
      </c>
      <c r="K1361" s="393"/>
      <c r="L1361" s="393"/>
      <c r="M1361" s="297">
        <v>3.0169999999999999</v>
      </c>
      <c r="N1361" s="297">
        <v>5.173</v>
      </c>
      <c r="O1361" s="297">
        <v>12.582000000000001</v>
      </c>
    </row>
    <row r="1362" spans="1:15">
      <c r="A1362" s="296">
        <v>42088</v>
      </c>
      <c r="B1362" s="393"/>
      <c r="C1362" s="101">
        <v>13.23</v>
      </c>
      <c r="D1362" s="101">
        <v>1.41</v>
      </c>
      <c r="E1362" s="393"/>
      <c r="F1362" s="101">
        <v>8.43</v>
      </c>
      <c r="G1362" s="101">
        <v>1.39</v>
      </c>
      <c r="H1362" s="393"/>
      <c r="I1362" s="101">
        <v>13.04</v>
      </c>
      <c r="J1362" s="101">
        <v>1.9</v>
      </c>
      <c r="K1362" s="393"/>
      <c r="L1362" s="393"/>
      <c r="M1362" s="297">
        <v>3.008</v>
      </c>
      <c r="N1362" s="297">
        <v>5.1580000000000004</v>
      </c>
      <c r="O1362" s="297">
        <v>12.521000000000001</v>
      </c>
    </row>
    <row r="1363" spans="1:15">
      <c r="A1363" s="296">
        <v>42089</v>
      </c>
      <c r="B1363" s="393"/>
      <c r="C1363" s="102">
        <v>13.23</v>
      </c>
      <c r="D1363" s="102">
        <v>1.41</v>
      </c>
      <c r="E1363" s="393"/>
      <c r="F1363" s="102">
        <v>8.42</v>
      </c>
      <c r="G1363" s="102">
        <v>1.39</v>
      </c>
      <c r="H1363" s="393"/>
      <c r="I1363" s="102">
        <v>13.03</v>
      </c>
      <c r="J1363" s="102">
        <v>1.89</v>
      </c>
      <c r="K1363" s="393"/>
      <c r="L1363" s="393"/>
      <c r="M1363" s="297">
        <v>3.0089999999999999</v>
      </c>
      <c r="N1363" s="297">
        <v>5.1890000000000001</v>
      </c>
      <c r="O1363" s="297">
        <v>12.535</v>
      </c>
    </row>
    <row r="1364" spans="1:15">
      <c r="A1364" s="296">
        <v>42090</v>
      </c>
      <c r="B1364" s="393"/>
      <c r="C1364" s="101">
        <v>13.22</v>
      </c>
      <c r="D1364" s="101">
        <v>1.39</v>
      </c>
      <c r="E1364" s="393"/>
      <c r="F1364" s="101">
        <v>8.42</v>
      </c>
      <c r="G1364" s="101">
        <v>1.37</v>
      </c>
      <c r="H1364" s="393"/>
      <c r="I1364" s="101">
        <v>13.03</v>
      </c>
      <c r="J1364" s="101">
        <v>1.87</v>
      </c>
      <c r="K1364" s="393"/>
      <c r="L1364" s="393"/>
      <c r="M1364" s="297">
        <v>2.9820000000000002</v>
      </c>
      <c r="N1364" s="297">
        <v>5.109</v>
      </c>
      <c r="O1364" s="297">
        <v>12.452999999999999</v>
      </c>
    </row>
    <row r="1365" spans="1:15">
      <c r="A1365" s="296">
        <v>42093</v>
      </c>
      <c r="B1365" s="393"/>
      <c r="C1365" s="102">
        <v>13.21</v>
      </c>
      <c r="D1365" s="102">
        <v>1.39</v>
      </c>
      <c r="E1365" s="393"/>
      <c r="F1365" s="102">
        <v>8.41</v>
      </c>
      <c r="G1365" s="102">
        <v>1.37</v>
      </c>
      <c r="H1365" s="393"/>
      <c r="I1365" s="102">
        <v>13.02</v>
      </c>
      <c r="J1365" s="102">
        <v>1.86</v>
      </c>
      <c r="K1365" s="393"/>
      <c r="L1365" s="393"/>
      <c r="M1365" s="297">
        <v>2.9729999999999999</v>
      </c>
      <c r="N1365" s="297">
        <v>5.07</v>
      </c>
      <c r="O1365" s="297">
        <v>12.667</v>
      </c>
    </row>
    <row r="1366" spans="1:15">
      <c r="A1366" s="296">
        <v>42094</v>
      </c>
      <c r="B1366" s="393"/>
      <c r="C1366" s="101">
        <v>13.21</v>
      </c>
      <c r="D1366" s="101">
        <v>1.37</v>
      </c>
      <c r="E1366" s="393"/>
      <c r="F1366" s="101">
        <v>8.41</v>
      </c>
      <c r="G1366" s="101">
        <v>1.35</v>
      </c>
      <c r="H1366" s="393"/>
      <c r="I1366" s="101">
        <v>13.02</v>
      </c>
      <c r="J1366" s="101">
        <v>1.84</v>
      </c>
      <c r="K1366" s="393"/>
      <c r="L1366" s="393"/>
      <c r="M1366" s="297">
        <v>3.145</v>
      </c>
      <c r="N1366" s="297">
        <v>5.149</v>
      </c>
      <c r="O1366" s="297">
        <v>12.869</v>
      </c>
    </row>
    <row r="1367" spans="1:15">
      <c r="A1367" s="296">
        <v>42095</v>
      </c>
      <c r="B1367" s="393"/>
      <c r="C1367" s="102">
        <v>13.53</v>
      </c>
      <c r="D1367" s="102">
        <v>1.37</v>
      </c>
      <c r="E1367" s="393"/>
      <c r="F1367" s="102">
        <v>8.51</v>
      </c>
      <c r="G1367" s="102">
        <v>1.35</v>
      </c>
      <c r="H1367" s="393"/>
      <c r="I1367" s="102">
        <v>13.42</v>
      </c>
      <c r="J1367" s="102">
        <v>1.91</v>
      </c>
      <c r="K1367" s="393"/>
      <c r="L1367" s="393"/>
      <c r="M1367" s="297">
        <v>3.1160000000000001</v>
      </c>
      <c r="N1367" s="297">
        <v>5.1139999999999999</v>
      </c>
      <c r="O1367" s="297">
        <v>12.874000000000001</v>
      </c>
    </row>
    <row r="1368" spans="1:15">
      <c r="A1368" s="296">
        <v>42096</v>
      </c>
      <c r="B1368" s="393"/>
      <c r="C1368" s="101">
        <v>13.52</v>
      </c>
      <c r="D1368" s="101">
        <v>1.37</v>
      </c>
      <c r="E1368" s="393"/>
      <c r="F1368" s="101">
        <v>8.51</v>
      </c>
      <c r="G1368" s="101">
        <v>1.35</v>
      </c>
      <c r="H1368" s="393"/>
      <c r="I1368" s="101">
        <v>13.42</v>
      </c>
      <c r="J1368" s="101">
        <v>1.92</v>
      </c>
      <c r="K1368" s="393"/>
      <c r="L1368" s="393"/>
      <c r="M1368" s="297">
        <v>3.1030000000000002</v>
      </c>
      <c r="N1368" s="297">
        <v>5.0990000000000002</v>
      </c>
      <c r="O1368" s="297">
        <v>12.907</v>
      </c>
    </row>
    <row r="1369" spans="1:15">
      <c r="A1369" s="296">
        <v>42101</v>
      </c>
      <c r="B1369" s="393"/>
      <c r="C1369" s="102">
        <v>13.51</v>
      </c>
      <c r="D1369" s="102">
        <v>1.38</v>
      </c>
      <c r="E1369" s="393"/>
      <c r="F1369" s="102">
        <v>8.5</v>
      </c>
      <c r="G1369" s="102">
        <v>1.34</v>
      </c>
      <c r="H1369" s="393"/>
      <c r="I1369" s="102">
        <v>13.4</v>
      </c>
      <c r="J1369" s="102">
        <v>1.91</v>
      </c>
      <c r="K1369" s="393"/>
      <c r="L1369" s="393"/>
      <c r="M1369" s="297">
        <v>3.0710000000000002</v>
      </c>
      <c r="N1369" s="297">
        <v>5.01</v>
      </c>
      <c r="O1369" s="297">
        <v>12.951000000000001</v>
      </c>
    </row>
    <row r="1370" spans="1:15">
      <c r="A1370" s="296">
        <v>42102</v>
      </c>
      <c r="B1370" s="393"/>
      <c r="C1370" s="101">
        <v>13.51</v>
      </c>
      <c r="D1370" s="101">
        <v>1.35</v>
      </c>
      <c r="E1370" s="393"/>
      <c r="F1370" s="101">
        <v>8.49</v>
      </c>
      <c r="G1370" s="101">
        <v>1.32</v>
      </c>
      <c r="H1370" s="393"/>
      <c r="I1370" s="101">
        <v>13.4</v>
      </c>
      <c r="J1370" s="101">
        <v>1.89</v>
      </c>
      <c r="K1370" s="393"/>
      <c r="L1370" s="393"/>
      <c r="M1370" s="297">
        <v>3.0339999999999998</v>
      </c>
      <c r="N1370" s="297">
        <v>4.9580000000000002</v>
      </c>
      <c r="O1370" s="297">
        <v>12.874000000000001</v>
      </c>
    </row>
    <row r="1371" spans="1:15">
      <c r="A1371" s="296">
        <v>42103</v>
      </c>
      <c r="B1371" s="393"/>
      <c r="C1371" s="102">
        <v>13.5</v>
      </c>
      <c r="D1371" s="102">
        <v>1.34</v>
      </c>
      <c r="E1371" s="393"/>
      <c r="F1371" s="102">
        <v>8.49</v>
      </c>
      <c r="G1371" s="102">
        <v>1.31</v>
      </c>
      <c r="H1371" s="393"/>
      <c r="I1371" s="102">
        <v>13.4</v>
      </c>
      <c r="J1371" s="102">
        <v>1.88</v>
      </c>
      <c r="K1371" s="393"/>
      <c r="L1371" s="393"/>
      <c r="M1371" s="297">
        <v>2.9969999999999999</v>
      </c>
      <c r="N1371" s="297">
        <v>4.8520000000000003</v>
      </c>
      <c r="O1371" s="297">
        <v>12.792999999999999</v>
      </c>
    </row>
    <row r="1372" spans="1:15">
      <c r="A1372" s="296">
        <v>42104</v>
      </c>
      <c r="B1372" s="393"/>
      <c r="C1372" s="101">
        <v>13.5</v>
      </c>
      <c r="D1372" s="101">
        <v>1.34</v>
      </c>
      <c r="E1372" s="393"/>
      <c r="F1372" s="101">
        <v>8.49</v>
      </c>
      <c r="G1372" s="101">
        <v>1.31</v>
      </c>
      <c r="H1372" s="393"/>
      <c r="I1372" s="101">
        <v>13.39</v>
      </c>
      <c r="J1372" s="101">
        <v>1.87</v>
      </c>
      <c r="K1372" s="393"/>
      <c r="L1372" s="393"/>
      <c r="M1372" s="297">
        <v>2.996</v>
      </c>
      <c r="N1372" s="297">
        <v>4.8419999999999996</v>
      </c>
      <c r="O1372" s="297">
        <v>12.8</v>
      </c>
    </row>
    <row r="1373" spans="1:15">
      <c r="A1373" s="296">
        <v>42107</v>
      </c>
      <c r="B1373" s="393"/>
      <c r="C1373" s="102">
        <v>13.49</v>
      </c>
      <c r="D1373" s="102">
        <v>1.33</v>
      </c>
      <c r="E1373" s="393"/>
      <c r="F1373" s="102">
        <v>8.48</v>
      </c>
      <c r="G1373" s="102">
        <v>1.3</v>
      </c>
      <c r="H1373" s="393"/>
      <c r="I1373" s="102">
        <v>13.39</v>
      </c>
      <c r="J1373" s="102">
        <v>1.86</v>
      </c>
      <c r="K1373" s="393"/>
      <c r="L1373" s="393"/>
      <c r="M1373" s="297">
        <v>2.9860000000000002</v>
      </c>
      <c r="N1373" s="297">
        <v>4.798</v>
      </c>
      <c r="O1373" s="297">
        <v>12.891999999999999</v>
      </c>
    </row>
    <row r="1374" spans="1:15">
      <c r="A1374" s="296">
        <v>42108</v>
      </c>
      <c r="B1374" s="393"/>
      <c r="C1374" s="101">
        <v>13.49</v>
      </c>
      <c r="D1374" s="101">
        <v>1.31</v>
      </c>
      <c r="E1374" s="393"/>
      <c r="F1374" s="101">
        <v>8.48</v>
      </c>
      <c r="G1374" s="101">
        <v>1.29</v>
      </c>
      <c r="H1374" s="393"/>
      <c r="I1374" s="101">
        <v>13.38</v>
      </c>
      <c r="J1374" s="101">
        <v>1.85</v>
      </c>
      <c r="K1374" s="393"/>
      <c r="L1374" s="393"/>
      <c r="M1374" s="297">
        <v>2.984</v>
      </c>
      <c r="N1374" s="297">
        <v>4.843</v>
      </c>
      <c r="O1374" s="297">
        <v>12.693</v>
      </c>
    </row>
    <row r="1375" spans="1:15">
      <c r="A1375" s="296">
        <v>42109</v>
      </c>
      <c r="B1375" s="393"/>
      <c r="C1375" s="102">
        <v>13.49</v>
      </c>
      <c r="D1375" s="102">
        <v>1.28</v>
      </c>
      <c r="E1375" s="393"/>
      <c r="F1375" s="102">
        <v>8.48</v>
      </c>
      <c r="G1375" s="102">
        <v>1.28</v>
      </c>
      <c r="H1375" s="393"/>
      <c r="I1375" s="102">
        <v>13.38</v>
      </c>
      <c r="J1375" s="102">
        <v>1.83</v>
      </c>
      <c r="K1375" s="393"/>
      <c r="L1375" s="393"/>
      <c r="M1375" s="297">
        <v>2.9870000000000001</v>
      </c>
      <c r="N1375" s="297">
        <v>4.8440000000000003</v>
      </c>
      <c r="O1375" s="297">
        <v>12.722</v>
      </c>
    </row>
    <row r="1376" spans="1:15">
      <c r="A1376" s="296">
        <v>42110</v>
      </c>
      <c r="B1376" s="393"/>
      <c r="C1376" s="101">
        <v>13.48</v>
      </c>
      <c r="D1376" s="101">
        <v>1.26</v>
      </c>
      <c r="E1376" s="393"/>
      <c r="F1376" s="101">
        <v>8.4700000000000006</v>
      </c>
      <c r="G1376" s="101">
        <v>1.27</v>
      </c>
      <c r="H1376" s="393"/>
      <c r="I1376" s="101">
        <v>13.38</v>
      </c>
      <c r="J1376" s="101">
        <v>1.82</v>
      </c>
      <c r="K1376" s="393"/>
      <c r="L1376" s="393"/>
      <c r="M1376" s="297">
        <v>3.0190000000000001</v>
      </c>
      <c r="N1376" s="297">
        <v>4.9109999999999996</v>
      </c>
      <c r="O1376" s="297">
        <v>12.878</v>
      </c>
    </row>
    <row r="1377" spans="1:15">
      <c r="A1377" s="296">
        <v>42111</v>
      </c>
      <c r="B1377" s="393"/>
      <c r="C1377" s="102">
        <v>13.48</v>
      </c>
      <c r="D1377" s="102">
        <v>1.26</v>
      </c>
      <c r="E1377" s="393"/>
      <c r="F1377" s="102">
        <v>8.4700000000000006</v>
      </c>
      <c r="G1377" s="102">
        <v>1.27</v>
      </c>
      <c r="H1377" s="393"/>
      <c r="I1377" s="102">
        <v>13.37</v>
      </c>
      <c r="J1377" s="102">
        <v>1.82</v>
      </c>
      <c r="K1377" s="393"/>
      <c r="L1377" s="393"/>
      <c r="M1377" s="297">
        <v>3.0550000000000002</v>
      </c>
      <c r="N1377" s="297">
        <v>5.0060000000000002</v>
      </c>
      <c r="O1377" s="297">
        <v>12.925000000000001</v>
      </c>
    </row>
    <row r="1378" spans="1:15">
      <c r="A1378" s="296">
        <v>42114</v>
      </c>
      <c r="B1378" s="393"/>
      <c r="C1378" s="101">
        <v>13.47</v>
      </c>
      <c r="D1378" s="101">
        <v>1.26</v>
      </c>
      <c r="E1378" s="393"/>
      <c r="F1378" s="101">
        <v>8.4600000000000009</v>
      </c>
      <c r="G1378" s="101">
        <v>1.28</v>
      </c>
      <c r="H1378" s="393"/>
      <c r="I1378" s="101">
        <v>13.37</v>
      </c>
      <c r="J1378" s="101">
        <v>1.82</v>
      </c>
      <c r="K1378" s="393"/>
      <c r="L1378" s="393"/>
      <c r="M1378" s="297">
        <v>3.0630000000000002</v>
      </c>
      <c r="N1378" s="297">
        <v>4.9800000000000004</v>
      </c>
      <c r="O1378" s="297">
        <v>12.964</v>
      </c>
    </row>
    <row r="1379" spans="1:15">
      <c r="A1379" s="296">
        <v>42115</v>
      </c>
      <c r="B1379" s="393"/>
      <c r="C1379" s="102">
        <v>13.47</v>
      </c>
      <c r="D1379" s="102">
        <v>1.28</v>
      </c>
      <c r="E1379" s="393"/>
      <c r="F1379" s="102">
        <v>8.4600000000000009</v>
      </c>
      <c r="G1379" s="102">
        <v>1.3</v>
      </c>
      <c r="H1379" s="393"/>
      <c r="I1379" s="102">
        <v>13.36</v>
      </c>
      <c r="J1379" s="102">
        <v>1.85</v>
      </c>
      <c r="K1379" s="393"/>
      <c r="L1379" s="393"/>
      <c r="M1379" s="297">
        <v>3.1</v>
      </c>
      <c r="N1379" s="297">
        <v>5</v>
      </c>
      <c r="O1379" s="297">
        <v>13.023</v>
      </c>
    </row>
    <row r="1380" spans="1:15">
      <c r="A1380" s="296">
        <v>42116</v>
      </c>
      <c r="B1380" s="393"/>
      <c r="C1380" s="101">
        <v>13.47</v>
      </c>
      <c r="D1380" s="101">
        <v>1.35</v>
      </c>
      <c r="E1380" s="393"/>
      <c r="F1380" s="101">
        <v>8.4600000000000009</v>
      </c>
      <c r="G1380" s="101">
        <v>1.35</v>
      </c>
      <c r="H1380" s="393"/>
      <c r="I1380" s="101">
        <v>13.36</v>
      </c>
      <c r="J1380" s="101">
        <v>1.91</v>
      </c>
      <c r="K1380" s="393"/>
      <c r="L1380" s="393"/>
      <c r="M1380" s="297">
        <v>3.1139999999999999</v>
      </c>
      <c r="N1380" s="297">
        <v>4.9720000000000004</v>
      </c>
      <c r="O1380" s="297">
        <v>12.952</v>
      </c>
    </row>
    <row r="1381" spans="1:15">
      <c r="A1381" s="296">
        <v>42117</v>
      </c>
      <c r="B1381" s="393"/>
      <c r="C1381" s="102">
        <v>13.47</v>
      </c>
      <c r="D1381" s="102">
        <v>1.36</v>
      </c>
      <c r="E1381" s="393"/>
      <c r="F1381" s="102">
        <v>8.4499999999999993</v>
      </c>
      <c r="G1381" s="102">
        <v>1.35</v>
      </c>
      <c r="H1381" s="393"/>
      <c r="I1381" s="102">
        <v>13.36</v>
      </c>
      <c r="J1381" s="102">
        <v>1.91</v>
      </c>
      <c r="K1381" s="393"/>
      <c r="L1381" s="393"/>
      <c r="M1381" s="297">
        <v>3.0859999999999999</v>
      </c>
      <c r="N1381" s="297">
        <v>4.96</v>
      </c>
      <c r="O1381" s="297">
        <v>12.884</v>
      </c>
    </row>
    <row r="1382" spans="1:15">
      <c r="A1382" s="296">
        <v>42118</v>
      </c>
      <c r="B1382" s="393"/>
      <c r="C1382" s="101">
        <v>13.46</v>
      </c>
      <c r="D1382" s="101">
        <v>1.36</v>
      </c>
      <c r="E1382" s="393"/>
      <c r="F1382" s="101">
        <v>8.4499999999999993</v>
      </c>
      <c r="G1382" s="101">
        <v>1.35</v>
      </c>
      <c r="H1382" s="393"/>
      <c r="I1382" s="101">
        <v>13.36</v>
      </c>
      <c r="J1382" s="101">
        <v>1.91</v>
      </c>
      <c r="K1382" s="393"/>
      <c r="L1382" s="393"/>
      <c r="M1382" s="297">
        <v>3.0710000000000002</v>
      </c>
      <c r="N1382" s="297">
        <v>4.9720000000000004</v>
      </c>
      <c r="O1382" s="297">
        <v>12.821</v>
      </c>
    </row>
    <row r="1383" spans="1:15">
      <c r="A1383" s="296">
        <v>42121</v>
      </c>
      <c r="B1383" s="393"/>
      <c r="C1383" s="102">
        <v>13.45</v>
      </c>
      <c r="D1383" s="102">
        <v>1.36</v>
      </c>
      <c r="E1383" s="393"/>
      <c r="F1383" s="102">
        <v>8.44</v>
      </c>
      <c r="G1383" s="102">
        <v>1.35</v>
      </c>
      <c r="H1383" s="393"/>
      <c r="I1383" s="102">
        <v>13.35</v>
      </c>
      <c r="J1383" s="102">
        <v>1.92</v>
      </c>
      <c r="K1383" s="393"/>
      <c r="L1383" s="393"/>
      <c r="M1383" s="297">
        <v>3.0489999999999999</v>
      </c>
      <c r="N1383" s="297">
        <v>4.9059999999999997</v>
      </c>
      <c r="O1383" s="297">
        <v>12.663</v>
      </c>
    </row>
    <row r="1384" spans="1:15">
      <c r="A1384" s="296">
        <v>42122</v>
      </c>
      <c r="B1384" s="393"/>
      <c r="C1384" s="101">
        <v>13.45</v>
      </c>
      <c r="D1384" s="101">
        <v>1.36</v>
      </c>
      <c r="E1384" s="393"/>
      <c r="F1384" s="101">
        <v>8.44</v>
      </c>
      <c r="G1384" s="101">
        <v>1.34</v>
      </c>
      <c r="H1384" s="393"/>
      <c r="I1384" s="101">
        <v>13.34</v>
      </c>
      <c r="J1384" s="101">
        <v>1.91</v>
      </c>
      <c r="K1384" s="393"/>
      <c r="L1384" s="393"/>
      <c r="M1384" s="297">
        <v>3.1949999999999998</v>
      </c>
      <c r="N1384" s="297">
        <v>4.8899999999999997</v>
      </c>
      <c r="O1384" s="297">
        <v>12.53</v>
      </c>
    </row>
    <row r="1385" spans="1:15">
      <c r="A1385" s="296">
        <v>42123</v>
      </c>
      <c r="B1385" s="393"/>
      <c r="C1385" s="102">
        <v>13.45</v>
      </c>
      <c r="D1385" s="102">
        <v>1.48</v>
      </c>
      <c r="E1385" s="393"/>
      <c r="F1385" s="102">
        <v>8.44</v>
      </c>
      <c r="G1385" s="102">
        <v>1.43</v>
      </c>
      <c r="H1385" s="393"/>
      <c r="I1385" s="102">
        <v>13.34</v>
      </c>
      <c r="J1385" s="102">
        <v>2.02</v>
      </c>
      <c r="K1385" s="393"/>
      <c r="L1385" s="393"/>
      <c r="M1385" s="297">
        <v>3.2120000000000002</v>
      </c>
      <c r="N1385" s="297">
        <v>4.8890000000000002</v>
      </c>
      <c r="O1385" s="297">
        <v>12.34</v>
      </c>
    </row>
    <row r="1386" spans="1:15">
      <c r="A1386" s="296">
        <v>42124</v>
      </c>
      <c r="B1386" s="393"/>
      <c r="C1386" s="101">
        <v>13.45</v>
      </c>
      <c r="D1386" s="101">
        <v>1.55</v>
      </c>
      <c r="E1386" s="393"/>
      <c r="F1386" s="101">
        <v>8.43</v>
      </c>
      <c r="G1386" s="101">
        <v>1.5</v>
      </c>
      <c r="H1386" s="393"/>
      <c r="I1386" s="101">
        <v>13.34</v>
      </c>
      <c r="J1386" s="101">
        <v>2.09</v>
      </c>
      <c r="K1386" s="393"/>
      <c r="L1386" s="393"/>
      <c r="M1386" s="297">
        <v>3.1389999999999998</v>
      </c>
      <c r="N1386" s="297">
        <v>4.9530000000000003</v>
      </c>
      <c r="O1386" s="297">
        <v>12.957000000000001</v>
      </c>
    </row>
    <row r="1387" spans="1:15">
      <c r="A1387" s="296">
        <v>42128</v>
      </c>
      <c r="B1387" s="393"/>
      <c r="C1387" s="102">
        <v>13.65</v>
      </c>
      <c r="D1387" s="102">
        <v>1.62</v>
      </c>
      <c r="E1387" s="393"/>
      <c r="F1387" s="102">
        <v>8.51</v>
      </c>
      <c r="G1387" s="102">
        <v>1.62</v>
      </c>
      <c r="H1387" s="393"/>
      <c r="I1387" s="102">
        <v>13.21</v>
      </c>
      <c r="J1387" s="102">
        <v>2.2200000000000002</v>
      </c>
      <c r="K1387" s="393"/>
      <c r="L1387" s="393"/>
      <c r="M1387" s="297">
        <v>3.1389999999999998</v>
      </c>
      <c r="N1387" s="297">
        <v>4.9630000000000001</v>
      </c>
      <c r="O1387" s="297">
        <v>12.992000000000001</v>
      </c>
    </row>
    <row r="1388" spans="1:15">
      <c r="A1388" s="296">
        <v>42129</v>
      </c>
      <c r="B1388" s="393"/>
      <c r="C1388" s="101">
        <v>13.64</v>
      </c>
      <c r="D1388" s="101">
        <v>1.68</v>
      </c>
      <c r="E1388" s="393"/>
      <c r="F1388" s="101">
        <v>8.51</v>
      </c>
      <c r="G1388" s="101">
        <v>1.68</v>
      </c>
      <c r="H1388" s="393"/>
      <c r="I1388" s="101">
        <v>13.21</v>
      </c>
      <c r="J1388" s="101">
        <v>2.29</v>
      </c>
      <c r="K1388" s="393"/>
      <c r="L1388" s="393"/>
      <c r="M1388" s="297">
        <v>3.1480000000000001</v>
      </c>
      <c r="N1388" s="297">
        <v>4.9340000000000002</v>
      </c>
      <c r="O1388" s="297">
        <v>12.987</v>
      </c>
    </row>
    <row r="1389" spans="1:15">
      <c r="A1389" s="296">
        <v>42130</v>
      </c>
      <c r="B1389" s="393"/>
      <c r="C1389" s="102">
        <v>13.64</v>
      </c>
      <c r="D1389" s="102">
        <v>1.77</v>
      </c>
      <c r="E1389" s="393"/>
      <c r="F1389" s="102">
        <v>8.5</v>
      </c>
      <c r="G1389" s="102">
        <v>1.74</v>
      </c>
      <c r="H1389" s="393"/>
      <c r="I1389" s="102">
        <v>13.21</v>
      </c>
      <c r="J1389" s="102">
        <v>2.39</v>
      </c>
      <c r="K1389" s="393"/>
      <c r="L1389" s="393"/>
      <c r="M1389" s="297">
        <v>3.1880000000000002</v>
      </c>
      <c r="N1389" s="297">
        <v>5.0449999999999999</v>
      </c>
      <c r="O1389" s="297">
        <v>13.084</v>
      </c>
    </row>
    <row r="1390" spans="1:15">
      <c r="A1390" s="296">
        <v>42131</v>
      </c>
      <c r="B1390" s="393"/>
      <c r="C1390" s="101">
        <v>13.64</v>
      </c>
      <c r="D1390" s="101">
        <v>1.78</v>
      </c>
      <c r="E1390" s="393"/>
      <c r="F1390" s="101">
        <v>8.5</v>
      </c>
      <c r="G1390" s="101">
        <v>1.76</v>
      </c>
      <c r="H1390" s="393"/>
      <c r="I1390" s="101">
        <v>13.2</v>
      </c>
      <c r="J1390" s="101">
        <v>2.41</v>
      </c>
      <c r="K1390" s="393"/>
      <c r="L1390" s="393"/>
      <c r="M1390" s="297">
        <v>3.234</v>
      </c>
      <c r="N1390" s="297">
        <v>5.1680000000000001</v>
      </c>
      <c r="O1390" s="297">
        <v>13.086</v>
      </c>
    </row>
    <row r="1391" spans="1:15">
      <c r="A1391" s="296">
        <v>42132</v>
      </c>
      <c r="B1391" s="393"/>
      <c r="C1391" s="102">
        <v>13.64</v>
      </c>
      <c r="D1391" s="102">
        <v>1.72</v>
      </c>
      <c r="E1391" s="393"/>
      <c r="F1391" s="102">
        <v>8.5</v>
      </c>
      <c r="G1391" s="102">
        <v>1.7</v>
      </c>
      <c r="H1391" s="393"/>
      <c r="I1391" s="102">
        <v>13.2</v>
      </c>
      <c r="J1391" s="102">
        <v>2.35</v>
      </c>
      <c r="K1391" s="393"/>
      <c r="L1391" s="393"/>
      <c r="M1391" s="297">
        <v>3.1949999999999998</v>
      </c>
      <c r="N1391" s="297">
        <v>5.0830000000000002</v>
      </c>
      <c r="O1391" s="297">
        <v>12.842000000000001</v>
      </c>
    </row>
    <row r="1392" spans="1:15">
      <c r="A1392" s="296">
        <v>42135</v>
      </c>
      <c r="B1392" s="393"/>
      <c r="C1392" s="101">
        <v>13.63</v>
      </c>
      <c r="D1392" s="101">
        <v>1.76</v>
      </c>
      <c r="E1392" s="393"/>
      <c r="F1392" s="101">
        <v>8.49</v>
      </c>
      <c r="G1392" s="101">
        <v>1.73</v>
      </c>
      <c r="H1392" s="393"/>
      <c r="I1392" s="101">
        <v>13.19</v>
      </c>
      <c r="J1392" s="101">
        <v>2.39</v>
      </c>
      <c r="K1392" s="393"/>
      <c r="L1392" s="393"/>
      <c r="M1392" s="297">
        <v>3.1949999999999998</v>
      </c>
      <c r="N1392" s="297">
        <v>5.0490000000000004</v>
      </c>
      <c r="O1392" s="297">
        <v>12.920999999999999</v>
      </c>
    </row>
    <row r="1393" spans="1:15">
      <c r="A1393" s="296">
        <v>42136</v>
      </c>
      <c r="B1393" s="393"/>
      <c r="C1393" s="102">
        <v>13.62</v>
      </c>
      <c r="D1393" s="102">
        <v>1.86</v>
      </c>
      <c r="E1393" s="393"/>
      <c r="F1393" s="102">
        <v>8.49</v>
      </c>
      <c r="G1393" s="102">
        <v>1.8</v>
      </c>
      <c r="H1393" s="393"/>
      <c r="I1393" s="102">
        <v>13.19</v>
      </c>
      <c r="J1393" s="102">
        <v>2.48</v>
      </c>
      <c r="K1393" s="393"/>
      <c r="L1393" s="393"/>
      <c r="M1393" s="297">
        <v>3.2170000000000001</v>
      </c>
      <c r="N1393" s="297">
        <v>5.0970000000000004</v>
      </c>
      <c r="O1393" s="297">
        <v>12.904999999999999</v>
      </c>
    </row>
    <row r="1394" spans="1:15">
      <c r="A1394" s="296">
        <v>42137</v>
      </c>
      <c r="B1394" s="393"/>
      <c r="C1394" s="101">
        <v>13.62</v>
      </c>
      <c r="D1394" s="101">
        <v>1.89</v>
      </c>
      <c r="E1394" s="393"/>
      <c r="F1394" s="101">
        <v>8.48</v>
      </c>
      <c r="G1394" s="101">
        <v>1.82</v>
      </c>
      <c r="H1394" s="393"/>
      <c r="I1394" s="101">
        <v>13.19</v>
      </c>
      <c r="J1394" s="101">
        <v>2.5099999999999998</v>
      </c>
      <c r="K1394" s="393"/>
      <c r="L1394" s="393"/>
      <c r="M1394" s="297">
        <v>3.1840000000000002</v>
      </c>
      <c r="N1394" s="297">
        <v>5.0140000000000002</v>
      </c>
      <c r="O1394" s="297">
        <v>12.756</v>
      </c>
    </row>
    <row r="1395" spans="1:15">
      <c r="A1395" s="296">
        <v>42138</v>
      </c>
      <c r="B1395" s="393"/>
      <c r="C1395" s="102">
        <v>13.62</v>
      </c>
      <c r="D1395" s="102">
        <v>1.9</v>
      </c>
      <c r="E1395" s="393"/>
      <c r="F1395" s="102">
        <v>8.48</v>
      </c>
      <c r="G1395" s="102">
        <v>1.83</v>
      </c>
      <c r="H1395" s="393"/>
      <c r="I1395" s="102">
        <v>13.18</v>
      </c>
      <c r="J1395" s="102">
        <v>2.5299999999999998</v>
      </c>
      <c r="K1395" s="393"/>
      <c r="L1395" s="393"/>
      <c r="M1395" s="297">
        <v>3.1909999999999998</v>
      </c>
      <c r="N1395" s="297">
        <v>5.008</v>
      </c>
      <c r="O1395" s="297">
        <v>12.551</v>
      </c>
    </row>
    <row r="1396" spans="1:15">
      <c r="A1396" s="296">
        <v>42139</v>
      </c>
      <c r="B1396" s="393"/>
      <c r="C1396" s="101">
        <v>13.62</v>
      </c>
      <c r="D1396" s="101">
        <v>1.83</v>
      </c>
      <c r="E1396" s="393"/>
      <c r="F1396" s="101">
        <v>8.48</v>
      </c>
      <c r="G1396" s="101">
        <v>1.77</v>
      </c>
      <c r="H1396" s="393"/>
      <c r="I1396" s="101">
        <v>13.18</v>
      </c>
      <c r="J1396" s="101">
        <v>2.46</v>
      </c>
      <c r="K1396" s="393"/>
      <c r="L1396" s="393"/>
      <c r="M1396" s="297">
        <v>3.161</v>
      </c>
      <c r="N1396" s="297">
        <v>4.9630000000000001</v>
      </c>
      <c r="O1396" s="297">
        <v>12.348000000000001</v>
      </c>
    </row>
    <row r="1397" spans="1:15">
      <c r="A1397" s="296">
        <v>42142</v>
      </c>
      <c r="B1397" s="393"/>
      <c r="C1397" s="102">
        <v>13.61</v>
      </c>
      <c r="D1397" s="102">
        <v>1.83</v>
      </c>
      <c r="E1397" s="393"/>
      <c r="F1397" s="102">
        <v>8.4700000000000006</v>
      </c>
      <c r="G1397" s="102">
        <v>1.78</v>
      </c>
      <c r="H1397" s="393"/>
      <c r="I1397" s="102">
        <v>13.17</v>
      </c>
      <c r="J1397" s="102">
        <v>2.4700000000000002</v>
      </c>
      <c r="K1397" s="393"/>
      <c r="L1397" s="393"/>
      <c r="M1397" s="297">
        <v>3.1459999999999999</v>
      </c>
      <c r="N1397" s="297">
        <v>4.9690000000000003</v>
      </c>
      <c r="O1397" s="297">
        <v>12.491</v>
      </c>
    </row>
    <row r="1398" spans="1:15">
      <c r="A1398" s="296">
        <v>42143</v>
      </c>
      <c r="B1398" s="393"/>
      <c r="C1398" s="101">
        <v>13.61</v>
      </c>
      <c r="D1398" s="101">
        <v>1.8</v>
      </c>
      <c r="E1398" s="393"/>
      <c r="F1398" s="101">
        <v>8.4700000000000006</v>
      </c>
      <c r="G1398" s="101">
        <v>1.75</v>
      </c>
      <c r="H1398" s="393"/>
      <c r="I1398" s="101">
        <v>13.17</v>
      </c>
      <c r="J1398" s="101">
        <v>2.4300000000000002</v>
      </c>
      <c r="K1398" s="393"/>
      <c r="L1398" s="393"/>
      <c r="M1398" s="297">
        <v>3.1280000000000001</v>
      </c>
      <c r="N1398" s="297">
        <v>4.9370000000000003</v>
      </c>
      <c r="O1398" s="297">
        <v>12.457000000000001</v>
      </c>
    </row>
    <row r="1399" spans="1:15">
      <c r="A1399" s="296">
        <v>42144</v>
      </c>
      <c r="B1399" s="393"/>
      <c r="C1399" s="102">
        <v>13.6</v>
      </c>
      <c r="D1399" s="102">
        <v>1.82</v>
      </c>
      <c r="E1399" s="393"/>
      <c r="F1399" s="102">
        <v>8.4700000000000006</v>
      </c>
      <c r="G1399" s="102">
        <v>1.77</v>
      </c>
      <c r="H1399" s="393"/>
      <c r="I1399" s="102">
        <v>13.17</v>
      </c>
      <c r="J1399" s="102">
        <v>2.4500000000000002</v>
      </c>
      <c r="K1399" s="393"/>
      <c r="L1399" s="393"/>
      <c r="M1399" s="297">
        <v>3.1190000000000002</v>
      </c>
      <c r="N1399" s="297">
        <v>4.9290000000000003</v>
      </c>
      <c r="O1399" s="297">
        <v>12.505000000000001</v>
      </c>
    </row>
    <row r="1400" spans="1:15">
      <c r="A1400" s="296">
        <v>42145</v>
      </c>
      <c r="B1400" s="393"/>
      <c r="C1400" s="101">
        <v>13.6</v>
      </c>
      <c r="D1400" s="101">
        <v>1.84</v>
      </c>
      <c r="E1400" s="393"/>
      <c r="F1400" s="101">
        <v>8.4600000000000009</v>
      </c>
      <c r="G1400" s="101">
        <v>1.77</v>
      </c>
      <c r="H1400" s="393"/>
      <c r="I1400" s="101">
        <v>13.17</v>
      </c>
      <c r="J1400" s="101">
        <v>2.4700000000000002</v>
      </c>
      <c r="K1400" s="393"/>
      <c r="L1400" s="393"/>
      <c r="M1400" s="297">
        <v>3.1219999999999999</v>
      </c>
      <c r="N1400" s="297">
        <v>4.9240000000000004</v>
      </c>
      <c r="O1400" s="297">
        <v>12.738</v>
      </c>
    </row>
    <row r="1401" spans="1:15">
      <c r="A1401" s="296">
        <v>42146</v>
      </c>
      <c r="B1401" s="393"/>
      <c r="C1401" s="102">
        <v>13.6</v>
      </c>
      <c r="D1401" s="102">
        <v>1.82</v>
      </c>
      <c r="E1401" s="393"/>
      <c r="F1401" s="102">
        <v>8.4600000000000009</v>
      </c>
      <c r="G1401" s="102">
        <v>1.75</v>
      </c>
      <c r="H1401" s="393"/>
      <c r="I1401" s="102">
        <v>13.16</v>
      </c>
      <c r="J1401" s="102">
        <v>2.4500000000000002</v>
      </c>
      <c r="K1401" s="393"/>
      <c r="L1401" s="393"/>
      <c r="M1401" s="297">
        <v>3.1160000000000001</v>
      </c>
      <c r="N1401" s="297">
        <v>4.9050000000000002</v>
      </c>
      <c r="O1401" s="297">
        <v>12.77</v>
      </c>
    </row>
    <row r="1402" spans="1:15">
      <c r="A1402" s="296">
        <v>42149</v>
      </c>
      <c r="B1402" s="393"/>
      <c r="C1402" s="101">
        <v>13.59</v>
      </c>
      <c r="D1402" s="101">
        <v>1.82</v>
      </c>
      <c r="E1402" s="393"/>
      <c r="F1402" s="101">
        <v>8.4499999999999993</v>
      </c>
      <c r="G1402" s="101">
        <v>1.75</v>
      </c>
      <c r="H1402" s="393"/>
      <c r="I1402" s="101">
        <v>13.15</v>
      </c>
      <c r="J1402" s="101">
        <v>2.4500000000000002</v>
      </c>
      <c r="K1402" s="393"/>
      <c r="L1402" s="393"/>
      <c r="M1402" s="297">
        <v>3.1160000000000001</v>
      </c>
      <c r="N1402" s="297">
        <v>4.9050000000000002</v>
      </c>
      <c r="O1402" s="297">
        <v>12.77</v>
      </c>
    </row>
    <row r="1403" spans="1:15">
      <c r="A1403" s="296">
        <v>42150</v>
      </c>
      <c r="B1403" s="393"/>
      <c r="C1403" s="102">
        <v>13.59</v>
      </c>
      <c r="D1403" s="102">
        <v>1.78</v>
      </c>
      <c r="E1403" s="393"/>
      <c r="F1403" s="102">
        <v>8.4499999999999993</v>
      </c>
      <c r="G1403" s="102">
        <v>1.72</v>
      </c>
      <c r="H1403" s="393"/>
      <c r="I1403" s="102">
        <v>13.15</v>
      </c>
      <c r="J1403" s="102">
        <v>2.41</v>
      </c>
      <c r="K1403" s="393"/>
      <c r="L1403" s="393"/>
      <c r="M1403" s="297">
        <v>3.1219999999999999</v>
      </c>
      <c r="N1403" s="297">
        <v>4.9409999999999998</v>
      </c>
      <c r="O1403" s="297">
        <v>12.926</v>
      </c>
    </row>
    <row r="1404" spans="1:15">
      <c r="A1404" s="296">
        <v>42151</v>
      </c>
      <c r="B1404" s="393"/>
      <c r="C1404" s="101">
        <v>13.58</v>
      </c>
      <c r="D1404" s="101">
        <v>1.8</v>
      </c>
      <c r="E1404" s="393"/>
      <c r="F1404" s="101">
        <v>8.4499999999999993</v>
      </c>
      <c r="G1404" s="101">
        <v>1.73</v>
      </c>
      <c r="H1404" s="393"/>
      <c r="I1404" s="101">
        <v>13.15</v>
      </c>
      <c r="J1404" s="101">
        <v>2.4300000000000002</v>
      </c>
      <c r="K1404" s="393"/>
      <c r="L1404" s="393"/>
      <c r="M1404" s="297">
        <v>3.1309999999999998</v>
      </c>
      <c r="N1404" s="297">
        <v>4.8710000000000004</v>
      </c>
      <c r="O1404" s="297">
        <v>12.941000000000001</v>
      </c>
    </row>
    <row r="1405" spans="1:15">
      <c r="A1405" s="296">
        <v>42152</v>
      </c>
      <c r="B1405" s="393"/>
      <c r="C1405" s="102">
        <v>13.58</v>
      </c>
      <c r="D1405" s="102">
        <v>1.8</v>
      </c>
      <c r="E1405" s="393"/>
      <c r="F1405" s="102">
        <v>8.44</v>
      </c>
      <c r="G1405" s="102">
        <v>1.73</v>
      </c>
      <c r="H1405" s="393"/>
      <c r="I1405" s="102">
        <v>13.15</v>
      </c>
      <c r="J1405" s="102">
        <v>2.4300000000000002</v>
      </c>
      <c r="K1405" s="393"/>
      <c r="L1405" s="393"/>
      <c r="M1405" s="297">
        <v>3.137</v>
      </c>
      <c r="N1405" s="297">
        <v>4.8369999999999997</v>
      </c>
      <c r="O1405" s="297">
        <v>12.959</v>
      </c>
    </row>
    <row r="1406" spans="1:15">
      <c r="A1406" s="296">
        <v>42153</v>
      </c>
      <c r="B1406" s="393"/>
      <c r="C1406" s="101">
        <v>13.58</v>
      </c>
      <c r="D1406" s="101">
        <v>1.77</v>
      </c>
      <c r="E1406" s="393"/>
      <c r="F1406" s="101">
        <v>8.44</v>
      </c>
      <c r="G1406" s="101">
        <v>1.71</v>
      </c>
      <c r="H1406" s="393"/>
      <c r="I1406" s="101">
        <v>13.14</v>
      </c>
      <c r="J1406" s="101">
        <v>2.41</v>
      </c>
      <c r="K1406" s="393"/>
      <c r="L1406" s="393"/>
      <c r="M1406" s="297">
        <v>3.1389999999999998</v>
      </c>
      <c r="N1406" s="297">
        <v>4.851</v>
      </c>
      <c r="O1406" s="297">
        <v>12.939</v>
      </c>
    </row>
    <row r="1407" spans="1:15">
      <c r="A1407" s="296">
        <v>42155</v>
      </c>
      <c r="B1407" s="393"/>
      <c r="C1407" s="102">
        <v>13.57</v>
      </c>
      <c r="D1407" s="102">
        <v>1.77</v>
      </c>
      <c r="E1407" s="393"/>
      <c r="F1407" s="102">
        <v>8.43</v>
      </c>
      <c r="G1407" s="102">
        <v>1.71</v>
      </c>
      <c r="H1407" s="393"/>
      <c r="I1407" s="102">
        <v>13.14</v>
      </c>
      <c r="J1407" s="102">
        <v>2.41</v>
      </c>
      <c r="K1407" s="393"/>
      <c r="L1407" s="393"/>
      <c r="M1407" s="297"/>
      <c r="N1407" s="297"/>
      <c r="O1407" s="297"/>
    </row>
    <row r="1408" spans="1:15">
      <c r="A1408" s="296">
        <v>42156</v>
      </c>
      <c r="B1408" s="393"/>
      <c r="C1408" s="101">
        <v>13.65</v>
      </c>
      <c r="D1408" s="101">
        <v>1.81</v>
      </c>
      <c r="E1408" s="393"/>
      <c r="F1408" s="101">
        <v>8.48</v>
      </c>
      <c r="G1408" s="101">
        <v>1.75</v>
      </c>
      <c r="H1408" s="393"/>
      <c r="I1408" s="101">
        <v>13.15</v>
      </c>
      <c r="J1408" s="101">
        <v>2.44</v>
      </c>
      <c r="K1408" s="393"/>
      <c r="L1408" s="393"/>
      <c r="M1408" s="297">
        <v>3.173</v>
      </c>
      <c r="N1408" s="297">
        <v>4.8470000000000004</v>
      </c>
      <c r="O1408" s="297">
        <v>12.824999999999999</v>
      </c>
    </row>
    <row r="1409" spans="1:15">
      <c r="A1409" s="296">
        <v>42157</v>
      </c>
      <c r="B1409" s="393"/>
      <c r="C1409" s="102">
        <v>13.65</v>
      </c>
      <c r="D1409" s="102">
        <v>1.98</v>
      </c>
      <c r="E1409" s="393"/>
      <c r="F1409" s="102">
        <v>8.48</v>
      </c>
      <c r="G1409" s="102">
        <v>1.89</v>
      </c>
      <c r="H1409" s="393"/>
      <c r="I1409" s="102">
        <v>13.14</v>
      </c>
      <c r="J1409" s="102">
        <v>2.61</v>
      </c>
      <c r="K1409" s="393"/>
      <c r="L1409" s="393"/>
      <c r="M1409" s="297">
        <v>3.2</v>
      </c>
      <c r="N1409" s="297">
        <v>4.875</v>
      </c>
      <c r="O1409" s="297">
        <v>13.016</v>
      </c>
    </row>
    <row r="1410" spans="1:15">
      <c r="A1410" s="296">
        <v>42158</v>
      </c>
      <c r="B1410" s="393"/>
      <c r="C1410" s="101">
        <v>13.64</v>
      </c>
      <c r="D1410" s="101">
        <v>2.15</v>
      </c>
      <c r="E1410" s="393"/>
      <c r="F1410" s="101">
        <v>8.48</v>
      </c>
      <c r="G1410" s="101">
        <v>2.0299999999999998</v>
      </c>
      <c r="H1410" s="393"/>
      <c r="I1410" s="101">
        <v>13.14</v>
      </c>
      <c r="J1410" s="101">
        <v>2.77</v>
      </c>
      <c r="K1410" s="393"/>
      <c r="L1410" s="393"/>
      <c r="M1410" s="297">
        <v>3.2360000000000002</v>
      </c>
      <c r="N1410" s="297">
        <v>4.8940000000000001</v>
      </c>
      <c r="O1410" s="297">
        <v>13.015000000000001</v>
      </c>
    </row>
    <row r="1411" spans="1:15">
      <c r="A1411" s="296">
        <v>42159</v>
      </c>
      <c r="B1411" s="393"/>
      <c r="C1411" s="102">
        <v>13.64</v>
      </c>
      <c r="D1411" s="102">
        <v>2.14</v>
      </c>
      <c r="E1411" s="393"/>
      <c r="F1411" s="102">
        <v>8.4700000000000006</v>
      </c>
      <c r="G1411" s="102">
        <v>2.0299999999999998</v>
      </c>
      <c r="H1411" s="393"/>
      <c r="I1411" s="102">
        <v>13.14</v>
      </c>
      <c r="J1411" s="102">
        <v>2.77</v>
      </c>
      <c r="K1411" s="393"/>
      <c r="L1411" s="393"/>
      <c r="M1411" s="297">
        <v>3.28</v>
      </c>
      <c r="N1411" s="297">
        <v>4.9889999999999999</v>
      </c>
      <c r="O1411" s="297">
        <v>13.106999999999999</v>
      </c>
    </row>
    <row r="1412" spans="1:15">
      <c r="A1412" s="296">
        <v>42160</v>
      </c>
      <c r="B1412" s="393"/>
      <c r="C1412" s="101">
        <v>13.64</v>
      </c>
      <c r="D1412" s="101">
        <v>2.15</v>
      </c>
      <c r="E1412" s="393"/>
      <c r="F1412" s="101">
        <v>8.4700000000000006</v>
      </c>
      <c r="G1412" s="101">
        <v>2.04</v>
      </c>
      <c r="H1412" s="393"/>
      <c r="I1412" s="101">
        <v>13.14</v>
      </c>
      <c r="J1412" s="101">
        <v>2.78</v>
      </c>
      <c r="K1412" s="393"/>
      <c r="L1412" s="393"/>
      <c r="M1412" s="297">
        <v>3.3010000000000002</v>
      </c>
      <c r="N1412" s="297">
        <v>5.0540000000000003</v>
      </c>
      <c r="O1412" s="297">
        <v>13.147</v>
      </c>
    </row>
    <row r="1413" spans="1:15">
      <c r="A1413" s="296">
        <v>42163</v>
      </c>
      <c r="B1413" s="393"/>
      <c r="C1413" s="102">
        <v>13.63</v>
      </c>
      <c r="D1413" s="102">
        <v>2.21</v>
      </c>
      <c r="E1413" s="393"/>
      <c r="F1413" s="102">
        <v>8.4600000000000009</v>
      </c>
      <c r="G1413" s="102">
        <v>2.09</v>
      </c>
      <c r="H1413" s="393"/>
      <c r="I1413" s="102">
        <v>13.13</v>
      </c>
      <c r="J1413" s="102">
        <v>2.84</v>
      </c>
      <c r="K1413" s="393"/>
      <c r="L1413" s="393"/>
      <c r="M1413" s="297">
        <v>3.319</v>
      </c>
      <c r="N1413" s="297">
        <v>5.0339999999999998</v>
      </c>
      <c r="O1413" s="297">
        <v>13.069000000000001</v>
      </c>
    </row>
    <row r="1414" spans="1:15">
      <c r="A1414" s="296">
        <v>42164</v>
      </c>
      <c r="B1414" s="393"/>
      <c r="C1414" s="101">
        <v>13.63</v>
      </c>
      <c r="D1414" s="101">
        <v>2.2999999999999998</v>
      </c>
      <c r="E1414" s="393"/>
      <c r="F1414" s="101">
        <v>8.4600000000000009</v>
      </c>
      <c r="G1414" s="101">
        <v>2.1800000000000002</v>
      </c>
      <c r="H1414" s="393"/>
      <c r="I1414" s="101">
        <v>13.13</v>
      </c>
      <c r="J1414" s="101">
        <v>2.94</v>
      </c>
      <c r="K1414" s="393"/>
      <c r="L1414" s="393"/>
      <c r="M1414" s="297">
        <v>3.371</v>
      </c>
      <c r="N1414" s="297">
        <v>5.085</v>
      </c>
      <c r="O1414" s="297">
        <v>13.082000000000001</v>
      </c>
    </row>
    <row r="1415" spans="1:15">
      <c r="A1415" s="296">
        <v>42165</v>
      </c>
      <c r="B1415" s="393"/>
      <c r="C1415" s="102">
        <v>13.63</v>
      </c>
      <c r="D1415" s="102">
        <v>2.36</v>
      </c>
      <c r="E1415" s="393"/>
      <c r="F1415" s="102">
        <v>8.4600000000000009</v>
      </c>
      <c r="G1415" s="102">
        <v>2.23</v>
      </c>
      <c r="H1415" s="393"/>
      <c r="I1415" s="102">
        <v>13.12</v>
      </c>
      <c r="J1415" s="102">
        <v>3.01</v>
      </c>
      <c r="K1415" s="393"/>
      <c r="L1415" s="393"/>
      <c r="M1415" s="297">
        <v>3.4220000000000002</v>
      </c>
      <c r="N1415" s="297">
        <v>5.1740000000000004</v>
      </c>
      <c r="O1415" s="297">
        <v>13.124000000000001</v>
      </c>
    </row>
    <row r="1416" spans="1:15">
      <c r="A1416" s="296">
        <v>42166</v>
      </c>
      <c r="B1416" s="393"/>
      <c r="C1416" s="101">
        <v>13.62</v>
      </c>
      <c r="D1416" s="101">
        <v>2.2599999999999998</v>
      </c>
      <c r="E1416" s="393"/>
      <c r="F1416" s="101">
        <v>8.4600000000000009</v>
      </c>
      <c r="G1416" s="101">
        <v>2.14</v>
      </c>
      <c r="H1416" s="393"/>
      <c r="I1416" s="101">
        <v>13.12</v>
      </c>
      <c r="J1416" s="101">
        <v>2.91</v>
      </c>
      <c r="K1416" s="393"/>
      <c r="L1416" s="393"/>
      <c r="M1416" s="297">
        <v>3.3929999999999998</v>
      </c>
      <c r="N1416" s="297">
        <v>5.1550000000000002</v>
      </c>
      <c r="O1416" s="297">
        <v>13.159000000000001</v>
      </c>
    </row>
    <row r="1417" spans="1:15">
      <c r="A1417" s="296">
        <v>42167</v>
      </c>
      <c r="B1417" s="393"/>
      <c r="C1417" s="102">
        <v>13.62</v>
      </c>
      <c r="D1417" s="102">
        <v>2.21</v>
      </c>
      <c r="E1417" s="393"/>
      <c r="F1417" s="102">
        <v>8.4499999999999993</v>
      </c>
      <c r="G1417" s="102">
        <v>2.11</v>
      </c>
      <c r="H1417" s="393"/>
      <c r="I1417" s="102">
        <v>13.12</v>
      </c>
      <c r="J1417" s="102">
        <v>2.87</v>
      </c>
      <c r="K1417" s="393"/>
      <c r="L1417" s="393"/>
      <c r="M1417" s="297">
        <v>3.4079999999999999</v>
      </c>
      <c r="N1417" s="297">
        <v>5.2229999999999999</v>
      </c>
      <c r="O1417" s="297">
        <v>13.27</v>
      </c>
    </row>
    <row r="1418" spans="1:15">
      <c r="A1418" s="296">
        <v>42170</v>
      </c>
      <c r="B1418" s="393"/>
      <c r="C1418" s="101">
        <v>13.61</v>
      </c>
      <c r="D1418" s="101">
        <v>2.21</v>
      </c>
      <c r="E1418" s="393"/>
      <c r="F1418" s="101">
        <v>8.44</v>
      </c>
      <c r="G1418" s="101">
        <v>2.13</v>
      </c>
      <c r="H1418" s="393"/>
      <c r="I1418" s="101">
        <v>13.11</v>
      </c>
      <c r="J1418" s="101">
        <v>2.88</v>
      </c>
      <c r="K1418" s="393"/>
      <c r="L1418" s="393"/>
      <c r="M1418" s="297">
        <v>3.4780000000000002</v>
      </c>
      <c r="N1418" s="297">
        <v>5.359</v>
      </c>
      <c r="O1418" s="297">
        <v>13.769</v>
      </c>
    </row>
    <row r="1419" spans="1:15">
      <c r="A1419" s="296">
        <v>42171</v>
      </c>
      <c r="B1419" s="393"/>
      <c r="C1419" s="102">
        <v>13.61</v>
      </c>
      <c r="D1419" s="102">
        <v>2.2200000000000002</v>
      </c>
      <c r="E1419" s="393"/>
      <c r="F1419" s="102">
        <v>8.44</v>
      </c>
      <c r="G1419" s="102">
        <v>2.15</v>
      </c>
      <c r="H1419" s="393"/>
      <c r="I1419" s="102">
        <v>13.11</v>
      </c>
      <c r="J1419" s="102">
        <v>2.9</v>
      </c>
      <c r="K1419" s="393"/>
      <c r="L1419" s="393"/>
      <c r="M1419" s="297">
        <v>3.5539999999999998</v>
      </c>
      <c r="N1419" s="297">
        <v>5.5039999999999996</v>
      </c>
      <c r="O1419" s="297">
        <v>13.888</v>
      </c>
    </row>
    <row r="1420" spans="1:15">
      <c r="A1420" s="296">
        <v>42172</v>
      </c>
      <c r="B1420" s="393"/>
      <c r="C1420" s="101">
        <v>13.61</v>
      </c>
      <c r="D1420" s="101">
        <v>2.23</v>
      </c>
      <c r="E1420" s="393"/>
      <c r="F1420" s="101">
        <v>8.44</v>
      </c>
      <c r="G1420" s="101">
        <v>2.17</v>
      </c>
      <c r="H1420" s="393"/>
      <c r="I1420" s="101">
        <v>13.1</v>
      </c>
      <c r="J1420" s="101">
        <v>2.92</v>
      </c>
      <c r="K1420" s="393"/>
      <c r="L1420" s="393"/>
      <c r="M1420" s="297">
        <v>3.59</v>
      </c>
      <c r="N1420" s="297">
        <v>5.53</v>
      </c>
      <c r="O1420" s="297">
        <v>13.996</v>
      </c>
    </row>
    <row r="1421" spans="1:15">
      <c r="A1421" s="296">
        <v>42173</v>
      </c>
      <c r="B1421" s="393"/>
      <c r="C1421" s="102">
        <v>13.6</v>
      </c>
      <c r="D1421" s="102">
        <v>2.2599999999999998</v>
      </c>
      <c r="E1421" s="393"/>
      <c r="F1421" s="102">
        <v>8.44</v>
      </c>
      <c r="G1421" s="102">
        <v>2.21</v>
      </c>
      <c r="H1421" s="393"/>
      <c r="I1421" s="102">
        <v>13.1</v>
      </c>
      <c r="J1421" s="102">
        <v>2.96</v>
      </c>
      <c r="K1421" s="393"/>
      <c r="L1421" s="393"/>
      <c r="M1421" s="297">
        <v>3.6360000000000001</v>
      </c>
      <c r="N1421" s="297">
        <v>5.569</v>
      </c>
      <c r="O1421" s="297">
        <v>14.628</v>
      </c>
    </row>
    <row r="1422" spans="1:15">
      <c r="A1422" s="296">
        <v>42174</v>
      </c>
      <c r="B1422" s="393"/>
      <c r="C1422" s="101">
        <v>13.6</v>
      </c>
      <c r="D1422" s="101">
        <v>2.23</v>
      </c>
      <c r="E1422" s="393"/>
      <c r="F1422" s="101">
        <v>8.43</v>
      </c>
      <c r="G1422" s="101">
        <v>2.19</v>
      </c>
      <c r="H1422" s="393"/>
      <c r="I1422" s="101">
        <v>13.1</v>
      </c>
      <c r="J1422" s="101">
        <v>2.94</v>
      </c>
      <c r="K1422" s="393"/>
      <c r="L1422" s="393"/>
      <c r="M1422" s="297">
        <v>3.62</v>
      </c>
      <c r="N1422" s="297">
        <v>5.508</v>
      </c>
      <c r="O1422" s="297">
        <v>14.404</v>
      </c>
    </row>
    <row r="1423" spans="1:15">
      <c r="A1423" s="296">
        <v>42177</v>
      </c>
      <c r="B1423" s="393"/>
      <c r="C1423" s="102">
        <v>13.59</v>
      </c>
      <c r="D1423" s="102">
        <v>2.35</v>
      </c>
      <c r="E1423" s="393"/>
      <c r="F1423" s="102">
        <v>8.43</v>
      </c>
      <c r="G1423" s="102">
        <v>2.2599999999999998</v>
      </c>
      <c r="H1423" s="393"/>
      <c r="I1423" s="102">
        <v>13.09</v>
      </c>
      <c r="J1423" s="102">
        <v>3.02</v>
      </c>
      <c r="K1423" s="393"/>
      <c r="L1423" s="393"/>
      <c r="M1423" s="297">
        <v>3.5459999999999998</v>
      </c>
      <c r="N1423" s="297">
        <v>5.35</v>
      </c>
      <c r="O1423" s="297">
        <v>14.092000000000001</v>
      </c>
    </row>
    <row r="1424" spans="1:15">
      <c r="A1424" s="296">
        <v>42178</v>
      </c>
      <c r="B1424" s="393"/>
      <c r="C1424" s="101">
        <v>13.59</v>
      </c>
      <c r="D1424" s="101">
        <v>2.34</v>
      </c>
      <c r="E1424" s="393"/>
      <c r="F1424" s="101">
        <v>8.42</v>
      </c>
      <c r="G1424" s="101">
        <v>2.2200000000000002</v>
      </c>
      <c r="H1424" s="393"/>
      <c r="I1424" s="101">
        <v>13.09</v>
      </c>
      <c r="J1424" s="101">
        <v>3</v>
      </c>
      <c r="K1424" s="393"/>
      <c r="L1424" s="393"/>
      <c r="M1424" s="297">
        <v>3.4820000000000002</v>
      </c>
      <c r="N1424" s="297">
        <v>5.23</v>
      </c>
      <c r="O1424" s="297">
        <v>13.624000000000001</v>
      </c>
    </row>
    <row r="1425" spans="1:15">
      <c r="A1425" s="296">
        <v>42179</v>
      </c>
      <c r="B1425" s="393"/>
      <c r="C1425" s="102">
        <v>13.59</v>
      </c>
      <c r="D1425" s="102">
        <v>2.31</v>
      </c>
      <c r="E1425" s="393"/>
      <c r="F1425" s="102">
        <v>8.42</v>
      </c>
      <c r="G1425" s="102">
        <v>2.2000000000000002</v>
      </c>
      <c r="H1425" s="393"/>
      <c r="I1425" s="102">
        <v>13.08</v>
      </c>
      <c r="J1425" s="102">
        <v>2.98</v>
      </c>
      <c r="K1425" s="393"/>
      <c r="L1425" s="393"/>
      <c r="M1425" s="297">
        <v>3.4710000000000001</v>
      </c>
      <c r="N1425" s="297">
        <v>5.218</v>
      </c>
      <c r="O1425" s="297">
        <v>13.72</v>
      </c>
    </row>
    <row r="1426" spans="1:15">
      <c r="A1426" s="296">
        <v>42180</v>
      </c>
      <c r="B1426" s="393"/>
      <c r="C1426" s="101">
        <v>13.58</v>
      </c>
      <c r="D1426" s="101">
        <v>2.34</v>
      </c>
      <c r="E1426" s="393"/>
      <c r="F1426" s="101">
        <v>8.42</v>
      </c>
      <c r="G1426" s="101">
        <v>2.2200000000000002</v>
      </c>
      <c r="H1426" s="393"/>
      <c r="I1426" s="101">
        <v>13.08</v>
      </c>
      <c r="J1426" s="101">
        <v>3.01</v>
      </c>
      <c r="K1426" s="393"/>
      <c r="L1426" s="393"/>
      <c r="M1426" s="297">
        <v>3.476</v>
      </c>
      <c r="N1426" s="297">
        <v>5.2460000000000004</v>
      </c>
      <c r="O1426" s="297">
        <v>13.711</v>
      </c>
    </row>
    <row r="1427" spans="1:15">
      <c r="A1427" s="296">
        <v>42181</v>
      </c>
      <c r="B1427" s="393"/>
      <c r="C1427" s="102">
        <v>13.58</v>
      </c>
      <c r="D1427" s="102">
        <v>2.39</v>
      </c>
      <c r="E1427" s="393"/>
      <c r="F1427" s="102">
        <v>8.41</v>
      </c>
      <c r="G1427" s="102">
        <v>2.2599999999999998</v>
      </c>
      <c r="H1427" s="393"/>
      <c r="I1427" s="102">
        <v>13.08</v>
      </c>
      <c r="J1427" s="102">
        <v>3.06</v>
      </c>
      <c r="K1427" s="393"/>
      <c r="L1427" s="393"/>
      <c r="M1427" s="297">
        <v>3.4780000000000002</v>
      </c>
      <c r="N1427" s="297">
        <v>5.22</v>
      </c>
      <c r="O1427" s="297">
        <v>14.063000000000001</v>
      </c>
    </row>
    <row r="1428" spans="1:15">
      <c r="A1428" s="296">
        <v>42184</v>
      </c>
      <c r="B1428" s="393"/>
      <c r="C1428" s="101">
        <v>13.57</v>
      </c>
      <c r="D1428" s="101">
        <v>2.31</v>
      </c>
      <c r="E1428" s="393"/>
      <c r="F1428" s="101">
        <v>8.41</v>
      </c>
      <c r="G1428" s="101">
        <v>2.23</v>
      </c>
      <c r="H1428" s="393"/>
      <c r="I1428" s="101">
        <v>13.07</v>
      </c>
      <c r="J1428" s="101">
        <v>3.03</v>
      </c>
      <c r="K1428" s="393"/>
      <c r="L1428" s="393"/>
      <c r="M1428" s="297">
        <v>3.6019999999999999</v>
      </c>
      <c r="N1428" s="297">
        <v>5.5090000000000003</v>
      </c>
      <c r="O1428" s="297">
        <v>15.397</v>
      </c>
    </row>
    <row r="1429" spans="1:15">
      <c r="A1429" s="296">
        <v>42185</v>
      </c>
      <c r="B1429" s="393"/>
      <c r="C1429" s="102">
        <v>13.57</v>
      </c>
      <c r="D1429" s="102">
        <v>2.31</v>
      </c>
      <c r="E1429" s="393"/>
      <c r="F1429" s="102">
        <v>8.4</v>
      </c>
      <c r="G1429" s="102">
        <v>2.23</v>
      </c>
      <c r="H1429" s="393"/>
      <c r="I1429" s="102">
        <v>13.07</v>
      </c>
      <c r="J1429" s="102">
        <v>3.03</v>
      </c>
      <c r="K1429" s="393"/>
      <c r="L1429" s="393"/>
      <c r="M1429" s="297">
        <v>3.6709999999999998</v>
      </c>
      <c r="N1429" s="297">
        <v>5.5739999999999998</v>
      </c>
      <c r="O1429" s="297">
        <v>15.33</v>
      </c>
    </row>
    <row r="1430" spans="1:15">
      <c r="A1430" s="296">
        <v>42186</v>
      </c>
      <c r="B1430" s="393"/>
      <c r="C1430" s="101">
        <v>13.67</v>
      </c>
      <c r="D1430" s="101">
        <v>2.37</v>
      </c>
      <c r="E1430" s="393"/>
      <c r="F1430" s="101">
        <v>8.48</v>
      </c>
      <c r="G1430" s="101">
        <v>2.2599999999999998</v>
      </c>
      <c r="H1430" s="393"/>
      <c r="I1430" s="101">
        <v>13.12</v>
      </c>
      <c r="J1430" s="101">
        <v>3.08</v>
      </c>
      <c r="K1430" s="393"/>
      <c r="L1430" s="393"/>
      <c r="M1430" s="297">
        <v>3.62</v>
      </c>
      <c r="N1430" s="297">
        <v>5.45</v>
      </c>
      <c r="O1430" s="297">
        <v>15.262</v>
      </c>
    </row>
    <row r="1431" spans="1:15">
      <c r="A1431" s="296">
        <v>42187</v>
      </c>
      <c r="B1431" s="393"/>
      <c r="C1431" s="102">
        <v>13.67</v>
      </c>
      <c r="D1431" s="102">
        <v>2.4</v>
      </c>
      <c r="E1431" s="393"/>
      <c r="F1431" s="102">
        <v>8.48</v>
      </c>
      <c r="G1431" s="102">
        <v>2.2599999999999998</v>
      </c>
      <c r="H1431" s="393"/>
      <c r="I1431" s="102">
        <v>13.12</v>
      </c>
      <c r="J1431" s="102">
        <v>3.11</v>
      </c>
      <c r="K1431" s="393"/>
      <c r="L1431" s="393"/>
      <c r="M1431" s="297">
        <v>3.5990000000000002</v>
      </c>
      <c r="N1431" s="297">
        <v>5.4290000000000003</v>
      </c>
      <c r="O1431" s="297">
        <v>15.244</v>
      </c>
    </row>
    <row r="1432" spans="1:15">
      <c r="A1432" s="296">
        <v>42188</v>
      </c>
      <c r="B1432" s="393"/>
      <c r="C1432" s="101">
        <v>13.67</v>
      </c>
      <c r="D1432" s="101">
        <v>2.34</v>
      </c>
      <c r="E1432" s="393"/>
      <c r="F1432" s="101">
        <v>8.4700000000000006</v>
      </c>
      <c r="G1432" s="101">
        <v>2.2200000000000002</v>
      </c>
      <c r="H1432" s="393"/>
      <c r="I1432" s="101">
        <v>13.12</v>
      </c>
      <c r="J1432" s="101">
        <v>3.06</v>
      </c>
      <c r="K1432" s="393"/>
      <c r="L1432" s="393"/>
      <c r="M1432" s="297">
        <v>3.5920000000000001</v>
      </c>
      <c r="N1432" s="297">
        <v>5.4409999999999998</v>
      </c>
      <c r="O1432" s="297">
        <v>15.272</v>
      </c>
    </row>
    <row r="1433" spans="1:15">
      <c r="A1433" s="296">
        <v>42191</v>
      </c>
      <c r="B1433" s="393"/>
      <c r="C1433" s="102">
        <v>13.66</v>
      </c>
      <c r="D1433" s="102">
        <v>2.33</v>
      </c>
      <c r="E1433" s="393"/>
      <c r="F1433" s="102">
        <v>8.4600000000000009</v>
      </c>
      <c r="G1433" s="102">
        <v>2.2200000000000002</v>
      </c>
      <c r="H1433" s="393"/>
      <c r="I1433" s="102">
        <v>13.11</v>
      </c>
      <c r="J1433" s="102">
        <v>3.06</v>
      </c>
      <c r="K1433" s="393"/>
      <c r="L1433" s="393"/>
      <c r="M1433" s="297">
        <v>3.6379999999999999</v>
      </c>
      <c r="N1433" s="297">
        <v>5.5579999999999998</v>
      </c>
      <c r="O1433" s="297">
        <v>15.906000000000001</v>
      </c>
    </row>
    <row r="1434" spans="1:15">
      <c r="A1434" s="296">
        <v>42192</v>
      </c>
      <c r="B1434" s="393"/>
      <c r="C1434" s="101">
        <v>13.66</v>
      </c>
      <c r="D1434" s="101">
        <v>2.2000000000000002</v>
      </c>
      <c r="E1434" s="393"/>
      <c r="F1434" s="101">
        <v>8.4600000000000009</v>
      </c>
      <c r="G1434" s="101">
        <v>2.14</v>
      </c>
      <c r="H1434" s="393"/>
      <c r="I1434" s="101">
        <v>13.11</v>
      </c>
      <c r="J1434" s="101">
        <v>2.97</v>
      </c>
      <c r="K1434" s="393"/>
      <c r="L1434" s="393"/>
      <c r="M1434" s="297">
        <v>3.65</v>
      </c>
      <c r="N1434" s="297">
        <v>5.6239999999999997</v>
      </c>
      <c r="O1434" s="297">
        <v>15.98</v>
      </c>
    </row>
    <row r="1435" spans="1:15">
      <c r="A1435" s="296">
        <v>42193</v>
      </c>
      <c r="B1435" s="393"/>
      <c r="C1435" s="102">
        <v>13.65</v>
      </c>
      <c r="D1435" s="102">
        <v>2.25</v>
      </c>
      <c r="E1435" s="393"/>
      <c r="F1435" s="102">
        <v>8.4600000000000009</v>
      </c>
      <c r="G1435" s="102">
        <v>2.2000000000000002</v>
      </c>
      <c r="H1435" s="393"/>
      <c r="I1435" s="102">
        <v>13.11</v>
      </c>
      <c r="J1435" s="102">
        <v>3.02</v>
      </c>
      <c r="K1435" s="393"/>
      <c r="L1435" s="393"/>
      <c r="M1435" s="297">
        <v>3.6869999999999998</v>
      </c>
      <c r="N1435" s="297">
        <v>5.7080000000000002</v>
      </c>
      <c r="O1435" s="297">
        <v>16.353000000000002</v>
      </c>
    </row>
    <row r="1436" spans="1:15">
      <c r="A1436" s="296">
        <v>42194</v>
      </c>
      <c r="B1436" s="393"/>
      <c r="C1436" s="101">
        <v>13.65</v>
      </c>
      <c r="D1436" s="101">
        <v>2.2999999999999998</v>
      </c>
      <c r="E1436" s="393"/>
      <c r="F1436" s="101">
        <v>8.4600000000000009</v>
      </c>
      <c r="G1436" s="101">
        <v>2.23</v>
      </c>
      <c r="H1436" s="393"/>
      <c r="I1436" s="101">
        <v>13.1</v>
      </c>
      <c r="J1436" s="101">
        <v>3.06</v>
      </c>
      <c r="K1436" s="393"/>
      <c r="L1436" s="393"/>
      <c r="M1436" s="297">
        <v>3.6739999999999999</v>
      </c>
      <c r="N1436" s="297">
        <v>5.6520000000000001</v>
      </c>
      <c r="O1436" s="297">
        <v>16.427</v>
      </c>
    </row>
    <row r="1437" spans="1:15">
      <c r="A1437" s="296">
        <v>42195</v>
      </c>
      <c r="B1437" s="393"/>
      <c r="C1437" s="102">
        <v>13.65</v>
      </c>
      <c r="D1437" s="102">
        <v>2.4300000000000002</v>
      </c>
      <c r="E1437" s="393"/>
      <c r="F1437" s="102">
        <v>8.4499999999999993</v>
      </c>
      <c r="G1437" s="102">
        <v>2.33</v>
      </c>
      <c r="H1437" s="393"/>
      <c r="I1437" s="102">
        <v>13.1</v>
      </c>
      <c r="J1437" s="102">
        <v>3.16</v>
      </c>
      <c r="K1437" s="393"/>
      <c r="L1437" s="393"/>
      <c r="M1437" s="297">
        <v>3.6230000000000002</v>
      </c>
      <c r="N1437" s="297">
        <v>5.4969999999999999</v>
      </c>
      <c r="O1437" s="297">
        <v>16.283999999999999</v>
      </c>
    </row>
    <row r="1438" spans="1:15">
      <c r="A1438" s="296">
        <v>42198</v>
      </c>
      <c r="B1438" s="393"/>
      <c r="C1438" s="101">
        <v>13.64</v>
      </c>
      <c r="D1438" s="101">
        <v>2.4</v>
      </c>
      <c r="E1438" s="393"/>
      <c r="F1438" s="101">
        <v>8.4499999999999993</v>
      </c>
      <c r="G1438" s="101">
        <v>2.2799999999999998</v>
      </c>
      <c r="H1438" s="393"/>
      <c r="I1438" s="101">
        <v>13.09</v>
      </c>
      <c r="J1438" s="101">
        <v>3.12</v>
      </c>
      <c r="K1438" s="393"/>
      <c r="L1438" s="393"/>
      <c r="M1438" s="297">
        <v>3.5579999999999998</v>
      </c>
      <c r="N1438" s="297">
        <v>5.4169999999999998</v>
      </c>
      <c r="O1438" s="297">
        <v>16.015999999999998</v>
      </c>
    </row>
    <row r="1439" spans="1:15">
      <c r="A1439" s="296">
        <v>42199</v>
      </c>
      <c r="B1439" s="393"/>
      <c r="C1439" s="102">
        <v>13.64</v>
      </c>
      <c r="D1439" s="102">
        <v>2.36</v>
      </c>
      <c r="E1439" s="393"/>
      <c r="F1439" s="102">
        <v>8.44</v>
      </c>
      <c r="G1439" s="102">
        <v>2.25</v>
      </c>
      <c r="H1439" s="393"/>
      <c r="I1439" s="102">
        <v>13.09</v>
      </c>
      <c r="J1439" s="102">
        <v>3.08</v>
      </c>
      <c r="K1439" s="393"/>
      <c r="L1439" s="393"/>
      <c r="M1439" s="297">
        <v>3.5390000000000001</v>
      </c>
      <c r="N1439" s="297">
        <v>5.3680000000000003</v>
      </c>
      <c r="O1439" s="297">
        <v>15.858000000000001</v>
      </c>
    </row>
    <row r="1440" spans="1:15">
      <c r="A1440" s="296">
        <v>42200</v>
      </c>
      <c r="B1440" s="393"/>
      <c r="C1440" s="101">
        <v>13.63</v>
      </c>
      <c r="D1440" s="101">
        <v>2.29</v>
      </c>
      <c r="E1440" s="393"/>
      <c r="F1440" s="101">
        <v>8.44</v>
      </c>
      <c r="G1440" s="101">
        <v>2.1800000000000002</v>
      </c>
      <c r="H1440" s="393"/>
      <c r="I1440" s="101">
        <v>13.09</v>
      </c>
      <c r="J1440" s="101">
        <v>3.01</v>
      </c>
      <c r="K1440" s="393"/>
      <c r="L1440" s="393"/>
      <c r="M1440" s="297">
        <v>3.51</v>
      </c>
      <c r="N1440" s="297">
        <v>5.3410000000000002</v>
      </c>
      <c r="O1440" s="297">
        <v>15.920999999999999</v>
      </c>
    </row>
    <row r="1441" spans="1:15">
      <c r="A1441" s="296">
        <v>42201</v>
      </c>
      <c r="B1441" s="393"/>
      <c r="C1441" s="102">
        <v>13.63</v>
      </c>
      <c r="D1441" s="102">
        <v>2.29</v>
      </c>
      <c r="E1441" s="393"/>
      <c r="F1441" s="102">
        <v>8.44</v>
      </c>
      <c r="G1441" s="102">
        <v>2.16</v>
      </c>
      <c r="H1441" s="393"/>
      <c r="I1441" s="102">
        <v>13.08</v>
      </c>
      <c r="J1441" s="102">
        <v>2.99</v>
      </c>
      <c r="K1441" s="393"/>
      <c r="L1441" s="393"/>
      <c r="M1441" s="297">
        <v>3.4529999999999998</v>
      </c>
      <c r="N1441" s="297">
        <v>5.2729999999999997</v>
      </c>
      <c r="O1441" s="297">
        <v>15.776</v>
      </c>
    </row>
    <row r="1442" spans="1:15">
      <c r="A1442" s="296">
        <v>42202</v>
      </c>
      <c r="B1442" s="393"/>
      <c r="C1442" s="101">
        <v>13.63</v>
      </c>
      <c r="D1442" s="101">
        <v>2.2200000000000002</v>
      </c>
      <c r="E1442" s="393"/>
      <c r="F1442" s="101">
        <v>8.43</v>
      </c>
      <c r="G1442" s="101">
        <v>2.1</v>
      </c>
      <c r="H1442" s="393"/>
      <c r="I1442" s="101">
        <v>13.08</v>
      </c>
      <c r="J1442" s="101">
        <v>2.91</v>
      </c>
      <c r="K1442" s="393"/>
      <c r="L1442" s="393"/>
      <c r="M1442" s="297">
        <v>3.4049999999999998</v>
      </c>
      <c r="N1442" s="297">
        <v>5.2240000000000002</v>
      </c>
      <c r="O1442" s="297">
        <v>15.544</v>
      </c>
    </row>
    <row r="1443" spans="1:15">
      <c r="A1443" s="296">
        <v>42205</v>
      </c>
      <c r="B1443" s="393"/>
      <c r="C1443" s="102">
        <v>13.62</v>
      </c>
      <c r="D1443" s="102">
        <v>2.1800000000000002</v>
      </c>
      <c r="E1443" s="393"/>
      <c r="F1443" s="102">
        <v>8.43</v>
      </c>
      <c r="G1443" s="102">
        <v>2.06</v>
      </c>
      <c r="H1443" s="393"/>
      <c r="I1443" s="102">
        <v>13.07</v>
      </c>
      <c r="J1443" s="102">
        <v>2.86</v>
      </c>
      <c r="K1443" s="393"/>
      <c r="L1443" s="393"/>
      <c r="M1443" s="297">
        <v>3.3650000000000002</v>
      </c>
      <c r="N1443" s="297">
        <v>5.1890000000000001</v>
      </c>
      <c r="O1443" s="297">
        <v>15.532999999999999</v>
      </c>
    </row>
    <row r="1444" spans="1:15">
      <c r="A1444" s="296">
        <v>42206</v>
      </c>
      <c r="B1444" s="393"/>
      <c r="C1444" s="101">
        <v>13.62</v>
      </c>
      <c r="D1444" s="101">
        <v>2.19</v>
      </c>
      <c r="E1444" s="393"/>
      <c r="F1444" s="101">
        <v>8.42</v>
      </c>
      <c r="G1444" s="101">
        <v>2.0699999999999998</v>
      </c>
      <c r="H1444" s="393"/>
      <c r="I1444" s="101">
        <v>13.07</v>
      </c>
      <c r="J1444" s="101">
        <v>2.87</v>
      </c>
      <c r="K1444" s="393"/>
      <c r="L1444" s="393"/>
      <c r="M1444" s="297">
        <v>3.37</v>
      </c>
      <c r="N1444" s="297">
        <v>5.1879999999999997</v>
      </c>
      <c r="O1444" s="297">
        <v>15.39</v>
      </c>
    </row>
    <row r="1445" spans="1:15">
      <c r="A1445" s="296">
        <v>42207</v>
      </c>
      <c r="B1445" s="393"/>
      <c r="C1445" s="102">
        <v>13.61</v>
      </c>
      <c r="D1445" s="102">
        <v>2.15</v>
      </c>
      <c r="E1445" s="393"/>
      <c r="F1445" s="102">
        <v>8.42</v>
      </c>
      <c r="G1445" s="102">
        <v>2.04</v>
      </c>
      <c r="H1445" s="393"/>
      <c r="I1445" s="102">
        <v>13.07</v>
      </c>
      <c r="J1445" s="102">
        <v>2.85</v>
      </c>
      <c r="K1445" s="393"/>
      <c r="L1445" s="393"/>
      <c r="M1445" s="297">
        <v>3.3940000000000001</v>
      </c>
      <c r="N1445" s="297">
        <v>5.266</v>
      </c>
      <c r="O1445" s="297">
        <v>15.451000000000001</v>
      </c>
    </row>
    <row r="1446" spans="1:15">
      <c r="A1446" s="296">
        <v>42208</v>
      </c>
      <c r="B1446" s="393"/>
      <c r="C1446" s="101">
        <v>13.61</v>
      </c>
      <c r="D1446" s="101">
        <v>2.16</v>
      </c>
      <c r="E1446" s="393"/>
      <c r="F1446" s="101">
        <v>8.42</v>
      </c>
      <c r="G1446" s="101">
        <v>2.04</v>
      </c>
      <c r="H1446" s="393"/>
      <c r="I1446" s="101">
        <v>13.06</v>
      </c>
      <c r="J1446" s="101">
        <v>2.85</v>
      </c>
      <c r="K1446" s="393"/>
      <c r="L1446" s="393"/>
      <c r="M1446" s="297">
        <v>3.395</v>
      </c>
      <c r="N1446" s="297">
        <v>5.2880000000000003</v>
      </c>
      <c r="O1446" s="297">
        <v>15.478999999999999</v>
      </c>
    </row>
    <row r="1447" spans="1:15">
      <c r="A1447" s="296">
        <v>42209</v>
      </c>
      <c r="B1447" s="393"/>
      <c r="C1447" s="102">
        <v>13.61</v>
      </c>
      <c r="D1447" s="102">
        <v>2.1</v>
      </c>
      <c r="E1447" s="393"/>
      <c r="F1447" s="102">
        <v>8.42</v>
      </c>
      <c r="G1447" s="102">
        <v>2</v>
      </c>
      <c r="H1447" s="393"/>
      <c r="I1447" s="102">
        <v>13.06</v>
      </c>
      <c r="J1447" s="102">
        <v>2.79</v>
      </c>
      <c r="K1447" s="393"/>
      <c r="L1447" s="393"/>
      <c r="M1447" s="297">
        <v>3.4079999999999999</v>
      </c>
      <c r="N1447" s="297">
        <v>5.34</v>
      </c>
      <c r="O1447" s="297">
        <v>15.494</v>
      </c>
    </row>
    <row r="1448" spans="1:15">
      <c r="A1448" s="296">
        <v>42212</v>
      </c>
      <c r="B1448" s="393"/>
      <c r="C1448" s="101">
        <v>13.6</v>
      </c>
      <c r="D1448" s="101">
        <v>2.09</v>
      </c>
      <c r="E1448" s="393"/>
      <c r="F1448" s="101">
        <v>8.41</v>
      </c>
      <c r="G1448" s="101">
        <v>2.0099999999999998</v>
      </c>
      <c r="H1448" s="393"/>
      <c r="I1448" s="101">
        <v>13.05</v>
      </c>
      <c r="J1448" s="101">
        <v>2.8</v>
      </c>
      <c r="K1448" s="393"/>
      <c r="L1448" s="393"/>
      <c r="M1448" s="297">
        <v>3.45</v>
      </c>
      <c r="N1448" s="297">
        <v>5.3739999999999997</v>
      </c>
      <c r="O1448" s="297">
        <v>15.48</v>
      </c>
    </row>
    <row r="1449" spans="1:15">
      <c r="A1449" s="296">
        <v>42213</v>
      </c>
      <c r="B1449" s="393"/>
      <c r="C1449" s="102">
        <v>13.6</v>
      </c>
      <c r="D1449" s="102">
        <v>2.1</v>
      </c>
      <c r="E1449" s="393"/>
      <c r="F1449" s="102">
        <v>8.4</v>
      </c>
      <c r="G1449" s="102">
        <v>2.0099999999999998</v>
      </c>
      <c r="H1449" s="393"/>
      <c r="I1449" s="102">
        <v>13.05</v>
      </c>
      <c r="J1449" s="102">
        <v>2.81</v>
      </c>
      <c r="K1449" s="393"/>
      <c r="L1449" s="393"/>
      <c r="M1449" s="297">
        <v>3.4620000000000002</v>
      </c>
      <c r="N1449" s="297">
        <v>5.3819999999999997</v>
      </c>
      <c r="O1449" s="297">
        <v>15.582000000000001</v>
      </c>
    </row>
    <row r="1450" spans="1:15">
      <c r="A1450" s="296">
        <v>42214</v>
      </c>
      <c r="B1450" s="393"/>
      <c r="C1450" s="101">
        <v>13.59</v>
      </c>
      <c r="D1450" s="101">
        <v>2.11</v>
      </c>
      <c r="E1450" s="393"/>
      <c r="F1450" s="101">
        <v>8.4</v>
      </c>
      <c r="G1450" s="101">
        <v>2.02</v>
      </c>
      <c r="H1450" s="393"/>
      <c r="I1450" s="101">
        <v>13.05</v>
      </c>
      <c r="J1450" s="101">
        <v>2.82</v>
      </c>
      <c r="K1450" s="393"/>
      <c r="L1450" s="393"/>
      <c r="M1450" s="297">
        <v>3.4630000000000001</v>
      </c>
      <c r="N1450" s="297">
        <v>5.4050000000000002</v>
      </c>
      <c r="O1450" s="297">
        <v>15.835000000000001</v>
      </c>
    </row>
    <row r="1451" spans="1:15">
      <c r="A1451" s="296">
        <v>42215</v>
      </c>
      <c r="B1451" s="393"/>
      <c r="C1451" s="102">
        <v>13.59</v>
      </c>
      <c r="D1451" s="102">
        <v>2.06</v>
      </c>
      <c r="E1451" s="393"/>
      <c r="F1451" s="102">
        <v>8.4</v>
      </c>
      <c r="G1451" s="102">
        <v>1.98</v>
      </c>
      <c r="H1451" s="393"/>
      <c r="I1451" s="102">
        <v>13.05</v>
      </c>
      <c r="J1451" s="102">
        <v>2.77</v>
      </c>
      <c r="K1451" s="393"/>
      <c r="L1451" s="393"/>
      <c r="M1451" s="297">
        <v>3.456</v>
      </c>
      <c r="N1451" s="297">
        <v>5.3109999999999999</v>
      </c>
      <c r="O1451" s="297">
        <v>15.47</v>
      </c>
    </row>
    <row r="1452" spans="1:15">
      <c r="A1452" s="296">
        <v>42216</v>
      </c>
      <c r="B1452" s="393"/>
      <c r="C1452" s="101">
        <v>13.59</v>
      </c>
      <c r="D1452" s="101">
        <v>2.04</v>
      </c>
      <c r="E1452" s="393"/>
      <c r="F1452" s="101">
        <v>8.4</v>
      </c>
      <c r="G1452" s="101">
        <v>1.97</v>
      </c>
      <c r="H1452" s="393"/>
      <c r="I1452" s="101">
        <v>13.04</v>
      </c>
      <c r="J1452" s="101">
        <v>2.76</v>
      </c>
      <c r="K1452" s="393"/>
      <c r="L1452" s="393"/>
      <c r="M1452" s="297">
        <v>3.49</v>
      </c>
      <c r="N1452" s="297">
        <v>5.3869999999999996</v>
      </c>
      <c r="O1452" s="297">
        <v>14.888</v>
      </c>
    </row>
    <row r="1453" spans="1:15">
      <c r="A1453" s="296">
        <v>42219</v>
      </c>
      <c r="B1453" s="393"/>
      <c r="C1453" s="102">
        <v>13.67</v>
      </c>
      <c r="D1453" s="102">
        <v>2.04</v>
      </c>
      <c r="E1453" s="393"/>
      <c r="F1453" s="102">
        <v>8.4700000000000006</v>
      </c>
      <c r="G1453" s="102">
        <v>1.98</v>
      </c>
      <c r="H1453" s="393"/>
      <c r="I1453" s="102">
        <v>13.01</v>
      </c>
      <c r="J1453" s="102">
        <v>2.75</v>
      </c>
      <c r="K1453" s="393"/>
      <c r="L1453" s="393"/>
      <c r="M1453" s="297">
        <v>3.4809999999999999</v>
      </c>
      <c r="N1453" s="297">
        <v>5.4290000000000003</v>
      </c>
      <c r="O1453" s="297">
        <v>14.885999999999999</v>
      </c>
    </row>
    <row r="1454" spans="1:15">
      <c r="A1454" s="296">
        <v>42220</v>
      </c>
      <c r="B1454" s="393"/>
      <c r="C1454" s="101">
        <v>13.67</v>
      </c>
      <c r="D1454" s="101">
        <v>2.0499999999999998</v>
      </c>
      <c r="E1454" s="393"/>
      <c r="F1454" s="101">
        <v>8.4600000000000009</v>
      </c>
      <c r="G1454" s="101">
        <v>1.99</v>
      </c>
      <c r="H1454" s="393"/>
      <c r="I1454" s="101">
        <v>13.01</v>
      </c>
      <c r="J1454" s="101">
        <v>2.76</v>
      </c>
      <c r="K1454" s="393"/>
      <c r="L1454" s="393"/>
      <c r="M1454" s="297">
        <v>3.4820000000000002</v>
      </c>
      <c r="N1454" s="297">
        <v>5.4530000000000003</v>
      </c>
      <c r="O1454" s="297">
        <v>14.974</v>
      </c>
    </row>
    <row r="1455" spans="1:15">
      <c r="A1455" s="296">
        <v>42221</v>
      </c>
      <c r="B1455" s="393"/>
      <c r="C1455" s="102">
        <v>13.67</v>
      </c>
      <c r="D1455" s="102">
        <v>2.15</v>
      </c>
      <c r="E1455" s="393"/>
      <c r="F1455" s="102">
        <v>8.4600000000000009</v>
      </c>
      <c r="G1455" s="102">
        <v>2.06</v>
      </c>
      <c r="H1455" s="393"/>
      <c r="I1455" s="102">
        <v>13</v>
      </c>
      <c r="J1455" s="102">
        <v>2.86</v>
      </c>
      <c r="K1455" s="393"/>
      <c r="L1455" s="393"/>
      <c r="M1455" s="297">
        <v>3.4950000000000001</v>
      </c>
      <c r="N1455" s="297">
        <v>5.4349999999999996</v>
      </c>
      <c r="O1455" s="297">
        <v>14.994</v>
      </c>
    </row>
    <row r="1456" spans="1:15">
      <c r="A1456" s="296">
        <v>42222</v>
      </c>
      <c r="B1456" s="393"/>
      <c r="C1456" s="101">
        <v>13.66</v>
      </c>
      <c r="D1456" s="101">
        <v>2.12</v>
      </c>
      <c r="E1456" s="393"/>
      <c r="F1456" s="101">
        <v>8.4600000000000009</v>
      </c>
      <c r="G1456" s="101">
        <v>2.04</v>
      </c>
      <c r="H1456" s="393"/>
      <c r="I1456" s="101">
        <v>13</v>
      </c>
      <c r="J1456" s="101">
        <v>2.85</v>
      </c>
      <c r="K1456" s="393"/>
      <c r="L1456" s="393"/>
      <c r="M1456" s="297">
        <v>3.54</v>
      </c>
      <c r="N1456" s="297">
        <v>5.44</v>
      </c>
      <c r="O1456" s="297">
        <v>14.959</v>
      </c>
    </row>
    <row r="1457" spans="1:15">
      <c r="A1457" s="296">
        <v>42223</v>
      </c>
      <c r="B1457" s="393"/>
      <c r="C1457" s="102">
        <v>13.66</v>
      </c>
      <c r="D1457" s="102">
        <v>2.0699999999999998</v>
      </c>
      <c r="E1457" s="393"/>
      <c r="F1457" s="102">
        <v>8.4600000000000009</v>
      </c>
      <c r="G1457" s="102">
        <v>2</v>
      </c>
      <c r="H1457" s="393"/>
      <c r="I1457" s="102">
        <v>13</v>
      </c>
      <c r="J1457" s="102">
        <v>2.81</v>
      </c>
      <c r="K1457" s="393"/>
      <c r="L1457" s="393"/>
      <c r="M1457" s="297">
        <v>3.552</v>
      </c>
      <c r="N1457" s="297">
        <v>5.5069999999999997</v>
      </c>
      <c r="O1457" s="297">
        <v>15.018000000000001</v>
      </c>
    </row>
    <row r="1458" spans="1:15">
      <c r="A1458" s="296">
        <v>42226</v>
      </c>
      <c r="B1458" s="393"/>
      <c r="C1458" s="101">
        <v>13.65</v>
      </c>
      <c r="D1458" s="101">
        <v>2.11</v>
      </c>
      <c r="E1458" s="393"/>
      <c r="F1458" s="101">
        <v>8.4499999999999993</v>
      </c>
      <c r="G1458" s="101">
        <v>2.0299999999999998</v>
      </c>
      <c r="H1458" s="393"/>
      <c r="I1458" s="101">
        <v>12.99</v>
      </c>
      <c r="J1458" s="101">
        <v>2.85</v>
      </c>
      <c r="K1458" s="393"/>
      <c r="L1458" s="393"/>
      <c r="M1458" s="297">
        <v>3.5630000000000002</v>
      </c>
      <c r="N1458" s="297">
        <v>5.5229999999999997</v>
      </c>
      <c r="O1458" s="297">
        <v>15.146000000000001</v>
      </c>
    </row>
    <row r="1459" spans="1:15">
      <c r="A1459" s="296">
        <v>42227</v>
      </c>
      <c r="B1459" s="393"/>
      <c r="C1459" s="102">
        <v>13.65</v>
      </c>
      <c r="D1459" s="102">
        <v>2.0299999999999998</v>
      </c>
      <c r="E1459" s="393"/>
      <c r="F1459" s="102">
        <v>8.44</v>
      </c>
      <c r="G1459" s="102">
        <v>1.98</v>
      </c>
      <c r="H1459" s="393"/>
      <c r="I1459" s="102">
        <v>12.99</v>
      </c>
      <c r="J1459" s="102">
        <v>2.79</v>
      </c>
      <c r="K1459" s="393"/>
      <c r="L1459" s="393"/>
      <c r="M1459" s="297">
        <v>3.5179999999999998</v>
      </c>
      <c r="N1459" s="297">
        <v>5.52</v>
      </c>
      <c r="O1459" s="297">
        <v>14.872</v>
      </c>
    </row>
    <row r="1460" spans="1:15">
      <c r="A1460" s="296">
        <v>42228</v>
      </c>
      <c r="B1460" s="393"/>
      <c r="C1460" s="101">
        <v>13.65</v>
      </c>
      <c r="D1460" s="101">
        <v>2.02</v>
      </c>
      <c r="E1460" s="393"/>
      <c r="F1460" s="101">
        <v>8.44</v>
      </c>
      <c r="G1460" s="101">
        <v>1.97</v>
      </c>
      <c r="H1460" s="393"/>
      <c r="I1460" s="101">
        <v>12.99</v>
      </c>
      <c r="J1460" s="101">
        <v>2.79</v>
      </c>
      <c r="K1460" s="393"/>
      <c r="L1460" s="393"/>
      <c r="M1460" s="297">
        <v>3.5419999999999998</v>
      </c>
      <c r="N1460" s="297">
        <v>5.5910000000000002</v>
      </c>
      <c r="O1460" s="297">
        <v>14.755000000000001</v>
      </c>
    </row>
    <row r="1461" spans="1:15">
      <c r="A1461" s="296">
        <v>42229</v>
      </c>
      <c r="B1461" s="393"/>
      <c r="C1461" s="102">
        <v>13.64</v>
      </c>
      <c r="D1461" s="102">
        <v>2.0499999999999998</v>
      </c>
      <c r="E1461" s="393"/>
      <c r="F1461" s="102">
        <v>8.44</v>
      </c>
      <c r="G1461" s="102">
        <v>2</v>
      </c>
      <c r="H1461" s="393"/>
      <c r="I1461" s="102">
        <v>12.98</v>
      </c>
      <c r="J1461" s="102">
        <v>2.83</v>
      </c>
      <c r="K1461" s="393"/>
      <c r="L1461" s="393"/>
      <c r="M1461" s="297">
        <v>3.5430000000000001</v>
      </c>
      <c r="N1461" s="297">
        <v>5.5860000000000003</v>
      </c>
      <c r="O1461" s="297">
        <v>14.504</v>
      </c>
    </row>
    <row r="1462" spans="1:15">
      <c r="A1462" s="296">
        <v>42230</v>
      </c>
      <c r="B1462" s="393"/>
      <c r="C1462" s="101">
        <v>13.64</v>
      </c>
      <c r="D1462" s="101">
        <v>2.0699999999999998</v>
      </c>
      <c r="E1462" s="393"/>
      <c r="F1462" s="101">
        <v>8.44</v>
      </c>
      <c r="G1462" s="101">
        <v>2.0299999999999998</v>
      </c>
      <c r="H1462" s="393"/>
      <c r="I1462" s="101">
        <v>12.98</v>
      </c>
      <c r="J1462" s="101">
        <v>2.85</v>
      </c>
      <c r="K1462" s="393"/>
      <c r="L1462" s="393"/>
      <c r="M1462" s="297">
        <v>3.5459999999999998</v>
      </c>
      <c r="N1462" s="297">
        <v>5.5419999999999998</v>
      </c>
      <c r="O1462" s="297">
        <v>14.606999999999999</v>
      </c>
    </row>
    <row r="1463" spans="1:15">
      <c r="A1463" s="296">
        <v>42233</v>
      </c>
      <c r="B1463" s="393"/>
      <c r="C1463" s="102">
        <v>13.63</v>
      </c>
      <c r="D1463" s="102">
        <v>2.0499999999999998</v>
      </c>
      <c r="E1463" s="393"/>
      <c r="F1463" s="102">
        <v>8.43</v>
      </c>
      <c r="G1463" s="102">
        <v>2.0099999999999998</v>
      </c>
      <c r="H1463" s="393"/>
      <c r="I1463" s="102">
        <v>12.97</v>
      </c>
      <c r="J1463" s="102">
        <v>2.83</v>
      </c>
      <c r="K1463" s="393"/>
      <c r="L1463" s="393"/>
      <c r="M1463" s="297">
        <v>3.54</v>
      </c>
      <c r="N1463" s="297">
        <v>5.5039999999999996</v>
      </c>
      <c r="O1463" s="297">
        <v>15.118</v>
      </c>
    </row>
    <row r="1464" spans="1:15">
      <c r="A1464" s="296">
        <v>42234</v>
      </c>
      <c r="B1464" s="393"/>
      <c r="C1464" s="101">
        <v>13.63</v>
      </c>
      <c r="D1464" s="101">
        <v>2.0699999999999998</v>
      </c>
      <c r="E1464" s="393"/>
      <c r="F1464" s="101">
        <v>8.43</v>
      </c>
      <c r="G1464" s="101">
        <v>2.0299999999999998</v>
      </c>
      <c r="H1464" s="393"/>
      <c r="I1464" s="101">
        <v>12.97</v>
      </c>
      <c r="J1464" s="101">
        <v>2.85</v>
      </c>
      <c r="K1464" s="393"/>
      <c r="L1464" s="393"/>
      <c r="M1464" s="297">
        <v>3.5529999999999999</v>
      </c>
      <c r="N1464" s="297">
        <v>5.5640000000000001</v>
      </c>
      <c r="O1464" s="297">
        <v>15.183999999999999</v>
      </c>
    </row>
    <row r="1465" spans="1:15">
      <c r="A1465" s="296">
        <v>42235</v>
      </c>
      <c r="B1465" s="393"/>
      <c r="C1465" s="102">
        <v>13.63</v>
      </c>
      <c r="D1465" s="102">
        <v>2.0699999999999998</v>
      </c>
      <c r="E1465" s="393"/>
      <c r="F1465" s="102">
        <v>8.42</v>
      </c>
      <c r="G1465" s="102">
        <v>2.0299999999999998</v>
      </c>
      <c r="H1465" s="393"/>
      <c r="I1465" s="102">
        <v>12.97</v>
      </c>
      <c r="J1465" s="102">
        <v>2.86</v>
      </c>
      <c r="K1465" s="393"/>
      <c r="L1465" s="393"/>
      <c r="M1465" s="297">
        <v>3.5659999999999998</v>
      </c>
      <c r="N1465" s="297">
        <v>5.6230000000000002</v>
      </c>
      <c r="O1465" s="297">
        <v>15.228</v>
      </c>
    </row>
    <row r="1466" spans="1:15">
      <c r="A1466" s="296">
        <v>42236</v>
      </c>
      <c r="B1466" s="393"/>
      <c r="C1466" s="101">
        <v>13.62</v>
      </c>
      <c r="D1466" s="101">
        <v>2.04</v>
      </c>
      <c r="E1466" s="393"/>
      <c r="F1466" s="101">
        <v>8.42</v>
      </c>
      <c r="G1466" s="101">
        <v>2.0099999999999998</v>
      </c>
      <c r="H1466" s="393"/>
      <c r="I1466" s="101">
        <v>12.96</v>
      </c>
      <c r="J1466" s="101">
        <v>2.85</v>
      </c>
      <c r="K1466" s="393"/>
      <c r="L1466" s="393"/>
      <c r="M1466" s="297">
        <v>3.6019999999999999</v>
      </c>
      <c r="N1466" s="297">
        <v>5.6859999999999999</v>
      </c>
      <c r="O1466" s="297">
        <v>15.414</v>
      </c>
    </row>
    <row r="1467" spans="1:15">
      <c r="A1467" s="296">
        <v>42237</v>
      </c>
      <c r="B1467" s="393"/>
      <c r="C1467" s="102">
        <v>13.62</v>
      </c>
      <c r="D1467" s="102">
        <v>2.04</v>
      </c>
      <c r="E1467" s="393"/>
      <c r="F1467" s="102">
        <v>8.42</v>
      </c>
      <c r="G1467" s="102">
        <v>2.0299999999999998</v>
      </c>
      <c r="H1467" s="393"/>
      <c r="I1467" s="102">
        <v>12.96</v>
      </c>
      <c r="J1467" s="102">
        <v>2.87</v>
      </c>
      <c r="K1467" s="393"/>
      <c r="L1467" s="393"/>
      <c r="M1467" s="297">
        <v>3.637</v>
      </c>
      <c r="N1467" s="297">
        <v>5.7450000000000001</v>
      </c>
      <c r="O1467" s="297">
        <v>15.571</v>
      </c>
    </row>
    <row r="1468" spans="1:15">
      <c r="A1468" s="296">
        <v>42240</v>
      </c>
      <c r="B1468" s="393"/>
      <c r="C1468" s="101">
        <v>13.61</v>
      </c>
      <c r="D1468" s="101">
        <v>2.06</v>
      </c>
      <c r="E1468" s="393"/>
      <c r="F1468" s="101">
        <v>8.41</v>
      </c>
      <c r="G1468" s="101">
        <v>2.0699999999999998</v>
      </c>
      <c r="H1468" s="393"/>
      <c r="I1468" s="101">
        <v>12.95</v>
      </c>
      <c r="J1468" s="101">
        <v>2.91</v>
      </c>
      <c r="K1468" s="393"/>
      <c r="L1468" s="393"/>
      <c r="M1468" s="297">
        <v>3.7759999999999998</v>
      </c>
      <c r="N1468" s="297">
        <v>6.0449999999999999</v>
      </c>
      <c r="O1468" s="297">
        <v>16.181000000000001</v>
      </c>
    </row>
    <row r="1469" spans="1:15">
      <c r="A1469" s="296">
        <v>42241</v>
      </c>
      <c r="B1469" s="393"/>
      <c r="C1469" s="102">
        <v>13.61</v>
      </c>
      <c r="D1469" s="102">
        <v>2.2400000000000002</v>
      </c>
      <c r="E1469" s="393"/>
      <c r="F1469" s="102">
        <v>8.41</v>
      </c>
      <c r="G1469" s="102">
        <v>2.2000000000000002</v>
      </c>
      <c r="H1469" s="393"/>
      <c r="I1469" s="102">
        <v>12.95</v>
      </c>
      <c r="J1469" s="102">
        <v>3.05</v>
      </c>
      <c r="K1469" s="393"/>
      <c r="L1469" s="393"/>
      <c r="M1469" s="297">
        <v>3.7829999999999999</v>
      </c>
      <c r="N1469" s="297">
        <v>5.9870000000000001</v>
      </c>
      <c r="O1469" s="297">
        <v>16.097999999999999</v>
      </c>
    </row>
    <row r="1470" spans="1:15">
      <c r="A1470" s="296">
        <v>42242</v>
      </c>
      <c r="B1470" s="393"/>
      <c r="C1470" s="101">
        <v>13.61</v>
      </c>
      <c r="D1470" s="101">
        <v>2.19</v>
      </c>
      <c r="E1470" s="393"/>
      <c r="F1470" s="101">
        <v>8.4</v>
      </c>
      <c r="G1470" s="101">
        <v>2.17</v>
      </c>
      <c r="H1470" s="393"/>
      <c r="I1470" s="101">
        <v>12.95</v>
      </c>
      <c r="J1470" s="101">
        <v>3.02</v>
      </c>
      <c r="K1470" s="393"/>
      <c r="L1470" s="393"/>
      <c r="M1470" s="297">
        <v>3.7749999999999999</v>
      </c>
      <c r="N1470" s="297">
        <v>5.9420000000000002</v>
      </c>
      <c r="O1470" s="297">
        <v>16.091000000000001</v>
      </c>
    </row>
    <row r="1471" spans="1:15">
      <c r="A1471" s="296">
        <v>42243</v>
      </c>
      <c r="B1471" s="393"/>
      <c r="C1471" s="102">
        <v>13.61</v>
      </c>
      <c r="D1471" s="102">
        <v>2.2400000000000002</v>
      </c>
      <c r="E1471" s="393"/>
      <c r="F1471" s="102">
        <v>8.4</v>
      </c>
      <c r="G1471" s="102">
        <v>2.19</v>
      </c>
      <c r="H1471" s="393"/>
      <c r="I1471" s="102">
        <v>12.94</v>
      </c>
      <c r="J1471" s="102">
        <v>3.04</v>
      </c>
      <c r="K1471" s="393"/>
      <c r="L1471" s="393"/>
      <c r="M1471" s="297">
        <v>3.7109999999999999</v>
      </c>
      <c r="N1471" s="297">
        <v>5.8129999999999997</v>
      </c>
      <c r="O1471" s="297">
        <v>15.916</v>
      </c>
    </row>
    <row r="1472" spans="1:15">
      <c r="A1472" s="296">
        <v>42244</v>
      </c>
      <c r="B1472" s="393"/>
      <c r="C1472" s="101">
        <v>13.6</v>
      </c>
      <c r="D1472" s="101">
        <v>2.23</v>
      </c>
      <c r="E1472" s="393"/>
      <c r="F1472" s="101">
        <v>8.4</v>
      </c>
      <c r="G1472" s="101">
        <v>2.1800000000000002</v>
      </c>
      <c r="H1472" s="393"/>
      <c r="I1472" s="101">
        <v>12.94</v>
      </c>
      <c r="J1472" s="101">
        <v>3.03</v>
      </c>
      <c r="K1472" s="393"/>
      <c r="L1472" s="393"/>
      <c r="M1472" s="297">
        <v>3.6930000000000001</v>
      </c>
      <c r="N1472" s="297">
        <v>5.7809999999999997</v>
      </c>
      <c r="O1472" s="297">
        <v>15.683</v>
      </c>
    </row>
    <row r="1473" spans="1:15">
      <c r="A1473" s="296">
        <v>42247</v>
      </c>
      <c r="B1473" s="393"/>
      <c r="C1473" s="102">
        <v>13.59</v>
      </c>
      <c r="D1473" s="102">
        <v>2.2799999999999998</v>
      </c>
      <c r="E1473" s="393"/>
      <c r="F1473" s="102">
        <v>8.39</v>
      </c>
      <c r="G1473" s="102">
        <v>2.2200000000000002</v>
      </c>
      <c r="H1473" s="393"/>
      <c r="I1473" s="102">
        <v>12.93</v>
      </c>
      <c r="J1473" s="102">
        <v>3.07</v>
      </c>
      <c r="K1473" s="393"/>
      <c r="L1473" s="393"/>
      <c r="M1473" s="297">
        <v>3.7930000000000001</v>
      </c>
      <c r="N1473" s="297">
        <v>5.8319999999999999</v>
      </c>
      <c r="O1473" s="297">
        <v>15.609</v>
      </c>
    </row>
    <row r="1474" spans="1:15">
      <c r="A1474" s="296">
        <v>42248</v>
      </c>
      <c r="B1474" s="393"/>
      <c r="C1474" s="101">
        <v>13.59</v>
      </c>
      <c r="D1474" s="101">
        <v>2.2999999999999998</v>
      </c>
      <c r="E1474" s="393"/>
      <c r="F1474" s="101">
        <v>8.43</v>
      </c>
      <c r="G1474" s="101">
        <v>2.2599999999999998</v>
      </c>
      <c r="H1474" s="393"/>
      <c r="I1474" s="101">
        <v>13.03</v>
      </c>
      <c r="J1474" s="101">
        <v>3.13</v>
      </c>
      <c r="K1474" s="393"/>
      <c r="L1474" s="393"/>
      <c r="M1474" s="297">
        <v>3.7909999999999999</v>
      </c>
      <c r="N1474" s="297">
        <v>5.8209999999999997</v>
      </c>
      <c r="O1474" s="297">
        <v>15.496</v>
      </c>
    </row>
    <row r="1475" spans="1:15">
      <c r="A1475" s="296">
        <v>42249</v>
      </c>
      <c r="B1475" s="393"/>
      <c r="C1475" s="102">
        <v>13.59</v>
      </c>
      <c r="D1475" s="102">
        <v>2.29</v>
      </c>
      <c r="E1475" s="393"/>
      <c r="F1475" s="102">
        <v>8.43</v>
      </c>
      <c r="G1475" s="102">
        <v>2.25</v>
      </c>
      <c r="H1475" s="393"/>
      <c r="I1475" s="102">
        <v>13.02</v>
      </c>
      <c r="J1475" s="102">
        <v>3.12</v>
      </c>
      <c r="K1475" s="393"/>
      <c r="L1475" s="393"/>
      <c r="M1475" s="297">
        <v>3.7930000000000001</v>
      </c>
      <c r="N1475" s="297">
        <v>5.851</v>
      </c>
      <c r="O1475" s="297">
        <v>15.483000000000001</v>
      </c>
    </row>
    <row r="1476" spans="1:15">
      <c r="A1476" s="296">
        <v>42250</v>
      </c>
      <c r="B1476" s="393"/>
      <c r="C1476" s="101">
        <v>13.59</v>
      </c>
      <c r="D1476" s="101">
        <v>2.2400000000000002</v>
      </c>
      <c r="E1476" s="393"/>
      <c r="F1476" s="101">
        <v>8.42</v>
      </c>
      <c r="G1476" s="101">
        <v>2.21</v>
      </c>
      <c r="H1476" s="393"/>
      <c r="I1476" s="101">
        <v>13.02</v>
      </c>
      <c r="J1476" s="101">
        <v>3.08</v>
      </c>
      <c r="K1476" s="393"/>
      <c r="L1476" s="393"/>
      <c r="M1476" s="297">
        <v>3.7749999999999999</v>
      </c>
      <c r="N1476" s="297">
        <v>5.8789999999999996</v>
      </c>
      <c r="O1476" s="297">
        <v>15.385</v>
      </c>
    </row>
    <row r="1477" spans="1:15">
      <c r="A1477" s="296">
        <v>42251</v>
      </c>
      <c r="B1477" s="393"/>
      <c r="C1477" s="102">
        <v>13.58</v>
      </c>
      <c r="D1477" s="102">
        <v>2.19</v>
      </c>
      <c r="E1477" s="393"/>
      <c r="F1477" s="102">
        <v>8.42</v>
      </c>
      <c r="G1477" s="102">
        <v>2.16</v>
      </c>
      <c r="H1477" s="393"/>
      <c r="I1477" s="102">
        <v>13.02</v>
      </c>
      <c r="J1477" s="102">
        <v>3.04</v>
      </c>
      <c r="K1477" s="393"/>
      <c r="L1477" s="393"/>
      <c r="M1477" s="297">
        <v>3.7749999999999999</v>
      </c>
      <c r="N1477" s="297">
        <v>5.9290000000000003</v>
      </c>
      <c r="O1477" s="297">
        <v>15.378</v>
      </c>
    </row>
    <row r="1478" spans="1:15">
      <c r="A1478" s="296">
        <v>42254</v>
      </c>
      <c r="B1478" s="393"/>
      <c r="C1478" s="101">
        <v>13.58</v>
      </c>
      <c r="D1478" s="101">
        <v>2.2000000000000002</v>
      </c>
      <c r="E1478" s="393"/>
      <c r="F1478" s="101">
        <v>8.41</v>
      </c>
      <c r="G1478" s="101">
        <v>2.16</v>
      </c>
      <c r="H1478" s="393"/>
      <c r="I1478" s="101">
        <v>13.01</v>
      </c>
      <c r="J1478" s="101">
        <v>3.04</v>
      </c>
      <c r="K1478" s="393"/>
      <c r="L1478" s="393"/>
      <c r="M1478" s="297">
        <v>3.7989999999999999</v>
      </c>
      <c r="N1478" s="297">
        <v>5.9420000000000002</v>
      </c>
      <c r="O1478" s="297">
        <v>15.41</v>
      </c>
    </row>
    <row r="1479" spans="1:15">
      <c r="A1479" s="296">
        <v>42255</v>
      </c>
      <c r="B1479" s="393"/>
      <c r="C1479" s="102">
        <v>13.57</v>
      </c>
      <c r="D1479" s="102">
        <v>2.21</v>
      </c>
      <c r="E1479" s="393"/>
      <c r="F1479" s="102">
        <v>8.41</v>
      </c>
      <c r="G1479" s="102">
        <v>2.17</v>
      </c>
      <c r="H1479" s="393"/>
      <c r="I1479" s="102">
        <v>13.01</v>
      </c>
      <c r="J1479" s="102">
        <v>3.05</v>
      </c>
      <c r="K1479" s="393"/>
      <c r="L1479" s="393"/>
      <c r="M1479" s="297">
        <v>3.7869999999999999</v>
      </c>
      <c r="N1479" s="297">
        <v>5.9279999999999999</v>
      </c>
      <c r="O1479" s="297">
        <v>15.414999999999999</v>
      </c>
    </row>
    <row r="1480" spans="1:15">
      <c r="A1480" s="296">
        <v>42256</v>
      </c>
      <c r="B1480" s="393"/>
      <c r="C1480" s="101">
        <v>13.57</v>
      </c>
      <c r="D1480" s="101">
        <v>2.23</v>
      </c>
      <c r="E1480" s="393"/>
      <c r="F1480" s="101">
        <v>8.41</v>
      </c>
      <c r="G1480" s="101">
        <v>2.1800000000000002</v>
      </c>
      <c r="H1480" s="393"/>
      <c r="I1480" s="101">
        <v>13</v>
      </c>
      <c r="J1480" s="101">
        <v>3.07</v>
      </c>
      <c r="K1480" s="393"/>
      <c r="L1480" s="393"/>
      <c r="M1480" s="297">
        <v>3.7719999999999998</v>
      </c>
      <c r="N1480" s="297">
        <v>5.82</v>
      </c>
      <c r="O1480" s="297">
        <v>15.272</v>
      </c>
    </row>
    <row r="1481" spans="1:15">
      <c r="A1481" s="296">
        <v>42257</v>
      </c>
      <c r="B1481" s="393"/>
      <c r="C1481" s="102">
        <v>13.57</v>
      </c>
      <c r="D1481" s="102">
        <v>2.2200000000000002</v>
      </c>
      <c r="E1481" s="393"/>
      <c r="F1481" s="102">
        <v>8.41</v>
      </c>
      <c r="G1481" s="102">
        <v>2.1800000000000002</v>
      </c>
      <c r="H1481" s="393"/>
      <c r="I1481" s="102">
        <v>13</v>
      </c>
      <c r="J1481" s="102">
        <v>3.08</v>
      </c>
      <c r="K1481" s="393"/>
      <c r="L1481" s="393"/>
      <c r="M1481" s="297">
        <v>3.8130000000000002</v>
      </c>
      <c r="N1481" s="297">
        <v>5.867</v>
      </c>
      <c r="O1481" s="297">
        <v>15.284000000000001</v>
      </c>
    </row>
    <row r="1482" spans="1:15">
      <c r="A1482" s="296">
        <v>42258</v>
      </c>
      <c r="B1482" s="393"/>
      <c r="C1482" s="101">
        <v>13.56</v>
      </c>
      <c r="D1482" s="101">
        <v>2.21</v>
      </c>
      <c r="E1482" s="393"/>
      <c r="F1482" s="101">
        <v>8.4</v>
      </c>
      <c r="G1482" s="101">
        <v>2.1800000000000002</v>
      </c>
      <c r="H1482" s="393"/>
      <c r="I1482" s="101">
        <v>13</v>
      </c>
      <c r="J1482" s="101">
        <v>3.09</v>
      </c>
      <c r="K1482" s="393"/>
      <c r="L1482" s="393"/>
      <c r="M1482" s="297">
        <v>3.827</v>
      </c>
      <c r="N1482" s="297">
        <v>5.8760000000000003</v>
      </c>
      <c r="O1482" s="297">
        <v>15.314</v>
      </c>
    </row>
    <row r="1483" spans="1:15">
      <c r="A1483" s="296">
        <v>42261</v>
      </c>
      <c r="B1483" s="393"/>
      <c r="C1483" s="102">
        <v>13.56</v>
      </c>
      <c r="D1483" s="102">
        <v>2.2200000000000002</v>
      </c>
      <c r="E1483" s="393"/>
      <c r="F1483" s="102">
        <v>8.39</v>
      </c>
      <c r="G1483" s="102">
        <v>2.21</v>
      </c>
      <c r="H1483" s="393"/>
      <c r="I1483" s="102">
        <v>12.99</v>
      </c>
      <c r="J1483" s="102">
        <v>3.12</v>
      </c>
      <c r="K1483" s="393"/>
      <c r="L1483" s="393"/>
      <c r="M1483" s="297">
        <v>3.8479999999999999</v>
      </c>
      <c r="N1483" s="297">
        <v>5.899</v>
      </c>
      <c r="O1483" s="297">
        <v>15.246</v>
      </c>
    </row>
    <row r="1484" spans="1:15">
      <c r="A1484" s="296">
        <v>42262</v>
      </c>
      <c r="B1484" s="393"/>
      <c r="C1484" s="101">
        <v>13.55</v>
      </c>
      <c r="D1484" s="101">
        <v>2.3199999999999998</v>
      </c>
      <c r="E1484" s="393"/>
      <c r="F1484" s="101">
        <v>8.39</v>
      </c>
      <c r="G1484" s="101">
        <v>2.31</v>
      </c>
      <c r="H1484" s="393"/>
      <c r="I1484" s="101">
        <v>12.99</v>
      </c>
      <c r="J1484" s="101">
        <v>3.24</v>
      </c>
      <c r="K1484" s="393"/>
      <c r="L1484" s="393"/>
      <c r="M1484" s="297">
        <v>3.891</v>
      </c>
      <c r="N1484" s="297">
        <v>5.9109999999999996</v>
      </c>
      <c r="O1484" s="297">
        <v>15.228999999999999</v>
      </c>
    </row>
    <row r="1485" spans="1:15">
      <c r="A1485" s="296">
        <v>42263</v>
      </c>
      <c r="B1485" s="393"/>
      <c r="C1485" s="102">
        <v>13.55</v>
      </c>
      <c r="D1485" s="102">
        <v>2.37</v>
      </c>
      <c r="E1485" s="393"/>
      <c r="F1485" s="102">
        <v>8.39</v>
      </c>
      <c r="G1485" s="102">
        <v>2.33</v>
      </c>
      <c r="H1485" s="393"/>
      <c r="I1485" s="102">
        <v>12.99</v>
      </c>
      <c r="J1485" s="102">
        <v>3.26</v>
      </c>
      <c r="K1485" s="393"/>
      <c r="L1485" s="393"/>
      <c r="M1485" s="297">
        <v>3.883</v>
      </c>
      <c r="N1485" s="297">
        <v>5.9020000000000001</v>
      </c>
      <c r="O1485" s="297">
        <v>15.223000000000001</v>
      </c>
    </row>
    <row r="1486" spans="1:15">
      <c r="A1486" s="296">
        <v>42264</v>
      </c>
      <c r="B1486" s="393"/>
      <c r="C1486" s="101">
        <v>13.55</v>
      </c>
      <c r="D1486" s="101">
        <v>2.37</v>
      </c>
      <c r="E1486" s="393"/>
      <c r="F1486" s="101">
        <v>8.39</v>
      </c>
      <c r="G1486" s="101">
        <v>2.34</v>
      </c>
      <c r="H1486" s="393"/>
      <c r="I1486" s="101">
        <v>12.98</v>
      </c>
      <c r="J1486" s="101">
        <v>3.26</v>
      </c>
      <c r="K1486" s="393"/>
      <c r="L1486" s="393"/>
      <c r="M1486" s="297">
        <v>3.875</v>
      </c>
      <c r="N1486" s="297">
        <v>5.9180000000000001</v>
      </c>
      <c r="O1486" s="297">
        <v>15.156000000000001</v>
      </c>
    </row>
    <row r="1487" spans="1:15">
      <c r="A1487" s="296">
        <v>42265</v>
      </c>
      <c r="B1487" s="393"/>
      <c r="C1487" s="102">
        <v>13.54</v>
      </c>
      <c r="D1487" s="102">
        <v>2.2599999999999998</v>
      </c>
      <c r="E1487" s="393"/>
      <c r="F1487" s="102">
        <v>8.3800000000000008</v>
      </c>
      <c r="G1487" s="102">
        <v>2.2599999999999998</v>
      </c>
      <c r="H1487" s="393"/>
      <c r="I1487" s="102">
        <v>12.98</v>
      </c>
      <c r="J1487" s="102">
        <v>3.17</v>
      </c>
      <c r="K1487" s="393"/>
      <c r="L1487" s="393"/>
      <c r="M1487" s="297">
        <v>3.867</v>
      </c>
      <c r="N1487" s="297">
        <v>5.9809999999999999</v>
      </c>
      <c r="O1487" s="297">
        <v>15.124000000000001</v>
      </c>
    </row>
    <row r="1488" spans="1:15">
      <c r="A1488" s="296">
        <v>42268</v>
      </c>
      <c r="B1488" s="393"/>
      <c r="C1488" s="101">
        <v>13.54</v>
      </c>
      <c r="D1488" s="101">
        <v>2.2999999999999998</v>
      </c>
      <c r="E1488" s="393"/>
      <c r="F1488" s="101">
        <v>8.3800000000000008</v>
      </c>
      <c r="G1488" s="101">
        <v>2.2799999999999998</v>
      </c>
      <c r="H1488" s="393"/>
      <c r="I1488" s="101">
        <v>12.97</v>
      </c>
      <c r="J1488" s="101">
        <v>3.23</v>
      </c>
      <c r="K1488" s="393"/>
      <c r="L1488" s="393"/>
      <c r="M1488" s="297">
        <v>3.9289999999999998</v>
      </c>
      <c r="N1488" s="297">
        <v>6.056</v>
      </c>
      <c r="O1488" s="297">
        <v>15.124000000000001</v>
      </c>
    </row>
    <row r="1489" spans="1:15">
      <c r="A1489" s="296">
        <v>42269</v>
      </c>
      <c r="B1489" s="393"/>
      <c r="C1489" s="102">
        <v>13.53</v>
      </c>
      <c r="D1489" s="102">
        <v>2.2400000000000002</v>
      </c>
      <c r="E1489" s="393"/>
      <c r="F1489" s="102">
        <v>8.3699999999999992</v>
      </c>
      <c r="G1489" s="102">
        <v>2.25</v>
      </c>
      <c r="H1489" s="393"/>
      <c r="I1489" s="102">
        <v>12.97</v>
      </c>
      <c r="J1489" s="102">
        <v>3.23</v>
      </c>
      <c r="K1489" s="393"/>
      <c r="L1489" s="393"/>
      <c r="M1489" s="297">
        <v>4.008</v>
      </c>
      <c r="N1489" s="297">
        <v>6.1749999999999998</v>
      </c>
      <c r="O1489" s="297">
        <v>15.260999999999999</v>
      </c>
    </row>
    <row r="1490" spans="1:15">
      <c r="A1490" s="296">
        <v>42270</v>
      </c>
      <c r="B1490" s="393"/>
      <c r="C1490" s="101">
        <v>13.53</v>
      </c>
      <c r="D1490" s="101">
        <v>2.2599999999999998</v>
      </c>
      <c r="E1490" s="393"/>
      <c r="F1490" s="101">
        <v>8.3699999999999992</v>
      </c>
      <c r="G1490" s="101">
        <v>2.2799999999999998</v>
      </c>
      <c r="H1490" s="393"/>
      <c r="I1490" s="101">
        <v>12.97</v>
      </c>
      <c r="J1490" s="101">
        <v>3.24</v>
      </c>
      <c r="K1490" s="393"/>
      <c r="L1490" s="393"/>
      <c r="M1490" s="297">
        <v>4.09</v>
      </c>
      <c r="N1490" s="297">
        <v>6.21</v>
      </c>
      <c r="O1490" s="297">
        <v>15.477</v>
      </c>
    </row>
    <row r="1491" spans="1:15">
      <c r="A1491" s="296">
        <v>42271</v>
      </c>
      <c r="B1491" s="393"/>
      <c r="C1491" s="102">
        <v>13.53</v>
      </c>
      <c r="D1491" s="102">
        <v>2.2400000000000002</v>
      </c>
      <c r="E1491" s="393"/>
      <c r="F1491" s="102">
        <v>8.3699999999999992</v>
      </c>
      <c r="G1491" s="102">
        <v>2.29</v>
      </c>
      <c r="H1491" s="393"/>
      <c r="I1491" s="102">
        <v>12.96</v>
      </c>
      <c r="J1491" s="102">
        <v>3.25</v>
      </c>
      <c r="K1491" s="393"/>
      <c r="L1491" s="393"/>
      <c r="M1491" s="297">
        <v>4.2</v>
      </c>
      <c r="N1491" s="297">
        <v>6.24</v>
      </c>
      <c r="O1491" s="297">
        <v>15.58</v>
      </c>
    </row>
    <row r="1492" spans="1:15">
      <c r="A1492" s="296">
        <v>42272</v>
      </c>
      <c r="B1492" s="393"/>
      <c r="C1492" s="101">
        <v>13.53</v>
      </c>
      <c r="D1492" s="101">
        <v>2.3199999999999998</v>
      </c>
      <c r="E1492" s="393"/>
      <c r="F1492" s="101">
        <v>8.36</v>
      </c>
      <c r="G1492" s="101">
        <v>2.35</v>
      </c>
      <c r="H1492" s="393"/>
      <c r="I1492" s="101">
        <v>12.96</v>
      </c>
      <c r="J1492" s="101">
        <v>3.32</v>
      </c>
      <c r="K1492" s="393"/>
      <c r="L1492" s="393"/>
      <c r="M1492" s="297">
        <v>4.2240000000000002</v>
      </c>
      <c r="N1492" s="297">
        <v>6.3019999999999996</v>
      </c>
      <c r="O1492" s="297">
        <v>15.678000000000001</v>
      </c>
    </row>
    <row r="1493" spans="1:15">
      <c r="A1493" s="296">
        <v>42275</v>
      </c>
      <c r="B1493" s="393"/>
      <c r="C1493" s="102">
        <v>13.52</v>
      </c>
      <c r="D1493" s="102">
        <v>2.2999999999999998</v>
      </c>
      <c r="E1493" s="393"/>
      <c r="F1493" s="102">
        <v>8.36</v>
      </c>
      <c r="G1493" s="102">
        <v>2.36</v>
      </c>
      <c r="H1493" s="393"/>
      <c r="I1493" s="102">
        <v>12.95</v>
      </c>
      <c r="J1493" s="102">
        <v>3.35</v>
      </c>
      <c r="K1493" s="393"/>
      <c r="L1493" s="393"/>
      <c r="M1493" s="297">
        <v>4.3179999999999996</v>
      </c>
      <c r="N1493" s="297">
        <v>6.4790000000000001</v>
      </c>
      <c r="O1493" s="297">
        <v>15.917</v>
      </c>
    </row>
    <row r="1494" spans="1:15">
      <c r="A1494" s="296">
        <v>42276</v>
      </c>
      <c r="B1494" s="393"/>
      <c r="C1494" s="101">
        <v>13.51</v>
      </c>
      <c r="D1494" s="101">
        <v>2.33</v>
      </c>
      <c r="E1494" s="393"/>
      <c r="F1494" s="101">
        <v>8.35</v>
      </c>
      <c r="G1494" s="101">
        <v>2.4</v>
      </c>
      <c r="H1494" s="393"/>
      <c r="I1494" s="101">
        <v>12.95</v>
      </c>
      <c r="J1494" s="101">
        <v>3.41</v>
      </c>
      <c r="K1494" s="393"/>
      <c r="L1494" s="393"/>
      <c r="M1494" s="297">
        <v>4.452</v>
      </c>
      <c r="N1494" s="297">
        <v>6.5970000000000004</v>
      </c>
      <c r="O1494" s="297">
        <v>16.353999999999999</v>
      </c>
    </row>
    <row r="1495" spans="1:15">
      <c r="A1495" s="296">
        <v>42277</v>
      </c>
      <c r="B1495" s="393"/>
      <c r="C1495" s="102">
        <v>13.51</v>
      </c>
      <c r="D1495" s="102">
        <v>2.33</v>
      </c>
      <c r="E1495" s="393"/>
      <c r="F1495" s="102">
        <v>8.35</v>
      </c>
      <c r="G1495" s="102">
        <v>2.4</v>
      </c>
      <c r="H1495" s="393"/>
      <c r="I1495" s="102">
        <v>12.95</v>
      </c>
      <c r="J1495" s="102">
        <v>3.41</v>
      </c>
      <c r="K1495" s="393"/>
      <c r="L1495" s="393"/>
      <c r="M1495" s="297">
        <v>4.4589999999999996</v>
      </c>
      <c r="N1495" s="297">
        <v>6.5919999999999996</v>
      </c>
      <c r="O1495" s="297">
        <v>17.382999999999999</v>
      </c>
    </row>
    <row r="1496" spans="1:15">
      <c r="A1496" s="296">
        <v>42278</v>
      </c>
      <c r="B1496" s="393"/>
      <c r="C1496" s="101">
        <v>13.61</v>
      </c>
      <c r="D1496" s="101">
        <v>2.2999999999999998</v>
      </c>
      <c r="E1496" s="393"/>
      <c r="F1496" s="101">
        <v>8.48</v>
      </c>
      <c r="G1496" s="101">
        <v>2.4</v>
      </c>
      <c r="H1496" s="393"/>
      <c r="I1496" s="101">
        <v>13.06</v>
      </c>
      <c r="J1496" s="101">
        <v>3.41</v>
      </c>
      <c r="K1496" s="393"/>
      <c r="L1496" s="393"/>
      <c r="M1496" s="297">
        <v>4.4240000000000004</v>
      </c>
      <c r="N1496" s="297">
        <v>6.5590000000000002</v>
      </c>
      <c r="O1496" s="297">
        <v>17.625</v>
      </c>
    </row>
    <row r="1497" spans="1:15">
      <c r="A1497" s="296">
        <v>42279</v>
      </c>
      <c r="B1497" s="393"/>
      <c r="C1497" s="102">
        <v>13.6</v>
      </c>
      <c r="D1497" s="102">
        <v>2.27</v>
      </c>
      <c r="E1497" s="393"/>
      <c r="F1497" s="102">
        <v>8.48</v>
      </c>
      <c r="G1497" s="102">
        <v>2.37</v>
      </c>
      <c r="H1497" s="393"/>
      <c r="I1497" s="102">
        <v>13.06</v>
      </c>
      <c r="J1497" s="102">
        <v>3.38</v>
      </c>
      <c r="K1497" s="393"/>
      <c r="L1497" s="393"/>
      <c r="M1497" s="297">
        <v>4.4059999999999997</v>
      </c>
      <c r="N1497" s="297">
        <v>6.5819999999999999</v>
      </c>
      <c r="O1497" s="297">
        <v>17.673999999999999</v>
      </c>
    </row>
    <row r="1498" spans="1:15">
      <c r="A1498" s="296">
        <v>42282</v>
      </c>
      <c r="B1498" s="393"/>
      <c r="C1498" s="101">
        <v>13.59</v>
      </c>
      <c r="D1498" s="101">
        <v>2.33</v>
      </c>
      <c r="E1498" s="393"/>
      <c r="F1498" s="101">
        <v>8.4700000000000006</v>
      </c>
      <c r="G1498" s="101">
        <v>2.4</v>
      </c>
      <c r="H1498" s="393"/>
      <c r="I1498" s="101">
        <v>13.05</v>
      </c>
      <c r="J1498" s="101">
        <v>3.42</v>
      </c>
      <c r="K1498" s="393"/>
      <c r="L1498" s="393"/>
      <c r="M1498" s="297">
        <v>4.4000000000000004</v>
      </c>
      <c r="N1498" s="297">
        <v>6.4889999999999999</v>
      </c>
      <c r="O1498" s="297">
        <v>17.574999999999999</v>
      </c>
    </row>
    <row r="1499" spans="1:15">
      <c r="A1499" s="296">
        <v>42283</v>
      </c>
      <c r="B1499" s="393"/>
      <c r="C1499" s="102">
        <v>13.59</v>
      </c>
      <c r="D1499" s="102">
        <v>2.35</v>
      </c>
      <c r="E1499" s="393"/>
      <c r="F1499" s="102">
        <v>8.4700000000000006</v>
      </c>
      <c r="G1499" s="102">
        <v>2.41</v>
      </c>
      <c r="H1499" s="393"/>
      <c r="I1499" s="102">
        <v>13.05</v>
      </c>
      <c r="J1499" s="102">
        <v>3.42</v>
      </c>
      <c r="K1499" s="393"/>
      <c r="L1499" s="393"/>
      <c r="M1499" s="297">
        <v>4.2560000000000002</v>
      </c>
      <c r="N1499" s="297">
        <v>6.4269999999999996</v>
      </c>
      <c r="O1499" s="297">
        <v>17.419</v>
      </c>
    </row>
    <row r="1500" spans="1:15">
      <c r="A1500" s="296">
        <v>42284</v>
      </c>
      <c r="B1500" s="393"/>
      <c r="C1500" s="101">
        <v>13.59</v>
      </c>
      <c r="D1500" s="101">
        <v>2.34</v>
      </c>
      <c r="E1500" s="393"/>
      <c r="F1500" s="101">
        <v>8.4600000000000009</v>
      </c>
      <c r="G1500" s="101">
        <v>2.38</v>
      </c>
      <c r="H1500" s="393"/>
      <c r="I1500" s="101">
        <v>13.05</v>
      </c>
      <c r="J1500" s="101">
        <v>3.36</v>
      </c>
      <c r="K1500" s="393"/>
      <c r="L1500" s="393"/>
      <c r="M1500" s="297">
        <v>4.1710000000000003</v>
      </c>
      <c r="N1500" s="297">
        <v>6.3460000000000001</v>
      </c>
      <c r="O1500" s="297">
        <v>17.172999999999998</v>
      </c>
    </row>
    <row r="1501" spans="1:15">
      <c r="A1501" s="296">
        <v>42285</v>
      </c>
      <c r="B1501" s="393"/>
      <c r="C1501" s="102">
        <v>13.59</v>
      </c>
      <c r="D1501" s="102">
        <v>2.3199999999999998</v>
      </c>
      <c r="E1501" s="393"/>
      <c r="F1501" s="102">
        <v>8.4600000000000009</v>
      </c>
      <c r="G1501" s="102">
        <v>2.36</v>
      </c>
      <c r="H1501" s="393"/>
      <c r="I1501" s="102">
        <v>13.05</v>
      </c>
      <c r="J1501" s="102">
        <v>3.34</v>
      </c>
      <c r="K1501" s="393"/>
      <c r="L1501" s="393"/>
      <c r="M1501" s="297">
        <v>4.1790000000000003</v>
      </c>
      <c r="N1501" s="297">
        <v>6.3410000000000002</v>
      </c>
      <c r="O1501" s="297">
        <v>17.181999999999999</v>
      </c>
    </row>
    <row r="1502" spans="1:15">
      <c r="A1502" s="296">
        <v>42286</v>
      </c>
      <c r="B1502" s="393"/>
      <c r="C1502" s="101">
        <v>13.58</v>
      </c>
      <c r="D1502" s="101">
        <v>2.33</v>
      </c>
      <c r="E1502" s="393"/>
      <c r="F1502" s="101">
        <v>8.4600000000000009</v>
      </c>
      <c r="G1502" s="101">
        <v>2.35</v>
      </c>
      <c r="H1502" s="393"/>
      <c r="I1502" s="101">
        <v>13.04</v>
      </c>
      <c r="J1502" s="101">
        <v>3.33</v>
      </c>
      <c r="K1502" s="393"/>
      <c r="L1502" s="393"/>
      <c r="M1502" s="297">
        <v>4.1150000000000002</v>
      </c>
      <c r="N1502" s="297">
        <v>6.274</v>
      </c>
      <c r="O1502" s="297">
        <v>17.193999999999999</v>
      </c>
    </row>
    <row r="1503" spans="1:15">
      <c r="A1503" s="296">
        <v>42289</v>
      </c>
      <c r="B1503" s="393"/>
      <c r="C1503" s="102">
        <v>13.58</v>
      </c>
      <c r="D1503" s="102">
        <v>2.2799999999999998</v>
      </c>
      <c r="E1503" s="393"/>
      <c r="F1503" s="102">
        <v>8.4499999999999993</v>
      </c>
      <c r="G1503" s="102">
        <v>2.2999999999999998</v>
      </c>
      <c r="H1503" s="393"/>
      <c r="I1503" s="102">
        <v>13.03</v>
      </c>
      <c r="J1503" s="102">
        <v>3.26</v>
      </c>
      <c r="K1503" s="393"/>
      <c r="L1503" s="393"/>
      <c r="M1503" s="297">
        <v>4.0750000000000002</v>
      </c>
      <c r="N1503" s="297">
        <v>6.2370000000000001</v>
      </c>
      <c r="O1503" s="297">
        <v>17.254999999999999</v>
      </c>
    </row>
    <row r="1504" spans="1:15">
      <c r="A1504" s="296">
        <v>42290</v>
      </c>
      <c r="B1504" s="393"/>
      <c r="C1504" s="101">
        <v>13.57</v>
      </c>
      <c r="D1504" s="101">
        <v>2.2999999999999998</v>
      </c>
      <c r="E1504" s="393"/>
      <c r="F1504" s="101">
        <v>8.4499999999999993</v>
      </c>
      <c r="G1504" s="101">
        <v>2.3199999999999998</v>
      </c>
      <c r="H1504" s="393"/>
      <c r="I1504" s="101">
        <v>13.03</v>
      </c>
      <c r="J1504" s="101">
        <v>3.29</v>
      </c>
      <c r="K1504" s="393"/>
      <c r="L1504" s="393"/>
      <c r="M1504" s="297">
        <v>4.0979999999999999</v>
      </c>
      <c r="N1504" s="297">
        <v>6.2549999999999999</v>
      </c>
      <c r="O1504" s="297">
        <v>17.297000000000001</v>
      </c>
    </row>
    <row r="1505" spans="1:15">
      <c r="A1505" s="296">
        <v>42291</v>
      </c>
      <c r="B1505" s="393"/>
      <c r="C1505" s="102">
        <v>13.57</v>
      </c>
      <c r="D1505" s="102">
        <v>2.25</v>
      </c>
      <c r="E1505" s="393"/>
      <c r="F1505" s="102">
        <v>8.44</v>
      </c>
      <c r="G1505" s="102">
        <v>2.2799999999999998</v>
      </c>
      <c r="H1505" s="393"/>
      <c r="I1505" s="102">
        <v>13.03</v>
      </c>
      <c r="J1505" s="102">
        <v>3.26</v>
      </c>
      <c r="K1505" s="393"/>
      <c r="L1505" s="393"/>
      <c r="M1505" s="297">
        <v>4.1079999999999997</v>
      </c>
      <c r="N1505" s="297">
        <v>6.2750000000000004</v>
      </c>
      <c r="O1505" s="297">
        <v>17.254000000000001</v>
      </c>
    </row>
    <row r="1506" spans="1:15">
      <c r="A1506" s="296">
        <v>42292</v>
      </c>
      <c r="B1506" s="393"/>
      <c r="C1506" s="101">
        <v>13.57</v>
      </c>
      <c r="D1506" s="101">
        <v>2.2799999999999998</v>
      </c>
      <c r="E1506" s="393"/>
      <c r="F1506" s="101">
        <v>8.44</v>
      </c>
      <c r="G1506" s="101">
        <v>2.29</v>
      </c>
      <c r="H1506" s="393"/>
      <c r="I1506" s="101">
        <v>13.03</v>
      </c>
      <c r="J1506" s="101">
        <v>3.27</v>
      </c>
      <c r="K1506" s="393"/>
      <c r="L1506" s="393"/>
      <c r="M1506" s="297">
        <v>4.1020000000000003</v>
      </c>
      <c r="N1506" s="297">
        <v>6.2729999999999997</v>
      </c>
      <c r="O1506" s="297">
        <v>16.957000000000001</v>
      </c>
    </row>
    <row r="1507" spans="1:15">
      <c r="A1507" s="296">
        <v>42293</v>
      </c>
      <c r="B1507" s="393"/>
      <c r="C1507" s="102">
        <v>13.56</v>
      </c>
      <c r="D1507" s="102">
        <v>2.27</v>
      </c>
      <c r="E1507" s="393"/>
      <c r="F1507" s="102">
        <v>8.44</v>
      </c>
      <c r="G1507" s="102">
        <v>2.2799999999999998</v>
      </c>
      <c r="H1507" s="393"/>
      <c r="I1507" s="102">
        <v>13.02</v>
      </c>
      <c r="J1507" s="102">
        <v>3.25</v>
      </c>
      <c r="K1507" s="393"/>
      <c r="L1507" s="393"/>
      <c r="M1507" s="297">
        <v>4.08</v>
      </c>
      <c r="N1507" s="297">
        <v>6.2089999999999996</v>
      </c>
      <c r="O1507" s="297">
        <v>16.457000000000001</v>
      </c>
    </row>
    <row r="1508" spans="1:15">
      <c r="A1508" s="296">
        <v>42296</v>
      </c>
      <c r="B1508" s="393"/>
      <c r="C1508" s="101">
        <v>13.56</v>
      </c>
      <c r="D1508" s="101">
        <v>2.29</v>
      </c>
      <c r="E1508" s="393"/>
      <c r="F1508" s="101">
        <v>8.43</v>
      </c>
      <c r="G1508" s="101">
        <v>2.29</v>
      </c>
      <c r="H1508" s="393"/>
      <c r="I1508" s="101">
        <v>13.01</v>
      </c>
      <c r="J1508" s="101">
        <v>3.27</v>
      </c>
      <c r="K1508" s="393"/>
      <c r="L1508" s="393"/>
      <c r="M1508" s="297">
        <v>4.0629999999999997</v>
      </c>
      <c r="N1508" s="297">
        <v>6.16</v>
      </c>
      <c r="O1508" s="297">
        <v>16.396000000000001</v>
      </c>
    </row>
    <row r="1509" spans="1:15">
      <c r="A1509" s="296">
        <v>42297</v>
      </c>
      <c r="B1509" s="393"/>
      <c r="C1509" s="102">
        <v>13.55</v>
      </c>
      <c r="D1509" s="102">
        <v>2.34</v>
      </c>
      <c r="E1509" s="393"/>
      <c r="F1509" s="102">
        <v>8.43</v>
      </c>
      <c r="G1509" s="102">
        <v>2.34</v>
      </c>
      <c r="H1509" s="393"/>
      <c r="I1509" s="102">
        <v>13.01</v>
      </c>
      <c r="J1509" s="102">
        <v>3.31</v>
      </c>
      <c r="K1509" s="393"/>
      <c r="L1509" s="393"/>
      <c r="M1509" s="297">
        <v>4.0679999999999996</v>
      </c>
      <c r="N1509" s="297">
        <v>6.0839999999999996</v>
      </c>
      <c r="O1509" s="297">
        <v>16.446999999999999</v>
      </c>
    </row>
    <row r="1510" spans="1:15">
      <c r="A1510" s="296">
        <v>42298</v>
      </c>
      <c r="B1510" s="393"/>
      <c r="C1510" s="101">
        <v>13.55</v>
      </c>
      <c r="D1510" s="101">
        <v>2.27</v>
      </c>
      <c r="E1510" s="393"/>
      <c r="F1510" s="101">
        <v>8.42</v>
      </c>
      <c r="G1510" s="101">
        <v>2.29</v>
      </c>
      <c r="H1510" s="393"/>
      <c r="I1510" s="101">
        <v>13.01</v>
      </c>
      <c r="J1510" s="101">
        <v>3.26</v>
      </c>
      <c r="K1510" s="393"/>
      <c r="L1510" s="393"/>
      <c r="M1510" s="297">
        <v>4.0609999999999999</v>
      </c>
      <c r="N1510" s="297">
        <v>6.0890000000000004</v>
      </c>
      <c r="O1510" s="297">
        <v>16.469000000000001</v>
      </c>
    </row>
    <row r="1511" spans="1:15">
      <c r="A1511" s="296">
        <v>42299</v>
      </c>
      <c r="B1511" s="393"/>
      <c r="C1511" s="102">
        <v>13.55</v>
      </c>
      <c r="D1511" s="102">
        <v>2.21</v>
      </c>
      <c r="E1511" s="393"/>
      <c r="F1511" s="102">
        <v>8.42</v>
      </c>
      <c r="G1511" s="102">
        <v>2.2200000000000002</v>
      </c>
      <c r="H1511" s="393"/>
      <c r="I1511" s="102">
        <v>13.01</v>
      </c>
      <c r="J1511" s="102">
        <v>3.19</v>
      </c>
      <c r="K1511" s="393"/>
      <c r="L1511" s="393"/>
      <c r="M1511" s="297">
        <v>4.016</v>
      </c>
      <c r="N1511" s="297">
        <v>6.1040000000000001</v>
      </c>
      <c r="O1511" s="297">
        <v>16.300999999999998</v>
      </c>
    </row>
    <row r="1512" spans="1:15">
      <c r="A1512" s="296">
        <v>42300</v>
      </c>
      <c r="B1512" s="393"/>
      <c r="C1512" s="101">
        <v>13.55</v>
      </c>
      <c r="D1512" s="101">
        <v>2.19</v>
      </c>
      <c r="E1512" s="393"/>
      <c r="F1512" s="101">
        <v>8.42</v>
      </c>
      <c r="G1512" s="101">
        <v>2.2000000000000002</v>
      </c>
      <c r="H1512" s="393"/>
      <c r="I1512" s="101">
        <v>13</v>
      </c>
      <c r="J1512" s="101">
        <v>3.15</v>
      </c>
      <c r="K1512" s="393"/>
      <c r="L1512" s="393"/>
      <c r="M1512" s="297">
        <v>3.948</v>
      </c>
      <c r="N1512" s="297">
        <v>6.0620000000000003</v>
      </c>
      <c r="O1512" s="297">
        <v>16.291</v>
      </c>
    </row>
    <row r="1513" spans="1:15">
      <c r="A1513" s="296">
        <v>42303</v>
      </c>
      <c r="B1513" s="393"/>
      <c r="C1513" s="102">
        <v>13.54</v>
      </c>
      <c r="D1513" s="102">
        <v>2.16</v>
      </c>
      <c r="E1513" s="393"/>
      <c r="F1513" s="102">
        <v>8.41</v>
      </c>
      <c r="G1513" s="102">
        <v>2.17</v>
      </c>
      <c r="H1513" s="393"/>
      <c r="I1513" s="102">
        <v>13</v>
      </c>
      <c r="J1513" s="102">
        <v>3.11</v>
      </c>
      <c r="K1513" s="393"/>
      <c r="L1513" s="393"/>
      <c r="M1513" s="297">
        <v>3.867</v>
      </c>
      <c r="N1513" s="297">
        <v>5.9809999999999999</v>
      </c>
      <c r="O1513" s="297">
        <v>16.27</v>
      </c>
    </row>
    <row r="1514" spans="1:15">
      <c r="A1514" s="296">
        <v>42304</v>
      </c>
      <c r="B1514" s="393"/>
      <c r="C1514" s="101">
        <v>13.53</v>
      </c>
      <c r="D1514" s="101">
        <v>2.1</v>
      </c>
      <c r="E1514" s="393"/>
      <c r="F1514" s="101">
        <v>8.41</v>
      </c>
      <c r="G1514" s="101">
        <v>2.12</v>
      </c>
      <c r="H1514" s="393"/>
      <c r="I1514" s="101">
        <v>12.99</v>
      </c>
      <c r="J1514" s="101">
        <v>3.05</v>
      </c>
      <c r="K1514" s="393"/>
      <c r="L1514" s="393"/>
      <c r="M1514" s="297">
        <v>3.8559999999999999</v>
      </c>
      <c r="N1514" s="297">
        <v>5.9749999999999996</v>
      </c>
      <c r="O1514" s="297">
        <v>16.236000000000001</v>
      </c>
    </row>
    <row r="1515" spans="1:15">
      <c r="A1515" s="296">
        <v>42305</v>
      </c>
      <c r="B1515" s="393"/>
      <c r="C1515" s="102">
        <v>13.53</v>
      </c>
      <c r="D1515" s="102">
        <v>2.09</v>
      </c>
      <c r="E1515" s="393"/>
      <c r="F1515" s="102">
        <v>8.41</v>
      </c>
      <c r="G1515" s="102">
        <v>2.11</v>
      </c>
      <c r="H1515" s="393"/>
      <c r="I1515" s="102">
        <v>12.99</v>
      </c>
      <c r="J1515" s="102">
        <v>3.03</v>
      </c>
      <c r="K1515" s="393"/>
      <c r="L1515" s="393"/>
      <c r="M1515" s="297">
        <v>3.8319999999999999</v>
      </c>
      <c r="N1515" s="297">
        <v>5.9569999999999999</v>
      </c>
      <c r="O1515" s="297">
        <v>16.073</v>
      </c>
    </row>
    <row r="1516" spans="1:15">
      <c r="A1516" s="296">
        <v>42306</v>
      </c>
      <c r="B1516" s="393"/>
      <c r="C1516" s="101">
        <v>13.53</v>
      </c>
      <c r="D1516" s="101">
        <v>2.16</v>
      </c>
      <c r="E1516" s="393"/>
      <c r="F1516" s="101">
        <v>8.4</v>
      </c>
      <c r="G1516" s="101">
        <v>2.1800000000000002</v>
      </c>
      <c r="H1516" s="393"/>
      <c r="I1516" s="101">
        <v>12.99</v>
      </c>
      <c r="J1516" s="101">
        <v>3.1</v>
      </c>
      <c r="K1516" s="393"/>
      <c r="L1516" s="393"/>
      <c r="M1516" s="297">
        <v>3.847</v>
      </c>
      <c r="N1516" s="297">
        <v>5.9269999999999996</v>
      </c>
      <c r="O1516" s="297">
        <v>15.984999999999999</v>
      </c>
    </row>
    <row r="1517" spans="1:15">
      <c r="A1517" s="296">
        <v>42307</v>
      </c>
      <c r="B1517" s="393"/>
      <c r="C1517" s="102">
        <v>13.53</v>
      </c>
      <c r="D1517" s="102">
        <v>2.16</v>
      </c>
      <c r="E1517" s="393"/>
      <c r="F1517" s="102">
        <v>8.4</v>
      </c>
      <c r="G1517" s="102">
        <v>2.17</v>
      </c>
      <c r="H1517" s="393"/>
      <c r="I1517" s="102">
        <v>12.98</v>
      </c>
      <c r="J1517" s="102">
        <v>3.09</v>
      </c>
      <c r="K1517" s="393"/>
      <c r="L1517" s="393"/>
      <c r="M1517" s="297">
        <v>3.859</v>
      </c>
      <c r="N1517" s="297">
        <v>5.9249999999999998</v>
      </c>
      <c r="O1517" s="297">
        <v>15.967000000000001</v>
      </c>
    </row>
    <row r="1518" spans="1:15">
      <c r="A1518" s="296">
        <v>42308</v>
      </c>
      <c r="B1518" s="393"/>
      <c r="C1518" s="101">
        <v>13.52</v>
      </c>
      <c r="D1518" s="101">
        <v>2.16</v>
      </c>
      <c r="E1518" s="393"/>
      <c r="F1518" s="101">
        <v>8.4</v>
      </c>
      <c r="G1518" s="101">
        <v>2.17</v>
      </c>
      <c r="H1518" s="393"/>
      <c r="I1518" s="101">
        <v>12.98</v>
      </c>
      <c r="J1518" s="101">
        <v>3.09</v>
      </c>
      <c r="K1518" s="393"/>
      <c r="L1518" s="393"/>
      <c r="M1518" s="297"/>
      <c r="N1518" s="297"/>
      <c r="O1518" s="297"/>
    </row>
    <row r="1519" spans="1:15">
      <c r="A1519" s="296">
        <v>42310</v>
      </c>
      <c r="B1519" s="393"/>
      <c r="C1519" s="102">
        <v>13.57</v>
      </c>
      <c r="D1519" s="102">
        <v>2.2000000000000002</v>
      </c>
      <c r="E1519" s="393"/>
      <c r="F1519" s="102">
        <v>8.42</v>
      </c>
      <c r="G1519" s="102">
        <v>2.1800000000000002</v>
      </c>
      <c r="H1519" s="393"/>
      <c r="I1519" s="102">
        <v>12.98</v>
      </c>
      <c r="J1519" s="102">
        <v>3.12</v>
      </c>
      <c r="K1519" s="393"/>
      <c r="L1519" s="393"/>
      <c r="M1519" s="297">
        <v>3.847</v>
      </c>
      <c r="N1519" s="297">
        <v>5.8940000000000001</v>
      </c>
      <c r="O1519" s="297">
        <v>15.704000000000001</v>
      </c>
    </row>
    <row r="1520" spans="1:15">
      <c r="A1520" s="296">
        <v>42311</v>
      </c>
      <c r="B1520" s="393"/>
      <c r="C1520" s="101">
        <v>13.57</v>
      </c>
      <c r="D1520" s="101">
        <v>2.2000000000000002</v>
      </c>
      <c r="E1520" s="393"/>
      <c r="F1520" s="101">
        <v>8.41</v>
      </c>
      <c r="G1520" s="101">
        <v>2.17</v>
      </c>
      <c r="H1520" s="393"/>
      <c r="I1520" s="101">
        <v>12.97</v>
      </c>
      <c r="J1520" s="101">
        <v>3.12</v>
      </c>
      <c r="K1520" s="393"/>
      <c r="L1520" s="393"/>
      <c r="M1520" s="297">
        <v>3.778</v>
      </c>
      <c r="N1520" s="297">
        <v>5.8070000000000004</v>
      </c>
      <c r="O1520" s="297">
        <v>15.547000000000001</v>
      </c>
    </row>
    <row r="1521" spans="1:15">
      <c r="A1521" s="296">
        <v>42312</v>
      </c>
      <c r="B1521" s="393"/>
      <c r="C1521" s="102">
        <v>13.57</v>
      </c>
      <c r="D1521" s="102">
        <v>2.23</v>
      </c>
      <c r="E1521" s="393"/>
      <c r="F1521" s="102">
        <v>8.41</v>
      </c>
      <c r="G1521" s="102">
        <v>2.1800000000000002</v>
      </c>
      <c r="H1521" s="393"/>
      <c r="I1521" s="102">
        <v>12.97</v>
      </c>
      <c r="J1521" s="102">
        <v>3.14</v>
      </c>
      <c r="K1521" s="393"/>
      <c r="L1521" s="393"/>
      <c r="M1521" s="297">
        <v>3.7229999999999999</v>
      </c>
      <c r="N1521" s="297">
        <v>5.7320000000000002</v>
      </c>
      <c r="O1521" s="297">
        <v>15.326000000000001</v>
      </c>
    </row>
    <row r="1522" spans="1:15">
      <c r="A1522" s="296">
        <v>42313</v>
      </c>
      <c r="B1522" s="393"/>
      <c r="C1522" s="101">
        <v>13.56</v>
      </c>
      <c r="D1522" s="101">
        <v>2.2400000000000002</v>
      </c>
      <c r="E1522" s="393"/>
      <c r="F1522" s="101">
        <v>8.41</v>
      </c>
      <c r="G1522" s="101">
        <v>2.1800000000000002</v>
      </c>
      <c r="H1522" s="393"/>
      <c r="I1522" s="101">
        <v>12.97</v>
      </c>
      <c r="J1522" s="101">
        <v>3.16</v>
      </c>
      <c r="K1522" s="393"/>
      <c r="L1522" s="393"/>
      <c r="M1522" s="297">
        <v>3.738</v>
      </c>
      <c r="N1522" s="297">
        <v>5.7450000000000001</v>
      </c>
      <c r="O1522" s="297">
        <v>15.12</v>
      </c>
    </row>
    <row r="1523" spans="1:15">
      <c r="A1523" s="296">
        <v>42314</v>
      </c>
      <c r="B1523" s="393"/>
      <c r="C1523" s="102">
        <v>13.56</v>
      </c>
      <c r="D1523" s="102">
        <v>2.3199999999999998</v>
      </c>
      <c r="E1523" s="393"/>
      <c r="F1523" s="102">
        <v>8.41</v>
      </c>
      <c r="G1523" s="102">
        <v>2.2400000000000002</v>
      </c>
      <c r="H1523" s="393"/>
      <c r="I1523" s="102">
        <v>12.97</v>
      </c>
      <c r="J1523" s="102">
        <v>3.23</v>
      </c>
      <c r="K1523" s="393"/>
      <c r="L1523" s="393"/>
      <c r="M1523" s="297">
        <v>3.7639999999999998</v>
      </c>
      <c r="N1523" s="297">
        <v>5.7619999999999996</v>
      </c>
      <c r="O1523" s="297">
        <v>15.092000000000001</v>
      </c>
    </row>
    <row r="1524" spans="1:15">
      <c r="A1524" s="296">
        <v>42317</v>
      </c>
      <c r="B1524" s="393"/>
      <c r="C1524" s="101">
        <v>13.55</v>
      </c>
      <c r="D1524" s="101">
        <v>2.3199999999999998</v>
      </c>
      <c r="E1524" s="393"/>
      <c r="F1524" s="101">
        <v>8.4</v>
      </c>
      <c r="G1524" s="101">
        <v>2.2200000000000002</v>
      </c>
      <c r="H1524" s="393"/>
      <c r="I1524" s="101">
        <v>12.96</v>
      </c>
      <c r="J1524" s="101">
        <v>3.24</v>
      </c>
      <c r="K1524" s="393"/>
      <c r="L1524" s="393"/>
      <c r="M1524" s="297">
        <v>3.7679999999999998</v>
      </c>
      <c r="N1524" s="297">
        <v>5.774</v>
      </c>
      <c r="O1524" s="297">
        <v>15.151</v>
      </c>
    </row>
    <row r="1525" spans="1:15">
      <c r="A1525" s="296">
        <v>42318</v>
      </c>
      <c r="B1525" s="393"/>
      <c r="C1525" s="102">
        <v>13.55</v>
      </c>
      <c r="D1525" s="102">
        <v>2.27</v>
      </c>
      <c r="E1525" s="393"/>
      <c r="F1525" s="102">
        <v>8.4</v>
      </c>
      <c r="G1525" s="102">
        <v>2.19</v>
      </c>
      <c r="H1525" s="393"/>
      <c r="I1525" s="102">
        <v>12.95</v>
      </c>
      <c r="J1525" s="102">
        <v>3.21</v>
      </c>
      <c r="K1525" s="393"/>
      <c r="L1525" s="393"/>
      <c r="M1525" s="297">
        <v>3.7869999999999999</v>
      </c>
      <c r="N1525" s="297">
        <v>5.7960000000000003</v>
      </c>
      <c r="O1525" s="297">
        <v>15.055999999999999</v>
      </c>
    </row>
    <row r="1526" spans="1:15">
      <c r="A1526" s="296">
        <v>42319</v>
      </c>
      <c r="B1526" s="393"/>
      <c r="C1526" s="101">
        <v>13.55</v>
      </c>
      <c r="D1526" s="101">
        <v>2.25</v>
      </c>
      <c r="E1526" s="393"/>
      <c r="F1526" s="101">
        <v>8.39</v>
      </c>
      <c r="G1526" s="101">
        <v>2.1800000000000002</v>
      </c>
      <c r="H1526" s="393"/>
      <c r="I1526" s="101">
        <v>12.95</v>
      </c>
      <c r="J1526" s="101">
        <v>3.2</v>
      </c>
      <c r="K1526" s="393"/>
      <c r="L1526" s="393"/>
      <c r="M1526" s="297">
        <v>3.7709999999999999</v>
      </c>
      <c r="N1526" s="297">
        <v>5.7910000000000004</v>
      </c>
      <c r="O1526" s="297">
        <v>15.276999999999999</v>
      </c>
    </row>
    <row r="1527" spans="1:15">
      <c r="A1527" s="296">
        <v>42320</v>
      </c>
      <c r="B1527" s="393"/>
      <c r="C1527" s="102">
        <v>13.54</v>
      </c>
      <c r="D1527" s="102">
        <v>2.2400000000000002</v>
      </c>
      <c r="E1527" s="393"/>
      <c r="F1527" s="102">
        <v>8.39</v>
      </c>
      <c r="G1527" s="102">
        <v>2.19</v>
      </c>
      <c r="H1527" s="393"/>
      <c r="I1527" s="102">
        <v>12.95</v>
      </c>
      <c r="J1527" s="102">
        <v>3.2</v>
      </c>
      <c r="K1527" s="393"/>
      <c r="L1527" s="393"/>
      <c r="M1527" s="297">
        <v>3.786</v>
      </c>
      <c r="N1527" s="297">
        <v>5.8140000000000001</v>
      </c>
      <c r="O1527" s="297">
        <v>15.345000000000001</v>
      </c>
    </row>
    <row r="1528" spans="1:15">
      <c r="A1528" s="296">
        <v>42321</v>
      </c>
      <c r="B1528" s="393"/>
      <c r="C1528" s="101">
        <v>13.54</v>
      </c>
      <c r="D1528" s="101">
        <v>2.2000000000000002</v>
      </c>
      <c r="E1528" s="393"/>
      <c r="F1528" s="101">
        <v>8.39</v>
      </c>
      <c r="G1528" s="101">
        <v>2.16</v>
      </c>
      <c r="H1528" s="393"/>
      <c r="I1528" s="101">
        <v>12.95</v>
      </c>
      <c r="J1528" s="101">
        <v>3.18</v>
      </c>
      <c r="K1528" s="393"/>
      <c r="L1528" s="393"/>
      <c r="M1528" s="297">
        <v>3.8039999999999998</v>
      </c>
      <c r="N1528" s="297">
        <v>5.8630000000000004</v>
      </c>
      <c r="O1528" s="297">
        <v>15.420999999999999</v>
      </c>
    </row>
    <row r="1529" spans="1:15">
      <c r="A1529" s="296">
        <v>42324</v>
      </c>
      <c r="B1529" s="393"/>
      <c r="C1529" s="102">
        <v>13.53</v>
      </c>
      <c r="D1529" s="102">
        <v>2.1800000000000002</v>
      </c>
      <c r="E1529" s="393"/>
      <c r="F1529" s="102">
        <v>8.3800000000000008</v>
      </c>
      <c r="G1529" s="102">
        <v>2.14</v>
      </c>
      <c r="H1529" s="393"/>
      <c r="I1529" s="102">
        <v>12.94</v>
      </c>
      <c r="J1529" s="102">
        <v>3.16</v>
      </c>
      <c r="K1529" s="393"/>
      <c r="L1529" s="393"/>
      <c r="M1529" s="297">
        <v>3.8069999999999999</v>
      </c>
      <c r="N1529" s="297">
        <v>5.8410000000000002</v>
      </c>
      <c r="O1529" s="297">
        <v>15.407</v>
      </c>
    </row>
    <row r="1530" spans="1:15">
      <c r="A1530" s="296">
        <v>42325</v>
      </c>
      <c r="B1530" s="393"/>
      <c r="C1530" s="101">
        <v>13.53</v>
      </c>
      <c r="D1530" s="101">
        <v>2.17</v>
      </c>
      <c r="E1530" s="393"/>
      <c r="F1530" s="101">
        <v>8.3800000000000008</v>
      </c>
      <c r="G1530" s="101">
        <v>2.13</v>
      </c>
      <c r="H1530" s="393"/>
      <c r="I1530" s="101">
        <v>12.94</v>
      </c>
      <c r="J1530" s="101">
        <v>3.15</v>
      </c>
      <c r="K1530" s="393"/>
      <c r="L1530" s="393"/>
      <c r="M1530" s="297">
        <v>3.7709999999999999</v>
      </c>
      <c r="N1530" s="297">
        <v>5.7949999999999999</v>
      </c>
      <c r="O1530" s="297">
        <v>15.446</v>
      </c>
    </row>
    <row r="1531" spans="1:15">
      <c r="A1531" s="296">
        <v>42326</v>
      </c>
      <c r="B1531" s="393"/>
      <c r="C1531" s="102">
        <v>13.53</v>
      </c>
      <c r="D1531" s="102">
        <v>2.15</v>
      </c>
      <c r="E1531" s="393"/>
      <c r="F1531" s="102">
        <v>8.3699999999999992</v>
      </c>
      <c r="G1531" s="102">
        <v>2.11</v>
      </c>
      <c r="H1531" s="393"/>
      <c r="I1531" s="102">
        <v>12.93</v>
      </c>
      <c r="J1531" s="102">
        <v>3.13</v>
      </c>
      <c r="K1531" s="393"/>
      <c r="L1531" s="393"/>
      <c r="M1531" s="297">
        <v>3.74</v>
      </c>
      <c r="N1531" s="297">
        <v>5.78</v>
      </c>
      <c r="O1531" s="297">
        <v>15.430999999999999</v>
      </c>
    </row>
    <row r="1532" spans="1:15">
      <c r="A1532" s="296">
        <v>42327</v>
      </c>
      <c r="B1532" s="393"/>
      <c r="C1532" s="101">
        <v>13.53</v>
      </c>
      <c r="D1532" s="101">
        <v>2.11</v>
      </c>
      <c r="E1532" s="393"/>
      <c r="F1532" s="101">
        <v>8.3699999999999992</v>
      </c>
      <c r="G1532" s="101">
        <v>2.09</v>
      </c>
      <c r="H1532" s="393"/>
      <c r="I1532" s="101">
        <v>12.93</v>
      </c>
      <c r="J1532" s="101">
        <v>3.09</v>
      </c>
      <c r="K1532" s="393"/>
      <c r="L1532" s="393"/>
      <c r="M1532" s="297">
        <v>3.706</v>
      </c>
      <c r="N1532" s="297">
        <v>5.7370000000000001</v>
      </c>
      <c r="O1532" s="297">
        <v>15.423</v>
      </c>
    </row>
    <row r="1533" spans="1:15">
      <c r="A1533" s="296">
        <v>42328</v>
      </c>
      <c r="B1533" s="393"/>
      <c r="C1533" s="102">
        <v>13.52</v>
      </c>
      <c r="D1533" s="102">
        <v>2.1</v>
      </c>
      <c r="E1533" s="393"/>
      <c r="F1533" s="102">
        <v>8.3699999999999992</v>
      </c>
      <c r="G1533" s="102">
        <v>2.08</v>
      </c>
      <c r="H1533" s="393"/>
      <c r="I1533" s="102">
        <v>12.93</v>
      </c>
      <c r="J1533" s="102">
        <v>3.07</v>
      </c>
      <c r="K1533" s="393"/>
      <c r="L1533" s="393"/>
      <c r="M1533" s="297">
        <v>3.6880000000000002</v>
      </c>
      <c r="N1533" s="297">
        <v>5.7329999999999997</v>
      </c>
      <c r="O1533" s="297">
        <v>15.403</v>
      </c>
    </row>
    <row r="1534" spans="1:15">
      <c r="A1534" s="296">
        <v>42331</v>
      </c>
      <c r="B1534" s="393"/>
      <c r="C1534" s="101">
        <v>13.51</v>
      </c>
      <c r="D1534" s="101">
        <v>2.15</v>
      </c>
      <c r="E1534" s="393"/>
      <c r="F1534" s="101">
        <v>8.36</v>
      </c>
      <c r="G1534" s="101">
        <v>2.12</v>
      </c>
      <c r="H1534" s="393"/>
      <c r="I1534" s="101">
        <v>12.92</v>
      </c>
      <c r="J1534" s="101">
        <v>3.12</v>
      </c>
      <c r="K1534" s="393"/>
      <c r="L1534" s="393"/>
      <c r="M1534" s="297">
        <v>3.6920000000000002</v>
      </c>
      <c r="N1534" s="297">
        <v>5.7309999999999999</v>
      </c>
      <c r="O1534" s="297">
        <v>15.430999999999999</v>
      </c>
    </row>
    <row r="1535" spans="1:15">
      <c r="A1535" s="296">
        <v>42332</v>
      </c>
      <c r="B1535" s="393"/>
      <c r="C1535" s="102">
        <v>13.51</v>
      </c>
      <c r="D1535" s="102">
        <v>2.13</v>
      </c>
      <c r="E1535" s="393"/>
      <c r="F1535" s="102">
        <v>8.36</v>
      </c>
      <c r="G1535" s="102">
        <v>2.1</v>
      </c>
      <c r="H1535" s="393"/>
      <c r="I1535" s="102">
        <v>12.92</v>
      </c>
      <c r="J1535" s="102">
        <v>3.09</v>
      </c>
      <c r="K1535" s="393"/>
      <c r="L1535" s="393"/>
      <c r="M1535" s="297">
        <v>3.6949999999999998</v>
      </c>
      <c r="N1535" s="297">
        <v>5.8049999999999997</v>
      </c>
      <c r="O1535" s="297">
        <v>15.448</v>
      </c>
    </row>
    <row r="1536" spans="1:15">
      <c r="A1536" s="296">
        <v>42333</v>
      </c>
      <c r="B1536" s="393"/>
      <c r="C1536" s="101">
        <v>13.51</v>
      </c>
      <c r="D1536" s="101">
        <v>2.1</v>
      </c>
      <c r="E1536" s="393"/>
      <c r="F1536" s="101">
        <v>8.35</v>
      </c>
      <c r="G1536" s="101">
        <v>2.0699999999999998</v>
      </c>
      <c r="H1536" s="393"/>
      <c r="I1536" s="101">
        <v>12.91</v>
      </c>
      <c r="J1536" s="101">
        <v>3.07</v>
      </c>
      <c r="K1536" s="393"/>
      <c r="L1536" s="393"/>
      <c r="M1536" s="297">
        <v>3.706</v>
      </c>
      <c r="N1536" s="297">
        <v>5.8019999999999996</v>
      </c>
      <c r="O1536" s="297">
        <v>15.506</v>
      </c>
    </row>
    <row r="1537" spans="1:15">
      <c r="A1537" s="296">
        <v>42334</v>
      </c>
      <c r="B1537" s="393"/>
      <c r="C1537" s="102">
        <v>13.51</v>
      </c>
      <c r="D1537" s="102">
        <v>2.09</v>
      </c>
      <c r="E1537" s="393"/>
      <c r="F1537" s="102">
        <v>8.35</v>
      </c>
      <c r="G1537" s="102">
        <v>2.06</v>
      </c>
      <c r="H1537" s="393"/>
      <c r="I1537" s="102">
        <v>12.91</v>
      </c>
      <c r="J1537" s="102">
        <v>3.06</v>
      </c>
      <c r="K1537" s="393"/>
      <c r="L1537" s="393"/>
      <c r="M1537" s="297">
        <v>3.722</v>
      </c>
      <c r="N1537" s="297">
        <v>5.79</v>
      </c>
      <c r="O1537" s="297">
        <v>15.553000000000001</v>
      </c>
    </row>
    <row r="1538" spans="1:15">
      <c r="A1538" s="296">
        <v>42335</v>
      </c>
      <c r="B1538" s="393"/>
      <c r="C1538" s="101">
        <v>13.5</v>
      </c>
      <c r="D1538" s="101">
        <v>2.0699999999999998</v>
      </c>
      <c r="E1538" s="393"/>
      <c r="F1538" s="101">
        <v>8.35</v>
      </c>
      <c r="G1538" s="101">
        <v>2.0499999999999998</v>
      </c>
      <c r="H1538" s="393"/>
      <c r="I1538" s="101">
        <v>12.91</v>
      </c>
      <c r="J1538" s="101">
        <v>3.04</v>
      </c>
      <c r="K1538" s="393"/>
      <c r="L1538" s="393"/>
      <c r="M1538" s="297">
        <v>3.7149999999999999</v>
      </c>
      <c r="N1538" s="297">
        <v>5.7789999999999999</v>
      </c>
      <c r="O1538" s="297">
        <v>15.624000000000001</v>
      </c>
    </row>
    <row r="1539" spans="1:15">
      <c r="A1539" s="296">
        <v>42338</v>
      </c>
      <c r="B1539" s="393"/>
      <c r="C1539" s="102">
        <v>13.5</v>
      </c>
      <c r="D1539" s="102">
        <v>2.1</v>
      </c>
      <c r="E1539" s="393"/>
      <c r="F1539" s="102">
        <v>8.34</v>
      </c>
      <c r="G1539" s="102">
        <v>2.0699999999999998</v>
      </c>
      <c r="H1539" s="393"/>
      <c r="I1539" s="102">
        <v>12.9</v>
      </c>
      <c r="J1539" s="102">
        <v>3.07</v>
      </c>
      <c r="K1539" s="393"/>
      <c r="L1539" s="393"/>
      <c r="M1539" s="297">
        <v>3.754</v>
      </c>
      <c r="N1539" s="297">
        <v>5.5890000000000004</v>
      </c>
      <c r="O1539" s="297">
        <v>14.005000000000001</v>
      </c>
    </row>
    <row r="1540" spans="1:15">
      <c r="A1540" s="296">
        <v>42339</v>
      </c>
      <c r="B1540" s="393"/>
      <c r="C1540" s="101">
        <v>13.58</v>
      </c>
      <c r="D1540" s="101">
        <v>2.11</v>
      </c>
      <c r="E1540" s="393"/>
      <c r="F1540" s="101">
        <v>8.4</v>
      </c>
      <c r="G1540" s="101">
        <v>2.04</v>
      </c>
      <c r="H1540" s="393"/>
      <c r="I1540" s="101">
        <v>12.79</v>
      </c>
      <c r="J1540" s="101">
        <v>3.02</v>
      </c>
      <c r="K1540" s="393"/>
      <c r="L1540" s="393"/>
      <c r="M1540" s="297">
        <v>3.7719999999999998</v>
      </c>
      <c r="N1540" s="297">
        <v>5.5460000000000003</v>
      </c>
      <c r="O1540" s="297">
        <v>13.843</v>
      </c>
    </row>
    <row r="1541" spans="1:15">
      <c r="A1541" s="296">
        <v>42340</v>
      </c>
      <c r="B1541" s="393"/>
      <c r="C1541" s="102">
        <v>13.58</v>
      </c>
      <c r="D1541" s="102">
        <v>2.12</v>
      </c>
      <c r="E1541" s="393"/>
      <c r="F1541" s="102">
        <v>8.39</v>
      </c>
      <c r="G1541" s="102">
        <v>2.04</v>
      </c>
      <c r="H1541" s="393"/>
      <c r="I1541" s="102">
        <v>12.79</v>
      </c>
      <c r="J1541" s="102">
        <v>3.03</v>
      </c>
      <c r="K1541" s="393"/>
      <c r="L1541" s="393"/>
      <c r="M1541" s="297">
        <v>3.8109999999999999</v>
      </c>
      <c r="N1541" s="297">
        <v>5.5010000000000003</v>
      </c>
      <c r="O1541" s="297">
        <v>13.994999999999999</v>
      </c>
    </row>
    <row r="1542" spans="1:15">
      <c r="A1542" s="296">
        <v>42341</v>
      </c>
      <c r="B1542" s="393"/>
      <c r="C1542" s="101">
        <v>13.58</v>
      </c>
      <c r="D1542" s="101">
        <v>2.27</v>
      </c>
      <c r="E1542" s="393"/>
      <c r="F1542" s="101">
        <v>8.39</v>
      </c>
      <c r="G1542" s="101">
        <v>2.19</v>
      </c>
      <c r="H1542" s="393"/>
      <c r="I1542" s="101">
        <v>12.79</v>
      </c>
      <c r="J1542" s="101">
        <v>3.17</v>
      </c>
      <c r="K1542" s="393"/>
      <c r="L1542" s="393"/>
      <c r="M1542" s="297">
        <v>3.8610000000000002</v>
      </c>
      <c r="N1542" s="297">
        <v>5.5579999999999998</v>
      </c>
      <c r="O1542" s="297">
        <v>14.019</v>
      </c>
    </row>
    <row r="1543" spans="1:15">
      <c r="A1543" s="296">
        <v>42342</v>
      </c>
      <c r="B1543" s="393"/>
      <c r="C1543" s="102">
        <v>13.58</v>
      </c>
      <c r="D1543" s="102">
        <v>2.31</v>
      </c>
      <c r="E1543" s="393"/>
      <c r="F1543" s="102">
        <v>8.39</v>
      </c>
      <c r="G1543" s="102">
        <v>2.2400000000000002</v>
      </c>
      <c r="H1543" s="393"/>
      <c r="I1543" s="102">
        <v>12.78</v>
      </c>
      <c r="J1543" s="102">
        <v>3.22</v>
      </c>
      <c r="K1543" s="393"/>
      <c r="L1543" s="393"/>
      <c r="M1543" s="297">
        <v>3.891</v>
      </c>
      <c r="N1543" s="297">
        <v>5.6130000000000004</v>
      </c>
      <c r="O1543" s="297">
        <v>14.081</v>
      </c>
    </row>
    <row r="1544" spans="1:15">
      <c r="A1544" s="296">
        <v>42345</v>
      </c>
      <c r="B1544" s="393"/>
      <c r="C1544" s="101">
        <v>13.57</v>
      </c>
      <c r="D1544" s="101">
        <v>2.23</v>
      </c>
      <c r="E1544" s="393"/>
      <c r="F1544" s="101">
        <v>8.3800000000000008</v>
      </c>
      <c r="G1544" s="101">
        <v>2.17</v>
      </c>
      <c r="H1544" s="393"/>
      <c r="I1544" s="101">
        <v>12.78</v>
      </c>
      <c r="J1544" s="101">
        <v>3.14</v>
      </c>
      <c r="K1544" s="393"/>
      <c r="L1544" s="393"/>
      <c r="M1544" s="297">
        <v>3.879</v>
      </c>
      <c r="N1544" s="297">
        <v>5.6109999999999998</v>
      </c>
      <c r="O1544" s="297">
        <v>14.148</v>
      </c>
    </row>
    <row r="1545" spans="1:15">
      <c r="A1545" s="296">
        <v>42346</v>
      </c>
      <c r="B1545" s="393"/>
      <c r="C1545" s="102">
        <v>13.56</v>
      </c>
      <c r="D1545" s="102">
        <v>2.21</v>
      </c>
      <c r="E1545" s="393"/>
      <c r="F1545" s="102">
        <v>8.3800000000000008</v>
      </c>
      <c r="G1545" s="102">
        <v>2.17</v>
      </c>
      <c r="H1545" s="393"/>
      <c r="I1545" s="102">
        <v>12.77</v>
      </c>
      <c r="J1545" s="102">
        <v>3.14</v>
      </c>
      <c r="K1545" s="393"/>
      <c r="L1545" s="393"/>
      <c r="M1545" s="297">
        <v>3.9670000000000001</v>
      </c>
      <c r="N1545" s="297">
        <v>5.6449999999999996</v>
      </c>
      <c r="O1545" s="297">
        <v>14.112</v>
      </c>
    </row>
    <row r="1546" spans="1:15">
      <c r="A1546" s="296">
        <v>42347</v>
      </c>
      <c r="B1546" s="393"/>
      <c r="C1546" s="101">
        <v>13.56</v>
      </c>
      <c r="D1546" s="101">
        <v>2.25</v>
      </c>
      <c r="E1546" s="393"/>
      <c r="F1546" s="101">
        <v>8.3699999999999992</v>
      </c>
      <c r="G1546" s="101">
        <v>2.2000000000000002</v>
      </c>
      <c r="H1546" s="393"/>
      <c r="I1546" s="101">
        <v>12.77</v>
      </c>
      <c r="J1546" s="101">
        <v>3.16</v>
      </c>
      <c r="K1546" s="393"/>
      <c r="L1546" s="393"/>
      <c r="M1546" s="297">
        <v>4.0510000000000002</v>
      </c>
      <c r="N1546" s="297">
        <v>5.7690000000000001</v>
      </c>
      <c r="O1546" s="297">
        <v>14.196999999999999</v>
      </c>
    </row>
    <row r="1547" spans="1:15">
      <c r="A1547" s="296">
        <v>42348</v>
      </c>
      <c r="B1547" s="393"/>
      <c r="C1547" s="102">
        <v>13.56</v>
      </c>
      <c r="D1547" s="102">
        <v>2.23</v>
      </c>
      <c r="E1547" s="393"/>
      <c r="F1547" s="102">
        <v>8.3699999999999992</v>
      </c>
      <c r="G1547" s="102">
        <v>2.17</v>
      </c>
      <c r="H1547" s="393"/>
      <c r="I1547" s="102">
        <v>12.77</v>
      </c>
      <c r="J1547" s="102">
        <v>3.15</v>
      </c>
      <c r="K1547" s="393"/>
      <c r="L1547" s="393"/>
      <c r="M1547" s="297">
        <v>4.0970000000000004</v>
      </c>
      <c r="N1547" s="297">
        <v>5.82</v>
      </c>
      <c r="O1547" s="297">
        <v>14.201000000000001</v>
      </c>
    </row>
    <row r="1548" spans="1:15">
      <c r="A1548" s="296">
        <v>42349</v>
      </c>
      <c r="B1548" s="393"/>
      <c r="C1548" s="101">
        <v>13.56</v>
      </c>
      <c r="D1548" s="101">
        <v>2.2000000000000002</v>
      </c>
      <c r="E1548" s="393"/>
      <c r="F1548" s="101">
        <v>8.3699999999999992</v>
      </c>
      <c r="G1548" s="101">
        <v>2.16</v>
      </c>
      <c r="H1548" s="393"/>
      <c r="I1548" s="101">
        <v>12.76</v>
      </c>
      <c r="J1548" s="101">
        <v>3.14</v>
      </c>
      <c r="K1548" s="393"/>
      <c r="L1548" s="393"/>
      <c r="M1548" s="297">
        <v>4.2270000000000003</v>
      </c>
      <c r="N1548" s="297">
        <v>5.9909999999999997</v>
      </c>
      <c r="O1548" s="297">
        <v>14.679</v>
      </c>
    </row>
    <row r="1549" spans="1:15">
      <c r="A1549" s="296">
        <v>42352</v>
      </c>
      <c r="B1549" s="393"/>
      <c r="C1549" s="102">
        <v>13.55</v>
      </c>
      <c r="D1549" s="102">
        <v>2.25</v>
      </c>
      <c r="E1549" s="393"/>
      <c r="F1549" s="102">
        <v>8.36</v>
      </c>
      <c r="G1549" s="102">
        <v>2.21</v>
      </c>
      <c r="H1549" s="393"/>
      <c r="I1549" s="102">
        <v>12.76</v>
      </c>
      <c r="J1549" s="102">
        <v>3.2</v>
      </c>
      <c r="K1549" s="393"/>
      <c r="L1549" s="393"/>
      <c r="M1549" s="297">
        <v>4.3369999999999997</v>
      </c>
      <c r="N1549" s="297">
        <v>6.2409999999999997</v>
      </c>
      <c r="O1549" s="297">
        <v>14.954000000000001</v>
      </c>
    </row>
    <row r="1550" spans="1:15">
      <c r="A1550" s="296">
        <v>42353</v>
      </c>
      <c r="B1550" s="393"/>
      <c r="C1550" s="101">
        <v>13.55</v>
      </c>
      <c r="D1550" s="101">
        <v>2.33</v>
      </c>
      <c r="E1550" s="393"/>
      <c r="F1550" s="101">
        <v>8.36</v>
      </c>
      <c r="G1550" s="101">
        <v>2.29</v>
      </c>
      <c r="H1550" s="393"/>
      <c r="I1550" s="101">
        <v>12.75</v>
      </c>
      <c r="J1550" s="101">
        <v>3.27</v>
      </c>
      <c r="K1550" s="393"/>
      <c r="L1550" s="393"/>
      <c r="M1550" s="297">
        <v>4.306</v>
      </c>
      <c r="N1550" s="297">
        <v>6.16</v>
      </c>
      <c r="O1550" s="297">
        <v>15.114000000000001</v>
      </c>
    </row>
    <row r="1551" spans="1:15">
      <c r="A1551" s="296">
        <v>42354</v>
      </c>
      <c r="B1551" s="393"/>
      <c r="C1551" s="102">
        <v>13.54</v>
      </c>
      <c r="D1551" s="102">
        <v>2.34</v>
      </c>
      <c r="E1551" s="393"/>
      <c r="F1551" s="102">
        <v>8.36</v>
      </c>
      <c r="G1551" s="102">
        <v>2.29</v>
      </c>
      <c r="H1551" s="393"/>
      <c r="I1551" s="102">
        <v>12.75</v>
      </c>
      <c r="J1551" s="102">
        <v>3.27</v>
      </c>
      <c r="K1551" s="393"/>
      <c r="L1551" s="393"/>
      <c r="M1551" s="297">
        <v>4.2779999999999996</v>
      </c>
      <c r="N1551" s="297">
        <v>6.125</v>
      </c>
      <c r="O1551" s="297">
        <v>15.257</v>
      </c>
    </row>
    <row r="1552" spans="1:15">
      <c r="A1552" s="296">
        <v>42355</v>
      </c>
      <c r="B1552" s="393"/>
      <c r="C1552" s="101">
        <v>13.54</v>
      </c>
      <c r="D1552" s="101">
        <v>2.27</v>
      </c>
      <c r="E1552" s="393"/>
      <c r="F1552" s="101">
        <v>8.35</v>
      </c>
      <c r="G1552" s="101">
        <v>2.25</v>
      </c>
      <c r="H1552" s="393"/>
      <c r="I1552" s="101">
        <v>12.75</v>
      </c>
      <c r="J1552" s="101">
        <v>3.22</v>
      </c>
      <c r="K1552" s="393"/>
      <c r="L1552" s="393"/>
      <c r="M1552" s="297">
        <v>4.2469999999999999</v>
      </c>
      <c r="N1552" s="297">
        <v>6.0620000000000003</v>
      </c>
      <c r="O1552" s="297">
        <v>15.461</v>
      </c>
    </row>
    <row r="1553" spans="1:15">
      <c r="A1553" s="296">
        <v>42356</v>
      </c>
      <c r="B1553" s="393"/>
      <c r="C1553" s="102">
        <v>13.54</v>
      </c>
      <c r="D1553" s="102">
        <v>2.23</v>
      </c>
      <c r="E1553" s="393"/>
      <c r="F1553" s="102">
        <v>8.35</v>
      </c>
      <c r="G1553" s="102">
        <v>2.2200000000000002</v>
      </c>
      <c r="H1553" s="393"/>
      <c r="I1553" s="102">
        <v>12.75</v>
      </c>
      <c r="J1553" s="102">
        <v>3.19</v>
      </c>
      <c r="K1553" s="393"/>
      <c r="L1553" s="393"/>
      <c r="M1553" s="297">
        <v>4.2789999999999999</v>
      </c>
      <c r="N1553" s="297">
        <v>6.1449999999999996</v>
      </c>
      <c r="O1553" s="297">
        <v>15.603999999999999</v>
      </c>
    </row>
    <row r="1554" spans="1:15">
      <c r="A1554" s="296">
        <v>42359</v>
      </c>
      <c r="B1554" s="393"/>
      <c r="C1554" s="101">
        <v>13.53</v>
      </c>
      <c r="D1554" s="101">
        <v>2.23</v>
      </c>
      <c r="E1554" s="393"/>
      <c r="F1554" s="101">
        <v>8.34</v>
      </c>
      <c r="G1554" s="101">
        <v>2.2200000000000002</v>
      </c>
      <c r="H1554" s="393"/>
      <c r="I1554" s="101">
        <v>12.74</v>
      </c>
      <c r="J1554" s="101">
        <v>3.19</v>
      </c>
      <c r="K1554" s="393"/>
      <c r="L1554" s="393"/>
      <c r="M1554" s="297">
        <v>4.29</v>
      </c>
      <c r="N1554" s="297">
        <v>6.1440000000000001</v>
      </c>
      <c r="O1554" s="297">
        <v>15.782999999999999</v>
      </c>
    </row>
    <row r="1555" spans="1:15">
      <c r="A1555" s="296">
        <v>42360</v>
      </c>
      <c r="B1555" s="393"/>
      <c r="C1555" s="102">
        <v>13.53</v>
      </c>
      <c r="D1555" s="102">
        <v>2.2799999999999998</v>
      </c>
      <c r="E1555" s="393"/>
      <c r="F1555" s="102">
        <v>8.34</v>
      </c>
      <c r="G1555" s="102">
        <v>2.2599999999999998</v>
      </c>
      <c r="H1555" s="393"/>
      <c r="I1555" s="102">
        <v>12.73</v>
      </c>
      <c r="J1555" s="102">
        <v>3.24</v>
      </c>
      <c r="K1555" s="393"/>
      <c r="L1555" s="393"/>
      <c r="M1555" s="297">
        <v>4.3079999999999998</v>
      </c>
      <c r="N1555" s="297">
        <v>6.1470000000000002</v>
      </c>
      <c r="O1555" s="297">
        <v>15.724</v>
      </c>
    </row>
    <row r="1556" spans="1:15">
      <c r="A1556" s="296">
        <v>42361</v>
      </c>
      <c r="B1556" s="393"/>
      <c r="C1556" s="101">
        <v>13.52</v>
      </c>
      <c r="D1556" s="101">
        <v>2.3199999999999998</v>
      </c>
      <c r="E1556" s="393"/>
      <c r="F1556" s="101">
        <v>8.34</v>
      </c>
      <c r="G1556" s="101">
        <v>2.29</v>
      </c>
      <c r="H1556" s="393"/>
      <c r="I1556" s="101">
        <v>12.73</v>
      </c>
      <c r="J1556" s="101">
        <v>3.27</v>
      </c>
      <c r="K1556" s="393"/>
      <c r="L1556" s="393"/>
      <c r="M1556" s="297">
        <v>4.3209999999999997</v>
      </c>
      <c r="N1556" s="297">
        <v>6.1319999999999997</v>
      </c>
      <c r="O1556" s="297">
        <v>15.661</v>
      </c>
    </row>
    <row r="1557" spans="1:15">
      <c r="A1557" s="296">
        <v>42362</v>
      </c>
      <c r="B1557" s="393"/>
      <c r="C1557" s="102">
        <v>13.52</v>
      </c>
      <c r="D1557" s="102">
        <v>2.3199999999999998</v>
      </c>
      <c r="E1557" s="393"/>
      <c r="F1557" s="102">
        <v>8.33</v>
      </c>
      <c r="G1557" s="102">
        <v>2.29</v>
      </c>
      <c r="H1557" s="393"/>
      <c r="I1557" s="102">
        <v>12.73</v>
      </c>
      <c r="J1557" s="102">
        <v>3.27</v>
      </c>
      <c r="K1557" s="393"/>
      <c r="L1557" s="393"/>
      <c r="M1557" s="297">
        <v>4.32</v>
      </c>
      <c r="N1557" s="297">
        <v>6.1230000000000002</v>
      </c>
      <c r="O1557" s="297">
        <v>15.557</v>
      </c>
    </row>
    <row r="1558" spans="1:15">
      <c r="A1558" s="296">
        <v>42366</v>
      </c>
      <c r="B1558" s="393"/>
      <c r="C1558" s="101">
        <v>13.51</v>
      </c>
      <c r="D1558" s="101">
        <v>2.25</v>
      </c>
      <c r="E1558" s="393"/>
      <c r="F1558" s="101">
        <v>8.32</v>
      </c>
      <c r="G1558" s="101">
        <v>2.2400000000000002</v>
      </c>
      <c r="H1558" s="393"/>
      <c r="I1558" s="101">
        <v>12.72</v>
      </c>
      <c r="J1558" s="101">
        <v>3.21</v>
      </c>
      <c r="K1558" s="393"/>
      <c r="L1558" s="393"/>
      <c r="M1558" s="297">
        <v>4.3410000000000002</v>
      </c>
      <c r="N1558" s="297">
        <v>6.149</v>
      </c>
      <c r="O1558" s="297">
        <v>15.6</v>
      </c>
    </row>
    <row r="1559" spans="1:15">
      <c r="A1559" s="296">
        <v>42367</v>
      </c>
      <c r="B1559" s="393"/>
      <c r="C1559" s="102">
        <v>13.51</v>
      </c>
      <c r="D1559" s="102">
        <v>2.3199999999999998</v>
      </c>
      <c r="E1559" s="393"/>
      <c r="F1559" s="102">
        <v>8.32</v>
      </c>
      <c r="G1559" s="102">
        <v>2.29</v>
      </c>
      <c r="H1559" s="393"/>
      <c r="I1559" s="102">
        <v>12.72</v>
      </c>
      <c r="J1559" s="102">
        <v>3.27</v>
      </c>
      <c r="K1559" s="393"/>
      <c r="L1559" s="393"/>
      <c r="M1559" s="297">
        <v>4.3230000000000004</v>
      </c>
      <c r="N1559" s="297">
        <v>6.1079999999999997</v>
      </c>
      <c r="O1559" s="297">
        <v>15.688000000000001</v>
      </c>
    </row>
    <row r="1560" spans="1:15">
      <c r="A1560" s="296">
        <v>42368</v>
      </c>
      <c r="B1560" s="393"/>
      <c r="C1560" s="101">
        <v>13.5</v>
      </c>
      <c r="D1560" s="101">
        <v>2.3199999999999998</v>
      </c>
      <c r="E1560" s="393"/>
      <c r="F1560" s="101">
        <v>8.32</v>
      </c>
      <c r="G1560" s="101">
        <v>2.2799999999999998</v>
      </c>
      <c r="H1560" s="393"/>
      <c r="I1560" s="101">
        <v>12.71</v>
      </c>
      <c r="J1560" s="101">
        <v>3.26</v>
      </c>
      <c r="K1560" s="393"/>
      <c r="L1560" s="393"/>
      <c r="M1560" s="297">
        <v>4.3289999999999997</v>
      </c>
      <c r="N1560" s="297">
        <v>6.6159999999999997</v>
      </c>
      <c r="O1560" s="297">
        <v>15.743</v>
      </c>
    </row>
    <row r="1561" spans="1:15">
      <c r="A1561" s="296">
        <v>42369</v>
      </c>
      <c r="B1561" s="393"/>
      <c r="C1561" s="102">
        <v>13.5</v>
      </c>
      <c r="D1561" s="102">
        <v>2.3199999999999998</v>
      </c>
      <c r="E1561" s="393"/>
      <c r="F1561" s="102">
        <v>8.31</v>
      </c>
      <c r="G1561" s="102">
        <v>2.2799999999999998</v>
      </c>
      <c r="H1561" s="393"/>
      <c r="I1561" s="102">
        <v>12.71</v>
      </c>
      <c r="J1561" s="102">
        <v>3.27</v>
      </c>
      <c r="K1561" s="393"/>
      <c r="L1561" s="393"/>
      <c r="M1561" s="297">
        <v>4.3029999999999999</v>
      </c>
      <c r="N1561" s="297">
        <v>6.6559999999999997</v>
      </c>
      <c r="O1561" s="297">
        <v>16.033999999999999</v>
      </c>
    </row>
    <row r="1562" spans="1:15">
      <c r="A1562" s="296">
        <v>42373</v>
      </c>
      <c r="B1562" s="393"/>
      <c r="C1562" s="101">
        <v>13.44</v>
      </c>
      <c r="D1562" s="101">
        <v>2.23</v>
      </c>
      <c r="E1562" s="393"/>
      <c r="F1562" s="101">
        <v>8.32</v>
      </c>
      <c r="G1562" s="101">
        <v>2.25</v>
      </c>
      <c r="H1562" s="393"/>
      <c r="I1562" s="101">
        <v>12.88</v>
      </c>
      <c r="J1562" s="101">
        <v>3.23</v>
      </c>
      <c r="K1562" s="393"/>
      <c r="L1562" s="393"/>
      <c r="M1562" s="297">
        <v>4.3179999999999996</v>
      </c>
      <c r="N1562" s="297">
        <v>6.774</v>
      </c>
      <c r="O1562" s="297">
        <v>16.276</v>
      </c>
    </row>
    <row r="1563" spans="1:15">
      <c r="A1563" s="296">
        <v>42374</v>
      </c>
      <c r="B1563" s="393"/>
      <c r="C1563" s="102">
        <v>13.44</v>
      </c>
      <c r="D1563" s="102">
        <v>2.23</v>
      </c>
      <c r="E1563" s="393"/>
      <c r="F1563" s="102">
        <v>8.32</v>
      </c>
      <c r="G1563" s="102">
        <v>2.25</v>
      </c>
      <c r="H1563" s="393"/>
      <c r="I1563" s="102">
        <v>12.88</v>
      </c>
      <c r="J1563" s="102">
        <v>3.25</v>
      </c>
      <c r="K1563" s="393"/>
      <c r="L1563" s="393"/>
      <c r="M1563" s="297">
        <v>4.3109999999999999</v>
      </c>
      <c r="N1563" s="297">
        <v>7.0090000000000003</v>
      </c>
      <c r="O1563" s="297">
        <v>16.395</v>
      </c>
    </row>
    <row r="1564" spans="1:15">
      <c r="A1564" s="296">
        <v>42375</v>
      </c>
      <c r="B1564" s="393"/>
      <c r="C1564" s="101">
        <v>13.44</v>
      </c>
      <c r="D1564" s="101">
        <v>2.2000000000000002</v>
      </c>
      <c r="E1564" s="393"/>
      <c r="F1564" s="101">
        <v>8.31</v>
      </c>
      <c r="G1564" s="101">
        <v>2.2200000000000002</v>
      </c>
      <c r="H1564" s="393"/>
      <c r="I1564" s="101">
        <v>12.88</v>
      </c>
      <c r="J1564" s="101">
        <v>3.22</v>
      </c>
      <c r="K1564" s="393"/>
      <c r="L1564" s="393"/>
      <c r="M1564" s="297">
        <v>4.2939999999999996</v>
      </c>
      <c r="N1564" s="297">
        <v>7.0410000000000004</v>
      </c>
      <c r="O1564" s="297">
        <v>16.501999999999999</v>
      </c>
    </row>
    <row r="1565" spans="1:15">
      <c r="A1565" s="296">
        <v>42376</v>
      </c>
      <c r="B1565" s="393"/>
      <c r="C1565" s="102">
        <v>13.43</v>
      </c>
      <c r="D1565" s="102">
        <v>2.2799999999999998</v>
      </c>
      <c r="E1565" s="393"/>
      <c r="F1565" s="102">
        <v>8.31</v>
      </c>
      <c r="G1565" s="102">
        <v>2.2799999999999998</v>
      </c>
      <c r="H1565" s="393"/>
      <c r="I1565" s="102">
        <v>12.88</v>
      </c>
      <c r="J1565" s="102">
        <v>3.3</v>
      </c>
      <c r="K1565" s="393"/>
      <c r="L1565" s="393"/>
      <c r="M1565" s="297">
        <v>4.3890000000000002</v>
      </c>
      <c r="N1565" s="297">
        <v>7.1959999999999997</v>
      </c>
      <c r="O1565" s="297">
        <v>16.683</v>
      </c>
    </row>
    <row r="1566" spans="1:15">
      <c r="A1566" s="296">
        <v>42377</v>
      </c>
      <c r="B1566" s="393"/>
      <c r="C1566" s="101">
        <v>13.43</v>
      </c>
      <c r="D1566" s="101">
        <v>2.25</v>
      </c>
      <c r="E1566" s="393"/>
      <c r="F1566" s="101">
        <v>8.31</v>
      </c>
      <c r="G1566" s="101">
        <v>2.2599999999999998</v>
      </c>
      <c r="H1566" s="393"/>
      <c r="I1566" s="101">
        <v>12.87</v>
      </c>
      <c r="J1566" s="101">
        <v>3.27</v>
      </c>
      <c r="K1566" s="393"/>
      <c r="L1566" s="393"/>
      <c r="M1566" s="297">
        <v>4.3460000000000001</v>
      </c>
      <c r="N1566" s="297">
        <v>7.16</v>
      </c>
      <c r="O1566" s="297">
        <v>16.670999999999999</v>
      </c>
    </row>
    <row r="1567" spans="1:15">
      <c r="A1567" s="296">
        <v>42380</v>
      </c>
      <c r="B1567" s="393"/>
      <c r="C1567" s="102">
        <v>13.42</v>
      </c>
      <c r="D1567" s="102">
        <v>2.2799999999999998</v>
      </c>
      <c r="E1567" s="393"/>
      <c r="F1567" s="102">
        <v>8.3000000000000007</v>
      </c>
      <c r="G1567" s="102">
        <v>2.29</v>
      </c>
      <c r="H1567" s="393"/>
      <c r="I1567" s="102">
        <v>12.86</v>
      </c>
      <c r="J1567" s="102">
        <v>3.3</v>
      </c>
      <c r="K1567" s="393"/>
      <c r="L1567" s="393"/>
      <c r="M1567" s="297">
        <v>4.3879999999999999</v>
      </c>
      <c r="N1567" s="297">
        <v>7.2279999999999998</v>
      </c>
      <c r="O1567" s="297">
        <v>16.832000000000001</v>
      </c>
    </row>
    <row r="1568" spans="1:15">
      <c r="A1568" s="296">
        <v>42381</v>
      </c>
      <c r="B1568" s="393"/>
      <c r="C1568" s="101">
        <v>13.42</v>
      </c>
      <c r="D1568" s="101">
        <v>2.2999999999999998</v>
      </c>
      <c r="E1568" s="393"/>
      <c r="F1568" s="101">
        <v>8.3000000000000007</v>
      </c>
      <c r="G1568" s="101">
        <v>2.31</v>
      </c>
      <c r="H1568" s="393"/>
      <c r="I1568" s="101">
        <v>12.86</v>
      </c>
      <c r="J1568" s="101">
        <v>3.31</v>
      </c>
      <c r="K1568" s="393"/>
      <c r="L1568" s="393"/>
      <c r="M1568" s="297">
        <v>4.4290000000000003</v>
      </c>
      <c r="N1568" s="297">
        <v>7.3280000000000003</v>
      </c>
      <c r="O1568" s="297">
        <v>17.077000000000002</v>
      </c>
    </row>
    <row r="1569" spans="1:15">
      <c r="A1569" s="296">
        <v>42382</v>
      </c>
      <c r="B1569" s="393"/>
      <c r="C1569" s="102">
        <v>13.42</v>
      </c>
      <c r="D1569" s="102">
        <v>2.2999999999999998</v>
      </c>
      <c r="E1569" s="393"/>
      <c r="F1569" s="102">
        <v>8.2899999999999991</v>
      </c>
      <c r="G1569" s="102">
        <v>2.2999999999999998</v>
      </c>
      <c r="H1569" s="393"/>
      <c r="I1569" s="102">
        <v>12.86</v>
      </c>
      <c r="J1569" s="102">
        <v>3.3</v>
      </c>
      <c r="K1569" s="393"/>
      <c r="L1569" s="393"/>
      <c r="M1569" s="297">
        <v>4.4569999999999999</v>
      </c>
      <c r="N1569" s="297">
        <v>7.37</v>
      </c>
      <c r="O1569" s="297">
        <v>17.088000000000001</v>
      </c>
    </row>
    <row r="1570" spans="1:15">
      <c r="A1570" s="296">
        <v>42383</v>
      </c>
      <c r="B1570" s="393"/>
      <c r="C1570" s="101">
        <v>13.42</v>
      </c>
      <c r="D1570" s="101">
        <v>2.35</v>
      </c>
      <c r="E1570" s="393"/>
      <c r="F1570" s="101">
        <v>8.2899999999999991</v>
      </c>
      <c r="G1570" s="101">
        <v>2.35</v>
      </c>
      <c r="H1570" s="393"/>
      <c r="I1570" s="101">
        <v>12.86</v>
      </c>
      <c r="J1570" s="101">
        <v>3.36</v>
      </c>
      <c r="K1570" s="393"/>
      <c r="L1570" s="393"/>
      <c r="M1570" s="297">
        <v>4.5659999999999998</v>
      </c>
      <c r="N1570" s="297">
        <v>7.4489999999999998</v>
      </c>
      <c r="O1570" s="297">
        <v>17.257000000000001</v>
      </c>
    </row>
    <row r="1571" spans="1:15">
      <c r="A1571" s="296">
        <v>42384</v>
      </c>
      <c r="B1571" s="393"/>
      <c r="C1571" s="102">
        <v>13.41</v>
      </c>
      <c r="D1571" s="102">
        <v>2.33</v>
      </c>
      <c r="E1571" s="393"/>
      <c r="F1571" s="102">
        <v>8.2899999999999991</v>
      </c>
      <c r="G1571" s="102">
        <v>2.34</v>
      </c>
      <c r="H1571" s="393"/>
      <c r="I1571" s="102">
        <v>12.85</v>
      </c>
      <c r="J1571" s="102">
        <v>3.34</v>
      </c>
      <c r="K1571" s="393"/>
      <c r="L1571" s="393"/>
      <c r="M1571" s="297">
        <v>4.6269999999999998</v>
      </c>
      <c r="N1571" s="297">
        <v>7.55</v>
      </c>
      <c r="O1571" s="297">
        <v>17.196999999999999</v>
      </c>
    </row>
    <row r="1572" spans="1:15">
      <c r="A1572" s="296">
        <v>42387</v>
      </c>
      <c r="B1572" s="393"/>
      <c r="C1572" s="101">
        <v>13.4</v>
      </c>
      <c r="D1572" s="101">
        <v>2.37</v>
      </c>
      <c r="E1572" s="393"/>
      <c r="F1572" s="101">
        <v>8.2799999999999994</v>
      </c>
      <c r="G1572" s="101">
        <v>2.4</v>
      </c>
      <c r="H1572" s="393"/>
      <c r="I1572" s="101">
        <v>12.85</v>
      </c>
      <c r="J1572" s="101">
        <v>3.4</v>
      </c>
      <c r="K1572" s="393"/>
      <c r="L1572" s="393"/>
      <c r="M1572" s="297">
        <v>4.7290000000000001</v>
      </c>
      <c r="N1572" s="297">
        <v>7.7030000000000003</v>
      </c>
      <c r="O1572" s="297">
        <v>17.542000000000002</v>
      </c>
    </row>
    <row r="1573" spans="1:15">
      <c r="A1573" s="296">
        <v>42388</v>
      </c>
      <c r="B1573" s="393"/>
      <c r="C1573" s="102">
        <v>13.4</v>
      </c>
      <c r="D1573" s="102">
        <v>2.38</v>
      </c>
      <c r="E1573" s="393"/>
      <c r="F1573" s="102">
        <v>8.2799999999999994</v>
      </c>
      <c r="G1573" s="102">
        <v>2.41</v>
      </c>
      <c r="H1573" s="393"/>
      <c r="I1573" s="102">
        <v>12.84</v>
      </c>
      <c r="J1573" s="102">
        <v>3.4</v>
      </c>
      <c r="K1573" s="393"/>
      <c r="L1573" s="393"/>
      <c r="M1573" s="297">
        <v>4.7190000000000003</v>
      </c>
      <c r="N1573" s="297">
        <v>7.6849999999999996</v>
      </c>
      <c r="O1573" s="297">
        <v>17.852</v>
      </c>
    </row>
    <row r="1574" spans="1:15">
      <c r="A1574" s="296">
        <v>42389</v>
      </c>
      <c r="B1574" s="393"/>
      <c r="C1574" s="101">
        <v>13.4</v>
      </c>
      <c r="D1574" s="101">
        <v>2.35</v>
      </c>
      <c r="E1574" s="393"/>
      <c r="F1574" s="101">
        <v>8.2799999999999994</v>
      </c>
      <c r="G1574" s="101">
        <v>2.4</v>
      </c>
      <c r="H1574" s="393"/>
      <c r="I1574" s="101">
        <v>12.84</v>
      </c>
      <c r="J1574" s="101">
        <v>3.39</v>
      </c>
      <c r="K1574" s="393"/>
      <c r="L1574" s="393"/>
      <c r="M1574" s="297">
        <v>4.859</v>
      </c>
      <c r="N1574" s="297">
        <v>7.9139999999999997</v>
      </c>
      <c r="O1574" s="297">
        <v>17.690000000000001</v>
      </c>
    </row>
    <row r="1575" spans="1:15">
      <c r="A1575" s="296">
        <v>42390</v>
      </c>
      <c r="B1575" s="393"/>
      <c r="C1575" s="102">
        <v>13.4</v>
      </c>
      <c r="D1575" s="102">
        <v>2.34</v>
      </c>
      <c r="E1575" s="393"/>
      <c r="F1575" s="102">
        <v>8.27</v>
      </c>
      <c r="G1575" s="102">
        <v>2.39</v>
      </c>
      <c r="H1575" s="393"/>
      <c r="I1575" s="102">
        <v>12.84</v>
      </c>
      <c r="J1575" s="102">
        <v>3.38</v>
      </c>
      <c r="K1575" s="393"/>
      <c r="L1575" s="393"/>
      <c r="M1575" s="297">
        <v>4.883</v>
      </c>
      <c r="N1575" s="297">
        <v>7.7969999999999997</v>
      </c>
      <c r="O1575" s="297">
        <v>17.666</v>
      </c>
    </row>
    <row r="1576" spans="1:15">
      <c r="A1576" s="296">
        <v>42391</v>
      </c>
      <c r="B1576" s="393"/>
      <c r="C1576" s="101">
        <v>13.39</v>
      </c>
      <c r="D1576" s="101">
        <v>2.34</v>
      </c>
      <c r="E1576" s="393"/>
      <c r="F1576" s="101">
        <v>8.27</v>
      </c>
      <c r="G1576" s="101">
        <v>2.38</v>
      </c>
      <c r="H1576" s="393"/>
      <c r="I1576" s="101">
        <v>12.83</v>
      </c>
      <c r="J1576" s="101">
        <v>3.38</v>
      </c>
      <c r="K1576" s="393"/>
      <c r="L1576" s="393"/>
      <c r="M1576" s="297">
        <v>4.7510000000000003</v>
      </c>
      <c r="N1576" s="297">
        <v>7.585</v>
      </c>
      <c r="O1576" s="297">
        <v>17.372</v>
      </c>
    </row>
    <row r="1577" spans="1:15">
      <c r="A1577" s="296">
        <v>42394</v>
      </c>
      <c r="B1577" s="393"/>
      <c r="C1577" s="102">
        <v>13.39</v>
      </c>
      <c r="D1577" s="102">
        <v>2.33</v>
      </c>
      <c r="E1577" s="393"/>
      <c r="F1577" s="102">
        <v>8.26</v>
      </c>
      <c r="G1577" s="102">
        <v>2.37</v>
      </c>
      <c r="H1577" s="393"/>
      <c r="I1577" s="102">
        <v>12.83</v>
      </c>
      <c r="J1577" s="102">
        <v>3.36</v>
      </c>
      <c r="K1577" s="393"/>
      <c r="L1577" s="393"/>
      <c r="M1577" s="297">
        <v>4.7210000000000001</v>
      </c>
      <c r="N1577" s="297">
        <v>7.54</v>
      </c>
      <c r="O1577" s="297">
        <v>16.834</v>
      </c>
    </row>
    <row r="1578" spans="1:15">
      <c r="A1578" s="296">
        <v>42395</v>
      </c>
      <c r="B1578" s="393"/>
      <c r="C1578" s="101">
        <v>13.38</v>
      </c>
      <c r="D1578" s="101">
        <v>2.29</v>
      </c>
      <c r="E1578" s="393"/>
      <c r="F1578" s="101">
        <v>8.26</v>
      </c>
      <c r="G1578" s="101">
        <v>2.34</v>
      </c>
      <c r="H1578" s="393"/>
      <c r="I1578" s="101">
        <v>12.82</v>
      </c>
      <c r="J1578" s="101">
        <v>3.34</v>
      </c>
      <c r="K1578" s="393"/>
      <c r="L1578" s="393"/>
      <c r="M1578" s="297">
        <v>4.734</v>
      </c>
      <c r="N1578" s="297">
        <v>7.577</v>
      </c>
      <c r="O1578" s="297">
        <v>17.16</v>
      </c>
    </row>
    <row r="1579" spans="1:15">
      <c r="A1579" s="296">
        <v>42396</v>
      </c>
      <c r="B1579" s="393"/>
      <c r="C1579" s="102">
        <v>13.38</v>
      </c>
      <c r="D1579" s="102">
        <v>2.27</v>
      </c>
      <c r="E1579" s="393"/>
      <c r="F1579" s="102">
        <v>8.26</v>
      </c>
      <c r="G1579" s="102">
        <v>2.33</v>
      </c>
      <c r="H1579" s="393"/>
      <c r="I1579" s="102">
        <v>12.82</v>
      </c>
      <c r="J1579" s="102">
        <v>3.32</v>
      </c>
      <c r="K1579" s="393"/>
      <c r="L1579" s="393"/>
      <c r="M1579" s="297">
        <v>4.6710000000000003</v>
      </c>
      <c r="N1579" s="297">
        <v>7.4749999999999996</v>
      </c>
      <c r="O1579" s="297">
        <v>17.18</v>
      </c>
    </row>
    <row r="1580" spans="1:15">
      <c r="A1580" s="296">
        <v>42397</v>
      </c>
      <c r="B1580" s="393"/>
      <c r="C1580" s="101">
        <v>13.38</v>
      </c>
      <c r="D1580" s="101">
        <v>2.2200000000000002</v>
      </c>
      <c r="E1580" s="393"/>
      <c r="F1580" s="101">
        <v>8.25</v>
      </c>
      <c r="G1580" s="101">
        <v>2.2799999999999998</v>
      </c>
      <c r="H1580" s="393"/>
      <c r="I1580" s="101">
        <v>12.82</v>
      </c>
      <c r="J1580" s="101">
        <v>3.27</v>
      </c>
      <c r="K1580" s="393"/>
      <c r="L1580" s="393"/>
      <c r="M1580" s="297">
        <v>4.5999999999999996</v>
      </c>
      <c r="N1580" s="297">
        <v>7.3940000000000001</v>
      </c>
      <c r="O1580" s="297">
        <v>17.213000000000001</v>
      </c>
    </row>
    <row r="1581" spans="1:15">
      <c r="A1581" s="296">
        <v>42398</v>
      </c>
      <c r="B1581" s="393"/>
      <c r="C1581" s="102">
        <v>13.37</v>
      </c>
      <c r="D1581" s="102">
        <v>2.14</v>
      </c>
      <c r="E1581" s="393"/>
      <c r="F1581" s="102">
        <v>8.25</v>
      </c>
      <c r="G1581" s="102">
        <v>2.2000000000000002</v>
      </c>
      <c r="H1581" s="393"/>
      <c r="I1581" s="102">
        <v>12.82</v>
      </c>
      <c r="J1581" s="102">
        <v>3.19</v>
      </c>
      <c r="K1581" s="393"/>
      <c r="L1581" s="393"/>
      <c r="M1581" s="297">
        <v>4.524</v>
      </c>
      <c r="N1581" s="297">
        <v>7.3390000000000004</v>
      </c>
      <c r="O1581" s="297">
        <v>17.023</v>
      </c>
    </row>
    <row r="1582" spans="1:15">
      <c r="A1582" s="296">
        <v>42400</v>
      </c>
      <c r="B1582" s="393"/>
      <c r="C1582" s="101">
        <v>13.37</v>
      </c>
      <c r="D1582" s="101">
        <v>2.14</v>
      </c>
      <c r="E1582" s="393"/>
      <c r="F1582" s="101">
        <v>8.25</v>
      </c>
      <c r="G1582" s="101">
        <v>2.2000000000000002</v>
      </c>
      <c r="H1582" s="393"/>
      <c r="I1582" s="101">
        <v>12.81</v>
      </c>
      <c r="J1582" s="101">
        <v>3.19</v>
      </c>
      <c r="K1582" s="393"/>
      <c r="L1582" s="393"/>
      <c r="M1582" s="297"/>
      <c r="N1582" s="297"/>
      <c r="O1582" s="297"/>
    </row>
    <row r="1583" spans="1:15">
      <c r="A1583" s="296">
        <v>42401</v>
      </c>
      <c r="B1583" s="393"/>
      <c r="C1583" s="102">
        <v>13.37</v>
      </c>
      <c r="D1583" s="102">
        <v>2.15</v>
      </c>
      <c r="E1583" s="393"/>
      <c r="F1583" s="102">
        <v>8.3800000000000008</v>
      </c>
      <c r="G1583" s="102">
        <v>2.2400000000000002</v>
      </c>
      <c r="H1583" s="393"/>
      <c r="I1583" s="102">
        <v>12.88</v>
      </c>
      <c r="J1583" s="102">
        <v>3.14</v>
      </c>
      <c r="K1583" s="393"/>
      <c r="L1583" s="393"/>
      <c r="M1583" s="297">
        <v>4.5910000000000002</v>
      </c>
      <c r="N1583" s="297">
        <v>6.67</v>
      </c>
      <c r="O1583" s="297">
        <v>14.523999999999999</v>
      </c>
    </row>
    <row r="1584" spans="1:15">
      <c r="A1584" s="296">
        <v>42402</v>
      </c>
      <c r="B1584" s="393"/>
      <c r="C1584" s="101">
        <v>13.36</v>
      </c>
      <c r="D1584" s="101">
        <v>2.15</v>
      </c>
      <c r="E1584" s="393"/>
      <c r="F1584" s="101">
        <v>8.3699999999999992</v>
      </c>
      <c r="G1584" s="101">
        <v>2.2200000000000002</v>
      </c>
      <c r="H1584" s="393"/>
      <c r="I1584" s="101">
        <v>12.88</v>
      </c>
      <c r="J1584" s="101">
        <v>3.13</v>
      </c>
      <c r="K1584" s="393"/>
      <c r="L1584" s="393"/>
      <c r="M1584" s="297">
        <v>4.6340000000000003</v>
      </c>
      <c r="N1584" s="297">
        <v>6.7160000000000002</v>
      </c>
      <c r="O1584" s="297">
        <v>14.548999999999999</v>
      </c>
    </row>
    <row r="1585" spans="1:15">
      <c r="A1585" s="296">
        <v>42403</v>
      </c>
      <c r="B1585" s="393"/>
      <c r="C1585" s="102">
        <v>13.36</v>
      </c>
      <c r="D1585" s="102">
        <v>2.11</v>
      </c>
      <c r="E1585" s="393"/>
      <c r="F1585" s="102">
        <v>8.3699999999999992</v>
      </c>
      <c r="G1585" s="102">
        <v>2.2000000000000002</v>
      </c>
      <c r="H1585" s="393"/>
      <c r="I1585" s="102">
        <v>12.87</v>
      </c>
      <c r="J1585" s="102">
        <v>3.1</v>
      </c>
      <c r="K1585" s="393"/>
      <c r="L1585" s="393"/>
      <c r="M1585" s="297">
        <v>4.6740000000000004</v>
      </c>
      <c r="N1585" s="297">
        <v>6.8449999999999998</v>
      </c>
      <c r="O1585" s="297">
        <v>14.694000000000001</v>
      </c>
    </row>
    <row r="1586" spans="1:15">
      <c r="A1586" s="296">
        <v>42404</v>
      </c>
      <c r="B1586" s="393"/>
      <c r="C1586" s="101">
        <v>13.36</v>
      </c>
      <c r="D1586" s="101">
        <v>2.14</v>
      </c>
      <c r="E1586" s="393"/>
      <c r="F1586" s="101">
        <v>8.3699999999999992</v>
      </c>
      <c r="G1586" s="101">
        <v>2.2200000000000002</v>
      </c>
      <c r="H1586" s="393"/>
      <c r="I1586" s="101">
        <v>12.87</v>
      </c>
      <c r="J1586" s="101">
        <v>3.13</v>
      </c>
      <c r="K1586" s="393"/>
      <c r="L1586" s="393"/>
      <c r="M1586" s="297">
        <v>4.673</v>
      </c>
      <c r="N1586" s="297">
        <v>6.8689999999999998</v>
      </c>
      <c r="O1586" s="297">
        <v>14.667</v>
      </c>
    </row>
    <row r="1587" spans="1:15">
      <c r="A1587" s="296">
        <v>42405</v>
      </c>
      <c r="B1587" s="393"/>
      <c r="C1587" s="102">
        <v>13.36</v>
      </c>
      <c r="D1587" s="102">
        <v>2.13</v>
      </c>
      <c r="E1587" s="393"/>
      <c r="F1587" s="102">
        <v>8.3699999999999992</v>
      </c>
      <c r="G1587" s="102">
        <v>2.2200000000000002</v>
      </c>
      <c r="H1587" s="393"/>
      <c r="I1587" s="102">
        <v>12.87</v>
      </c>
      <c r="J1587" s="102">
        <v>3.12</v>
      </c>
      <c r="K1587" s="393"/>
      <c r="L1587" s="393"/>
      <c r="M1587" s="297">
        <v>4.6669999999999998</v>
      </c>
      <c r="N1587" s="297">
        <v>6.9329999999999998</v>
      </c>
      <c r="O1587" s="297">
        <v>14.792999999999999</v>
      </c>
    </row>
    <row r="1588" spans="1:15">
      <c r="A1588" s="296">
        <v>42408</v>
      </c>
      <c r="B1588" s="393"/>
      <c r="C1588" s="101">
        <v>13.35</v>
      </c>
      <c r="D1588" s="101">
        <v>2.0499999999999998</v>
      </c>
      <c r="E1588" s="393"/>
      <c r="F1588" s="101">
        <v>8.36</v>
      </c>
      <c r="G1588" s="101">
        <v>2.17</v>
      </c>
      <c r="H1588" s="393"/>
      <c r="I1588" s="101">
        <v>12.86</v>
      </c>
      <c r="J1588" s="101">
        <v>3.06</v>
      </c>
      <c r="K1588" s="393"/>
      <c r="L1588" s="393"/>
      <c r="M1588" s="297">
        <v>4.7770000000000001</v>
      </c>
      <c r="N1588" s="297">
        <v>7.1050000000000004</v>
      </c>
      <c r="O1588" s="297">
        <v>14.984</v>
      </c>
    </row>
    <row r="1589" spans="1:15">
      <c r="A1589" s="296">
        <v>42409</v>
      </c>
      <c r="B1589" s="393"/>
      <c r="C1589" s="102">
        <v>13.34</v>
      </c>
      <c r="D1589" s="102">
        <v>2.0699999999999998</v>
      </c>
      <c r="E1589" s="393"/>
      <c r="F1589" s="102">
        <v>8.35</v>
      </c>
      <c r="G1589" s="102">
        <v>2.2000000000000002</v>
      </c>
      <c r="H1589" s="393"/>
      <c r="I1589" s="102">
        <v>12.86</v>
      </c>
      <c r="J1589" s="102">
        <v>3.1</v>
      </c>
      <c r="K1589" s="393"/>
      <c r="L1589" s="393"/>
      <c r="M1589" s="297">
        <v>4.8860000000000001</v>
      </c>
      <c r="N1589" s="297">
        <v>7.2720000000000002</v>
      </c>
      <c r="O1589" s="297">
        <v>15.292</v>
      </c>
    </row>
    <row r="1590" spans="1:15">
      <c r="A1590" s="296">
        <v>42410</v>
      </c>
      <c r="B1590" s="393"/>
      <c r="C1590" s="101">
        <v>13.34</v>
      </c>
      <c r="D1590" s="101">
        <v>2.08</v>
      </c>
      <c r="E1590" s="393"/>
      <c r="F1590" s="101">
        <v>8.35</v>
      </c>
      <c r="G1590" s="101">
        <v>2.21</v>
      </c>
      <c r="H1590" s="393"/>
      <c r="I1590" s="101">
        <v>12.85</v>
      </c>
      <c r="J1590" s="101">
        <v>3.12</v>
      </c>
      <c r="K1590" s="393"/>
      <c r="L1590" s="393"/>
      <c r="M1590" s="297">
        <v>4.8860000000000001</v>
      </c>
      <c r="N1590" s="297">
        <v>7.2350000000000003</v>
      </c>
      <c r="O1590" s="297">
        <v>15.313000000000001</v>
      </c>
    </row>
    <row r="1591" spans="1:15">
      <c r="A1591" s="296">
        <v>42411</v>
      </c>
      <c r="B1591" s="393"/>
      <c r="C1591" s="102">
        <v>13.34</v>
      </c>
      <c r="D1591" s="102">
        <v>2.0299999999999998</v>
      </c>
      <c r="E1591" s="393"/>
      <c r="F1591" s="102">
        <v>8.35</v>
      </c>
      <c r="G1591" s="102">
        <v>2.2000000000000002</v>
      </c>
      <c r="H1591" s="393"/>
      <c r="I1591" s="102">
        <v>12.85</v>
      </c>
      <c r="J1591" s="102">
        <v>3.09</v>
      </c>
      <c r="K1591" s="393"/>
      <c r="L1591" s="393"/>
      <c r="M1591" s="297">
        <v>5</v>
      </c>
      <c r="N1591" s="297">
        <v>7.4290000000000003</v>
      </c>
      <c r="O1591" s="297">
        <v>15.558</v>
      </c>
    </row>
    <row r="1592" spans="1:15">
      <c r="A1592" s="296">
        <v>42412</v>
      </c>
      <c r="B1592" s="393"/>
      <c r="C1592" s="101">
        <v>13.34</v>
      </c>
      <c r="D1592" s="101">
        <v>2.1</v>
      </c>
      <c r="E1592" s="393"/>
      <c r="F1592" s="101">
        <v>8.35</v>
      </c>
      <c r="G1592" s="101">
        <v>2.27</v>
      </c>
      <c r="H1592" s="393"/>
      <c r="I1592" s="101">
        <v>12.85</v>
      </c>
      <c r="J1592" s="101">
        <v>3.16</v>
      </c>
      <c r="K1592" s="393"/>
      <c r="L1592" s="393"/>
      <c r="M1592" s="297">
        <v>5.0670000000000002</v>
      </c>
      <c r="N1592" s="297">
        <v>7.5679999999999996</v>
      </c>
      <c r="O1592" s="297">
        <v>15.643000000000001</v>
      </c>
    </row>
    <row r="1593" spans="1:15">
      <c r="A1593" s="296">
        <v>42415</v>
      </c>
      <c r="B1593" s="393"/>
      <c r="C1593" s="102">
        <v>13.33</v>
      </c>
      <c r="D1593" s="102">
        <v>2.08</v>
      </c>
      <c r="E1593" s="393"/>
      <c r="F1593" s="102">
        <v>8.34</v>
      </c>
      <c r="G1593" s="102">
        <v>2.2400000000000002</v>
      </c>
      <c r="H1593" s="393"/>
      <c r="I1593" s="102">
        <v>12.84</v>
      </c>
      <c r="J1593" s="102">
        <v>3.14</v>
      </c>
      <c r="K1593" s="393"/>
      <c r="L1593" s="393"/>
      <c r="M1593" s="297">
        <v>4.9720000000000004</v>
      </c>
      <c r="N1593" s="297">
        <v>7.4429999999999996</v>
      </c>
      <c r="O1593" s="297">
        <v>15.526</v>
      </c>
    </row>
    <row r="1594" spans="1:15">
      <c r="A1594" s="296">
        <v>42416</v>
      </c>
      <c r="B1594" s="393"/>
      <c r="C1594" s="101">
        <v>13.33</v>
      </c>
      <c r="D1594" s="101">
        <v>2.11</v>
      </c>
      <c r="E1594" s="393"/>
      <c r="F1594" s="101">
        <v>8.34</v>
      </c>
      <c r="G1594" s="101">
        <v>2.27</v>
      </c>
      <c r="H1594" s="393"/>
      <c r="I1594" s="101">
        <v>12.84</v>
      </c>
      <c r="J1594" s="101">
        <v>3.17</v>
      </c>
      <c r="K1594" s="393"/>
      <c r="L1594" s="393"/>
      <c r="M1594" s="297">
        <v>4.9779999999999998</v>
      </c>
      <c r="N1594" s="297">
        <v>7.4249999999999998</v>
      </c>
      <c r="O1594" s="297">
        <v>15.54</v>
      </c>
    </row>
    <row r="1595" spans="1:15">
      <c r="A1595" s="296">
        <v>42417</v>
      </c>
      <c r="B1595" s="393"/>
      <c r="C1595" s="102">
        <v>13.32</v>
      </c>
      <c r="D1595" s="102">
        <v>2.12</v>
      </c>
      <c r="E1595" s="393"/>
      <c r="F1595" s="102">
        <v>8.33</v>
      </c>
      <c r="G1595" s="102">
        <v>2.27</v>
      </c>
      <c r="H1595" s="393"/>
      <c r="I1595" s="102">
        <v>12.83</v>
      </c>
      <c r="J1595" s="102">
        <v>3.17</v>
      </c>
      <c r="K1595" s="393"/>
      <c r="L1595" s="393"/>
      <c r="M1595" s="297">
        <v>4.8860000000000001</v>
      </c>
      <c r="N1595" s="297">
        <v>7.3620000000000001</v>
      </c>
      <c r="O1595" s="297">
        <v>15.571</v>
      </c>
    </row>
    <row r="1596" spans="1:15">
      <c r="A1596" s="296">
        <v>42418</v>
      </c>
      <c r="B1596" s="393"/>
      <c r="C1596" s="101">
        <v>13.32</v>
      </c>
      <c r="D1596" s="101">
        <v>2.0499999999999998</v>
      </c>
      <c r="E1596" s="393"/>
      <c r="F1596" s="101">
        <v>8.33</v>
      </c>
      <c r="G1596" s="101">
        <v>2.21</v>
      </c>
      <c r="H1596" s="393"/>
      <c r="I1596" s="101">
        <v>12.83</v>
      </c>
      <c r="J1596" s="101">
        <v>3.11</v>
      </c>
      <c r="K1596" s="393"/>
      <c r="L1596" s="393"/>
      <c r="M1596" s="297">
        <v>4.7729999999999997</v>
      </c>
      <c r="N1596" s="297">
        <v>7.2089999999999996</v>
      </c>
      <c r="O1596" s="297">
        <v>15.398999999999999</v>
      </c>
    </row>
    <row r="1597" spans="1:15">
      <c r="A1597" s="296">
        <v>42419</v>
      </c>
      <c r="B1597" s="393"/>
      <c r="C1597" s="102">
        <v>13.32</v>
      </c>
      <c r="D1597" s="102">
        <v>2.04</v>
      </c>
      <c r="E1597" s="393"/>
      <c r="F1597" s="102">
        <v>8.33</v>
      </c>
      <c r="G1597" s="102">
        <v>2.21</v>
      </c>
      <c r="H1597" s="393"/>
      <c r="I1597" s="102">
        <v>12.83</v>
      </c>
      <c r="J1597" s="102">
        <v>3.1</v>
      </c>
      <c r="K1597" s="393"/>
      <c r="L1597" s="393"/>
      <c r="M1597" s="297">
        <v>4.782</v>
      </c>
      <c r="N1597" s="297">
        <v>7.22</v>
      </c>
      <c r="O1597" s="297">
        <v>15.411</v>
      </c>
    </row>
    <row r="1598" spans="1:15">
      <c r="A1598" s="296">
        <v>42422</v>
      </c>
      <c r="B1598" s="393"/>
      <c r="C1598" s="101">
        <v>13.31</v>
      </c>
      <c r="D1598" s="101">
        <v>2.0099999999999998</v>
      </c>
      <c r="E1598" s="393"/>
      <c r="F1598" s="101">
        <v>8.32</v>
      </c>
      <c r="G1598" s="101">
        <v>2.1800000000000002</v>
      </c>
      <c r="H1598" s="393"/>
      <c r="I1598" s="101">
        <v>12.82</v>
      </c>
      <c r="J1598" s="101">
        <v>3.07</v>
      </c>
      <c r="K1598" s="393"/>
      <c r="L1598" s="393"/>
      <c r="M1598" s="297">
        <v>4.74</v>
      </c>
      <c r="N1598" s="297">
        <v>7.1539999999999999</v>
      </c>
      <c r="O1598" s="297">
        <v>15.334</v>
      </c>
    </row>
    <row r="1599" spans="1:15">
      <c r="A1599" s="296">
        <v>42423</v>
      </c>
      <c r="B1599" s="393"/>
      <c r="C1599" s="102">
        <v>13.31</v>
      </c>
      <c r="D1599" s="102">
        <v>2</v>
      </c>
      <c r="E1599" s="393"/>
      <c r="F1599" s="102">
        <v>8.32</v>
      </c>
      <c r="G1599" s="102">
        <v>2.19</v>
      </c>
      <c r="H1599" s="393"/>
      <c r="I1599" s="102">
        <v>12.82</v>
      </c>
      <c r="J1599" s="102">
        <v>3.07</v>
      </c>
      <c r="K1599" s="393"/>
      <c r="L1599" s="393"/>
      <c r="M1599" s="297">
        <v>4.7080000000000002</v>
      </c>
      <c r="N1599" s="297">
        <v>7.1130000000000004</v>
      </c>
      <c r="O1599" s="297">
        <v>15.256</v>
      </c>
    </row>
    <row r="1600" spans="1:15">
      <c r="A1600" s="296">
        <v>42424</v>
      </c>
      <c r="B1600" s="393"/>
      <c r="C1600" s="101">
        <v>13.3</v>
      </c>
      <c r="D1600" s="101">
        <v>1.97</v>
      </c>
      <c r="E1600" s="393"/>
      <c r="F1600" s="101">
        <v>8.31</v>
      </c>
      <c r="G1600" s="101">
        <v>2.16</v>
      </c>
      <c r="H1600" s="393"/>
      <c r="I1600" s="101">
        <v>12.82</v>
      </c>
      <c r="J1600" s="101">
        <v>3.04</v>
      </c>
      <c r="K1600" s="393"/>
      <c r="L1600" s="393"/>
      <c r="M1600" s="297">
        <v>4.7290000000000001</v>
      </c>
      <c r="N1600" s="297">
        <v>7.157</v>
      </c>
      <c r="O1600" s="297">
        <v>15.336</v>
      </c>
    </row>
    <row r="1601" spans="1:15">
      <c r="A1601" s="296">
        <v>42425</v>
      </c>
      <c r="B1601" s="393"/>
      <c r="C1601" s="102">
        <v>13.3</v>
      </c>
      <c r="D1601" s="102">
        <v>1.96</v>
      </c>
      <c r="E1601" s="393"/>
      <c r="F1601" s="102">
        <v>8.31</v>
      </c>
      <c r="G1601" s="102">
        <v>2.15</v>
      </c>
      <c r="H1601" s="393"/>
      <c r="I1601" s="102">
        <v>12.81</v>
      </c>
      <c r="J1601" s="102">
        <v>3.03</v>
      </c>
      <c r="K1601" s="393"/>
      <c r="L1601" s="393"/>
      <c r="M1601" s="297">
        <v>4.835</v>
      </c>
      <c r="N1601" s="297">
        <v>7.1280000000000001</v>
      </c>
      <c r="O1601" s="297">
        <v>15.319000000000001</v>
      </c>
    </row>
    <row r="1602" spans="1:15">
      <c r="A1602" s="296">
        <v>42426</v>
      </c>
      <c r="B1602" s="393"/>
      <c r="C1602" s="101">
        <v>13.3</v>
      </c>
      <c r="D1602" s="101">
        <v>1.96</v>
      </c>
      <c r="E1602" s="393"/>
      <c r="F1602" s="101">
        <v>8.31</v>
      </c>
      <c r="G1602" s="101">
        <v>2.14</v>
      </c>
      <c r="H1602" s="393"/>
      <c r="I1602" s="101">
        <v>12.81</v>
      </c>
      <c r="J1602" s="101">
        <v>3.03</v>
      </c>
      <c r="K1602" s="393"/>
      <c r="L1602" s="393"/>
      <c r="M1602" s="297">
        <v>4.8390000000000004</v>
      </c>
      <c r="N1602" s="297">
        <v>7.0170000000000003</v>
      </c>
      <c r="O1602" s="297">
        <v>15.256</v>
      </c>
    </row>
    <row r="1603" spans="1:15">
      <c r="A1603" s="296">
        <v>42429</v>
      </c>
      <c r="B1603" s="393"/>
      <c r="C1603" s="102">
        <v>13.29</v>
      </c>
      <c r="D1603" s="102">
        <v>1.93</v>
      </c>
      <c r="E1603" s="393"/>
      <c r="F1603" s="102">
        <v>8.3000000000000007</v>
      </c>
      <c r="G1603" s="102">
        <v>2.09</v>
      </c>
      <c r="H1603" s="393"/>
      <c r="I1603" s="102">
        <v>12.8</v>
      </c>
      <c r="J1603" s="102">
        <v>2.99</v>
      </c>
      <c r="K1603" s="393"/>
      <c r="L1603" s="393"/>
      <c r="M1603" s="297">
        <v>4.7300000000000004</v>
      </c>
      <c r="N1603" s="297">
        <v>7.298</v>
      </c>
      <c r="O1603" s="297">
        <v>16.111000000000001</v>
      </c>
    </row>
    <row r="1604" spans="1:15">
      <c r="A1604" s="296">
        <v>42430</v>
      </c>
      <c r="B1604" s="393"/>
      <c r="C1604" s="101">
        <v>13.43</v>
      </c>
      <c r="D1604" s="101">
        <v>1.97</v>
      </c>
      <c r="E1604" s="393"/>
      <c r="F1604" s="101">
        <v>8.33</v>
      </c>
      <c r="G1604" s="101">
        <v>2.06</v>
      </c>
      <c r="H1604" s="393"/>
      <c r="I1604" s="101">
        <v>12.83</v>
      </c>
      <c r="J1604" s="101">
        <v>3.05</v>
      </c>
      <c r="K1604" s="393"/>
      <c r="L1604" s="393"/>
      <c r="M1604" s="297">
        <v>4.6470000000000002</v>
      </c>
      <c r="N1604" s="297">
        <v>7.1820000000000004</v>
      </c>
      <c r="O1604" s="297">
        <v>16.026</v>
      </c>
    </row>
    <row r="1605" spans="1:15">
      <c r="A1605" s="296">
        <v>42431</v>
      </c>
      <c r="B1605" s="393"/>
      <c r="C1605" s="102">
        <v>13.43</v>
      </c>
      <c r="D1605" s="102">
        <v>2.02</v>
      </c>
      <c r="E1605" s="393"/>
      <c r="F1605" s="102">
        <v>8.33</v>
      </c>
      <c r="G1605" s="102">
        <v>2.08</v>
      </c>
      <c r="H1605" s="393"/>
      <c r="I1605" s="102">
        <v>12.83</v>
      </c>
      <c r="J1605" s="102">
        <v>3.07</v>
      </c>
      <c r="K1605" s="393"/>
      <c r="L1605" s="393"/>
      <c r="M1605" s="297">
        <v>4.5789999999999997</v>
      </c>
      <c r="N1605" s="297">
        <v>7.0549999999999997</v>
      </c>
      <c r="O1605" s="297">
        <v>15.86</v>
      </c>
    </row>
    <row r="1606" spans="1:15">
      <c r="A1606" s="296">
        <v>42432</v>
      </c>
      <c r="B1606" s="393"/>
      <c r="C1606" s="101">
        <v>13.43</v>
      </c>
      <c r="D1606" s="101">
        <v>1.99</v>
      </c>
      <c r="E1606" s="393"/>
      <c r="F1606" s="101">
        <v>8.33</v>
      </c>
      <c r="G1606" s="101">
        <v>2.06</v>
      </c>
      <c r="H1606" s="393"/>
      <c r="I1606" s="101">
        <v>12.83</v>
      </c>
      <c r="J1606" s="101">
        <v>3.04</v>
      </c>
      <c r="K1606" s="393"/>
      <c r="L1606" s="393"/>
      <c r="M1606" s="297">
        <v>4.54</v>
      </c>
      <c r="N1606" s="297">
        <v>6.9909999999999997</v>
      </c>
      <c r="O1606" s="297">
        <v>15.733000000000001</v>
      </c>
    </row>
    <row r="1607" spans="1:15">
      <c r="A1607" s="296">
        <v>42433</v>
      </c>
      <c r="B1607" s="393"/>
      <c r="C1607" s="102">
        <v>13.43</v>
      </c>
      <c r="D1607" s="102">
        <v>2.0299999999999998</v>
      </c>
      <c r="E1607" s="393"/>
      <c r="F1607" s="102">
        <v>8.32</v>
      </c>
      <c r="G1607" s="102">
        <v>2.1</v>
      </c>
      <c r="H1607" s="393"/>
      <c r="I1607" s="102">
        <v>12.82</v>
      </c>
      <c r="J1607" s="102">
        <v>3.08</v>
      </c>
      <c r="K1607" s="393"/>
      <c r="L1607" s="393"/>
      <c r="M1607" s="297">
        <v>4.4820000000000002</v>
      </c>
      <c r="N1607" s="297">
        <v>6.8140000000000001</v>
      </c>
      <c r="O1607" s="297">
        <v>15.69</v>
      </c>
    </row>
    <row r="1608" spans="1:15">
      <c r="A1608" s="296">
        <v>42436</v>
      </c>
      <c r="B1608" s="393"/>
      <c r="C1608" s="101">
        <v>13.42</v>
      </c>
      <c r="D1608" s="101">
        <v>2.0099999999999998</v>
      </c>
      <c r="E1608" s="393"/>
      <c r="F1608" s="101">
        <v>8.32</v>
      </c>
      <c r="G1608" s="101">
        <v>2.0699999999999998</v>
      </c>
      <c r="H1608" s="393"/>
      <c r="I1608" s="101">
        <v>12.82</v>
      </c>
      <c r="J1608" s="101">
        <v>3.06</v>
      </c>
      <c r="K1608" s="393"/>
      <c r="L1608" s="393"/>
      <c r="M1608" s="297">
        <v>4.4340000000000002</v>
      </c>
      <c r="N1608" s="297">
        <v>6.7549999999999999</v>
      </c>
      <c r="O1608" s="297">
        <v>16.131</v>
      </c>
    </row>
    <row r="1609" spans="1:15">
      <c r="A1609" s="296">
        <v>42437</v>
      </c>
      <c r="B1609" s="393"/>
      <c r="C1609" s="102">
        <v>13.41</v>
      </c>
      <c r="D1609" s="102">
        <v>1.96</v>
      </c>
      <c r="E1609" s="393"/>
      <c r="F1609" s="102">
        <v>8.31</v>
      </c>
      <c r="G1609" s="102">
        <v>2.04</v>
      </c>
      <c r="H1609" s="393"/>
      <c r="I1609" s="102">
        <v>12.81</v>
      </c>
      <c r="J1609" s="102">
        <v>3.02</v>
      </c>
      <c r="K1609" s="393"/>
      <c r="L1609" s="393"/>
      <c r="M1609" s="297">
        <v>4.41</v>
      </c>
      <c r="N1609" s="297">
        <v>6.758</v>
      </c>
      <c r="O1609" s="297">
        <v>16.16</v>
      </c>
    </row>
    <row r="1610" spans="1:15">
      <c r="A1610" s="296">
        <v>42438</v>
      </c>
      <c r="B1610" s="393"/>
      <c r="C1610" s="101">
        <v>13.41</v>
      </c>
      <c r="D1610" s="101">
        <v>2.02</v>
      </c>
      <c r="E1610" s="393"/>
      <c r="F1610" s="101">
        <v>8.31</v>
      </c>
      <c r="G1610" s="101">
        <v>2.1</v>
      </c>
      <c r="H1610" s="393"/>
      <c r="I1610" s="101">
        <v>12.81</v>
      </c>
      <c r="J1610" s="101">
        <v>3.09</v>
      </c>
      <c r="K1610" s="393"/>
      <c r="L1610" s="393"/>
      <c r="M1610" s="297">
        <v>4.431</v>
      </c>
      <c r="N1610" s="297">
        <v>6.7569999999999997</v>
      </c>
      <c r="O1610" s="297">
        <v>16.2</v>
      </c>
    </row>
    <row r="1611" spans="1:15">
      <c r="A1611" s="296">
        <v>42439</v>
      </c>
      <c r="B1611" s="393"/>
      <c r="C1611" s="102">
        <v>13.41</v>
      </c>
      <c r="D1611" s="102">
        <v>2.06</v>
      </c>
      <c r="E1611" s="393"/>
      <c r="F1611" s="102">
        <v>8.31</v>
      </c>
      <c r="G1611" s="102">
        <v>2.12</v>
      </c>
      <c r="H1611" s="393"/>
      <c r="I1611" s="102">
        <v>12.81</v>
      </c>
      <c r="J1611" s="102">
        <v>3.09</v>
      </c>
      <c r="K1611" s="393"/>
      <c r="L1611" s="393"/>
      <c r="M1611" s="297">
        <v>4.3440000000000003</v>
      </c>
      <c r="N1611" s="297">
        <v>6.569</v>
      </c>
      <c r="O1611" s="297">
        <v>15.962</v>
      </c>
    </row>
    <row r="1612" spans="1:15">
      <c r="A1612" s="296">
        <v>42440</v>
      </c>
      <c r="B1612" s="393"/>
      <c r="C1612" s="101">
        <v>13.41</v>
      </c>
      <c r="D1612" s="101">
        <v>1.94</v>
      </c>
      <c r="E1612" s="393"/>
      <c r="F1612" s="101">
        <v>8.3000000000000007</v>
      </c>
      <c r="G1612" s="101">
        <v>1.95</v>
      </c>
      <c r="H1612" s="393"/>
      <c r="I1612" s="101">
        <v>12.81</v>
      </c>
      <c r="J1612" s="101">
        <v>2.92</v>
      </c>
      <c r="K1612" s="393"/>
      <c r="L1612" s="393"/>
      <c r="M1612" s="297">
        <v>4.1239999999999997</v>
      </c>
      <c r="N1612" s="297">
        <v>6.234</v>
      </c>
      <c r="O1612" s="297">
        <v>15.616</v>
      </c>
    </row>
    <row r="1613" spans="1:15">
      <c r="A1613" s="296">
        <v>42443</v>
      </c>
      <c r="B1613" s="393"/>
      <c r="C1613" s="102">
        <v>13.4</v>
      </c>
      <c r="D1613" s="102">
        <v>1.85</v>
      </c>
      <c r="E1613" s="393"/>
      <c r="F1613" s="102">
        <v>8.3000000000000007</v>
      </c>
      <c r="G1613" s="102">
        <v>1.87</v>
      </c>
      <c r="H1613" s="393"/>
      <c r="I1613" s="102">
        <v>12.8</v>
      </c>
      <c r="J1613" s="102">
        <v>2.83</v>
      </c>
      <c r="K1613" s="393"/>
      <c r="L1613" s="393"/>
      <c r="M1613" s="297">
        <v>4.0010000000000003</v>
      </c>
      <c r="N1613" s="297">
        <v>6.048</v>
      </c>
      <c r="O1613" s="297">
        <v>15.188000000000001</v>
      </c>
    </row>
    <row r="1614" spans="1:15">
      <c r="A1614" s="296">
        <v>42444</v>
      </c>
      <c r="B1614" s="393"/>
      <c r="C1614" s="101">
        <v>13.4</v>
      </c>
      <c r="D1614" s="101">
        <v>1.88</v>
      </c>
      <c r="E1614" s="393"/>
      <c r="F1614" s="101">
        <v>8.2899999999999991</v>
      </c>
      <c r="G1614" s="101">
        <v>1.9</v>
      </c>
      <c r="H1614" s="393"/>
      <c r="I1614" s="101">
        <v>12.79</v>
      </c>
      <c r="J1614" s="101">
        <v>2.87</v>
      </c>
      <c r="K1614" s="393"/>
      <c r="L1614" s="393"/>
      <c r="M1614" s="297">
        <v>4.1050000000000004</v>
      </c>
      <c r="N1614" s="297">
        <v>6.1840000000000002</v>
      </c>
      <c r="O1614" s="297">
        <v>15.265000000000001</v>
      </c>
    </row>
    <row r="1615" spans="1:15">
      <c r="A1615" s="296">
        <v>42445</v>
      </c>
      <c r="B1615" s="393"/>
      <c r="C1615" s="102">
        <v>13.39</v>
      </c>
      <c r="D1615" s="102">
        <v>1.87</v>
      </c>
      <c r="E1615" s="393"/>
      <c r="F1615" s="102">
        <v>8.2899999999999991</v>
      </c>
      <c r="G1615" s="102">
        <v>1.89</v>
      </c>
      <c r="H1615" s="393"/>
      <c r="I1615" s="102">
        <v>12.79</v>
      </c>
      <c r="J1615" s="102">
        <v>2.86</v>
      </c>
      <c r="K1615" s="393"/>
      <c r="L1615" s="393"/>
      <c r="M1615" s="297">
        <v>4.1280000000000001</v>
      </c>
      <c r="N1615" s="297">
        <v>6.2729999999999997</v>
      </c>
      <c r="O1615" s="297">
        <v>14.705</v>
      </c>
    </row>
    <row r="1616" spans="1:15">
      <c r="A1616" s="296">
        <v>42446</v>
      </c>
      <c r="B1616" s="393"/>
      <c r="C1616" s="101">
        <v>13.39</v>
      </c>
      <c r="D1616" s="101">
        <v>1.81</v>
      </c>
      <c r="E1616" s="393"/>
      <c r="F1616" s="101">
        <v>8.2899999999999991</v>
      </c>
      <c r="G1616" s="101">
        <v>1.85</v>
      </c>
      <c r="H1616" s="393"/>
      <c r="I1616" s="101">
        <v>12.79</v>
      </c>
      <c r="J1616" s="101">
        <v>2.81</v>
      </c>
      <c r="K1616" s="393"/>
      <c r="L1616" s="393"/>
      <c r="M1616" s="297">
        <v>4.1369999999999996</v>
      </c>
      <c r="N1616" s="297">
        <v>6.2220000000000004</v>
      </c>
      <c r="O1616" s="297">
        <v>14.663</v>
      </c>
    </row>
    <row r="1617" spans="1:15">
      <c r="A1617" s="296">
        <v>42447</v>
      </c>
      <c r="B1617" s="393"/>
      <c r="C1617" s="102">
        <v>13.39</v>
      </c>
      <c r="D1617" s="102">
        <v>1.79</v>
      </c>
      <c r="E1617" s="393"/>
      <c r="F1617" s="102">
        <v>8.2899999999999991</v>
      </c>
      <c r="G1617" s="102">
        <v>1.83</v>
      </c>
      <c r="H1617" s="393"/>
      <c r="I1617" s="102">
        <v>12.79</v>
      </c>
      <c r="J1617" s="102">
        <v>2.79</v>
      </c>
      <c r="K1617" s="393"/>
      <c r="L1617" s="393"/>
      <c r="M1617" s="297">
        <v>4.1079999999999997</v>
      </c>
      <c r="N1617" s="297">
        <v>6.2270000000000003</v>
      </c>
      <c r="O1617" s="297">
        <v>14.654</v>
      </c>
    </row>
    <row r="1618" spans="1:15">
      <c r="A1618" s="296">
        <v>42450</v>
      </c>
      <c r="B1618" s="393"/>
      <c r="C1618" s="101">
        <v>13.38</v>
      </c>
      <c r="D1618" s="101">
        <v>1.79</v>
      </c>
      <c r="E1618" s="393"/>
      <c r="F1618" s="101">
        <v>8.2799999999999994</v>
      </c>
      <c r="G1618" s="101">
        <v>1.82</v>
      </c>
      <c r="H1618" s="393"/>
      <c r="I1618" s="101">
        <v>12.78</v>
      </c>
      <c r="J1618" s="101">
        <v>2.78</v>
      </c>
      <c r="K1618" s="393"/>
      <c r="L1618" s="393"/>
      <c r="M1618" s="297">
        <v>4.08</v>
      </c>
      <c r="N1618" s="297">
        <v>6.18</v>
      </c>
      <c r="O1618" s="297">
        <v>14.519</v>
      </c>
    </row>
    <row r="1619" spans="1:15">
      <c r="A1619" s="296">
        <v>42451</v>
      </c>
      <c r="B1619" s="393"/>
      <c r="C1619" s="102">
        <v>13.38</v>
      </c>
      <c r="D1619" s="102">
        <v>1.76</v>
      </c>
      <c r="E1619" s="393"/>
      <c r="F1619" s="102">
        <v>8.27</v>
      </c>
      <c r="G1619" s="102">
        <v>1.82</v>
      </c>
      <c r="H1619" s="393"/>
      <c r="I1619" s="102">
        <v>12.78</v>
      </c>
      <c r="J1619" s="102">
        <v>2.77</v>
      </c>
      <c r="K1619" s="393"/>
      <c r="L1619" s="393"/>
      <c r="M1619" s="297">
        <v>4.0650000000000004</v>
      </c>
      <c r="N1619" s="297">
        <v>6.1779999999999999</v>
      </c>
      <c r="O1619" s="297">
        <v>14.502000000000001</v>
      </c>
    </row>
    <row r="1620" spans="1:15">
      <c r="A1620" s="296">
        <v>42452</v>
      </c>
      <c r="B1620" s="393"/>
      <c r="C1620" s="101">
        <v>13.37</v>
      </c>
      <c r="D1620" s="101">
        <v>1.74</v>
      </c>
      <c r="E1620" s="393"/>
      <c r="F1620" s="101">
        <v>8.27</v>
      </c>
      <c r="G1620" s="101">
        <v>1.79</v>
      </c>
      <c r="H1620" s="393"/>
      <c r="I1620" s="101">
        <v>12.77</v>
      </c>
      <c r="J1620" s="101">
        <v>2.74</v>
      </c>
      <c r="K1620" s="393"/>
      <c r="L1620" s="393"/>
      <c r="M1620" s="297">
        <v>4.0229999999999997</v>
      </c>
      <c r="N1620" s="297">
        <v>6.1520000000000001</v>
      </c>
      <c r="O1620" s="297">
        <v>14.452</v>
      </c>
    </row>
    <row r="1621" spans="1:15">
      <c r="A1621" s="296">
        <v>42453</v>
      </c>
      <c r="B1621" s="393"/>
      <c r="C1621" s="102">
        <v>13.37</v>
      </c>
      <c r="D1621" s="102">
        <v>1.71</v>
      </c>
      <c r="E1621" s="393"/>
      <c r="F1621" s="102">
        <v>8.27</v>
      </c>
      <c r="G1621" s="102">
        <v>1.78</v>
      </c>
      <c r="H1621" s="393"/>
      <c r="I1621" s="102">
        <v>12.77</v>
      </c>
      <c r="J1621" s="102">
        <v>2.73</v>
      </c>
      <c r="K1621" s="393"/>
      <c r="L1621" s="393"/>
      <c r="M1621" s="297">
        <v>4.048</v>
      </c>
      <c r="N1621" s="297">
        <v>6.2160000000000002</v>
      </c>
      <c r="O1621" s="297">
        <v>14.471</v>
      </c>
    </row>
    <row r="1622" spans="1:15">
      <c r="A1622" s="296">
        <v>42458</v>
      </c>
      <c r="B1622" s="393"/>
      <c r="C1622" s="101">
        <v>13.36</v>
      </c>
      <c r="D1622" s="101">
        <v>1.67</v>
      </c>
      <c r="E1622" s="393"/>
      <c r="F1622" s="101">
        <v>8.26</v>
      </c>
      <c r="G1622" s="101">
        <v>1.74</v>
      </c>
      <c r="H1622" s="393"/>
      <c r="I1622" s="101">
        <v>12.76</v>
      </c>
      <c r="J1622" s="101">
        <v>2.7</v>
      </c>
      <c r="K1622" s="393"/>
      <c r="L1622" s="393"/>
      <c r="M1622" s="297">
        <v>4.0469999999999997</v>
      </c>
      <c r="N1622" s="297">
        <v>6.2069999999999999</v>
      </c>
      <c r="O1622" s="297">
        <v>14.545999999999999</v>
      </c>
    </row>
    <row r="1623" spans="1:15">
      <c r="A1623" s="296">
        <v>42459</v>
      </c>
      <c r="B1623" s="393"/>
      <c r="C1623" s="102">
        <v>13.35</v>
      </c>
      <c r="D1623" s="102">
        <v>1.68</v>
      </c>
      <c r="E1623" s="393"/>
      <c r="F1623" s="102">
        <v>8.25</v>
      </c>
      <c r="G1623" s="102">
        <v>1.75</v>
      </c>
      <c r="H1623" s="393"/>
      <c r="I1623" s="102">
        <v>12.75</v>
      </c>
      <c r="J1623" s="102">
        <v>2.72</v>
      </c>
      <c r="K1623" s="393"/>
      <c r="L1623" s="393"/>
      <c r="M1623" s="297">
        <v>4.0220000000000002</v>
      </c>
      <c r="N1623" s="297">
        <v>6.1580000000000004</v>
      </c>
      <c r="O1623" s="297">
        <v>14.458</v>
      </c>
    </row>
    <row r="1624" spans="1:15">
      <c r="A1624" s="296">
        <v>42460</v>
      </c>
      <c r="B1624" s="393"/>
      <c r="C1624" s="101">
        <v>13.35</v>
      </c>
      <c r="D1624" s="101">
        <v>1.67</v>
      </c>
      <c r="E1624" s="393"/>
      <c r="F1624" s="101">
        <v>8.25</v>
      </c>
      <c r="G1624" s="101">
        <v>1.74</v>
      </c>
      <c r="H1624" s="393"/>
      <c r="I1624" s="101">
        <v>12.75</v>
      </c>
      <c r="J1624" s="101">
        <v>2.71</v>
      </c>
      <c r="K1624" s="393"/>
      <c r="L1624" s="393"/>
      <c r="M1624" s="297">
        <v>3.5089999999999999</v>
      </c>
      <c r="N1624" s="297">
        <v>6.3849999999999998</v>
      </c>
      <c r="O1624" s="297">
        <v>17.878</v>
      </c>
    </row>
    <row r="1625" spans="1:15">
      <c r="A1625" s="296">
        <v>42461</v>
      </c>
      <c r="B1625" s="393"/>
      <c r="C1625" s="102">
        <v>13.79</v>
      </c>
      <c r="D1625" s="102">
        <v>1.69</v>
      </c>
      <c r="E1625" s="393"/>
      <c r="F1625" s="102">
        <v>8.4</v>
      </c>
      <c r="G1625" s="102">
        <v>1.79</v>
      </c>
      <c r="H1625" s="393"/>
      <c r="I1625" s="102">
        <v>12.9</v>
      </c>
      <c r="J1625" s="102">
        <v>2.5299999999999998</v>
      </c>
      <c r="K1625" s="393"/>
      <c r="L1625" s="393"/>
      <c r="M1625" s="297">
        <v>3.496</v>
      </c>
      <c r="N1625" s="297">
        <v>6.3739999999999997</v>
      </c>
      <c r="O1625" s="297">
        <v>17.934000000000001</v>
      </c>
    </row>
    <row r="1626" spans="1:15">
      <c r="A1626" s="296">
        <v>42464</v>
      </c>
      <c r="B1626" s="393"/>
      <c r="C1626" s="101">
        <v>13.78</v>
      </c>
      <c r="D1626" s="101">
        <v>1.64</v>
      </c>
      <c r="E1626" s="393"/>
      <c r="F1626" s="101">
        <v>8.39</v>
      </c>
      <c r="G1626" s="101">
        <v>1.76</v>
      </c>
      <c r="H1626" s="393"/>
      <c r="I1626" s="101">
        <v>12.89</v>
      </c>
      <c r="J1626" s="101">
        <v>2.5</v>
      </c>
      <c r="K1626" s="393"/>
      <c r="L1626" s="393"/>
      <c r="M1626" s="297">
        <v>3.4569999999999999</v>
      </c>
      <c r="N1626" s="297">
        <v>6.3879999999999999</v>
      </c>
      <c r="O1626" s="297">
        <v>18.128</v>
      </c>
    </row>
    <row r="1627" spans="1:15">
      <c r="A1627" s="296">
        <v>42465</v>
      </c>
      <c r="B1627" s="393"/>
      <c r="C1627" s="102">
        <v>13.78</v>
      </c>
      <c r="D1627" s="102">
        <v>1.59</v>
      </c>
      <c r="E1627" s="393"/>
      <c r="F1627" s="102">
        <v>8.39</v>
      </c>
      <c r="G1627" s="102">
        <v>1.72</v>
      </c>
      <c r="H1627" s="393"/>
      <c r="I1627" s="102">
        <v>12.89</v>
      </c>
      <c r="J1627" s="102">
        <v>2.46</v>
      </c>
      <c r="K1627" s="393"/>
      <c r="L1627" s="393"/>
      <c r="M1627" s="297">
        <v>3.4430000000000001</v>
      </c>
      <c r="N1627" s="297">
        <v>6.4189999999999996</v>
      </c>
      <c r="O1627" s="297">
        <v>18.140999999999998</v>
      </c>
    </row>
    <row r="1628" spans="1:15">
      <c r="A1628" s="296">
        <v>42466</v>
      </c>
      <c r="B1628" s="393"/>
      <c r="C1628" s="101">
        <v>13.77</v>
      </c>
      <c r="D1628" s="101">
        <v>1.61</v>
      </c>
      <c r="E1628" s="393"/>
      <c r="F1628" s="101">
        <v>8.39</v>
      </c>
      <c r="G1628" s="101">
        <v>1.72</v>
      </c>
      <c r="H1628" s="393"/>
      <c r="I1628" s="101">
        <v>12.89</v>
      </c>
      <c r="J1628" s="101">
        <v>2.4700000000000002</v>
      </c>
      <c r="K1628" s="393"/>
      <c r="L1628" s="393"/>
      <c r="M1628" s="297">
        <v>3.4390000000000001</v>
      </c>
      <c r="N1628" s="297">
        <v>6.3940000000000001</v>
      </c>
      <c r="O1628" s="297">
        <v>18.177</v>
      </c>
    </row>
    <row r="1629" spans="1:15">
      <c r="A1629" s="296">
        <v>42467</v>
      </c>
      <c r="B1629" s="393"/>
      <c r="C1629" s="102">
        <v>13.77</v>
      </c>
      <c r="D1629" s="102">
        <v>1.58</v>
      </c>
      <c r="E1629" s="393"/>
      <c r="F1629" s="102">
        <v>8.3800000000000008</v>
      </c>
      <c r="G1629" s="102">
        <v>1.7</v>
      </c>
      <c r="H1629" s="393"/>
      <c r="I1629" s="102">
        <v>12.88</v>
      </c>
      <c r="J1629" s="102">
        <v>2.44</v>
      </c>
      <c r="K1629" s="393"/>
      <c r="L1629" s="393"/>
      <c r="M1629" s="297">
        <v>3.4390000000000001</v>
      </c>
      <c r="N1629" s="297">
        <v>6.3789999999999996</v>
      </c>
      <c r="O1629" s="297">
        <v>18.143000000000001</v>
      </c>
    </row>
    <row r="1630" spans="1:15">
      <c r="A1630" s="296">
        <v>42468</v>
      </c>
      <c r="B1630" s="393"/>
      <c r="C1630" s="101">
        <v>13.77</v>
      </c>
      <c r="D1630" s="101">
        <v>1.6</v>
      </c>
      <c r="E1630" s="393"/>
      <c r="F1630" s="101">
        <v>8.3800000000000008</v>
      </c>
      <c r="G1630" s="101">
        <v>1.71</v>
      </c>
      <c r="H1630" s="393"/>
      <c r="I1630" s="101">
        <v>12.88</v>
      </c>
      <c r="J1630" s="101">
        <v>2.46</v>
      </c>
      <c r="K1630" s="393"/>
      <c r="L1630" s="393"/>
      <c r="M1630" s="297">
        <v>3.448</v>
      </c>
      <c r="N1630" s="297">
        <v>6.3819999999999997</v>
      </c>
      <c r="O1630" s="297">
        <v>18.13</v>
      </c>
    </row>
    <row r="1631" spans="1:15">
      <c r="A1631" s="296">
        <v>42471</v>
      </c>
      <c r="B1631" s="393"/>
      <c r="C1631" s="102">
        <v>13.76</v>
      </c>
      <c r="D1631" s="102">
        <v>1.63</v>
      </c>
      <c r="E1631" s="393"/>
      <c r="F1631" s="102">
        <v>8.3699999999999992</v>
      </c>
      <c r="G1631" s="102">
        <v>1.73</v>
      </c>
      <c r="H1631" s="393"/>
      <c r="I1631" s="102">
        <v>12.87</v>
      </c>
      <c r="J1631" s="102">
        <v>2.48</v>
      </c>
      <c r="K1631" s="393"/>
      <c r="L1631" s="393"/>
      <c r="M1631" s="297">
        <v>3.427</v>
      </c>
      <c r="N1631" s="297">
        <v>6.35</v>
      </c>
      <c r="O1631" s="297">
        <v>18.111999999999998</v>
      </c>
    </row>
    <row r="1632" spans="1:15">
      <c r="A1632" s="296">
        <v>42472</v>
      </c>
      <c r="B1632" s="393"/>
      <c r="C1632" s="101">
        <v>13.76</v>
      </c>
      <c r="D1632" s="101">
        <v>1.68</v>
      </c>
      <c r="E1632" s="393"/>
      <c r="F1632" s="101">
        <v>8.3699999999999992</v>
      </c>
      <c r="G1632" s="101">
        <v>1.76</v>
      </c>
      <c r="H1632" s="393"/>
      <c r="I1632" s="101">
        <v>12.87</v>
      </c>
      <c r="J1632" s="101">
        <v>2.52</v>
      </c>
      <c r="K1632" s="393"/>
      <c r="L1632" s="393"/>
      <c r="M1632" s="297">
        <v>3.4060000000000001</v>
      </c>
      <c r="N1632" s="297">
        <v>6.3159999999999998</v>
      </c>
      <c r="O1632" s="297">
        <v>18.029</v>
      </c>
    </row>
    <row r="1633" spans="1:15">
      <c r="A1633" s="296">
        <v>42473</v>
      </c>
      <c r="B1633" s="393"/>
      <c r="C1633" s="102">
        <v>13.76</v>
      </c>
      <c r="D1633" s="102">
        <v>1.66</v>
      </c>
      <c r="E1633" s="393"/>
      <c r="F1633" s="102">
        <v>8.3699999999999992</v>
      </c>
      <c r="G1633" s="102">
        <v>1.74</v>
      </c>
      <c r="H1633" s="393"/>
      <c r="I1633" s="102">
        <v>12.87</v>
      </c>
      <c r="J1633" s="102">
        <v>2.4900000000000002</v>
      </c>
      <c r="K1633" s="393"/>
      <c r="L1633" s="393"/>
      <c r="M1633" s="297">
        <v>3.3439999999999999</v>
      </c>
      <c r="N1633" s="297">
        <v>6.1559999999999997</v>
      </c>
      <c r="O1633" s="297">
        <v>17.902000000000001</v>
      </c>
    </row>
    <row r="1634" spans="1:15">
      <c r="A1634" s="296">
        <v>42474</v>
      </c>
      <c r="B1634" s="393"/>
      <c r="C1634" s="101">
        <v>13.75</v>
      </c>
      <c r="D1634" s="101">
        <v>1.67</v>
      </c>
      <c r="E1634" s="393"/>
      <c r="F1634" s="101">
        <v>8.36</v>
      </c>
      <c r="G1634" s="101">
        <v>1.74</v>
      </c>
      <c r="H1634" s="393"/>
      <c r="I1634" s="101">
        <v>12.86</v>
      </c>
      <c r="J1634" s="101">
        <v>2.4900000000000002</v>
      </c>
      <c r="K1634" s="393"/>
      <c r="L1634" s="393"/>
      <c r="M1634" s="297">
        <v>3.3109999999999999</v>
      </c>
      <c r="N1634" s="297">
        <v>6.05</v>
      </c>
      <c r="O1634" s="297">
        <v>17.664999999999999</v>
      </c>
    </row>
    <row r="1635" spans="1:15">
      <c r="A1635" s="296">
        <v>42475</v>
      </c>
      <c r="B1635" s="393"/>
      <c r="C1635" s="102">
        <v>13.75</v>
      </c>
      <c r="D1635" s="102">
        <v>1.64</v>
      </c>
      <c r="E1635" s="393"/>
      <c r="F1635" s="102">
        <v>8.36</v>
      </c>
      <c r="G1635" s="102">
        <v>1.72</v>
      </c>
      <c r="H1635" s="393"/>
      <c r="I1635" s="102">
        <v>12.86</v>
      </c>
      <c r="J1635" s="102">
        <v>2.46</v>
      </c>
      <c r="K1635" s="393"/>
      <c r="L1635" s="393"/>
      <c r="M1635" s="297">
        <v>3.2930000000000001</v>
      </c>
      <c r="N1635" s="297">
        <v>6.024</v>
      </c>
      <c r="O1635" s="297">
        <v>17.613</v>
      </c>
    </row>
    <row r="1636" spans="1:15">
      <c r="A1636" s="296">
        <v>42478</v>
      </c>
      <c r="B1636" s="393"/>
      <c r="C1636" s="101">
        <v>13.74</v>
      </c>
      <c r="D1636" s="101">
        <v>1.66</v>
      </c>
      <c r="E1636" s="393"/>
      <c r="F1636" s="101">
        <v>8.35</v>
      </c>
      <c r="G1636" s="101">
        <v>1.74</v>
      </c>
      <c r="H1636" s="393"/>
      <c r="I1636" s="101">
        <v>12.85</v>
      </c>
      <c r="J1636" s="101">
        <v>2.4900000000000002</v>
      </c>
      <c r="K1636" s="393"/>
      <c r="L1636" s="393"/>
      <c r="M1636" s="297">
        <v>3.3050000000000002</v>
      </c>
      <c r="N1636" s="297">
        <v>6.032</v>
      </c>
      <c r="O1636" s="297">
        <v>17.309000000000001</v>
      </c>
    </row>
    <row r="1637" spans="1:15">
      <c r="A1637" s="296">
        <v>42479</v>
      </c>
      <c r="B1637" s="393"/>
      <c r="C1637" s="102">
        <v>13.74</v>
      </c>
      <c r="D1637" s="102">
        <v>1.68</v>
      </c>
      <c r="E1637" s="393"/>
      <c r="F1637" s="102">
        <v>8.35</v>
      </c>
      <c r="G1637" s="102">
        <v>1.74</v>
      </c>
      <c r="H1637" s="393"/>
      <c r="I1637" s="102">
        <v>12.85</v>
      </c>
      <c r="J1637" s="102">
        <v>2.5</v>
      </c>
      <c r="K1637" s="393"/>
      <c r="L1637" s="393"/>
      <c r="M1637" s="297">
        <v>3.2519999999999998</v>
      </c>
      <c r="N1637" s="297">
        <v>5.93</v>
      </c>
      <c r="O1637" s="297">
        <v>17.088999999999999</v>
      </c>
    </row>
    <row r="1638" spans="1:15">
      <c r="A1638" s="296">
        <v>42480</v>
      </c>
      <c r="B1638" s="393"/>
      <c r="C1638" s="101">
        <v>13.74</v>
      </c>
      <c r="D1638" s="101">
        <v>1.65</v>
      </c>
      <c r="E1638" s="393"/>
      <c r="F1638" s="101">
        <v>8.35</v>
      </c>
      <c r="G1638" s="101">
        <v>1.71</v>
      </c>
      <c r="H1638" s="393"/>
      <c r="I1638" s="101">
        <v>12.85</v>
      </c>
      <c r="J1638" s="101">
        <v>2.46</v>
      </c>
      <c r="K1638" s="393"/>
      <c r="L1638" s="393"/>
      <c r="M1638" s="297">
        <v>3.2330000000000001</v>
      </c>
      <c r="N1638" s="297">
        <v>5.9249999999999998</v>
      </c>
      <c r="O1638" s="297">
        <v>16.997</v>
      </c>
    </row>
    <row r="1639" spans="1:15">
      <c r="A1639" s="296">
        <v>42481</v>
      </c>
      <c r="B1639" s="393"/>
      <c r="C1639" s="102">
        <v>13.73</v>
      </c>
      <c r="D1639" s="102">
        <v>1.71</v>
      </c>
      <c r="E1639" s="393"/>
      <c r="F1639" s="102">
        <v>8.35</v>
      </c>
      <c r="G1639" s="102">
        <v>1.75</v>
      </c>
      <c r="H1639" s="393"/>
      <c r="I1639" s="102">
        <v>12.84</v>
      </c>
      <c r="J1639" s="102">
        <v>2.5099999999999998</v>
      </c>
      <c r="K1639" s="393"/>
      <c r="L1639" s="393"/>
      <c r="M1639" s="297">
        <v>3.202</v>
      </c>
      <c r="N1639" s="297">
        <v>5.8419999999999996</v>
      </c>
      <c r="O1639" s="297">
        <v>16.934999999999999</v>
      </c>
    </row>
    <row r="1640" spans="1:15">
      <c r="A1640" s="296">
        <v>42482</v>
      </c>
      <c r="B1640" s="393"/>
      <c r="C1640" s="101">
        <v>13.73</v>
      </c>
      <c r="D1640" s="101">
        <v>1.69</v>
      </c>
      <c r="E1640" s="393"/>
      <c r="F1640" s="101">
        <v>8.34</v>
      </c>
      <c r="G1640" s="101">
        <v>1.72</v>
      </c>
      <c r="H1640" s="393"/>
      <c r="I1640" s="101">
        <v>12.84</v>
      </c>
      <c r="J1640" s="101">
        <v>2.48</v>
      </c>
      <c r="K1640" s="393"/>
      <c r="L1640" s="393"/>
      <c r="M1640" s="297">
        <v>3.1379999999999999</v>
      </c>
      <c r="N1640" s="297">
        <v>5.8109999999999999</v>
      </c>
      <c r="O1640" s="297">
        <v>16.896999999999998</v>
      </c>
    </row>
    <row r="1641" spans="1:15">
      <c r="A1641" s="296">
        <v>42485</v>
      </c>
      <c r="B1641" s="393"/>
      <c r="C1641" s="102">
        <v>13.72</v>
      </c>
      <c r="D1641" s="102">
        <v>1.7</v>
      </c>
      <c r="E1641" s="393"/>
      <c r="F1641" s="102">
        <v>8.33</v>
      </c>
      <c r="G1641" s="102">
        <v>1.73</v>
      </c>
      <c r="H1641" s="393"/>
      <c r="I1641" s="102">
        <v>12.83</v>
      </c>
      <c r="J1641" s="102">
        <v>2.4900000000000002</v>
      </c>
      <c r="K1641" s="393"/>
      <c r="L1641" s="393"/>
      <c r="M1641" s="297">
        <v>3.1579999999999999</v>
      </c>
      <c r="N1641" s="297">
        <v>5.8179999999999996</v>
      </c>
      <c r="O1641" s="297">
        <v>16.925000000000001</v>
      </c>
    </row>
    <row r="1642" spans="1:15">
      <c r="A1642" s="296">
        <v>42486</v>
      </c>
      <c r="B1642" s="393"/>
      <c r="C1642" s="101">
        <v>13.72</v>
      </c>
      <c r="D1642" s="101">
        <v>1.74</v>
      </c>
      <c r="E1642" s="393"/>
      <c r="F1642" s="101">
        <v>8.33</v>
      </c>
      <c r="G1642" s="101">
        <v>1.76</v>
      </c>
      <c r="H1642" s="393"/>
      <c r="I1642" s="101">
        <v>12.83</v>
      </c>
      <c r="J1642" s="101">
        <v>2.52</v>
      </c>
      <c r="K1642" s="393"/>
      <c r="L1642" s="393"/>
      <c r="M1642" s="297">
        <v>3.1720000000000002</v>
      </c>
      <c r="N1642" s="297">
        <v>5.8230000000000004</v>
      </c>
      <c r="O1642" s="297">
        <v>17.024999999999999</v>
      </c>
    </row>
    <row r="1643" spans="1:15">
      <c r="A1643" s="296">
        <v>42487</v>
      </c>
      <c r="B1643" s="393"/>
      <c r="C1643" s="102">
        <v>13.72</v>
      </c>
      <c r="D1643" s="102">
        <v>1.74</v>
      </c>
      <c r="E1643" s="393"/>
      <c r="F1643" s="102">
        <v>8.33</v>
      </c>
      <c r="G1643" s="102">
        <v>1.76</v>
      </c>
      <c r="H1643" s="393"/>
      <c r="I1643" s="102">
        <v>12.83</v>
      </c>
      <c r="J1643" s="102">
        <v>2.5099999999999998</v>
      </c>
      <c r="K1643" s="393"/>
      <c r="L1643" s="393"/>
      <c r="M1643" s="297">
        <v>3.1779999999999999</v>
      </c>
      <c r="N1643" s="297">
        <v>5.8579999999999997</v>
      </c>
      <c r="O1643" s="297">
        <v>16.983000000000001</v>
      </c>
    </row>
    <row r="1644" spans="1:15">
      <c r="A1644" s="296">
        <v>42488</v>
      </c>
      <c r="B1644" s="393"/>
      <c r="C1644" s="101">
        <v>13.71</v>
      </c>
      <c r="D1644" s="101">
        <v>1.71</v>
      </c>
      <c r="E1644" s="393"/>
      <c r="F1644" s="101">
        <v>8.33</v>
      </c>
      <c r="G1644" s="101">
        <v>1.73</v>
      </c>
      <c r="H1644" s="393"/>
      <c r="I1644" s="101">
        <v>12.83</v>
      </c>
      <c r="J1644" s="101">
        <v>2.48</v>
      </c>
      <c r="K1644" s="393"/>
      <c r="L1644" s="393"/>
      <c r="M1644" s="297">
        <v>3.173</v>
      </c>
      <c r="N1644" s="297">
        <v>5.8630000000000004</v>
      </c>
      <c r="O1644" s="297">
        <v>17.006</v>
      </c>
    </row>
    <row r="1645" spans="1:15">
      <c r="A1645" s="296">
        <v>42489</v>
      </c>
      <c r="B1645" s="393"/>
      <c r="C1645" s="102">
        <v>13.71</v>
      </c>
      <c r="D1645" s="102">
        <v>1.74</v>
      </c>
      <c r="E1645" s="393"/>
      <c r="F1645" s="102">
        <v>8.32</v>
      </c>
      <c r="G1645" s="102">
        <v>1.76</v>
      </c>
      <c r="H1645" s="393"/>
      <c r="I1645" s="102">
        <v>12.82</v>
      </c>
      <c r="J1645" s="102">
        <v>2.4900000000000002</v>
      </c>
      <c r="K1645" s="393"/>
      <c r="L1645" s="393"/>
      <c r="M1645" s="297">
        <v>3.1739999999999999</v>
      </c>
      <c r="N1645" s="297">
        <v>5.8520000000000003</v>
      </c>
      <c r="O1645" s="297">
        <v>16.966000000000001</v>
      </c>
    </row>
    <row r="1646" spans="1:15">
      <c r="A1646" s="296">
        <v>42490</v>
      </c>
      <c r="B1646" s="393"/>
      <c r="C1646" s="101">
        <v>13.71</v>
      </c>
      <c r="D1646" s="101">
        <v>1.74</v>
      </c>
      <c r="E1646" s="393"/>
      <c r="F1646" s="101">
        <v>8.32</v>
      </c>
      <c r="G1646" s="101">
        <v>1.76</v>
      </c>
      <c r="H1646" s="393"/>
      <c r="I1646" s="101">
        <v>12.82</v>
      </c>
      <c r="J1646" s="101">
        <v>2.4900000000000002</v>
      </c>
      <c r="K1646" s="393"/>
      <c r="L1646" s="393"/>
      <c r="M1646" s="297"/>
      <c r="N1646" s="297"/>
      <c r="O1646" s="297"/>
    </row>
    <row r="1647" spans="1:15">
      <c r="A1647" s="296">
        <v>42492</v>
      </c>
      <c r="B1647" s="393"/>
      <c r="C1647" s="102">
        <v>13.81</v>
      </c>
      <c r="D1647" s="102">
        <v>1.74</v>
      </c>
      <c r="E1647" s="393"/>
      <c r="F1647" s="102">
        <v>8.52</v>
      </c>
      <c r="G1647" s="102">
        <v>1.78</v>
      </c>
      <c r="H1647" s="393"/>
      <c r="I1647" s="102">
        <v>12.8</v>
      </c>
      <c r="J1647" s="102">
        <v>2.35</v>
      </c>
      <c r="K1647" s="393"/>
      <c r="L1647" s="393"/>
      <c r="M1647" s="297">
        <v>3.1970000000000001</v>
      </c>
      <c r="N1647" s="297">
        <v>5.8819999999999997</v>
      </c>
      <c r="O1647" s="297">
        <v>16.535</v>
      </c>
    </row>
    <row r="1648" spans="1:15">
      <c r="A1648" s="296">
        <v>42493</v>
      </c>
      <c r="B1648" s="393"/>
      <c r="C1648" s="101">
        <v>13.81</v>
      </c>
      <c r="D1648" s="101">
        <v>1.67</v>
      </c>
      <c r="E1648" s="393"/>
      <c r="F1648" s="101">
        <v>8.52</v>
      </c>
      <c r="G1648" s="101">
        <v>1.72</v>
      </c>
      <c r="H1648" s="393"/>
      <c r="I1648" s="101">
        <v>12.8</v>
      </c>
      <c r="J1648" s="101">
        <v>2.2799999999999998</v>
      </c>
      <c r="K1648" s="393"/>
      <c r="L1648" s="393"/>
      <c r="M1648" s="297">
        <v>3.1960000000000002</v>
      </c>
      <c r="N1648" s="297">
        <v>5.9340000000000002</v>
      </c>
      <c r="O1648" s="297">
        <v>16.477</v>
      </c>
    </row>
    <row r="1649" spans="1:15">
      <c r="A1649" s="296">
        <v>42494</v>
      </c>
      <c r="B1649" s="393"/>
      <c r="C1649" s="102">
        <v>13.81</v>
      </c>
      <c r="D1649" s="102">
        <v>1.69</v>
      </c>
      <c r="E1649" s="393"/>
      <c r="F1649" s="102">
        <v>8.51</v>
      </c>
      <c r="G1649" s="102">
        <v>1.73</v>
      </c>
      <c r="H1649" s="393"/>
      <c r="I1649" s="102">
        <v>12.8</v>
      </c>
      <c r="J1649" s="102">
        <v>2.2799999999999998</v>
      </c>
      <c r="K1649" s="393"/>
      <c r="L1649" s="393"/>
      <c r="M1649" s="297">
        <v>3.2370000000000001</v>
      </c>
      <c r="N1649" s="297">
        <v>6.0069999999999997</v>
      </c>
      <c r="O1649" s="297">
        <v>16.556999999999999</v>
      </c>
    </row>
    <row r="1650" spans="1:15">
      <c r="A1650" s="296">
        <v>42495</v>
      </c>
      <c r="B1650" s="393"/>
      <c r="C1650" s="101">
        <v>13.81</v>
      </c>
      <c r="D1650" s="101">
        <v>1.65</v>
      </c>
      <c r="E1650" s="393"/>
      <c r="F1650" s="101">
        <v>8.51</v>
      </c>
      <c r="G1650" s="101">
        <v>1.7</v>
      </c>
      <c r="H1650" s="393"/>
      <c r="I1650" s="101">
        <v>12.8</v>
      </c>
      <c r="J1650" s="101">
        <v>2.25</v>
      </c>
      <c r="K1650" s="393"/>
      <c r="L1650" s="393"/>
      <c r="M1650" s="297">
        <v>3.2189999999999999</v>
      </c>
      <c r="N1650" s="297">
        <v>6.0140000000000002</v>
      </c>
      <c r="O1650" s="297">
        <v>16.66</v>
      </c>
    </row>
    <row r="1651" spans="1:15">
      <c r="A1651" s="296">
        <v>42496</v>
      </c>
      <c r="B1651" s="393"/>
      <c r="C1651" s="102">
        <v>13.8</v>
      </c>
      <c r="D1651" s="102">
        <v>1.63</v>
      </c>
      <c r="E1651" s="393"/>
      <c r="F1651" s="102">
        <v>8.51</v>
      </c>
      <c r="G1651" s="102">
        <v>1.69</v>
      </c>
      <c r="H1651" s="393"/>
      <c r="I1651" s="102">
        <v>12.79</v>
      </c>
      <c r="J1651" s="102">
        <v>2.23</v>
      </c>
      <c r="K1651" s="393"/>
      <c r="L1651" s="393"/>
      <c r="M1651" s="297">
        <v>3.2440000000000002</v>
      </c>
      <c r="N1651" s="297">
        <v>6.0529999999999999</v>
      </c>
      <c r="O1651" s="297">
        <v>16.771000000000001</v>
      </c>
    </row>
    <row r="1652" spans="1:15">
      <c r="A1652" s="296">
        <v>42499</v>
      </c>
      <c r="B1652" s="393"/>
      <c r="C1652" s="101">
        <v>13.79</v>
      </c>
      <c r="D1652" s="101">
        <v>1.64</v>
      </c>
      <c r="E1652" s="393"/>
      <c r="F1652" s="101">
        <v>8.5</v>
      </c>
      <c r="G1652" s="101">
        <v>1.69</v>
      </c>
      <c r="H1652" s="393"/>
      <c r="I1652" s="101">
        <v>12.79</v>
      </c>
      <c r="J1652" s="101">
        <v>2.23</v>
      </c>
      <c r="K1652" s="393"/>
      <c r="L1652" s="393"/>
      <c r="M1652" s="297">
        <v>3.2610000000000001</v>
      </c>
      <c r="N1652" s="297">
        <v>6.08</v>
      </c>
      <c r="O1652" s="297">
        <v>16.632999999999999</v>
      </c>
    </row>
    <row r="1653" spans="1:15">
      <c r="A1653" s="296">
        <v>42500</v>
      </c>
      <c r="B1653" s="393"/>
      <c r="C1653" s="102">
        <v>13.79</v>
      </c>
      <c r="D1653" s="102">
        <v>1.64</v>
      </c>
      <c r="E1653" s="393"/>
      <c r="F1653" s="102">
        <v>8.5</v>
      </c>
      <c r="G1653" s="102">
        <v>1.7</v>
      </c>
      <c r="H1653" s="393"/>
      <c r="I1653" s="102">
        <v>12.78</v>
      </c>
      <c r="J1653" s="102">
        <v>2.23</v>
      </c>
      <c r="K1653" s="393"/>
      <c r="L1653" s="393"/>
      <c r="M1653" s="297">
        <v>3.286</v>
      </c>
      <c r="N1653" s="297">
        <v>6.1050000000000004</v>
      </c>
      <c r="O1653" s="297">
        <v>16.634</v>
      </c>
    </row>
    <row r="1654" spans="1:15">
      <c r="A1654" s="296">
        <v>42501</v>
      </c>
      <c r="B1654" s="393"/>
      <c r="C1654" s="101">
        <v>13.79</v>
      </c>
      <c r="D1654" s="101">
        <v>1.66</v>
      </c>
      <c r="E1654" s="393"/>
      <c r="F1654" s="101">
        <v>8.49</v>
      </c>
      <c r="G1654" s="101">
        <v>1.71</v>
      </c>
      <c r="H1654" s="393"/>
      <c r="I1654" s="101">
        <v>12.78</v>
      </c>
      <c r="J1654" s="101">
        <v>2.2599999999999998</v>
      </c>
      <c r="K1654" s="393"/>
      <c r="L1654" s="393"/>
      <c r="M1654" s="297">
        <v>3.29</v>
      </c>
      <c r="N1654" s="297">
        <v>6.1230000000000002</v>
      </c>
      <c r="O1654" s="297">
        <v>16.599</v>
      </c>
    </row>
    <row r="1655" spans="1:15">
      <c r="A1655" s="296">
        <v>42502</v>
      </c>
      <c r="B1655" s="393"/>
      <c r="C1655" s="102">
        <v>13.79</v>
      </c>
      <c r="D1655" s="102">
        <v>1.7</v>
      </c>
      <c r="E1655" s="393"/>
      <c r="F1655" s="102">
        <v>8.49</v>
      </c>
      <c r="G1655" s="102">
        <v>1.75</v>
      </c>
      <c r="H1655" s="393"/>
      <c r="I1655" s="102">
        <v>12.78</v>
      </c>
      <c r="J1655" s="102">
        <v>2.2999999999999998</v>
      </c>
      <c r="K1655" s="393"/>
      <c r="L1655" s="393"/>
      <c r="M1655" s="297">
        <v>3.29</v>
      </c>
      <c r="N1655" s="297">
        <v>6.0869999999999997</v>
      </c>
      <c r="O1655" s="297">
        <v>16.623000000000001</v>
      </c>
    </row>
    <row r="1656" spans="1:15">
      <c r="A1656" s="296">
        <v>42503</v>
      </c>
      <c r="B1656" s="393"/>
      <c r="C1656" s="101">
        <v>13.78</v>
      </c>
      <c r="D1656" s="101">
        <v>1.68</v>
      </c>
      <c r="E1656" s="393"/>
      <c r="F1656" s="101">
        <v>8.49</v>
      </c>
      <c r="G1656" s="101">
        <v>1.74</v>
      </c>
      <c r="H1656" s="393"/>
      <c r="I1656" s="101">
        <v>12.77</v>
      </c>
      <c r="J1656" s="101">
        <v>2.2799999999999998</v>
      </c>
      <c r="K1656" s="393"/>
      <c r="L1656" s="393"/>
      <c r="M1656" s="297">
        <v>3.294</v>
      </c>
      <c r="N1656" s="297">
        <v>6.0620000000000003</v>
      </c>
      <c r="O1656" s="297">
        <v>16.706</v>
      </c>
    </row>
    <row r="1657" spans="1:15">
      <c r="A1657" s="296">
        <v>42506</v>
      </c>
      <c r="B1657" s="393"/>
      <c r="C1657" s="102">
        <v>13.78</v>
      </c>
      <c r="D1657" s="102">
        <v>1.71</v>
      </c>
      <c r="E1657" s="393"/>
      <c r="F1657" s="102">
        <v>8.48</v>
      </c>
      <c r="G1657" s="102">
        <v>1.76</v>
      </c>
      <c r="H1657" s="393"/>
      <c r="I1657" s="102">
        <v>12.77</v>
      </c>
      <c r="J1657" s="102">
        <v>2.2999999999999998</v>
      </c>
      <c r="K1657" s="393"/>
      <c r="L1657" s="393"/>
      <c r="M1657" s="297">
        <v>3.2970000000000002</v>
      </c>
      <c r="N1657" s="297">
        <v>6.03</v>
      </c>
      <c r="O1657" s="297">
        <v>16.524000000000001</v>
      </c>
    </row>
    <row r="1658" spans="1:15">
      <c r="A1658" s="296">
        <v>42507</v>
      </c>
      <c r="B1658" s="393"/>
      <c r="C1658" s="101">
        <v>13.77</v>
      </c>
      <c r="D1658" s="101">
        <v>1.7</v>
      </c>
      <c r="E1658" s="393"/>
      <c r="F1658" s="101">
        <v>8.48</v>
      </c>
      <c r="G1658" s="101">
        <v>1.75</v>
      </c>
      <c r="H1658" s="393"/>
      <c r="I1658" s="101">
        <v>12.76</v>
      </c>
      <c r="J1658" s="101">
        <v>2.29</v>
      </c>
      <c r="K1658" s="393"/>
      <c r="L1658" s="393"/>
      <c r="M1658" s="297">
        <v>3.26</v>
      </c>
      <c r="N1658" s="297">
        <v>5.9409999999999998</v>
      </c>
      <c r="O1658" s="297">
        <v>16.495999999999999</v>
      </c>
    </row>
    <row r="1659" spans="1:15">
      <c r="A1659" s="296">
        <v>42508</v>
      </c>
      <c r="B1659" s="393"/>
      <c r="C1659" s="102">
        <v>13.77</v>
      </c>
      <c r="D1659" s="102">
        <v>1.74</v>
      </c>
      <c r="E1659" s="393"/>
      <c r="F1659" s="102">
        <v>8.48</v>
      </c>
      <c r="G1659" s="102">
        <v>1.79</v>
      </c>
      <c r="H1659" s="393"/>
      <c r="I1659" s="102">
        <v>12.76</v>
      </c>
      <c r="J1659" s="102">
        <v>2.33</v>
      </c>
      <c r="K1659" s="393"/>
      <c r="L1659" s="393"/>
      <c r="M1659" s="297">
        <v>3.2749999999999999</v>
      </c>
      <c r="N1659" s="297">
        <v>5.915</v>
      </c>
      <c r="O1659" s="297">
        <v>16.495999999999999</v>
      </c>
    </row>
    <row r="1660" spans="1:15">
      <c r="A1660" s="296">
        <v>42509</v>
      </c>
      <c r="B1660" s="393"/>
      <c r="C1660" s="101">
        <v>13.77</v>
      </c>
      <c r="D1660" s="101">
        <v>1.75</v>
      </c>
      <c r="E1660" s="393"/>
      <c r="F1660" s="101">
        <v>8.4700000000000006</v>
      </c>
      <c r="G1660" s="101">
        <v>1.81</v>
      </c>
      <c r="H1660" s="393"/>
      <c r="I1660" s="101">
        <v>12.76</v>
      </c>
      <c r="J1660" s="101">
        <v>2.34</v>
      </c>
      <c r="K1660" s="393"/>
      <c r="L1660" s="393"/>
      <c r="M1660" s="297">
        <v>3.2890000000000001</v>
      </c>
      <c r="N1660" s="297">
        <v>5.9649999999999999</v>
      </c>
      <c r="O1660" s="297">
        <v>16.552</v>
      </c>
    </row>
    <row r="1661" spans="1:15">
      <c r="A1661" s="296">
        <v>42510</v>
      </c>
      <c r="B1661" s="393"/>
      <c r="C1661" s="102">
        <v>13.76</v>
      </c>
      <c r="D1661" s="102">
        <v>1.76</v>
      </c>
      <c r="E1661" s="393"/>
      <c r="F1661" s="102">
        <v>8.4700000000000006</v>
      </c>
      <c r="G1661" s="102">
        <v>1.82</v>
      </c>
      <c r="H1661" s="393"/>
      <c r="I1661" s="102">
        <v>12.76</v>
      </c>
      <c r="J1661" s="102">
        <v>2.35</v>
      </c>
      <c r="K1661" s="393"/>
      <c r="L1661" s="393"/>
      <c r="M1661" s="297">
        <v>3.2850000000000001</v>
      </c>
      <c r="N1661" s="297">
        <v>5.9169999999999998</v>
      </c>
      <c r="O1661" s="297">
        <v>16.635999999999999</v>
      </c>
    </row>
    <row r="1662" spans="1:15">
      <c r="A1662" s="296">
        <v>42513</v>
      </c>
      <c r="B1662" s="393"/>
      <c r="C1662" s="101">
        <v>13.76</v>
      </c>
      <c r="D1662" s="101">
        <v>1.78</v>
      </c>
      <c r="E1662" s="393"/>
      <c r="F1662" s="101">
        <v>8.4600000000000009</v>
      </c>
      <c r="G1662" s="101">
        <v>1.83</v>
      </c>
      <c r="H1662" s="393"/>
      <c r="I1662" s="101">
        <v>12.75</v>
      </c>
      <c r="J1662" s="101">
        <v>2.37</v>
      </c>
      <c r="K1662" s="393"/>
      <c r="L1662" s="393"/>
      <c r="M1662" s="297">
        <v>3.2890000000000001</v>
      </c>
      <c r="N1662" s="297">
        <v>5.8540000000000001</v>
      </c>
      <c r="O1662" s="297">
        <v>16.728000000000002</v>
      </c>
    </row>
    <row r="1663" spans="1:15">
      <c r="A1663" s="296">
        <v>42514</v>
      </c>
      <c r="B1663" s="393"/>
      <c r="C1663" s="102">
        <v>13.75</v>
      </c>
      <c r="D1663" s="102">
        <v>1.78</v>
      </c>
      <c r="E1663" s="393"/>
      <c r="F1663" s="102">
        <v>8.4600000000000009</v>
      </c>
      <c r="G1663" s="102">
        <v>1.83</v>
      </c>
      <c r="H1663" s="393"/>
      <c r="I1663" s="102">
        <v>12.74</v>
      </c>
      <c r="J1663" s="102">
        <v>2.37</v>
      </c>
      <c r="K1663" s="393"/>
      <c r="L1663" s="393"/>
      <c r="M1663" s="297">
        <v>3.2709999999999999</v>
      </c>
      <c r="N1663" s="297">
        <v>5.8109999999999999</v>
      </c>
      <c r="O1663" s="297">
        <v>16.597999999999999</v>
      </c>
    </row>
    <row r="1664" spans="1:15">
      <c r="A1664" s="296">
        <v>42515</v>
      </c>
      <c r="B1664" s="393"/>
      <c r="C1664" s="101">
        <v>13.75</v>
      </c>
      <c r="D1664" s="101">
        <v>1.74</v>
      </c>
      <c r="E1664" s="393"/>
      <c r="F1664" s="101">
        <v>8.4600000000000009</v>
      </c>
      <c r="G1664" s="101">
        <v>1.79</v>
      </c>
      <c r="H1664" s="393"/>
      <c r="I1664" s="101">
        <v>12.74</v>
      </c>
      <c r="J1664" s="101">
        <v>2.34</v>
      </c>
      <c r="K1664" s="393"/>
      <c r="L1664" s="393"/>
      <c r="M1664" s="297">
        <v>3.218</v>
      </c>
      <c r="N1664" s="297">
        <v>5.7069999999999999</v>
      </c>
      <c r="O1664" s="297">
        <v>16.492999999999999</v>
      </c>
    </row>
    <row r="1665" spans="1:15">
      <c r="A1665" s="296">
        <v>42516</v>
      </c>
      <c r="B1665" s="393"/>
      <c r="C1665" s="102">
        <v>13.75</v>
      </c>
      <c r="D1665" s="102">
        <v>1.72</v>
      </c>
      <c r="E1665" s="393"/>
      <c r="F1665" s="102">
        <v>8.4499999999999993</v>
      </c>
      <c r="G1665" s="102">
        <v>1.77</v>
      </c>
      <c r="H1665" s="393"/>
      <c r="I1665" s="102">
        <v>12.74</v>
      </c>
      <c r="J1665" s="102">
        <v>2.3199999999999998</v>
      </c>
      <c r="K1665" s="393"/>
      <c r="L1665" s="393"/>
      <c r="M1665" s="297">
        <v>3.1819999999999999</v>
      </c>
      <c r="N1665" s="297">
        <v>5.6970000000000001</v>
      </c>
      <c r="O1665" s="297">
        <v>16.433</v>
      </c>
    </row>
    <row r="1666" spans="1:15">
      <c r="A1666" s="296">
        <v>42517</v>
      </c>
      <c r="B1666" s="393"/>
      <c r="C1666" s="101">
        <v>13.75</v>
      </c>
      <c r="D1666" s="101">
        <v>1.72</v>
      </c>
      <c r="E1666" s="393"/>
      <c r="F1666" s="101">
        <v>8.4499999999999993</v>
      </c>
      <c r="G1666" s="101">
        <v>1.77</v>
      </c>
      <c r="H1666" s="393"/>
      <c r="I1666" s="101">
        <v>12.74</v>
      </c>
      <c r="J1666" s="101">
        <v>2.3199999999999998</v>
      </c>
      <c r="K1666" s="393"/>
      <c r="L1666" s="393"/>
      <c r="M1666" s="297">
        <v>3.18</v>
      </c>
      <c r="N1666" s="297">
        <v>5.9180000000000001</v>
      </c>
      <c r="O1666" s="297">
        <v>16.43</v>
      </c>
    </row>
    <row r="1667" spans="1:15">
      <c r="A1667" s="296">
        <v>42520</v>
      </c>
      <c r="B1667" s="393"/>
      <c r="C1667" s="102">
        <v>13.74</v>
      </c>
      <c r="D1667" s="102">
        <v>1.74</v>
      </c>
      <c r="E1667" s="393"/>
      <c r="F1667" s="102">
        <v>8.44</v>
      </c>
      <c r="G1667" s="102">
        <v>1.78</v>
      </c>
      <c r="H1667" s="393"/>
      <c r="I1667" s="102">
        <v>12.73</v>
      </c>
      <c r="J1667" s="102">
        <v>2.34</v>
      </c>
      <c r="K1667" s="393"/>
      <c r="L1667" s="393"/>
      <c r="M1667" s="297">
        <v>3.1850000000000001</v>
      </c>
      <c r="N1667" s="297">
        <v>5.7409999999999997</v>
      </c>
      <c r="O1667" s="297">
        <v>16.439</v>
      </c>
    </row>
    <row r="1668" spans="1:15">
      <c r="A1668" s="296">
        <v>42521</v>
      </c>
      <c r="B1668" s="393"/>
      <c r="C1668" s="101">
        <v>13.73</v>
      </c>
      <c r="D1668" s="101">
        <v>1.71</v>
      </c>
      <c r="E1668" s="393"/>
      <c r="F1668" s="101">
        <v>8.44</v>
      </c>
      <c r="G1668" s="101">
        <v>1.76</v>
      </c>
      <c r="H1668" s="393"/>
      <c r="I1668" s="101">
        <v>12.73</v>
      </c>
      <c r="J1668" s="101">
        <v>2.31</v>
      </c>
      <c r="K1668" s="393"/>
      <c r="L1668" s="393"/>
      <c r="M1668" s="297">
        <v>3.1760000000000002</v>
      </c>
      <c r="N1668" s="297">
        <v>5.7679999999999998</v>
      </c>
      <c r="O1668" s="297">
        <v>17.041</v>
      </c>
    </row>
    <row r="1669" spans="1:15">
      <c r="A1669" s="296">
        <v>42522</v>
      </c>
      <c r="B1669" s="393"/>
      <c r="C1669" s="102">
        <v>13.87</v>
      </c>
      <c r="D1669" s="102">
        <v>1.69</v>
      </c>
      <c r="E1669" s="393"/>
      <c r="F1669" s="102">
        <v>8.5</v>
      </c>
      <c r="G1669" s="102">
        <v>1.71</v>
      </c>
      <c r="H1669" s="393"/>
      <c r="I1669" s="102">
        <v>12.7</v>
      </c>
      <c r="J1669" s="102">
        <v>2.2599999999999998</v>
      </c>
      <c r="K1669" s="393"/>
      <c r="L1669" s="393"/>
      <c r="M1669" s="297">
        <v>3.1640000000000001</v>
      </c>
      <c r="N1669" s="297">
        <v>5.7670000000000003</v>
      </c>
      <c r="O1669" s="297">
        <v>17.042000000000002</v>
      </c>
    </row>
    <row r="1670" spans="1:15">
      <c r="A1670" s="296">
        <v>42523</v>
      </c>
      <c r="B1670" s="393"/>
      <c r="C1670" s="101">
        <v>13.87</v>
      </c>
      <c r="D1670" s="101">
        <v>1.66</v>
      </c>
      <c r="E1670" s="393"/>
      <c r="F1670" s="101">
        <v>8.5</v>
      </c>
      <c r="G1670" s="101">
        <v>1.69</v>
      </c>
      <c r="H1670" s="393"/>
      <c r="I1670" s="101">
        <v>12.7</v>
      </c>
      <c r="J1670" s="101">
        <v>2.23</v>
      </c>
      <c r="K1670" s="393"/>
      <c r="L1670" s="393"/>
      <c r="M1670" s="297">
        <v>3.1429999999999998</v>
      </c>
      <c r="N1670" s="297">
        <v>5.6920000000000002</v>
      </c>
      <c r="O1670" s="297">
        <v>17.010000000000002</v>
      </c>
    </row>
    <row r="1671" spans="1:15">
      <c r="A1671" s="296">
        <v>42524</v>
      </c>
      <c r="B1671" s="393"/>
      <c r="C1671" s="102">
        <v>13.86</v>
      </c>
      <c r="D1671" s="102">
        <v>1.6</v>
      </c>
      <c r="E1671" s="393"/>
      <c r="F1671" s="102">
        <v>8.49</v>
      </c>
      <c r="G1671" s="102">
        <v>1.64</v>
      </c>
      <c r="H1671" s="393"/>
      <c r="I1671" s="102">
        <v>12.69</v>
      </c>
      <c r="J1671" s="102">
        <v>2.1800000000000002</v>
      </c>
      <c r="K1671" s="393"/>
      <c r="L1671" s="393"/>
      <c r="M1671" s="297">
        <v>3.1150000000000002</v>
      </c>
      <c r="N1671" s="297">
        <v>5.6210000000000004</v>
      </c>
      <c r="O1671" s="297">
        <v>17.010999999999999</v>
      </c>
    </row>
    <row r="1672" spans="1:15">
      <c r="A1672" s="296">
        <v>42527</v>
      </c>
      <c r="B1672" s="393"/>
      <c r="C1672" s="101">
        <v>13.86</v>
      </c>
      <c r="D1672" s="101">
        <v>1.6</v>
      </c>
      <c r="E1672" s="393"/>
      <c r="F1672" s="101">
        <v>8.49</v>
      </c>
      <c r="G1672" s="101">
        <v>1.64</v>
      </c>
      <c r="H1672" s="393"/>
      <c r="I1672" s="101">
        <v>12.69</v>
      </c>
      <c r="J1672" s="101">
        <v>2.1800000000000002</v>
      </c>
      <c r="K1672" s="393"/>
      <c r="L1672" s="393"/>
      <c r="M1672" s="297">
        <v>3.09</v>
      </c>
      <c r="N1672" s="297">
        <v>5.5780000000000003</v>
      </c>
      <c r="O1672" s="297">
        <v>16.977</v>
      </c>
    </row>
    <row r="1673" spans="1:15">
      <c r="A1673" s="296">
        <v>42528</v>
      </c>
      <c r="B1673" s="393"/>
      <c r="C1673" s="102">
        <v>13.85</v>
      </c>
      <c r="D1673" s="102">
        <v>1.56</v>
      </c>
      <c r="E1673" s="393"/>
      <c r="F1673" s="102">
        <v>8.48</v>
      </c>
      <c r="G1673" s="102">
        <v>1.6</v>
      </c>
      <c r="H1673" s="393"/>
      <c r="I1673" s="102">
        <v>12.68</v>
      </c>
      <c r="J1673" s="102">
        <v>2.13</v>
      </c>
      <c r="K1673" s="393"/>
      <c r="L1673" s="393"/>
      <c r="M1673" s="297">
        <v>3.048</v>
      </c>
      <c r="N1673" s="297">
        <v>5.5250000000000004</v>
      </c>
      <c r="O1673" s="297">
        <v>16.896999999999998</v>
      </c>
    </row>
    <row r="1674" spans="1:15">
      <c r="A1674" s="296">
        <v>42529</v>
      </c>
      <c r="B1674" s="393"/>
      <c r="C1674" s="101">
        <v>13.85</v>
      </c>
      <c r="D1674" s="101">
        <v>1.54</v>
      </c>
      <c r="E1674" s="393"/>
      <c r="F1674" s="101">
        <v>8.48</v>
      </c>
      <c r="G1674" s="101">
        <v>1.59</v>
      </c>
      <c r="H1674" s="393"/>
      <c r="I1674" s="101">
        <v>12.68</v>
      </c>
      <c r="J1674" s="101">
        <v>2.12</v>
      </c>
      <c r="K1674" s="393"/>
      <c r="L1674" s="393"/>
      <c r="M1674" s="297">
        <v>3.0169999999999999</v>
      </c>
      <c r="N1674" s="297">
        <v>5.4710000000000001</v>
      </c>
      <c r="O1674" s="297">
        <v>16.870999999999999</v>
      </c>
    </row>
    <row r="1675" spans="1:15">
      <c r="A1675" s="296">
        <v>42530</v>
      </c>
      <c r="B1675" s="393"/>
      <c r="C1675" s="102">
        <v>13.85</v>
      </c>
      <c r="D1675" s="102">
        <v>1.51</v>
      </c>
      <c r="E1675" s="393"/>
      <c r="F1675" s="102">
        <v>8.48</v>
      </c>
      <c r="G1675" s="102">
        <v>1.56</v>
      </c>
      <c r="H1675" s="393"/>
      <c r="I1675" s="102">
        <v>12.68</v>
      </c>
      <c r="J1675" s="102">
        <v>2.08</v>
      </c>
      <c r="K1675" s="393"/>
      <c r="L1675" s="393"/>
      <c r="M1675" s="297">
        <v>2.9980000000000002</v>
      </c>
      <c r="N1675" s="297">
        <v>5.4630000000000001</v>
      </c>
      <c r="O1675" s="297">
        <v>16.739000000000001</v>
      </c>
    </row>
    <row r="1676" spans="1:15">
      <c r="A1676" s="296">
        <v>42531</v>
      </c>
      <c r="B1676" s="393"/>
      <c r="C1676" s="101">
        <v>13.85</v>
      </c>
      <c r="D1676" s="101">
        <v>1.48</v>
      </c>
      <c r="E1676" s="393"/>
      <c r="F1676" s="101">
        <v>8.4700000000000006</v>
      </c>
      <c r="G1676" s="101">
        <v>1.55</v>
      </c>
      <c r="H1676" s="393"/>
      <c r="I1676" s="101">
        <v>12.67</v>
      </c>
      <c r="J1676" s="101">
        <v>2.06</v>
      </c>
      <c r="K1676" s="393"/>
      <c r="L1676" s="393"/>
      <c r="M1676" s="297">
        <v>3.03</v>
      </c>
      <c r="N1676" s="297">
        <v>5.5410000000000004</v>
      </c>
      <c r="O1676" s="297">
        <v>16.766999999999999</v>
      </c>
    </row>
    <row r="1677" spans="1:15">
      <c r="A1677" s="296">
        <v>42534</v>
      </c>
      <c r="B1677" s="393"/>
      <c r="C1677" s="102">
        <v>13.84</v>
      </c>
      <c r="D1677" s="102">
        <v>1.5</v>
      </c>
      <c r="E1677" s="393"/>
      <c r="F1677" s="102">
        <v>8.4700000000000006</v>
      </c>
      <c r="G1677" s="102">
        <v>1.57</v>
      </c>
      <c r="H1677" s="393"/>
      <c r="I1677" s="102">
        <v>12.67</v>
      </c>
      <c r="J1677" s="102">
        <v>2.08</v>
      </c>
      <c r="K1677" s="393"/>
      <c r="L1677" s="393"/>
      <c r="M1677" s="297">
        <v>3.1150000000000002</v>
      </c>
      <c r="N1677" s="297">
        <v>5.758</v>
      </c>
      <c r="O1677" s="297">
        <v>17.13</v>
      </c>
    </row>
    <row r="1678" spans="1:15">
      <c r="A1678" s="296">
        <v>42535</v>
      </c>
      <c r="B1678" s="393"/>
      <c r="C1678" s="101">
        <v>13.83</v>
      </c>
      <c r="D1678" s="101">
        <v>1.47</v>
      </c>
      <c r="E1678" s="393"/>
      <c r="F1678" s="101">
        <v>8.4600000000000009</v>
      </c>
      <c r="G1678" s="101">
        <v>1.56</v>
      </c>
      <c r="H1678" s="393"/>
      <c r="I1678" s="101">
        <v>12.66</v>
      </c>
      <c r="J1678" s="101">
        <v>2.0499999999999998</v>
      </c>
      <c r="K1678" s="393"/>
      <c r="L1678" s="393"/>
      <c r="M1678" s="297">
        <v>3.2010000000000001</v>
      </c>
      <c r="N1678" s="297">
        <v>6.0289999999999999</v>
      </c>
      <c r="O1678" s="297">
        <v>17.363</v>
      </c>
    </row>
    <row r="1679" spans="1:15">
      <c r="A1679" s="296">
        <v>42536</v>
      </c>
      <c r="B1679" s="393"/>
      <c r="C1679" s="102">
        <v>13.83</v>
      </c>
      <c r="D1679" s="102">
        <v>1.47</v>
      </c>
      <c r="E1679" s="393"/>
      <c r="F1679" s="102">
        <v>8.4600000000000009</v>
      </c>
      <c r="G1679" s="102">
        <v>1.56</v>
      </c>
      <c r="H1679" s="393"/>
      <c r="I1679" s="102">
        <v>12.66</v>
      </c>
      <c r="J1679" s="102">
        <v>2.0499999999999998</v>
      </c>
      <c r="K1679" s="393"/>
      <c r="L1679" s="393"/>
      <c r="M1679" s="297">
        <v>3.1829999999999998</v>
      </c>
      <c r="N1679" s="297">
        <v>5.9569999999999999</v>
      </c>
      <c r="O1679" s="297">
        <v>17.268999999999998</v>
      </c>
    </row>
    <row r="1680" spans="1:15">
      <c r="A1680" s="296">
        <v>42537</v>
      </c>
      <c r="B1680" s="393"/>
      <c r="C1680" s="101">
        <v>13.83</v>
      </c>
      <c r="D1680" s="101">
        <v>1.45</v>
      </c>
      <c r="E1680" s="393"/>
      <c r="F1680" s="101">
        <v>8.4600000000000009</v>
      </c>
      <c r="G1680" s="101">
        <v>1.56</v>
      </c>
      <c r="H1680" s="393"/>
      <c r="I1680" s="101">
        <v>12.66</v>
      </c>
      <c r="J1680" s="101">
        <v>2.0499999999999998</v>
      </c>
      <c r="K1680" s="393"/>
      <c r="L1680" s="393"/>
      <c r="M1680" s="297">
        <v>3.2429999999999999</v>
      </c>
      <c r="N1680" s="297">
        <v>6.0910000000000002</v>
      </c>
      <c r="O1680" s="297">
        <v>17.495000000000001</v>
      </c>
    </row>
    <row r="1681" spans="1:15">
      <c r="A1681" s="296">
        <v>42538</v>
      </c>
      <c r="B1681" s="393"/>
      <c r="C1681" s="102">
        <v>13.83</v>
      </c>
      <c r="D1681" s="102">
        <v>1.5</v>
      </c>
      <c r="E1681" s="393"/>
      <c r="F1681" s="102">
        <v>8.4600000000000009</v>
      </c>
      <c r="G1681" s="102">
        <v>1.58</v>
      </c>
      <c r="H1681" s="393"/>
      <c r="I1681" s="102">
        <v>12.66</v>
      </c>
      <c r="J1681" s="102">
        <v>2.09</v>
      </c>
      <c r="K1681" s="393"/>
      <c r="L1681" s="393"/>
      <c r="M1681" s="297">
        <v>3.2370000000000001</v>
      </c>
      <c r="N1681" s="297">
        <v>6.0640000000000001</v>
      </c>
      <c r="O1681" s="297">
        <v>17.491</v>
      </c>
    </row>
    <row r="1682" spans="1:15">
      <c r="A1682" s="296">
        <v>42541</v>
      </c>
      <c r="B1682" s="393"/>
      <c r="C1682" s="101">
        <v>13.82</v>
      </c>
      <c r="D1682" s="101">
        <v>1.54</v>
      </c>
      <c r="E1682" s="393"/>
      <c r="F1682" s="101">
        <v>8.4499999999999993</v>
      </c>
      <c r="G1682" s="101">
        <v>1.6</v>
      </c>
      <c r="H1682" s="393"/>
      <c r="I1682" s="101">
        <v>12.65</v>
      </c>
      <c r="J1682" s="101">
        <v>2.12</v>
      </c>
      <c r="K1682" s="393"/>
      <c r="L1682" s="393"/>
      <c r="M1682" s="297">
        <v>3.169</v>
      </c>
      <c r="N1682" s="297">
        <v>5.9059999999999997</v>
      </c>
      <c r="O1682" s="297">
        <v>17.280999999999999</v>
      </c>
    </row>
    <row r="1683" spans="1:15">
      <c r="A1683" s="296">
        <v>42542</v>
      </c>
      <c r="B1683" s="393"/>
      <c r="C1683" s="102">
        <v>13.82</v>
      </c>
      <c r="D1683" s="102">
        <v>1.53</v>
      </c>
      <c r="E1683" s="393"/>
      <c r="F1683" s="102">
        <v>8.44</v>
      </c>
      <c r="G1683" s="102">
        <v>1.58</v>
      </c>
      <c r="H1683" s="393"/>
      <c r="I1683" s="102">
        <v>12.64</v>
      </c>
      <c r="J1683" s="102">
        <v>2.11</v>
      </c>
      <c r="K1683" s="393"/>
      <c r="L1683" s="393"/>
      <c r="M1683" s="297">
        <v>3.1419999999999999</v>
      </c>
      <c r="N1683" s="297">
        <v>5.8369999999999997</v>
      </c>
      <c r="O1683" s="297">
        <v>16.649999999999999</v>
      </c>
    </row>
    <row r="1684" spans="1:15">
      <c r="A1684" s="296">
        <v>42543</v>
      </c>
      <c r="B1684" s="393"/>
      <c r="C1684" s="101">
        <v>13.81</v>
      </c>
      <c r="D1684" s="101">
        <v>1.54</v>
      </c>
      <c r="E1684" s="393"/>
      <c r="F1684" s="101">
        <v>8.44</v>
      </c>
      <c r="G1684" s="101">
        <v>1.59</v>
      </c>
      <c r="H1684" s="393"/>
      <c r="I1684" s="101">
        <v>12.64</v>
      </c>
      <c r="J1684" s="101">
        <v>2.11</v>
      </c>
      <c r="K1684" s="393"/>
      <c r="L1684" s="393"/>
      <c r="M1684" s="297">
        <v>3.13</v>
      </c>
      <c r="N1684" s="297">
        <v>5.7869999999999999</v>
      </c>
      <c r="O1684" s="297">
        <v>16.594000000000001</v>
      </c>
    </row>
    <row r="1685" spans="1:15">
      <c r="A1685" s="296">
        <v>42544</v>
      </c>
      <c r="B1685" s="393"/>
      <c r="C1685" s="102">
        <v>13.81</v>
      </c>
      <c r="D1685" s="102">
        <v>1.55</v>
      </c>
      <c r="E1685" s="393"/>
      <c r="F1685" s="102">
        <v>8.44</v>
      </c>
      <c r="G1685" s="102">
        <v>1.59</v>
      </c>
      <c r="H1685" s="393"/>
      <c r="I1685" s="102">
        <v>12.64</v>
      </c>
      <c r="J1685" s="102">
        <v>2.12</v>
      </c>
      <c r="K1685" s="393"/>
      <c r="L1685" s="393"/>
      <c r="M1685" s="297">
        <v>3.0960000000000001</v>
      </c>
      <c r="N1685" s="297">
        <v>5.72</v>
      </c>
      <c r="O1685" s="297">
        <v>16.619</v>
      </c>
    </row>
    <row r="1686" spans="1:15">
      <c r="A1686" s="296">
        <v>42545</v>
      </c>
      <c r="B1686" s="393"/>
      <c r="C1686" s="101">
        <v>13.81</v>
      </c>
      <c r="D1686" s="101">
        <v>1.48</v>
      </c>
      <c r="E1686" s="393"/>
      <c r="F1686" s="101">
        <v>8.44</v>
      </c>
      <c r="G1686" s="101">
        <v>1.58</v>
      </c>
      <c r="H1686" s="393"/>
      <c r="I1686" s="101">
        <v>12.64</v>
      </c>
      <c r="J1686" s="101">
        <v>2.08</v>
      </c>
      <c r="K1686" s="393"/>
      <c r="L1686" s="393"/>
      <c r="M1686" s="297">
        <v>3.403</v>
      </c>
      <c r="N1686" s="297">
        <v>6.4870000000000001</v>
      </c>
      <c r="O1686" s="297">
        <v>17.475000000000001</v>
      </c>
    </row>
    <row r="1687" spans="1:15">
      <c r="A1687" s="296">
        <v>42548</v>
      </c>
      <c r="B1687" s="393"/>
      <c r="C1687" s="102">
        <v>13.8</v>
      </c>
      <c r="D1687" s="102">
        <v>1.43</v>
      </c>
      <c r="E1687" s="393"/>
      <c r="F1687" s="102">
        <v>8.43</v>
      </c>
      <c r="G1687" s="102">
        <v>1.55</v>
      </c>
      <c r="H1687" s="393"/>
      <c r="I1687" s="102">
        <v>12.63</v>
      </c>
      <c r="J1687" s="102">
        <v>2.04</v>
      </c>
      <c r="K1687" s="393"/>
      <c r="L1687" s="393"/>
      <c r="M1687" s="297">
        <v>3.4649999999999999</v>
      </c>
      <c r="N1687" s="297">
        <v>6.6840000000000002</v>
      </c>
      <c r="O1687" s="297">
        <v>17.741</v>
      </c>
    </row>
    <row r="1688" spans="1:15">
      <c r="A1688" s="296">
        <v>42549</v>
      </c>
      <c r="B1688" s="393"/>
      <c r="C1688" s="101">
        <v>13.8</v>
      </c>
      <c r="D1688" s="101">
        <v>1.42</v>
      </c>
      <c r="E1688" s="393"/>
      <c r="F1688" s="101">
        <v>8.43</v>
      </c>
      <c r="G1688" s="101">
        <v>1.54</v>
      </c>
      <c r="H1688" s="393"/>
      <c r="I1688" s="101">
        <v>12.63</v>
      </c>
      <c r="J1688" s="101">
        <v>2.0299999999999998</v>
      </c>
      <c r="K1688" s="393"/>
      <c r="L1688" s="393"/>
      <c r="M1688" s="297">
        <v>3.4119999999999999</v>
      </c>
      <c r="N1688" s="297">
        <v>6.6050000000000004</v>
      </c>
      <c r="O1688" s="297">
        <v>17.68</v>
      </c>
    </row>
    <row r="1689" spans="1:15">
      <c r="A1689" s="296">
        <v>42550</v>
      </c>
      <c r="B1689" s="393"/>
      <c r="C1689" s="102">
        <v>13.79</v>
      </c>
      <c r="D1689" s="102">
        <v>1.39</v>
      </c>
      <c r="E1689" s="393"/>
      <c r="F1689" s="102">
        <v>8.42</v>
      </c>
      <c r="G1689" s="102">
        <v>1.5</v>
      </c>
      <c r="H1689" s="393"/>
      <c r="I1689" s="102">
        <v>12.62</v>
      </c>
      <c r="J1689" s="102">
        <v>1.99</v>
      </c>
      <c r="K1689" s="393"/>
      <c r="L1689" s="393"/>
      <c r="M1689" s="297">
        <v>3.3090000000000002</v>
      </c>
      <c r="N1689" s="297">
        <v>6.423</v>
      </c>
      <c r="O1689" s="297">
        <v>17.536000000000001</v>
      </c>
    </row>
    <row r="1690" spans="1:15">
      <c r="A1690" s="296">
        <v>42551</v>
      </c>
      <c r="B1690" s="393"/>
      <c r="C1690" s="101">
        <v>13.79</v>
      </c>
      <c r="D1690" s="101">
        <v>1.36</v>
      </c>
      <c r="E1690" s="393"/>
      <c r="F1690" s="101">
        <v>8.42</v>
      </c>
      <c r="G1690" s="101">
        <v>1.47</v>
      </c>
      <c r="H1690" s="393"/>
      <c r="I1690" s="101">
        <v>12.62</v>
      </c>
      <c r="J1690" s="101">
        <v>1.96</v>
      </c>
      <c r="K1690" s="393"/>
      <c r="L1690" s="393"/>
      <c r="M1690" s="297">
        <v>3.3260000000000001</v>
      </c>
      <c r="N1690" s="297">
        <v>6.4530000000000003</v>
      </c>
      <c r="O1690" s="297">
        <v>13.635</v>
      </c>
    </row>
    <row r="1691" spans="1:15">
      <c r="A1691" s="296">
        <v>42552</v>
      </c>
      <c r="B1691" s="393"/>
      <c r="C1691" s="102">
        <v>13.92</v>
      </c>
      <c r="D1691" s="102">
        <v>1.35</v>
      </c>
      <c r="E1691" s="393"/>
      <c r="F1691" s="102">
        <v>8.51</v>
      </c>
      <c r="G1691" s="102">
        <v>1.41</v>
      </c>
      <c r="H1691" s="393"/>
      <c r="I1691" s="102">
        <v>12.69</v>
      </c>
      <c r="J1691" s="102">
        <v>1.96</v>
      </c>
      <c r="K1691" s="393"/>
      <c r="L1691" s="393"/>
      <c r="M1691" s="297">
        <v>3.2320000000000002</v>
      </c>
      <c r="N1691" s="297">
        <v>6.3070000000000004</v>
      </c>
      <c r="O1691" s="297">
        <v>13.602</v>
      </c>
    </row>
    <row r="1692" spans="1:15">
      <c r="A1692" s="296">
        <v>42555</v>
      </c>
      <c r="B1692" s="393"/>
      <c r="C1692" s="101">
        <v>13.91</v>
      </c>
      <c r="D1692" s="101">
        <v>1.33</v>
      </c>
      <c r="E1692" s="393"/>
      <c r="F1692" s="101">
        <v>8.5</v>
      </c>
      <c r="G1692" s="101">
        <v>1.37</v>
      </c>
      <c r="H1692" s="393"/>
      <c r="I1692" s="101">
        <v>12.68</v>
      </c>
      <c r="J1692" s="101">
        <v>1.93</v>
      </c>
      <c r="K1692" s="393"/>
      <c r="L1692" s="393"/>
      <c r="M1692" s="297">
        <v>3.173</v>
      </c>
      <c r="N1692" s="297">
        <v>6.2240000000000002</v>
      </c>
      <c r="O1692" s="297">
        <v>13.702999999999999</v>
      </c>
    </row>
    <row r="1693" spans="1:15">
      <c r="A1693" s="296">
        <v>42556</v>
      </c>
      <c r="B1693" s="393"/>
      <c r="C1693" s="102">
        <v>13.91</v>
      </c>
      <c r="D1693" s="102">
        <v>1.27</v>
      </c>
      <c r="E1693" s="393"/>
      <c r="F1693" s="102">
        <v>8.5</v>
      </c>
      <c r="G1693" s="102">
        <v>1.32</v>
      </c>
      <c r="H1693" s="393"/>
      <c r="I1693" s="102">
        <v>12.68</v>
      </c>
      <c r="J1693" s="102">
        <v>1.87</v>
      </c>
      <c r="K1693" s="393"/>
      <c r="L1693" s="393"/>
      <c r="M1693" s="297">
        <v>3.1850000000000001</v>
      </c>
      <c r="N1693" s="297">
        <v>6.3</v>
      </c>
      <c r="O1693" s="297">
        <v>14.009</v>
      </c>
    </row>
    <row r="1694" spans="1:15">
      <c r="A1694" s="296">
        <v>42557</v>
      </c>
      <c r="B1694" s="393"/>
      <c r="C1694" s="101">
        <v>13.91</v>
      </c>
      <c r="D1694" s="101">
        <v>1.27</v>
      </c>
      <c r="E1694" s="393"/>
      <c r="F1694" s="101">
        <v>8.49</v>
      </c>
      <c r="G1694" s="101">
        <v>1.33</v>
      </c>
      <c r="H1694" s="393"/>
      <c r="I1694" s="101">
        <v>12.67</v>
      </c>
      <c r="J1694" s="101">
        <v>1.87</v>
      </c>
      <c r="K1694" s="393"/>
      <c r="L1694" s="393"/>
      <c r="M1694" s="297">
        <v>3.2170000000000001</v>
      </c>
      <c r="N1694" s="297">
        <v>6.375</v>
      </c>
      <c r="O1694" s="297">
        <v>14.106999999999999</v>
      </c>
    </row>
    <row r="1695" spans="1:15">
      <c r="A1695" s="296">
        <v>42558</v>
      </c>
      <c r="B1695" s="393"/>
      <c r="C1695" s="102">
        <v>13.9</v>
      </c>
      <c r="D1695" s="102">
        <v>1.27</v>
      </c>
      <c r="E1695" s="393"/>
      <c r="F1695" s="102">
        <v>8.49</v>
      </c>
      <c r="G1695" s="102">
        <v>1.32</v>
      </c>
      <c r="H1695" s="393"/>
      <c r="I1695" s="102">
        <v>12.67</v>
      </c>
      <c r="J1695" s="102">
        <v>1.87</v>
      </c>
      <c r="K1695" s="393"/>
      <c r="L1695" s="393"/>
      <c r="M1695" s="297">
        <v>3.2040000000000002</v>
      </c>
      <c r="N1695" s="297">
        <v>6.2859999999999996</v>
      </c>
      <c r="O1695" s="297">
        <v>14.446</v>
      </c>
    </row>
    <row r="1696" spans="1:15">
      <c r="A1696" s="296">
        <v>42559</v>
      </c>
      <c r="B1696" s="393"/>
      <c r="C1696" s="101">
        <v>13.9</v>
      </c>
      <c r="D1696" s="101">
        <v>1.23</v>
      </c>
      <c r="E1696" s="393"/>
      <c r="F1696" s="101">
        <v>8.49</v>
      </c>
      <c r="G1696" s="101">
        <v>1.29</v>
      </c>
      <c r="H1696" s="393"/>
      <c r="I1696" s="101">
        <v>12.67</v>
      </c>
      <c r="J1696" s="101">
        <v>1.84</v>
      </c>
      <c r="K1696" s="393"/>
      <c r="L1696" s="393"/>
      <c r="M1696" s="297">
        <v>3.1739999999999999</v>
      </c>
      <c r="N1696" s="297">
        <v>6.2229999999999999</v>
      </c>
      <c r="O1696" s="297">
        <v>14.281000000000001</v>
      </c>
    </row>
    <row r="1697" spans="1:15">
      <c r="A1697" s="296">
        <v>42562</v>
      </c>
      <c r="B1697" s="393"/>
      <c r="C1697" s="102">
        <v>13.89</v>
      </c>
      <c r="D1697" s="102">
        <v>1.22</v>
      </c>
      <c r="E1697" s="393"/>
      <c r="F1697" s="102">
        <v>8.48</v>
      </c>
      <c r="G1697" s="102">
        <v>1.27</v>
      </c>
      <c r="H1697" s="393"/>
      <c r="I1697" s="102">
        <v>12.66</v>
      </c>
      <c r="J1697" s="102">
        <v>1.82</v>
      </c>
      <c r="K1697" s="393"/>
      <c r="L1697" s="393"/>
      <c r="M1697" s="297">
        <v>3.1120000000000001</v>
      </c>
      <c r="N1697" s="297">
        <v>6.0789999999999997</v>
      </c>
      <c r="O1697" s="297">
        <v>14.202</v>
      </c>
    </row>
    <row r="1698" spans="1:15">
      <c r="A1698" s="296">
        <v>42563</v>
      </c>
      <c r="B1698" s="393"/>
      <c r="C1698" s="101">
        <v>13.89</v>
      </c>
      <c r="D1698" s="101">
        <v>1.24</v>
      </c>
      <c r="E1698" s="393"/>
      <c r="F1698" s="101">
        <v>8.48</v>
      </c>
      <c r="G1698" s="101">
        <v>1.27</v>
      </c>
      <c r="H1698" s="393"/>
      <c r="I1698" s="101">
        <v>12.66</v>
      </c>
      <c r="J1698" s="101">
        <v>1.83</v>
      </c>
      <c r="K1698" s="393"/>
      <c r="L1698" s="393"/>
      <c r="M1698" s="297">
        <v>3.0350000000000001</v>
      </c>
      <c r="N1698" s="297">
        <v>5.8940000000000001</v>
      </c>
      <c r="O1698" s="297">
        <v>13.959</v>
      </c>
    </row>
    <row r="1699" spans="1:15">
      <c r="A1699" s="296">
        <v>42564</v>
      </c>
      <c r="B1699" s="393"/>
      <c r="C1699" s="102">
        <v>13.89</v>
      </c>
      <c r="D1699" s="102">
        <v>1.17</v>
      </c>
      <c r="E1699" s="393"/>
      <c r="F1699" s="102">
        <v>8.4700000000000006</v>
      </c>
      <c r="G1699" s="102">
        <v>1.2</v>
      </c>
      <c r="H1699" s="393"/>
      <c r="I1699" s="102">
        <v>12.66</v>
      </c>
      <c r="J1699" s="102">
        <v>1.75</v>
      </c>
      <c r="K1699" s="393"/>
      <c r="L1699" s="393"/>
      <c r="M1699" s="297">
        <v>2.9870000000000001</v>
      </c>
      <c r="N1699" s="297">
        <v>5.83</v>
      </c>
      <c r="O1699" s="297">
        <v>13.827</v>
      </c>
    </row>
    <row r="1700" spans="1:15">
      <c r="A1700" s="296">
        <v>42565</v>
      </c>
      <c r="B1700" s="393"/>
      <c r="C1700" s="101">
        <v>13.88</v>
      </c>
      <c r="D1700" s="101">
        <v>1.18</v>
      </c>
      <c r="E1700" s="393"/>
      <c r="F1700" s="101">
        <v>8.4700000000000006</v>
      </c>
      <c r="G1700" s="101">
        <v>1.21</v>
      </c>
      <c r="H1700" s="393"/>
      <c r="I1700" s="101">
        <v>12.65</v>
      </c>
      <c r="J1700" s="101">
        <v>1.77</v>
      </c>
      <c r="K1700" s="393"/>
      <c r="L1700" s="393"/>
      <c r="M1700" s="297">
        <v>2.9489999999999998</v>
      </c>
      <c r="N1700" s="297">
        <v>5.7430000000000003</v>
      </c>
      <c r="O1700" s="297">
        <v>13.513</v>
      </c>
    </row>
    <row r="1701" spans="1:15">
      <c r="A1701" s="296">
        <v>42566</v>
      </c>
      <c r="B1701" s="393"/>
      <c r="C1701" s="102">
        <v>13.88</v>
      </c>
      <c r="D1701" s="102">
        <v>1.21</v>
      </c>
      <c r="E1701" s="393"/>
      <c r="F1701" s="102">
        <v>8.4700000000000006</v>
      </c>
      <c r="G1701" s="102">
        <v>1.22</v>
      </c>
      <c r="H1701" s="393"/>
      <c r="I1701" s="102">
        <v>12.65</v>
      </c>
      <c r="J1701" s="102">
        <v>1.78</v>
      </c>
      <c r="K1701" s="393"/>
      <c r="L1701" s="393"/>
      <c r="M1701" s="297">
        <v>2.944</v>
      </c>
      <c r="N1701" s="297">
        <v>5.7539999999999996</v>
      </c>
      <c r="O1701" s="297">
        <v>13.468</v>
      </c>
    </row>
    <row r="1702" spans="1:15">
      <c r="A1702" s="296">
        <v>42569</v>
      </c>
      <c r="B1702" s="393"/>
      <c r="C1702" s="101">
        <v>13.87</v>
      </c>
      <c r="D1702" s="101">
        <v>1.17</v>
      </c>
      <c r="E1702" s="393"/>
      <c r="F1702" s="101">
        <v>8.4600000000000009</v>
      </c>
      <c r="G1702" s="101">
        <v>1.18</v>
      </c>
      <c r="H1702" s="393"/>
      <c r="I1702" s="101">
        <v>12.64</v>
      </c>
      <c r="J1702" s="101">
        <v>1.74</v>
      </c>
      <c r="K1702" s="393"/>
      <c r="L1702" s="393"/>
      <c r="M1702" s="297">
        <v>2.9260000000000002</v>
      </c>
      <c r="N1702" s="297">
        <v>5.78</v>
      </c>
      <c r="O1702" s="297">
        <v>13.496</v>
      </c>
    </row>
    <row r="1703" spans="1:15">
      <c r="A1703" s="296">
        <v>42570</v>
      </c>
      <c r="B1703" s="393"/>
      <c r="C1703" s="102">
        <v>13.87</v>
      </c>
      <c r="D1703" s="102">
        <v>1.1399999999999999</v>
      </c>
      <c r="E1703" s="393"/>
      <c r="F1703" s="102">
        <v>8.4600000000000009</v>
      </c>
      <c r="G1703" s="102">
        <v>1.1599999999999999</v>
      </c>
      <c r="H1703" s="393"/>
      <c r="I1703" s="102">
        <v>12.64</v>
      </c>
      <c r="J1703" s="102">
        <v>1.7</v>
      </c>
      <c r="K1703" s="393"/>
      <c r="L1703" s="393"/>
      <c r="M1703" s="297">
        <v>2.927</v>
      </c>
      <c r="N1703" s="297">
        <v>5.819</v>
      </c>
      <c r="O1703" s="297">
        <v>13.55</v>
      </c>
    </row>
    <row r="1704" spans="1:15">
      <c r="A1704" s="296">
        <v>42571</v>
      </c>
      <c r="B1704" s="393"/>
      <c r="C1704" s="101">
        <v>13.87</v>
      </c>
      <c r="D1704" s="101">
        <v>1.1399999999999999</v>
      </c>
      <c r="E1704" s="393"/>
      <c r="F1704" s="101">
        <v>8.4600000000000009</v>
      </c>
      <c r="G1704" s="101">
        <v>1.1499999999999999</v>
      </c>
      <c r="H1704" s="393"/>
      <c r="I1704" s="101">
        <v>12.64</v>
      </c>
      <c r="J1704" s="101">
        <v>1.69</v>
      </c>
      <c r="K1704" s="393"/>
      <c r="L1704" s="393"/>
      <c r="M1704" s="297">
        <v>2.9079999999999999</v>
      </c>
      <c r="N1704" s="297">
        <v>5.84</v>
      </c>
      <c r="O1704" s="297">
        <v>13.522</v>
      </c>
    </row>
    <row r="1705" spans="1:15">
      <c r="A1705" s="296">
        <v>42572</v>
      </c>
      <c r="B1705" s="393"/>
      <c r="C1705" s="102">
        <v>13.86</v>
      </c>
      <c r="D1705" s="102">
        <v>1.1299999999999999</v>
      </c>
      <c r="E1705" s="393"/>
      <c r="F1705" s="102">
        <v>8.4499999999999993</v>
      </c>
      <c r="G1705" s="102">
        <v>1.1399999999999999</v>
      </c>
      <c r="H1705" s="393"/>
      <c r="I1705" s="102">
        <v>12.63</v>
      </c>
      <c r="J1705" s="102">
        <v>1.68</v>
      </c>
      <c r="K1705" s="393"/>
      <c r="L1705" s="393"/>
      <c r="M1705" s="297">
        <v>2.87</v>
      </c>
      <c r="N1705" s="297">
        <v>5.6820000000000004</v>
      </c>
      <c r="O1705" s="297">
        <v>13.577</v>
      </c>
    </row>
    <row r="1706" spans="1:15">
      <c r="A1706" s="296">
        <v>42573</v>
      </c>
      <c r="B1706" s="393"/>
      <c r="C1706" s="101">
        <v>13.86</v>
      </c>
      <c r="D1706" s="101">
        <v>1.1100000000000001</v>
      </c>
      <c r="E1706" s="393"/>
      <c r="F1706" s="101">
        <v>8.4499999999999993</v>
      </c>
      <c r="G1706" s="101">
        <v>1.1299999999999999</v>
      </c>
      <c r="H1706" s="393"/>
      <c r="I1706" s="101">
        <v>12.63</v>
      </c>
      <c r="J1706" s="101">
        <v>1.65</v>
      </c>
      <c r="K1706" s="393"/>
      <c r="L1706" s="393"/>
      <c r="M1706" s="297">
        <v>2.847</v>
      </c>
      <c r="N1706" s="297">
        <v>5.6029999999999998</v>
      </c>
      <c r="O1706" s="297">
        <v>13.538</v>
      </c>
    </row>
    <row r="1707" spans="1:15">
      <c r="A1707" s="296">
        <v>42576</v>
      </c>
      <c r="B1707" s="393"/>
      <c r="C1707" s="102">
        <v>13.85</v>
      </c>
      <c r="D1707" s="102">
        <v>1.07</v>
      </c>
      <c r="E1707" s="393"/>
      <c r="F1707" s="102">
        <v>8.44</v>
      </c>
      <c r="G1707" s="102">
        <v>1.1100000000000001</v>
      </c>
      <c r="H1707" s="393"/>
      <c r="I1707" s="102">
        <v>12.62</v>
      </c>
      <c r="J1707" s="102">
        <v>1.62</v>
      </c>
      <c r="K1707" s="393"/>
      <c r="L1707" s="393"/>
      <c r="M1707" s="297">
        <v>2.8239999999999998</v>
      </c>
      <c r="N1707" s="297">
        <v>5.6340000000000003</v>
      </c>
      <c r="O1707" s="297">
        <v>13.551</v>
      </c>
    </row>
    <row r="1708" spans="1:15">
      <c r="A1708" s="296">
        <v>42577</v>
      </c>
      <c r="B1708" s="393"/>
      <c r="C1708" s="101">
        <v>13.85</v>
      </c>
      <c r="D1708" s="101">
        <v>1.0900000000000001</v>
      </c>
      <c r="E1708" s="393"/>
      <c r="F1708" s="101">
        <v>8.44</v>
      </c>
      <c r="G1708" s="101">
        <v>1.1200000000000001</v>
      </c>
      <c r="H1708" s="393"/>
      <c r="I1708" s="101">
        <v>12.62</v>
      </c>
      <c r="J1708" s="101">
        <v>1.63</v>
      </c>
      <c r="K1708" s="393"/>
      <c r="L1708" s="393"/>
      <c r="M1708" s="297">
        <v>2.8290000000000002</v>
      </c>
      <c r="N1708" s="297">
        <v>5.681</v>
      </c>
      <c r="O1708" s="297">
        <v>13.58</v>
      </c>
    </row>
    <row r="1709" spans="1:15">
      <c r="A1709" s="296">
        <v>42578</v>
      </c>
      <c r="B1709" s="393"/>
      <c r="C1709" s="102">
        <v>13.85</v>
      </c>
      <c r="D1709" s="102">
        <v>1.04</v>
      </c>
      <c r="E1709" s="393"/>
      <c r="F1709" s="102">
        <v>8.44</v>
      </c>
      <c r="G1709" s="102">
        <v>1.07</v>
      </c>
      <c r="H1709" s="393"/>
      <c r="I1709" s="102">
        <v>12.62</v>
      </c>
      <c r="J1709" s="102">
        <v>1.58</v>
      </c>
      <c r="K1709" s="393"/>
      <c r="L1709" s="393"/>
      <c r="M1709" s="297">
        <v>2.8090000000000002</v>
      </c>
      <c r="N1709" s="297">
        <v>5.66</v>
      </c>
      <c r="O1709" s="297">
        <v>13.532999999999999</v>
      </c>
    </row>
    <row r="1710" spans="1:15">
      <c r="A1710" s="296">
        <v>42579</v>
      </c>
      <c r="B1710" s="393"/>
      <c r="C1710" s="101">
        <v>13.85</v>
      </c>
      <c r="D1710" s="101">
        <v>1.04</v>
      </c>
      <c r="E1710" s="393"/>
      <c r="F1710" s="101">
        <v>8.43</v>
      </c>
      <c r="G1710" s="101">
        <v>1.08</v>
      </c>
      <c r="H1710" s="393"/>
      <c r="I1710" s="101">
        <v>12.61</v>
      </c>
      <c r="J1710" s="101">
        <v>1.58</v>
      </c>
      <c r="K1710" s="393"/>
      <c r="L1710" s="393"/>
      <c r="M1710" s="297">
        <v>2.8</v>
      </c>
      <c r="N1710" s="297">
        <v>5.6680000000000001</v>
      </c>
      <c r="O1710" s="297">
        <v>13.474</v>
      </c>
    </row>
    <row r="1711" spans="1:15">
      <c r="A1711" s="296">
        <v>42580</v>
      </c>
      <c r="B1711" s="393"/>
      <c r="C1711" s="102">
        <v>13.84</v>
      </c>
      <c r="D1711" s="102">
        <v>1.01</v>
      </c>
      <c r="E1711" s="393"/>
      <c r="F1711" s="102">
        <v>8.43</v>
      </c>
      <c r="G1711" s="102">
        <v>1.06</v>
      </c>
      <c r="H1711" s="393"/>
      <c r="I1711" s="102">
        <v>12.61</v>
      </c>
      <c r="J1711" s="102">
        <v>1.56</v>
      </c>
      <c r="K1711" s="393"/>
      <c r="L1711" s="393"/>
      <c r="M1711" s="297">
        <v>2.7930000000000001</v>
      </c>
      <c r="N1711" s="297">
        <v>5.6719999999999997</v>
      </c>
      <c r="O1711" s="297">
        <v>13.443</v>
      </c>
    </row>
    <row r="1712" spans="1:15">
      <c r="A1712" s="296">
        <v>42582</v>
      </c>
      <c r="B1712" s="393"/>
      <c r="C1712" s="101">
        <v>13.84</v>
      </c>
      <c r="D1712" s="101">
        <v>1.01</v>
      </c>
      <c r="E1712" s="393"/>
      <c r="F1712" s="101">
        <v>8.42</v>
      </c>
      <c r="G1712" s="101">
        <v>1.06</v>
      </c>
      <c r="H1712" s="393"/>
      <c r="I1712" s="101">
        <v>12.61</v>
      </c>
      <c r="J1712" s="101">
        <v>1.56</v>
      </c>
      <c r="K1712" s="393"/>
      <c r="L1712" s="393"/>
      <c r="M1712" s="297"/>
      <c r="N1712" s="297"/>
      <c r="O1712" s="297"/>
    </row>
    <row r="1713" spans="1:15">
      <c r="A1713" s="296">
        <v>42583</v>
      </c>
      <c r="B1713" s="393"/>
      <c r="C1713" s="102">
        <v>13.83</v>
      </c>
      <c r="D1713" s="102">
        <v>1.02</v>
      </c>
      <c r="E1713" s="393"/>
      <c r="F1713" s="102">
        <v>8.49</v>
      </c>
      <c r="G1713" s="102">
        <v>1.0900000000000001</v>
      </c>
      <c r="H1713" s="393"/>
      <c r="I1713" s="102">
        <v>12.6</v>
      </c>
      <c r="J1713" s="102">
        <v>1.57</v>
      </c>
      <c r="K1713" s="393"/>
      <c r="L1713" s="393"/>
      <c r="M1713" s="297">
        <v>2.7919999999999998</v>
      </c>
      <c r="N1713" s="297">
        <v>5.6920000000000002</v>
      </c>
      <c r="O1713" s="297">
        <v>13.334</v>
      </c>
    </row>
    <row r="1714" spans="1:15">
      <c r="A1714" s="296">
        <v>42584</v>
      </c>
      <c r="B1714" s="393"/>
      <c r="C1714" s="101">
        <v>13.83</v>
      </c>
      <c r="D1714" s="101">
        <v>1.08</v>
      </c>
      <c r="E1714" s="393"/>
      <c r="F1714" s="101">
        <v>8.49</v>
      </c>
      <c r="G1714" s="101">
        <v>1.1399999999999999</v>
      </c>
      <c r="H1714" s="393"/>
      <c r="I1714" s="101">
        <v>12.59</v>
      </c>
      <c r="J1714" s="101">
        <v>1.63</v>
      </c>
      <c r="K1714" s="393"/>
      <c r="L1714" s="393"/>
      <c r="M1714" s="297">
        <v>2.8039999999999998</v>
      </c>
      <c r="N1714" s="297">
        <v>5.702</v>
      </c>
      <c r="O1714" s="297">
        <v>13.423999999999999</v>
      </c>
    </row>
    <row r="1715" spans="1:15">
      <c r="A1715" s="296">
        <v>42585</v>
      </c>
      <c r="B1715" s="393"/>
      <c r="C1715" s="102">
        <v>13.82</v>
      </c>
      <c r="D1715" s="102">
        <v>1.0900000000000001</v>
      </c>
      <c r="E1715" s="393"/>
      <c r="F1715" s="102">
        <v>8.49</v>
      </c>
      <c r="G1715" s="102">
        <v>1.1399999999999999</v>
      </c>
      <c r="H1715" s="393"/>
      <c r="I1715" s="102">
        <v>12.59</v>
      </c>
      <c r="J1715" s="102">
        <v>1.63</v>
      </c>
      <c r="K1715" s="393"/>
      <c r="L1715" s="393"/>
      <c r="M1715" s="297">
        <v>2.8170000000000002</v>
      </c>
      <c r="N1715" s="297">
        <v>5.74</v>
      </c>
      <c r="O1715" s="297">
        <v>13.326000000000001</v>
      </c>
    </row>
    <row r="1716" spans="1:15">
      <c r="A1716" s="296">
        <v>42586</v>
      </c>
      <c r="B1716" s="393"/>
      <c r="C1716" s="101">
        <v>13.82</v>
      </c>
      <c r="D1716" s="101">
        <v>1.03</v>
      </c>
      <c r="E1716" s="393"/>
      <c r="F1716" s="101">
        <v>8.48</v>
      </c>
      <c r="G1716" s="101">
        <v>1.08</v>
      </c>
      <c r="H1716" s="393"/>
      <c r="I1716" s="101">
        <v>12.59</v>
      </c>
      <c r="J1716" s="101">
        <v>1.57</v>
      </c>
      <c r="K1716" s="393"/>
      <c r="L1716" s="393"/>
      <c r="M1716" s="297">
        <v>2.7469999999999999</v>
      </c>
      <c r="N1716" s="297">
        <v>5.6180000000000003</v>
      </c>
      <c r="O1716" s="297">
        <v>13.23</v>
      </c>
    </row>
    <row r="1717" spans="1:15">
      <c r="A1717" s="296">
        <v>42587</v>
      </c>
      <c r="B1717" s="393"/>
      <c r="C1717" s="102">
        <v>13.82</v>
      </c>
      <c r="D1717" s="102">
        <v>1.06</v>
      </c>
      <c r="E1717" s="393"/>
      <c r="F1717" s="102">
        <v>8.48</v>
      </c>
      <c r="G1717" s="102">
        <v>1.1000000000000001</v>
      </c>
      <c r="H1717" s="393"/>
      <c r="I1717" s="102">
        <v>12.59</v>
      </c>
      <c r="J1717" s="102">
        <v>1.6</v>
      </c>
      <c r="K1717" s="393"/>
      <c r="L1717" s="393"/>
      <c r="M1717" s="297">
        <v>2.7149999999999999</v>
      </c>
      <c r="N1717" s="297">
        <v>5.5510000000000002</v>
      </c>
      <c r="O1717" s="297">
        <v>13.202999999999999</v>
      </c>
    </row>
    <row r="1718" spans="1:15">
      <c r="A1718" s="296">
        <v>42590</v>
      </c>
      <c r="B1718" s="393"/>
      <c r="C1718" s="101">
        <v>13.81</v>
      </c>
      <c r="D1718" s="101">
        <v>1.07</v>
      </c>
      <c r="E1718" s="393"/>
      <c r="F1718" s="101">
        <v>8.4700000000000006</v>
      </c>
      <c r="G1718" s="101">
        <v>1.0900000000000001</v>
      </c>
      <c r="H1718" s="393"/>
      <c r="I1718" s="101">
        <v>12.58</v>
      </c>
      <c r="J1718" s="101">
        <v>1.6</v>
      </c>
      <c r="K1718" s="393"/>
      <c r="L1718" s="393"/>
      <c r="M1718" s="297">
        <v>2.677</v>
      </c>
      <c r="N1718" s="297">
        <v>5.4989999999999997</v>
      </c>
      <c r="O1718" s="297">
        <v>13.224</v>
      </c>
    </row>
    <row r="1719" spans="1:15">
      <c r="A1719" s="296">
        <v>42591</v>
      </c>
      <c r="B1719" s="393"/>
      <c r="C1719" s="102">
        <v>13.81</v>
      </c>
      <c r="D1719" s="102">
        <v>1.04</v>
      </c>
      <c r="E1719" s="393"/>
      <c r="F1719" s="102">
        <v>8.4700000000000006</v>
      </c>
      <c r="G1719" s="102">
        <v>1.06</v>
      </c>
      <c r="H1719" s="393"/>
      <c r="I1719" s="102">
        <v>12.57</v>
      </c>
      <c r="J1719" s="102">
        <v>1.57</v>
      </c>
      <c r="K1719" s="393"/>
      <c r="L1719" s="393"/>
      <c r="M1719" s="297">
        <v>2.6539999999999999</v>
      </c>
      <c r="N1719" s="297">
        <v>5.4530000000000003</v>
      </c>
      <c r="O1719" s="297">
        <v>13.23</v>
      </c>
    </row>
    <row r="1720" spans="1:15">
      <c r="A1720" s="296">
        <v>42592</v>
      </c>
      <c r="B1720" s="393"/>
      <c r="C1720" s="101">
        <v>13.8</v>
      </c>
      <c r="D1720" s="101">
        <v>1.02</v>
      </c>
      <c r="E1720" s="393"/>
      <c r="F1720" s="101">
        <v>8.4700000000000006</v>
      </c>
      <c r="G1720" s="101">
        <v>1.03</v>
      </c>
      <c r="H1720" s="393"/>
      <c r="I1720" s="101">
        <v>12.57</v>
      </c>
      <c r="J1720" s="101">
        <v>1.53</v>
      </c>
      <c r="K1720" s="393"/>
      <c r="L1720" s="393"/>
      <c r="M1720" s="297">
        <v>2.6360000000000001</v>
      </c>
      <c r="N1720" s="297">
        <v>5.4009999999999998</v>
      </c>
      <c r="O1720" s="297">
        <v>13.16</v>
      </c>
    </row>
    <row r="1721" spans="1:15">
      <c r="A1721" s="296">
        <v>42593</v>
      </c>
      <c r="B1721" s="393"/>
      <c r="C1721" s="102">
        <v>13.8</v>
      </c>
      <c r="D1721" s="102">
        <v>1.03</v>
      </c>
      <c r="E1721" s="393"/>
      <c r="F1721" s="102">
        <v>8.4600000000000009</v>
      </c>
      <c r="G1721" s="102">
        <v>1.04</v>
      </c>
      <c r="H1721" s="393"/>
      <c r="I1721" s="102">
        <v>12.57</v>
      </c>
      <c r="J1721" s="102">
        <v>1.54</v>
      </c>
      <c r="K1721" s="393"/>
      <c r="L1721" s="393"/>
      <c r="M1721" s="297">
        <v>2.629</v>
      </c>
      <c r="N1721" s="297">
        <v>5.29</v>
      </c>
      <c r="O1721" s="297">
        <v>13.097</v>
      </c>
    </row>
    <row r="1722" spans="1:15">
      <c r="A1722" s="296">
        <v>42594</v>
      </c>
      <c r="B1722" s="393"/>
      <c r="C1722" s="101">
        <v>13.8</v>
      </c>
      <c r="D1722" s="101">
        <v>1.03</v>
      </c>
      <c r="E1722" s="393"/>
      <c r="F1722" s="101">
        <v>8.4600000000000009</v>
      </c>
      <c r="G1722" s="101">
        <v>1.03</v>
      </c>
      <c r="H1722" s="393"/>
      <c r="I1722" s="101">
        <v>12.57</v>
      </c>
      <c r="J1722" s="101">
        <v>1.53</v>
      </c>
      <c r="K1722" s="393"/>
      <c r="L1722" s="393"/>
      <c r="M1722" s="297">
        <v>2.6240000000000001</v>
      </c>
      <c r="N1722" s="297">
        <v>5.2430000000000003</v>
      </c>
      <c r="O1722" s="297">
        <v>13.127000000000001</v>
      </c>
    </row>
    <row r="1723" spans="1:15">
      <c r="A1723" s="296">
        <v>42597</v>
      </c>
      <c r="B1723" s="393"/>
      <c r="C1723" s="102">
        <v>13.79</v>
      </c>
      <c r="D1723" s="102">
        <v>1.06</v>
      </c>
      <c r="E1723" s="393"/>
      <c r="F1723" s="102">
        <v>8.4499999999999993</v>
      </c>
      <c r="G1723" s="102">
        <v>1.06</v>
      </c>
      <c r="H1723" s="393"/>
      <c r="I1723" s="102">
        <v>12.56</v>
      </c>
      <c r="J1723" s="102">
        <v>1.56</v>
      </c>
      <c r="K1723" s="393"/>
      <c r="L1723" s="393"/>
      <c r="M1723" s="297">
        <v>2.597</v>
      </c>
      <c r="N1723" s="297">
        <v>5.1550000000000002</v>
      </c>
      <c r="O1723" s="297">
        <v>12.925000000000001</v>
      </c>
    </row>
    <row r="1724" spans="1:15">
      <c r="A1724" s="296">
        <v>42598</v>
      </c>
      <c r="B1724" s="393"/>
      <c r="C1724" s="101">
        <v>13.79</v>
      </c>
      <c r="D1724" s="101">
        <v>1.1000000000000001</v>
      </c>
      <c r="E1724" s="393"/>
      <c r="F1724" s="101">
        <v>8.4499999999999993</v>
      </c>
      <c r="G1724" s="101">
        <v>1.0900000000000001</v>
      </c>
      <c r="H1724" s="393"/>
      <c r="I1724" s="101">
        <v>12.56</v>
      </c>
      <c r="J1724" s="101">
        <v>1.59</v>
      </c>
      <c r="K1724" s="393"/>
      <c r="L1724" s="393"/>
      <c r="M1724" s="297">
        <v>2.5979999999999999</v>
      </c>
      <c r="N1724" s="297">
        <v>5.1260000000000003</v>
      </c>
      <c r="O1724" s="297">
        <v>12.898</v>
      </c>
    </row>
    <row r="1725" spans="1:15">
      <c r="A1725" s="296">
        <v>42599</v>
      </c>
      <c r="B1725" s="393"/>
      <c r="C1725" s="102">
        <v>13.79</v>
      </c>
      <c r="D1725" s="102">
        <v>1.08</v>
      </c>
      <c r="E1725" s="393"/>
      <c r="F1725" s="102">
        <v>8.4499999999999993</v>
      </c>
      <c r="G1725" s="102">
        <v>1.08</v>
      </c>
      <c r="H1725" s="393"/>
      <c r="I1725" s="102">
        <v>12.55</v>
      </c>
      <c r="J1725" s="102">
        <v>1.58</v>
      </c>
      <c r="K1725" s="393"/>
      <c r="L1725" s="393"/>
      <c r="M1725" s="297">
        <v>2.5990000000000002</v>
      </c>
      <c r="N1725" s="297">
        <v>5.1660000000000004</v>
      </c>
      <c r="O1725" s="297">
        <v>12.859</v>
      </c>
    </row>
    <row r="1726" spans="1:15">
      <c r="A1726" s="296">
        <v>42600</v>
      </c>
      <c r="B1726" s="393"/>
      <c r="C1726" s="101">
        <v>13.78</v>
      </c>
      <c r="D1726" s="101">
        <v>1.05</v>
      </c>
      <c r="E1726" s="393"/>
      <c r="F1726" s="101">
        <v>8.4499999999999993</v>
      </c>
      <c r="G1726" s="101">
        <v>1.05</v>
      </c>
      <c r="H1726" s="393"/>
      <c r="I1726" s="101">
        <v>12.55</v>
      </c>
      <c r="J1726" s="101">
        <v>1.54</v>
      </c>
      <c r="K1726" s="393"/>
      <c r="L1726" s="393"/>
      <c r="M1726" s="297">
        <v>2.5979999999999999</v>
      </c>
      <c r="N1726" s="297">
        <v>5.173</v>
      </c>
      <c r="O1726" s="297">
        <v>12.87</v>
      </c>
    </row>
    <row r="1727" spans="1:15">
      <c r="A1727" s="296">
        <v>42601</v>
      </c>
      <c r="B1727" s="393"/>
      <c r="C1727" s="102">
        <v>13.78</v>
      </c>
      <c r="D1727" s="102">
        <v>1.08</v>
      </c>
      <c r="E1727" s="393"/>
      <c r="F1727" s="102">
        <v>8.44</v>
      </c>
      <c r="G1727" s="102">
        <v>1.08</v>
      </c>
      <c r="H1727" s="393"/>
      <c r="I1727" s="102">
        <v>12.55</v>
      </c>
      <c r="J1727" s="102">
        <v>1.58</v>
      </c>
      <c r="K1727" s="393"/>
      <c r="L1727" s="393"/>
      <c r="M1727" s="297">
        <v>2.6</v>
      </c>
      <c r="N1727" s="297">
        <v>5.1609999999999996</v>
      </c>
      <c r="O1727" s="297">
        <v>12.901</v>
      </c>
    </row>
    <row r="1728" spans="1:15">
      <c r="A1728" s="296">
        <v>42604</v>
      </c>
      <c r="B1728" s="393"/>
      <c r="C1728" s="101">
        <v>13.77</v>
      </c>
      <c r="D1728" s="101">
        <v>1.05</v>
      </c>
      <c r="E1728" s="393"/>
      <c r="F1728" s="101">
        <v>8.43</v>
      </c>
      <c r="G1728" s="101">
        <v>1.05</v>
      </c>
      <c r="H1728" s="393"/>
      <c r="I1728" s="101">
        <v>12.54</v>
      </c>
      <c r="J1728" s="101">
        <v>1.55</v>
      </c>
      <c r="K1728" s="393"/>
      <c r="L1728" s="393"/>
      <c r="M1728" s="297">
        <v>2.5920000000000001</v>
      </c>
      <c r="N1728" s="297">
        <v>5.181</v>
      </c>
      <c r="O1728" s="297">
        <v>12.936999999999999</v>
      </c>
    </row>
    <row r="1729" spans="1:15">
      <c r="A1729" s="296">
        <v>42605</v>
      </c>
      <c r="B1729" s="393"/>
      <c r="C1729" s="102">
        <v>13.77</v>
      </c>
      <c r="D1729" s="102">
        <v>1.04</v>
      </c>
      <c r="E1729" s="393"/>
      <c r="F1729" s="102">
        <v>8.43</v>
      </c>
      <c r="G1729" s="102">
        <v>1.04</v>
      </c>
      <c r="H1729" s="393"/>
      <c r="I1729" s="102">
        <v>12.54</v>
      </c>
      <c r="J1729" s="102">
        <v>1.54</v>
      </c>
      <c r="K1729" s="393"/>
      <c r="L1729" s="393"/>
      <c r="M1729" s="297">
        <v>2.5760000000000001</v>
      </c>
      <c r="N1729" s="297">
        <v>5.149</v>
      </c>
      <c r="O1729" s="297">
        <v>12.885999999999999</v>
      </c>
    </row>
    <row r="1730" spans="1:15">
      <c r="A1730" s="296">
        <v>42606</v>
      </c>
      <c r="B1730" s="393"/>
      <c r="C1730" s="101">
        <v>13.77</v>
      </c>
      <c r="D1730" s="101">
        <v>1.05</v>
      </c>
      <c r="E1730" s="393"/>
      <c r="F1730" s="101">
        <v>8.43</v>
      </c>
      <c r="G1730" s="101">
        <v>1.05</v>
      </c>
      <c r="H1730" s="393"/>
      <c r="I1730" s="101">
        <v>12.53</v>
      </c>
      <c r="J1730" s="101">
        <v>1.54</v>
      </c>
      <c r="K1730" s="393"/>
      <c r="L1730" s="393"/>
      <c r="M1730" s="297">
        <v>2.5640000000000001</v>
      </c>
      <c r="N1730" s="297">
        <v>5.1280000000000001</v>
      </c>
      <c r="O1730" s="297">
        <v>12.807</v>
      </c>
    </row>
    <row r="1731" spans="1:15">
      <c r="A1731" s="296">
        <v>42607</v>
      </c>
      <c r="B1731" s="393"/>
      <c r="C1731" s="102">
        <v>13.76</v>
      </c>
      <c r="D1731" s="102">
        <v>1.05</v>
      </c>
      <c r="E1731" s="393"/>
      <c r="F1731" s="102">
        <v>8.43</v>
      </c>
      <c r="G1731" s="102">
        <v>1.06</v>
      </c>
      <c r="H1731" s="393"/>
      <c r="I1731" s="102">
        <v>12.53</v>
      </c>
      <c r="J1731" s="102">
        <v>1.55</v>
      </c>
      <c r="K1731" s="393"/>
      <c r="L1731" s="393"/>
      <c r="M1731" s="297">
        <v>2.56</v>
      </c>
      <c r="N1731" s="297">
        <v>5.0709999999999997</v>
      </c>
      <c r="O1731" s="297">
        <v>12.683999999999999</v>
      </c>
    </row>
    <row r="1732" spans="1:15">
      <c r="A1732" s="296">
        <v>42608</v>
      </c>
      <c r="B1732" s="393"/>
      <c r="C1732" s="101">
        <v>13.76</v>
      </c>
      <c r="D1732" s="101">
        <v>1.04</v>
      </c>
      <c r="E1732" s="393"/>
      <c r="F1732" s="101">
        <v>8.42</v>
      </c>
      <c r="G1732" s="101">
        <v>1.04</v>
      </c>
      <c r="H1732" s="393"/>
      <c r="I1732" s="101">
        <v>12.53</v>
      </c>
      <c r="J1732" s="101">
        <v>1.54</v>
      </c>
      <c r="K1732" s="393"/>
      <c r="L1732" s="393"/>
      <c r="M1732" s="297">
        <v>2.5499999999999998</v>
      </c>
      <c r="N1732" s="297">
        <v>5.0759999999999996</v>
      </c>
      <c r="O1732" s="297">
        <v>12.734999999999999</v>
      </c>
    </row>
    <row r="1733" spans="1:15">
      <c r="A1733" s="296">
        <v>42611</v>
      </c>
      <c r="B1733" s="393"/>
      <c r="C1733" s="102">
        <v>13.75</v>
      </c>
      <c r="D1733" s="102">
        <v>1.05</v>
      </c>
      <c r="E1733" s="393"/>
      <c r="F1733" s="102">
        <v>8.42</v>
      </c>
      <c r="G1733" s="102">
        <v>1.05</v>
      </c>
      <c r="H1733" s="393"/>
      <c r="I1733" s="102">
        <v>12.52</v>
      </c>
      <c r="J1733" s="102">
        <v>1.55</v>
      </c>
      <c r="K1733" s="393"/>
      <c r="L1733" s="393"/>
      <c r="M1733" s="297">
        <v>2.5539999999999998</v>
      </c>
      <c r="N1733" s="297">
        <v>5.05</v>
      </c>
      <c r="O1733" s="297">
        <v>12.827</v>
      </c>
    </row>
    <row r="1734" spans="1:15">
      <c r="A1734" s="296">
        <v>42612</v>
      </c>
      <c r="B1734" s="393"/>
      <c r="C1734" s="101">
        <v>13.75</v>
      </c>
      <c r="D1734" s="101">
        <v>1.04</v>
      </c>
      <c r="E1734" s="393"/>
      <c r="F1734" s="101">
        <v>8.41</v>
      </c>
      <c r="G1734" s="101">
        <v>1.04</v>
      </c>
      <c r="H1734" s="393"/>
      <c r="I1734" s="101">
        <v>12.52</v>
      </c>
      <c r="J1734" s="101">
        <v>1.53</v>
      </c>
      <c r="K1734" s="393"/>
      <c r="L1734" s="393"/>
      <c r="M1734" s="297">
        <v>2.5310000000000001</v>
      </c>
      <c r="N1734" s="297">
        <v>4.9649999999999999</v>
      </c>
      <c r="O1734" s="297">
        <v>12.769</v>
      </c>
    </row>
    <row r="1735" spans="1:15">
      <c r="A1735" s="296">
        <v>42613</v>
      </c>
      <c r="B1735" s="393"/>
      <c r="C1735" s="102">
        <v>13.75</v>
      </c>
      <c r="D1735" s="102">
        <v>1.06</v>
      </c>
      <c r="E1735" s="393"/>
      <c r="F1735" s="102">
        <v>8.41</v>
      </c>
      <c r="G1735" s="102">
        <v>1.06</v>
      </c>
      <c r="H1735" s="393"/>
      <c r="I1735" s="102">
        <v>12.51</v>
      </c>
      <c r="J1735" s="102">
        <v>1.55</v>
      </c>
      <c r="K1735" s="393"/>
      <c r="L1735" s="393"/>
      <c r="M1735" s="297">
        <v>2.5419999999999998</v>
      </c>
      <c r="N1735" s="297">
        <v>4.891</v>
      </c>
      <c r="O1735" s="297">
        <v>12.878</v>
      </c>
    </row>
    <row r="1736" spans="1:15">
      <c r="A1736" s="296">
        <v>42614</v>
      </c>
      <c r="B1736" s="393"/>
      <c r="C1736" s="101">
        <v>13.71</v>
      </c>
      <c r="D1736" s="101">
        <v>1.07</v>
      </c>
      <c r="E1736" s="393"/>
      <c r="F1736" s="101">
        <v>8.44</v>
      </c>
      <c r="G1736" s="101">
        <v>1.07</v>
      </c>
      <c r="H1736" s="393"/>
      <c r="I1736" s="101">
        <v>12.67</v>
      </c>
      <c r="J1736" s="101">
        <v>1.58</v>
      </c>
      <c r="K1736" s="393"/>
      <c r="L1736" s="393"/>
      <c r="M1736" s="297">
        <v>2.5379999999999998</v>
      </c>
      <c r="N1736" s="297">
        <v>4.8760000000000003</v>
      </c>
      <c r="O1736" s="297">
        <v>12.959</v>
      </c>
    </row>
    <row r="1737" spans="1:15">
      <c r="A1737" s="296">
        <v>42615</v>
      </c>
      <c r="B1737" s="393"/>
      <c r="C1737" s="102">
        <v>13.71</v>
      </c>
      <c r="D1737" s="102">
        <v>1.1100000000000001</v>
      </c>
      <c r="E1737" s="393"/>
      <c r="F1737" s="102">
        <v>8.44</v>
      </c>
      <c r="G1737" s="102">
        <v>1.0900000000000001</v>
      </c>
      <c r="H1737" s="393"/>
      <c r="I1737" s="102">
        <v>12.67</v>
      </c>
      <c r="J1737" s="102">
        <v>1.61</v>
      </c>
      <c r="K1737" s="393"/>
      <c r="L1737" s="393"/>
      <c r="M1737" s="297">
        <v>2.5459999999999998</v>
      </c>
      <c r="N1737" s="297">
        <v>4.8550000000000004</v>
      </c>
      <c r="O1737" s="297">
        <v>12.930999999999999</v>
      </c>
    </row>
    <row r="1738" spans="1:15">
      <c r="A1738" s="296">
        <v>42618</v>
      </c>
      <c r="B1738" s="393"/>
      <c r="C1738" s="101">
        <v>13.7</v>
      </c>
      <c r="D1738" s="101">
        <v>1.0900000000000001</v>
      </c>
      <c r="E1738" s="393"/>
      <c r="F1738" s="101">
        <v>8.43</v>
      </c>
      <c r="G1738" s="101">
        <v>1.08</v>
      </c>
      <c r="H1738" s="393"/>
      <c r="I1738" s="101">
        <v>12.66</v>
      </c>
      <c r="J1738" s="101">
        <v>1.59</v>
      </c>
      <c r="K1738" s="393"/>
      <c r="L1738" s="393"/>
      <c r="M1738" s="297">
        <v>2.524</v>
      </c>
      <c r="N1738" s="297">
        <v>4.7889999999999997</v>
      </c>
      <c r="O1738" s="297">
        <v>12.81</v>
      </c>
    </row>
    <row r="1739" spans="1:15">
      <c r="A1739" s="296">
        <v>42619</v>
      </c>
      <c r="B1739" s="393"/>
      <c r="C1739" s="102">
        <v>13.7</v>
      </c>
      <c r="D1739" s="102">
        <v>1.03</v>
      </c>
      <c r="E1739" s="393"/>
      <c r="F1739" s="102">
        <v>8.43</v>
      </c>
      <c r="G1739" s="102">
        <v>1.03</v>
      </c>
      <c r="H1739" s="393"/>
      <c r="I1739" s="102">
        <v>12.66</v>
      </c>
      <c r="J1739" s="102">
        <v>1.54</v>
      </c>
      <c r="K1739" s="393"/>
      <c r="L1739" s="393"/>
      <c r="M1739" s="297">
        <v>2.5089999999999999</v>
      </c>
      <c r="N1739" s="297">
        <v>4.7839999999999998</v>
      </c>
      <c r="O1739" s="297">
        <v>12.811999999999999</v>
      </c>
    </row>
    <row r="1740" spans="1:15">
      <c r="A1740" s="296">
        <v>42620</v>
      </c>
      <c r="B1740" s="393"/>
      <c r="C1740" s="101">
        <v>13.69</v>
      </c>
      <c r="D1740" s="101">
        <v>1.01</v>
      </c>
      <c r="E1740" s="393"/>
      <c r="F1740" s="101">
        <v>8.42</v>
      </c>
      <c r="G1740" s="101">
        <v>1.02</v>
      </c>
      <c r="H1740" s="393"/>
      <c r="I1740" s="101">
        <v>12.65</v>
      </c>
      <c r="J1740" s="101">
        <v>1.52</v>
      </c>
      <c r="K1740" s="393"/>
      <c r="L1740" s="393"/>
      <c r="M1740" s="297">
        <v>2.4929999999999999</v>
      </c>
      <c r="N1740" s="297">
        <v>4.774</v>
      </c>
      <c r="O1740" s="297">
        <v>12.84</v>
      </c>
    </row>
    <row r="1741" spans="1:15">
      <c r="A1741" s="296">
        <v>42621</v>
      </c>
      <c r="B1741" s="393"/>
      <c r="C1741" s="102">
        <v>13.69</v>
      </c>
      <c r="D1741" s="102">
        <v>1.07</v>
      </c>
      <c r="E1741" s="393"/>
      <c r="F1741" s="102">
        <v>8.42</v>
      </c>
      <c r="G1741" s="102">
        <v>1.07</v>
      </c>
      <c r="H1741" s="393"/>
      <c r="I1741" s="102">
        <v>12.65</v>
      </c>
      <c r="J1741" s="102">
        <v>1.58</v>
      </c>
      <c r="K1741" s="393"/>
      <c r="L1741" s="393"/>
      <c r="M1741" s="297">
        <v>2.5059999999999998</v>
      </c>
      <c r="N1741" s="297">
        <v>4.7949999999999999</v>
      </c>
      <c r="O1741" s="297">
        <v>12.823</v>
      </c>
    </row>
    <row r="1742" spans="1:15">
      <c r="A1742" s="296">
        <v>42622</v>
      </c>
      <c r="B1742" s="393"/>
      <c r="C1742" s="101">
        <v>13.69</v>
      </c>
      <c r="D1742" s="101">
        <v>1.1599999999999999</v>
      </c>
      <c r="E1742" s="393"/>
      <c r="F1742" s="101">
        <v>8.42</v>
      </c>
      <c r="G1742" s="101">
        <v>1.1299999999999999</v>
      </c>
      <c r="H1742" s="393"/>
      <c r="I1742" s="101">
        <v>12.65</v>
      </c>
      <c r="J1742" s="101">
        <v>1.66</v>
      </c>
      <c r="K1742" s="393"/>
      <c r="L1742" s="393"/>
      <c r="M1742" s="297">
        <v>2.5640000000000001</v>
      </c>
      <c r="N1742" s="297">
        <v>4.976</v>
      </c>
      <c r="O1742" s="297">
        <v>12.888</v>
      </c>
    </row>
    <row r="1743" spans="1:15">
      <c r="A1743" s="296">
        <v>42625</v>
      </c>
      <c r="B1743" s="393"/>
      <c r="C1743" s="102">
        <v>13.68</v>
      </c>
      <c r="D1743" s="102">
        <v>1.19</v>
      </c>
      <c r="E1743" s="393"/>
      <c r="F1743" s="102">
        <v>8.41</v>
      </c>
      <c r="G1743" s="102">
        <v>1.18</v>
      </c>
      <c r="H1743" s="393"/>
      <c r="I1743" s="102">
        <v>12.64</v>
      </c>
      <c r="J1743" s="102">
        <v>1.71</v>
      </c>
      <c r="K1743" s="393"/>
      <c r="L1743" s="393"/>
      <c r="M1743" s="297">
        <v>2.67</v>
      </c>
      <c r="N1743" s="297">
        <v>5.26</v>
      </c>
      <c r="O1743" s="297">
        <v>13.16</v>
      </c>
    </row>
    <row r="1744" spans="1:15">
      <c r="A1744" s="296">
        <v>42626</v>
      </c>
      <c r="B1744" s="393"/>
      <c r="C1744" s="101">
        <v>13.68</v>
      </c>
      <c r="D1744" s="101">
        <v>1.2</v>
      </c>
      <c r="E1744" s="393"/>
      <c r="F1744" s="101">
        <v>8.41</v>
      </c>
      <c r="G1744" s="101">
        <v>1.19</v>
      </c>
      <c r="H1744" s="393"/>
      <c r="I1744" s="101">
        <v>12.64</v>
      </c>
      <c r="J1744" s="101">
        <v>1.72</v>
      </c>
      <c r="K1744" s="393"/>
      <c r="L1744" s="393"/>
      <c r="M1744" s="297">
        <v>2.66</v>
      </c>
      <c r="N1744" s="297">
        <v>5.25</v>
      </c>
      <c r="O1744" s="297">
        <v>13.16</v>
      </c>
    </row>
    <row r="1745" spans="1:15">
      <c r="A1745" s="296">
        <v>42627</v>
      </c>
      <c r="B1745" s="393"/>
      <c r="C1745" s="102">
        <v>13.67</v>
      </c>
      <c r="D1745" s="102">
        <v>1.19</v>
      </c>
      <c r="E1745" s="393"/>
      <c r="F1745" s="102">
        <v>8.4</v>
      </c>
      <c r="G1745" s="102">
        <v>1.19</v>
      </c>
      <c r="H1745" s="393"/>
      <c r="I1745" s="102">
        <v>12.63</v>
      </c>
      <c r="J1745" s="102">
        <v>1.72</v>
      </c>
      <c r="K1745" s="393"/>
      <c r="L1745" s="393"/>
      <c r="M1745" s="297">
        <v>2.7</v>
      </c>
      <c r="N1745" s="297">
        <v>5.34</v>
      </c>
      <c r="O1745" s="297">
        <v>13.32</v>
      </c>
    </row>
    <row r="1746" spans="1:15">
      <c r="A1746" s="296">
        <v>42628</v>
      </c>
      <c r="B1746" s="393"/>
      <c r="C1746" s="101">
        <v>13.67</v>
      </c>
      <c r="D1746" s="101">
        <v>1.2</v>
      </c>
      <c r="E1746" s="393"/>
      <c r="F1746" s="101">
        <v>8.4</v>
      </c>
      <c r="G1746" s="101">
        <v>1.19</v>
      </c>
      <c r="H1746" s="393"/>
      <c r="I1746" s="101">
        <v>12.63</v>
      </c>
      <c r="J1746" s="101">
        <v>1.73</v>
      </c>
      <c r="K1746" s="393"/>
      <c r="L1746" s="393"/>
      <c r="M1746" s="297">
        <v>2.72</v>
      </c>
      <c r="N1746" s="297">
        <v>5.38</v>
      </c>
      <c r="O1746" s="297">
        <v>13.33</v>
      </c>
    </row>
    <row r="1747" spans="1:15">
      <c r="A1747" s="296">
        <v>42629</v>
      </c>
      <c r="B1747" s="393"/>
      <c r="C1747" s="102">
        <v>13.67</v>
      </c>
      <c r="D1747" s="102">
        <v>1.18</v>
      </c>
      <c r="E1747" s="393"/>
      <c r="F1747" s="102">
        <v>8.4</v>
      </c>
      <c r="G1747" s="102">
        <v>1.17</v>
      </c>
      <c r="H1747" s="393"/>
      <c r="I1747" s="102">
        <v>12.63</v>
      </c>
      <c r="J1747" s="102">
        <v>1.7</v>
      </c>
      <c r="K1747" s="393"/>
      <c r="L1747" s="393"/>
      <c r="M1747" s="297">
        <v>2.75</v>
      </c>
      <c r="N1747" s="297">
        <v>5.41</v>
      </c>
      <c r="O1747" s="297">
        <v>13.38</v>
      </c>
    </row>
    <row r="1748" spans="1:15">
      <c r="A1748" s="296">
        <v>42632</v>
      </c>
      <c r="B1748" s="393"/>
      <c r="C1748" s="101">
        <v>13.66</v>
      </c>
      <c r="D1748" s="101">
        <v>1.19</v>
      </c>
      <c r="E1748" s="393"/>
      <c r="F1748" s="101">
        <v>8.39</v>
      </c>
      <c r="G1748" s="101">
        <v>1.19</v>
      </c>
      <c r="H1748" s="393"/>
      <c r="I1748" s="101">
        <v>12.62</v>
      </c>
      <c r="J1748" s="101">
        <v>1.72</v>
      </c>
      <c r="K1748" s="393"/>
      <c r="L1748" s="393"/>
      <c r="M1748" s="297">
        <v>2.75</v>
      </c>
      <c r="N1748" s="297">
        <v>5.38</v>
      </c>
      <c r="O1748" s="297">
        <v>13.28</v>
      </c>
    </row>
    <row r="1749" spans="1:15">
      <c r="A1749" s="296">
        <v>42633</v>
      </c>
      <c r="B1749" s="393"/>
      <c r="C1749" s="102">
        <v>13.66</v>
      </c>
      <c r="D1749" s="102">
        <v>1.1599999999999999</v>
      </c>
      <c r="E1749" s="393"/>
      <c r="F1749" s="102">
        <v>8.39</v>
      </c>
      <c r="G1749" s="102">
        <v>1.17</v>
      </c>
      <c r="H1749" s="393"/>
      <c r="I1749" s="102">
        <v>12.62</v>
      </c>
      <c r="J1749" s="102">
        <v>1.7</v>
      </c>
      <c r="K1749" s="393"/>
      <c r="L1749" s="393"/>
      <c r="M1749" s="297">
        <v>2.74</v>
      </c>
      <c r="N1749" s="297">
        <v>5.36</v>
      </c>
      <c r="O1749" s="297">
        <v>13.38</v>
      </c>
    </row>
    <row r="1750" spans="1:15">
      <c r="A1750" s="296">
        <v>42634</v>
      </c>
      <c r="B1750" s="393"/>
      <c r="C1750" s="101">
        <v>13.66</v>
      </c>
      <c r="D1750" s="101">
        <v>1.18</v>
      </c>
      <c r="E1750" s="393"/>
      <c r="F1750" s="101">
        <v>8.39</v>
      </c>
      <c r="G1750" s="101">
        <v>1.19</v>
      </c>
      <c r="H1750" s="393"/>
      <c r="I1750" s="101">
        <v>12.61</v>
      </c>
      <c r="J1750" s="101">
        <v>1.72</v>
      </c>
      <c r="K1750" s="393"/>
      <c r="L1750" s="393"/>
      <c r="M1750" s="297">
        <v>2.73</v>
      </c>
      <c r="N1750" s="297">
        <v>5.34</v>
      </c>
      <c r="O1750" s="297">
        <v>13.32</v>
      </c>
    </row>
    <row r="1751" spans="1:15">
      <c r="A1751" s="296">
        <v>42635</v>
      </c>
      <c r="B1751" s="393"/>
      <c r="C1751" s="102">
        <v>13.65</v>
      </c>
      <c r="D1751" s="102">
        <v>1.08</v>
      </c>
      <c r="E1751" s="393"/>
      <c r="F1751" s="102">
        <v>8.3800000000000008</v>
      </c>
      <c r="G1751" s="102">
        <v>1.1100000000000001</v>
      </c>
      <c r="H1751" s="393"/>
      <c r="I1751" s="102">
        <v>12.61</v>
      </c>
      <c r="J1751" s="102">
        <v>1.62</v>
      </c>
      <c r="K1751" s="393"/>
      <c r="L1751" s="393"/>
      <c r="M1751" s="297">
        <v>2.66</v>
      </c>
      <c r="N1751" s="297">
        <v>5.18</v>
      </c>
      <c r="O1751" s="297">
        <v>13.24</v>
      </c>
    </row>
    <row r="1752" spans="1:15">
      <c r="A1752" s="296">
        <v>42636</v>
      </c>
      <c r="B1752" s="393"/>
      <c r="C1752" s="101">
        <v>13.65</v>
      </c>
      <c r="D1752" s="101">
        <v>1.0900000000000001</v>
      </c>
      <c r="E1752" s="393"/>
      <c r="F1752" s="101">
        <v>8.3800000000000008</v>
      </c>
      <c r="G1752" s="101">
        <v>1.1100000000000001</v>
      </c>
      <c r="H1752" s="393"/>
      <c r="I1752" s="101">
        <v>12.61</v>
      </c>
      <c r="J1752" s="101">
        <v>1.63</v>
      </c>
      <c r="K1752" s="393"/>
      <c r="L1752" s="393"/>
      <c r="M1752" s="297">
        <v>2.65</v>
      </c>
      <c r="N1752" s="297">
        <v>5.18</v>
      </c>
      <c r="O1752" s="297">
        <v>13.29</v>
      </c>
    </row>
    <row r="1753" spans="1:15">
      <c r="A1753" s="296">
        <v>42639</v>
      </c>
      <c r="B1753" s="393"/>
      <c r="C1753" s="102">
        <v>13.64</v>
      </c>
      <c r="D1753" s="102">
        <v>1.06</v>
      </c>
      <c r="E1753" s="393"/>
      <c r="F1753" s="102">
        <v>8.3699999999999992</v>
      </c>
      <c r="G1753" s="102">
        <v>1.0900000000000001</v>
      </c>
      <c r="H1753" s="393"/>
      <c r="I1753" s="102">
        <v>12.6</v>
      </c>
      <c r="J1753" s="102">
        <v>1.6</v>
      </c>
      <c r="K1753" s="393"/>
      <c r="L1753" s="393"/>
      <c r="M1753" s="297">
        <v>2.66</v>
      </c>
      <c r="N1753" s="297">
        <v>5.22</v>
      </c>
      <c r="O1753" s="297">
        <v>13.14</v>
      </c>
    </row>
    <row r="1754" spans="1:15">
      <c r="A1754" s="296">
        <v>42640</v>
      </c>
      <c r="B1754" s="393"/>
      <c r="C1754" s="101">
        <v>13.64</v>
      </c>
      <c r="D1754" s="101">
        <v>1.03</v>
      </c>
      <c r="E1754" s="393"/>
      <c r="F1754" s="101">
        <v>8.3699999999999992</v>
      </c>
      <c r="G1754" s="101">
        <v>1.07</v>
      </c>
      <c r="H1754" s="393"/>
      <c r="I1754" s="101">
        <v>12.6</v>
      </c>
      <c r="J1754" s="101">
        <v>1.58</v>
      </c>
      <c r="K1754" s="393"/>
      <c r="L1754" s="393"/>
      <c r="M1754" s="297">
        <v>2.69</v>
      </c>
      <c r="N1754" s="297">
        <v>5.27</v>
      </c>
      <c r="O1754" s="297">
        <v>13.17</v>
      </c>
    </row>
    <row r="1755" spans="1:15">
      <c r="A1755" s="296">
        <v>42641</v>
      </c>
      <c r="B1755" s="393"/>
      <c r="C1755" s="102">
        <v>13.64</v>
      </c>
      <c r="D1755" s="102">
        <v>1.02</v>
      </c>
      <c r="E1755" s="393"/>
      <c r="F1755" s="102">
        <v>8.3699999999999992</v>
      </c>
      <c r="G1755" s="102">
        <v>1.06</v>
      </c>
      <c r="H1755" s="393"/>
      <c r="I1755" s="102">
        <v>12.6</v>
      </c>
      <c r="J1755" s="102">
        <v>1.57</v>
      </c>
      <c r="K1755" s="393"/>
      <c r="L1755" s="393"/>
      <c r="M1755" s="297">
        <v>2.68</v>
      </c>
      <c r="N1755" s="297">
        <v>5.26</v>
      </c>
      <c r="O1755" s="297">
        <v>13.1</v>
      </c>
    </row>
    <row r="1756" spans="1:15">
      <c r="A1756" s="296">
        <v>42642</v>
      </c>
      <c r="B1756" s="393"/>
      <c r="C1756" s="101">
        <v>13.63</v>
      </c>
      <c r="D1756" s="101">
        <v>1.05</v>
      </c>
      <c r="E1756" s="393"/>
      <c r="F1756" s="101">
        <v>8.36</v>
      </c>
      <c r="G1756" s="101">
        <v>1.08</v>
      </c>
      <c r="H1756" s="393"/>
      <c r="I1756" s="101">
        <v>12.59</v>
      </c>
      <c r="J1756" s="101">
        <v>1.6</v>
      </c>
      <c r="K1756" s="393"/>
      <c r="L1756" s="393"/>
      <c r="M1756" s="297">
        <v>2.66</v>
      </c>
      <c r="N1756" s="297">
        <v>5.23</v>
      </c>
      <c r="O1756" s="297">
        <v>13.1</v>
      </c>
    </row>
    <row r="1757" spans="1:15">
      <c r="A1757" s="296">
        <v>42643</v>
      </c>
      <c r="B1757" s="393"/>
      <c r="C1757" s="102">
        <v>13.63</v>
      </c>
      <c r="D1757" s="102">
        <v>1.05</v>
      </c>
      <c r="E1757" s="393"/>
      <c r="F1757" s="102">
        <v>8.36</v>
      </c>
      <c r="G1757" s="102">
        <v>1.0900000000000001</v>
      </c>
      <c r="H1757" s="393"/>
      <c r="I1757" s="102">
        <v>12.59</v>
      </c>
      <c r="J1757" s="102">
        <v>1.6</v>
      </c>
      <c r="K1757" s="393"/>
      <c r="L1757" s="393"/>
      <c r="M1757" s="297">
        <v>2.76</v>
      </c>
      <c r="N1757" s="297">
        <v>5.42</v>
      </c>
      <c r="O1757" s="297">
        <v>14.42</v>
      </c>
    </row>
    <row r="1758" spans="1:15">
      <c r="A1758" s="296">
        <v>42646</v>
      </c>
      <c r="B1758" s="393"/>
      <c r="C1758" s="101">
        <v>13.79</v>
      </c>
      <c r="D1758" s="101">
        <v>1.08</v>
      </c>
      <c r="E1758" s="393"/>
      <c r="F1758" s="101">
        <v>8.4499999999999993</v>
      </c>
      <c r="G1758" s="101">
        <v>1.08</v>
      </c>
      <c r="H1758" s="393"/>
      <c r="I1758" s="101">
        <v>12.63</v>
      </c>
      <c r="J1758" s="101">
        <v>1.6</v>
      </c>
      <c r="K1758" s="393"/>
      <c r="L1758" s="393"/>
      <c r="M1758" s="297">
        <v>2.75</v>
      </c>
      <c r="N1758" s="297">
        <v>5.38</v>
      </c>
      <c r="O1758" s="297">
        <v>14.4</v>
      </c>
    </row>
    <row r="1759" spans="1:15">
      <c r="A1759" s="296">
        <v>42647</v>
      </c>
      <c r="B1759" s="393"/>
      <c r="C1759" s="102">
        <v>13.79</v>
      </c>
      <c r="D1759" s="102">
        <v>1.0900000000000001</v>
      </c>
      <c r="E1759" s="393"/>
      <c r="F1759" s="102">
        <v>8.4499999999999993</v>
      </c>
      <c r="G1759" s="102">
        <v>1.08</v>
      </c>
      <c r="H1759" s="393"/>
      <c r="I1759" s="102">
        <v>12.63</v>
      </c>
      <c r="J1759" s="102">
        <v>1.61</v>
      </c>
      <c r="K1759" s="393"/>
      <c r="L1759" s="393"/>
      <c r="M1759" s="297">
        <v>2.72</v>
      </c>
      <c r="N1759" s="297">
        <v>5.33</v>
      </c>
      <c r="O1759" s="297">
        <v>14.45</v>
      </c>
    </row>
    <row r="1760" spans="1:15">
      <c r="A1760" s="296">
        <v>42648</v>
      </c>
      <c r="B1760" s="393"/>
      <c r="C1760" s="101">
        <v>13.79</v>
      </c>
      <c r="D1760" s="101">
        <v>1.17</v>
      </c>
      <c r="E1760" s="393"/>
      <c r="F1760" s="101">
        <v>8.44</v>
      </c>
      <c r="G1760" s="101">
        <v>1.1499999999999999</v>
      </c>
      <c r="H1760" s="393"/>
      <c r="I1760" s="101">
        <v>12.62</v>
      </c>
      <c r="J1760" s="101">
        <v>1.68</v>
      </c>
      <c r="K1760" s="393"/>
      <c r="L1760" s="393"/>
      <c r="M1760" s="297">
        <v>2.74</v>
      </c>
      <c r="N1760" s="297">
        <v>5.35</v>
      </c>
      <c r="O1760" s="297">
        <v>14.46</v>
      </c>
    </row>
    <row r="1761" spans="1:15">
      <c r="A1761" s="296">
        <v>42649</v>
      </c>
      <c r="B1761" s="393"/>
      <c r="C1761" s="102">
        <v>13.79</v>
      </c>
      <c r="D1761" s="102">
        <v>1.18</v>
      </c>
      <c r="E1761" s="393"/>
      <c r="F1761" s="102">
        <v>8.44</v>
      </c>
      <c r="G1761" s="102">
        <v>1.1499999999999999</v>
      </c>
      <c r="H1761" s="393"/>
      <c r="I1761" s="102">
        <v>12.62</v>
      </c>
      <c r="J1761" s="102">
        <v>1.68</v>
      </c>
      <c r="K1761" s="393"/>
      <c r="L1761" s="393"/>
      <c r="M1761" s="297">
        <v>2.73</v>
      </c>
      <c r="N1761" s="297">
        <v>5.31</v>
      </c>
      <c r="O1761" s="297">
        <v>14.47</v>
      </c>
    </row>
    <row r="1762" spans="1:15">
      <c r="A1762" s="296">
        <v>42650</v>
      </c>
      <c r="B1762" s="393"/>
      <c r="C1762" s="101">
        <v>13.78</v>
      </c>
      <c r="D1762" s="101">
        <v>1.2</v>
      </c>
      <c r="E1762" s="393"/>
      <c r="F1762" s="101">
        <v>8.44</v>
      </c>
      <c r="G1762" s="101">
        <v>1.17</v>
      </c>
      <c r="H1762" s="393"/>
      <c r="I1762" s="101">
        <v>12.62</v>
      </c>
      <c r="J1762" s="101">
        <v>1.71</v>
      </c>
      <c r="K1762" s="393"/>
      <c r="L1762" s="393"/>
      <c r="M1762" s="297">
        <v>2.74</v>
      </c>
      <c r="N1762" s="297">
        <v>5.33</v>
      </c>
      <c r="O1762" s="297">
        <v>14.49</v>
      </c>
    </row>
    <row r="1763" spans="1:15">
      <c r="A1763" s="296">
        <v>42653</v>
      </c>
      <c r="B1763" s="393"/>
      <c r="C1763" s="102">
        <v>13.78</v>
      </c>
      <c r="D1763" s="102">
        <v>1.24</v>
      </c>
      <c r="E1763" s="393"/>
      <c r="F1763" s="102">
        <v>8.43</v>
      </c>
      <c r="G1763" s="102">
        <v>1.19</v>
      </c>
      <c r="H1763" s="393"/>
      <c r="I1763" s="102">
        <v>12.61</v>
      </c>
      <c r="J1763" s="102">
        <v>1.74</v>
      </c>
      <c r="K1763" s="393"/>
      <c r="L1763" s="393"/>
      <c r="M1763" s="297">
        <v>2.74</v>
      </c>
      <c r="N1763" s="297">
        <v>5.27</v>
      </c>
      <c r="O1763" s="297">
        <v>14.34</v>
      </c>
    </row>
    <row r="1764" spans="1:15">
      <c r="A1764" s="296">
        <v>42654</v>
      </c>
      <c r="B1764" s="393"/>
      <c r="C1764" s="101">
        <v>13.77</v>
      </c>
      <c r="D1764" s="101">
        <v>1.22</v>
      </c>
      <c r="E1764" s="393"/>
      <c r="F1764" s="101">
        <v>8.43</v>
      </c>
      <c r="G1764" s="101">
        <v>1.18</v>
      </c>
      <c r="H1764" s="393"/>
      <c r="I1764" s="101">
        <v>12.61</v>
      </c>
      <c r="J1764" s="101">
        <v>1.72</v>
      </c>
      <c r="K1764" s="393"/>
      <c r="L1764" s="393"/>
      <c r="M1764" s="297">
        <v>2.73</v>
      </c>
      <c r="N1764" s="297">
        <v>5.18</v>
      </c>
      <c r="O1764" s="297">
        <v>14.32</v>
      </c>
    </row>
    <row r="1765" spans="1:15">
      <c r="A1765" s="296">
        <v>42655</v>
      </c>
      <c r="B1765" s="393"/>
      <c r="C1765" s="102">
        <v>13.77</v>
      </c>
      <c r="D1765" s="102">
        <v>1.25</v>
      </c>
      <c r="E1765" s="393"/>
      <c r="F1765" s="102">
        <v>8.42</v>
      </c>
      <c r="G1765" s="102">
        <v>1.21</v>
      </c>
      <c r="H1765" s="393"/>
      <c r="I1765" s="102">
        <v>12.61</v>
      </c>
      <c r="J1765" s="102">
        <v>1.75</v>
      </c>
      <c r="K1765" s="393"/>
      <c r="L1765" s="393"/>
      <c r="M1765" s="297">
        <v>2.73</v>
      </c>
      <c r="N1765" s="297">
        <v>5.15</v>
      </c>
      <c r="O1765" s="297">
        <v>14.17</v>
      </c>
    </row>
    <row r="1766" spans="1:15">
      <c r="A1766" s="296">
        <v>42656</v>
      </c>
      <c r="B1766" s="393"/>
      <c r="C1766" s="101">
        <v>13.77</v>
      </c>
      <c r="D1766" s="101">
        <v>1.21</v>
      </c>
      <c r="E1766" s="393"/>
      <c r="F1766" s="101">
        <v>8.42</v>
      </c>
      <c r="G1766" s="101">
        <v>1.19</v>
      </c>
      <c r="H1766" s="393"/>
      <c r="I1766" s="101">
        <v>12.6</v>
      </c>
      <c r="J1766" s="101">
        <v>1.72</v>
      </c>
      <c r="K1766" s="393"/>
      <c r="L1766" s="393"/>
      <c r="M1766" s="297">
        <v>2.73</v>
      </c>
      <c r="N1766" s="297">
        <v>5.15</v>
      </c>
      <c r="O1766" s="297">
        <v>14.1</v>
      </c>
    </row>
    <row r="1767" spans="1:15">
      <c r="A1767" s="296">
        <v>42657</v>
      </c>
      <c r="B1767" s="393"/>
      <c r="C1767" s="102">
        <v>13.76</v>
      </c>
      <c r="D1767" s="102">
        <v>1.24</v>
      </c>
      <c r="E1767" s="393"/>
      <c r="F1767" s="102">
        <v>8.42</v>
      </c>
      <c r="G1767" s="102">
        <v>1.2</v>
      </c>
      <c r="H1767" s="393"/>
      <c r="I1767" s="102">
        <v>12.6</v>
      </c>
      <c r="J1767" s="102">
        <v>1.74</v>
      </c>
      <c r="K1767" s="393"/>
      <c r="L1767" s="393"/>
      <c r="M1767" s="297">
        <v>2.72</v>
      </c>
      <c r="N1767" s="297">
        <v>5.0999999999999996</v>
      </c>
      <c r="O1767" s="297">
        <v>13.99</v>
      </c>
    </row>
    <row r="1768" spans="1:15">
      <c r="A1768" s="296">
        <v>42660</v>
      </c>
      <c r="B1768" s="393"/>
      <c r="C1768" s="101">
        <v>13.76</v>
      </c>
      <c r="D1768" s="101">
        <v>1.25</v>
      </c>
      <c r="E1768" s="393"/>
      <c r="F1768" s="101">
        <v>8.41</v>
      </c>
      <c r="G1768" s="101">
        <v>1.2</v>
      </c>
      <c r="H1768" s="393"/>
      <c r="I1768" s="101">
        <v>12.59</v>
      </c>
      <c r="J1768" s="101">
        <v>1.75</v>
      </c>
      <c r="K1768" s="393"/>
      <c r="L1768" s="393"/>
      <c r="M1768" s="297">
        <v>2.71</v>
      </c>
      <c r="N1768" s="297">
        <v>5.07</v>
      </c>
      <c r="O1768" s="297">
        <v>13.84</v>
      </c>
    </row>
    <row r="1769" spans="1:15">
      <c r="A1769" s="296">
        <v>42661</v>
      </c>
      <c r="B1769" s="393"/>
      <c r="C1769" s="102">
        <v>13.75</v>
      </c>
      <c r="D1769" s="102">
        <v>1.22</v>
      </c>
      <c r="E1769" s="393"/>
      <c r="F1769" s="102">
        <v>8.41</v>
      </c>
      <c r="G1769" s="102">
        <v>1.18</v>
      </c>
      <c r="H1769" s="393"/>
      <c r="I1769" s="102">
        <v>12.59</v>
      </c>
      <c r="J1769" s="102">
        <v>1.73</v>
      </c>
      <c r="K1769" s="393"/>
      <c r="L1769" s="393"/>
      <c r="M1769" s="297">
        <v>2.68</v>
      </c>
      <c r="N1769" s="297">
        <v>4.99</v>
      </c>
      <c r="O1769" s="297">
        <v>13.68</v>
      </c>
    </row>
    <row r="1770" spans="1:15">
      <c r="A1770" s="296">
        <v>42662</v>
      </c>
      <c r="B1770" s="393"/>
      <c r="C1770" s="101">
        <v>13.75</v>
      </c>
      <c r="D1770" s="101">
        <v>1.22</v>
      </c>
      <c r="E1770" s="393"/>
      <c r="F1770" s="101">
        <v>8.4</v>
      </c>
      <c r="G1770" s="101">
        <v>1.18</v>
      </c>
      <c r="H1770" s="393"/>
      <c r="I1770" s="101">
        <v>12.59</v>
      </c>
      <c r="J1770" s="101">
        <v>1.72</v>
      </c>
      <c r="K1770" s="393"/>
      <c r="L1770" s="393"/>
      <c r="M1770" s="297">
        <v>2.65</v>
      </c>
      <c r="N1770" s="297">
        <v>4.92</v>
      </c>
      <c r="O1770" s="297">
        <v>13.63</v>
      </c>
    </row>
    <row r="1771" spans="1:15">
      <c r="A1771" s="296">
        <v>42663</v>
      </c>
      <c r="B1771" s="393"/>
      <c r="C1771" s="102">
        <v>13.75</v>
      </c>
      <c r="D1771" s="102">
        <v>1.19</v>
      </c>
      <c r="E1771" s="393"/>
      <c r="F1771" s="102">
        <v>8.4</v>
      </c>
      <c r="G1771" s="102">
        <v>1.1499999999999999</v>
      </c>
      <c r="H1771" s="393"/>
      <c r="I1771" s="102">
        <v>12.58</v>
      </c>
      <c r="J1771" s="102">
        <v>1.69</v>
      </c>
      <c r="K1771" s="393"/>
      <c r="L1771" s="393"/>
      <c r="M1771" s="297">
        <v>2.61</v>
      </c>
      <c r="N1771" s="297">
        <v>4.83</v>
      </c>
      <c r="O1771" s="297">
        <v>13.65</v>
      </c>
    </row>
    <row r="1772" spans="1:15">
      <c r="A1772" s="296">
        <v>42664</v>
      </c>
      <c r="B1772" s="393"/>
      <c r="C1772" s="101">
        <v>13.75</v>
      </c>
      <c r="D1772" s="101">
        <v>1.2</v>
      </c>
      <c r="E1772" s="393"/>
      <c r="F1772" s="101">
        <v>8.4</v>
      </c>
      <c r="G1772" s="101">
        <v>1.1499999999999999</v>
      </c>
      <c r="H1772" s="393"/>
      <c r="I1772" s="101">
        <v>12.58</v>
      </c>
      <c r="J1772" s="101">
        <v>1.69</v>
      </c>
      <c r="K1772" s="393"/>
      <c r="L1772" s="393"/>
      <c r="M1772" s="297">
        <v>2.6</v>
      </c>
      <c r="N1772" s="297">
        <v>4.7699999999999996</v>
      </c>
      <c r="O1772" s="297">
        <v>13.63</v>
      </c>
    </row>
    <row r="1773" spans="1:15">
      <c r="A1773" s="296">
        <v>42667</v>
      </c>
      <c r="B1773" s="393"/>
      <c r="C1773" s="102">
        <v>13.74</v>
      </c>
      <c r="D1773" s="102">
        <v>1.22</v>
      </c>
      <c r="E1773" s="393"/>
      <c r="F1773" s="102">
        <v>8.39</v>
      </c>
      <c r="G1773" s="102">
        <v>1.1599999999999999</v>
      </c>
      <c r="H1773" s="393"/>
      <c r="I1773" s="102">
        <v>12.57</v>
      </c>
      <c r="J1773" s="102">
        <v>1.72</v>
      </c>
      <c r="K1773" s="393"/>
      <c r="L1773" s="393"/>
      <c r="M1773" s="297">
        <v>2.58</v>
      </c>
      <c r="N1773" s="297">
        <v>4.7300000000000004</v>
      </c>
      <c r="O1773" s="297">
        <v>13.71</v>
      </c>
    </row>
    <row r="1774" spans="1:15">
      <c r="A1774" s="296">
        <v>42668</v>
      </c>
      <c r="B1774" s="393"/>
      <c r="C1774" s="101">
        <v>13.73</v>
      </c>
      <c r="D1774" s="101">
        <v>1.22</v>
      </c>
      <c r="E1774" s="393"/>
      <c r="F1774" s="101">
        <v>8.39</v>
      </c>
      <c r="G1774" s="101">
        <v>1.1599999999999999</v>
      </c>
      <c r="H1774" s="393"/>
      <c r="I1774" s="101">
        <v>12.57</v>
      </c>
      <c r="J1774" s="101">
        <v>1.72</v>
      </c>
      <c r="K1774" s="393"/>
      <c r="L1774" s="393"/>
      <c r="M1774" s="297">
        <v>2.57</v>
      </c>
      <c r="N1774" s="297">
        <v>4.72</v>
      </c>
      <c r="O1774" s="297">
        <v>13.33</v>
      </c>
    </row>
    <row r="1775" spans="1:15">
      <c r="A1775" s="296">
        <v>42669</v>
      </c>
      <c r="B1775" s="393"/>
      <c r="C1775" s="102">
        <v>13.73</v>
      </c>
      <c r="D1775" s="102">
        <v>1.29</v>
      </c>
      <c r="E1775" s="393"/>
      <c r="F1775" s="102">
        <v>8.39</v>
      </c>
      <c r="G1775" s="102">
        <v>1.22</v>
      </c>
      <c r="H1775" s="393"/>
      <c r="I1775" s="102">
        <v>12.57</v>
      </c>
      <c r="J1775" s="102">
        <v>1.78</v>
      </c>
      <c r="K1775" s="393"/>
      <c r="L1775" s="393"/>
      <c r="M1775" s="297">
        <v>2.6</v>
      </c>
      <c r="N1775" s="297">
        <v>4.8</v>
      </c>
      <c r="O1775" s="297">
        <v>13.29</v>
      </c>
    </row>
    <row r="1776" spans="1:15">
      <c r="A1776" s="296">
        <v>42670</v>
      </c>
      <c r="B1776" s="393"/>
      <c r="C1776" s="101">
        <v>13.73</v>
      </c>
      <c r="D1776" s="101">
        <v>1.37</v>
      </c>
      <c r="E1776" s="393"/>
      <c r="F1776" s="101">
        <v>8.3800000000000008</v>
      </c>
      <c r="G1776" s="101">
        <v>1.29</v>
      </c>
      <c r="H1776" s="393"/>
      <c r="I1776" s="101">
        <v>12.56</v>
      </c>
      <c r="J1776" s="101">
        <v>1.87</v>
      </c>
      <c r="K1776" s="393"/>
      <c r="L1776" s="393"/>
      <c r="M1776" s="297">
        <v>2.62</v>
      </c>
      <c r="N1776" s="297">
        <v>4.88</v>
      </c>
      <c r="O1776" s="297">
        <v>13.33</v>
      </c>
    </row>
    <row r="1777" spans="1:15">
      <c r="A1777" s="296">
        <v>42671</v>
      </c>
      <c r="B1777" s="393"/>
      <c r="C1777" s="102">
        <v>13.73</v>
      </c>
      <c r="D1777" s="102">
        <v>1.36</v>
      </c>
      <c r="E1777" s="393"/>
      <c r="F1777" s="102">
        <v>8.3800000000000008</v>
      </c>
      <c r="G1777" s="102">
        <v>1.29</v>
      </c>
      <c r="H1777" s="393"/>
      <c r="I1777" s="102">
        <v>12.56</v>
      </c>
      <c r="J1777" s="102">
        <v>1.86</v>
      </c>
      <c r="K1777" s="393"/>
      <c r="L1777" s="393"/>
      <c r="M1777" s="297">
        <v>2.65</v>
      </c>
      <c r="N1777" s="297">
        <v>4.92</v>
      </c>
      <c r="O1777" s="297">
        <v>13.33</v>
      </c>
    </row>
    <row r="1778" spans="1:15">
      <c r="A1778" s="296">
        <v>42674</v>
      </c>
      <c r="B1778" s="393"/>
      <c r="C1778" s="101">
        <v>13.72</v>
      </c>
      <c r="D1778" s="101">
        <v>1.35</v>
      </c>
      <c r="E1778" s="393"/>
      <c r="F1778" s="101">
        <v>8.3699999999999992</v>
      </c>
      <c r="G1778" s="101">
        <v>1.29</v>
      </c>
      <c r="H1778" s="393"/>
      <c r="I1778" s="101">
        <v>12.55</v>
      </c>
      <c r="J1778" s="101">
        <v>1.85</v>
      </c>
      <c r="K1778" s="393"/>
      <c r="L1778" s="393"/>
      <c r="M1778" s="297">
        <v>2.68</v>
      </c>
      <c r="N1778" s="297">
        <v>5.0999999999999996</v>
      </c>
      <c r="O1778" s="297">
        <v>13.61</v>
      </c>
    </row>
    <row r="1779" spans="1:15">
      <c r="A1779" s="296">
        <v>42675</v>
      </c>
      <c r="B1779" s="393"/>
      <c r="C1779" s="102">
        <v>13.95</v>
      </c>
      <c r="D1779" s="102">
        <v>1.39</v>
      </c>
      <c r="E1779" s="393"/>
      <c r="F1779" s="102">
        <v>8.42</v>
      </c>
      <c r="G1779" s="102">
        <v>1.34</v>
      </c>
      <c r="H1779" s="393"/>
      <c r="I1779" s="102">
        <v>12.61</v>
      </c>
      <c r="J1779" s="102">
        <v>1.81</v>
      </c>
      <c r="K1779" s="393"/>
      <c r="L1779" s="393"/>
      <c r="M1779" s="297">
        <v>2.7</v>
      </c>
      <c r="N1779" s="297">
        <v>5.12</v>
      </c>
      <c r="O1779" s="297">
        <v>13.67</v>
      </c>
    </row>
    <row r="1780" spans="1:15">
      <c r="A1780" s="296">
        <v>42676</v>
      </c>
      <c r="B1780" s="393"/>
      <c r="C1780" s="101">
        <v>13.95</v>
      </c>
      <c r="D1780" s="101">
        <v>1.35</v>
      </c>
      <c r="E1780" s="393"/>
      <c r="F1780" s="101">
        <v>8.42</v>
      </c>
      <c r="G1780" s="101">
        <v>1.31</v>
      </c>
      <c r="H1780" s="393"/>
      <c r="I1780" s="101">
        <v>12.61</v>
      </c>
      <c r="J1780" s="101">
        <v>1.77</v>
      </c>
      <c r="K1780" s="393"/>
      <c r="L1780" s="393"/>
      <c r="M1780" s="297">
        <v>2.73</v>
      </c>
      <c r="N1780" s="297">
        <v>5.15</v>
      </c>
      <c r="O1780" s="297">
        <v>13.8</v>
      </c>
    </row>
    <row r="1781" spans="1:15">
      <c r="A1781" s="296">
        <v>42677</v>
      </c>
      <c r="B1781" s="393"/>
      <c r="C1781" s="102">
        <v>13.94</v>
      </c>
      <c r="D1781" s="102">
        <v>1.39</v>
      </c>
      <c r="E1781" s="393"/>
      <c r="F1781" s="102">
        <v>8.42</v>
      </c>
      <c r="G1781" s="102">
        <v>1.34</v>
      </c>
      <c r="H1781" s="393"/>
      <c r="I1781" s="102">
        <v>12.61</v>
      </c>
      <c r="J1781" s="102">
        <v>1.8</v>
      </c>
      <c r="K1781" s="393"/>
      <c r="L1781" s="393"/>
      <c r="M1781" s="297">
        <v>2.74</v>
      </c>
      <c r="N1781" s="297">
        <v>5.18</v>
      </c>
      <c r="O1781" s="297">
        <v>13.96</v>
      </c>
    </row>
    <row r="1782" spans="1:15">
      <c r="A1782" s="296">
        <v>42678</v>
      </c>
      <c r="B1782" s="393"/>
      <c r="C1782" s="101">
        <v>13.94</v>
      </c>
      <c r="D1782" s="101">
        <v>1.36</v>
      </c>
      <c r="E1782" s="393"/>
      <c r="F1782" s="101">
        <v>8.42</v>
      </c>
      <c r="G1782" s="101">
        <v>1.33</v>
      </c>
      <c r="H1782" s="393"/>
      <c r="I1782" s="101">
        <v>12.6</v>
      </c>
      <c r="J1782" s="101">
        <v>1.78</v>
      </c>
      <c r="K1782" s="393"/>
      <c r="L1782" s="393"/>
      <c r="M1782" s="297">
        <v>2.75</v>
      </c>
      <c r="N1782" s="297">
        <v>5.26</v>
      </c>
      <c r="O1782" s="297">
        <v>14.07</v>
      </c>
    </row>
    <row r="1783" spans="1:15">
      <c r="A1783" s="296">
        <v>42681</v>
      </c>
      <c r="B1783" s="393"/>
      <c r="C1783" s="102">
        <v>13.93</v>
      </c>
      <c r="D1783" s="102">
        <v>1.38</v>
      </c>
      <c r="E1783" s="393"/>
      <c r="F1783" s="102">
        <v>8.41</v>
      </c>
      <c r="G1783" s="102">
        <v>1.34</v>
      </c>
      <c r="H1783" s="393"/>
      <c r="I1783" s="102">
        <v>12.6</v>
      </c>
      <c r="J1783" s="102">
        <v>1.8</v>
      </c>
      <c r="K1783" s="393"/>
      <c r="L1783" s="393"/>
      <c r="M1783" s="297">
        <v>2.73</v>
      </c>
      <c r="N1783" s="297">
        <v>5.17</v>
      </c>
      <c r="O1783" s="297">
        <v>13.94</v>
      </c>
    </row>
    <row r="1784" spans="1:15">
      <c r="A1784" s="296">
        <v>42682</v>
      </c>
      <c r="B1784" s="393"/>
      <c r="C1784" s="101">
        <v>13.93</v>
      </c>
      <c r="D1784" s="101">
        <v>1.41</v>
      </c>
      <c r="E1784" s="393"/>
      <c r="F1784" s="101">
        <v>8.41</v>
      </c>
      <c r="G1784" s="101">
        <v>1.36</v>
      </c>
      <c r="H1784" s="393"/>
      <c r="I1784" s="101">
        <v>12.59</v>
      </c>
      <c r="J1784" s="101">
        <v>1.83</v>
      </c>
      <c r="K1784" s="393"/>
      <c r="L1784" s="393"/>
      <c r="M1784" s="297">
        <v>2.74</v>
      </c>
      <c r="N1784" s="297">
        <v>5.14</v>
      </c>
      <c r="O1784" s="297">
        <v>14</v>
      </c>
    </row>
    <row r="1785" spans="1:15">
      <c r="A1785" s="296">
        <v>42683</v>
      </c>
      <c r="B1785" s="393"/>
      <c r="C1785" s="102">
        <v>13.93</v>
      </c>
      <c r="D1785" s="102">
        <v>1.44</v>
      </c>
      <c r="E1785" s="393"/>
      <c r="F1785" s="102">
        <v>8.4</v>
      </c>
      <c r="G1785" s="102">
        <v>1.39</v>
      </c>
      <c r="H1785" s="393"/>
      <c r="I1785" s="102">
        <v>12.59</v>
      </c>
      <c r="J1785" s="102">
        <v>1.86</v>
      </c>
      <c r="K1785" s="393"/>
      <c r="L1785" s="393"/>
      <c r="M1785" s="297">
        <v>2.79</v>
      </c>
      <c r="N1785" s="297">
        <v>5.29</v>
      </c>
      <c r="O1785" s="297">
        <v>14.18</v>
      </c>
    </row>
    <row r="1786" spans="1:15">
      <c r="A1786" s="296">
        <v>42684</v>
      </c>
      <c r="B1786" s="393"/>
      <c r="C1786" s="101">
        <v>13.93</v>
      </c>
      <c r="D1786" s="101">
        <v>1.54</v>
      </c>
      <c r="E1786" s="393"/>
      <c r="F1786" s="101">
        <v>8.4</v>
      </c>
      <c r="G1786" s="101">
        <v>1.48</v>
      </c>
      <c r="H1786" s="393"/>
      <c r="I1786" s="101">
        <v>12.59</v>
      </c>
      <c r="J1786" s="101">
        <v>1.96</v>
      </c>
      <c r="K1786" s="393"/>
      <c r="L1786" s="393"/>
      <c r="M1786" s="297">
        <v>2.79</v>
      </c>
      <c r="N1786" s="297">
        <v>5.27</v>
      </c>
      <c r="O1786" s="297">
        <v>14.05</v>
      </c>
    </row>
    <row r="1787" spans="1:15">
      <c r="A1787" s="296">
        <v>42685</v>
      </c>
      <c r="B1787" s="393"/>
      <c r="C1787" s="102">
        <v>13.92</v>
      </c>
      <c r="D1787" s="102">
        <v>1.58</v>
      </c>
      <c r="E1787" s="393"/>
      <c r="F1787" s="102">
        <v>8.4</v>
      </c>
      <c r="G1787" s="102">
        <v>1.53</v>
      </c>
      <c r="H1787" s="393"/>
      <c r="I1787" s="102">
        <v>12.58</v>
      </c>
      <c r="J1787" s="102">
        <v>2.0099999999999998</v>
      </c>
      <c r="K1787" s="393"/>
      <c r="L1787" s="393"/>
      <c r="M1787" s="297">
        <v>2.87</v>
      </c>
      <c r="N1787" s="297">
        <v>5.4</v>
      </c>
      <c r="O1787" s="297">
        <v>14.11</v>
      </c>
    </row>
    <row r="1788" spans="1:15">
      <c r="A1788" s="296">
        <v>42688</v>
      </c>
      <c r="B1788" s="393"/>
      <c r="C1788" s="101">
        <v>13.91</v>
      </c>
      <c r="D1788" s="101">
        <v>1.64</v>
      </c>
      <c r="E1788" s="393"/>
      <c r="F1788" s="101">
        <v>8.39</v>
      </c>
      <c r="G1788" s="101">
        <v>1.6</v>
      </c>
      <c r="H1788" s="393"/>
      <c r="I1788" s="101">
        <v>12.58</v>
      </c>
      <c r="J1788" s="101">
        <v>2.09</v>
      </c>
      <c r="K1788" s="393"/>
      <c r="L1788" s="393"/>
      <c r="M1788" s="297">
        <v>2.97</v>
      </c>
      <c r="N1788" s="297">
        <v>5.54</v>
      </c>
      <c r="O1788" s="297">
        <v>14.05</v>
      </c>
    </row>
    <row r="1789" spans="1:15">
      <c r="A1789" s="296">
        <v>42689</v>
      </c>
      <c r="B1789" s="393"/>
      <c r="C1789" s="102">
        <v>13.91</v>
      </c>
      <c r="D1789" s="102">
        <v>1.61</v>
      </c>
      <c r="E1789" s="393"/>
      <c r="F1789" s="102">
        <v>8.39</v>
      </c>
      <c r="G1789" s="102">
        <v>1.58</v>
      </c>
      <c r="H1789" s="393"/>
      <c r="I1789" s="102">
        <v>12.57</v>
      </c>
      <c r="J1789" s="102">
        <v>2.0499999999999998</v>
      </c>
      <c r="K1789" s="393"/>
      <c r="L1789" s="393"/>
      <c r="M1789" s="297">
        <v>2.94</v>
      </c>
      <c r="N1789" s="297">
        <v>5.42</v>
      </c>
      <c r="O1789" s="297">
        <v>13.86</v>
      </c>
    </row>
    <row r="1790" spans="1:15">
      <c r="A1790" s="296">
        <v>42690</v>
      </c>
      <c r="B1790" s="393"/>
      <c r="C1790" s="101">
        <v>13.91</v>
      </c>
      <c r="D1790" s="101">
        <v>1.64</v>
      </c>
      <c r="E1790" s="393"/>
      <c r="F1790" s="101">
        <v>8.3800000000000008</v>
      </c>
      <c r="G1790" s="101">
        <v>1.63</v>
      </c>
      <c r="H1790" s="393"/>
      <c r="I1790" s="101">
        <v>12.57</v>
      </c>
      <c r="J1790" s="101">
        <v>2.1</v>
      </c>
      <c r="K1790" s="393"/>
      <c r="L1790" s="393"/>
      <c r="M1790" s="297">
        <v>2.97</v>
      </c>
      <c r="N1790" s="297">
        <v>5.45</v>
      </c>
      <c r="O1790" s="297">
        <v>13.86</v>
      </c>
    </row>
    <row r="1791" spans="1:15">
      <c r="A1791" s="296">
        <v>42691</v>
      </c>
      <c r="B1791" s="393"/>
      <c r="C1791" s="102">
        <v>13.91</v>
      </c>
      <c r="D1791" s="102">
        <v>1.64</v>
      </c>
      <c r="E1791" s="393"/>
      <c r="F1791" s="102">
        <v>8.3800000000000008</v>
      </c>
      <c r="G1791" s="102">
        <v>1.64</v>
      </c>
      <c r="H1791" s="393"/>
      <c r="I1791" s="102">
        <v>12.57</v>
      </c>
      <c r="J1791" s="102">
        <v>2.1</v>
      </c>
      <c r="K1791" s="393"/>
      <c r="L1791" s="393"/>
      <c r="M1791" s="297">
        <v>2.98</v>
      </c>
      <c r="N1791" s="297">
        <v>5.47</v>
      </c>
      <c r="O1791" s="297">
        <v>13.92</v>
      </c>
    </row>
    <row r="1792" spans="1:15">
      <c r="A1792" s="296">
        <v>42692</v>
      </c>
      <c r="B1792" s="393"/>
      <c r="C1792" s="101">
        <v>13.9</v>
      </c>
      <c r="D1792" s="101">
        <v>1.68</v>
      </c>
      <c r="E1792" s="393"/>
      <c r="F1792" s="101">
        <v>8.3800000000000008</v>
      </c>
      <c r="G1792" s="101">
        <v>1.69</v>
      </c>
      <c r="H1792" s="393"/>
      <c r="I1792" s="101">
        <v>12.56</v>
      </c>
      <c r="J1792" s="101">
        <v>2.16</v>
      </c>
      <c r="K1792" s="393"/>
      <c r="L1792" s="393"/>
      <c r="M1792" s="297">
        <v>3.03</v>
      </c>
      <c r="N1792" s="297">
        <v>5.51</v>
      </c>
      <c r="O1792" s="297">
        <v>14.03</v>
      </c>
    </row>
    <row r="1793" spans="1:15">
      <c r="A1793" s="296">
        <v>42695</v>
      </c>
      <c r="B1793" s="393"/>
      <c r="C1793" s="102">
        <v>13.9</v>
      </c>
      <c r="D1793" s="102">
        <v>1.69</v>
      </c>
      <c r="E1793" s="393"/>
      <c r="F1793" s="102">
        <v>8.3699999999999992</v>
      </c>
      <c r="G1793" s="102">
        <v>1.7</v>
      </c>
      <c r="H1793" s="393"/>
      <c r="I1793" s="102">
        <v>12.56</v>
      </c>
      <c r="J1793" s="102">
        <v>2.17</v>
      </c>
      <c r="K1793" s="393"/>
      <c r="L1793" s="393"/>
      <c r="M1793" s="297">
        <v>3.04</v>
      </c>
      <c r="N1793" s="297">
        <v>5.5</v>
      </c>
      <c r="O1793" s="297">
        <v>14.04</v>
      </c>
    </row>
    <row r="1794" spans="1:15">
      <c r="A1794" s="296">
        <v>42696</v>
      </c>
      <c r="B1794" s="393"/>
      <c r="C1794" s="101">
        <v>13.89</v>
      </c>
      <c r="D1794" s="101">
        <v>1.64</v>
      </c>
      <c r="E1794" s="393"/>
      <c r="F1794" s="101">
        <v>8.3699999999999992</v>
      </c>
      <c r="G1794" s="101">
        <v>1.64</v>
      </c>
      <c r="H1794" s="393"/>
      <c r="I1794" s="101">
        <v>12.55</v>
      </c>
      <c r="J1794" s="101">
        <v>2.12</v>
      </c>
      <c r="K1794" s="393"/>
      <c r="L1794" s="393"/>
      <c r="M1794" s="297">
        <v>2.98</v>
      </c>
      <c r="N1794" s="297">
        <v>5.41</v>
      </c>
      <c r="O1794" s="297">
        <v>13.91</v>
      </c>
    </row>
    <row r="1795" spans="1:15">
      <c r="A1795" s="296">
        <v>42697</v>
      </c>
      <c r="B1795" s="393"/>
      <c r="C1795" s="102">
        <v>13.89</v>
      </c>
      <c r="D1795" s="102">
        <v>1.68</v>
      </c>
      <c r="E1795" s="393"/>
      <c r="F1795" s="102">
        <v>8.36</v>
      </c>
      <c r="G1795" s="102">
        <v>1.67</v>
      </c>
      <c r="H1795" s="393"/>
      <c r="I1795" s="102">
        <v>12.55</v>
      </c>
      <c r="J1795" s="102">
        <v>2.16</v>
      </c>
      <c r="K1795" s="393"/>
      <c r="L1795" s="393"/>
      <c r="M1795" s="297">
        <v>2.99</v>
      </c>
      <c r="N1795" s="297">
        <v>5.41</v>
      </c>
      <c r="O1795" s="297">
        <v>14.04</v>
      </c>
    </row>
    <row r="1796" spans="1:15">
      <c r="A1796" s="296">
        <v>42698</v>
      </c>
      <c r="B1796" s="393"/>
      <c r="C1796" s="101">
        <v>13.89</v>
      </c>
      <c r="D1796" s="101">
        <v>1.67</v>
      </c>
      <c r="E1796" s="393"/>
      <c r="F1796" s="101">
        <v>8.36</v>
      </c>
      <c r="G1796" s="101">
        <v>1.66</v>
      </c>
      <c r="H1796" s="393"/>
      <c r="I1796" s="101">
        <v>12.55</v>
      </c>
      <c r="J1796" s="101">
        <v>2.15</v>
      </c>
      <c r="K1796" s="393"/>
      <c r="L1796" s="393"/>
      <c r="M1796" s="297">
        <v>2.98</v>
      </c>
      <c r="N1796" s="297">
        <v>5.4</v>
      </c>
      <c r="O1796" s="297">
        <v>13.95</v>
      </c>
    </row>
    <row r="1797" spans="1:15">
      <c r="A1797" s="296">
        <v>42699</v>
      </c>
      <c r="B1797" s="393"/>
      <c r="C1797" s="102">
        <v>13.88</v>
      </c>
      <c r="D1797" s="102">
        <v>1.66</v>
      </c>
      <c r="E1797" s="393"/>
      <c r="F1797" s="102">
        <v>8.36</v>
      </c>
      <c r="G1797" s="102">
        <v>1.64</v>
      </c>
      <c r="H1797" s="393"/>
      <c r="I1797" s="102">
        <v>12.55</v>
      </c>
      <c r="J1797" s="102">
        <v>2.13</v>
      </c>
      <c r="K1797" s="393"/>
      <c r="L1797" s="393"/>
      <c r="M1797" s="297">
        <v>2.98</v>
      </c>
      <c r="N1797" s="297">
        <v>5.38</v>
      </c>
      <c r="O1797" s="297">
        <v>13.97</v>
      </c>
    </row>
    <row r="1798" spans="1:15">
      <c r="A1798" s="296">
        <v>42702</v>
      </c>
      <c r="B1798" s="393"/>
      <c r="C1798" s="101">
        <v>13.88</v>
      </c>
      <c r="D1798" s="101">
        <v>1.61</v>
      </c>
      <c r="E1798" s="393"/>
      <c r="F1798" s="101">
        <v>8.35</v>
      </c>
      <c r="G1798" s="101">
        <v>1.6</v>
      </c>
      <c r="H1798" s="393"/>
      <c r="I1798" s="101">
        <v>12.54</v>
      </c>
      <c r="J1798" s="101">
        <v>2.09</v>
      </c>
      <c r="K1798" s="393"/>
      <c r="L1798" s="393"/>
      <c r="M1798" s="297">
        <v>2.97</v>
      </c>
      <c r="N1798" s="297">
        <v>5.38</v>
      </c>
      <c r="O1798" s="297">
        <v>13.92</v>
      </c>
    </row>
    <row r="1799" spans="1:15">
      <c r="A1799" s="296">
        <v>42703</v>
      </c>
      <c r="B1799" s="393"/>
      <c r="C1799" s="102">
        <v>13.87</v>
      </c>
      <c r="D1799" s="102">
        <v>1.66</v>
      </c>
      <c r="E1799" s="393"/>
      <c r="F1799" s="102">
        <v>8.35</v>
      </c>
      <c r="G1799" s="102">
        <v>1.64</v>
      </c>
      <c r="H1799" s="393"/>
      <c r="I1799" s="102">
        <v>12.53</v>
      </c>
      <c r="J1799" s="102">
        <v>2.13</v>
      </c>
      <c r="K1799" s="393"/>
      <c r="L1799" s="393"/>
      <c r="M1799" s="297">
        <v>2.97</v>
      </c>
      <c r="N1799" s="297">
        <v>5.36</v>
      </c>
      <c r="O1799" s="297">
        <v>13.95</v>
      </c>
    </row>
    <row r="1800" spans="1:15">
      <c r="A1800" s="296">
        <v>42704</v>
      </c>
      <c r="B1800" s="393"/>
      <c r="C1800" s="101">
        <v>13.87</v>
      </c>
      <c r="D1800" s="101">
        <v>1.7</v>
      </c>
      <c r="E1800" s="393"/>
      <c r="F1800" s="101">
        <v>8.35</v>
      </c>
      <c r="G1800" s="101">
        <v>1.67</v>
      </c>
      <c r="H1800" s="393"/>
      <c r="I1800" s="101">
        <v>12.53</v>
      </c>
      <c r="J1800" s="101">
        <v>2.17</v>
      </c>
      <c r="K1800" s="393"/>
      <c r="L1800" s="393"/>
      <c r="M1800" s="297">
        <v>3.09</v>
      </c>
      <c r="N1800" s="297">
        <v>5.31</v>
      </c>
      <c r="O1800" s="297">
        <v>13.74</v>
      </c>
    </row>
    <row r="1801" spans="1:15">
      <c r="A1801" s="296">
        <v>42705</v>
      </c>
      <c r="B1801" s="393"/>
      <c r="C1801" s="102">
        <v>13.91</v>
      </c>
      <c r="D1801" s="102">
        <v>1.74</v>
      </c>
      <c r="E1801" s="393"/>
      <c r="F1801" s="102">
        <v>8.4</v>
      </c>
      <c r="G1801" s="102">
        <v>1.67</v>
      </c>
      <c r="H1801" s="393"/>
      <c r="I1801" s="102">
        <v>12.69</v>
      </c>
      <c r="J1801" s="102">
        <v>2.12</v>
      </c>
      <c r="K1801" s="393"/>
      <c r="L1801" s="393"/>
      <c r="M1801" s="297">
        <v>3.08</v>
      </c>
      <c r="N1801" s="297">
        <v>5.29</v>
      </c>
      <c r="O1801" s="297">
        <v>13.76</v>
      </c>
    </row>
    <row r="1802" spans="1:15">
      <c r="A1802" s="296">
        <v>42706</v>
      </c>
      <c r="B1802" s="393"/>
      <c r="C1802" s="101">
        <v>13.91</v>
      </c>
      <c r="D1802" s="101">
        <v>1.7</v>
      </c>
      <c r="E1802" s="393"/>
      <c r="F1802" s="101">
        <v>8.39</v>
      </c>
      <c r="G1802" s="101">
        <v>1.64</v>
      </c>
      <c r="H1802" s="393"/>
      <c r="I1802" s="101">
        <v>12.68</v>
      </c>
      <c r="J1802" s="101">
        <v>2.0699999999999998</v>
      </c>
      <c r="K1802" s="393"/>
      <c r="L1802" s="393"/>
      <c r="M1802" s="297">
        <v>3.08</v>
      </c>
      <c r="N1802" s="297">
        <v>5.31</v>
      </c>
      <c r="O1802" s="297">
        <v>13.8</v>
      </c>
    </row>
    <row r="1803" spans="1:15">
      <c r="A1803" s="296">
        <v>42709</v>
      </c>
      <c r="B1803" s="393"/>
      <c r="C1803" s="102">
        <v>13.9</v>
      </c>
      <c r="D1803" s="102">
        <v>1.74</v>
      </c>
      <c r="E1803" s="393"/>
      <c r="F1803" s="102">
        <v>8.3800000000000008</v>
      </c>
      <c r="G1803" s="102">
        <v>1.68</v>
      </c>
      <c r="H1803" s="393"/>
      <c r="I1803" s="102">
        <v>12.68</v>
      </c>
      <c r="J1803" s="102">
        <v>2.12</v>
      </c>
      <c r="K1803" s="393"/>
      <c r="L1803" s="393"/>
      <c r="M1803" s="297">
        <v>3.07</v>
      </c>
      <c r="N1803" s="297">
        <v>5.25</v>
      </c>
      <c r="O1803" s="297">
        <v>13.87</v>
      </c>
    </row>
    <row r="1804" spans="1:15">
      <c r="A1804" s="296">
        <v>42710</v>
      </c>
      <c r="B1804" s="393"/>
      <c r="C1804" s="101">
        <v>13.9</v>
      </c>
      <c r="D1804" s="101">
        <v>1.77</v>
      </c>
      <c r="E1804" s="393"/>
      <c r="F1804" s="101">
        <v>8.3800000000000008</v>
      </c>
      <c r="G1804" s="101">
        <v>1.69</v>
      </c>
      <c r="H1804" s="393"/>
      <c r="I1804" s="101">
        <v>12.67</v>
      </c>
      <c r="J1804" s="101">
        <v>2.13</v>
      </c>
      <c r="K1804" s="393"/>
      <c r="L1804" s="393"/>
      <c r="M1804" s="297">
        <v>3.03</v>
      </c>
      <c r="N1804" s="297">
        <v>5.16</v>
      </c>
      <c r="O1804" s="297">
        <v>13.77</v>
      </c>
    </row>
    <row r="1805" spans="1:15">
      <c r="A1805" s="296">
        <v>42711</v>
      </c>
      <c r="B1805" s="393"/>
      <c r="C1805" s="102">
        <v>13.89</v>
      </c>
      <c r="D1805" s="102">
        <v>1.76</v>
      </c>
      <c r="E1805" s="393"/>
      <c r="F1805" s="102">
        <v>8.3800000000000008</v>
      </c>
      <c r="G1805" s="102">
        <v>1.67</v>
      </c>
      <c r="H1805" s="393"/>
      <c r="I1805" s="102">
        <v>12.67</v>
      </c>
      <c r="J1805" s="102">
        <v>2.11</v>
      </c>
      <c r="K1805" s="393"/>
      <c r="L1805" s="393"/>
      <c r="M1805" s="297">
        <v>2.96</v>
      </c>
      <c r="N1805" s="297">
        <v>5.04</v>
      </c>
      <c r="O1805" s="297">
        <v>13.58</v>
      </c>
    </row>
    <row r="1806" spans="1:15">
      <c r="A1806" s="296">
        <v>42712</v>
      </c>
      <c r="B1806" s="393"/>
      <c r="C1806" s="101">
        <v>13.89</v>
      </c>
      <c r="D1806" s="101">
        <v>1.81</v>
      </c>
      <c r="E1806" s="393"/>
      <c r="F1806" s="101">
        <v>8.3800000000000008</v>
      </c>
      <c r="G1806" s="101">
        <v>1.67</v>
      </c>
      <c r="H1806" s="393"/>
      <c r="I1806" s="101">
        <v>12.67</v>
      </c>
      <c r="J1806" s="101">
        <v>2.15</v>
      </c>
      <c r="K1806" s="393"/>
      <c r="L1806" s="393"/>
      <c r="M1806" s="297">
        <v>2.94</v>
      </c>
      <c r="N1806" s="297">
        <v>4.99</v>
      </c>
      <c r="O1806" s="297">
        <v>13.37</v>
      </c>
    </row>
    <row r="1807" spans="1:15">
      <c r="A1807" s="296">
        <v>42713</v>
      </c>
      <c r="B1807" s="393"/>
      <c r="C1807" s="102">
        <v>13.89</v>
      </c>
      <c r="D1807" s="102">
        <v>1.77</v>
      </c>
      <c r="E1807" s="393"/>
      <c r="F1807" s="102">
        <v>8.3699999999999992</v>
      </c>
      <c r="G1807" s="102">
        <v>1.63</v>
      </c>
      <c r="H1807" s="393"/>
      <c r="I1807" s="102">
        <v>12.67</v>
      </c>
      <c r="J1807" s="102">
        <v>2.11</v>
      </c>
      <c r="K1807" s="393"/>
      <c r="L1807" s="393"/>
      <c r="M1807" s="297">
        <v>2.91</v>
      </c>
      <c r="N1807" s="297">
        <v>4.91</v>
      </c>
      <c r="O1807" s="297">
        <v>13.36</v>
      </c>
    </row>
    <row r="1808" spans="1:15">
      <c r="A1808" s="296">
        <v>42716</v>
      </c>
      <c r="B1808" s="393"/>
      <c r="C1808" s="101">
        <v>13.88</v>
      </c>
      <c r="D1808" s="101">
        <v>1.83</v>
      </c>
      <c r="E1808" s="393"/>
      <c r="F1808" s="101">
        <v>8.3699999999999992</v>
      </c>
      <c r="G1808" s="101">
        <v>1.67</v>
      </c>
      <c r="H1808" s="393"/>
      <c r="I1808" s="101">
        <v>12.66</v>
      </c>
      <c r="J1808" s="101">
        <v>2.16</v>
      </c>
      <c r="K1808" s="393"/>
      <c r="L1808" s="393"/>
      <c r="M1808" s="297">
        <v>2.9</v>
      </c>
      <c r="N1808" s="297">
        <v>4.82</v>
      </c>
      <c r="O1808" s="297">
        <v>13.2</v>
      </c>
    </row>
    <row r="1809" spans="1:15">
      <c r="A1809" s="296">
        <v>42717</v>
      </c>
      <c r="B1809" s="393"/>
      <c r="C1809" s="102">
        <v>13.88</v>
      </c>
      <c r="D1809" s="102">
        <v>1.78</v>
      </c>
      <c r="E1809" s="393"/>
      <c r="F1809" s="102">
        <v>8.36</v>
      </c>
      <c r="G1809" s="102">
        <v>1.63</v>
      </c>
      <c r="H1809" s="393"/>
      <c r="I1809" s="102">
        <v>12.65</v>
      </c>
      <c r="J1809" s="102">
        <v>2.12</v>
      </c>
      <c r="K1809" s="393"/>
      <c r="L1809" s="393"/>
      <c r="M1809" s="297">
        <v>2.84</v>
      </c>
      <c r="N1809" s="297">
        <v>4.6900000000000004</v>
      </c>
      <c r="O1809" s="297">
        <v>13.06</v>
      </c>
    </row>
    <row r="1810" spans="1:15">
      <c r="A1810" s="296">
        <v>42718</v>
      </c>
      <c r="B1810" s="393"/>
      <c r="C1810" s="101">
        <v>13.87</v>
      </c>
      <c r="D1810" s="101">
        <v>1.72</v>
      </c>
      <c r="E1810" s="393"/>
      <c r="F1810" s="101">
        <v>8.36</v>
      </c>
      <c r="G1810" s="101">
        <v>1.59</v>
      </c>
      <c r="H1810" s="393"/>
      <c r="I1810" s="101">
        <v>12.65</v>
      </c>
      <c r="J1810" s="101">
        <v>2.06</v>
      </c>
      <c r="K1810" s="393"/>
      <c r="L1810" s="393"/>
      <c r="M1810" s="297">
        <v>2.8</v>
      </c>
      <c r="N1810" s="297">
        <v>4.6100000000000003</v>
      </c>
      <c r="O1810" s="297">
        <v>12.93</v>
      </c>
    </row>
    <row r="1811" spans="1:15">
      <c r="A1811" s="296">
        <v>42719</v>
      </c>
      <c r="B1811" s="393"/>
      <c r="C1811" s="102">
        <v>13.87</v>
      </c>
      <c r="D1811" s="102">
        <v>1.79</v>
      </c>
      <c r="E1811" s="393"/>
      <c r="F1811" s="102">
        <v>8.36</v>
      </c>
      <c r="G1811" s="102">
        <v>1.64</v>
      </c>
      <c r="H1811" s="393"/>
      <c r="I1811" s="102">
        <v>12.65</v>
      </c>
      <c r="J1811" s="102">
        <v>2.12</v>
      </c>
      <c r="K1811" s="393"/>
      <c r="L1811" s="393"/>
      <c r="M1811" s="297">
        <v>2.83</v>
      </c>
      <c r="N1811" s="297">
        <v>4.6399999999999997</v>
      </c>
      <c r="O1811" s="297">
        <v>12.77</v>
      </c>
    </row>
    <row r="1812" spans="1:15">
      <c r="A1812" s="296">
        <v>42720</v>
      </c>
      <c r="B1812" s="393"/>
      <c r="C1812" s="101">
        <v>13.87</v>
      </c>
      <c r="D1812" s="101">
        <v>1.74</v>
      </c>
      <c r="E1812" s="393"/>
      <c r="F1812" s="101">
        <v>8.35</v>
      </c>
      <c r="G1812" s="101">
        <v>1.61</v>
      </c>
      <c r="H1812" s="393"/>
      <c r="I1812" s="101">
        <v>12.65</v>
      </c>
      <c r="J1812" s="101">
        <v>2.08</v>
      </c>
      <c r="K1812" s="393"/>
      <c r="L1812" s="393"/>
      <c r="M1812" s="297">
        <v>2.81</v>
      </c>
      <c r="N1812" s="297">
        <v>4.66</v>
      </c>
      <c r="O1812" s="297">
        <v>12.64</v>
      </c>
    </row>
    <row r="1813" spans="1:15">
      <c r="A1813" s="296">
        <v>42723</v>
      </c>
      <c r="B1813" s="393"/>
      <c r="C1813" s="102">
        <v>13.86</v>
      </c>
      <c r="D1813" s="102">
        <v>1.67</v>
      </c>
      <c r="E1813" s="393"/>
      <c r="F1813" s="102">
        <v>8.35</v>
      </c>
      <c r="G1813" s="102">
        <v>1.55</v>
      </c>
      <c r="H1813" s="393"/>
      <c r="I1813" s="102">
        <v>12.64</v>
      </c>
      <c r="J1813" s="102">
        <v>2.0099999999999998</v>
      </c>
      <c r="K1813" s="393"/>
      <c r="L1813" s="393"/>
      <c r="M1813" s="297">
        <v>2.79</v>
      </c>
      <c r="N1813" s="297">
        <v>4.58</v>
      </c>
      <c r="O1813" s="297">
        <v>12.87</v>
      </c>
    </row>
    <row r="1814" spans="1:15">
      <c r="A1814" s="296">
        <v>42724</v>
      </c>
      <c r="B1814" s="393"/>
      <c r="C1814" s="101">
        <v>13.86</v>
      </c>
      <c r="D1814" s="101">
        <v>1.68</v>
      </c>
      <c r="E1814" s="393"/>
      <c r="F1814" s="101">
        <v>8.34</v>
      </c>
      <c r="G1814" s="101">
        <v>1.56</v>
      </c>
      <c r="H1814" s="393"/>
      <c r="I1814" s="101">
        <v>12.64</v>
      </c>
      <c r="J1814" s="101">
        <v>2.02</v>
      </c>
      <c r="K1814" s="393"/>
      <c r="L1814" s="393"/>
      <c r="M1814" s="297">
        <v>2.78</v>
      </c>
      <c r="N1814" s="297">
        <v>4.53</v>
      </c>
      <c r="O1814" s="297">
        <v>12.69</v>
      </c>
    </row>
    <row r="1815" spans="1:15">
      <c r="A1815" s="296">
        <v>42725</v>
      </c>
      <c r="B1815" s="393"/>
      <c r="C1815" s="102">
        <v>13.86</v>
      </c>
      <c r="D1815" s="102">
        <v>1.66</v>
      </c>
      <c r="E1815" s="393"/>
      <c r="F1815" s="102">
        <v>8.34</v>
      </c>
      <c r="G1815" s="102">
        <v>1.55</v>
      </c>
      <c r="H1815" s="393"/>
      <c r="I1815" s="102">
        <v>12.63</v>
      </c>
      <c r="J1815" s="102">
        <v>2</v>
      </c>
      <c r="K1815" s="393"/>
      <c r="L1815" s="393"/>
      <c r="M1815" s="297">
        <v>2.77</v>
      </c>
      <c r="N1815" s="297">
        <v>4.5199999999999996</v>
      </c>
      <c r="O1815" s="297">
        <v>12.62</v>
      </c>
    </row>
    <row r="1816" spans="1:15">
      <c r="A1816" s="296">
        <v>42726</v>
      </c>
      <c r="B1816" s="393"/>
      <c r="C1816" s="101">
        <v>13.85</v>
      </c>
      <c r="D1816" s="101">
        <v>1.67</v>
      </c>
      <c r="E1816" s="393"/>
      <c r="F1816" s="101">
        <v>8.34</v>
      </c>
      <c r="G1816" s="101">
        <v>1.55</v>
      </c>
      <c r="H1816" s="393"/>
      <c r="I1816" s="101">
        <v>12.63</v>
      </c>
      <c r="J1816" s="101">
        <v>2.0099999999999998</v>
      </c>
      <c r="K1816" s="393"/>
      <c r="L1816" s="393"/>
      <c r="M1816" s="297">
        <v>2.77</v>
      </c>
      <c r="N1816" s="297">
        <v>4.49</v>
      </c>
      <c r="O1816" s="297">
        <v>12.73</v>
      </c>
    </row>
    <row r="1817" spans="1:15">
      <c r="A1817" s="296">
        <v>42727</v>
      </c>
      <c r="B1817" s="393"/>
      <c r="C1817" s="102">
        <v>13.85</v>
      </c>
      <c r="D1817" s="102">
        <v>1.65</v>
      </c>
      <c r="E1817" s="393"/>
      <c r="F1817" s="102">
        <v>8.34</v>
      </c>
      <c r="G1817" s="102">
        <v>1.55</v>
      </c>
      <c r="H1817" s="393"/>
      <c r="I1817" s="102">
        <v>12.63</v>
      </c>
      <c r="J1817" s="102">
        <v>2</v>
      </c>
      <c r="K1817" s="393"/>
      <c r="L1817" s="393"/>
      <c r="M1817" s="297">
        <v>2.76</v>
      </c>
      <c r="N1817" s="297">
        <v>4.49</v>
      </c>
      <c r="O1817" s="297">
        <v>12.63</v>
      </c>
    </row>
    <row r="1818" spans="1:15">
      <c r="A1818" s="296">
        <v>42731</v>
      </c>
      <c r="B1818" s="393"/>
      <c r="C1818" s="101">
        <v>13.84</v>
      </c>
      <c r="D1818" s="101">
        <v>1.6</v>
      </c>
      <c r="E1818" s="393"/>
      <c r="F1818" s="101">
        <v>8.32</v>
      </c>
      <c r="G1818" s="101">
        <v>1.5</v>
      </c>
      <c r="H1818" s="393"/>
      <c r="I1818" s="101">
        <v>12.62</v>
      </c>
      <c r="J1818" s="101">
        <v>1.95</v>
      </c>
      <c r="K1818" s="393"/>
      <c r="L1818" s="393"/>
      <c r="M1818" s="297">
        <v>2.77</v>
      </c>
      <c r="N1818" s="297">
        <v>4.5</v>
      </c>
      <c r="O1818" s="297">
        <v>12.69</v>
      </c>
    </row>
    <row r="1819" spans="1:15">
      <c r="A1819" s="296">
        <v>42732</v>
      </c>
      <c r="B1819" s="393"/>
      <c r="C1819" s="102">
        <v>13.84</v>
      </c>
      <c r="D1819" s="102">
        <v>1.61</v>
      </c>
      <c r="E1819" s="393"/>
      <c r="F1819" s="102">
        <v>8.32</v>
      </c>
      <c r="G1819" s="102">
        <v>1.5</v>
      </c>
      <c r="H1819" s="393"/>
      <c r="I1819" s="102">
        <v>12.61</v>
      </c>
      <c r="J1819" s="102">
        <v>1.95</v>
      </c>
      <c r="K1819" s="393"/>
      <c r="L1819" s="393"/>
      <c r="M1819" s="297">
        <v>2.74</v>
      </c>
      <c r="N1819" s="297">
        <v>4.46</v>
      </c>
      <c r="O1819" s="297">
        <v>12.63</v>
      </c>
    </row>
    <row r="1820" spans="1:15">
      <c r="A1820" s="296">
        <v>42733</v>
      </c>
      <c r="B1820" s="393"/>
      <c r="C1820" s="101">
        <v>13.83</v>
      </c>
      <c r="D1820" s="101">
        <v>1.58</v>
      </c>
      <c r="E1820" s="393"/>
      <c r="F1820" s="101">
        <v>8.32</v>
      </c>
      <c r="G1820" s="101">
        <v>1.48</v>
      </c>
      <c r="H1820" s="393"/>
      <c r="I1820" s="101">
        <v>12.61</v>
      </c>
      <c r="J1820" s="101">
        <v>1.92</v>
      </c>
      <c r="K1820" s="393"/>
      <c r="L1820" s="393"/>
      <c r="M1820" s="297">
        <v>2.73</v>
      </c>
      <c r="N1820" s="297">
        <v>4.43</v>
      </c>
      <c r="O1820" s="297">
        <v>12.6</v>
      </c>
    </row>
    <row r="1821" spans="1:15">
      <c r="A1821" s="296">
        <v>42734</v>
      </c>
      <c r="B1821" s="393"/>
      <c r="C1821" s="102">
        <v>13.83</v>
      </c>
      <c r="D1821" s="102">
        <v>1.61</v>
      </c>
      <c r="E1821" s="393"/>
      <c r="F1821" s="102">
        <v>8.32</v>
      </c>
      <c r="G1821" s="102">
        <v>1.49</v>
      </c>
      <c r="H1821" s="393"/>
      <c r="I1821" s="102">
        <v>12.61</v>
      </c>
      <c r="J1821" s="102">
        <v>1.95</v>
      </c>
      <c r="K1821" s="393"/>
      <c r="L1821" s="393"/>
      <c r="M1821" s="297">
        <v>2.73</v>
      </c>
      <c r="N1821" s="297">
        <v>4.4400000000000004</v>
      </c>
      <c r="O1821" s="297">
        <v>12.78</v>
      </c>
    </row>
    <row r="1822" spans="1:15">
      <c r="A1822" s="296">
        <v>42735</v>
      </c>
      <c r="B1822" s="393"/>
      <c r="C1822" s="101">
        <v>13.83</v>
      </c>
      <c r="D1822" s="101">
        <v>1.61</v>
      </c>
      <c r="E1822" s="393"/>
      <c r="F1822" s="101">
        <v>8.31</v>
      </c>
      <c r="G1822" s="101">
        <v>1.49</v>
      </c>
      <c r="H1822" s="393"/>
      <c r="I1822" s="101">
        <v>12.61</v>
      </c>
      <c r="J1822" s="101">
        <v>1.95</v>
      </c>
      <c r="K1822" s="393"/>
      <c r="L1822" s="393"/>
      <c r="M1822" s="297">
        <v>2.76</v>
      </c>
      <c r="N1822" s="297">
        <v>4.45</v>
      </c>
      <c r="O1822" s="297">
        <v>13.33</v>
      </c>
    </row>
    <row r="1823" spans="1:15">
      <c r="A1823" s="296">
        <v>42737</v>
      </c>
      <c r="B1823" s="393"/>
      <c r="C1823" s="102">
        <v>13.82</v>
      </c>
      <c r="D1823" s="102">
        <v>1.61</v>
      </c>
      <c r="E1823" s="393"/>
      <c r="F1823" s="102">
        <v>8.32</v>
      </c>
      <c r="G1823" s="102">
        <v>1.48</v>
      </c>
      <c r="H1823" s="393"/>
      <c r="I1823" s="102">
        <v>12.57</v>
      </c>
      <c r="J1823" s="102">
        <v>1.94</v>
      </c>
      <c r="K1823" s="393"/>
      <c r="L1823" s="393"/>
      <c r="M1823" s="297"/>
      <c r="N1823" s="297"/>
      <c r="O1823" s="297"/>
    </row>
    <row r="1824" spans="1:15">
      <c r="A1824" s="296">
        <v>42738</v>
      </c>
      <c r="B1824" s="393"/>
      <c r="C1824" s="101">
        <v>13.82</v>
      </c>
      <c r="D1824" s="101">
        <v>1.68</v>
      </c>
      <c r="E1824" s="393"/>
      <c r="F1824" s="101">
        <v>8.32</v>
      </c>
      <c r="G1824" s="101">
        <v>1.54</v>
      </c>
      <c r="H1824" s="393"/>
      <c r="I1824" s="101">
        <v>12.57</v>
      </c>
      <c r="J1824" s="101">
        <v>2.0099999999999998</v>
      </c>
      <c r="K1824" s="393"/>
      <c r="L1824" s="393"/>
      <c r="M1824" s="297">
        <v>2.72</v>
      </c>
      <c r="N1824" s="297">
        <v>4.32</v>
      </c>
      <c r="O1824" s="297">
        <v>13.01</v>
      </c>
    </row>
    <row r="1825" spans="1:15">
      <c r="A1825" s="296">
        <v>42739</v>
      </c>
      <c r="B1825" s="393"/>
      <c r="C1825" s="102">
        <v>13.82</v>
      </c>
      <c r="D1825" s="102">
        <v>1.69</v>
      </c>
      <c r="E1825" s="393"/>
      <c r="F1825" s="102">
        <v>8.31</v>
      </c>
      <c r="G1825" s="102">
        <v>1.54</v>
      </c>
      <c r="H1825" s="393"/>
      <c r="I1825" s="102">
        <v>12.56</v>
      </c>
      <c r="J1825" s="102">
        <v>2.0099999999999998</v>
      </c>
      <c r="K1825" s="393"/>
      <c r="L1825" s="393"/>
      <c r="M1825" s="297">
        <v>2.68</v>
      </c>
      <c r="N1825" s="297">
        <v>4.2300000000000004</v>
      </c>
      <c r="O1825" s="297">
        <v>12.86</v>
      </c>
    </row>
    <row r="1826" spans="1:15">
      <c r="A1826" s="296">
        <v>42740</v>
      </c>
      <c r="B1826" s="393"/>
      <c r="C1826" s="101">
        <v>13.81</v>
      </c>
      <c r="D1826" s="101">
        <v>1.66</v>
      </c>
      <c r="E1826" s="393"/>
      <c r="F1826" s="101">
        <v>8.31</v>
      </c>
      <c r="G1826" s="101">
        <v>1.52</v>
      </c>
      <c r="H1826" s="393"/>
      <c r="I1826" s="101">
        <v>12.56</v>
      </c>
      <c r="J1826" s="101">
        <v>1.98</v>
      </c>
      <c r="K1826" s="393"/>
      <c r="L1826" s="393"/>
      <c r="M1826" s="297">
        <v>2.65</v>
      </c>
      <c r="N1826" s="297">
        <v>4.18</v>
      </c>
      <c r="O1826" s="297">
        <v>12.86</v>
      </c>
    </row>
    <row r="1827" spans="1:15">
      <c r="A1827" s="296">
        <v>42741</v>
      </c>
      <c r="B1827" s="393"/>
      <c r="C1827" s="102">
        <v>13.81</v>
      </c>
      <c r="D1827" s="102">
        <v>1.71</v>
      </c>
      <c r="E1827" s="393"/>
      <c r="F1827" s="102">
        <v>8.31</v>
      </c>
      <c r="G1827" s="102">
        <v>1.56</v>
      </c>
      <c r="H1827" s="393"/>
      <c r="I1827" s="102">
        <v>12.56</v>
      </c>
      <c r="J1827" s="102">
        <v>2.02</v>
      </c>
      <c r="K1827" s="393"/>
      <c r="L1827" s="393"/>
      <c r="M1827" s="297">
        <v>2.67</v>
      </c>
      <c r="N1827" s="297">
        <v>4.17</v>
      </c>
      <c r="O1827" s="297">
        <v>12.8</v>
      </c>
    </row>
    <row r="1828" spans="1:15">
      <c r="A1828" s="296">
        <v>42744</v>
      </c>
      <c r="B1828" s="393"/>
      <c r="C1828" s="101">
        <v>13.8</v>
      </c>
      <c r="D1828" s="101">
        <v>1.71</v>
      </c>
      <c r="E1828" s="393"/>
      <c r="F1828" s="101">
        <v>8.3000000000000007</v>
      </c>
      <c r="G1828" s="101">
        <v>1.56</v>
      </c>
      <c r="H1828" s="393"/>
      <c r="I1828" s="101">
        <v>12.55</v>
      </c>
      <c r="J1828" s="101">
        <v>2.02</v>
      </c>
      <c r="K1828" s="393"/>
      <c r="L1828" s="393"/>
      <c r="M1828" s="297">
        <v>2.66</v>
      </c>
      <c r="N1828" s="297">
        <v>4.1900000000000004</v>
      </c>
      <c r="O1828" s="297">
        <v>12.7</v>
      </c>
    </row>
    <row r="1829" spans="1:15">
      <c r="A1829" s="296">
        <v>42745</v>
      </c>
      <c r="B1829" s="393"/>
      <c r="C1829" s="102">
        <v>13.8</v>
      </c>
      <c r="D1829" s="102">
        <v>1.7</v>
      </c>
      <c r="E1829" s="393"/>
      <c r="F1829" s="102">
        <v>8.3000000000000007</v>
      </c>
      <c r="G1829" s="102">
        <v>1.55</v>
      </c>
      <c r="H1829" s="393"/>
      <c r="I1829" s="102">
        <v>12.55</v>
      </c>
      <c r="J1829" s="102">
        <v>2.0099999999999998</v>
      </c>
      <c r="K1829" s="393"/>
      <c r="L1829" s="393"/>
      <c r="M1829" s="297">
        <v>2.66</v>
      </c>
      <c r="N1829" s="297">
        <v>4.25</v>
      </c>
      <c r="O1829" s="297">
        <v>12.74</v>
      </c>
    </row>
    <row r="1830" spans="1:15">
      <c r="A1830" s="296">
        <v>42746</v>
      </c>
      <c r="B1830" s="393"/>
      <c r="C1830" s="101">
        <v>13.8</v>
      </c>
      <c r="D1830" s="101">
        <v>1.68</v>
      </c>
      <c r="E1830" s="393"/>
      <c r="F1830" s="101">
        <v>8.2899999999999991</v>
      </c>
      <c r="G1830" s="101">
        <v>1.54</v>
      </c>
      <c r="H1830" s="393"/>
      <c r="I1830" s="101">
        <v>12.55</v>
      </c>
      <c r="J1830" s="101">
        <v>1.99</v>
      </c>
      <c r="K1830" s="393"/>
      <c r="L1830" s="393"/>
      <c r="M1830" s="297">
        <v>2.65</v>
      </c>
      <c r="N1830" s="297">
        <v>4.2300000000000004</v>
      </c>
      <c r="O1830" s="297">
        <v>12.73</v>
      </c>
    </row>
    <row r="1831" spans="1:15">
      <c r="A1831" s="296">
        <v>42747</v>
      </c>
      <c r="B1831" s="393"/>
      <c r="C1831" s="102">
        <v>13.79</v>
      </c>
      <c r="D1831" s="102">
        <v>1.66</v>
      </c>
      <c r="E1831" s="393"/>
      <c r="F1831" s="102">
        <v>8.2899999999999991</v>
      </c>
      <c r="G1831" s="102">
        <v>1.52</v>
      </c>
      <c r="H1831" s="393"/>
      <c r="I1831" s="102">
        <v>12.54</v>
      </c>
      <c r="J1831" s="102">
        <v>1.97</v>
      </c>
      <c r="K1831" s="393"/>
      <c r="L1831" s="393"/>
      <c r="M1831" s="297">
        <v>2.67</v>
      </c>
      <c r="N1831" s="297">
        <v>4.26</v>
      </c>
      <c r="O1831" s="297">
        <v>12.88</v>
      </c>
    </row>
    <row r="1832" spans="1:15">
      <c r="A1832" s="296">
        <v>42748</v>
      </c>
      <c r="B1832" s="393"/>
      <c r="C1832" s="101">
        <v>13.79</v>
      </c>
      <c r="D1832" s="101">
        <v>1.7</v>
      </c>
      <c r="E1832" s="393"/>
      <c r="F1832" s="101">
        <v>8.2899999999999991</v>
      </c>
      <c r="G1832" s="101">
        <v>1.54</v>
      </c>
      <c r="H1832" s="393"/>
      <c r="I1832" s="101">
        <v>12.54</v>
      </c>
      <c r="J1832" s="101">
        <v>2.0099999999999998</v>
      </c>
      <c r="K1832" s="393"/>
      <c r="L1832" s="393"/>
      <c r="M1832" s="297">
        <v>2.66</v>
      </c>
      <c r="N1832" s="297">
        <v>4.24</v>
      </c>
      <c r="O1832" s="297">
        <v>12.8</v>
      </c>
    </row>
    <row r="1833" spans="1:15">
      <c r="A1833" s="296">
        <v>42751</v>
      </c>
      <c r="B1833" s="393"/>
      <c r="C1833" s="102">
        <v>13.78</v>
      </c>
      <c r="D1833" s="102">
        <v>1.69</v>
      </c>
      <c r="E1833" s="393"/>
      <c r="F1833" s="102">
        <v>8.2799999999999994</v>
      </c>
      <c r="G1833" s="102">
        <v>1.53</v>
      </c>
      <c r="H1833" s="393"/>
      <c r="I1833" s="102">
        <v>12.53</v>
      </c>
      <c r="J1833" s="102">
        <v>2</v>
      </c>
      <c r="K1833" s="393"/>
      <c r="L1833" s="393"/>
      <c r="M1833" s="297">
        <v>2.64</v>
      </c>
      <c r="N1833" s="297">
        <v>4.2</v>
      </c>
      <c r="O1833" s="297">
        <v>12.77</v>
      </c>
    </row>
    <row r="1834" spans="1:15">
      <c r="A1834" s="296">
        <v>42752</v>
      </c>
      <c r="B1834" s="393"/>
      <c r="C1834" s="101">
        <v>13.78</v>
      </c>
      <c r="D1834" s="101">
        <v>1.68</v>
      </c>
      <c r="E1834" s="393"/>
      <c r="F1834" s="101">
        <v>8.2799999999999994</v>
      </c>
      <c r="G1834" s="101">
        <v>1.53</v>
      </c>
      <c r="H1834" s="393"/>
      <c r="I1834" s="101">
        <v>12.53</v>
      </c>
      <c r="J1834" s="101">
        <v>2</v>
      </c>
      <c r="K1834" s="393"/>
      <c r="L1834" s="393"/>
      <c r="M1834" s="297">
        <v>2.64</v>
      </c>
      <c r="N1834" s="297">
        <v>4.26</v>
      </c>
      <c r="O1834" s="297">
        <v>12.9</v>
      </c>
    </row>
    <row r="1835" spans="1:15">
      <c r="A1835" s="296">
        <v>42753</v>
      </c>
      <c r="B1835" s="393"/>
      <c r="C1835" s="102">
        <v>13.78</v>
      </c>
      <c r="D1835" s="102">
        <v>1.72</v>
      </c>
      <c r="E1835" s="393"/>
      <c r="F1835" s="102">
        <v>8.2799999999999994</v>
      </c>
      <c r="G1835" s="102">
        <v>1.56</v>
      </c>
      <c r="H1835" s="393"/>
      <c r="I1835" s="102">
        <v>12.53</v>
      </c>
      <c r="J1835" s="102">
        <v>2.04</v>
      </c>
      <c r="K1835" s="393"/>
      <c r="L1835" s="393"/>
      <c r="M1835" s="297">
        <v>2.63</v>
      </c>
      <c r="N1835" s="297">
        <v>4.22</v>
      </c>
      <c r="O1835" s="297">
        <v>12.97</v>
      </c>
    </row>
    <row r="1836" spans="1:15">
      <c r="A1836" s="296">
        <v>42754</v>
      </c>
      <c r="B1836" s="393"/>
      <c r="C1836" s="101">
        <v>13.78</v>
      </c>
      <c r="D1836" s="101">
        <v>1.76</v>
      </c>
      <c r="E1836" s="393"/>
      <c r="F1836" s="101">
        <v>8.27</v>
      </c>
      <c r="G1836" s="101">
        <v>1.59</v>
      </c>
      <c r="H1836" s="393"/>
      <c r="I1836" s="101">
        <v>12.52</v>
      </c>
      <c r="J1836" s="101">
        <v>2.0699999999999998</v>
      </c>
      <c r="K1836" s="393"/>
      <c r="L1836" s="393"/>
      <c r="M1836" s="297">
        <v>2.64</v>
      </c>
      <c r="N1836" s="297">
        <v>4.22</v>
      </c>
      <c r="O1836" s="297">
        <v>12.84</v>
      </c>
    </row>
    <row r="1837" spans="1:15">
      <c r="A1837" s="296">
        <v>42755</v>
      </c>
      <c r="B1837" s="393"/>
      <c r="C1837" s="102">
        <v>13.77</v>
      </c>
      <c r="D1837" s="102">
        <v>1.81</v>
      </c>
      <c r="E1837" s="393"/>
      <c r="F1837" s="102">
        <v>8.27</v>
      </c>
      <c r="G1837" s="102">
        <v>1.63</v>
      </c>
      <c r="H1837" s="393"/>
      <c r="I1837" s="102">
        <v>12.52</v>
      </c>
      <c r="J1837" s="102">
        <v>2.12</v>
      </c>
      <c r="K1837" s="393"/>
      <c r="L1837" s="393"/>
      <c r="M1837" s="297">
        <v>2.64</v>
      </c>
      <c r="N1837" s="297">
        <v>4.2</v>
      </c>
      <c r="O1837" s="297">
        <v>12.55</v>
      </c>
    </row>
    <row r="1838" spans="1:15">
      <c r="A1838" s="296">
        <v>42758</v>
      </c>
      <c r="B1838" s="393"/>
      <c r="C1838" s="101">
        <v>13.76</v>
      </c>
      <c r="D1838" s="101">
        <v>1.76</v>
      </c>
      <c r="E1838" s="393"/>
      <c r="F1838" s="101">
        <v>8.26</v>
      </c>
      <c r="G1838" s="101">
        <v>1.58</v>
      </c>
      <c r="H1838" s="393"/>
      <c r="I1838" s="101">
        <v>12.51</v>
      </c>
      <c r="J1838" s="101">
        <v>2.0699999999999998</v>
      </c>
      <c r="K1838" s="393"/>
      <c r="L1838" s="393"/>
      <c r="M1838" s="297">
        <v>2.62</v>
      </c>
      <c r="N1838" s="297">
        <v>4.21</v>
      </c>
      <c r="O1838" s="297">
        <v>12.55</v>
      </c>
    </row>
    <row r="1839" spans="1:15">
      <c r="A1839" s="296">
        <v>42759</v>
      </c>
      <c r="B1839" s="393"/>
      <c r="C1839" s="102">
        <v>13.76</v>
      </c>
      <c r="D1839" s="102">
        <v>1.78</v>
      </c>
      <c r="E1839" s="393"/>
      <c r="F1839" s="102">
        <v>8.26</v>
      </c>
      <c r="G1839" s="102">
        <v>1.6</v>
      </c>
      <c r="H1839" s="393"/>
      <c r="I1839" s="102">
        <v>12.51</v>
      </c>
      <c r="J1839" s="102">
        <v>2.09</v>
      </c>
      <c r="K1839" s="393"/>
      <c r="L1839" s="393"/>
      <c r="M1839" s="297">
        <v>2.62</v>
      </c>
      <c r="N1839" s="297">
        <v>4.25</v>
      </c>
      <c r="O1839" s="297">
        <v>12.72</v>
      </c>
    </row>
    <row r="1840" spans="1:15">
      <c r="A1840" s="296">
        <v>42760</v>
      </c>
      <c r="B1840" s="393"/>
      <c r="C1840" s="101">
        <v>13.76</v>
      </c>
      <c r="D1840" s="101">
        <v>1.85</v>
      </c>
      <c r="E1840" s="393"/>
      <c r="F1840" s="101">
        <v>8.26</v>
      </c>
      <c r="G1840" s="101">
        <v>1.65</v>
      </c>
      <c r="H1840" s="393"/>
      <c r="I1840" s="101">
        <v>12.51</v>
      </c>
      <c r="J1840" s="101">
        <v>2.15</v>
      </c>
      <c r="K1840" s="393"/>
      <c r="L1840" s="393"/>
      <c r="M1840" s="297">
        <v>2.61</v>
      </c>
      <c r="N1840" s="297">
        <v>4.2</v>
      </c>
      <c r="O1840" s="297">
        <v>12.65</v>
      </c>
    </row>
    <row r="1841" spans="1:15">
      <c r="A1841" s="296">
        <v>42761</v>
      </c>
      <c r="B1841" s="393"/>
      <c r="C1841" s="102">
        <v>13.76</v>
      </c>
      <c r="D1841" s="102">
        <v>1.87</v>
      </c>
      <c r="E1841" s="393"/>
      <c r="F1841" s="102">
        <v>8.25</v>
      </c>
      <c r="G1841" s="102">
        <v>1.68</v>
      </c>
      <c r="H1841" s="393"/>
      <c r="I1841" s="102">
        <v>12.5</v>
      </c>
      <c r="J1841" s="102">
        <v>2.1800000000000002</v>
      </c>
      <c r="K1841" s="393"/>
      <c r="L1841" s="393"/>
      <c r="M1841" s="297">
        <v>2.61</v>
      </c>
      <c r="N1841" s="297">
        <v>4.24</v>
      </c>
      <c r="O1841" s="297">
        <v>12.53</v>
      </c>
    </row>
    <row r="1842" spans="1:15">
      <c r="A1842" s="296">
        <v>42762</v>
      </c>
      <c r="B1842" s="393"/>
      <c r="C1842" s="101">
        <v>13.75</v>
      </c>
      <c r="D1842" s="101">
        <v>1.84</v>
      </c>
      <c r="E1842" s="393"/>
      <c r="F1842" s="101">
        <v>8.25</v>
      </c>
      <c r="G1842" s="101">
        <v>1.67</v>
      </c>
      <c r="H1842" s="393"/>
      <c r="I1842" s="101">
        <v>12.5</v>
      </c>
      <c r="J1842" s="101">
        <v>2.15</v>
      </c>
      <c r="K1842" s="393"/>
      <c r="L1842" s="393"/>
      <c r="M1842" s="297">
        <v>2.61</v>
      </c>
      <c r="N1842" s="297">
        <v>4.25</v>
      </c>
      <c r="O1842" s="297">
        <v>12.45</v>
      </c>
    </row>
    <row r="1843" spans="1:15">
      <c r="A1843" s="296">
        <v>42765</v>
      </c>
      <c r="B1843" s="393"/>
      <c r="C1843" s="102">
        <v>13.75</v>
      </c>
      <c r="D1843" s="102">
        <v>1.83</v>
      </c>
      <c r="E1843" s="393"/>
      <c r="F1843" s="102">
        <v>8.24</v>
      </c>
      <c r="G1843" s="102">
        <v>1.66</v>
      </c>
      <c r="H1843" s="393"/>
      <c r="I1843" s="102">
        <v>12.49</v>
      </c>
      <c r="J1843" s="102">
        <v>2.14</v>
      </c>
      <c r="K1843" s="393"/>
      <c r="L1843" s="393"/>
      <c r="M1843" s="297">
        <v>2.61</v>
      </c>
      <c r="N1843" s="297">
        <v>4.33</v>
      </c>
      <c r="O1843" s="297">
        <v>12.64</v>
      </c>
    </row>
    <row r="1844" spans="1:15">
      <c r="A1844" s="296">
        <v>42766</v>
      </c>
      <c r="B1844" s="393"/>
      <c r="C1844" s="101">
        <v>13.74</v>
      </c>
      <c r="D1844" s="101">
        <v>1.82</v>
      </c>
      <c r="E1844" s="393"/>
      <c r="F1844" s="101">
        <v>8.24</v>
      </c>
      <c r="G1844" s="101">
        <v>1.66</v>
      </c>
      <c r="H1844" s="393"/>
      <c r="I1844" s="101">
        <v>12.49</v>
      </c>
      <c r="J1844" s="101">
        <v>2.14</v>
      </c>
      <c r="K1844" s="393"/>
      <c r="L1844" s="393"/>
      <c r="M1844" s="297">
        <v>2.65</v>
      </c>
      <c r="N1844" s="297">
        <v>4.49</v>
      </c>
      <c r="O1844" s="297">
        <v>12.05</v>
      </c>
    </row>
    <row r="1845" spans="1:15">
      <c r="A1845" s="296">
        <v>42767</v>
      </c>
      <c r="B1845" s="393"/>
      <c r="C1845" s="102">
        <v>13.63</v>
      </c>
      <c r="D1845" s="102">
        <v>1.85</v>
      </c>
      <c r="E1845" s="393"/>
      <c r="F1845" s="102">
        <v>8.36</v>
      </c>
      <c r="G1845" s="102">
        <v>1.7</v>
      </c>
      <c r="H1845" s="393"/>
      <c r="I1845" s="102">
        <v>12.69</v>
      </c>
      <c r="J1845" s="102">
        <v>2.2000000000000002</v>
      </c>
      <c r="K1845" s="393"/>
      <c r="L1845" s="393"/>
      <c r="M1845" s="297">
        <v>2.65</v>
      </c>
      <c r="N1845" s="297">
        <v>4.4800000000000004</v>
      </c>
      <c r="O1845" s="297">
        <v>12.08</v>
      </c>
    </row>
    <row r="1846" spans="1:15">
      <c r="A1846" s="296">
        <v>42768</v>
      </c>
      <c r="B1846" s="393"/>
      <c r="C1846" s="101">
        <v>13.63</v>
      </c>
      <c r="D1846" s="101">
        <v>1.8</v>
      </c>
      <c r="E1846" s="393"/>
      <c r="F1846" s="101">
        <v>8.36</v>
      </c>
      <c r="G1846" s="101">
        <v>1.66</v>
      </c>
      <c r="H1846" s="393"/>
      <c r="I1846" s="101">
        <v>12.69</v>
      </c>
      <c r="J1846" s="101">
        <v>2.15</v>
      </c>
      <c r="K1846" s="393"/>
      <c r="L1846" s="393"/>
      <c r="M1846" s="297">
        <v>2.64</v>
      </c>
      <c r="N1846" s="297">
        <v>4.45</v>
      </c>
      <c r="O1846" s="297">
        <v>12.09</v>
      </c>
    </row>
    <row r="1847" spans="1:15">
      <c r="A1847" s="296">
        <v>42769</v>
      </c>
      <c r="B1847" s="393"/>
      <c r="C1847" s="102">
        <v>13.63</v>
      </c>
      <c r="D1847" s="102">
        <v>1.8</v>
      </c>
      <c r="E1847" s="393"/>
      <c r="F1847" s="102">
        <v>8.35</v>
      </c>
      <c r="G1847" s="102">
        <v>1.65</v>
      </c>
      <c r="H1847" s="393"/>
      <c r="I1847" s="102">
        <v>12.69</v>
      </c>
      <c r="J1847" s="102">
        <v>2.14</v>
      </c>
      <c r="K1847" s="393"/>
      <c r="L1847" s="393"/>
      <c r="M1847" s="297">
        <v>2.61</v>
      </c>
      <c r="N1847" s="297">
        <v>4.4000000000000004</v>
      </c>
      <c r="O1847" s="297">
        <v>12.05</v>
      </c>
    </row>
    <row r="1848" spans="1:15">
      <c r="A1848" s="296">
        <v>42772</v>
      </c>
      <c r="B1848" s="393"/>
      <c r="C1848" s="101">
        <v>13.62</v>
      </c>
      <c r="D1848" s="101">
        <v>1.75</v>
      </c>
      <c r="E1848" s="393"/>
      <c r="F1848" s="101">
        <v>8.34</v>
      </c>
      <c r="G1848" s="101">
        <v>1.61</v>
      </c>
      <c r="H1848" s="393"/>
      <c r="I1848" s="101">
        <v>12.68</v>
      </c>
      <c r="J1848" s="101">
        <v>2.1</v>
      </c>
      <c r="K1848" s="393"/>
      <c r="L1848" s="393"/>
      <c r="M1848" s="297">
        <v>2.59</v>
      </c>
      <c r="N1848" s="297">
        <v>4.3899999999999997</v>
      </c>
      <c r="O1848" s="297">
        <v>12.11</v>
      </c>
    </row>
    <row r="1849" spans="1:15">
      <c r="A1849" s="296">
        <v>42773</v>
      </c>
      <c r="B1849" s="393"/>
      <c r="C1849" s="102">
        <v>13.61</v>
      </c>
      <c r="D1849" s="102">
        <v>1.75</v>
      </c>
      <c r="E1849" s="393"/>
      <c r="F1849" s="102">
        <v>8.34</v>
      </c>
      <c r="G1849" s="102">
        <v>1.61</v>
      </c>
      <c r="H1849" s="393"/>
      <c r="I1849" s="102">
        <v>12.68</v>
      </c>
      <c r="J1849" s="102">
        <v>2.1</v>
      </c>
      <c r="K1849" s="393"/>
      <c r="L1849" s="393"/>
      <c r="M1849" s="297">
        <v>2.59</v>
      </c>
      <c r="N1849" s="297">
        <v>4.3099999999999996</v>
      </c>
      <c r="O1849" s="297">
        <v>12.01</v>
      </c>
    </row>
    <row r="1850" spans="1:15">
      <c r="A1850" s="296">
        <v>42774</v>
      </c>
      <c r="B1850" s="393"/>
      <c r="C1850" s="101">
        <v>13.61</v>
      </c>
      <c r="D1850" s="101">
        <v>1.7</v>
      </c>
      <c r="E1850" s="393"/>
      <c r="F1850" s="101">
        <v>8.34</v>
      </c>
      <c r="G1850" s="101">
        <v>1.57</v>
      </c>
      <c r="H1850" s="393"/>
      <c r="I1850" s="101">
        <v>12.68</v>
      </c>
      <c r="J1850" s="101">
        <v>2.06</v>
      </c>
      <c r="K1850" s="393"/>
      <c r="L1850" s="393"/>
      <c r="M1850" s="297">
        <v>2.58</v>
      </c>
      <c r="N1850" s="297">
        <v>4.3600000000000003</v>
      </c>
      <c r="O1850" s="297">
        <v>12.11</v>
      </c>
    </row>
    <row r="1851" spans="1:15">
      <c r="A1851" s="296">
        <v>42775</v>
      </c>
      <c r="B1851" s="393"/>
      <c r="C1851" s="102">
        <v>13.61</v>
      </c>
      <c r="D1851" s="102">
        <v>1.7</v>
      </c>
      <c r="E1851" s="393"/>
      <c r="F1851" s="102">
        <v>8.34</v>
      </c>
      <c r="G1851" s="102">
        <v>1.57</v>
      </c>
      <c r="H1851" s="393"/>
      <c r="I1851" s="102">
        <v>12.67</v>
      </c>
      <c r="J1851" s="102">
        <v>2.0499999999999998</v>
      </c>
      <c r="K1851" s="393"/>
      <c r="L1851" s="393"/>
      <c r="M1851" s="297">
        <v>2.57</v>
      </c>
      <c r="N1851" s="297">
        <v>4.29</v>
      </c>
      <c r="O1851" s="297">
        <v>12.03</v>
      </c>
    </row>
    <row r="1852" spans="1:15">
      <c r="A1852" s="296">
        <v>42776</v>
      </c>
      <c r="B1852" s="393"/>
      <c r="C1852" s="101">
        <v>13.61</v>
      </c>
      <c r="D1852" s="101">
        <v>1.73</v>
      </c>
      <c r="E1852" s="393"/>
      <c r="F1852" s="101">
        <v>8.33</v>
      </c>
      <c r="G1852" s="101">
        <v>1.59</v>
      </c>
      <c r="H1852" s="393"/>
      <c r="I1852" s="101">
        <v>12.67</v>
      </c>
      <c r="J1852" s="101">
        <v>2.08</v>
      </c>
      <c r="K1852" s="393"/>
      <c r="L1852" s="393"/>
      <c r="M1852" s="297">
        <v>2.56</v>
      </c>
      <c r="N1852" s="297">
        <v>4.3</v>
      </c>
      <c r="O1852" s="297">
        <v>12.06</v>
      </c>
    </row>
    <row r="1853" spans="1:15">
      <c r="A1853" s="296">
        <v>42779</v>
      </c>
      <c r="B1853" s="393"/>
      <c r="C1853" s="102">
        <v>13.6</v>
      </c>
      <c r="D1853" s="102">
        <v>1.74</v>
      </c>
      <c r="E1853" s="393"/>
      <c r="F1853" s="102">
        <v>8.33</v>
      </c>
      <c r="G1853" s="102">
        <v>1.59</v>
      </c>
      <c r="H1853" s="393"/>
      <c r="I1853" s="102">
        <v>12.66</v>
      </c>
      <c r="J1853" s="102">
        <v>2.09</v>
      </c>
      <c r="K1853" s="393"/>
      <c r="L1853" s="393"/>
      <c r="M1853" s="297">
        <v>2.5499999999999998</v>
      </c>
      <c r="N1853" s="297">
        <v>4.2300000000000004</v>
      </c>
      <c r="O1853" s="297">
        <v>12.1</v>
      </c>
    </row>
    <row r="1854" spans="1:15">
      <c r="A1854" s="296">
        <v>42780</v>
      </c>
      <c r="B1854" s="393"/>
      <c r="C1854" s="101">
        <v>13.6</v>
      </c>
      <c r="D1854" s="101">
        <v>1.77</v>
      </c>
      <c r="E1854" s="393"/>
      <c r="F1854" s="101">
        <v>8.32</v>
      </c>
      <c r="G1854" s="101">
        <v>1.6</v>
      </c>
      <c r="H1854" s="393"/>
      <c r="I1854" s="101">
        <v>12.66</v>
      </c>
      <c r="J1854" s="101">
        <v>2.11</v>
      </c>
      <c r="K1854" s="393"/>
      <c r="L1854" s="393"/>
      <c r="M1854" s="297">
        <v>2.5299999999999998</v>
      </c>
      <c r="N1854" s="297">
        <v>4.24</v>
      </c>
      <c r="O1854" s="297">
        <v>12.01</v>
      </c>
    </row>
    <row r="1855" spans="1:15">
      <c r="A1855" s="296">
        <v>42781</v>
      </c>
      <c r="B1855" s="393"/>
      <c r="C1855" s="102">
        <v>13.59</v>
      </c>
      <c r="D1855" s="102">
        <v>1.78</v>
      </c>
      <c r="E1855" s="393"/>
      <c r="F1855" s="102">
        <v>8.32</v>
      </c>
      <c r="G1855" s="102">
        <v>1.61</v>
      </c>
      <c r="H1855" s="393"/>
      <c r="I1855" s="102">
        <v>12.66</v>
      </c>
      <c r="J1855" s="102">
        <v>2.12</v>
      </c>
      <c r="K1855" s="393"/>
      <c r="L1855" s="393"/>
      <c r="M1855" s="297">
        <v>2.5099999999999998</v>
      </c>
      <c r="N1855" s="297">
        <v>4.21</v>
      </c>
      <c r="O1855" s="297">
        <v>11.94</v>
      </c>
    </row>
    <row r="1856" spans="1:15">
      <c r="A1856" s="296">
        <v>42782</v>
      </c>
      <c r="B1856" s="393"/>
      <c r="C1856" s="101">
        <v>13.59</v>
      </c>
      <c r="D1856" s="101">
        <v>1.74</v>
      </c>
      <c r="E1856" s="393"/>
      <c r="F1856" s="101">
        <v>8.32</v>
      </c>
      <c r="G1856" s="101">
        <v>1.58</v>
      </c>
      <c r="H1856" s="393"/>
      <c r="I1856" s="101">
        <v>12.65</v>
      </c>
      <c r="J1856" s="101">
        <v>2.08</v>
      </c>
      <c r="K1856" s="393"/>
      <c r="L1856" s="393"/>
      <c r="M1856" s="297">
        <v>2.5</v>
      </c>
      <c r="N1856" s="297">
        <v>4.22</v>
      </c>
      <c r="O1856" s="297">
        <v>11.92</v>
      </c>
    </row>
    <row r="1857" spans="1:15">
      <c r="A1857" s="296">
        <v>42783</v>
      </c>
      <c r="B1857" s="393"/>
      <c r="C1857" s="102">
        <v>13.59</v>
      </c>
      <c r="D1857" s="102">
        <v>1.71</v>
      </c>
      <c r="E1857" s="393"/>
      <c r="F1857" s="102">
        <v>8.31</v>
      </c>
      <c r="G1857" s="102">
        <v>1.54</v>
      </c>
      <c r="H1857" s="393"/>
      <c r="I1857" s="102">
        <v>12.65</v>
      </c>
      <c r="J1857" s="102">
        <v>2.04</v>
      </c>
      <c r="K1857" s="393"/>
      <c r="L1857" s="393"/>
      <c r="M1857" s="297">
        <v>2.4900000000000002</v>
      </c>
      <c r="N1857" s="297">
        <v>4.21</v>
      </c>
      <c r="O1857" s="297">
        <v>11.88</v>
      </c>
    </row>
    <row r="1858" spans="1:15">
      <c r="A1858" s="296">
        <v>42786</v>
      </c>
      <c r="B1858" s="393"/>
      <c r="C1858" s="101">
        <v>13.58</v>
      </c>
      <c r="D1858" s="101">
        <v>1.7</v>
      </c>
      <c r="E1858" s="393"/>
      <c r="F1858" s="101">
        <v>8.31</v>
      </c>
      <c r="G1858" s="101">
        <v>1.53</v>
      </c>
      <c r="H1858" s="393"/>
      <c r="I1858" s="101">
        <v>12.64</v>
      </c>
      <c r="J1858" s="101">
        <v>2.04</v>
      </c>
      <c r="K1858" s="393"/>
      <c r="L1858" s="393"/>
      <c r="M1858" s="297">
        <v>2.48</v>
      </c>
      <c r="N1858" s="297">
        <v>4.1900000000000004</v>
      </c>
      <c r="O1858" s="297">
        <v>11.95</v>
      </c>
    </row>
    <row r="1859" spans="1:15">
      <c r="A1859" s="296">
        <v>42787</v>
      </c>
      <c r="B1859" s="393"/>
      <c r="C1859" s="102">
        <v>13.58</v>
      </c>
      <c r="D1859" s="102">
        <v>1.71</v>
      </c>
      <c r="E1859" s="393"/>
      <c r="F1859" s="102">
        <v>8.3000000000000007</v>
      </c>
      <c r="G1859" s="102">
        <v>1.54</v>
      </c>
      <c r="H1859" s="393"/>
      <c r="I1859" s="102">
        <v>12.64</v>
      </c>
      <c r="J1859" s="102">
        <v>2.0499999999999998</v>
      </c>
      <c r="K1859" s="393"/>
      <c r="L1859" s="393"/>
      <c r="M1859" s="297">
        <v>2.4700000000000002</v>
      </c>
      <c r="N1859" s="297">
        <v>4.21</v>
      </c>
      <c r="O1859" s="297">
        <v>11.98</v>
      </c>
    </row>
    <row r="1860" spans="1:15">
      <c r="A1860" s="296">
        <v>42788</v>
      </c>
      <c r="B1860" s="393"/>
      <c r="C1860" s="101">
        <v>13.57</v>
      </c>
      <c r="D1860" s="101">
        <v>1.68</v>
      </c>
      <c r="E1860" s="393"/>
      <c r="F1860" s="101">
        <v>8.3000000000000007</v>
      </c>
      <c r="G1860" s="101">
        <v>1.51</v>
      </c>
      <c r="H1860" s="393"/>
      <c r="I1860" s="101">
        <v>12.64</v>
      </c>
      <c r="J1860" s="101">
        <v>2.02</v>
      </c>
      <c r="K1860" s="393"/>
      <c r="L1860" s="393"/>
      <c r="M1860" s="297">
        <v>2.4500000000000002</v>
      </c>
      <c r="N1860" s="297">
        <v>4.16</v>
      </c>
      <c r="O1860" s="297">
        <v>11.89</v>
      </c>
    </row>
    <row r="1861" spans="1:15">
      <c r="A1861" s="296">
        <v>42789</v>
      </c>
      <c r="B1861" s="393"/>
      <c r="C1861" s="102">
        <v>13.57</v>
      </c>
      <c r="D1861" s="102">
        <v>1.63</v>
      </c>
      <c r="E1861" s="393"/>
      <c r="F1861" s="102">
        <v>8.3000000000000007</v>
      </c>
      <c r="G1861" s="102">
        <v>1.47</v>
      </c>
      <c r="H1861" s="393"/>
      <c r="I1861" s="102">
        <v>12.63</v>
      </c>
      <c r="J1861" s="102">
        <v>1.98</v>
      </c>
      <c r="K1861" s="393"/>
      <c r="L1861" s="393"/>
      <c r="M1861" s="297">
        <v>2.44</v>
      </c>
      <c r="N1861" s="297">
        <v>4.1399999999999997</v>
      </c>
      <c r="O1861" s="297">
        <v>11.84</v>
      </c>
    </row>
    <row r="1862" spans="1:15">
      <c r="A1862" s="296">
        <v>42790</v>
      </c>
      <c r="B1862" s="393"/>
      <c r="C1862" s="101">
        <v>13.57</v>
      </c>
      <c r="D1862" s="101">
        <v>1.59</v>
      </c>
      <c r="E1862" s="393"/>
      <c r="F1862" s="101">
        <v>8.2899999999999991</v>
      </c>
      <c r="G1862" s="101">
        <v>1.44</v>
      </c>
      <c r="H1862" s="393"/>
      <c r="I1862" s="101">
        <v>12.63</v>
      </c>
      <c r="J1862" s="101">
        <v>1.94</v>
      </c>
      <c r="K1862" s="393"/>
      <c r="L1862" s="393"/>
      <c r="M1862" s="297">
        <v>2.42</v>
      </c>
      <c r="N1862" s="297">
        <v>4.17</v>
      </c>
      <c r="O1862" s="297">
        <v>11.88</v>
      </c>
    </row>
    <row r="1863" spans="1:15">
      <c r="A1863" s="296">
        <v>42793</v>
      </c>
      <c r="B1863" s="393"/>
      <c r="C1863" s="102">
        <v>13.56</v>
      </c>
      <c r="D1863" s="102">
        <v>1.6</v>
      </c>
      <c r="E1863" s="393"/>
      <c r="F1863" s="102">
        <v>8.2899999999999991</v>
      </c>
      <c r="G1863" s="102">
        <v>1.45</v>
      </c>
      <c r="H1863" s="393"/>
      <c r="I1863" s="102">
        <v>12.62</v>
      </c>
      <c r="J1863" s="102">
        <v>1.95</v>
      </c>
      <c r="K1863" s="393"/>
      <c r="L1863" s="393"/>
      <c r="M1863" s="297">
        <v>2.41</v>
      </c>
      <c r="N1863" s="297">
        <v>4.17</v>
      </c>
      <c r="O1863" s="297">
        <v>11.84</v>
      </c>
    </row>
    <row r="1864" spans="1:15">
      <c r="A1864" s="296">
        <v>42794</v>
      </c>
      <c r="B1864" s="393"/>
      <c r="C1864" s="101">
        <v>13.56</v>
      </c>
      <c r="D1864" s="101">
        <v>1.61</v>
      </c>
      <c r="E1864" s="393"/>
      <c r="F1864" s="101">
        <v>8.2799999999999994</v>
      </c>
      <c r="G1864" s="101">
        <v>1.45</v>
      </c>
      <c r="H1864" s="393"/>
      <c r="I1864" s="101">
        <v>12.62</v>
      </c>
      <c r="J1864" s="101">
        <v>1.96</v>
      </c>
      <c r="K1864" s="393"/>
      <c r="L1864" s="393"/>
      <c r="M1864" s="297">
        <v>2.48</v>
      </c>
      <c r="N1864" s="297">
        <v>4.29</v>
      </c>
      <c r="O1864" s="297">
        <v>11.31</v>
      </c>
    </row>
    <row r="1865" spans="1:15">
      <c r="A1865" s="296">
        <v>42795</v>
      </c>
      <c r="B1865" s="393"/>
      <c r="C1865" s="102">
        <v>13.9</v>
      </c>
      <c r="D1865" s="102">
        <v>1.73</v>
      </c>
      <c r="E1865" s="393"/>
      <c r="F1865" s="102">
        <v>8.3699999999999992</v>
      </c>
      <c r="G1865" s="102">
        <v>1.51</v>
      </c>
      <c r="H1865" s="393"/>
      <c r="I1865" s="102">
        <v>12.74</v>
      </c>
      <c r="J1865" s="102">
        <v>2.04</v>
      </c>
      <c r="K1865" s="393"/>
      <c r="L1865" s="393"/>
      <c r="M1865" s="297">
        <v>2.4700000000000002</v>
      </c>
      <c r="N1865" s="297">
        <v>4.2300000000000004</v>
      </c>
      <c r="O1865" s="297">
        <v>11.21</v>
      </c>
    </row>
    <row r="1866" spans="1:15">
      <c r="A1866" s="296">
        <v>42796</v>
      </c>
      <c r="B1866" s="393"/>
      <c r="C1866" s="101">
        <v>13.9</v>
      </c>
      <c r="D1866" s="101">
        <v>1.75</v>
      </c>
      <c r="E1866" s="393"/>
      <c r="F1866" s="101">
        <v>8.3699999999999992</v>
      </c>
      <c r="G1866" s="101">
        <v>1.53</v>
      </c>
      <c r="H1866" s="393"/>
      <c r="I1866" s="101">
        <v>12.74</v>
      </c>
      <c r="J1866" s="101">
        <v>2.0699999999999998</v>
      </c>
      <c r="K1866" s="393"/>
      <c r="L1866" s="393"/>
      <c r="M1866" s="297">
        <v>2.46</v>
      </c>
      <c r="N1866" s="297">
        <v>4.22</v>
      </c>
      <c r="O1866" s="297">
        <v>11.1</v>
      </c>
    </row>
    <row r="1867" spans="1:15">
      <c r="A1867" s="296">
        <v>42797</v>
      </c>
      <c r="B1867" s="393"/>
      <c r="C1867" s="102">
        <v>13.89</v>
      </c>
      <c r="D1867" s="102">
        <v>1.79</v>
      </c>
      <c r="E1867" s="393"/>
      <c r="F1867" s="102">
        <v>8.3699999999999992</v>
      </c>
      <c r="G1867" s="102">
        <v>1.57</v>
      </c>
      <c r="H1867" s="393"/>
      <c r="I1867" s="102">
        <v>12.73</v>
      </c>
      <c r="J1867" s="102">
        <v>2.1</v>
      </c>
      <c r="K1867" s="393"/>
      <c r="L1867" s="393"/>
      <c r="M1867" s="297">
        <v>2.4700000000000002</v>
      </c>
      <c r="N1867" s="297">
        <v>4.3</v>
      </c>
      <c r="O1867" s="297">
        <v>10.98</v>
      </c>
    </row>
    <row r="1868" spans="1:15">
      <c r="A1868" s="296">
        <v>42800</v>
      </c>
      <c r="B1868" s="393"/>
      <c r="C1868" s="101">
        <v>13.89</v>
      </c>
      <c r="D1868" s="101">
        <v>1.78</v>
      </c>
      <c r="E1868" s="393"/>
      <c r="F1868" s="101">
        <v>8.36</v>
      </c>
      <c r="G1868" s="101">
        <v>1.56</v>
      </c>
      <c r="H1868" s="393"/>
      <c r="I1868" s="101">
        <v>12.73</v>
      </c>
      <c r="J1868" s="101">
        <v>2.09</v>
      </c>
      <c r="K1868" s="393"/>
      <c r="L1868" s="393"/>
      <c r="M1868" s="297">
        <v>2.4700000000000002</v>
      </c>
      <c r="N1868" s="297">
        <v>4.3</v>
      </c>
      <c r="O1868" s="297">
        <v>10.98</v>
      </c>
    </row>
    <row r="1869" spans="1:15">
      <c r="A1869" s="296">
        <v>42801</v>
      </c>
      <c r="B1869" s="393"/>
      <c r="C1869" s="102">
        <v>13.88</v>
      </c>
      <c r="D1869" s="102">
        <v>1.73</v>
      </c>
      <c r="E1869" s="393"/>
      <c r="F1869" s="102">
        <v>8.35</v>
      </c>
      <c r="G1869" s="102">
        <v>1.52</v>
      </c>
      <c r="H1869" s="393"/>
      <c r="I1869" s="102">
        <v>12.72</v>
      </c>
      <c r="J1869" s="102">
        <v>2.06</v>
      </c>
      <c r="K1869" s="393"/>
      <c r="L1869" s="393"/>
      <c r="M1869" s="297">
        <v>2.4700000000000002</v>
      </c>
      <c r="N1869" s="297">
        <v>4.34</v>
      </c>
      <c r="O1869" s="297">
        <v>11.13</v>
      </c>
    </row>
    <row r="1870" spans="1:15">
      <c r="A1870" s="296">
        <v>42802</v>
      </c>
      <c r="B1870" s="393"/>
      <c r="C1870" s="101">
        <v>13.88</v>
      </c>
      <c r="D1870" s="101">
        <v>1.78</v>
      </c>
      <c r="E1870" s="393"/>
      <c r="F1870" s="101">
        <v>8.35</v>
      </c>
      <c r="G1870" s="101">
        <v>1.58</v>
      </c>
      <c r="H1870" s="393"/>
      <c r="I1870" s="101">
        <v>12.72</v>
      </c>
      <c r="J1870" s="101">
        <v>2.11</v>
      </c>
      <c r="K1870" s="393"/>
      <c r="L1870" s="393"/>
      <c r="M1870" s="297">
        <v>2.5</v>
      </c>
      <c r="N1870" s="297">
        <v>4.55</v>
      </c>
      <c r="O1870" s="297">
        <v>11.11</v>
      </c>
    </row>
    <row r="1871" spans="1:15">
      <c r="A1871" s="296">
        <v>42803</v>
      </c>
      <c r="B1871" s="393"/>
      <c r="C1871" s="102">
        <v>13.88</v>
      </c>
      <c r="D1871" s="102">
        <v>1.81</v>
      </c>
      <c r="E1871" s="393"/>
      <c r="F1871" s="102">
        <v>8.35</v>
      </c>
      <c r="G1871" s="102">
        <v>1.62</v>
      </c>
      <c r="H1871" s="393"/>
      <c r="I1871" s="102">
        <v>12.72</v>
      </c>
      <c r="J1871" s="102">
        <v>2.15</v>
      </c>
      <c r="K1871" s="393"/>
      <c r="L1871" s="393"/>
      <c r="M1871" s="297">
        <v>2.57</v>
      </c>
      <c r="N1871" s="297">
        <v>4.6399999999999997</v>
      </c>
      <c r="O1871" s="297">
        <v>11.29</v>
      </c>
    </row>
    <row r="1872" spans="1:15">
      <c r="A1872" s="296">
        <v>42804</v>
      </c>
      <c r="B1872" s="393"/>
      <c r="C1872" s="101">
        <v>13.88</v>
      </c>
      <c r="D1872" s="101">
        <v>1.87</v>
      </c>
      <c r="E1872" s="393"/>
      <c r="F1872" s="101">
        <v>8.35</v>
      </c>
      <c r="G1872" s="101">
        <v>1.68</v>
      </c>
      <c r="H1872" s="393"/>
      <c r="I1872" s="101">
        <v>12.71</v>
      </c>
      <c r="J1872" s="101">
        <v>2.21</v>
      </c>
      <c r="K1872" s="393"/>
      <c r="L1872" s="393"/>
      <c r="M1872" s="297">
        <v>2.59</v>
      </c>
      <c r="N1872" s="297">
        <v>4.6900000000000004</v>
      </c>
      <c r="O1872" s="297">
        <v>11.48</v>
      </c>
    </row>
    <row r="1873" spans="1:15">
      <c r="A1873" s="296">
        <v>42807</v>
      </c>
      <c r="B1873" s="393"/>
      <c r="C1873" s="102">
        <v>13.87</v>
      </c>
      <c r="D1873" s="102">
        <v>1.84</v>
      </c>
      <c r="E1873" s="393"/>
      <c r="F1873" s="102">
        <v>8.34</v>
      </c>
      <c r="G1873" s="102">
        <v>1.66</v>
      </c>
      <c r="H1873" s="393"/>
      <c r="I1873" s="102">
        <v>12.71</v>
      </c>
      <c r="J1873" s="102">
        <v>2.19</v>
      </c>
      <c r="K1873" s="393"/>
      <c r="L1873" s="393"/>
      <c r="M1873" s="297">
        <v>2.6</v>
      </c>
      <c r="N1873" s="297">
        <v>4.67</v>
      </c>
      <c r="O1873" s="297">
        <v>11.42</v>
      </c>
    </row>
    <row r="1874" spans="1:15">
      <c r="A1874" s="296">
        <v>42808</v>
      </c>
      <c r="B1874" s="393"/>
      <c r="C1874" s="101">
        <v>13.86</v>
      </c>
      <c r="D1874" s="101">
        <v>1.81</v>
      </c>
      <c r="E1874" s="393"/>
      <c r="F1874" s="101">
        <v>8.34</v>
      </c>
      <c r="G1874" s="101">
        <v>1.64</v>
      </c>
      <c r="H1874" s="393"/>
      <c r="I1874" s="101">
        <v>12.7</v>
      </c>
      <c r="J1874" s="101">
        <v>2.16</v>
      </c>
      <c r="K1874" s="393"/>
      <c r="L1874" s="393"/>
      <c r="M1874" s="297">
        <v>2.64</v>
      </c>
      <c r="N1874" s="297">
        <v>4.74</v>
      </c>
      <c r="O1874" s="297">
        <v>11.62</v>
      </c>
    </row>
    <row r="1875" spans="1:15">
      <c r="A1875" s="296">
        <v>42809</v>
      </c>
      <c r="B1875" s="393"/>
      <c r="C1875" s="102">
        <v>13.86</v>
      </c>
      <c r="D1875" s="102">
        <v>1.78</v>
      </c>
      <c r="E1875" s="393"/>
      <c r="F1875" s="102">
        <v>8.33</v>
      </c>
      <c r="G1875" s="102">
        <v>1.61</v>
      </c>
      <c r="H1875" s="393"/>
      <c r="I1875" s="102">
        <v>12.7</v>
      </c>
      <c r="J1875" s="102">
        <v>2.12</v>
      </c>
      <c r="K1875" s="393"/>
      <c r="L1875" s="393"/>
      <c r="M1875" s="297">
        <v>2.64</v>
      </c>
      <c r="N1875" s="297">
        <v>4.82</v>
      </c>
      <c r="O1875" s="297">
        <v>11.59</v>
      </c>
    </row>
    <row r="1876" spans="1:15">
      <c r="A1876" s="296">
        <v>42810</v>
      </c>
      <c r="B1876" s="393"/>
      <c r="C1876" s="101">
        <v>13.86</v>
      </c>
      <c r="D1876" s="101">
        <v>1.8</v>
      </c>
      <c r="E1876" s="393"/>
      <c r="F1876" s="101">
        <v>8.33</v>
      </c>
      <c r="G1876" s="101">
        <v>1.63</v>
      </c>
      <c r="H1876" s="393"/>
      <c r="I1876" s="101">
        <v>12.7</v>
      </c>
      <c r="J1876" s="101">
        <v>2.14</v>
      </c>
      <c r="K1876" s="393"/>
      <c r="L1876" s="393"/>
      <c r="M1876" s="297">
        <v>2.6</v>
      </c>
      <c r="N1876" s="297">
        <v>4.6900000000000004</v>
      </c>
      <c r="O1876" s="297">
        <v>11.52</v>
      </c>
    </row>
    <row r="1877" spans="1:15">
      <c r="A1877" s="296">
        <v>42811</v>
      </c>
      <c r="B1877" s="393"/>
      <c r="C1877" s="102">
        <v>13.86</v>
      </c>
      <c r="D1877" s="102">
        <v>1.79</v>
      </c>
      <c r="E1877" s="393"/>
      <c r="F1877" s="102">
        <v>8.33</v>
      </c>
      <c r="G1877" s="102">
        <v>1.62</v>
      </c>
      <c r="H1877" s="393"/>
      <c r="I1877" s="102">
        <v>12.7</v>
      </c>
      <c r="J1877" s="102">
        <v>2.13</v>
      </c>
      <c r="K1877" s="393"/>
      <c r="L1877" s="393"/>
      <c r="M1877" s="297">
        <v>2.59</v>
      </c>
      <c r="N1877" s="297">
        <v>4.6399999999999997</v>
      </c>
      <c r="O1877" s="297">
        <v>11.43</v>
      </c>
    </row>
    <row r="1878" spans="1:15">
      <c r="A1878" s="296">
        <v>42814</v>
      </c>
      <c r="B1878" s="393"/>
      <c r="C1878" s="101">
        <v>13.85</v>
      </c>
      <c r="D1878" s="101">
        <v>1.79</v>
      </c>
      <c r="E1878" s="393"/>
      <c r="F1878" s="101">
        <v>8.32</v>
      </c>
      <c r="G1878" s="101">
        <v>1.62</v>
      </c>
      <c r="H1878" s="393"/>
      <c r="I1878" s="101">
        <v>12.69</v>
      </c>
      <c r="J1878" s="101">
        <v>2.13</v>
      </c>
      <c r="K1878" s="393"/>
      <c r="L1878" s="393"/>
      <c r="M1878" s="297">
        <v>2.58</v>
      </c>
      <c r="N1878" s="297">
        <v>4.55</v>
      </c>
      <c r="O1878" s="297">
        <v>11.46</v>
      </c>
    </row>
    <row r="1879" spans="1:15">
      <c r="A1879" s="296">
        <v>42815</v>
      </c>
      <c r="B1879" s="393"/>
      <c r="C1879" s="102">
        <v>13.85</v>
      </c>
      <c r="D1879" s="102">
        <v>1.81</v>
      </c>
      <c r="E1879" s="393"/>
      <c r="F1879" s="102">
        <v>8.32</v>
      </c>
      <c r="G1879" s="102">
        <v>1.64</v>
      </c>
      <c r="H1879" s="393"/>
      <c r="I1879" s="102">
        <v>12.68</v>
      </c>
      <c r="J1879" s="102">
        <v>2.14</v>
      </c>
      <c r="K1879" s="393"/>
      <c r="L1879" s="393"/>
      <c r="M1879" s="297">
        <v>2.58</v>
      </c>
      <c r="N1879" s="297">
        <v>4.5999999999999996</v>
      </c>
      <c r="O1879" s="297">
        <v>11.5</v>
      </c>
    </row>
    <row r="1880" spans="1:15">
      <c r="A1880" s="296">
        <v>42816</v>
      </c>
      <c r="B1880" s="393"/>
      <c r="C1880" s="101">
        <v>13.84</v>
      </c>
      <c r="D1880" s="101">
        <v>1.76</v>
      </c>
      <c r="E1880" s="393"/>
      <c r="F1880" s="101">
        <v>8.31</v>
      </c>
      <c r="G1880" s="101">
        <v>1.6</v>
      </c>
      <c r="H1880" s="393"/>
      <c r="I1880" s="101">
        <v>12.68</v>
      </c>
      <c r="J1880" s="101">
        <v>2.1</v>
      </c>
      <c r="K1880" s="393"/>
      <c r="L1880" s="393"/>
      <c r="M1880" s="297">
        <v>2.6</v>
      </c>
      <c r="N1880" s="297">
        <v>4.67</v>
      </c>
      <c r="O1880" s="297">
        <v>11.47</v>
      </c>
    </row>
    <row r="1881" spans="1:15">
      <c r="A1881" s="296">
        <v>42817</v>
      </c>
      <c r="B1881" s="393"/>
      <c r="C1881" s="102">
        <v>13.84</v>
      </c>
      <c r="D1881" s="102">
        <v>1.77</v>
      </c>
      <c r="E1881" s="393"/>
      <c r="F1881" s="102">
        <v>8.31</v>
      </c>
      <c r="G1881" s="102">
        <v>1.61</v>
      </c>
      <c r="H1881" s="393"/>
      <c r="I1881" s="102">
        <v>12.68</v>
      </c>
      <c r="J1881" s="102">
        <v>2.11</v>
      </c>
      <c r="K1881" s="393"/>
      <c r="L1881" s="393"/>
      <c r="M1881" s="297">
        <v>2.59</v>
      </c>
      <c r="N1881" s="297">
        <v>4.6500000000000004</v>
      </c>
      <c r="O1881" s="297">
        <v>11.28</v>
      </c>
    </row>
    <row r="1882" spans="1:15">
      <c r="A1882" s="296">
        <v>42818</v>
      </c>
      <c r="B1882" s="393"/>
      <c r="C1882" s="101">
        <v>13.84</v>
      </c>
      <c r="D1882" s="101">
        <v>1.76</v>
      </c>
      <c r="E1882" s="393"/>
      <c r="F1882" s="101">
        <v>8.31</v>
      </c>
      <c r="G1882" s="101">
        <v>1.6</v>
      </c>
      <c r="H1882" s="393"/>
      <c r="I1882" s="101">
        <v>12.68</v>
      </c>
      <c r="J1882" s="101">
        <v>2.1</v>
      </c>
      <c r="K1882" s="393"/>
      <c r="L1882" s="393"/>
      <c r="M1882" s="297">
        <v>2.58</v>
      </c>
      <c r="N1882" s="297">
        <v>4.62</v>
      </c>
      <c r="O1882" s="297">
        <v>11.27</v>
      </c>
    </row>
    <row r="1883" spans="1:15">
      <c r="A1883" s="296">
        <v>42821</v>
      </c>
      <c r="B1883" s="393"/>
      <c r="C1883" s="102">
        <v>13.83</v>
      </c>
      <c r="D1883" s="102">
        <v>1.76</v>
      </c>
      <c r="E1883" s="393"/>
      <c r="F1883" s="102">
        <v>8.3000000000000007</v>
      </c>
      <c r="G1883" s="102">
        <v>1.6</v>
      </c>
      <c r="H1883" s="393"/>
      <c r="I1883" s="102">
        <v>12.67</v>
      </c>
      <c r="J1883" s="102">
        <v>2.1</v>
      </c>
      <c r="K1883" s="393"/>
      <c r="L1883" s="393"/>
      <c r="M1883" s="297">
        <v>2.58</v>
      </c>
      <c r="N1883" s="297">
        <v>4.6399999999999997</v>
      </c>
      <c r="O1883" s="297">
        <v>11.41</v>
      </c>
    </row>
    <row r="1884" spans="1:15">
      <c r="A1884" s="296">
        <v>42822</v>
      </c>
      <c r="B1884" s="393"/>
      <c r="C1884" s="101">
        <v>13.83</v>
      </c>
      <c r="D1884" s="101">
        <v>1.74</v>
      </c>
      <c r="E1884" s="393"/>
      <c r="F1884" s="101">
        <v>8.3000000000000007</v>
      </c>
      <c r="G1884" s="101">
        <v>1.58</v>
      </c>
      <c r="H1884" s="393"/>
      <c r="I1884" s="101">
        <v>12.67</v>
      </c>
      <c r="J1884" s="101">
        <v>2.08</v>
      </c>
      <c r="K1884" s="393"/>
      <c r="L1884" s="393"/>
      <c r="M1884" s="297">
        <v>2.57</v>
      </c>
      <c r="N1884" s="297">
        <v>4.63</v>
      </c>
      <c r="O1884" s="297">
        <v>11.34</v>
      </c>
    </row>
    <row r="1885" spans="1:15">
      <c r="A1885" s="296">
        <v>42823</v>
      </c>
      <c r="B1885" s="393"/>
      <c r="C1885" s="102">
        <v>13.82</v>
      </c>
      <c r="D1885" s="102">
        <v>1.71</v>
      </c>
      <c r="E1885" s="393"/>
      <c r="F1885" s="102">
        <v>8.2899999999999991</v>
      </c>
      <c r="G1885" s="102">
        <v>1.54</v>
      </c>
      <c r="H1885" s="393"/>
      <c r="I1885" s="102">
        <v>12.66</v>
      </c>
      <c r="J1885" s="102">
        <v>2.0499999999999998</v>
      </c>
      <c r="K1885" s="393"/>
      <c r="L1885" s="393"/>
      <c r="M1885" s="297">
        <v>2.54</v>
      </c>
      <c r="N1885" s="297">
        <v>4.6399999999999997</v>
      </c>
      <c r="O1885" s="297">
        <v>11.3</v>
      </c>
    </row>
    <row r="1886" spans="1:15">
      <c r="A1886" s="296">
        <v>42824</v>
      </c>
      <c r="B1886" s="393"/>
      <c r="C1886" s="101">
        <v>13.82</v>
      </c>
      <c r="D1886" s="101">
        <v>1.7</v>
      </c>
      <c r="E1886" s="393"/>
      <c r="F1886" s="101">
        <v>8.2899999999999991</v>
      </c>
      <c r="G1886" s="101">
        <v>1.53</v>
      </c>
      <c r="H1886" s="393"/>
      <c r="I1886" s="101">
        <v>12.66</v>
      </c>
      <c r="J1886" s="101">
        <v>2.0299999999999998</v>
      </c>
      <c r="K1886" s="393"/>
      <c r="L1886" s="393"/>
      <c r="M1886" s="297">
        <v>2.5299999999999998</v>
      </c>
      <c r="N1886" s="297">
        <v>4.6399999999999997</v>
      </c>
      <c r="O1886" s="297">
        <v>11.28</v>
      </c>
    </row>
    <row r="1887" spans="1:15">
      <c r="A1887" s="296">
        <v>42825</v>
      </c>
      <c r="B1887" s="393"/>
      <c r="C1887" s="102">
        <v>13.82</v>
      </c>
      <c r="D1887" s="102">
        <v>1.7</v>
      </c>
      <c r="E1887" s="393"/>
      <c r="F1887" s="102">
        <v>8.2899999999999991</v>
      </c>
      <c r="G1887" s="102">
        <v>1.53</v>
      </c>
      <c r="H1887" s="393"/>
      <c r="I1887" s="102">
        <v>12.66</v>
      </c>
      <c r="J1887" s="102">
        <v>2.04</v>
      </c>
      <c r="K1887" s="393"/>
      <c r="L1887" s="393"/>
      <c r="M1887" s="297">
        <v>2.62</v>
      </c>
      <c r="N1887" s="297">
        <v>4.5999999999999996</v>
      </c>
      <c r="O1887" s="297">
        <v>12.14</v>
      </c>
    </row>
    <row r="1888" spans="1:15">
      <c r="A1888" s="296">
        <v>42828</v>
      </c>
      <c r="B1888" s="393"/>
      <c r="C1888" s="101">
        <v>13.82</v>
      </c>
      <c r="D1888" s="101">
        <v>1.66</v>
      </c>
      <c r="E1888" s="393"/>
      <c r="F1888" s="101">
        <v>8.4700000000000006</v>
      </c>
      <c r="G1888" s="101">
        <v>1.52</v>
      </c>
      <c r="H1888" s="393"/>
      <c r="I1888" s="101">
        <v>12.96</v>
      </c>
      <c r="J1888" s="101">
        <v>1.99</v>
      </c>
      <c r="K1888" s="393"/>
      <c r="L1888" s="393"/>
      <c r="M1888" s="297">
        <v>2.6</v>
      </c>
      <c r="N1888" s="297">
        <v>4.54</v>
      </c>
      <c r="O1888" s="297">
        <v>12.22</v>
      </c>
    </row>
    <row r="1889" spans="1:15">
      <c r="A1889" s="296">
        <v>42829</v>
      </c>
      <c r="B1889" s="393"/>
      <c r="C1889" s="102">
        <v>13.82</v>
      </c>
      <c r="D1889" s="102">
        <v>1.63</v>
      </c>
      <c r="E1889" s="393"/>
      <c r="F1889" s="102">
        <v>8.4700000000000006</v>
      </c>
      <c r="G1889" s="102">
        <v>1.5</v>
      </c>
      <c r="H1889" s="393"/>
      <c r="I1889" s="102">
        <v>12.95</v>
      </c>
      <c r="J1889" s="102">
        <v>1.96</v>
      </c>
      <c r="K1889" s="393"/>
      <c r="L1889" s="393"/>
      <c r="M1889" s="297">
        <v>2.6</v>
      </c>
      <c r="N1889" s="297">
        <v>4.55</v>
      </c>
      <c r="O1889" s="297">
        <v>11.96</v>
      </c>
    </row>
    <row r="1890" spans="1:15">
      <c r="A1890" s="296">
        <v>42830</v>
      </c>
      <c r="B1890" s="393"/>
      <c r="C1890" s="101">
        <v>13.81</v>
      </c>
      <c r="D1890" s="101">
        <v>1.64</v>
      </c>
      <c r="E1890" s="393"/>
      <c r="F1890" s="101">
        <v>8.4600000000000009</v>
      </c>
      <c r="G1890" s="101">
        <v>1.5</v>
      </c>
      <c r="H1890" s="393"/>
      <c r="I1890" s="101">
        <v>12.95</v>
      </c>
      <c r="J1890" s="101">
        <v>1.96</v>
      </c>
      <c r="K1890" s="393"/>
      <c r="L1890" s="393"/>
      <c r="M1890" s="297">
        <v>2.59</v>
      </c>
      <c r="N1890" s="297">
        <v>4.51</v>
      </c>
      <c r="O1890" s="297">
        <v>11.83</v>
      </c>
    </row>
    <row r="1891" spans="1:15">
      <c r="A1891" s="296">
        <v>42831</v>
      </c>
      <c r="B1891" s="393"/>
      <c r="C1891" s="102">
        <v>13.81</v>
      </c>
      <c r="D1891" s="102">
        <v>1.64</v>
      </c>
      <c r="E1891" s="393"/>
      <c r="F1891" s="102">
        <v>8.4600000000000009</v>
      </c>
      <c r="G1891" s="102">
        <v>1.51</v>
      </c>
      <c r="H1891" s="393"/>
      <c r="I1891" s="102">
        <v>12.95</v>
      </c>
      <c r="J1891" s="102">
        <v>1.96</v>
      </c>
      <c r="K1891" s="393"/>
      <c r="L1891" s="393"/>
      <c r="M1891" s="297">
        <v>2.58</v>
      </c>
      <c r="N1891" s="297">
        <v>4.5199999999999996</v>
      </c>
      <c r="O1891" s="297">
        <v>11.91</v>
      </c>
    </row>
    <row r="1892" spans="1:15">
      <c r="A1892" s="296">
        <v>42832</v>
      </c>
      <c r="B1892" s="393"/>
      <c r="C1892" s="101">
        <v>13.81</v>
      </c>
      <c r="D1892" s="101">
        <v>1.6</v>
      </c>
      <c r="E1892" s="393"/>
      <c r="F1892" s="101">
        <v>8.4600000000000009</v>
      </c>
      <c r="G1892" s="101">
        <v>1.48</v>
      </c>
      <c r="H1892" s="393"/>
      <c r="I1892" s="101">
        <v>12.95</v>
      </c>
      <c r="J1892" s="101">
        <v>1.93</v>
      </c>
      <c r="K1892" s="393"/>
      <c r="L1892" s="393"/>
      <c r="M1892" s="297">
        <v>2.57</v>
      </c>
      <c r="N1892" s="297">
        <v>4.46</v>
      </c>
      <c r="O1892" s="297">
        <v>12.03</v>
      </c>
    </row>
    <row r="1893" spans="1:15">
      <c r="A1893" s="296">
        <v>42835</v>
      </c>
      <c r="B1893" s="393"/>
      <c r="C1893" s="102">
        <v>13.8</v>
      </c>
      <c r="D1893" s="102">
        <v>1.59</v>
      </c>
      <c r="E1893" s="393"/>
      <c r="F1893" s="102">
        <v>8.4499999999999993</v>
      </c>
      <c r="G1893" s="102">
        <v>1.47</v>
      </c>
      <c r="H1893" s="393"/>
      <c r="I1893" s="102">
        <v>12.94</v>
      </c>
      <c r="J1893" s="102">
        <v>1.92</v>
      </c>
      <c r="K1893" s="393"/>
      <c r="L1893" s="393"/>
      <c r="M1893" s="297">
        <v>2.5499999999999998</v>
      </c>
      <c r="N1893" s="297">
        <v>4.47</v>
      </c>
      <c r="O1893" s="297">
        <v>12.11</v>
      </c>
    </row>
    <row r="1894" spans="1:15">
      <c r="A1894" s="296">
        <v>42836</v>
      </c>
      <c r="B1894" s="393"/>
      <c r="C1894" s="101">
        <v>13.8</v>
      </c>
      <c r="D1894" s="101">
        <v>1.57</v>
      </c>
      <c r="E1894" s="393"/>
      <c r="F1894" s="101">
        <v>8.4499999999999993</v>
      </c>
      <c r="G1894" s="101">
        <v>1.46</v>
      </c>
      <c r="H1894" s="393"/>
      <c r="I1894" s="101">
        <v>12.94</v>
      </c>
      <c r="J1894" s="101">
        <v>1.91</v>
      </c>
      <c r="K1894" s="393"/>
      <c r="L1894" s="393"/>
      <c r="M1894" s="297">
        <v>2.5499999999999998</v>
      </c>
      <c r="N1894" s="297">
        <v>4.46</v>
      </c>
      <c r="O1894" s="297">
        <v>12.01</v>
      </c>
    </row>
    <row r="1895" spans="1:15">
      <c r="A1895" s="296">
        <v>42837</v>
      </c>
      <c r="B1895" s="393"/>
      <c r="C1895" s="102">
        <v>13.8</v>
      </c>
      <c r="D1895" s="102">
        <v>1.57</v>
      </c>
      <c r="E1895" s="393"/>
      <c r="F1895" s="102">
        <v>8.4499999999999993</v>
      </c>
      <c r="G1895" s="102">
        <v>1.46</v>
      </c>
      <c r="H1895" s="393"/>
      <c r="I1895" s="102">
        <v>12.93</v>
      </c>
      <c r="J1895" s="102">
        <v>1.9</v>
      </c>
      <c r="K1895" s="393"/>
      <c r="L1895" s="393"/>
      <c r="M1895" s="297">
        <v>2.56</v>
      </c>
      <c r="N1895" s="297">
        <v>4.5</v>
      </c>
      <c r="O1895" s="297">
        <v>12.01</v>
      </c>
    </row>
    <row r="1896" spans="1:15">
      <c r="A1896" s="296">
        <v>42838</v>
      </c>
      <c r="B1896" s="393"/>
      <c r="C1896" s="101">
        <v>13.79</v>
      </c>
      <c r="D1896" s="101">
        <v>1.55</v>
      </c>
      <c r="E1896" s="393"/>
      <c r="F1896" s="101">
        <v>8.44</v>
      </c>
      <c r="G1896" s="101">
        <v>1.44</v>
      </c>
      <c r="H1896" s="393"/>
      <c r="I1896" s="101">
        <v>12.93</v>
      </c>
      <c r="J1896" s="101">
        <v>1.88</v>
      </c>
      <c r="K1896" s="393"/>
      <c r="L1896" s="393"/>
      <c r="M1896" s="297">
        <v>2.56</v>
      </c>
      <c r="N1896" s="297">
        <v>4.5</v>
      </c>
      <c r="O1896" s="297">
        <v>12</v>
      </c>
    </row>
    <row r="1897" spans="1:15">
      <c r="A1897" s="296">
        <v>42843</v>
      </c>
      <c r="B1897" s="393"/>
      <c r="C1897" s="102">
        <v>13.78</v>
      </c>
      <c r="D1897" s="102">
        <v>1.54</v>
      </c>
      <c r="E1897" s="393"/>
      <c r="F1897" s="102">
        <v>8.43</v>
      </c>
      <c r="G1897" s="102">
        <v>1.44</v>
      </c>
      <c r="H1897" s="393"/>
      <c r="I1897" s="102">
        <v>12.92</v>
      </c>
      <c r="J1897" s="102">
        <v>1.87</v>
      </c>
      <c r="K1897" s="393"/>
      <c r="L1897" s="393"/>
      <c r="M1897" s="297">
        <v>2.54</v>
      </c>
      <c r="N1897" s="297">
        <v>4.47</v>
      </c>
      <c r="O1897" s="297">
        <v>11.94</v>
      </c>
    </row>
    <row r="1898" spans="1:15">
      <c r="A1898" s="296">
        <v>42844</v>
      </c>
      <c r="B1898" s="393"/>
      <c r="C1898" s="101">
        <v>13.78</v>
      </c>
      <c r="D1898" s="101">
        <v>1.56</v>
      </c>
      <c r="E1898" s="393"/>
      <c r="F1898" s="101">
        <v>8.43</v>
      </c>
      <c r="G1898" s="101">
        <v>1.47</v>
      </c>
      <c r="H1898" s="393"/>
      <c r="I1898" s="101">
        <v>12.91</v>
      </c>
      <c r="J1898" s="101">
        <v>1.9</v>
      </c>
      <c r="K1898" s="393"/>
      <c r="L1898" s="393"/>
      <c r="M1898" s="297">
        <v>2.54</v>
      </c>
      <c r="N1898" s="297">
        <v>4.4400000000000004</v>
      </c>
      <c r="O1898" s="297">
        <v>11.97</v>
      </c>
    </row>
    <row r="1899" spans="1:15">
      <c r="A1899" s="296">
        <v>42845</v>
      </c>
      <c r="B1899" s="393"/>
      <c r="C1899" s="102">
        <v>13.77</v>
      </c>
      <c r="D1899" s="102">
        <v>1.6</v>
      </c>
      <c r="E1899" s="393"/>
      <c r="F1899" s="102">
        <v>8.42</v>
      </c>
      <c r="G1899" s="102">
        <v>1.5</v>
      </c>
      <c r="H1899" s="393"/>
      <c r="I1899" s="102">
        <v>12.91</v>
      </c>
      <c r="J1899" s="102">
        <v>1.93</v>
      </c>
      <c r="K1899" s="393"/>
      <c r="L1899" s="393"/>
      <c r="M1899" s="297">
        <v>2.54</v>
      </c>
      <c r="N1899" s="297">
        <v>4.45</v>
      </c>
      <c r="O1899" s="297">
        <v>11.88</v>
      </c>
    </row>
    <row r="1900" spans="1:15">
      <c r="A1900" s="296">
        <v>42846</v>
      </c>
      <c r="B1900" s="393"/>
      <c r="C1900" s="101">
        <v>13.77</v>
      </c>
      <c r="D1900" s="101">
        <v>1.6</v>
      </c>
      <c r="E1900" s="393"/>
      <c r="F1900" s="101">
        <v>8.42</v>
      </c>
      <c r="G1900" s="101">
        <v>1.5</v>
      </c>
      <c r="H1900" s="393"/>
      <c r="I1900" s="101">
        <v>12.91</v>
      </c>
      <c r="J1900" s="101">
        <v>1.93</v>
      </c>
      <c r="K1900" s="393"/>
      <c r="L1900" s="393"/>
      <c r="M1900" s="297">
        <v>2.54</v>
      </c>
      <c r="N1900" s="297">
        <v>4.45</v>
      </c>
      <c r="O1900" s="297">
        <v>11.97</v>
      </c>
    </row>
    <row r="1901" spans="1:15">
      <c r="A1901" s="296">
        <v>42849</v>
      </c>
      <c r="B1901" s="393"/>
      <c r="C1901" s="102">
        <v>13.76</v>
      </c>
      <c r="D1901" s="102">
        <v>1.67</v>
      </c>
      <c r="E1901" s="393"/>
      <c r="F1901" s="102">
        <v>8.41</v>
      </c>
      <c r="G1901" s="102">
        <v>1.55</v>
      </c>
      <c r="H1901" s="393"/>
      <c r="I1901" s="102">
        <v>12.9</v>
      </c>
      <c r="J1901" s="102">
        <v>1.99</v>
      </c>
      <c r="K1901" s="393"/>
      <c r="L1901" s="393"/>
      <c r="M1901" s="297">
        <v>2.48</v>
      </c>
      <c r="N1901" s="297">
        <v>4.24</v>
      </c>
      <c r="O1901" s="297">
        <v>11.79</v>
      </c>
    </row>
    <row r="1902" spans="1:15">
      <c r="A1902" s="296">
        <v>42850</v>
      </c>
      <c r="B1902" s="393"/>
      <c r="C1902" s="101">
        <v>13.76</v>
      </c>
      <c r="D1902" s="101">
        <v>1.68</v>
      </c>
      <c r="E1902" s="393"/>
      <c r="F1902" s="101">
        <v>8.41</v>
      </c>
      <c r="G1902" s="101">
        <v>1.56</v>
      </c>
      <c r="H1902" s="393"/>
      <c r="I1902" s="101">
        <v>12.9</v>
      </c>
      <c r="J1902" s="101">
        <v>2</v>
      </c>
      <c r="K1902" s="393"/>
      <c r="L1902" s="393"/>
      <c r="M1902" s="297">
        <v>2.4700000000000002</v>
      </c>
      <c r="N1902" s="297">
        <v>4.2</v>
      </c>
      <c r="O1902" s="297">
        <v>11.67</v>
      </c>
    </row>
    <row r="1903" spans="1:15">
      <c r="A1903" s="296">
        <v>42851</v>
      </c>
      <c r="B1903" s="393"/>
      <c r="C1903" s="102">
        <v>13.76</v>
      </c>
      <c r="D1903" s="102">
        <v>1.65</v>
      </c>
      <c r="E1903" s="393"/>
      <c r="F1903" s="102">
        <v>8.41</v>
      </c>
      <c r="G1903" s="102">
        <v>1.53</v>
      </c>
      <c r="H1903" s="393"/>
      <c r="I1903" s="102">
        <v>12.89</v>
      </c>
      <c r="J1903" s="102">
        <v>1.96</v>
      </c>
      <c r="K1903" s="393"/>
      <c r="L1903" s="393"/>
      <c r="M1903" s="297">
        <v>2.44</v>
      </c>
      <c r="N1903" s="297">
        <v>4.2</v>
      </c>
      <c r="O1903" s="297">
        <v>11.75</v>
      </c>
    </row>
    <row r="1904" spans="1:15">
      <c r="A1904" s="296">
        <v>42852</v>
      </c>
      <c r="B1904" s="393"/>
      <c r="C1904" s="101">
        <v>13.75</v>
      </c>
      <c r="D1904" s="101">
        <v>1.61</v>
      </c>
      <c r="E1904" s="393"/>
      <c r="F1904" s="101">
        <v>8.4</v>
      </c>
      <c r="G1904" s="101">
        <v>1.48</v>
      </c>
      <c r="H1904" s="393"/>
      <c r="I1904" s="101">
        <v>12.89</v>
      </c>
      <c r="J1904" s="101">
        <v>1.91</v>
      </c>
      <c r="K1904" s="393"/>
      <c r="L1904" s="393"/>
      <c r="M1904" s="297">
        <v>2.4300000000000002</v>
      </c>
      <c r="N1904" s="297">
        <v>4.17</v>
      </c>
      <c r="O1904" s="297">
        <v>11.73</v>
      </c>
    </row>
    <row r="1905" spans="1:15">
      <c r="A1905" s="296">
        <v>42853</v>
      </c>
      <c r="B1905" s="393"/>
      <c r="C1905" s="102">
        <v>13.75</v>
      </c>
      <c r="D1905" s="102">
        <v>1.61</v>
      </c>
      <c r="E1905" s="393"/>
      <c r="F1905" s="102">
        <v>8.4</v>
      </c>
      <c r="G1905" s="102">
        <v>1.48</v>
      </c>
      <c r="H1905" s="393"/>
      <c r="I1905" s="102">
        <v>12.89</v>
      </c>
      <c r="J1905" s="102">
        <v>1.92</v>
      </c>
      <c r="K1905" s="393"/>
      <c r="L1905" s="393"/>
      <c r="M1905" s="297">
        <v>2.42</v>
      </c>
      <c r="N1905" s="297">
        <v>4.1399999999999997</v>
      </c>
      <c r="O1905" s="297">
        <v>11.66</v>
      </c>
    </row>
    <row r="1906" spans="1:15">
      <c r="A1906" s="296">
        <v>42855</v>
      </c>
      <c r="B1906" s="393"/>
      <c r="C1906" s="101">
        <v>13.75</v>
      </c>
      <c r="D1906" s="101">
        <v>1.61</v>
      </c>
      <c r="E1906" s="393"/>
      <c r="F1906" s="101">
        <v>8.4</v>
      </c>
      <c r="G1906" s="101">
        <v>1.48</v>
      </c>
      <c r="H1906" s="393"/>
      <c r="I1906" s="101">
        <v>12.88</v>
      </c>
      <c r="J1906" s="101">
        <v>1.92</v>
      </c>
      <c r="K1906" s="393"/>
      <c r="L1906" s="393"/>
      <c r="M1906" s="297"/>
      <c r="N1906" s="297"/>
      <c r="O1906" s="297"/>
    </row>
    <row r="1907" spans="1:15">
      <c r="A1907" s="296">
        <v>42857</v>
      </c>
      <c r="B1907" s="393"/>
      <c r="C1907" s="102">
        <v>13.76</v>
      </c>
      <c r="D1907" s="102">
        <v>1.61</v>
      </c>
      <c r="E1907" s="393"/>
      <c r="F1907" s="102">
        <v>8.4499999999999993</v>
      </c>
      <c r="G1907" s="102">
        <v>1.49</v>
      </c>
      <c r="H1907" s="393"/>
      <c r="I1907" s="102">
        <v>12.99</v>
      </c>
      <c r="J1907" s="102">
        <v>1.9</v>
      </c>
      <c r="K1907" s="393"/>
      <c r="L1907" s="393"/>
      <c r="M1907" s="297">
        <v>2.42</v>
      </c>
      <c r="N1907" s="297">
        <v>3.89</v>
      </c>
      <c r="O1907" s="297">
        <v>11.85</v>
      </c>
    </row>
    <row r="1908" spans="1:15">
      <c r="A1908" s="296">
        <v>42858</v>
      </c>
      <c r="B1908" s="393"/>
      <c r="C1908" s="101">
        <v>13.75</v>
      </c>
      <c r="D1908" s="101">
        <v>1.61</v>
      </c>
      <c r="E1908" s="393"/>
      <c r="F1908" s="101">
        <v>8.44</v>
      </c>
      <c r="G1908" s="101">
        <v>1.48</v>
      </c>
      <c r="H1908" s="393"/>
      <c r="I1908" s="101">
        <v>12.98</v>
      </c>
      <c r="J1908" s="101">
        <v>1.9</v>
      </c>
      <c r="K1908" s="393"/>
      <c r="L1908" s="393"/>
      <c r="M1908" s="297">
        <v>2.39</v>
      </c>
      <c r="N1908" s="297">
        <v>3.86</v>
      </c>
      <c r="O1908" s="297">
        <v>11.87</v>
      </c>
    </row>
    <row r="1909" spans="1:15">
      <c r="A1909" s="296">
        <v>42859</v>
      </c>
      <c r="B1909" s="393"/>
      <c r="C1909" s="102">
        <v>13.75</v>
      </c>
      <c r="D1909" s="102">
        <v>1.65</v>
      </c>
      <c r="E1909" s="393"/>
      <c r="F1909" s="102">
        <v>8.44</v>
      </c>
      <c r="G1909" s="102">
        <v>1.52</v>
      </c>
      <c r="H1909" s="393"/>
      <c r="I1909" s="102">
        <v>12.98</v>
      </c>
      <c r="J1909" s="102">
        <v>1.94</v>
      </c>
      <c r="K1909" s="393"/>
      <c r="L1909" s="393"/>
      <c r="M1909" s="297">
        <v>2.37</v>
      </c>
      <c r="N1909" s="297">
        <v>3.85</v>
      </c>
      <c r="O1909" s="297">
        <v>11.8</v>
      </c>
    </row>
    <row r="1910" spans="1:15">
      <c r="A1910" s="296">
        <v>42860</v>
      </c>
      <c r="B1910" s="393"/>
      <c r="C1910" s="101">
        <v>13.75</v>
      </c>
      <c r="D1910" s="101">
        <v>1.68</v>
      </c>
      <c r="E1910" s="393"/>
      <c r="F1910" s="101">
        <v>8.44</v>
      </c>
      <c r="G1910" s="101">
        <v>1.54</v>
      </c>
      <c r="H1910" s="393"/>
      <c r="I1910" s="101">
        <v>12.98</v>
      </c>
      <c r="J1910" s="101">
        <v>1.97</v>
      </c>
      <c r="K1910" s="393"/>
      <c r="L1910" s="393"/>
      <c r="M1910" s="297">
        <v>2.38</v>
      </c>
      <c r="N1910" s="297">
        <v>3.85</v>
      </c>
      <c r="O1910" s="297">
        <v>11.76</v>
      </c>
    </row>
    <row r="1911" spans="1:15">
      <c r="A1911" s="296">
        <v>42863</v>
      </c>
      <c r="B1911" s="393"/>
      <c r="C1911" s="102">
        <v>13.74</v>
      </c>
      <c r="D1911" s="102">
        <v>1.67</v>
      </c>
      <c r="E1911" s="393"/>
      <c r="F1911" s="102">
        <v>8.43</v>
      </c>
      <c r="G1911" s="102">
        <v>1.53</v>
      </c>
      <c r="H1911" s="393"/>
      <c r="I1911" s="102">
        <v>12.97</v>
      </c>
      <c r="J1911" s="102">
        <v>1.95</v>
      </c>
      <c r="K1911" s="393"/>
      <c r="L1911" s="393"/>
      <c r="M1911" s="297">
        <v>2.35</v>
      </c>
      <c r="N1911" s="297">
        <v>3.78</v>
      </c>
      <c r="O1911" s="297">
        <v>11.8</v>
      </c>
    </row>
    <row r="1912" spans="1:15">
      <c r="A1912" s="296">
        <v>42864</v>
      </c>
      <c r="B1912" s="393"/>
      <c r="C1912" s="101">
        <v>13.74</v>
      </c>
      <c r="D1912" s="101">
        <v>1.68</v>
      </c>
      <c r="E1912" s="393"/>
      <c r="F1912" s="101">
        <v>8.43</v>
      </c>
      <c r="G1912" s="101">
        <v>1.52</v>
      </c>
      <c r="H1912" s="393"/>
      <c r="I1912" s="101">
        <v>12.97</v>
      </c>
      <c r="J1912" s="101">
        <v>1.96</v>
      </c>
      <c r="K1912" s="393"/>
      <c r="L1912" s="393"/>
      <c r="M1912" s="297">
        <v>2.34</v>
      </c>
      <c r="N1912" s="297">
        <v>3.76</v>
      </c>
      <c r="O1912" s="297">
        <v>11.75</v>
      </c>
    </row>
    <row r="1913" spans="1:15">
      <c r="A1913" s="296">
        <v>42865</v>
      </c>
      <c r="B1913" s="393"/>
      <c r="C1913" s="102">
        <v>13.73</v>
      </c>
      <c r="D1913" s="102">
        <v>1.65</v>
      </c>
      <c r="E1913" s="393"/>
      <c r="F1913" s="102">
        <v>8.43</v>
      </c>
      <c r="G1913" s="102">
        <v>1.5</v>
      </c>
      <c r="H1913" s="393"/>
      <c r="I1913" s="102">
        <v>12.97</v>
      </c>
      <c r="J1913" s="102">
        <v>1.93</v>
      </c>
      <c r="K1913" s="393"/>
      <c r="L1913" s="393"/>
      <c r="M1913" s="297">
        <v>2.3199999999999998</v>
      </c>
      <c r="N1913" s="297">
        <v>3.7</v>
      </c>
      <c r="O1913" s="297">
        <v>11.72</v>
      </c>
    </row>
    <row r="1914" spans="1:15">
      <c r="A1914" s="296">
        <v>42866</v>
      </c>
      <c r="B1914" s="393"/>
      <c r="C1914" s="101">
        <v>13.73</v>
      </c>
      <c r="D1914" s="101">
        <v>1.67</v>
      </c>
      <c r="E1914" s="393"/>
      <c r="F1914" s="101">
        <v>8.42</v>
      </c>
      <c r="G1914" s="101">
        <v>1.52</v>
      </c>
      <c r="H1914" s="393"/>
      <c r="I1914" s="101">
        <v>12.96</v>
      </c>
      <c r="J1914" s="101">
        <v>1.95</v>
      </c>
      <c r="K1914" s="393"/>
      <c r="L1914" s="393"/>
      <c r="M1914" s="297">
        <v>2.3199999999999998</v>
      </c>
      <c r="N1914" s="297">
        <v>3.74</v>
      </c>
      <c r="O1914" s="297">
        <v>11.74</v>
      </c>
    </row>
    <row r="1915" spans="1:15">
      <c r="A1915" s="296">
        <v>42867</v>
      </c>
      <c r="B1915" s="393"/>
      <c r="C1915" s="102">
        <v>13.73</v>
      </c>
      <c r="D1915" s="102">
        <v>1.64</v>
      </c>
      <c r="E1915" s="393"/>
      <c r="F1915" s="102">
        <v>8.42</v>
      </c>
      <c r="G1915" s="102">
        <v>1.49</v>
      </c>
      <c r="H1915" s="393"/>
      <c r="I1915" s="102">
        <v>12.96</v>
      </c>
      <c r="J1915" s="102">
        <v>1.93</v>
      </c>
      <c r="K1915" s="393"/>
      <c r="L1915" s="393"/>
      <c r="M1915" s="297">
        <v>2.3199999999999998</v>
      </c>
      <c r="N1915" s="297">
        <v>3.78</v>
      </c>
      <c r="O1915" s="297">
        <v>11.84</v>
      </c>
    </row>
    <row r="1916" spans="1:15">
      <c r="A1916" s="296">
        <v>42870</v>
      </c>
      <c r="B1916" s="393"/>
      <c r="C1916" s="101">
        <v>13.72</v>
      </c>
      <c r="D1916" s="101">
        <v>1.68</v>
      </c>
      <c r="E1916" s="393"/>
      <c r="F1916" s="101">
        <v>8.41</v>
      </c>
      <c r="G1916" s="101">
        <v>1.52</v>
      </c>
      <c r="H1916" s="393"/>
      <c r="I1916" s="101">
        <v>12.95</v>
      </c>
      <c r="J1916" s="101">
        <v>1.96</v>
      </c>
      <c r="K1916" s="393"/>
      <c r="L1916" s="393"/>
      <c r="M1916" s="297">
        <v>2.3199999999999998</v>
      </c>
      <c r="N1916" s="297">
        <v>3.73</v>
      </c>
      <c r="O1916" s="297">
        <v>11.71</v>
      </c>
    </row>
    <row r="1917" spans="1:15">
      <c r="A1917" s="296">
        <v>42871</v>
      </c>
      <c r="B1917" s="393"/>
      <c r="C1917" s="102">
        <v>13.72</v>
      </c>
      <c r="D1917" s="102">
        <v>1.68</v>
      </c>
      <c r="E1917" s="393"/>
      <c r="F1917" s="102">
        <v>8.41</v>
      </c>
      <c r="G1917" s="102">
        <v>1.53</v>
      </c>
      <c r="H1917" s="393"/>
      <c r="I1917" s="102">
        <v>12.95</v>
      </c>
      <c r="J1917" s="102">
        <v>1.97</v>
      </c>
      <c r="K1917" s="393"/>
      <c r="L1917" s="393"/>
      <c r="M1917" s="297">
        <v>2.31</v>
      </c>
      <c r="N1917" s="297">
        <v>3.67</v>
      </c>
      <c r="O1917" s="297">
        <v>11.68</v>
      </c>
    </row>
    <row r="1918" spans="1:15">
      <c r="A1918" s="296">
        <v>42872</v>
      </c>
      <c r="B1918" s="393"/>
      <c r="C1918" s="101">
        <v>13.72</v>
      </c>
      <c r="D1918" s="101">
        <v>1.65</v>
      </c>
      <c r="E1918" s="393"/>
      <c r="F1918" s="101">
        <v>8.41</v>
      </c>
      <c r="G1918" s="101">
        <v>1.5</v>
      </c>
      <c r="H1918" s="393"/>
      <c r="I1918" s="101">
        <v>12.95</v>
      </c>
      <c r="J1918" s="101">
        <v>1.94</v>
      </c>
      <c r="K1918" s="393"/>
      <c r="L1918" s="393"/>
      <c r="M1918" s="297">
        <v>2.3199999999999998</v>
      </c>
      <c r="N1918" s="297">
        <v>3.67</v>
      </c>
      <c r="O1918" s="297">
        <v>11.72</v>
      </c>
    </row>
    <row r="1919" spans="1:15">
      <c r="A1919" s="296">
        <v>42873</v>
      </c>
      <c r="B1919" s="393"/>
      <c r="C1919" s="102">
        <v>13.71</v>
      </c>
      <c r="D1919" s="102">
        <v>1.63</v>
      </c>
      <c r="E1919" s="393"/>
      <c r="F1919" s="102">
        <v>8.4</v>
      </c>
      <c r="G1919" s="102">
        <v>1.5</v>
      </c>
      <c r="H1919" s="393"/>
      <c r="I1919" s="102">
        <v>12.94</v>
      </c>
      <c r="J1919" s="102">
        <v>1.94</v>
      </c>
      <c r="K1919" s="393"/>
      <c r="L1919" s="393"/>
      <c r="M1919" s="297">
        <v>2.4</v>
      </c>
      <c r="N1919" s="297">
        <v>3.88</v>
      </c>
      <c r="O1919" s="297">
        <v>11.88</v>
      </c>
    </row>
    <row r="1920" spans="1:15">
      <c r="A1920" s="296">
        <v>42874</v>
      </c>
      <c r="B1920" s="393"/>
      <c r="C1920" s="101">
        <v>13.71</v>
      </c>
      <c r="D1920" s="101">
        <v>1.65</v>
      </c>
      <c r="E1920" s="393"/>
      <c r="F1920" s="101">
        <v>8.4</v>
      </c>
      <c r="G1920" s="101">
        <v>1.51</v>
      </c>
      <c r="H1920" s="393"/>
      <c r="I1920" s="101">
        <v>12.94</v>
      </c>
      <c r="J1920" s="101">
        <v>1.96</v>
      </c>
      <c r="K1920" s="393"/>
      <c r="L1920" s="393"/>
      <c r="M1920" s="297">
        <v>2.36</v>
      </c>
      <c r="N1920" s="297">
        <v>3.81</v>
      </c>
      <c r="O1920" s="297">
        <v>11.79</v>
      </c>
    </row>
    <row r="1921" spans="1:15">
      <c r="A1921" s="296">
        <v>42877</v>
      </c>
      <c r="B1921" s="393"/>
      <c r="C1921" s="102">
        <v>13.7</v>
      </c>
      <c r="D1921" s="102">
        <v>1.68</v>
      </c>
      <c r="E1921" s="393"/>
      <c r="F1921" s="102">
        <v>8.39</v>
      </c>
      <c r="G1921" s="102">
        <v>1.52</v>
      </c>
      <c r="H1921" s="393"/>
      <c r="I1921" s="102">
        <v>12.93</v>
      </c>
      <c r="J1921" s="102">
        <v>1.98</v>
      </c>
      <c r="K1921" s="393"/>
      <c r="L1921" s="393"/>
      <c r="M1921" s="297">
        <v>2.33</v>
      </c>
      <c r="N1921" s="297">
        <v>3.73</v>
      </c>
      <c r="O1921" s="297">
        <v>11.79</v>
      </c>
    </row>
    <row r="1922" spans="1:15">
      <c r="A1922" s="296">
        <v>42878</v>
      </c>
      <c r="B1922" s="393"/>
      <c r="C1922" s="101">
        <v>13.7</v>
      </c>
      <c r="D1922" s="101">
        <v>1.69</v>
      </c>
      <c r="E1922" s="393"/>
      <c r="F1922" s="101">
        <v>8.39</v>
      </c>
      <c r="G1922" s="101">
        <v>1.53</v>
      </c>
      <c r="H1922" s="393"/>
      <c r="I1922" s="101">
        <v>12.93</v>
      </c>
      <c r="J1922" s="101">
        <v>1.99</v>
      </c>
      <c r="K1922" s="393"/>
      <c r="L1922" s="393"/>
      <c r="M1922" s="297">
        <v>2.33</v>
      </c>
      <c r="N1922" s="297">
        <v>3.66</v>
      </c>
      <c r="O1922" s="297">
        <v>11.87</v>
      </c>
    </row>
    <row r="1923" spans="1:15">
      <c r="A1923" s="296">
        <v>42879</v>
      </c>
      <c r="B1923" s="393"/>
      <c r="C1923" s="102">
        <v>13.7</v>
      </c>
      <c r="D1923" s="102">
        <v>1.69</v>
      </c>
      <c r="E1923" s="393"/>
      <c r="F1923" s="102">
        <v>8.39</v>
      </c>
      <c r="G1923" s="102">
        <v>1.54</v>
      </c>
      <c r="H1923" s="393"/>
      <c r="I1923" s="102">
        <v>12.93</v>
      </c>
      <c r="J1923" s="102">
        <v>1.99</v>
      </c>
      <c r="K1923" s="393"/>
      <c r="L1923" s="393"/>
      <c r="M1923" s="297">
        <v>2.3199999999999998</v>
      </c>
      <c r="N1923" s="297">
        <v>3.59</v>
      </c>
      <c r="O1923" s="297">
        <v>11.87</v>
      </c>
    </row>
    <row r="1924" spans="1:15">
      <c r="A1924" s="296">
        <v>42880</v>
      </c>
      <c r="B1924" s="393"/>
      <c r="C1924" s="101">
        <v>13.69</v>
      </c>
      <c r="D1924" s="101">
        <v>1.66</v>
      </c>
      <c r="E1924" s="393"/>
      <c r="F1924" s="101">
        <v>8.3800000000000008</v>
      </c>
      <c r="G1924" s="101">
        <v>1.5</v>
      </c>
      <c r="H1924" s="393"/>
      <c r="I1924" s="101">
        <v>12.92</v>
      </c>
      <c r="J1924" s="101">
        <v>1.96</v>
      </c>
      <c r="K1924" s="393"/>
      <c r="L1924" s="393"/>
      <c r="M1924" s="297">
        <v>2.31</v>
      </c>
      <c r="N1924" s="297">
        <v>3.51</v>
      </c>
      <c r="O1924" s="297">
        <v>11.83</v>
      </c>
    </row>
    <row r="1925" spans="1:15">
      <c r="A1925" s="296">
        <v>42881</v>
      </c>
      <c r="B1925" s="393"/>
      <c r="C1925" s="102">
        <v>13.69</v>
      </c>
      <c r="D1925" s="102">
        <v>1.62</v>
      </c>
      <c r="E1925" s="393"/>
      <c r="F1925" s="102">
        <v>8.3800000000000008</v>
      </c>
      <c r="G1925" s="102">
        <v>1.47</v>
      </c>
      <c r="H1925" s="393"/>
      <c r="I1925" s="102">
        <v>12.92</v>
      </c>
      <c r="J1925" s="102">
        <v>1.92</v>
      </c>
      <c r="K1925" s="393"/>
      <c r="L1925" s="393"/>
      <c r="M1925" s="297">
        <v>2.29</v>
      </c>
      <c r="N1925" s="297">
        <v>3.43</v>
      </c>
      <c r="O1925" s="297">
        <v>11.66</v>
      </c>
    </row>
    <row r="1926" spans="1:15">
      <c r="A1926" s="296">
        <v>42884</v>
      </c>
      <c r="B1926" s="393"/>
      <c r="C1926" s="101">
        <v>13.68</v>
      </c>
      <c r="D1926" s="101">
        <v>1.59</v>
      </c>
      <c r="E1926" s="393"/>
      <c r="F1926" s="101">
        <v>8.3699999999999992</v>
      </c>
      <c r="G1926" s="101">
        <v>1.44</v>
      </c>
      <c r="H1926" s="393"/>
      <c r="I1926" s="101">
        <v>12.91</v>
      </c>
      <c r="J1926" s="101">
        <v>1.89</v>
      </c>
      <c r="K1926" s="393"/>
      <c r="L1926" s="393"/>
      <c r="M1926" s="297">
        <v>2.27</v>
      </c>
      <c r="N1926" s="297">
        <v>3.34</v>
      </c>
      <c r="O1926" s="297">
        <v>11.66</v>
      </c>
    </row>
    <row r="1927" spans="1:15">
      <c r="A1927" s="296">
        <v>42885</v>
      </c>
      <c r="B1927" s="393"/>
      <c r="C1927" s="102">
        <v>13.68</v>
      </c>
      <c r="D1927" s="102">
        <v>1.59</v>
      </c>
      <c r="E1927" s="393"/>
      <c r="F1927" s="102">
        <v>8.3699999999999992</v>
      </c>
      <c r="G1927" s="102">
        <v>1.44</v>
      </c>
      <c r="H1927" s="393"/>
      <c r="I1927" s="102">
        <v>12.91</v>
      </c>
      <c r="J1927" s="102">
        <v>1.9</v>
      </c>
      <c r="K1927" s="393"/>
      <c r="L1927" s="393"/>
      <c r="M1927" s="297">
        <v>2.27</v>
      </c>
      <c r="N1927" s="297">
        <v>3.31</v>
      </c>
      <c r="O1927" s="297">
        <v>11.69</v>
      </c>
    </row>
    <row r="1928" spans="1:15">
      <c r="A1928" s="296">
        <v>42886</v>
      </c>
      <c r="B1928" s="393"/>
      <c r="C1928" s="101">
        <v>13.68</v>
      </c>
      <c r="D1928" s="101">
        <v>1.6</v>
      </c>
      <c r="E1928" s="393"/>
      <c r="F1928" s="101">
        <v>8.3699999999999992</v>
      </c>
      <c r="G1928" s="101">
        <v>1.44</v>
      </c>
      <c r="H1928" s="393"/>
      <c r="I1928" s="101">
        <v>12.91</v>
      </c>
      <c r="J1928" s="101">
        <v>1.9</v>
      </c>
      <c r="K1928" s="393"/>
      <c r="L1928" s="393"/>
      <c r="M1928" s="297">
        <v>2.29</v>
      </c>
      <c r="N1928" s="297">
        <v>3.39</v>
      </c>
      <c r="O1928" s="297">
        <v>10.8</v>
      </c>
    </row>
    <row r="1929" spans="1:15">
      <c r="A1929" s="296">
        <v>42887</v>
      </c>
      <c r="B1929" s="393"/>
      <c r="C1929" s="102">
        <v>13.51</v>
      </c>
      <c r="D1929" s="102">
        <v>1.57</v>
      </c>
      <c r="E1929" s="393"/>
      <c r="F1929" s="102">
        <v>8.43</v>
      </c>
      <c r="G1929" s="102">
        <v>1.46</v>
      </c>
      <c r="H1929" s="393"/>
      <c r="I1929" s="102">
        <v>13.02</v>
      </c>
      <c r="J1929" s="102">
        <v>1.93</v>
      </c>
      <c r="K1929" s="393"/>
      <c r="L1929" s="393"/>
      <c r="M1929" s="297">
        <v>2.2799999999999998</v>
      </c>
      <c r="N1929" s="297">
        <v>3.38</v>
      </c>
      <c r="O1929" s="297">
        <v>10.82</v>
      </c>
    </row>
    <row r="1930" spans="1:15">
      <c r="A1930" s="296">
        <v>42888</v>
      </c>
      <c r="B1930" s="393"/>
      <c r="C1930" s="101">
        <v>13.5</v>
      </c>
      <c r="D1930" s="101">
        <v>1.54</v>
      </c>
      <c r="E1930" s="393"/>
      <c r="F1930" s="101">
        <v>8.43</v>
      </c>
      <c r="G1930" s="101">
        <v>1.43</v>
      </c>
      <c r="H1930" s="393"/>
      <c r="I1930" s="101">
        <v>13.02</v>
      </c>
      <c r="J1930" s="101">
        <v>1.91</v>
      </c>
      <c r="K1930" s="393"/>
      <c r="L1930" s="393"/>
      <c r="M1930" s="297">
        <v>2.25</v>
      </c>
      <c r="N1930" s="297">
        <v>3.39</v>
      </c>
      <c r="O1930" s="297">
        <v>10.67</v>
      </c>
    </row>
    <row r="1931" spans="1:15">
      <c r="A1931" s="296">
        <v>42891</v>
      </c>
      <c r="B1931" s="393"/>
      <c r="C1931" s="102">
        <v>13.5</v>
      </c>
      <c r="D1931" s="102">
        <v>1.56</v>
      </c>
      <c r="E1931" s="393"/>
      <c r="F1931" s="102">
        <v>8.42</v>
      </c>
      <c r="G1931" s="102">
        <v>1.44</v>
      </c>
      <c r="H1931" s="393"/>
      <c r="I1931" s="102">
        <v>13.01</v>
      </c>
      <c r="J1931" s="102">
        <v>1.92</v>
      </c>
      <c r="K1931" s="393"/>
      <c r="L1931" s="393"/>
      <c r="M1931" s="297">
        <v>2.2400000000000002</v>
      </c>
      <c r="N1931" s="297">
        <v>3.3</v>
      </c>
      <c r="O1931" s="297">
        <v>10.58</v>
      </c>
    </row>
    <row r="1932" spans="1:15">
      <c r="A1932" s="296">
        <v>42892</v>
      </c>
      <c r="B1932" s="393"/>
      <c r="C1932" s="101">
        <v>13.49</v>
      </c>
      <c r="D1932" s="101">
        <v>1.53</v>
      </c>
      <c r="E1932" s="393"/>
      <c r="F1932" s="101">
        <v>8.42</v>
      </c>
      <c r="G1932" s="101">
        <v>1.42</v>
      </c>
      <c r="H1932" s="393"/>
      <c r="I1932" s="101">
        <v>13.01</v>
      </c>
      <c r="J1932" s="101">
        <v>1.9</v>
      </c>
      <c r="K1932" s="393"/>
      <c r="L1932" s="393"/>
      <c r="M1932" s="297">
        <v>2.23</v>
      </c>
      <c r="N1932" s="297">
        <v>3.27</v>
      </c>
      <c r="O1932" s="297">
        <v>10.59</v>
      </c>
    </row>
    <row r="1933" spans="1:15">
      <c r="A1933" s="296">
        <v>42893</v>
      </c>
      <c r="B1933" s="393"/>
      <c r="C1933" s="102">
        <v>13.49</v>
      </c>
      <c r="D1933" s="102">
        <v>1.53</v>
      </c>
      <c r="E1933" s="393"/>
      <c r="F1933" s="102">
        <v>8.42</v>
      </c>
      <c r="G1933" s="102">
        <v>1.42</v>
      </c>
      <c r="H1933" s="393"/>
      <c r="I1933" s="102">
        <v>13</v>
      </c>
      <c r="J1933" s="102">
        <v>1.9</v>
      </c>
      <c r="K1933" s="393"/>
      <c r="L1933" s="393"/>
      <c r="M1933" s="297">
        <v>2.23</v>
      </c>
      <c r="N1933" s="297">
        <v>3.24</v>
      </c>
      <c r="O1933" s="297">
        <v>10.69</v>
      </c>
    </row>
    <row r="1934" spans="1:15">
      <c r="A1934" s="296">
        <v>42894</v>
      </c>
      <c r="B1934" s="393"/>
      <c r="C1934" s="101">
        <v>13.49</v>
      </c>
      <c r="D1934" s="101">
        <v>1.53</v>
      </c>
      <c r="E1934" s="393"/>
      <c r="F1934" s="101">
        <v>8.42</v>
      </c>
      <c r="G1934" s="101">
        <v>1.43</v>
      </c>
      <c r="H1934" s="393"/>
      <c r="I1934" s="101">
        <v>13</v>
      </c>
      <c r="J1934" s="101">
        <v>1.91</v>
      </c>
      <c r="K1934" s="393"/>
      <c r="L1934" s="393"/>
      <c r="M1934" s="297">
        <v>2.2400000000000002</v>
      </c>
      <c r="N1934" s="297">
        <v>3.21</v>
      </c>
      <c r="O1934" s="297">
        <v>10.51</v>
      </c>
    </row>
    <row r="1935" spans="1:15">
      <c r="A1935" s="296">
        <v>42895</v>
      </c>
      <c r="B1935" s="393"/>
      <c r="C1935" s="102">
        <v>13.48</v>
      </c>
      <c r="D1935" s="102">
        <v>1.54</v>
      </c>
      <c r="E1935" s="393"/>
      <c r="F1935" s="102">
        <v>8.41</v>
      </c>
      <c r="G1935" s="102">
        <v>1.43</v>
      </c>
      <c r="H1935" s="393"/>
      <c r="I1935" s="102">
        <v>13</v>
      </c>
      <c r="J1935" s="102">
        <v>1.92</v>
      </c>
      <c r="K1935" s="393"/>
      <c r="L1935" s="393"/>
      <c r="M1935" s="297">
        <v>2.2400000000000002</v>
      </c>
      <c r="N1935" s="297">
        <v>3.17</v>
      </c>
      <c r="O1935" s="297">
        <v>10.44</v>
      </c>
    </row>
    <row r="1936" spans="1:15">
      <c r="A1936" s="296">
        <v>42898</v>
      </c>
      <c r="B1936" s="393"/>
      <c r="C1936" s="101">
        <v>13.48</v>
      </c>
      <c r="D1936" s="101">
        <v>1.53</v>
      </c>
      <c r="E1936" s="393"/>
      <c r="F1936" s="101">
        <v>8.4</v>
      </c>
      <c r="G1936" s="101">
        <v>1.42</v>
      </c>
      <c r="H1936" s="393"/>
      <c r="I1936" s="101">
        <v>12.99</v>
      </c>
      <c r="J1936" s="101">
        <v>1.91</v>
      </c>
      <c r="K1936" s="393"/>
      <c r="L1936" s="393"/>
      <c r="M1936" s="297">
        <v>2.2200000000000002</v>
      </c>
      <c r="N1936" s="297">
        <v>3.21</v>
      </c>
      <c r="O1936" s="297">
        <v>10.37</v>
      </c>
    </row>
    <row r="1937" spans="1:15">
      <c r="A1937" s="296">
        <v>42899</v>
      </c>
      <c r="B1937" s="393"/>
      <c r="C1937" s="102">
        <v>13.47</v>
      </c>
      <c r="D1937" s="102">
        <v>1.54</v>
      </c>
      <c r="E1937" s="393"/>
      <c r="F1937" s="102">
        <v>8.4</v>
      </c>
      <c r="G1937" s="102">
        <v>1.42</v>
      </c>
      <c r="H1937" s="393"/>
      <c r="I1937" s="102">
        <v>12.99</v>
      </c>
      <c r="J1937" s="102">
        <v>1.91</v>
      </c>
      <c r="K1937" s="393"/>
      <c r="L1937" s="393"/>
      <c r="M1937" s="297">
        <v>2.21</v>
      </c>
      <c r="N1937" s="297">
        <v>3.19</v>
      </c>
      <c r="O1937" s="297">
        <v>10.050000000000001</v>
      </c>
    </row>
    <row r="1938" spans="1:15">
      <c r="A1938" s="296">
        <v>42900</v>
      </c>
      <c r="B1938" s="393"/>
      <c r="C1938" s="101">
        <v>13.47</v>
      </c>
      <c r="D1938" s="101">
        <v>1.5</v>
      </c>
      <c r="E1938" s="393"/>
      <c r="F1938" s="101">
        <v>8.4</v>
      </c>
      <c r="G1938" s="101">
        <v>1.39</v>
      </c>
      <c r="H1938" s="393"/>
      <c r="I1938" s="101">
        <v>12.99</v>
      </c>
      <c r="J1938" s="101">
        <v>1.87</v>
      </c>
      <c r="K1938" s="393"/>
      <c r="L1938" s="393"/>
      <c r="M1938" s="297">
        <v>2.17</v>
      </c>
      <c r="N1938" s="297">
        <v>3.16</v>
      </c>
      <c r="O1938" s="297">
        <v>9.93</v>
      </c>
    </row>
    <row r="1939" spans="1:15">
      <c r="A1939" s="296">
        <v>42901</v>
      </c>
      <c r="B1939" s="393"/>
      <c r="C1939" s="102">
        <v>13.47</v>
      </c>
      <c r="D1939" s="102">
        <v>1.56</v>
      </c>
      <c r="E1939" s="393"/>
      <c r="F1939" s="102">
        <v>8.4</v>
      </c>
      <c r="G1939" s="102">
        <v>1.44</v>
      </c>
      <c r="H1939" s="393"/>
      <c r="I1939" s="102">
        <v>12.98</v>
      </c>
      <c r="J1939" s="102">
        <v>1.92</v>
      </c>
      <c r="K1939" s="393"/>
      <c r="L1939" s="393"/>
      <c r="M1939" s="297">
        <v>2.2000000000000002</v>
      </c>
      <c r="N1939" s="297">
        <v>3.2</v>
      </c>
      <c r="O1939" s="297">
        <v>9.9600000000000009</v>
      </c>
    </row>
    <row r="1940" spans="1:15">
      <c r="A1940" s="296">
        <v>42902</v>
      </c>
      <c r="B1940" s="393"/>
      <c r="C1940" s="101">
        <v>13.47</v>
      </c>
      <c r="D1940" s="101">
        <v>1.55</v>
      </c>
      <c r="E1940" s="393"/>
      <c r="F1940" s="101">
        <v>8.39</v>
      </c>
      <c r="G1940" s="101">
        <v>1.43</v>
      </c>
      <c r="H1940" s="393"/>
      <c r="I1940" s="101">
        <v>12.98</v>
      </c>
      <c r="J1940" s="101">
        <v>1.92</v>
      </c>
      <c r="K1940" s="393"/>
      <c r="L1940" s="393"/>
      <c r="M1940" s="297">
        <v>2.2000000000000002</v>
      </c>
      <c r="N1940" s="297">
        <v>3.29</v>
      </c>
      <c r="O1940" s="297">
        <v>9.99</v>
      </c>
    </row>
    <row r="1941" spans="1:15">
      <c r="A1941" s="296">
        <v>42905</v>
      </c>
      <c r="B1941" s="393"/>
      <c r="C1941" s="102">
        <v>13.46</v>
      </c>
      <c r="D1941" s="102">
        <v>1.55</v>
      </c>
      <c r="E1941" s="393"/>
      <c r="F1941" s="102">
        <v>8.39</v>
      </c>
      <c r="G1941" s="102">
        <v>1.42</v>
      </c>
      <c r="H1941" s="393"/>
      <c r="I1941" s="102">
        <v>12.97</v>
      </c>
      <c r="J1941" s="102">
        <v>1.91</v>
      </c>
      <c r="K1941" s="393"/>
      <c r="L1941" s="393"/>
      <c r="M1941" s="297">
        <v>2.16</v>
      </c>
      <c r="N1941" s="297">
        <v>3.26</v>
      </c>
      <c r="O1941" s="297">
        <v>10.28</v>
      </c>
    </row>
    <row r="1942" spans="1:15">
      <c r="A1942" s="296">
        <v>42906</v>
      </c>
      <c r="B1942" s="393"/>
      <c r="C1942" s="101">
        <v>13.45</v>
      </c>
      <c r="D1942" s="101">
        <v>1.52</v>
      </c>
      <c r="E1942" s="393"/>
      <c r="F1942" s="101">
        <v>8.3800000000000008</v>
      </c>
      <c r="G1942" s="101">
        <v>1.4</v>
      </c>
      <c r="H1942" s="393"/>
      <c r="I1942" s="101">
        <v>12.97</v>
      </c>
      <c r="J1942" s="101">
        <v>1.88</v>
      </c>
      <c r="K1942" s="393"/>
      <c r="L1942" s="393"/>
      <c r="M1942" s="297">
        <v>2.15</v>
      </c>
      <c r="N1942" s="297">
        <v>3.23</v>
      </c>
      <c r="O1942" s="297">
        <v>10.119999999999999</v>
      </c>
    </row>
    <row r="1943" spans="1:15">
      <c r="A1943" s="296">
        <v>42907</v>
      </c>
      <c r="B1943" s="393"/>
      <c r="C1943" s="102">
        <v>13.45</v>
      </c>
      <c r="D1943" s="102">
        <v>1.51</v>
      </c>
      <c r="E1943" s="393"/>
      <c r="F1943" s="102">
        <v>8.3800000000000008</v>
      </c>
      <c r="G1943" s="102">
        <v>1.39</v>
      </c>
      <c r="H1943" s="393"/>
      <c r="I1943" s="102">
        <v>12.97</v>
      </c>
      <c r="J1943" s="102">
        <v>1.88</v>
      </c>
      <c r="K1943" s="393"/>
      <c r="L1943" s="393"/>
      <c r="M1943" s="297">
        <v>2.16</v>
      </c>
      <c r="N1943" s="297">
        <v>3.21</v>
      </c>
      <c r="O1943" s="297">
        <v>10.09</v>
      </c>
    </row>
    <row r="1944" spans="1:15">
      <c r="A1944" s="296">
        <v>42908</v>
      </c>
      <c r="B1944" s="393"/>
      <c r="C1944" s="101">
        <v>13.45</v>
      </c>
      <c r="D1944" s="101">
        <v>1.51</v>
      </c>
      <c r="E1944" s="393"/>
      <c r="F1944" s="101">
        <v>8.3800000000000008</v>
      </c>
      <c r="G1944" s="101">
        <v>1.39</v>
      </c>
      <c r="H1944" s="393"/>
      <c r="I1944" s="101">
        <v>12.96</v>
      </c>
      <c r="J1944" s="101">
        <v>1.87</v>
      </c>
      <c r="K1944" s="393"/>
      <c r="L1944" s="393"/>
      <c r="M1944" s="297">
        <v>2.1800000000000002</v>
      </c>
      <c r="N1944" s="297">
        <v>3.37</v>
      </c>
      <c r="O1944" s="297">
        <v>10.11</v>
      </c>
    </row>
    <row r="1945" spans="1:15">
      <c r="A1945" s="296">
        <v>42909</v>
      </c>
      <c r="B1945" s="393"/>
      <c r="C1945" s="102">
        <v>13.45</v>
      </c>
      <c r="D1945" s="102">
        <v>1.52</v>
      </c>
      <c r="E1945" s="393"/>
      <c r="F1945" s="102">
        <v>8.3699999999999992</v>
      </c>
      <c r="G1945" s="102">
        <v>1.39</v>
      </c>
      <c r="H1945" s="393"/>
      <c r="I1945" s="102">
        <v>12.96</v>
      </c>
      <c r="J1945" s="102">
        <v>1.87</v>
      </c>
      <c r="K1945" s="393"/>
      <c r="L1945" s="393"/>
      <c r="M1945" s="297">
        <v>2.17</v>
      </c>
      <c r="N1945" s="297">
        <v>3.37</v>
      </c>
      <c r="O1945" s="297">
        <v>9.9700000000000006</v>
      </c>
    </row>
    <row r="1946" spans="1:15">
      <c r="A1946" s="296">
        <v>42912</v>
      </c>
      <c r="B1946" s="393"/>
      <c r="C1946" s="101">
        <v>13.44</v>
      </c>
      <c r="D1946" s="101">
        <v>1.51</v>
      </c>
      <c r="E1946" s="393"/>
      <c r="F1946" s="101">
        <v>8.3699999999999992</v>
      </c>
      <c r="G1946" s="101">
        <v>1.38</v>
      </c>
      <c r="H1946" s="393"/>
      <c r="I1946" s="101">
        <v>12.95</v>
      </c>
      <c r="J1946" s="101">
        <v>1.87</v>
      </c>
      <c r="K1946" s="393"/>
      <c r="L1946" s="393"/>
      <c r="M1946" s="297">
        <v>2.15</v>
      </c>
      <c r="N1946" s="297">
        <v>3.28</v>
      </c>
      <c r="O1946" s="297">
        <v>9.4499999999999993</v>
      </c>
    </row>
    <row r="1947" spans="1:15">
      <c r="A1947" s="296">
        <v>42913</v>
      </c>
      <c r="B1947" s="393"/>
      <c r="C1947" s="102">
        <v>13.44</v>
      </c>
      <c r="D1947" s="102">
        <v>1.59</v>
      </c>
      <c r="E1947" s="393"/>
      <c r="F1947" s="102">
        <v>8.36</v>
      </c>
      <c r="G1947" s="102">
        <v>1.46</v>
      </c>
      <c r="H1947" s="393"/>
      <c r="I1947" s="102">
        <v>12.95</v>
      </c>
      <c r="J1947" s="102">
        <v>1.95</v>
      </c>
      <c r="K1947" s="393"/>
      <c r="L1947" s="393"/>
      <c r="M1947" s="297">
        <v>2.17</v>
      </c>
      <c r="N1947" s="297">
        <v>3.36</v>
      </c>
      <c r="O1947" s="297">
        <v>9.5299999999999994</v>
      </c>
    </row>
    <row r="1948" spans="1:15">
      <c r="A1948" s="296">
        <v>42914</v>
      </c>
      <c r="B1948" s="393"/>
      <c r="C1948" s="101">
        <v>13.43</v>
      </c>
      <c r="D1948" s="101">
        <v>1.62</v>
      </c>
      <c r="E1948" s="393"/>
      <c r="F1948" s="101">
        <v>8.36</v>
      </c>
      <c r="G1948" s="101">
        <v>1.48</v>
      </c>
      <c r="H1948" s="393"/>
      <c r="I1948" s="101">
        <v>12.95</v>
      </c>
      <c r="J1948" s="101">
        <v>1.97</v>
      </c>
      <c r="K1948" s="393"/>
      <c r="L1948" s="393"/>
      <c r="M1948" s="297">
        <v>2.23</v>
      </c>
      <c r="N1948" s="297">
        <v>3.45</v>
      </c>
      <c r="O1948" s="297">
        <v>9.5399999999999991</v>
      </c>
    </row>
    <row r="1949" spans="1:15">
      <c r="A1949" s="296">
        <v>42915</v>
      </c>
      <c r="B1949" s="393"/>
      <c r="C1949" s="102">
        <v>13.43</v>
      </c>
      <c r="D1949" s="102">
        <v>1.69</v>
      </c>
      <c r="E1949" s="393"/>
      <c r="F1949" s="102">
        <v>8.36</v>
      </c>
      <c r="G1949" s="102">
        <v>1.55</v>
      </c>
      <c r="H1949" s="393"/>
      <c r="I1949" s="102">
        <v>12.94</v>
      </c>
      <c r="J1949" s="102">
        <v>2.04</v>
      </c>
      <c r="K1949" s="393"/>
      <c r="L1949" s="393"/>
      <c r="M1949" s="297">
        <v>2.27</v>
      </c>
      <c r="N1949" s="297">
        <v>3.52</v>
      </c>
      <c r="O1949" s="297">
        <v>9.4600000000000009</v>
      </c>
    </row>
    <row r="1950" spans="1:15">
      <c r="A1950" s="296">
        <v>42916</v>
      </c>
      <c r="B1950" s="393"/>
      <c r="C1950" s="101">
        <v>13.43</v>
      </c>
      <c r="D1950" s="101">
        <v>1.72</v>
      </c>
      <c r="E1950" s="393"/>
      <c r="F1950" s="101">
        <v>8.36</v>
      </c>
      <c r="G1950" s="101">
        <v>1.57</v>
      </c>
      <c r="H1950" s="393"/>
      <c r="I1950" s="101">
        <v>12.94</v>
      </c>
      <c r="J1950" s="101">
        <v>2.06</v>
      </c>
      <c r="K1950" s="393"/>
      <c r="L1950" s="393"/>
      <c r="M1950" s="297">
        <v>2.35</v>
      </c>
      <c r="N1950" s="297">
        <v>3.74</v>
      </c>
      <c r="O1950" s="297">
        <v>10.25</v>
      </c>
    </row>
    <row r="1951" spans="1:15">
      <c r="A1951" s="296">
        <v>42919</v>
      </c>
      <c r="B1951" s="393"/>
      <c r="C1951" s="102">
        <v>13.41</v>
      </c>
      <c r="D1951" s="102">
        <v>1.73</v>
      </c>
      <c r="E1951" s="393"/>
      <c r="F1951" s="102">
        <v>8.4700000000000006</v>
      </c>
      <c r="G1951" s="102">
        <v>1.61</v>
      </c>
      <c r="H1951" s="393"/>
      <c r="I1951" s="102">
        <v>13.2</v>
      </c>
      <c r="J1951" s="102">
        <v>2.12</v>
      </c>
      <c r="K1951" s="393"/>
      <c r="L1951" s="393"/>
      <c r="M1951" s="297">
        <v>2.33</v>
      </c>
      <c r="N1951" s="297">
        <v>3.83</v>
      </c>
      <c r="O1951" s="297">
        <v>10.23</v>
      </c>
    </row>
    <row r="1952" spans="1:15">
      <c r="A1952" s="296">
        <v>42920</v>
      </c>
      <c r="B1952" s="393"/>
      <c r="C1952" s="101">
        <v>13.41</v>
      </c>
      <c r="D1952" s="101">
        <v>1.72</v>
      </c>
      <c r="E1952" s="393"/>
      <c r="F1952" s="101">
        <v>8.4700000000000006</v>
      </c>
      <c r="G1952" s="101">
        <v>1.59</v>
      </c>
      <c r="H1952" s="393"/>
      <c r="I1952" s="101">
        <v>13.2</v>
      </c>
      <c r="J1952" s="101">
        <v>2.1</v>
      </c>
      <c r="K1952" s="393"/>
      <c r="L1952" s="393"/>
      <c r="M1952" s="297">
        <v>2.33</v>
      </c>
      <c r="N1952" s="297">
        <v>3.82</v>
      </c>
      <c r="O1952" s="297">
        <v>10.25</v>
      </c>
    </row>
    <row r="1953" spans="1:15">
      <c r="A1953" s="296">
        <v>42921</v>
      </c>
      <c r="B1953" s="393"/>
      <c r="C1953" s="102">
        <v>13.41</v>
      </c>
      <c r="D1953" s="102">
        <v>1.7</v>
      </c>
      <c r="E1953" s="393"/>
      <c r="F1953" s="102">
        <v>8.4700000000000006</v>
      </c>
      <c r="G1953" s="102">
        <v>1.57</v>
      </c>
      <c r="H1953" s="393"/>
      <c r="I1953" s="102">
        <v>13.2</v>
      </c>
      <c r="J1953" s="102">
        <v>2.08</v>
      </c>
      <c r="K1953" s="393"/>
      <c r="L1953" s="393"/>
      <c r="M1953" s="297">
        <v>2.33</v>
      </c>
      <c r="N1953" s="297">
        <v>3.88</v>
      </c>
      <c r="O1953" s="297">
        <v>10.210000000000001</v>
      </c>
    </row>
    <row r="1954" spans="1:15">
      <c r="A1954" s="296">
        <v>42922</v>
      </c>
      <c r="B1954" s="393"/>
      <c r="C1954" s="101">
        <v>13.41</v>
      </c>
      <c r="D1954" s="101">
        <v>1.79</v>
      </c>
      <c r="E1954" s="393"/>
      <c r="F1954" s="101">
        <v>8.4700000000000006</v>
      </c>
      <c r="G1954" s="101">
        <v>1.64</v>
      </c>
      <c r="H1954" s="393"/>
      <c r="I1954" s="101">
        <v>13.2</v>
      </c>
      <c r="J1954" s="101">
        <v>2.15</v>
      </c>
      <c r="K1954" s="393"/>
      <c r="L1954" s="393"/>
      <c r="M1954" s="297">
        <v>2.37</v>
      </c>
      <c r="N1954" s="297">
        <v>3.98</v>
      </c>
      <c r="O1954" s="297">
        <v>10.33</v>
      </c>
    </row>
    <row r="1955" spans="1:15">
      <c r="A1955" s="296">
        <v>42923</v>
      </c>
      <c r="B1955" s="393"/>
      <c r="C1955" s="102">
        <v>13.4</v>
      </c>
      <c r="D1955" s="102">
        <v>1.79</v>
      </c>
      <c r="E1955" s="393"/>
      <c r="F1955" s="102">
        <v>8.4600000000000009</v>
      </c>
      <c r="G1955" s="102">
        <v>1.65</v>
      </c>
      <c r="H1955" s="393"/>
      <c r="I1955" s="102">
        <v>13.19</v>
      </c>
      <c r="J1955" s="102">
        <v>2.15</v>
      </c>
      <c r="K1955" s="393"/>
      <c r="L1955" s="393"/>
      <c r="M1955" s="297">
        <v>2.4300000000000002</v>
      </c>
      <c r="N1955" s="297">
        <v>3.97</v>
      </c>
      <c r="O1955" s="297">
        <v>10.51</v>
      </c>
    </row>
    <row r="1956" spans="1:15">
      <c r="A1956" s="296">
        <v>42926</v>
      </c>
      <c r="B1956" s="393"/>
      <c r="C1956" s="101">
        <v>13.39</v>
      </c>
      <c r="D1956" s="101">
        <v>1.75</v>
      </c>
      <c r="E1956" s="393"/>
      <c r="F1956" s="101">
        <v>8.4499999999999993</v>
      </c>
      <c r="G1956" s="101">
        <v>1.62</v>
      </c>
      <c r="H1956" s="393"/>
      <c r="I1956" s="101">
        <v>13.18</v>
      </c>
      <c r="J1956" s="101">
        <v>2.12</v>
      </c>
      <c r="K1956" s="393"/>
      <c r="L1956" s="393"/>
      <c r="M1956" s="297">
        <v>2.4300000000000002</v>
      </c>
      <c r="N1956" s="297">
        <v>4</v>
      </c>
      <c r="O1956" s="297">
        <v>10.51</v>
      </c>
    </row>
    <row r="1957" spans="1:15">
      <c r="A1957" s="296">
        <v>42927</v>
      </c>
      <c r="B1957" s="393"/>
      <c r="C1957" s="102">
        <v>13.39</v>
      </c>
      <c r="D1957" s="102">
        <v>1.77</v>
      </c>
      <c r="E1957" s="393"/>
      <c r="F1957" s="102">
        <v>8.4499999999999993</v>
      </c>
      <c r="G1957" s="102">
        <v>1.63</v>
      </c>
      <c r="H1957" s="393"/>
      <c r="I1957" s="102">
        <v>13.18</v>
      </c>
      <c r="J1957" s="102">
        <v>2.13</v>
      </c>
      <c r="K1957" s="393"/>
      <c r="L1957" s="393"/>
      <c r="M1957" s="297">
        <v>2.4300000000000002</v>
      </c>
      <c r="N1957" s="297">
        <v>4</v>
      </c>
      <c r="O1957" s="297">
        <v>10.29</v>
      </c>
    </row>
    <row r="1958" spans="1:15">
      <c r="A1958" s="296">
        <v>42928</v>
      </c>
      <c r="B1958" s="393"/>
      <c r="C1958" s="101">
        <v>13.39</v>
      </c>
      <c r="D1958" s="101">
        <v>1.72</v>
      </c>
      <c r="E1958" s="393"/>
      <c r="F1958" s="101">
        <v>8.4499999999999993</v>
      </c>
      <c r="G1958" s="101">
        <v>1.58</v>
      </c>
      <c r="H1958" s="393"/>
      <c r="I1958" s="101">
        <v>13.18</v>
      </c>
      <c r="J1958" s="101">
        <v>2.0699999999999998</v>
      </c>
      <c r="K1958" s="393"/>
      <c r="L1958" s="393"/>
      <c r="M1958" s="297">
        <v>2.39</v>
      </c>
      <c r="N1958" s="297">
        <v>3.9</v>
      </c>
      <c r="O1958" s="297">
        <v>10.26</v>
      </c>
    </row>
    <row r="1959" spans="1:15">
      <c r="A1959" s="296">
        <v>42929</v>
      </c>
      <c r="B1959" s="393"/>
      <c r="C1959" s="102">
        <v>13.39</v>
      </c>
      <c r="D1959" s="102">
        <v>1.73</v>
      </c>
      <c r="E1959" s="393"/>
      <c r="F1959" s="102">
        <v>8.4499999999999993</v>
      </c>
      <c r="G1959" s="102">
        <v>1.58</v>
      </c>
      <c r="H1959" s="393"/>
      <c r="I1959" s="102">
        <v>13.18</v>
      </c>
      <c r="J1959" s="102">
        <v>2.0699999999999998</v>
      </c>
      <c r="K1959" s="393"/>
      <c r="L1959" s="393"/>
      <c r="M1959" s="297">
        <v>2.37</v>
      </c>
      <c r="N1959" s="297">
        <v>3.86</v>
      </c>
      <c r="O1959" s="297">
        <v>10.16</v>
      </c>
    </row>
    <row r="1960" spans="1:15">
      <c r="A1960" s="296">
        <v>42930</v>
      </c>
      <c r="B1960" s="393"/>
      <c r="C1960" s="101">
        <v>13.38</v>
      </c>
      <c r="D1960" s="101">
        <v>1.73</v>
      </c>
      <c r="E1960" s="393"/>
      <c r="F1960" s="101">
        <v>8.44</v>
      </c>
      <c r="G1960" s="101">
        <v>1.58</v>
      </c>
      <c r="H1960" s="393"/>
      <c r="I1960" s="101">
        <v>13.17</v>
      </c>
      <c r="J1960" s="101">
        <v>2.0699999999999998</v>
      </c>
      <c r="K1960" s="393"/>
      <c r="L1960" s="393"/>
      <c r="M1960" s="297">
        <v>2.36</v>
      </c>
      <c r="N1960" s="297">
        <v>3.84</v>
      </c>
      <c r="O1960" s="297">
        <v>10.06</v>
      </c>
    </row>
    <row r="1961" spans="1:15">
      <c r="A1961" s="296">
        <v>42933</v>
      </c>
      <c r="B1961" s="393"/>
      <c r="C1961" s="102">
        <v>13.37</v>
      </c>
      <c r="D1961" s="102">
        <v>1.71</v>
      </c>
      <c r="E1961" s="393"/>
      <c r="F1961" s="102">
        <v>8.44</v>
      </c>
      <c r="G1961" s="102">
        <v>1.56</v>
      </c>
      <c r="H1961" s="393"/>
      <c r="I1961" s="102">
        <v>13.17</v>
      </c>
      <c r="J1961" s="102">
        <v>2.04</v>
      </c>
      <c r="K1961" s="393"/>
      <c r="L1961" s="393"/>
      <c r="M1961" s="297">
        <v>2.34</v>
      </c>
      <c r="N1961" s="297">
        <v>3.93</v>
      </c>
      <c r="O1961" s="297">
        <v>10.09</v>
      </c>
    </row>
    <row r="1962" spans="1:15">
      <c r="A1962" s="296">
        <v>42934</v>
      </c>
      <c r="B1962" s="393"/>
      <c r="C1962" s="101">
        <v>13.37</v>
      </c>
      <c r="D1962" s="101">
        <v>1.69</v>
      </c>
      <c r="E1962" s="393"/>
      <c r="F1962" s="101">
        <v>8.43</v>
      </c>
      <c r="G1962" s="101">
        <v>1.53</v>
      </c>
      <c r="H1962" s="393"/>
      <c r="I1962" s="101">
        <v>13.16</v>
      </c>
      <c r="J1962" s="101">
        <v>2.02</v>
      </c>
      <c r="K1962" s="393"/>
      <c r="L1962" s="393"/>
      <c r="M1962" s="297">
        <v>2.3199999999999998</v>
      </c>
      <c r="N1962" s="297">
        <v>3.9</v>
      </c>
      <c r="O1962" s="297">
        <v>10.02</v>
      </c>
    </row>
    <row r="1963" spans="1:15">
      <c r="A1963" s="296">
        <v>42935</v>
      </c>
      <c r="B1963" s="393"/>
      <c r="C1963" s="102">
        <v>13.37</v>
      </c>
      <c r="D1963" s="102">
        <v>1.67</v>
      </c>
      <c r="E1963" s="393"/>
      <c r="F1963" s="102">
        <v>8.43</v>
      </c>
      <c r="G1963" s="102">
        <v>1.51</v>
      </c>
      <c r="H1963" s="393"/>
      <c r="I1963" s="102">
        <v>13.16</v>
      </c>
      <c r="J1963" s="102">
        <v>2</v>
      </c>
      <c r="K1963" s="393"/>
      <c r="L1963" s="393"/>
      <c r="M1963" s="297">
        <v>2.29</v>
      </c>
      <c r="N1963" s="297">
        <v>3.81</v>
      </c>
      <c r="O1963" s="297">
        <v>9.99</v>
      </c>
    </row>
    <row r="1964" spans="1:15">
      <c r="A1964" s="296">
        <v>42936</v>
      </c>
      <c r="B1964" s="393"/>
      <c r="C1964" s="101">
        <v>13.37</v>
      </c>
      <c r="D1964" s="101">
        <v>1.67</v>
      </c>
      <c r="E1964" s="393"/>
      <c r="F1964" s="101">
        <v>8.43</v>
      </c>
      <c r="G1964" s="101">
        <v>1.51</v>
      </c>
      <c r="H1964" s="393"/>
      <c r="I1964" s="101">
        <v>13.16</v>
      </c>
      <c r="J1964" s="101">
        <v>2</v>
      </c>
      <c r="K1964" s="393"/>
      <c r="L1964" s="393"/>
      <c r="M1964" s="297">
        <v>2.2599999999999998</v>
      </c>
      <c r="N1964" s="297">
        <v>3.78</v>
      </c>
      <c r="O1964" s="297">
        <v>9.9700000000000006</v>
      </c>
    </row>
    <row r="1965" spans="1:15">
      <c r="A1965" s="296">
        <v>42937</v>
      </c>
      <c r="B1965" s="393"/>
      <c r="C1965" s="102">
        <v>13.36</v>
      </c>
      <c r="D1965" s="102">
        <v>1.64</v>
      </c>
      <c r="E1965" s="393"/>
      <c r="F1965" s="102">
        <v>8.42</v>
      </c>
      <c r="G1965" s="102">
        <v>1.47</v>
      </c>
      <c r="H1965" s="393"/>
      <c r="I1965" s="102">
        <v>13.15</v>
      </c>
      <c r="J1965" s="102">
        <v>1.97</v>
      </c>
      <c r="K1965" s="393"/>
      <c r="L1965" s="393"/>
      <c r="M1965" s="297">
        <v>2.25</v>
      </c>
      <c r="N1965" s="297">
        <v>3.73</v>
      </c>
      <c r="O1965" s="297">
        <v>9.84</v>
      </c>
    </row>
    <row r="1966" spans="1:15">
      <c r="A1966" s="296">
        <v>42940</v>
      </c>
      <c r="B1966" s="393"/>
      <c r="C1966" s="101">
        <v>13.36</v>
      </c>
      <c r="D1966" s="101">
        <v>1.63</v>
      </c>
      <c r="E1966" s="393"/>
      <c r="F1966" s="101">
        <v>8.42</v>
      </c>
      <c r="G1966" s="101">
        <v>1.47</v>
      </c>
      <c r="H1966" s="393"/>
      <c r="I1966" s="101">
        <v>13.15</v>
      </c>
      <c r="J1966" s="101">
        <v>1.97</v>
      </c>
      <c r="K1966" s="393"/>
      <c r="L1966" s="393"/>
      <c r="M1966" s="297">
        <v>2.2400000000000002</v>
      </c>
      <c r="N1966" s="297">
        <v>3.67</v>
      </c>
      <c r="O1966" s="297">
        <v>9.8699999999999992</v>
      </c>
    </row>
    <row r="1967" spans="1:15">
      <c r="A1967" s="296">
        <v>42941</v>
      </c>
      <c r="B1967" s="393"/>
      <c r="C1967" s="102">
        <v>13.35</v>
      </c>
      <c r="D1967" s="102">
        <v>1.7</v>
      </c>
      <c r="E1967" s="393"/>
      <c r="F1967" s="102">
        <v>8.41</v>
      </c>
      <c r="G1967" s="102">
        <v>1.53</v>
      </c>
      <c r="H1967" s="393"/>
      <c r="I1967" s="102">
        <v>13.14</v>
      </c>
      <c r="J1967" s="102">
        <v>2.0299999999999998</v>
      </c>
      <c r="K1967" s="393"/>
      <c r="L1967" s="393"/>
      <c r="M1967" s="297">
        <v>2.23</v>
      </c>
      <c r="N1967" s="297">
        <v>3.61</v>
      </c>
      <c r="O1967" s="297">
        <v>9.89</v>
      </c>
    </row>
    <row r="1968" spans="1:15">
      <c r="A1968" s="296">
        <v>42942</v>
      </c>
      <c r="B1968" s="393"/>
      <c r="C1968" s="101">
        <v>13.35</v>
      </c>
      <c r="D1968" s="101">
        <v>1.69</v>
      </c>
      <c r="E1968" s="393"/>
      <c r="F1968" s="101">
        <v>8.41</v>
      </c>
      <c r="G1968" s="101">
        <v>1.52</v>
      </c>
      <c r="H1968" s="393"/>
      <c r="I1968" s="101">
        <v>13.14</v>
      </c>
      <c r="J1968" s="101">
        <v>2.02</v>
      </c>
      <c r="K1968" s="393"/>
      <c r="L1968" s="393"/>
      <c r="M1968" s="297">
        <v>2.2200000000000002</v>
      </c>
      <c r="N1968" s="297">
        <v>3.59</v>
      </c>
      <c r="O1968" s="297">
        <v>9.82</v>
      </c>
    </row>
    <row r="1969" spans="1:15">
      <c r="A1969" s="296">
        <v>42943</v>
      </c>
      <c r="B1969" s="393"/>
      <c r="C1969" s="102">
        <v>13.35</v>
      </c>
      <c r="D1969" s="102">
        <v>1.66</v>
      </c>
      <c r="E1969" s="393"/>
      <c r="F1969" s="102">
        <v>8.41</v>
      </c>
      <c r="G1969" s="102">
        <v>1.49</v>
      </c>
      <c r="H1969" s="393"/>
      <c r="I1969" s="102">
        <v>13.14</v>
      </c>
      <c r="J1969" s="102">
        <v>2</v>
      </c>
      <c r="K1969" s="393"/>
      <c r="L1969" s="393"/>
      <c r="M1969" s="297">
        <v>2.1800000000000002</v>
      </c>
      <c r="N1969" s="297">
        <v>3.52</v>
      </c>
      <c r="O1969" s="297">
        <v>9.7200000000000006</v>
      </c>
    </row>
    <row r="1970" spans="1:15">
      <c r="A1970" s="296">
        <v>42944</v>
      </c>
      <c r="B1970" s="393"/>
      <c r="C1970" s="101">
        <v>13.34</v>
      </c>
      <c r="D1970" s="101">
        <v>1.68</v>
      </c>
      <c r="E1970" s="393"/>
      <c r="F1970" s="101">
        <v>8.41</v>
      </c>
      <c r="G1970" s="101">
        <v>1.51</v>
      </c>
      <c r="H1970" s="393"/>
      <c r="I1970" s="101">
        <v>13.14</v>
      </c>
      <c r="J1970" s="101">
        <v>2.02</v>
      </c>
      <c r="K1970" s="393"/>
      <c r="L1970" s="393"/>
      <c r="M1970" s="297">
        <v>2.1800000000000002</v>
      </c>
      <c r="N1970" s="297">
        <v>3.54</v>
      </c>
      <c r="O1970" s="297">
        <v>9.7100000000000009</v>
      </c>
    </row>
    <row r="1971" spans="1:15">
      <c r="A1971" s="296">
        <v>42947</v>
      </c>
      <c r="B1971" s="393"/>
      <c r="C1971" s="102">
        <v>13.34</v>
      </c>
      <c r="D1971" s="102">
        <v>1.68</v>
      </c>
      <c r="E1971" s="393"/>
      <c r="F1971" s="102">
        <v>8.4</v>
      </c>
      <c r="G1971" s="102">
        <v>1.51</v>
      </c>
      <c r="H1971" s="393"/>
      <c r="I1971" s="102">
        <v>13.13</v>
      </c>
      <c r="J1971" s="102">
        <v>2.0099999999999998</v>
      </c>
      <c r="K1971" s="393"/>
      <c r="L1971" s="393"/>
      <c r="M1971" s="297">
        <v>2.17</v>
      </c>
      <c r="N1971" s="297">
        <v>3.7</v>
      </c>
      <c r="O1971" s="297">
        <v>8.27</v>
      </c>
    </row>
    <row r="1972" spans="1:15">
      <c r="A1972" s="296">
        <v>42948</v>
      </c>
      <c r="B1972" s="393"/>
      <c r="C1972" s="101">
        <v>13.54</v>
      </c>
      <c r="D1972" s="101">
        <v>1.66</v>
      </c>
      <c r="E1972" s="393"/>
      <c r="F1972" s="101">
        <v>8.4700000000000006</v>
      </c>
      <c r="G1972" s="101">
        <v>1.47</v>
      </c>
      <c r="H1972" s="393"/>
      <c r="I1972" s="101">
        <v>13.19</v>
      </c>
      <c r="J1972" s="101">
        <v>1.97</v>
      </c>
      <c r="K1972" s="393"/>
      <c r="L1972" s="393"/>
      <c r="M1972" s="297">
        <v>2.13</v>
      </c>
      <c r="N1972" s="297">
        <v>3.63</v>
      </c>
      <c r="O1972" s="297">
        <v>8.24</v>
      </c>
    </row>
    <row r="1973" spans="1:15">
      <c r="A1973" s="296">
        <v>42949</v>
      </c>
      <c r="B1973" s="393"/>
      <c r="C1973" s="102">
        <v>13.54</v>
      </c>
      <c r="D1973" s="102">
        <v>1.65</v>
      </c>
      <c r="E1973" s="393"/>
      <c r="F1973" s="102">
        <v>8.4600000000000009</v>
      </c>
      <c r="G1973" s="102">
        <v>1.45</v>
      </c>
      <c r="H1973" s="393"/>
      <c r="I1973" s="102">
        <v>13.19</v>
      </c>
      <c r="J1973" s="102">
        <v>1.95</v>
      </c>
      <c r="K1973" s="393"/>
      <c r="L1973" s="393"/>
      <c r="M1973" s="297">
        <v>2.11</v>
      </c>
      <c r="N1973" s="297">
        <v>3.6</v>
      </c>
      <c r="O1973" s="297">
        <v>8.19</v>
      </c>
    </row>
    <row r="1974" spans="1:15">
      <c r="A1974" s="296">
        <v>42950</v>
      </c>
      <c r="B1974" s="393"/>
      <c r="C1974" s="101">
        <v>13.54</v>
      </c>
      <c r="D1974" s="101">
        <v>1.61</v>
      </c>
      <c r="E1974" s="393"/>
      <c r="F1974" s="101">
        <v>8.4600000000000009</v>
      </c>
      <c r="G1974" s="101">
        <v>1.43</v>
      </c>
      <c r="H1974" s="393"/>
      <c r="I1974" s="101">
        <v>13.19</v>
      </c>
      <c r="J1974" s="101">
        <v>1.92</v>
      </c>
      <c r="K1974" s="393"/>
      <c r="L1974" s="393"/>
      <c r="M1974" s="297">
        <v>2.09</v>
      </c>
      <c r="N1974" s="297">
        <v>3.48</v>
      </c>
      <c r="O1974" s="297">
        <v>8.1</v>
      </c>
    </row>
    <row r="1975" spans="1:15">
      <c r="A1975" s="296">
        <v>42951</v>
      </c>
      <c r="B1975" s="393"/>
      <c r="C1975" s="102">
        <v>13.54</v>
      </c>
      <c r="D1975" s="102">
        <v>1.63</v>
      </c>
      <c r="E1975" s="393"/>
      <c r="F1975" s="102">
        <v>8.4600000000000009</v>
      </c>
      <c r="G1975" s="102">
        <v>1.44</v>
      </c>
      <c r="H1975" s="393"/>
      <c r="I1975" s="102">
        <v>13.18</v>
      </c>
      <c r="J1975" s="102">
        <v>1.94</v>
      </c>
      <c r="K1975" s="393"/>
      <c r="L1975" s="393"/>
      <c r="M1975" s="297">
        <v>2.0699999999999998</v>
      </c>
      <c r="N1975" s="297">
        <v>3.48</v>
      </c>
      <c r="O1975" s="297">
        <v>8.06</v>
      </c>
    </row>
    <row r="1976" spans="1:15">
      <c r="A1976" s="296">
        <v>42954</v>
      </c>
      <c r="B1976" s="393"/>
      <c r="C1976" s="101">
        <v>13.53</v>
      </c>
      <c r="D1976" s="101">
        <v>1.61</v>
      </c>
      <c r="E1976" s="393"/>
      <c r="F1976" s="101">
        <v>8.4499999999999993</v>
      </c>
      <c r="G1976" s="101">
        <v>1.43</v>
      </c>
      <c r="H1976" s="393"/>
      <c r="I1976" s="101">
        <v>13.18</v>
      </c>
      <c r="J1976" s="101">
        <v>1.93</v>
      </c>
      <c r="K1976" s="393"/>
      <c r="L1976" s="393"/>
      <c r="M1976" s="297">
        <v>2.06</v>
      </c>
      <c r="N1976" s="297">
        <v>3.41</v>
      </c>
      <c r="O1976" s="297">
        <v>8.0500000000000007</v>
      </c>
    </row>
    <row r="1977" spans="1:15">
      <c r="A1977" s="296">
        <v>42955</v>
      </c>
      <c r="B1977" s="393"/>
      <c r="C1977" s="102">
        <v>13.52</v>
      </c>
      <c r="D1977" s="102">
        <v>1.63</v>
      </c>
      <c r="E1977" s="393"/>
      <c r="F1977" s="102">
        <v>8.4499999999999993</v>
      </c>
      <c r="G1977" s="102">
        <v>1.44</v>
      </c>
      <c r="H1977" s="393"/>
      <c r="I1977" s="102">
        <v>13.17</v>
      </c>
      <c r="J1977" s="102">
        <v>1.95</v>
      </c>
      <c r="K1977" s="393"/>
      <c r="L1977" s="393"/>
      <c r="M1977" s="297">
        <v>2.0699999999999998</v>
      </c>
      <c r="N1977" s="297">
        <v>3.45</v>
      </c>
      <c r="O1977" s="297">
        <v>8.06</v>
      </c>
    </row>
    <row r="1978" spans="1:15">
      <c r="A1978" s="296">
        <v>42956</v>
      </c>
      <c r="B1978" s="393"/>
      <c r="C1978" s="101">
        <v>13.52</v>
      </c>
      <c r="D1978" s="101">
        <v>1.58</v>
      </c>
      <c r="E1978" s="393"/>
      <c r="F1978" s="101">
        <v>8.4499999999999993</v>
      </c>
      <c r="G1978" s="101">
        <v>1.41</v>
      </c>
      <c r="H1978" s="393"/>
      <c r="I1978" s="101">
        <v>13.17</v>
      </c>
      <c r="J1978" s="101">
        <v>1.91</v>
      </c>
      <c r="K1978" s="393"/>
      <c r="L1978" s="393"/>
      <c r="M1978" s="297">
        <v>2.1</v>
      </c>
      <c r="N1978" s="297">
        <v>3.53</v>
      </c>
      <c r="O1978" s="297">
        <v>8.0500000000000007</v>
      </c>
    </row>
    <row r="1979" spans="1:15">
      <c r="A1979" s="296">
        <v>42957</v>
      </c>
      <c r="B1979" s="393"/>
      <c r="C1979" s="102">
        <v>13.52</v>
      </c>
      <c r="D1979" s="102">
        <v>1.57</v>
      </c>
      <c r="E1979" s="393"/>
      <c r="F1979" s="102">
        <v>8.44</v>
      </c>
      <c r="G1979" s="102">
        <v>1.4</v>
      </c>
      <c r="H1979" s="393"/>
      <c r="I1979" s="102">
        <v>13.17</v>
      </c>
      <c r="J1979" s="102">
        <v>1.9</v>
      </c>
      <c r="K1979" s="393"/>
      <c r="L1979" s="393"/>
      <c r="M1979" s="297">
        <v>2.12</v>
      </c>
      <c r="N1979" s="297">
        <v>3.62</v>
      </c>
      <c r="O1979" s="297">
        <v>8.1300000000000008</v>
      </c>
    </row>
    <row r="1980" spans="1:15">
      <c r="A1980" s="296">
        <v>42958</v>
      </c>
      <c r="B1980" s="393"/>
      <c r="C1980" s="101">
        <v>13.52</v>
      </c>
      <c r="D1980" s="101">
        <v>1.55</v>
      </c>
      <c r="E1980" s="393"/>
      <c r="F1980" s="101">
        <v>8.44</v>
      </c>
      <c r="G1980" s="101">
        <v>1.39</v>
      </c>
      <c r="H1980" s="393"/>
      <c r="I1980" s="101">
        <v>13.16</v>
      </c>
      <c r="J1980" s="101">
        <v>1.89</v>
      </c>
      <c r="K1980" s="393"/>
      <c r="L1980" s="393"/>
      <c r="M1980" s="297">
        <v>2.1800000000000002</v>
      </c>
      <c r="N1980" s="297">
        <v>3.78</v>
      </c>
      <c r="O1980" s="297">
        <v>8.2799999999999994</v>
      </c>
    </row>
    <row r="1981" spans="1:15">
      <c r="A1981" s="296">
        <v>42961</v>
      </c>
      <c r="B1981" s="393"/>
      <c r="C1981" s="102">
        <v>13.51</v>
      </c>
      <c r="D1981" s="102">
        <v>1.57</v>
      </c>
      <c r="E1981" s="393"/>
      <c r="F1981" s="102">
        <v>8.43</v>
      </c>
      <c r="G1981" s="102">
        <v>1.41</v>
      </c>
      <c r="H1981" s="393"/>
      <c r="I1981" s="102">
        <v>13.16</v>
      </c>
      <c r="J1981" s="102">
        <v>1.91</v>
      </c>
      <c r="K1981" s="393"/>
      <c r="L1981" s="393"/>
      <c r="M1981" s="297">
        <v>2.15</v>
      </c>
      <c r="N1981" s="297">
        <v>3.67</v>
      </c>
      <c r="O1981" s="297">
        <v>8.27</v>
      </c>
    </row>
    <row r="1982" spans="1:15">
      <c r="A1982" s="296">
        <v>42962</v>
      </c>
      <c r="B1982" s="393"/>
      <c r="C1982" s="101">
        <v>13.5</v>
      </c>
      <c r="D1982" s="101">
        <v>1.6</v>
      </c>
      <c r="E1982" s="393"/>
      <c r="F1982" s="101">
        <v>8.43</v>
      </c>
      <c r="G1982" s="101">
        <v>1.43</v>
      </c>
      <c r="H1982" s="393"/>
      <c r="I1982" s="101">
        <v>13.15</v>
      </c>
      <c r="J1982" s="101">
        <v>1.93</v>
      </c>
      <c r="K1982" s="393"/>
      <c r="L1982" s="393"/>
      <c r="M1982" s="297">
        <v>2.14</v>
      </c>
      <c r="N1982" s="297">
        <v>3.66</v>
      </c>
      <c r="O1982" s="297">
        <v>8.26</v>
      </c>
    </row>
    <row r="1983" spans="1:15">
      <c r="A1983" s="296">
        <v>42963</v>
      </c>
      <c r="B1983" s="393"/>
      <c r="C1983" s="102">
        <v>13.5</v>
      </c>
      <c r="D1983" s="102">
        <v>1.6</v>
      </c>
      <c r="E1983" s="393"/>
      <c r="F1983" s="102">
        <v>8.43</v>
      </c>
      <c r="G1983" s="102">
        <v>1.44</v>
      </c>
      <c r="H1983" s="393"/>
      <c r="I1983" s="102">
        <v>13.15</v>
      </c>
      <c r="J1983" s="102">
        <v>1.94</v>
      </c>
      <c r="K1983" s="393"/>
      <c r="L1983" s="393"/>
      <c r="M1983" s="297">
        <v>2.13</v>
      </c>
      <c r="N1983" s="297">
        <v>3.59</v>
      </c>
      <c r="O1983" s="297">
        <v>8.19</v>
      </c>
    </row>
    <row r="1984" spans="1:15">
      <c r="A1984" s="296">
        <v>42964</v>
      </c>
      <c r="B1984" s="393"/>
      <c r="C1984" s="101">
        <v>13.5</v>
      </c>
      <c r="D1984" s="101">
        <v>1.59</v>
      </c>
      <c r="E1984" s="393"/>
      <c r="F1984" s="101">
        <v>8.42</v>
      </c>
      <c r="G1984" s="101">
        <v>1.43</v>
      </c>
      <c r="H1984" s="393"/>
      <c r="I1984" s="101">
        <v>13.15</v>
      </c>
      <c r="J1984" s="101">
        <v>1.94</v>
      </c>
      <c r="K1984" s="393"/>
      <c r="L1984" s="393"/>
      <c r="M1984" s="297">
        <v>2.13</v>
      </c>
      <c r="N1984" s="297">
        <v>3.62</v>
      </c>
      <c r="O1984" s="297">
        <v>8.2200000000000006</v>
      </c>
    </row>
    <row r="1985" spans="1:15">
      <c r="A1985" s="296">
        <v>42965</v>
      </c>
      <c r="B1985" s="393"/>
      <c r="C1985" s="102">
        <v>13.5</v>
      </c>
      <c r="D1985" s="102">
        <v>1.57</v>
      </c>
      <c r="E1985" s="393"/>
      <c r="F1985" s="102">
        <v>8.42</v>
      </c>
      <c r="G1985" s="102">
        <v>1.42</v>
      </c>
      <c r="H1985" s="393"/>
      <c r="I1985" s="102">
        <v>13.15</v>
      </c>
      <c r="J1985" s="102">
        <v>1.93</v>
      </c>
      <c r="K1985" s="393"/>
      <c r="L1985" s="393"/>
      <c r="M1985" s="297">
        <v>2.15</v>
      </c>
      <c r="N1985" s="297">
        <v>3.67</v>
      </c>
      <c r="O1985" s="297">
        <v>8.2799999999999994</v>
      </c>
    </row>
    <row r="1986" spans="1:15">
      <c r="A1986" s="296">
        <v>42968</v>
      </c>
      <c r="B1986" s="393"/>
      <c r="C1986" s="101">
        <v>13.49</v>
      </c>
      <c r="D1986" s="101">
        <v>1.57</v>
      </c>
      <c r="E1986" s="393"/>
      <c r="F1986" s="101">
        <v>8.41</v>
      </c>
      <c r="G1986" s="101">
        <v>1.41</v>
      </c>
      <c r="H1986" s="393"/>
      <c r="I1986" s="101">
        <v>13.14</v>
      </c>
      <c r="J1986" s="101">
        <v>1.92</v>
      </c>
      <c r="K1986" s="393"/>
      <c r="L1986" s="393"/>
      <c r="M1986" s="297">
        <v>2.14</v>
      </c>
      <c r="N1986" s="297">
        <v>3.64</v>
      </c>
      <c r="O1986" s="297">
        <v>8.24</v>
      </c>
    </row>
    <row r="1987" spans="1:15">
      <c r="A1987" s="296">
        <v>42969</v>
      </c>
      <c r="B1987" s="393"/>
      <c r="C1987" s="102">
        <v>13.49</v>
      </c>
      <c r="D1987" s="102">
        <v>1.57</v>
      </c>
      <c r="E1987" s="393"/>
      <c r="F1987" s="102">
        <v>8.41</v>
      </c>
      <c r="G1987" s="102">
        <v>1.41</v>
      </c>
      <c r="H1987" s="393"/>
      <c r="I1987" s="102">
        <v>13.13</v>
      </c>
      <c r="J1987" s="102">
        <v>1.92</v>
      </c>
      <c r="K1987" s="393"/>
      <c r="L1987" s="393"/>
      <c r="M1987" s="297">
        <v>2.14</v>
      </c>
      <c r="N1987" s="297">
        <v>3.6</v>
      </c>
      <c r="O1987" s="297">
        <v>8.17</v>
      </c>
    </row>
    <row r="1988" spans="1:15">
      <c r="A1988" s="296">
        <v>42970</v>
      </c>
      <c r="B1988" s="393"/>
      <c r="C1988" s="101">
        <v>13.48</v>
      </c>
      <c r="D1988" s="101">
        <v>1.54</v>
      </c>
      <c r="E1988" s="393"/>
      <c r="F1988" s="101">
        <v>8.41</v>
      </c>
      <c r="G1988" s="101">
        <v>1.4</v>
      </c>
      <c r="H1988" s="393"/>
      <c r="I1988" s="101">
        <v>13.13</v>
      </c>
      <c r="J1988" s="101">
        <v>1.91</v>
      </c>
      <c r="K1988" s="393"/>
      <c r="L1988" s="393"/>
      <c r="M1988" s="297">
        <v>2.14</v>
      </c>
      <c r="N1988" s="297">
        <v>3.61</v>
      </c>
      <c r="O1988" s="297">
        <v>8.17</v>
      </c>
    </row>
    <row r="1989" spans="1:15">
      <c r="A1989" s="296">
        <v>42971</v>
      </c>
      <c r="B1989" s="393"/>
      <c r="C1989" s="102">
        <v>13.48</v>
      </c>
      <c r="D1989" s="102">
        <v>1.55</v>
      </c>
      <c r="E1989" s="393"/>
      <c r="F1989" s="102">
        <v>8.4</v>
      </c>
      <c r="G1989" s="102">
        <v>1.41</v>
      </c>
      <c r="H1989" s="393"/>
      <c r="I1989" s="102">
        <v>13.13</v>
      </c>
      <c r="J1989" s="102">
        <v>1.92</v>
      </c>
      <c r="K1989" s="393"/>
      <c r="L1989" s="393"/>
      <c r="M1989" s="297">
        <v>2.14</v>
      </c>
      <c r="N1989" s="297">
        <v>3.63</v>
      </c>
      <c r="O1989" s="297">
        <v>8.16</v>
      </c>
    </row>
    <row r="1990" spans="1:15">
      <c r="A1990" s="296">
        <v>42972</v>
      </c>
      <c r="B1990" s="393"/>
      <c r="C1990" s="101">
        <v>13.48</v>
      </c>
      <c r="D1990" s="101">
        <v>1.55</v>
      </c>
      <c r="E1990" s="393"/>
      <c r="F1990" s="101">
        <v>8.4</v>
      </c>
      <c r="G1990" s="101">
        <v>1.41</v>
      </c>
      <c r="H1990" s="393"/>
      <c r="I1990" s="101">
        <v>13.13</v>
      </c>
      <c r="J1990" s="101">
        <v>1.92</v>
      </c>
      <c r="K1990" s="393"/>
      <c r="L1990" s="393"/>
      <c r="M1990" s="297">
        <v>2.15</v>
      </c>
      <c r="N1990" s="297">
        <v>3.59</v>
      </c>
      <c r="O1990" s="297">
        <v>8.1</v>
      </c>
    </row>
    <row r="1991" spans="1:15">
      <c r="A1991" s="296">
        <v>42975</v>
      </c>
      <c r="B1991" s="393"/>
      <c r="C1991" s="102">
        <v>13.47</v>
      </c>
      <c r="D1991" s="102">
        <v>1.55</v>
      </c>
      <c r="E1991" s="393"/>
      <c r="F1991" s="102">
        <v>8.39</v>
      </c>
      <c r="G1991" s="102">
        <v>1.4</v>
      </c>
      <c r="H1991" s="393"/>
      <c r="I1991" s="102">
        <v>13.12</v>
      </c>
      <c r="J1991" s="102">
        <v>1.91</v>
      </c>
      <c r="K1991" s="393"/>
      <c r="L1991" s="393"/>
      <c r="M1991" s="297">
        <v>2.14</v>
      </c>
      <c r="N1991" s="297">
        <v>3.55</v>
      </c>
      <c r="O1991" s="297">
        <v>8.18</v>
      </c>
    </row>
    <row r="1992" spans="1:15">
      <c r="A1992" s="296">
        <v>42976</v>
      </c>
      <c r="B1992" s="393"/>
      <c r="C1992" s="101">
        <v>13.47</v>
      </c>
      <c r="D1992" s="101">
        <v>1.52</v>
      </c>
      <c r="E1992" s="393"/>
      <c r="F1992" s="101">
        <v>8.39</v>
      </c>
      <c r="G1992" s="101">
        <v>1.38</v>
      </c>
      <c r="H1992" s="393"/>
      <c r="I1992" s="101">
        <v>13.11</v>
      </c>
      <c r="J1992" s="101">
        <v>1.89</v>
      </c>
      <c r="K1992" s="393"/>
      <c r="L1992" s="393"/>
      <c r="M1992" s="297">
        <v>2.13</v>
      </c>
      <c r="N1992" s="297">
        <v>3.59</v>
      </c>
      <c r="O1992" s="297">
        <v>8.0299999999999994</v>
      </c>
    </row>
    <row r="1993" spans="1:15">
      <c r="A1993" s="296">
        <v>42977</v>
      </c>
      <c r="B1993" s="393"/>
      <c r="C1993" s="102">
        <v>13.46</v>
      </c>
      <c r="D1993" s="102">
        <v>1.54</v>
      </c>
      <c r="E1993" s="393"/>
      <c r="F1993" s="102">
        <v>8.39</v>
      </c>
      <c r="G1993" s="102">
        <v>1.41</v>
      </c>
      <c r="H1993" s="393"/>
      <c r="I1993" s="102">
        <v>13.11</v>
      </c>
      <c r="J1993" s="102">
        <v>1.92</v>
      </c>
      <c r="K1993" s="393"/>
      <c r="L1993" s="393"/>
      <c r="M1993" s="297">
        <v>2.13</v>
      </c>
      <c r="N1993" s="297">
        <v>3.56</v>
      </c>
      <c r="O1993" s="297">
        <v>8.0299999999999994</v>
      </c>
    </row>
    <row r="1994" spans="1:15">
      <c r="A1994" s="296">
        <v>42978</v>
      </c>
      <c r="B1994" s="393"/>
      <c r="C1994" s="101">
        <v>13.46</v>
      </c>
      <c r="D1994" s="101">
        <v>1.56</v>
      </c>
      <c r="E1994" s="393"/>
      <c r="F1994" s="101">
        <v>8.39</v>
      </c>
      <c r="G1994" s="101">
        <v>1.43</v>
      </c>
      <c r="H1994" s="393"/>
      <c r="I1994" s="101">
        <v>13.11</v>
      </c>
      <c r="J1994" s="101">
        <v>1.95</v>
      </c>
      <c r="K1994" s="393"/>
      <c r="L1994" s="393"/>
      <c r="M1994" s="297">
        <v>2.16</v>
      </c>
      <c r="N1994" s="297">
        <v>3.62</v>
      </c>
      <c r="O1994" s="297">
        <v>7.27</v>
      </c>
    </row>
    <row r="1995" spans="1:15">
      <c r="A1995" s="296">
        <v>42979</v>
      </c>
      <c r="B1995" s="393"/>
      <c r="C1995" s="102">
        <v>13.46</v>
      </c>
      <c r="D1995" s="102">
        <v>1.58</v>
      </c>
      <c r="E1995" s="393"/>
      <c r="F1995" s="102">
        <v>8.3699999999999992</v>
      </c>
      <c r="G1995" s="102">
        <v>1.43</v>
      </c>
      <c r="H1995" s="393"/>
      <c r="I1995" s="102">
        <v>13.08</v>
      </c>
      <c r="J1995" s="102">
        <v>1.97</v>
      </c>
      <c r="K1995" s="393"/>
      <c r="L1995" s="393"/>
      <c r="M1995" s="297">
        <v>2.16</v>
      </c>
      <c r="N1995" s="297">
        <v>3.67</v>
      </c>
      <c r="O1995" s="297">
        <v>7.19</v>
      </c>
    </row>
    <row r="1996" spans="1:15">
      <c r="A1996" s="296">
        <v>42982</v>
      </c>
      <c r="B1996" s="393"/>
      <c r="C1996" s="101">
        <v>13.45</v>
      </c>
      <c r="D1996" s="101">
        <v>1.58</v>
      </c>
      <c r="E1996" s="393"/>
      <c r="F1996" s="101">
        <v>8.3699999999999992</v>
      </c>
      <c r="G1996" s="101">
        <v>1.43</v>
      </c>
      <c r="H1996" s="393"/>
      <c r="I1996" s="101">
        <v>13.07</v>
      </c>
      <c r="J1996" s="101">
        <v>1.97</v>
      </c>
      <c r="K1996" s="393"/>
      <c r="L1996" s="393"/>
      <c r="M1996" s="297">
        <v>2.16</v>
      </c>
      <c r="N1996" s="297">
        <v>3.62</v>
      </c>
      <c r="O1996" s="297">
        <v>7.2</v>
      </c>
    </row>
    <row r="1997" spans="1:15">
      <c r="A1997" s="296">
        <v>42983</v>
      </c>
      <c r="B1997" s="393"/>
      <c r="C1997" s="102">
        <v>13.45</v>
      </c>
      <c r="D1997" s="102">
        <v>1.55</v>
      </c>
      <c r="E1997" s="393"/>
      <c r="F1997" s="102">
        <v>8.36</v>
      </c>
      <c r="G1997" s="102">
        <v>1.4</v>
      </c>
      <c r="H1997" s="393"/>
      <c r="I1997" s="102">
        <v>13.07</v>
      </c>
      <c r="J1997" s="102">
        <v>1.94</v>
      </c>
      <c r="K1997" s="393"/>
      <c r="L1997" s="393"/>
      <c r="M1997" s="297">
        <v>2.14</v>
      </c>
      <c r="N1997" s="297">
        <v>3.59</v>
      </c>
      <c r="O1997" s="297">
        <v>7.17</v>
      </c>
    </row>
    <row r="1998" spans="1:15">
      <c r="A1998" s="296">
        <v>42984</v>
      </c>
      <c r="B1998" s="393"/>
      <c r="C1998" s="101">
        <v>13.44</v>
      </c>
      <c r="D1998" s="101">
        <v>1.55</v>
      </c>
      <c r="E1998" s="393"/>
      <c r="F1998" s="101">
        <v>8.36</v>
      </c>
      <c r="G1998" s="101">
        <v>1.41</v>
      </c>
      <c r="H1998" s="393"/>
      <c r="I1998" s="101">
        <v>13.06</v>
      </c>
      <c r="J1998" s="101">
        <v>1.95</v>
      </c>
      <c r="K1998" s="393"/>
      <c r="L1998" s="393"/>
      <c r="M1998" s="297">
        <v>2.15</v>
      </c>
      <c r="N1998" s="297">
        <v>3.67</v>
      </c>
      <c r="O1998" s="297">
        <v>7.18</v>
      </c>
    </row>
    <row r="1999" spans="1:15">
      <c r="A1999" s="296">
        <v>42985</v>
      </c>
      <c r="B1999" s="393"/>
      <c r="C1999" s="102">
        <v>13.44</v>
      </c>
      <c r="D1999" s="102">
        <v>1.52</v>
      </c>
      <c r="E1999" s="393"/>
      <c r="F1999" s="102">
        <v>8.36</v>
      </c>
      <c r="G1999" s="102">
        <v>1.38</v>
      </c>
      <c r="H1999" s="393"/>
      <c r="I1999" s="102">
        <v>13.06</v>
      </c>
      <c r="J1999" s="102">
        <v>1.91</v>
      </c>
      <c r="K1999" s="393"/>
      <c r="L1999" s="393"/>
      <c r="M1999" s="297">
        <v>2.15</v>
      </c>
      <c r="N1999" s="297">
        <v>3.53</v>
      </c>
      <c r="O1999" s="297">
        <v>7.19</v>
      </c>
    </row>
    <row r="2000" spans="1:15">
      <c r="A2000" s="296">
        <v>42986</v>
      </c>
      <c r="B2000" s="393"/>
      <c r="C2000" s="101">
        <v>13.44</v>
      </c>
      <c r="D2000" s="101">
        <v>1.53</v>
      </c>
      <c r="E2000" s="393"/>
      <c r="F2000" s="101">
        <v>8.35</v>
      </c>
      <c r="G2000" s="101">
        <v>1.39</v>
      </c>
      <c r="H2000" s="393"/>
      <c r="I2000" s="101">
        <v>13.06</v>
      </c>
      <c r="J2000" s="101">
        <v>1.93</v>
      </c>
      <c r="K2000" s="393"/>
      <c r="L2000" s="393"/>
      <c r="M2000" s="297">
        <v>2.15</v>
      </c>
      <c r="N2000" s="297">
        <v>3.59</v>
      </c>
      <c r="O2000" s="297">
        <v>7.17</v>
      </c>
    </row>
    <row r="2001" spans="1:15">
      <c r="A2001" s="296">
        <v>42989</v>
      </c>
      <c r="B2001" s="393"/>
      <c r="C2001" s="102">
        <v>13.43</v>
      </c>
      <c r="D2001" s="102">
        <v>1.55</v>
      </c>
      <c r="E2001" s="393"/>
      <c r="F2001" s="102">
        <v>8.35</v>
      </c>
      <c r="G2001" s="102">
        <v>1.39</v>
      </c>
      <c r="H2001" s="393"/>
      <c r="I2001" s="102">
        <v>13.05</v>
      </c>
      <c r="J2001" s="102">
        <v>1.93</v>
      </c>
      <c r="K2001" s="393"/>
      <c r="L2001" s="393"/>
      <c r="M2001" s="297">
        <v>2.13</v>
      </c>
      <c r="N2001" s="297">
        <v>3.53</v>
      </c>
      <c r="O2001" s="297">
        <v>7.22</v>
      </c>
    </row>
    <row r="2002" spans="1:15">
      <c r="A2002" s="296">
        <v>42990</v>
      </c>
      <c r="B2002" s="393"/>
      <c r="C2002" s="101">
        <v>13.43</v>
      </c>
      <c r="D2002" s="101">
        <v>1.6</v>
      </c>
      <c r="E2002" s="393"/>
      <c r="F2002" s="101">
        <v>8.34</v>
      </c>
      <c r="G2002" s="101">
        <v>1.44</v>
      </c>
      <c r="H2002" s="393"/>
      <c r="I2002" s="101">
        <v>13.05</v>
      </c>
      <c r="J2002" s="101">
        <v>1.99</v>
      </c>
      <c r="K2002" s="393"/>
      <c r="L2002" s="393"/>
      <c r="M2002" s="297">
        <v>2.14</v>
      </c>
      <c r="N2002" s="297">
        <v>3.48</v>
      </c>
      <c r="O2002" s="297">
        <v>7.19</v>
      </c>
    </row>
    <row r="2003" spans="1:15">
      <c r="A2003" s="296">
        <v>42991</v>
      </c>
      <c r="B2003" s="393"/>
      <c r="C2003" s="102">
        <v>13.43</v>
      </c>
      <c r="D2003" s="102">
        <v>1.61</v>
      </c>
      <c r="E2003" s="393"/>
      <c r="F2003" s="102">
        <v>8.34</v>
      </c>
      <c r="G2003" s="102">
        <v>1.45</v>
      </c>
      <c r="H2003" s="393"/>
      <c r="I2003" s="102">
        <v>13.05</v>
      </c>
      <c r="J2003" s="102">
        <v>1.99</v>
      </c>
      <c r="K2003" s="393"/>
      <c r="L2003" s="393"/>
      <c r="M2003" s="297">
        <v>2.15</v>
      </c>
      <c r="N2003" s="297">
        <v>3.49</v>
      </c>
      <c r="O2003" s="297">
        <v>7.17</v>
      </c>
    </row>
    <row r="2004" spans="1:15">
      <c r="A2004" s="296">
        <v>42992</v>
      </c>
      <c r="B2004" s="393"/>
      <c r="C2004" s="101">
        <v>13.42</v>
      </c>
      <c r="D2004" s="101">
        <v>1.62</v>
      </c>
      <c r="E2004" s="393"/>
      <c r="F2004" s="101">
        <v>8.34</v>
      </c>
      <c r="G2004" s="101">
        <v>1.46</v>
      </c>
      <c r="H2004" s="393"/>
      <c r="I2004" s="101">
        <v>13.04</v>
      </c>
      <c r="J2004" s="101">
        <v>2</v>
      </c>
      <c r="K2004" s="393"/>
      <c r="L2004" s="393"/>
      <c r="M2004" s="297">
        <v>2.15</v>
      </c>
      <c r="N2004" s="297">
        <v>3.65</v>
      </c>
      <c r="O2004" s="297">
        <v>7.11</v>
      </c>
    </row>
    <row r="2005" spans="1:15">
      <c r="A2005" s="296">
        <v>42993</v>
      </c>
      <c r="B2005" s="393"/>
      <c r="C2005" s="102">
        <v>13.42</v>
      </c>
      <c r="D2005" s="102">
        <v>1.64</v>
      </c>
      <c r="E2005" s="393"/>
      <c r="F2005" s="102">
        <v>8.34</v>
      </c>
      <c r="G2005" s="102">
        <v>1.48</v>
      </c>
      <c r="H2005" s="393"/>
      <c r="I2005" s="102">
        <v>13.04</v>
      </c>
      <c r="J2005" s="102">
        <v>2.0099999999999998</v>
      </c>
      <c r="K2005" s="393"/>
      <c r="L2005" s="393"/>
      <c r="M2005" s="297">
        <v>2.15</v>
      </c>
      <c r="N2005" s="297">
        <v>3.63</v>
      </c>
      <c r="O2005" s="297">
        <v>7.09</v>
      </c>
    </row>
    <row r="2006" spans="1:15">
      <c r="A2006" s="296">
        <v>42996</v>
      </c>
      <c r="B2006" s="393"/>
      <c r="C2006" s="101">
        <v>13.41</v>
      </c>
      <c r="D2006" s="101">
        <v>1.65</v>
      </c>
      <c r="E2006" s="393"/>
      <c r="F2006" s="101">
        <v>8.33</v>
      </c>
      <c r="G2006" s="101">
        <v>1.48</v>
      </c>
      <c r="H2006" s="393"/>
      <c r="I2006" s="101">
        <v>13.03</v>
      </c>
      <c r="J2006" s="101">
        <v>2.02</v>
      </c>
      <c r="K2006" s="393"/>
      <c r="L2006" s="393"/>
      <c r="M2006" s="297">
        <v>2.14</v>
      </c>
      <c r="N2006" s="297">
        <v>3.62</v>
      </c>
      <c r="O2006" s="297">
        <v>7.09</v>
      </c>
    </row>
    <row r="2007" spans="1:15">
      <c r="A2007" s="296">
        <v>42997</v>
      </c>
      <c r="B2007" s="393"/>
      <c r="C2007" s="102">
        <v>13.41</v>
      </c>
      <c r="D2007" s="102">
        <v>1.64</v>
      </c>
      <c r="E2007" s="393"/>
      <c r="F2007" s="102">
        <v>8.32</v>
      </c>
      <c r="G2007" s="102">
        <v>1.47</v>
      </c>
      <c r="H2007" s="393"/>
      <c r="I2007" s="102">
        <v>13.03</v>
      </c>
      <c r="J2007" s="102">
        <v>2.0099999999999998</v>
      </c>
      <c r="K2007" s="393"/>
      <c r="L2007" s="393"/>
      <c r="M2007" s="297">
        <v>2.13</v>
      </c>
      <c r="N2007" s="297">
        <v>3.58</v>
      </c>
      <c r="O2007" s="297">
        <v>7.1</v>
      </c>
    </row>
    <row r="2008" spans="1:15">
      <c r="A2008" s="296">
        <v>42998</v>
      </c>
      <c r="B2008" s="393"/>
      <c r="C2008" s="101">
        <v>13.41</v>
      </c>
      <c r="D2008" s="101">
        <v>1.62</v>
      </c>
      <c r="E2008" s="393"/>
      <c r="F2008" s="101">
        <v>8.32</v>
      </c>
      <c r="G2008" s="101">
        <v>1.45</v>
      </c>
      <c r="H2008" s="393"/>
      <c r="I2008" s="101">
        <v>13.03</v>
      </c>
      <c r="J2008" s="101">
        <v>1.98</v>
      </c>
      <c r="K2008" s="393"/>
      <c r="L2008" s="393"/>
      <c r="M2008" s="297">
        <v>2.12</v>
      </c>
      <c r="N2008" s="297">
        <v>3.57</v>
      </c>
      <c r="O2008" s="297">
        <v>7.06</v>
      </c>
    </row>
    <row r="2009" spans="1:15">
      <c r="A2009" s="296">
        <v>42999</v>
      </c>
      <c r="B2009" s="393"/>
      <c r="C2009" s="102">
        <v>13.4</v>
      </c>
      <c r="D2009" s="102">
        <v>1.64</v>
      </c>
      <c r="E2009" s="393"/>
      <c r="F2009" s="102">
        <v>8.32</v>
      </c>
      <c r="G2009" s="102">
        <v>1.47</v>
      </c>
      <c r="H2009" s="393"/>
      <c r="I2009" s="102">
        <v>13.02</v>
      </c>
      <c r="J2009" s="102">
        <v>2</v>
      </c>
      <c r="K2009" s="393"/>
      <c r="L2009" s="393"/>
      <c r="M2009" s="297">
        <v>2.13</v>
      </c>
      <c r="N2009" s="297">
        <v>3.59</v>
      </c>
      <c r="O2009" s="297">
        <v>7.08</v>
      </c>
    </row>
    <row r="2010" spans="1:15">
      <c r="A2010" s="296">
        <v>43000</v>
      </c>
      <c r="B2010" s="393"/>
      <c r="C2010" s="101">
        <v>13.4</v>
      </c>
      <c r="D2010" s="101">
        <v>1.64</v>
      </c>
      <c r="E2010" s="393"/>
      <c r="F2010" s="101">
        <v>8.32</v>
      </c>
      <c r="G2010" s="101">
        <v>1.47</v>
      </c>
      <c r="H2010" s="393"/>
      <c r="I2010" s="101">
        <v>13.02</v>
      </c>
      <c r="J2010" s="101">
        <v>2</v>
      </c>
      <c r="K2010" s="393"/>
      <c r="L2010" s="393"/>
      <c r="M2010" s="297">
        <v>2.12</v>
      </c>
      <c r="N2010" s="297">
        <v>3.53</v>
      </c>
      <c r="O2010" s="297">
        <v>7.08</v>
      </c>
    </row>
    <row r="2011" spans="1:15">
      <c r="A2011" s="296">
        <v>43003</v>
      </c>
      <c r="B2011" s="393"/>
      <c r="C2011" s="102">
        <v>13.39</v>
      </c>
      <c r="D2011" s="102">
        <v>1.59</v>
      </c>
      <c r="E2011" s="393"/>
      <c r="F2011" s="102">
        <v>8.31</v>
      </c>
      <c r="G2011" s="102">
        <v>1.42</v>
      </c>
      <c r="H2011" s="393"/>
      <c r="I2011" s="102">
        <v>13.01</v>
      </c>
      <c r="J2011" s="102">
        <v>1.95</v>
      </c>
      <c r="K2011" s="393"/>
      <c r="L2011" s="393"/>
      <c r="M2011" s="297">
        <v>2.11</v>
      </c>
      <c r="N2011" s="297">
        <v>3.51</v>
      </c>
      <c r="O2011" s="297">
        <v>7.09</v>
      </c>
    </row>
    <row r="2012" spans="1:15">
      <c r="A2012" s="296">
        <v>43004</v>
      </c>
      <c r="B2012" s="393"/>
      <c r="C2012" s="101">
        <v>13.39</v>
      </c>
      <c r="D2012" s="101">
        <v>1.6</v>
      </c>
      <c r="E2012" s="393"/>
      <c r="F2012" s="101">
        <v>8.31</v>
      </c>
      <c r="G2012" s="101">
        <v>1.43</v>
      </c>
      <c r="H2012" s="393"/>
      <c r="I2012" s="101">
        <v>13.01</v>
      </c>
      <c r="J2012" s="101">
        <v>1.97</v>
      </c>
      <c r="K2012" s="393"/>
      <c r="L2012" s="393"/>
      <c r="M2012" s="297">
        <v>2.12</v>
      </c>
      <c r="N2012" s="297">
        <v>3.53</v>
      </c>
      <c r="O2012" s="297">
        <v>7.14</v>
      </c>
    </row>
    <row r="2013" spans="1:15">
      <c r="A2013" s="296">
        <v>43005</v>
      </c>
      <c r="B2013" s="393"/>
      <c r="C2013" s="102">
        <v>13.39</v>
      </c>
      <c r="D2013" s="102">
        <v>1.65</v>
      </c>
      <c r="E2013" s="393"/>
      <c r="F2013" s="102">
        <v>8.3000000000000007</v>
      </c>
      <c r="G2013" s="102">
        <v>1.47</v>
      </c>
      <c r="H2013" s="393"/>
      <c r="I2013" s="102">
        <v>13.01</v>
      </c>
      <c r="J2013" s="102">
        <v>2.0099999999999998</v>
      </c>
      <c r="K2013" s="393"/>
      <c r="L2013" s="393"/>
      <c r="M2013" s="297">
        <v>2.12</v>
      </c>
      <c r="N2013" s="297">
        <v>3.52</v>
      </c>
      <c r="O2013" s="297">
        <v>7.1</v>
      </c>
    </row>
    <row r="2014" spans="1:15">
      <c r="A2014" s="296">
        <v>43006</v>
      </c>
      <c r="B2014" s="393"/>
      <c r="C2014" s="101">
        <v>13.38</v>
      </c>
      <c r="D2014" s="101">
        <v>1.67</v>
      </c>
      <c r="E2014" s="393"/>
      <c r="F2014" s="101">
        <v>8.3000000000000007</v>
      </c>
      <c r="G2014" s="101">
        <v>1.48</v>
      </c>
      <c r="H2014" s="393"/>
      <c r="I2014" s="101">
        <v>13</v>
      </c>
      <c r="J2014" s="101">
        <v>2.0299999999999998</v>
      </c>
      <c r="K2014" s="393"/>
      <c r="L2014" s="393"/>
      <c r="M2014" s="297">
        <v>2.13</v>
      </c>
      <c r="N2014" s="297">
        <v>3.47</v>
      </c>
      <c r="O2014" s="297">
        <v>7.07</v>
      </c>
    </row>
    <row r="2015" spans="1:15">
      <c r="A2015" s="296">
        <v>43007</v>
      </c>
      <c r="B2015" s="393"/>
      <c r="C2015" s="102">
        <v>13.38</v>
      </c>
      <c r="D2015" s="102">
        <v>1.64</v>
      </c>
      <c r="E2015" s="393"/>
      <c r="F2015" s="102">
        <v>8.3000000000000007</v>
      </c>
      <c r="G2015" s="102">
        <v>1.47</v>
      </c>
      <c r="H2015" s="393"/>
      <c r="I2015" s="102">
        <v>13</v>
      </c>
      <c r="J2015" s="102">
        <v>2.0099999999999998</v>
      </c>
      <c r="K2015" s="393"/>
      <c r="L2015" s="393"/>
      <c r="M2015" s="297">
        <v>2.12</v>
      </c>
      <c r="N2015" s="297">
        <v>3.46</v>
      </c>
      <c r="O2015" s="297">
        <v>6.97</v>
      </c>
    </row>
    <row r="2016" spans="1:15">
      <c r="A2016" s="296">
        <v>43008</v>
      </c>
      <c r="B2016" s="393"/>
      <c r="C2016" s="101">
        <v>13.38</v>
      </c>
      <c r="D2016" s="101">
        <v>1.64</v>
      </c>
      <c r="E2016" s="393"/>
      <c r="F2016" s="101">
        <v>8.2899999999999991</v>
      </c>
      <c r="G2016" s="101">
        <v>1.47</v>
      </c>
      <c r="H2016" s="393"/>
      <c r="I2016" s="101">
        <v>13</v>
      </c>
      <c r="J2016" s="101">
        <v>2.0099999999999998</v>
      </c>
      <c r="K2016" s="393"/>
      <c r="L2016" s="393"/>
      <c r="M2016" s="297"/>
      <c r="N2016" s="297"/>
      <c r="O2016" s="297"/>
    </row>
    <row r="2017" spans="1:15">
      <c r="A2017" s="296">
        <v>43010</v>
      </c>
      <c r="B2017" s="393"/>
      <c r="C2017" s="102">
        <v>13.55</v>
      </c>
      <c r="D2017" s="102">
        <v>1.64</v>
      </c>
      <c r="E2017" s="393"/>
      <c r="F2017" s="102">
        <v>8.42</v>
      </c>
      <c r="G2017" s="102">
        <v>1.49</v>
      </c>
      <c r="H2017" s="393"/>
      <c r="I2017" s="102">
        <v>13.01</v>
      </c>
      <c r="J2017" s="102">
        <v>1.99</v>
      </c>
      <c r="K2017" s="393"/>
      <c r="L2017" s="393"/>
      <c r="M2017" s="297">
        <v>2.14</v>
      </c>
      <c r="N2017" s="297">
        <v>3.47</v>
      </c>
      <c r="O2017" s="297">
        <v>7.64</v>
      </c>
    </row>
    <row r="2018" spans="1:15">
      <c r="A2018" s="296">
        <v>43011</v>
      </c>
      <c r="B2018" s="393"/>
      <c r="C2018" s="101">
        <v>13.55</v>
      </c>
      <c r="D2018" s="101">
        <v>1.65</v>
      </c>
      <c r="E2018" s="393"/>
      <c r="F2018" s="101">
        <v>8.42</v>
      </c>
      <c r="G2018" s="101">
        <v>1.49</v>
      </c>
      <c r="H2018" s="393"/>
      <c r="I2018" s="101">
        <v>13.01</v>
      </c>
      <c r="J2018" s="101">
        <v>2</v>
      </c>
      <c r="K2018" s="393"/>
      <c r="L2018" s="393"/>
      <c r="M2018" s="297">
        <v>2.12</v>
      </c>
      <c r="N2018" s="297">
        <v>3.43</v>
      </c>
      <c r="O2018" s="297">
        <v>7.59</v>
      </c>
    </row>
    <row r="2019" spans="1:15">
      <c r="A2019" s="296">
        <v>43012</v>
      </c>
      <c r="B2019" s="393"/>
      <c r="C2019" s="102">
        <v>13.54</v>
      </c>
      <c r="D2019" s="102">
        <v>1.63</v>
      </c>
      <c r="E2019" s="393"/>
      <c r="F2019" s="102">
        <v>8.42</v>
      </c>
      <c r="G2019" s="102">
        <v>1.49</v>
      </c>
      <c r="H2019" s="393"/>
      <c r="I2019" s="102">
        <v>13</v>
      </c>
      <c r="J2019" s="102">
        <v>1.99</v>
      </c>
      <c r="K2019" s="393"/>
      <c r="L2019" s="393"/>
      <c r="M2019" s="297">
        <v>2.12</v>
      </c>
      <c r="N2019" s="297">
        <v>3.41</v>
      </c>
      <c r="O2019" s="297">
        <v>7.57</v>
      </c>
    </row>
    <row r="2020" spans="1:15">
      <c r="A2020" s="296">
        <v>43013</v>
      </c>
      <c r="B2020" s="393"/>
      <c r="C2020" s="101">
        <v>13.54</v>
      </c>
      <c r="D2020" s="101">
        <v>1.64</v>
      </c>
      <c r="E2020" s="393"/>
      <c r="F2020" s="101">
        <v>8.41</v>
      </c>
      <c r="G2020" s="101">
        <v>1.49</v>
      </c>
      <c r="H2020" s="393"/>
      <c r="I2020" s="101">
        <v>13</v>
      </c>
      <c r="J2020" s="101">
        <v>1.99</v>
      </c>
      <c r="K2020" s="393"/>
      <c r="L2020" s="393"/>
      <c r="M2020" s="297">
        <v>2.11</v>
      </c>
      <c r="N2020" s="297">
        <v>3.38</v>
      </c>
      <c r="O2020" s="297">
        <v>7.47</v>
      </c>
    </row>
    <row r="2021" spans="1:15">
      <c r="A2021" s="296">
        <v>43014</v>
      </c>
      <c r="B2021" s="393"/>
      <c r="C2021" s="102">
        <v>13.54</v>
      </c>
      <c r="D2021" s="102">
        <v>1.65</v>
      </c>
      <c r="E2021" s="393"/>
      <c r="F2021" s="102">
        <v>8.41</v>
      </c>
      <c r="G2021" s="102">
        <v>1.5</v>
      </c>
      <c r="H2021" s="393"/>
      <c r="I2021" s="102">
        <v>13</v>
      </c>
      <c r="J2021" s="102">
        <v>2</v>
      </c>
      <c r="K2021" s="393"/>
      <c r="L2021" s="393"/>
      <c r="M2021" s="297">
        <v>2.11</v>
      </c>
      <c r="N2021" s="297">
        <v>3.36</v>
      </c>
      <c r="O2021" s="297">
        <v>7.47</v>
      </c>
    </row>
    <row r="2022" spans="1:15">
      <c r="A2022" s="296">
        <v>43017</v>
      </c>
      <c r="B2022" s="393"/>
      <c r="C2022" s="101">
        <v>13.53</v>
      </c>
      <c r="D2022" s="101">
        <v>1.63</v>
      </c>
      <c r="E2022" s="393"/>
      <c r="F2022" s="101">
        <v>8.4</v>
      </c>
      <c r="G2022" s="101">
        <v>1.47</v>
      </c>
      <c r="H2022" s="393"/>
      <c r="I2022" s="101">
        <v>12.99</v>
      </c>
      <c r="J2022" s="101">
        <v>1.98</v>
      </c>
      <c r="K2022" s="393"/>
      <c r="L2022" s="393"/>
      <c r="M2022" s="297">
        <v>2.09</v>
      </c>
      <c r="N2022" s="297">
        <v>3.32</v>
      </c>
      <c r="O2022" s="297">
        <v>7.46</v>
      </c>
    </row>
    <row r="2023" spans="1:15">
      <c r="A2023" s="296">
        <v>43018</v>
      </c>
      <c r="B2023" s="393"/>
      <c r="C2023" s="102">
        <v>13.53</v>
      </c>
      <c r="D2023" s="102">
        <v>1.62</v>
      </c>
      <c r="E2023" s="393"/>
      <c r="F2023" s="102">
        <v>8.4</v>
      </c>
      <c r="G2023" s="102">
        <v>1.47</v>
      </c>
      <c r="H2023" s="393"/>
      <c r="I2023" s="102">
        <v>12.99</v>
      </c>
      <c r="J2023" s="102">
        <v>1.97</v>
      </c>
      <c r="K2023" s="393"/>
      <c r="L2023" s="393"/>
      <c r="M2023" s="297">
        <v>2.09</v>
      </c>
      <c r="N2023" s="297">
        <v>3.36</v>
      </c>
      <c r="O2023" s="297">
        <v>7.42</v>
      </c>
    </row>
    <row r="2024" spans="1:15">
      <c r="A2024" s="296">
        <v>43019</v>
      </c>
      <c r="B2024" s="393"/>
      <c r="C2024" s="101">
        <v>13.52</v>
      </c>
      <c r="D2024" s="101">
        <v>1.63</v>
      </c>
      <c r="E2024" s="393"/>
      <c r="F2024" s="101">
        <v>8.4</v>
      </c>
      <c r="G2024" s="101">
        <v>1.47</v>
      </c>
      <c r="H2024" s="393"/>
      <c r="I2024" s="101">
        <v>12.98</v>
      </c>
      <c r="J2024" s="101">
        <v>1.97</v>
      </c>
      <c r="K2024" s="393"/>
      <c r="L2024" s="393"/>
      <c r="M2024" s="297">
        <v>2.08</v>
      </c>
      <c r="N2024" s="297">
        <v>3.26</v>
      </c>
      <c r="O2024" s="297">
        <v>7.4</v>
      </c>
    </row>
    <row r="2025" spans="1:15">
      <c r="A2025" s="296">
        <v>43020</v>
      </c>
      <c r="B2025" s="393"/>
      <c r="C2025" s="102">
        <v>13.52</v>
      </c>
      <c r="D2025" s="102">
        <v>1.62</v>
      </c>
      <c r="E2025" s="393"/>
      <c r="F2025" s="102">
        <v>8.39</v>
      </c>
      <c r="G2025" s="102">
        <v>1.45</v>
      </c>
      <c r="H2025" s="393"/>
      <c r="I2025" s="102">
        <v>12.98</v>
      </c>
      <c r="J2025" s="102">
        <v>1.96</v>
      </c>
      <c r="K2025" s="393"/>
      <c r="L2025" s="393"/>
      <c r="M2025" s="297">
        <v>2.0699999999999998</v>
      </c>
      <c r="N2025" s="297">
        <v>3.23</v>
      </c>
      <c r="O2025" s="297">
        <v>7.29</v>
      </c>
    </row>
    <row r="2026" spans="1:15">
      <c r="A2026" s="296">
        <v>43021</v>
      </c>
      <c r="B2026" s="393"/>
      <c r="C2026" s="101">
        <v>13.52</v>
      </c>
      <c r="D2026" s="101">
        <v>1.58</v>
      </c>
      <c r="E2026" s="393"/>
      <c r="F2026" s="101">
        <v>8.39</v>
      </c>
      <c r="G2026" s="101">
        <v>1.41</v>
      </c>
      <c r="H2026" s="393"/>
      <c r="I2026" s="101">
        <v>12.98</v>
      </c>
      <c r="J2026" s="101">
        <v>1.93</v>
      </c>
      <c r="K2026" s="393"/>
      <c r="L2026" s="393"/>
      <c r="M2026" s="297">
        <v>2.0299999999999998</v>
      </c>
      <c r="N2026" s="297">
        <v>3.21</v>
      </c>
      <c r="O2026" s="297">
        <v>7.29</v>
      </c>
    </row>
    <row r="2027" spans="1:15">
      <c r="A2027" s="296">
        <v>43024</v>
      </c>
      <c r="B2027" s="393"/>
      <c r="C2027" s="102">
        <v>13.51</v>
      </c>
      <c r="D2027" s="102">
        <v>1.55</v>
      </c>
      <c r="E2027" s="393"/>
      <c r="F2027" s="102">
        <v>8.3800000000000008</v>
      </c>
      <c r="G2027" s="102">
        <v>1.38</v>
      </c>
      <c r="H2027" s="393"/>
      <c r="I2027" s="102">
        <v>12.97</v>
      </c>
      <c r="J2027" s="102">
        <v>1.89</v>
      </c>
      <c r="K2027" s="393"/>
      <c r="L2027" s="393"/>
      <c r="M2027" s="297">
        <v>2.02</v>
      </c>
      <c r="N2027" s="297">
        <v>3.17</v>
      </c>
      <c r="O2027" s="297">
        <v>7.13</v>
      </c>
    </row>
    <row r="2028" spans="1:15">
      <c r="A2028" s="296">
        <v>43025</v>
      </c>
      <c r="B2028" s="393"/>
      <c r="C2028" s="101">
        <v>13.51</v>
      </c>
      <c r="D2028" s="101">
        <v>1.53</v>
      </c>
      <c r="E2028" s="393"/>
      <c r="F2028" s="101">
        <v>8.3800000000000008</v>
      </c>
      <c r="G2028" s="101">
        <v>1.37</v>
      </c>
      <c r="H2028" s="393"/>
      <c r="I2028" s="101">
        <v>12.97</v>
      </c>
      <c r="J2028" s="101">
        <v>1.88</v>
      </c>
      <c r="K2028" s="393"/>
      <c r="L2028" s="393"/>
      <c r="M2028" s="297">
        <v>2</v>
      </c>
      <c r="N2028" s="297">
        <v>3.1</v>
      </c>
      <c r="O2028" s="297">
        <v>7.11</v>
      </c>
    </row>
    <row r="2029" spans="1:15">
      <c r="A2029" s="296">
        <v>43026</v>
      </c>
      <c r="B2029" s="393"/>
      <c r="C2029" s="102">
        <v>13.51</v>
      </c>
      <c r="D2029" s="102">
        <v>1.55</v>
      </c>
      <c r="E2029" s="393"/>
      <c r="F2029" s="102">
        <v>8.3800000000000008</v>
      </c>
      <c r="G2029" s="102">
        <v>1.38</v>
      </c>
      <c r="H2029" s="393"/>
      <c r="I2029" s="102">
        <v>12.97</v>
      </c>
      <c r="J2029" s="102">
        <v>1.9</v>
      </c>
      <c r="K2029" s="393"/>
      <c r="L2029" s="393"/>
      <c r="M2029" s="297">
        <v>2</v>
      </c>
      <c r="N2029" s="297">
        <v>3.14</v>
      </c>
      <c r="O2029" s="297">
        <v>7.16</v>
      </c>
    </row>
    <row r="2030" spans="1:15">
      <c r="A2030" s="296">
        <v>43027</v>
      </c>
      <c r="B2030" s="393"/>
      <c r="C2030" s="101">
        <v>13.5</v>
      </c>
      <c r="D2030" s="101">
        <v>1.54</v>
      </c>
      <c r="E2030" s="393"/>
      <c r="F2030" s="101">
        <v>8.3699999999999992</v>
      </c>
      <c r="G2030" s="101">
        <v>1.38</v>
      </c>
      <c r="H2030" s="393"/>
      <c r="I2030" s="101">
        <v>12.96</v>
      </c>
      <c r="J2030" s="101">
        <v>1.89</v>
      </c>
      <c r="K2030" s="393"/>
      <c r="L2030" s="393"/>
      <c r="M2030" s="297">
        <v>2</v>
      </c>
      <c r="N2030" s="297">
        <v>3.14</v>
      </c>
      <c r="O2030" s="297">
        <v>7.19</v>
      </c>
    </row>
    <row r="2031" spans="1:15">
      <c r="A2031" s="296">
        <v>43028</v>
      </c>
      <c r="B2031" s="393"/>
      <c r="C2031" s="102">
        <v>13.5</v>
      </c>
      <c r="D2031" s="102">
        <v>1.59</v>
      </c>
      <c r="E2031" s="393"/>
      <c r="F2031" s="102">
        <v>8.3699999999999992</v>
      </c>
      <c r="G2031" s="102">
        <v>1.42</v>
      </c>
      <c r="H2031" s="393"/>
      <c r="I2031" s="102">
        <v>12.96</v>
      </c>
      <c r="J2031" s="102">
        <v>1.94</v>
      </c>
      <c r="K2031" s="393"/>
      <c r="L2031" s="393"/>
      <c r="M2031" s="297">
        <v>2.02</v>
      </c>
      <c r="N2031" s="297">
        <v>3.2</v>
      </c>
      <c r="O2031" s="297">
        <v>7.2</v>
      </c>
    </row>
    <row r="2032" spans="1:15">
      <c r="A2032" s="296">
        <v>43031</v>
      </c>
      <c r="B2032" s="393"/>
      <c r="C2032" s="101">
        <v>13.49</v>
      </c>
      <c r="D2032" s="101">
        <v>1.58</v>
      </c>
      <c r="E2032" s="393"/>
      <c r="F2032" s="101">
        <v>8.36</v>
      </c>
      <c r="G2032" s="101">
        <v>1.41</v>
      </c>
      <c r="H2032" s="393"/>
      <c r="I2032" s="101">
        <v>12.95</v>
      </c>
      <c r="J2032" s="101">
        <v>1.93</v>
      </c>
      <c r="K2032" s="393"/>
      <c r="L2032" s="393"/>
      <c r="M2032" s="297">
        <v>2</v>
      </c>
      <c r="N2032" s="297">
        <v>3.17</v>
      </c>
      <c r="O2032" s="297">
        <v>7.17</v>
      </c>
    </row>
    <row r="2033" spans="1:15">
      <c r="A2033" s="296">
        <v>43032</v>
      </c>
      <c r="B2033" s="393"/>
      <c r="C2033" s="102">
        <v>13.49</v>
      </c>
      <c r="D2033" s="102">
        <v>1.61</v>
      </c>
      <c r="E2033" s="393"/>
      <c r="F2033" s="102">
        <v>8.36</v>
      </c>
      <c r="G2033" s="102">
        <v>1.44</v>
      </c>
      <c r="H2033" s="393"/>
      <c r="I2033" s="102">
        <v>12.95</v>
      </c>
      <c r="J2033" s="102">
        <v>1.97</v>
      </c>
      <c r="K2033" s="393"/>
      <c r="L2033" s="393"/>
      <c r="M2033" s="297">
        <v>2</v>
      </c>
      <c r="N2033" s="297">
        <v>3.18</v>
      </c>
      <c r="O2033" s="297">
        <v>7.11</v>
      </c>
    </row>
    <row r="2034" spans="1:15">
      <c r="A2034" s="296">
        <v>43033</v>
      </c>
      <c r="B2034" s="393"/>
      <c r="C2034" s="101">
        <v>13.49</v>
      </c>
      <c r="D2034" s="101">
        <v>1.62</v>
      </c>
      <c r="E2034" s="393"/>
      <c r="F2034" s="101">
        <v>8.36</v>
      </c>
      <c r="G2034" s="101">
        <v>1.45</v>
      </c>
      <c r="H2034" s="393"/>
      <c r="I2034" s="101">
        <v>12.95</v>
      </c>
      <c r="J2034" s="101">
        <v>1.98</v>
      </c>
      <c r="K2034" s="393"/>
      <c r="L2034" s="393"/>
      <c r="M2034" s="297">
        <v>2</v>
      </c>
      <c r="N2034" s="297">
        <v>3.18</v>
      </c>
      <c r="O2034" s="297">
        <v>7.13</v>
      </c>
    </row>
    <row r="2035" spans="1:15">
      <c r="A2035" s="296">
        <v>43034</v>
      </c>
      <c r="B2035" s="393"/>
      <c r="C2035" s="102">
        <v>13.48</v>
      </c>
      <c r="D2035" s="102">
        <v>1.58</v>
      </c>
      <c r="E2035" s="393"/>
      <c r="F2035" s="102">
        <v>8.36</v>
      </c>
      <c r="G2035" s="102">
        <v>1.41</v>
      </c>
      <c r="H2035" s="393"/>
      <c r="I2035" s="102">
        <v>12.94</v>
      </c>
      <c r="J2035" s="102">
        <v>1.94</v>
      </c>
      <c r="K2035" s="393"/>
      <c r="L2035" s="393"/>
      <c r="M2035" s="297">
        <v>2</v>
      </c>
      <c r="N2035" s="297">
        <v>3.21</v>
      </c>
      <c r="O2035" s="297">
        <v>7.16</v>
      </c>
    </row>
    <row r="2036" spans="1:15">
      <c r="A2036" s="296">
        <v>43035</v>
      </c>
      <c r="B2036" s="393"/>
      <c r="C2036" s="101">
        <v>13.48</v>
      </c>
      <c r="D2036" s="101">
        <v>1.53</v>
      </c>
      <c r="E2036" s="393"/>
      <c r="F2036" s="101">
        <v>8.35</v>
      </c>
      <c r="G2036" s="101">
        <v>1.34</v>
      </c>
      <c r="H2036" s="393"/>
      <c r="I2036" s="101">
        <v>12.94</v>
      </c>
      <c r="J2036" s="101">
        <v>1.88</v>
      </c>
      <c r="K2036" s="393"/>
      <c r="L2036" s="393"/>
      <c r="M2036" s="297">
        <v>1.97</v>
      </c>
      <c r="N2036" s="297">
        <v>3.19</v>
      </c>
      <c r="O2036" s="297">
        <v>7.15</v>
      </c>
    </row>
    <row r="2037" spans="1:15">
      <c r="A2037" s="296">
        <v>43038</v>
      </c>
      <c r="B2037" s="393"/>
      <c r="C2037" s="102">
        <v>13.47</v>
      </c>
      <c r="D2037" s="102">
        <v>1.49</v>
      </c>
      <c r="E2037" s="393"/>
      <c r="F2037" s="102">
        <v>8.34</v>
      </c>
      <c r="G2037" s="102">
        <v>1.31</v>
      </c>
      <c r="H2037" s="393"/>
      <c r="I2037" s="102">
        <v>12.93</v>
      </c>
      <c r="J2037" s="102">
        <v>1.83</v>
      </c>
      <c r="K2037" s="393"/>
      <c r="L2037" s="393"/>
      <c r="M2037" s="297">
        <v>1.94</v>
      </c>
      <c r="N2037" s="297">
        <v>3.1</v>
      </c>
      <c r="O2037" s="297">
        <v>7.08</v>
      </c>
    </row>
    <row r="2038" spans="1:15">
      <c r="A2038" s="296">
        <v>43039</v>
      </c>
      <c r="B2038" s="393"/>
      <c r="C2038" s="101">
        <v>13.47</v>
      </c>
      <c r="D2038" s="101">
        <v>1.46</v>
      </c>
      <c r="E2038" s="393"/>
      <c r="F2038" s="101">
        <v>8.34</v>
      </c>
      <c r="G2038" s="101">
        <v>1.28</v>
      </c>
      <c r="H2038" s="393"/>
      <c r="I2038" s="101">
        <v>12.93</v>
      </c>
      <c r="J2038" s="101">
        <v>1.8</v>
      </c>
      <c r="K2038" s="393"/>
      <c r="L2038" s="393"/>
      <c r="M2038" s="297">
        <v>1.94</v>
      </c>
      <c r="N2038" s="297">
        <v>3.32</v>
      </c>
      <c r="O2038" s="297">
        <v>7.37</v>
      </c>
    </row>
    <row r="2039" spans="1:15">
      <c r="A2039" s="296">
        <v>43040</v>
      </c>
      <c r="B2039" s="393"/>
      <c r="C2039" s="102">
        <v>13.67</v>
      </c>
      <c r="D2039" s="102">
        <v>1.47</v>
      </c>
      <c r="E2039" s="393"/>
      <c r="F2039" s="102">
        <v>8.43</v>
      </c>
      <c r="G2039" s="102">
        <v>1.27</v>
      </c>
      <c r="H2039" s="393"/>
      <c r="I2039" s="102">
        <v>12.96</v>
      </c>
      <c r="J2039" s="102">
        <v>1.81</v>
      </c>
      <c r="K2039" s="393"/>
      <c r="L2039" s="393"/>
      <c r="M2039" s="297">
        <v>1.97</v>
      </c>
      <c r="N2039" s="297">
        <v>3.3</v>
      </c>
      <c r="O2039" s="297">
        <v>7.35</v>
      </c>
    </row>
    <row r="2040" spans="1:15">
      <c r="A2040" s="296">
        <v>43041</v>
      </c>
      <c r="B2040" s="393"/>
      <c r="C2040" s="101">
        <v>13.66</v>
      </c>
      <c r="D2040" s="101">
        <v>1.47</v>
      </c>
      <c r="E2040" s="393"/>
      <c r="F2040" s="101">
        <v>8.43</v>
      </c>
      <c r="G2040" s="101">
        <v>1.27</v>
      </c>
      <c r="H2040" s="393"/>
      <c r="I2040" s="101">
        <v>12.95</v>
      </c>
      <c r="J2040" s="101">
        <v>1.81</v>
      </c>
      <c r="K2040" s="393"/>
      <c r="L2040" s="393"/>
      <c r="M2040" s="297">
        <v>1.95</v>
      </c>
      <c r="N2040" s="297">
        <v>3.27</v>
      </c>
      <c r="O2040" s="297">
        <v>7.3</v>
      </c>
    </row>
    <row r="2041" spans="1:15">
      <c r="A2041" s="296">
        <v>43042</v>
      </c>
      <c r="B2041" s="393"/>
      <c r="C2041" s="102">
        <v>13.66</v>
      </c>
      <c r="D2041" s="102">
        <v>1.46</v>
      </c>
      <c r="E2041" s="393"/>
      <c r="F2041" s="102">
        <v>8.43</v>
      </c>
      <c r="G2041" s="102">
        <v>1.27</v>
      </c>
      <c r="H2041" s="393"/>
      <c r="I2041" s="102">
        <v>12.95</v>
      </c>
      <c r="J2041" s="102">
        <v>1.8</v>
      </c>
      <c r="K2041" s="393"/>
      <c r="L2041" s="393"/>
      <c r="M2041" s="297">
        <v>1.94</v>
      </c>
      <c r="N2041" s="297">
        <v>3.27</v>
      </c>
      <c r="O2041" s="297">
        <v>7.33</v>
      </c>
    </row>
    <row r="2042" spans="1:15">
      <c r="A2042" s="296">
        <v>43045</v>
      </c>
      <c r="B2042" s="393"/>
      <c r="C2042" s="101">
        <v>13.65</v>
      </c>
      <c r="D2042" s="101">
        <v>1.44</v>
      </c>
      <c r="E2042" s="393"/>
      <c r="F2042" s="101">
        <v>8.42</v>
      </c>
      <c r="G2042" s="101">
        <v>1.24</v>
      </c>
      <c r="H2042" s="393"/>
      <c r="I2042" s="101">
        <v>12.94</v>
      </c>
      <c r="J2042" s="101">
        <v>1.78</v>
      </c>
      <c r="K2042" s="393"/>
      <c r="L2042" s="393"/>
      <c r="M2042" s="297">
        <v>1.91</v>
      </c>
      <c r="N2042" s="297">
        <v>3.34</v>
      </c>
      <c r="O2042" s="297">
        <v>7.26</v>
      </c>
    </row>
    <row r="2043" spans="1:15">
      <c r="A2043" s="296">
        <v>43046</v>
      </c>
      <c r="B2043" s="393"/>
      <c r="C2043" s="102">
        <v>13.65</v>
      </c>
      <c r="D2043" s="102">
        <v>1.43</v>
      </c>
      <c r="E2043" s="393"/>
      <c r="F2043" s="102">
        <v>8.42</v>
      </c>
      <c r="G2043" s="102">
        <v>1.24</v>
      </c>
      <c r="H2043" s="393"/>
      <c r="I2043" s="102">
        <v>12.94</v>
      </c>
      <c r="J2043" s="102">
        <v>1.77</v>
      </c>
      <c r="K2043" s="393"/>
      <c r="L2043" s="393"/>
      <c r="M2043" s="297">
        <v>1.91</v>
      </c>
      <c r="N2043" s="297">
        <v>3.35</v>
      </c>
      <c r="O2043" s="297">
        <v>7.24</v>
      </c>
    </row>
    <row r="2044" spans="1:15">
      <c r="A2044" s="296">
        <v>43047</v>
      </c>
      <c r="B2044" s="393"/>
      <c r="C2044" s="101">
        <v>13.65</v>
      </c>
      <c r="D2044" s="101">
        <v>1.43</v>
      </c>
      <c r="E2044" s="393"/>
      <c r="F2044" s="101">
        <v>8.41</v>
      </c>
      <c r="G2044" s="101">
        <v>1.24</v>
      </c>
      <c r="H2044" s="393"/>
      <c r="I2044" s="101">
        <v>12.94</v>
      </c>
      <c r="J2044" s="101">
        <v>1.78</v>
      </c>
      <c r="K2044" s="393"/>
      <c r="L2044" s="393"/>
      <c r="M2044" s="297">
        <v>1.94</v>
      </c>
      <c r="N2044" s="297">
        <v>3.52</v>
      </c>
      <c r="O2044" s="297">
        <v>7.49</v>
      </c>
    </row>
    <row r="2045" spans="1:15">
      <c r="A2045" s="296">
        <v>43048</v>
      </c>
      <c r="B2045" s="393"/>
      <c r="C2045" s="102">
        <v>13.65</v>
      </c>
      <c r="D2045" s="102">
        <v>1.5</v>
      </c>
      <c r="E2045" s="393"/>
      <c r="F2045" s="102">
        <v>8.41</v>
      </c>
      <c r="G2045" s="102">
        <v>1.3</v>
      </c>
      <c r="H2045" s="393"/>
      <c r="I2045" s="102">
        <v>12.93</v>
      </c>
      <c r="J2045" s="102">
        <v>1.86</v>
      </c>
      <c r="K2045" s="393"/>
      <c r="L2045" s="393"/>
      <c r="M2045" s="297">
        <v>2</v>
      </c>
      <c r="N2045" s="297">
        <v>3.72</v>
      </c>
      <c r="O2045" s="297">
        <v>7.61</v>
      </c>
    </row>
    <row r="2046" spans="1:15">
      <c r="A2046" s="296">
        <v>43049</v>
      </c>
      <c r="B2046" s="393"/>
      <c r="C2046" s="101">
        <v>13.64</v>
      </c>
      <c r="D2046" s="101">
        <v>1.53</v>
      </c>
      <c r="E2046" s="393"/>
      <c r="F2046" s="101">
        <v>8.41</v>
      </c>
      <c r="G2046" s="101">
        <v>1.33</v>
      </c>
      <c r="H2046" s="393"/>
      <c r="I2046" s="101">
        <v>12.93</v>
      </c>
      <c r="J2046" s="101">
        <v>1.89</v>
      </c>
      <c r="K2046" s="393"/>
      <c r="L2046" s="393"/>
      <c r="M2046" s="297">
        <v>2.06</v>
      </c>
      <c r="N2046" s="297">
        <v>3.97</v>
      </c>
      <c r="O2046" s="297">
        <v>7.9</v>
      </c>
    </row>
    <row r="2047" spans="1:15">
      <c r="A2047" s="296">
        <v>43052</v>
      </c>
      <c r="B2047" s="393"/>
      <c r="C2047" s="102">
        <v>13.63</v>
      </c>
      <c r="D2047" s="102">
        <v>1.54</v>
      </c>
      <c r="E2047" s="393"/>
      <c r="F2047" s="102">
        <v>8.4</v>
      </c>
      <c r="G2047" s="102">
        <v>1.35</v>
      </c>
      <c r="H2047" s="393"/>
      <c r="I2047" s="102">
        <v>12.92</v>
      </c>
      <c r="J2047" s="102">
        <v>1.91</v>
      </c>
      <c r="K2047" s="393"/>
      <c r="L2047" s="393"/>
      <c r="M2047" s="297">
        <v>2.0699999999999998</v>
      </c>
      <c r="N2047" s="297">
        <v>3.96</v>
      </c>
      <c r="O2047" s="297">
        <v>7.98</v>
      </c>
    </row>
    <row r="2048" spans="1:15">
      <c r="A2048" s="296">
        <v>43053</v>
      </c>
      <c r="B2048" s="393"/>
      <c r="C2048" s="101">
        <v>13.63</v>
      </c>
      <c r="D2048" s="101">
        <v>1.53</v>
      </c>
      <c r="E2048" s="393"/>
      <c r="F2048" s="101">
        <v>8.4</v>
      </c>
      <c r="G2048" s="101">
        <v>1.35</v>
      </c>
      <c r="H2048" s="393"/>
      <c r="I2048" s="101">
        <v>12.92</v>
      </c>
      <c r="J2048" s="101">
        <v>1.9</v>
      </c>
      <c r="K2048" s="393"/>
      <c r="L2048" s="393"/>
      <c r="M2048" s="297">
        <v>2.09</v>
      </c>
      <c r="N2048" s="297">
        <v>4.18</v>
      </c>
      <c r="O2048" s="297">
        <v>7.96</v>
      </c>
    </row>
    <row r="2049" spans="1:15">
      <c r="A2049" s="296">
        <v>43054</v>
      </c>
      <c r="B2049" s="393"/>
      <c r="C2049" s="102">
        <v>13.63</v>
      </c>
      <c r="D2049" s="102">
        <v>1.53</v>
      </c>
      <c r="E2049" s="393"/>
      <c r="F2049" s="102">
        <v>8.4</v>
      </c>
      <c r="G2049" s="102">
        <v>1.37</v>
      </c>
      <c r="H2049" s="393"/>
      <c r="I2049" s="102">
        <v>12.92</v>
      </c>
      <c r="J2049" s="102">
        <v>1.92</v>
      </c>
      <c r="K2049" s="393"/>
      <c r="L2049" s="393"/>
      <c r="M2049" s="297">
        <v>2.16</v>
      </c>
      <c r="N2049" s="297">
        <v>4.38</v>
      </c>
      <c r="O2049" s="297">
        <v>8.19</v>
      </c>
    </row>
    <row r="2050" spans="1:15">
      <c r="A2050" s="296">
        <v>43055</v>
      </c>
      <c r="B2050" s="393"/>
      <c r="C2050" s="101">
        <v>13.63</v>
      </c>
      <c r="D2050" s="101">
        <v>1.53</v>
      </c>
      <c r="E2050" s="393"/>
      <c r="F2050" s="101">
        <v>8.39</v>
      </c>
      <c r="G2050" s="101">
        <v>1.36</v>
      </c>
      <c r="H2050" s="393"/>
      <c r="I2050" s="101">
        <v>12.91</v>
      </c>
      <c r="J2050" s="101">
        <v>1.92</v>
      </c>
      <c r="K2050" s="393"/>
      <c r="L2050" s="393"/>
      <c r="M2050" s="297">
        <v>2.12</v>
      </c>
      <c r="N2050" s="297">
        <v>4.22</v>
      </c>
      <c r="O2050" s="297">
        <v>8.08</v>
      </c>
    </row>
    <row r="2051" spans="1:15">
      <c r="A2051" s="296">
        <v>43056</v>
      </c>
      <c r="B2051" s="393"/>
      <c r="C2051" s="102">
        <v>13.62</v>
      </c>
      <c r="D2051" s="102">
        <v>1.52</v>
      </c>
      <c r="E2051" s="393"/>
      <c r="F2051" s="102">
        <v>8.39</v>
      </c>
      <c r="G2051" s="102">
        <v>1.35</v>
      </c>
      <c r="H2051" s="393"/>
      <c r="I2051" s="102">
        <v>12.91</v>
      </c>
      <c r="J2051" s="102">
        <v>1.91</v>
      </c>
      <c r="K2051" s="393"/>
      <c r="L2051" s="393"/>
      <c r="M2051" s="297">
        <v>2.11</v>
      </c>
      <c r="N2051" s="297">
        <v>4.28</v>
      </c>
      <c r="O2051" s="297">
        <v>8.0299999999999994</v>
      </c>
    </row>
    <row r="2052" spans="1:15">
      <c r="A2052" s="296">
        <v>43059</v>
      </c>
      <c r="B2052" s="393"/>
      <c r="C2052" s="101">
        <v>13.62</v>
      </c>
      <c r="D2052" s="101">
        <v>1.52</v>
      </c>
      <c r="E2052" s="393"/>
      <c r="F2052" s="101">
        <v>8.3800000000000008</v>
      </c>
      <c r="G2052" s="101">
        <v>1.34</v>
      </c>
      <c r="H2052" s="393"/>
      <c r="I2052" s="101">
        <v>12.9</v>
      </c>
      <c r="J2052" s="101">
        <v>1.9</v>
      </c>
      <c r="K2052" s="393"/>
      <c r="L2052" s="393"/>
      <c r="M2052" s="297">
        <v>2.1</v>
      </c>
      <c r="N2052" s="297">
        <v>4.22</v>
      </c>
      <c r="O2052" s="297">
        <v>8.0500000000000007</v>
      </c>
    </row>
    <row r="2053" spans="1:15">
      <c r="A2053" s="296">
        <v>43060</v>
      </c>
      <c r="B2053" s="393"/>
      <c r="C2053" s="102">
        <v>13.61</v>
      </c>
      <c r="D2053" s="102">
        <v>1.51</v>
      </c>
      <c r="E2053" s="393"/>
      <c r="F2053" s="102">
        <v>8.3800000000000008</v>
      </c>
      <c r="G2053" s="102">
        <v>1.34</v>
      </c>
      <c r="H2053" s="393"/>
      <c r="I2053" s="102">
        <v>12.9</v>
      </c>
      <c r="J2053" s="102">
        <v>1.88</v>
      </c>
      <c r="K2053" s="393"/>
      <c r="L2053" s="393"/>
      <c r="M2053" s="297">
        <v>2.08</v>
      </c>
      <c r="N2053" s="297">
        <v>4.1900000000000004</v>
      </c>
      <c r="O2053" s="297">
        <v>8.0500000000000007</v>
      </c>
    </row>
    <row r="2054" spans="1:15">
      <c r="A2054" s="296">
        <v>43061</v>
      </c>
      <c r="B2054" s="393"/>
      <c r="C2054" s="101">
        <v>13.61</v>
      </c>
      <c r="D2054" s="101">
        <v>1.51</v>
      </c>
      <c r="E2054" s="393"/>
      <c r="F2054" s="101">
        <v>8.3800000000000008</v>
      </c>
      <c r="G2054" s="101">
        <v>1.34</v>
      </c>
      <c r="H2054" s="393"/>
      <c r="I2054" s="101">
        <v>12.9</v>
      </c>
      <c r="J2054" s="101">
        <v>1.88</v>
      </c>
      <c r="K2054" s="393"/>
      <c r="L2054" s="393"/>
      <c r="M2054" s="297">
        <v>2.06</v>
      </c>
      <c r="N2054" s="297">
        <v>4.1900000000000004</v>
      </c>
      <c r="O2054" s="297">
        <v>7.99</v>
      </c>
    </row>
    <row r="2055" spans="1:15">
      <c r="A2055" s="296">
        <v>43062</v>
      </c>
      <c r="B2055" s="393"/>
      <c r="C2055" s="102">
        <v>13.61</v>
      </c>
      <c r="D2055" s="102">
        <v>1.5</v>
      </c>
      <c r="E2055" s="393"/>
      <c r="F2055" s="102">
        <v>8.3699999999999992</v>
      </c>
      <c r="G2055" s="102">
        <v>1.34</v>
      </c>
      <c r="H2055" s="393"/>
      <c r="I2055" s="102">
        <v>12.89</v>
      </c>
      <c r="J2055" s="102">
        <v>1.87</v>
      </c>
      <c r="K2055" s="393"/>
      <c r="L2055" s="393"/>
      <c r="M2055" s="297">
        <v>2.06</v>
      </c>
      <c r="N2055" s="297">
        <v>4.16</v>
      </c>
      <c r="O2055" s="297">
        <v>7.93</v>
      </c>
    </row>
    <row r="2056" spans="1:15">
      <c r="A2056" s="296">
        <v>43063</v>
      </c>
      <c r="B2056" s="393"/>
      <c r="C2056" s="101">
        <v>13.6</v>
      </c>
      <c r="D2056" s="101">
        <v>1.51</v>
      </c>
      <c r="E2056" s="393"/>
      <c r="F2056" s="101">
        <v>8.3699999999999992</v>
      </c>
      <c r="G2056" s="101">
        <v>1.34</v>
      </c>
      <c r="H2056" s="393"/>
      <c r="I2056" s="101">
        <v>12.89</v>
      </c>
      <c r="J2056" s="101">
        <v>1.88</v>
      </c>
      <c r="K2056" s="393"/>
      <c r="L2056" s="393"/>
      <c r="M2056" s="297">
        <v>2.0499999999999998</v>
      </c>
      <c r="N2056" s="297">
        <v>4.1399999999999997</v>
      </c>
      <c r="O2056" s="297">
        <v>7.9</v>
      </c>
    </row>
    <row r="2057" spans="1:15">
      <c r="A2057" s="296">
        <v>43066</v>
      </c>
      <c r="B2057" s="393"/>
      <c r="C2057" s="102">
        <v>13.6</v>
      </c>
      <c r="D2057" s="102">
        <v>1.49</v>
      </c>
      <c r="E2057" s="393"/>
      <c r="F2057" s="102">
        <v>8.36</v>
      </c>
      <c r="G2057" s="102">
        <v>1.32</v>
      </c>
      <c r="H2057" s="393"/>
      <c r="I2057" s="102">
        <v>12.88</v>
      </c>
      <c r="J2057" s="102">
        <v>1.85</v>
      </c>
      <c r="K2057" s="393"/>
      <c r="L2057" s="393"/>
      <c r="M2057" s="297">
        <v>2.04</v>
      </c>
      <c r="N2057" s="297">
        <v>4.13</v>
      </c>
      <c r="O2057" s="297">
        <v>7.81</v>
      </c>
    </row>
    <row r="2058" spans="1:15">
      <c r="A2058" s="296">
        <v>43067</v>
      </c>
      <c r="B2058" s="393"/>
      <c r="C2058" s="101">
        <v>13.59</v>
      </c>
      <c r="D2058" s="101">
        <v>1.49</v>
      </c>
      <c r="E2058" s="393"/>
      <c r="F2058" s="101">
        <v>8.36</v>
      </c>
      <c r="G2058" s="101">
        <v>1.31</v>
      </c>
      <c r="H2058" s="393"/>
      <c r="I2058" s="101">
        <v>12.88</v>
      </c>
      <c r="J2058" s="101">
        <v>1.85</v>
      </c>
      <c r="K2058" s="393"/>
      <c r="L2058" s="393"/>
      <c r="M2058" s="297">
        <v>2.04</v>
      </c>
      <c r="N2058" s="297">
        <v>4.1399999999999997</v>
      </c>
      <c r="O2058" s="297">
        <v>7.81</v>
      </c>
    </row>
    <row r="2059" spans="1:15">
      <c r="A2059" s="296">
        <v>43068</v>
      </c>
      <c r="B2059" s="393"/>
      <c r="C2059" s="102">
        <v>13.59</v>
      </c>
      <c r="D2059" s="102">
        <v>1.53</v>
      </c>
      <c r="E2059" s="393"/>
      <c r="F2059" s="102">
        <v>8.36</v>
      </c>
      <c r="G2059" s="102">
        <v>1.36</v>
      </c>
      <c r="H2059" s="393"/>
      <c r="I2059" s="102">
        <v>12.88</v>
      </c>
      <c r="J2059" s="102">
        <v>1.89</v>
      </c>
      <c r="K2059" s="393"/>
      <c r="L2059" s="393"/>
      <c r="M2059" s="297">
        <v>2.0499999999999998</v>
      </c>
      <c r="N2059" s="297">
        <v>4.1500000000000004</v>
      </c>
      <c r="O2059" s="297">
        <v>7.81</v>
      </c>
    </row>
    <row r="2060" spans="1:15">
      <c r="A2060" s="296">
        <v>43069</v>
      </c>
      <c r="B2060" s="393"/>
      <c r="C2060" s="101">
        <v>13.59</v>
      </c>
      <c r="D2060" s="101">
        <v>1.51</v>
      </c>
      <c r="E2060" s="393"/>
      <c r="F2060" s="101">
        <v>8.35</v>
      </c>
      <c r="G2060" s="101">
        <v>1.34</v>
      </c>
      <c r="H2060" s="393"/>
      <c r="I2060" s="101">
        <v>12.88</v>
      </c>
      <c r="J2060" s="101">
        <v>1.88</v>
      </c>
      <c r="K2060" s="393"/>
      <c r="L2060" s="393"/>
      <c r="M2060" s="297">
        <v>2.12</v>
      </c>
      <c r="N2060" s="297">
        <v>4.3499999999999996</v>
      </c>
      <c r="O2060" s="297">
        <v>7.9</v>
      </c>
    </row>
    <row r="2061" spans="1:15">
      <c r="A2061" s="296">
        <v>43070</v>
      </c>
      <c r="B2061" s="393"/>
      <c r="C2061" s="102">
        <v>13.93</v>
      </c>
      <c r="D2061" s="102">
        <v>1.5</v>
      </c>
      <c r="E2061" s="393"/>
      <c r="F2061" s="102">
        <v>8.41</v>
      </c>
      <c r="G2061" s="102">
        <v>1.28</v>
      </c>
      <c r="H2061" s="393"/>
      <c r="I2061" s="102">
        <v>12.97</v>
      </c>
      <c r="J2061" s="102">
        <v>1.81</v>
      </c>
      <c r="K2061" s="393"/>
      <c r="L2061" s="393"/>
      <c r="M2061" s="297">
        <v>2.12</v>
      </c>
      <c r="N2061" s="297">
        <v>4.34</v>
      </c>
      <c r="O2061" s="297">
        <v>7.98</v>
      </c>
    </row>
    <row r="2062" spans="1:15">
      <c r="A2062" s="296">
        <v>43073</v>
      </c>
      <c r="B2062" s="393"/>
      <c r="C2062" s="101">
        <v>13.92</v>
      </c>
      <c r="D2062" s="101">
        <v>1.52</v>
      </c>
      <c r="E2062" s="393"/>
      <c r="F2062" s="101">
        <v>8.4</v>
      </c>
      <c r="G2062" s="101">
        <v>1.31</v>
      </c>
      <c r="H2062" s="393"/>
      <c r="I2062" s="101">
        <v>12.97</v>
      </c>
      <c r="J2062" s="101">
        <v>1.83</v>
      </c>
      <c r="K2062" s="393"/>
      <c r="L2062" s="393"/>
      <c r="M2062" s="297">
        <v>2.13</v>
      </c>
      <c r="N2062" s="297">
        <v>4.37</v>
      </c>
      <c r="O2062" s="297">
        <v>7.95</v>
      </c>
    </row>
    <row r="2063" spans="1:15">
      <c r="A2063" s="296">
        <v>43074</v>
      </c>
      <c r="B2063" s="393"/>
      <c r="C2063" s="102">
        <v>13.92</v>
      </c>
      <c r="D2063" s="102">
        <v>1.51</v>
      </c>
      <c r="E2063" s="393"/>
      <c r="F2063" s="102">
        <v>8.4</v>
      </c>
      <c r="G2063" s="102">
        <v>1.3</v>
      </c>
      <c r="H2063" s="393"/>
      <c r="I2063" s="102">
        <v>12.96</v>
      </c>
      <c r="J2063" s="102">
        <v>1.82</v>
      </c>
      <c r="K2063" s="393"/>
      <c r="L2063" s="393"/>
      <c r="M2063" s="297">
        <v>2.13</v>
      </c>
      <c r="N2063" s="297">
        <v>4.38</v>
      </c>
      <c r="O2063" s="297">
        <v>7.94</v>
      </c>
    </row>
    <row r="2064" spans="1:15">
      <c r="A2064" s="296">
        <v>43075</v>
      </c>
      <c r="B2064" s="393"/>
      <c r="C2064" s="101">
        <v>13.92</v>
      </c>
      <c r="D2064" s="101">
        <v>1.48</v>
      </c>
      <c r="E2064" s="393"/>
      <c r="F2064" s="101">
        <v>8.39</v>
      </c>
      <c r="G2064" s="101">
        <v>1.28</v>
      </c>
      <c r="H2064" s="393"/>
      <c r="I2064" s="101">
        <v>12.96</v>
      </c>
      <c r="J2064" s="101">
        <v>1.8</v>
      </c>
      <c r="K2064" s="393"/>
      <c r="L2064" s="393"/>
      <c r="M2064" s="297">
        <v>2.14</v>
      </c>
      <c r="N2064" s="297">
        <v>4.43</v>
      </c>
      <c r="O2064" s="297">
        <v>8.1</v>
      </c>
    </row>
    <row r="2065" spans="1:15">
      <c r="A2065" s="296">
        <v>43076</v>
      </c>
      <c r="B2065" s="393"/>
      <c r="C2065" s="102">
        <v>13.92</v>
      </c>
      <c r="D2065" s="102">
        <v>1.48</v>
      </c>
      <c r="E2065" s="393"/>
      <c r="F2065" s="102">
        <v>8.39</v>
      </c>
      <c r="G2065" s="102">
        <v>1.28</v>
      </c>
      <c r="H2065" s="393"/>
      <c r="I2065" s="102">
        <v>12.96</v>
      </c>
      <c r="J2065" s="102">
        <v>1.79</v>
      </c>
      <c r="K2065" s="393"/>
      <c r="L2065" s="393"/>
      <c r="M2065" s="297">
        <v>2.16</v>
      </c>
      <c r="N2065" s="297">
        <v>4.45</v>
      </c>
      <c r="O2065" s="297">
        <v>8.14</v>
      </c>
    </row>
    <row r="2066" spans="1:15">
      <c r="A2066" s="296">
        <v>43077</v>
      </c>
      <c r="B2066" s="393"/>
      <c r="C2066" s="101">
        <v>13.91</v>
      </c>
      <c r="D2066" s="101">
        <v>1.5</v>
      </c>
      <c r="E2066" s="393"/>
      <c r="F2066" s="101">
        <v>8.39</v>
      </c>
      <c r="G2066" s="101">
        <v>1.29</v>
      </c>
      <c r="H2066" s="393"/>
      <c r="I2066" s="101">
        <v>12.96</v>
      </c>
      <c r="J2066" s="101">
        <v>1.81</v>
      </c>
      <c r="K2066" s="393"/>
      <c r="L2066" s="393"/>
      <c r="M2066" s="297">
        <v>2.17</v>
      </c>
      <c r="N2066" s="297">
        <v>4.51</v>
      </c>
      <c r="O2066" s="297">
        <v>8.1999999999999993</v>
      </c>
    </row>
    <row r="2067" spans="1:15">
      <c r="A2067" s="296">
        <v>43080</v>
      </c>
      <c r="B2067" s="393"/>
      <c r="C2067" s="102">
        <v>13.9</v>
      </c>
      <c r="D2067" s="102">
        <v>1.48</v>
      </c>
      <c r="E2067" s="393"/>
      <c r="F2067" s="102">
        <v>8.3800000000000008</v>
      </c>
      <c r="G2067" s="102">
        <v>1.29</v>
      </c>
      <c r="H2067" s="393"/>
      <c r="I2067" s="102">
        <v>12.95</v>
      </c>
      <c r="J2067" s="102">
        <v>1.79</v>
      </c>
      <c r="K2067" s="393"/>
      <c r="L2067" s="393"/>
      <c r="M2067" s="297">
        <v>2.17</v>
      </c>
      <c r="N2067" s="297">
        <v>4.5199999999999996</v>
      </c>
      <c r="O2067" s="297">
        <v>8.19</v>
      </c>
    </row>
    <row r="2068" spans="1:15">
      <c r="A2068" s="296">
        <v>43081</v>
      </c>
      <c r="B2068" s="393"/>
      <c r="C2068" s="101">
        <v>13.9</v>
      </c>
      <c r="D2068" s="101">
        <v>1.5</v>
      </c>
      <c r="E2068" s="393"/>
      <c r="F2068" s="101">
        <v>8.3800000000000008</v>
      </c>
      <c r="G2068" s="101">
        <v>1.3</v>
      </c>
      <c r="H2068" s="393"/>
      <c r="I2068" s="101">
        <v>12.94</v>
      </c>
      <c r="J2068" s="101">
        <v>1.82</v>
      </c>
      <c r="K2068" s="393"/>
      <c r="L2068" s="393"/>
      <c r="M2068" s="297">
        <v>2.17</v>
      </c>
      <c r="N2068" s="297">
        <v>4.5199999999999996</v>
      </c>
      <c r="O2068" s="297">
        <v>8.18</v>
      </c>
    </row>
    <row r="2069" spans="1:15">
      <c r="A2069" s="296">
        <v>43082</v>
      </c>
      <c r="B2069" s="393"/>
      <c r="C2069" s="102">
        <v>13.9</v>
      </c>
      <c r="D2069" s="102">
        <v>1.51</v>
      </c>
      <c r="E2069" s="393"/>
      <c r="F2069" s="102">
        <v>8.3800000000000008</v>
      </c>
      <c r="G2069" s="102">
        <v>1.3</v>
      </c>
      <c r="H2069" s="393"/>
      <c r="I2069" s="102">
        <v>12.94</v>
      </c>
      <c r="J2069" s="102">
        <v>1.82</v>
      </c>
      <c r="K2069" s="393"/>
      <c r="L2069" s="393"/>
      <c r="M2069" s="297">
        <v>2.1800000000000002</v>
      </c>
      <c r="N2069" s="297">
        <v>4.55</v>
      </c>
      <c r="O2069" s="297">
        <v>8.19</v>
      </c>
    </row>
    <row r="2070" spans="1:15">
      <c r="A2070" s="296">
        <v>43083</v>
      </c>
      <c r="B2070" s="393"/>
      <c r="C2070" s="101">
        <v>13.9</v>
      </c>
      <c r="D2070" s="101">
        <v>1.51</v>
      </c>
      <c r="E2070" s="393"/>
      <c r="F2070" s="101">
        <v>8.3699999999999992</v>
      </c>
      <c r="G2070" s="101">
        <v>1.31</v>
      </c>
      <c r="H2070" s="393"/>
      <c r="I2070" s="101">
        <v>12.94</v>
      </c>
      <c r="J2070" s="101">
        <v>1.82</v>
      </c>
      <c r="K2070" s="393"/>
      <c r="L2070" s="393"/>
      <c r="M2070" s="297">
        <v>2.19</v>
      </c>
      <c r="N2070" s="297">
        <v>4.6100000000000003</v>
      </c>
      <c r="O2070" s="297">
        <v>8.07</v>
      </c>
    </row>
    <row r="2071" spans="1:15">
      <c r="A2071" s="296">
        <v>43084</v>
      </c>
      <c r="B2071" s="393"/>
      <c r="C2071" s="102">
        <v>13.89</v>
      </c>
      <c r="D2071" s="102">
        <v>1.49</v>
      </c>
      <c r="E2071" s="393"/>
      <c r="F2071" s="102">
        <v>8.3699999999999992</v>
      </c>
      <c r="G2071" s="102">
        <v>1.3</v>
      </c>
      <c r="H2071" s="393"/>
      <c r="I2071" s="102">
        <v>12.94</v>
      </c>
      <c r="J2071" s="102">
        <v>1.8</v>
      </c>
      <c r="K2071" s="393"/>
      <c r="L2071" s="393"/>
      <c r="M2071" s="297">
        <v>2.19</v>
      </c>
      <c r="N2071" s="297">
        <v>4.6100000000000003</v>
      </c>
      <c r="O2071" s="297">
        <v>8.07</v>
      </c>
    </row>
    <row r="2072" spans="1:15">
      <c r="A2072" s="296">
        <v>43087</v>
      </c>
      <c r="B2072" s="393"/>
      <c r="C2072" s="101">
        <v>13.89</v>
      </c>
      <c r="D2072" s="101">
        <v>1.49</v>
      </c>
      <c r="E2072" s="393"/>
      <c r="F2072" s="101">
        <v>8.36</v>
      </c>
      <c r="G2072" s="101">
        <v>1.31</v>
      </c>
      <c r="H2072" s="393"/>
      <c r="I2072" s="101">
        <v>12.93</v>
      </c>
      <c r="J2072" s="101">
        <v>1.81</v>
      </c>
      <c r="K2072" s="393"/>
      <c r="L2072" s="393"/>
      <c r="M2072" s="297">
        <v>2.19</v>
      </c>
      <c r="N2072" s="297">
        <v>4.63</v>
      </c>
      <c r="O2072" s="297">
        <v>8.16</v>
      </c>
    </row>
    <row r="2073" spans="1:15">
      <c r="A2073" s="296">
        <v>43088</v>
      </c>
      <c r="B2073" s="393"/>
      <c r="C2073" s="102">
        <v>13.88</v>
      </c>
      <c r="D2073" s="102">
        <v>1.56</v>
      </c>
      <c r="E2073" s="393"/>
      <c r="F2073" s="102">
        <v>8.36</v>
      </c>
      <c r="G2073" s="102">
        <v>1.36</v>
      </c>
      <c r="H2073" s="393"/>
      <c r="I2073" s="102">
        <v>12.93</v>
      </c>
      <c r="J2073" s="102">
        <v>1.88</v>
      </c>
      <c r="K2073" s="393"/>
      <c r="L2073" s="393"/>
      <c r="M2073" s="297">
        <v>2.2000000000000002</v>
      </c>
      <c r="N2073" s="297">
        <v>4.5999999999999996</v>
      </c>
      <c r="O2073" s="297">
        <v>8.18</v>
      </c>
    </row>
    <row r="2074" spans="1:15">
      <c r="A2074" s="296">
        <v>43089</v>
      </c>
      <c r="B2074" s="393"/>
      <c r="C2074" s="101">
        <v>13.88</v>
      </c>
      <c r="D2074" s="101">
        <v>1.6</v>
      </c>
      <c r="E2074" s="393"/>
      <c r="F2074" s="101">
        <v>8.36</v>
      </c>
      <c r="G2074" s="101">
        <v>1.4</v>
      </c>
      <c r="H2074" s="393"/>
      <c r="I2074" s="101">
        <v>12.92</v>
      </c>
      <c r="J2074" s="101">
        <v>1.91</v>
      </c>
      <c r="K2074" s="393"/>
      <c r="L2074" s="393"/>
      <c r="M2074" s="297">
        <v>2.21</v>
      </c>
      <c r="N2074" s="297">
        <v>4.59</v>
      </c>
      <c r="O2074" s="297">
        <v>8.15</v>
      </c>
    </row>
    <row r="2075" spans="1:15">
      <c r="A2075" s="296">
        <v>43090</v>
      </c>
      <c r="B2075" s="393"/>
      <c r="C2075" s="102">
        <v>13.88</v>
      </c>
      <c r="D2075" s="102">
        <v>1.61</v>
      </c>
      <c r="E2075" s="393"/>
      <c r="F2075" s="102">
        <v>8.35</v>
      </c>
      <c r="G2075" s="102">
        <v>1.41</v>
      </c>
      <c r="H2075" s="393"/>
      <c r="I2075" s="102">
        <v>12.92</v>
      </c>
      <c r="J2075" s="102">
        <v>1.92</v>
      </c>
      <c r="K2075" s="393"/>
      <c r="L2075" s="393"/>
      <c r="M2075" s="297">
        <v>2.2000000000000002</v>
      </c>
      <c r="N2075" s="297">
        <v>4.5599999999999996</v>
      </c>
      <c r="O2075" s="297">
        <v>8.07</v>
      </c>
    </row>
    <row r="2076" spans="1:15">
      <c r="A2076" s="296">
        <v>43091</v>
      </c>
      <c r="B2076" s="393"/>
      <c r="C2076" s="101">
        <v>13.87</v>
      </c>
      <c r="D2076" s="101">
        <v>1.6</v>
      </c>
      <c r="E2076" s="393"/>
      <c r="F2076" s="101">
        <v>8.35</v>
      </c>
      <c r="G2076" s="101">
        <v>1.41</v>
      </c>
      <c r="H2076" s="393"/>
      <c r="I2076" s="101">
        <v>12.92</v>
      </c>
      <c r="J2076" s="101">
        <v>1.92</v>
      </c>
      <c r="K2076" s="393"/>
      <c r="L2076" s="393"/>
      <c r="M2076" s="297">
        <v>2.19</v>
      </c>
      <c r="N2076" s="297">
        <v>4.53</v>
      </c>
      <c r="O2076" s="297">
        <v>8.2100000000000009</v>
      </c>
    </row>
    <row r="2077" spans="1:15">
      <c r="A2077" s="296">
        <v>43096</v>
      </c>
      <c r="B2077" s="393"/>
      <c r="C2077" s="102">
        <v>13.86</v>
      </c>
      <c r="D2077" s="102">
        <v>1.57</v>
      </c>
      <c r="E2077" s="393"/>
      <c r="F2077" s="102">
        <v>8.34</v>
      </c>
      <c r="G2077" s="102">
        <v>1.39</v>
      </c>
      <c r="H2077" s="393"/>
      <c r="I2077" s="102">
        <v>12.9</v>
      </c>
      <c r="J2077" s="102">
        <v>1.89</v>
      </c>
      <c r="K2077" s="393"/>
      <c r="L2077" s="393"/>
      <c r="M2077" s="297">
        <v>2.1800000000000002</v>
      </c>
      <c r="N2077" s="297">
        <v>4.54</v>
      </c>
      <c r="O2077" s="297">
        <v>8.2899999999999991</v>
      </c>
    </row>
    <row r="2078" spans="1:15">
      <c r="A2078" s="296">
        <v>43097</v>
      </c>
      <c r="B2078" s="393"/>
      <c r="C2078" s="101">
        <v>13.86</v>
      </c>
      <c r="D2078" s="101">
        <v>1.6</v>
      </c>
      <c r="E2078" s="393"/>
      <c r="F2078" s="101">
        <v>8.33</v>
      </c>
      <c r="G2078" s="101">
        <v>1.41</v>
      </c>
      <c r="H2078" s="393"/>
      <c r="I2078" s="101">
        <v>12.9</v>
      </c>
      <c r="J2078" s="101">
        <v>1.92</v>
      </c>
      <c r="K2078" s="393"/>
      <c r="L2078" s="393"/>
      <c r="M2078" s="297">
        <v>2.1800000000000002</v>
      </c>
      <c r="N2078" s="297">
        <v>4.5199999999999996</v>
      </c>
      <c r="O2078" s="297">
        <v>8.23</v>
      </c>
    </row>
    <row r="2079" spans="1:15">
      <c r="A2079" s="296">
        <v>43098</v>
      </c>
      <c r="B2079" s="393"/>
      <c r="C2079" s="102">
        <v>13.86</v>
      </c>
      <c r="D2079" s="102">
        <v>1.62</v>
      </c>
      <c r="E2079" s="393"/>
      <c r="F2079" s="102">
        <v>8.33</v>
      </c>
      <c r="G2079" s="102">
        <v>1.42</v>
      </c>
      <c r="H2079" s="393"/>
      <c r="I2079" s="102">
        <v>12.9</v>
      </c>
      <c r="J2079" s="102">
        <v>1.93</v>
      </c>
      <c r="K2079" s="393"/>
      <c r="L2079" s="393"/>
      <c r="M2079" s="297">
        <v>2.17</v>
      </c>
      <c r="N2079" s="297">
        <v>4.5</v>
      </c>
      <c r="O2079" s="297">
        <v>8.2100000000000009</v>
      </c>
    </row>
    <row r="2080" spans="1:15">
      <c r="A2080" s="296">
        <v>43100</v>
      </c>
      <c r="B2080" s="393"/>
      <c r="C2080" s="101">
        <v>13.85</v>
      </c>
      <c r="D2080" s="101">
        <v>1.62</v>
      </c>
      <c r="E2080" s="393"/>
      <c r="F2080" s="101">
        <v>8.33</v>
      </c>
      <c r="G2080" s="101">
        <v>1.42</v>
      </c>
      <c r="H2080" s="393"/>
      <c r="I2080" s="101">
        <v>12.89</v>
      </c>
      <c r="J2080" s="101">
        <v>1.93</v>
      </c>
      <c r="K2080" s="393"/>
      <c r="L2080" s="393"/>
      <c r="M2080" s="297"/>
      <c r="N2080" s="297"/>
      <c r="O2080" s="297"/>
    </row>
    <row r="2081" spans="1:15">
      <c r="A2081" s="296">
        <v>43102</v>
      </c>
      <c r="B2081" s="393"/>
      <c r="C2081" s="102">
        <v>13.85</v>
      </c>
      <c r="D2081" s="102">
        <v>1.64</v>
      </c>
      <c r="E2081" s="393"/>
      <c r="F2081" s="102">
        <v>8.3800000000000008</v>
      </c>
      <c r="G2081" s="102">
        <v>1.42</v>
      </c>
      <c r="H2081" s="393"/>
      <c r="I2081" s="102">
        <v>12.91</v>
      </c>
      <c r="J2081" s="102">
        <v>1.96</v>
      </c>
      <c r="K2081" s="393"/>
      <c r="L2081" s="393"/>
      <c r="M2081" s="297">
        <v>2.1800000000000002</v>
      </c>
      <c r="N2081" s="297">
        <v>4.5199999999999996</v>
      </c>
      <c r="O2081" s="297">
        <v>8.1999999999999993</v>
      </c>
    </row>
    <row r="2082" spans="1:15">
      <c r="A2082" s="296">
        <v>43103</v>
      </c>
      <c r="B2082" s="393"/>
      <c r="C2082" s="101">
        <v>13.85</v>
      </c>
      <c r="D2082" s="101">
        <v>1.62</v>
      </c>
      <c r="E2082" s="393"/>
      <c r="F2082" s="101">
        <v>8.3800000000000008</v>
      </c>
      <c r="G2082" s="101">
        <v>1.4</v>
      </c>
      <c r="H2082" s="393"/>
      <c r="I2082" s="101">
        <v>12.91</v>
      </c>
      <c r="J2082" s="101">
        <v>1.93</v>
      </c>
      <c r="K2082" s="393"/>
      <c r="L2082" s="393"/>
      <c r="M2082" s="297">
        <v>2.14</v>
      </c>
      <c r="N2082" s="297">
        <v>4.41</v>
      </c>
      <c r="O2082" s="297">
        <v>8.08</v>
      </c>
    </row>
    <row r="2083" spans="1:15">
      <c r="A2083" s="296">
        <v>43104</v>
      </c>
      <c r="B2083" s="393"/>
      <c r="C2083" s="102">
        <v>13.85</v>
      </c>
      <c r="D2083" s="102">
        <v>1.62</v>
      </c>
      <c r="E2083" s="393"/>
      <c r="F2083" s="102">
        <v>8.3699999999999992</v>
      </c>
      <c r="G2083" s="102">
        <v>1.39</v>
      </c>
      <c r="H2083" s="393"/>
      <c r="I2083" s="102">
        <v>12.9</v>
      </c>
      <c r="J2083" s="102">
        <v>1.91</v>
      </c>
      <c r="K2083" s="393"/>
      <c r="L2083" s="393"/>
      <c r="M2083" s="297">
        <v>2.12</v>
      </c>
      <c r="N2083" s="297">
        <v>4.3600000000000003</v>
      </c>
      <c r="O2083" s="297">
        <v>8.02</v>
      </c>
    </row>
    <row r="2084" spans="1:15">
      <c r="A2084" s="296">
        <v>43105</v>
      </c>
      <c r="B2084" s="393"/>
      <c r="C2084" s="101">
        <v>13.85</v>
      </c>
      <c r="D2084" s="101">
        <v>1.61</v>
      </c>
      <c r="E2084" s="393"/>
      <c r="F2084" s="101">
        <v>8.3699999999999992</v>
      </c>
      <c r="G2084" s="101">
        <v>1.37</v>
      </c>
      <c r="H2084" s="393"/>
      <c r="I2084" s="101">
        <v>12.9</v>
      </c>
      <c r="J2084" s="101">
        <v>1.9</v>
      </c>
      <c r="K2084" s="393"/>
      <c r="L2084" s="393"/>
      <c r="M2084" s="297">
        <v>2.09</v>
      </c>
      <c r="N2084" s="297">
        <v>4.33</v>
      </c>
      <c r="O2084" s="297">
        <v>8.08</v>
      </c>
    </row>
    <row r="2085" spans="1:15">
      <c r="A2085" s="296">
        <v>43108</v>
      </c>
      <c r="B2085" s="393"/>
      <c r="C2085" s="102">
        <v>13.84</v>
      </c>
      <c r="D2085" s="102">
        <v>1.59</v>
      </c>
      <c r="E2085" s="393"/>
      <c r="F2085" s="102">
        <v>8.36</v>
      </c>
      <c r="G2085" s="102">
        <v>1.35</v>
      </c>
      <c r="H2085" s="393"/>
      <c r="I2085" s="102">
        <v>12.89</v>
      </c>
      <c r="J2085" s="102">
        <v>1.88</v>
      </c>
      <c r="K2085" s="393"/>
      <c r="L2085" s="393"/>
      <c r="M2085" s="297">
        <v>2.08</v>
      </c>
      <c r="N2085" s="297">
        <v>4.33</v>
      </c>
      <c r="O2085" s="297">
        <v>8.16</v>
      </c>
    </row>
    <row r="2086" spans="1:15">
      <c r="A2086" s="296">
        <v>43109</v>
      </c>
      <c r="B2086" s="393"/>
      <c r="C2086" s="101">
        <v>13.84</v>
      </c>
      <c r="D2086" s="101">
        <v>1.62</v>
      </c>
      <c r="E2086" s="393"/>
      <c r="F2086" s="101">
        <v>8.36</v>
      </c>
      <c r="G2086" s="101">
        <v>1.37</v>
      </c>
      <c r="H2086" s="393"/>
      <c r="I2086" s="101">
        <v>12.89</v>
      </c>
      <c r="J2086" s="101">
        <v>1.91</v>
      </c>
      <c r="K2086" s="393"/>
      <c r="L2086" s="393"/>
      <c r="M2086" s="297">
        <v>2.09</v>
      </c>
      <c r="N2086" s="297">
        <v>4.26</v>
      </c>
      <c r="O2086" s="297">
        <v>8.18</v>
      </c>
    </row>
    <row r="2087" spans="1:15">
      <c r="A2087" s="296">
        <v>43110</v>
      </c>
      <c r="B2087" s="393"/>
      <c r="C2087" s="102">
        <v>13.83</v>
      </c>
      <c r="D2087" s="102">
        <v>1.64</v>
      </c>
      <c r="E2087" s="393"/>
      <c r="F2087" s="102">
        <v>8.36</v>
      </c>
      <c r="G2087" s="102">
        <v>1.39</v>
      </c>
      <c r="H2087" s="393"/>
      <c r="I2087" s="102">
        <v>12.89</v>
      </c>
      <c r="J2087" s="102">
        <v>1.93</v>
      </c>
      <c r="K2087" s="393"/>
      <c r="L2087" s="393"/>
      <c r="M2087" s="297">
        <v>2.12</v>
      </c>
      <c r="N2087" s="297">
        <v>4.33</v>
      </c>
      <c r="O2087" s="297">
        <v>8.24</v>
      </c>
    </row>
    <row r="2088" spans="1:15">
      <c r="A2088" s="296">
        <v>43111</v>
      </c>
      <c r="B2088" s="393"/>
      <c r="C2088" s="101">
        <v>13.83</v>
      </c>
      <c r="D2088" s="101">
        <v>1.68</v>
      </c>
      <c r="E2088" s="393"/>
      <c r="F2088" s="101">
        <v>8.36</v>
      </c>
      <c r="G2088" s="101">
        <v>1.44</v>
      </c>
      <c r="H2088" s="393"/>
      <c r="I2088" s="101">
        <v>12.89</v>
      </c>
      <c r="J2088" s="101">
        <v>1.97</v>
      </c>
      <c r="K2088" s="393"/>
      <c r="L2088" s="393"/>
      <c r="M2088" s="297">
        <v>2.13</v>
      </c>
      <c r="N2088" s="297">
        <v>4.37</v>
      </c>
      <c r="O2088" s="297">
        <v>8.36</v>
      </c>
    </row>
    <row r="2089" spans="1:15">
      <c r="A2089" s="296">
        <v>43112</v>
      </c>
      <c r="B2089" s="393"/>
      <c r="C2089" s="102">
        <v>13.83</v>
      </c>
      <c r="D2089" s="102">
        <v>1.68</v>
      </c>
      <c r="E2089" s="393"/>
      <c r="F2089" s="102">
        <v>8.35</v>
      </c>
      <c r="G2089" s="102">
        <v>1.45</v>
      </c>
      <c r="H2089" s="393"/>
      <c r="I2089" s="102">
        <v>12.88</v>
      </c>
      <c r="J2089" s="102">
        <v>1.96</v>
      </c>
      <c r="K2089" s="393"/>
      <c r="L2089" s="393"/>
      <c r="M2089" s="297">
        <v>2.13</v>
      </c>
      <c r="N2089" s="297">
        <v>4.3600000000000003</v>
      </c>
      <c r="O2089" s="297">
        <v>8.39</v>
      </c>
    </row>
    <row r="2090" spans="1:15">
      <c r="A2090" s="296">
        <v>43115</v>
      </c>
      <c r="B2090" s="393"/>
      <c r="C2090" s="101">
        <v>13.82</v>
      </c>
      <c r="D2090" s="101">
        <v>1.67</v>
      </c>
      <c r="E2090" s="393"/>
      <c r="F2090" s="101">
        <v>8.34</v>
      </c>
      <c r="G2090" s="101">
        <v>1.44</v>
      </c>
      <c r="H2090" s="393"/>
      <c r="I2090" s="101">
        <v>12.87</v>
      </c>
      <c r="J2090" s="101">
        <v>1.96</v>
      </c>
      <c r="K2090" s="393"/>
      <c r="L2090" s="393"/>
      <c r="M2090" s="297">
        <v>2.11</v>
      </c>
      <c r="N2090" s="297">
        <v>4.3099999999999996</v>
      </c>
      <c r="O2090" s="297">
        <v>8.35</v>
      </c>
    </row>
    <row r="2091" spans="1:15">
      <c r="A2091" s="296">
        <v>43116</v>
      </c>
      <c r="B2091" s="393"/>
      <c r="C2091" s="102">
        <v>13.82</v>
      </c>
      <c r="D2091" s="102">
        <v>1.64</v>
      </c>
      <c r="E2091" s="393"/>
      <c r="F2091" s="102">
        <v>8.34</v>
      </c>
      <c r="G2091" s="102">
        <v>1.41</v>
      </c>
      <c r="H2091" s="393"/>
      <c r="I2091" s="102">
        <v>12.87</v>
      </c>
      <c r="J2091" s="102">
        <v>1.93</v>
      </c>
      <c r="K2091" s="393"/>
      <c r="L2091" s="393"/>
      <c r="M2091" s="297">
        <v>2.08</v>
      </c>
      <c r="N2091" s="297">
        <v>4.29</v>
      </c>
      <c r="O2091" s="297">
        <v>8.0299999999999994</v>
      </c>
    </row>
    <row r="2092" spans="1:15">
      <c r="A2092" s="296">
        <v>43117</v>
      </c>
      <c r="B2092" s="393"/>
      <c r="C2092" s="101">
        <v>13.81</v>
      </c>
      <c r="D2092" s="101">
        <v>1.63</v>
      </c>
      <c r="E2092" s="393"/>
      <c r="F2092" s="101">
        <v>8.34</v>
      </c>
      <c r="G2092" s="101">
        <v>1.4</v>
      </c>
      <c r="H2092" s="393"/>
      <c r="I2092" s="101">
        <v>12.87</v>
      </c>
      <c r="J2092" s="101">
        <v>1.91</v>
      </c>
      <c r="K2092" s="393"/>
      <c r="L2092" s="393"/>
      <c r="M2092" s="297">
        <v>2.09</v>
      </c>
      <c r="N2092" s="297">
        <v>4.29</v>
      </c>
      <c r="O2092" s="297">
        <v>8.01</v>
      </c>
    </row>
    <row r="2093" spans="1:15">
      <c r="A2093" s="296">
        <v>43118</v>
      </c>
      <c r="B2093" s="393"/>
      <c r="C2093" s="102">
        <v>13.81</v>
      </c>
      <c r="D2093" s="102">
        <v>1.65</v>
      </c>
      <c r="E2093" s="393"/>
      <c r="F2093" s="102">
        <v>8.34</v>
      </c>
      <c r="G2093" s="102">
        <v>1.41</v>
      </c>
      <c r="H2093" s="393"/>
      <c r="I2093" s="102">
        <v>12.87</v>
      </c>
      <c r="J2093" s="102">
        <v>1.93</v>
      </c>
      <c r="K2093" s="393"/>
      <c r="L2093" s="393"/>
      <c r="M2093" s="297">
        <v>2.09</v>
      </c>
      <c r="N2093" s="297">
        <v>4.3099999999999996</v>
      </c>
      <c r="O2093" s="297">
        <v>8.0399999999999991</v>
      </c>
    </row>
    <row r="2094" spans="1:15">
      <c r="A2094" s="296">
        <v>43119</v>
      </c>
      <c r="B2094" s="393"/>
      <c r="C2094" s="101">
        <v>13.81</v>
      </c>
      <c r="D2094" s="101">
        <v>1.64</v>
      </c>
      <c r="E2094" s="393"/>
      <c r="F2094" s="101">
        <v>8.33</v>
      </c>
      <c r="G2094" s="101">
        <v>1.39</v>
      </c>
      <c r="H2094" s="393"/>
      <c r="I2094" s="101">
        <v>12.86</v>
      </c>
      <c r="J2094" s="101">
        <v>1.91</v>
      </c>
      <c r="K2094" s="393"/>
      <c r="L2094" s="393"/>
      <c r="M2094" s="297">
        <v>2.09</v>
      </c>
      <c r="N2094" s="297">
        <v>4.3</v>
      </c>
      <c r="O2094" s="297">
        <v>8.0500000000000007</v>
      </c>
    </row>
    <row r="2095" spans="1:15">
      <c r="A2095" s="296">
        <v>43122</v>
      </c>
      <c r="B2095" s="393"/>
      <c r="C2095" s="102">
        <v>13.8</v>
      </c>
      <c r="D2095" s="102">
        <v>1.64</v>
      </c>
      <c r="E2095" s="393"/>
      <c r="F2095" s="102">
        <v>8.33</v>
      </c>
      <c r="G2095" s="102">
        <v>1.38</v>
      </c>
      <c r="H2095" s="393"/>
      <c r="I2095" s="102">
        <v>12.86</v>
      </c>
      <c r="J2095" s="102">
        <v>1.9</v>
      </c>
      <c r="K2095" s="393"/>
      <c r="L2095" s="393"/>
      <c r="M2095" s="297">
        <v>2.0699999999999998</v>
      </c>
      <c r="N2095" s="297">
        <v>4.26</v>
      </c>
      <c r="O2095" s="297">
        <v>8.1199999999999992</v>
      </c>
    </row>
    <row r="2096" spans="1:15">
      <c r="A2096" s="296">
        <v>43123</v>
      </c>
      <c r="B2096" s="393"/>
      <c r="C2096" s="101">
        <v>13.8</v>
      </c>
      <c r="D2096" s="101">
        <v>1.62</v>
      </c>
      <c r="E2096" s="393"/>
      <c r="F2096" s="101">
        <v>8.32</v>
      </c>
      <c r="G2096" s="101">
        <v>1.37</v>
      </c>
      <c r="H2096" s="393"/>
      <c r="I2096" s="101">
        <v>12.85</v>
      </c>
      <c r="J2096" s="101">
        <v>1.88</v>
      </c>
      <c r="K2096" s="393"/>
      <c r="L2096" s="393"/>
      <c r="M2096" s="297">
        <v>2.06</v>
      </c>
      <c r="N2096" s="297">
        <v>4.24</v>
      </c>
      <c r="O2096" s="297">
        <v>8.1</v>
      </c>
    </row>
    <row r="2097" spans="1:15">
      <c r="A2097" s="296">
        <v>43124</v>
      </c>
      <c r="B2097" s="393"/>
      <c r="C2097" s="102">
        <v>13.79</v>
      </c>
      <c r="D2097" s="102">
        <v>1.65</v>
      </c>
      <c r="E2097" s="393"/>
      <c r="F2097" s="102">
        <v>8.32</v>
      </c>
      <c r="G2097" s="102">
        <v>1.39</v>
      </c>
      <c r="H2097" s="393"/>
      <c r="I2097" s="102">
        <v>12.85</v>
      </c>
      <c r="J2097" s="102">
        <v>1.91</v>
      </c>
      <c r="K2097" s="393"/>
      <c r="L2097" s="393"/>
      <c r="M2097" s="297">
        <v>2.06</v>
      </c>
      <c r="N2097" s="297">
        <v>4.21</v>
      </c>
      <c r="O2097" s="297">
        <v>8.1999999999999993</v>
      </c>
    </row>
    <row r="2098" spans="1:15">
      <c r="A2098" s="296">
        <v>43125</v>
      </c>
      <c r="B2098" s="393"/>
      <c r="C2098" s="101">
        <v>13.79</v>
      </c>
      <c r="D2098" s="101">
        <v>1.66</v>
      </c>
      <c r="E2098" s="393"/>
      <c r="F2098" s="101">
        <v>8.32</v>
      </c>
      <c r="G2098" s="101">
        <v>1.42</v>
      </c>
      <c r="H2098" s="393"/>
      <c r="I2098" s="101">
        <v>12.85</v>
      </c>
      <c r="J2098" s="101">
        <v>1.93</v>
      </c>
      <c r="K2098" s="393"/>
      <c r="L2098" s="393"/>
      <c r="M2098" s="297">
        <v>2.08</v>
      </c>
      <c r="N2098" s="297">
        <v>4.24</v>
      </c>
      <c r="O2098" s="297">
        <v>8.26</v>
      </c>
    </row>
    <row r="2099" spans="1:15">
      <c r="A2099" s="296">
        <v>43126</v>
      </c>
      <c r="B2099" s="393"/>
      <c r="C2099" s="102">
        <v>13.79</v>
      </c>
      <c r="D2099" s="102">
        <v>1.67</v>
      </c>
      <c r="E2099" s="393"/>
      <c r="F2099" s="102">
        <v>8.31</v>
      </c>
      <c r="G2099" s="102">
        <v>1.44</v>
      </c>
      <c r="H2099" s="393"/>
      <c r="I2099" s="102">
        <v>12.84</v>
      </c>
      <c r="J2099" s="102">
        <v>1.93</v>
      </c>
      <c r="K2099" s="393"/>
      <c r="L2099" s="393"/>
      <c r="M2099" s="297">
        <v>2.08</v>
      </c>
      <c r="N2099" s="297">
        <v>4.24</v>
      </c>
      <c r="O2099" s="297">
        <v>8.19</v>
      </c>
    </row>
    <row r="2100" spans="1:15">
      <c r="A2100" s="296">
        <v>43129</v>
      </c>
      <c r="B2100" s="393"/>
      <c r="C2100" s="101">
        <v>13.78</v>
      </c>
      <c r="D2100" s="101">
        <v>1.73</v>
      </c>
      <c r="E2100" s="393"/>
      <c r="F2100" s="101">
        <v>8.31</v>
      </c>
      <c r="G2100" s="101">
        <v>1.5</v>
      </c>
      <c r="H2100" s="393"/>
      <c r="I2100" s="101">
        <v>12.84</v>
      </c>
      <c r="J2100" s="101">
        <v>1.99</v>
      </c>
      <c r="K2100" s="393"/>
      <c r="L2100" s="393"/>
      <c r="M2100" s="297">
        <v>2.1</v>
      </c>
      <c r="N2100" s="297">
        <v>4.26</v>
      </c>
      <c r="O2100" s="297">
        <v>8.33</v>
      </c>
    </row>
    <row r="2101" spans="1:15">
      <c r="A2101" s="296">
        <v>43130</v>
      </c>
      <c r="B2101" s="393"/>
      <c r="C2101" s="102">
        <v>13.78</v>
      </c>
      <c r="D2101" s="102">
        <v>1.72</v>
      </c>
      <c r="E2101" s="393"/>
      <c r="F2101" s="102">
        <v>8.3000000000000007</v>
      </c>
      <c r="G2101" s="102">
        <v>1.48</v>
      </c>
      <c r="H2101" s="393"/>
      <c r="I2101" s="102">
        <v>12.83</v>
      </c>
      <c r="J2101" s="102">
        <v>1.98</v>
      </c>
      <c r="K2101" s="393"/>
      <c r="L2101" s="393"/>
      <c r="M2101" s="297">
        <v>2.16</v>
      </c>
      <c r="N2101" s="297">
        <v>4.41</v>
      </c>
      <c r="O2101" s="297">
        <v>8.48</v>
      </c>
    </row>
    <row r="2102" spans="1:15">
      <c r="A2102" s="296">
        <v>43131</v>
      </c>
      <c r="B2102" s="393"/>
      <c r="C2102" s="101">
        <v>13.78</v>
      </c>
      <c r="D2102" s="101">
        <v>1.72</v>
      </c>
      <c r="E2102" s="393"/>
      <c r="F2102" s="101">
        <v>8.3000000000000007</v>
      </c>
      <c r="G2102" s="101">
        <v>1.48</v>
      </c>
      <c r="H2102" s="393"/>
      <c r="I2102" s="101">
        <v>12.83</v>
      </c>
      <c r="J2102" s="101">
        <v>1.98</v>
      </c>
      <c r="K2102" s="393"/>
      <c r="L2102" s="393"/>
      <c r="M2102" s="297">
        <v>2.1800000000000002</v>
      </c>
      <c r="N2102" s="297">
        <v>4.46</v>
      </c>
      <c r="O2102" s="297">
        <v>7.7</v>
      </c>
    </row>
    <row r="2103" spans="1:15">
      <c r="A2103" s="296">
        <v>43132</v>
      </c>
      <c r="B2103" s="393"/>
      <c r="C2103" s="102">
        <v>13.74</v>
      </c>
      <c r="D2103" s="102">
        <v>1.72</v>
      </c>
      <c r="E2103" s="393"/>
      <c r="F2103" s="102">
        <v>8.4499999999999993</v>
      </c>
      <c r="G2103" s="102">
        <v>1.49</v>
      </c>
      <c r="H2103" s="393"/>
      <c r="I2103" s="102">
        <v>13.01</v>
      </c>
      <c r="J2103" s="102">
        <v>2</v>
      </c>
      <c r="K2103" s="393"/>
      <c r="L2103" s="393"/>
      <c r="M2103" s="297">
        <v>2.1800000000000002</v>
      </c>
      <c r="N2103" s="297">
        <v>4.45</v>
      </c>
      <c r="O2103" s="297">
        <v>7.74</v>
      </c>
    </row>
    <row r="2104" spans="1:15">
      <c r="A2104" s="296">
        <v>43133</v>
      </c>
      <c r="B2104" s="393"/>
      <c r="C2104" s="101">
        <v>13.74</v>
      </c>
      <c r="D2104" s="101">
        <v>1.76</v>
      </c>
      <c r="E2104" s="393"/>
      <c r="F2104" s="101">
        <v>8.4499999999999993</v>
      </c>
      <c r="G2104" s="101">
        <v>1.53</v>
      </c>
      <c r="H2104" s="393"/>
      <c r="I2104" s="101">
        <v>13</v>
      </c>
      <c r="J2104" s="101">
        <v>2.04</v>
      </c>
      <c r="K2104" s="393"/>
      <c r="L2104" s="393"/>
      <c r="M2104" s="297">
        <v>2.23</v>
      </c>
      <c r="N2104" s="297">
        <v>4.53</v>
      </c>
      <c r="O2104" s="297">
        <v>7.81</v>
      </c>
    </row>
    <row r="2105" spans="1:15">
      <c r="A2105" s="296">
        <v>43136</v>
      </c>
      <c r="B2105" s="393"/>
      <c r="C2105" s="102">
        <v>13.73</v>
      </c>
      <c r="D2105" s="102">
        <v>1.75</v>
      </c>
      <c r="E2105" s="393"/>
      <c r="F2105" s="102">
        <v>8.44</v>
      </c>
      <c r="G2105" s="102">
        <v>1.52</v>
      </c>
      <c r="H2105" s="393"/>
      <c r="I2105" s="102">
        <v>13</v>
      </c>
      <c r="J2105" s="102">
        <v>2.0299999999999998</v>
      </c>
      <c r="K2105" s="393"/>
      <c r="L2105" s="393"/>
      <c r="M2105" s="297">
        <v>2.2599999999999998</v>
      </c>
      <c r="N2105" s="297">
        <v>4.57</v>
      </c>
      <c r="O2105" s="297">
        <v>7.91</v>
      </c>
    </row>
    <row r="2106" spans="1:15">
      <c r="A2106" s="296">
        <v>43137</v>
      </c>
      <c r="B2106" s="393"/>
      <c r="C2106" s="101">
        <v>13.73</v>
      </c>
      <c r="D2106" s="101">
        <v>1.71</v>
      </c>
      <c r="E2106" s="393"/>
      <c r="F2106" s="101">
        <v>8.43</v>
      </c>
      <c r="G2106" s="101">
        <v>1.5</v>
      </c>
      <c r="H2106" s="393"/>
      <c r="I2106" s="101">
        <v>12.99</v>
      </c>
      <c r="J2106" s="101">
        <v>2</v>
      </c>
      <c r="K2106" s="393"/>
      <c r="L2106" s="393"/>
      <c r="M2106" s="297">
        <v>2.3199999999999998</v>
      </c>
      <c r="N2106" s="297">
        <v>4.71</v>
      </c>
      <c r="O2106" s="297">
        <v>8.06</v>
      </c>
    </row>
    <row r="2107" spans="1:15">
      <c r="A2107" s="296">
        <v>43138</v>
      </c>
      <c r="B2107" s="393"/>
      <c r="C2107" s="102">
        <v>13.72</v>
      </c>
      <c r="D2107" s="102">
        <v>1.74</v>
      </c>
      <c r="E2107" s="393"/>
      <c r="F2107" s="102">
        <v>8.43</v>
      </c>
      <c r="G2107" s="102">
        <v>1.52</v>
      </c>
      <c r="H2107" s="393"/>
      <c r="I2107" s="102">
        <v>12.99</v>
      </c>
      <c r="J2107" s="102">
        <v>2.0299999999999998</v>
      </c>
      <c r="K2107" s="393"/>
      <c r="L2107" s="393"/>
      <c r="M2107" s="297">
        <v>2.2799999999999998</v>
      </c>
      <c r="N2107" s="297">
        <v>4.5999999999999996</v>
      </c>
      <c r="O2107" s="297">
        <v>7.95</v>
      </c>
    </row>
    <row r="2108" spans="1:15">
      <c r="A2108" s="296">
        <v>43139</v>
      </c>
      <c r="B2108" s="393"/>
      <c r="C2108" s="101">
        <v>13.72</v>
      </c>
      <c r="D2108" s="101">
        <v>1.77</v>
      </c>
      <c r="E2108" s="393"/>
      <c r="F2108" s="101">
        <v>8.43</v>
      </c>
      <c r="G2108" s="101">
        <v>1.56</v>
      </c>
      <c r="H2108" s="393"/>
      <c r="I2108" s="101">
        <v>12.99</v>
      </c>
      <c r="J2108" s="101">
        <v>2.0699999999999998</v>
      </c>
      <c r="K2108" s="393"/>
      <c r="L2108" s="393"/>
      <c r="M2108" s="297">
        <v>2.31</v>
      </c>
      <c r="N2108" s="297">
        <v>4.6100000000000003</v>
      </c>
      <c r="O2108" s="297">
        <v>7.99</v>
      </c>
    </row>
    <row r="2109" spans="1:15">
      <c r="A2109" s="296">
        <v>43140</v>
      </c>
      <c r="B2109" s="393"/>
      <c r="C2109" s="102">
        <v>13.72</v>
      </c>
      <c r="D2109" s="102">
        <v>1.76</v>
      </c>
      <c r="E2109" s="393"/>
      <c r="F2109" s="102">
        <v>8.43</v>
      </c>
      <c r="G2109" s="102">
        <v>1.56</v>
      </c>
      <c r="H2109" s="393"/>
      <c r="I2109" s="102">
        <v>12.99</v>
      </c>
      <c r="J2109" s="102">
        <v>2.06</v>
      </c>
      <c r="K2109" s="393"/>
      <c r="L2109" s="393"/>
      <c r="M2109" s="297">
        <v>2.41</v>
      </c>
      <c r="N2109" s="297">
        <v>4.8</v>
      </c>
      <c r="O2109" s="297">
        <v>8.15</v>
      </c>
    </row>
    <row r="2110" spans="1:15">
      <c r="A2110" s="296">
        <v>43143</v>
      </c>
      <c r="B2110" s="393"/>
      <c r="C2110" s="101">
        <v>13.71</v>
      </c>
      <c r="D2110" s="101">
        <v>1.77</v>
      </c>
      <c r="E2110" s="393"/>
      <c r="F2110" s="101">
        <v>8.42</v>
      </c>
      <c r="G2110" s="101">
        <v>1.57</v>
      </c>
      <c r="H2110" s="393"/>
      <c r="I2110" s="101">
        <v>12.98</v>
      </c>
      <c r="J2110" s="101">
        <v>2.0699999999999998</v>
      </c>
      <c r="K2110" s="393"/>
      <c r="L2110" s="393"/>
      <c r="M2110" s="297">
        <v>2.41</v>
      </c>
      <c r="N2110" s="297">
        <v>4.71</v>
      </c>
      <c r="O2110" s="297">
        <v>8.15</v>
      </c>
    </row>
    <row r="2111" spans="1:15">
      <c r="A2111" s="296">
        <v>43144</v>
      </c>
      <c r="B2111" s="393"/>
      <c r="C2111" s="102">
        <v>13.71</v>
      </c>
      <c r="D2111" s="102">
        <v>1.78</v>
      </c>
      <c r="E2111" s="393"/>
      <c r="F2111" s="102">
        <v>8.42</v>
      </c>
      <c r="G2111" s="102">
        <v>1.58</v>
      </c>
      <c r="H2111" s="393"/>
      <c r="I2111" s="102">
        <v>12.97</v>
      </c>
      <c r="J2111" s="102">
        <v>2.1</v>
      </c>
      <c r="K2111" s="393"/>
      <c r="L2111" s="393"/>
      <c r="M2111" s="297">
        <v>2.48</v>
      </c>
      <c r="N2111" s="297">
        <v>4.8499999999999996</v>
      </c>
      <c r="O2111" s="297">
        <v>8.26</v>
      </c>
    </row>
    <row r="2112" spans="1:15">
      <c r="A2112" s="296">
        <v>43145</v>
      </c>
      <c r="B2112" s="393"/>
      <c r="C2112" s="101">
        <v>13.71</v>
      </c>
      <c r="D2112" s="101">
        <v>1.8</v>
      </c>
      <c r="E2112" s="393"/>
      <c r="F2112" s="101">
        <v>8.41</v>
      </c>
      <c r="G2112" s="101">
        <v>1.6</v>
      </c>
      <c r="H2112" s="393"/>
      <c r="I2112" s="101">
        <v>12.97</v>
      </c>
      <c r="J2112" s="101">
        <v>2.12</v>
      </c>
      <c r="K2112" s="393"/>
      <c r="L2112" s="393"/>
      <c r="M2112" s="297">
        <v>2.5</v>
      </c>
      <c r="N2112" s="297">
        <v>4.9000000000000004</v>
      </c>
      <c r="O2112" s="297">
        <v>8.3000000000000007</v>
      </c>
    </row>
    <row r="2113" spans="1:15">
      <c r="A2113" s="296">
        <v>43146</v>
      </c>
      <c r="B2113" s="393"/>
      <c r="C2113" s="102">
        <v>13.7</v>
      </c>
      <c r="D2113" s="102">
        <v>1.81</v>
      </c>
      <c r="E2113" s="393"/>
      <c r="F2113" s="102">
        <v>8.41</v>
      </c>
      <c r="G2113" s="102">
        <v>1.6</v>
      </c>
      <c r="H2113" s="393"/>
      <c r="I2113" s="102">
        <v>12.97</v>
      </c>
      <c r="J2113" s="102">
        <v>2.13</v>
      </c>
      <c r="K2113" s="393"/>
      <c r="L2113" s="393"/>
      <c r="M2113" s="297">
        <v>2.4500000000000002</v>
      </c>
      <c r="N2113" s="297">
        <v>4.8</v>
      </c>
      <c r="O2113" s="297">
        <v>8.17</v>
      </c>
    </row>
    <row r="2114" spans="1:15">
      <c r="A2114" s="296">
        <v>43147</v>
      </c>
      <c r="B2114" s="393"/>
      <c r="C2114" s="101">
        <v>13.7</v>
      </c>
      <c r="D2114" s="101">
        <v>1.76</v>
      </c>
      <c r="E2114" s="393"/>
      <c r="F2114" s="101">
        <v>8.41</v>
      </c>
      <c r="G2114" s="101">
        <v>1.55</v>
      </c>
      <c r="H2114" s="393"/>
      <c r="I2114" s="101">
        <v>12.97</v>
      </c>
      <c r="J2114" s="101">
        <v>2.0699999999999998</v>
      </c>
      <c r="K2114" s="393"/>
      <c r="L2114" s="393"/>
      <c r="M2114" s="297">
        <v>2.4</v>
      </c>
      <c r="N2114" s="297">
        <v>4.71</v>
      </c>
      <c r="O2114" s="297">
        <v>8.11</v>
      </c>
    </row>
    <row r="2115" spans="1:15">
      <c r="A2115" s="296">
        <v>43150</v>
      </c>
      <c r="B2115" s="393"/>
      <c r="C2115" s="102">
        <v>13.69</v>
      </c>
      <c r="D2115" s="102">
        <v>1.78</v>
      </c>
      <c r="E2115" s="393"/>
      <c r="F2115" s="102">
        <v>8.4</v>
      </c>
      <c r="G2115" s="102">
        <v>1.57</v>
      </c>
      <c r="H2115" s="393"/>
      <c r="I2115" s="102">
        <v>12.96</v>
      </c>
      <c r="J2115" s="102">
        <v>2.09</v>
      </c>
      <c r="K2115" s="393"/>
      <c r="L2115" s="393"/>
      <c r="M2115" s="297">
        <v>2.38</v>
      </c>
      <c r="N2115" s="297">
        <v>4.62</v>
      </c>
      <c r="O2115" s="297">
        <v>8.0500000000000007</v>
      </c>
    </row>
    <row r="2116" spans="1:15">
      <c r="A2116" s="296">
        <v>43151</v>
      </c>
      <c r="B2116" s="393"/>
      <c r="C2116" s="101">
        <v>13.69</v>
      </c>
      <c r="D2116" s="101">
        <v>1.77</v>
      </c>
      <c r="E2116" s="393"/>
      <c r="F2116" s="101">
        <v>8.4</v>
      </c>
      <c r="G2116" s="101">
        <v>1.56</v>
      </c>
      <c r="H2116" s="393"/>
      <c r="I2116" s="101">
        <v>12.96</v>
      </c>
      <c r="J2116" s="101">
        <v>2.09</v>
      </c>
      <c r="K2116" s="393"/>
      <c r="L2116" s="393"/>
      <c r="M2116" s="297">
        <v>2.39</v>
      </c>
      <c r="N2116" s="297">
        <v>4.67</v>
      </c>
      <c r="O2116" s="297">
        <v>8.08</v>
      </c>
    </row>
    <row r="2117" spans="1:15">
      <c r="A2117" s="296">
        <v>43152</v>
      </c>
      <c r="B2117" s="393"/>
      <c r="C2117" s="102">
        <v>13.69</v>
      </c>
      <c r="D2117" s="102">
        <v>1.76</v>
      </c>
      <c r="E2117" s="393"/>
      <c r="F2117" s="102">
        <v>8.39</v>
      </c>
      <c r="G2117" s="102">
        <v>1.56</v>
      </c>
      <c r="H2117" s="393"/>
      <c r="I2117" s="102">
        <v>12.95</v>
      </c>
      <c r="J2117" s="102">
        <v>2.08</v>
      </c>
      <c r="K2117" s="393"/>
      <c r="L2117" s="393"/>
      <c r="M2117" s="297">
        <v>2.4</v>
      </c>
      <c r="N2117" s="297">
        <v>4.6399999999999997</v>
      </c>
      <c r="O2117" s="297">
        <v>8.08</v>
      </c>
    </row>
    <row r="2118" spans="1:15">
      <c r="A2118" s="296">
        <v>43153</v>
      </c>
      <c r="B2118" s="393"/>
      <c r="C2118" s="101">
        <v>13.68</v>
      </c>
      <c r="D2118" s="101">
        <v>1.75</v>
      </c>
      <c r="E2118" s="393"/>
      <c r="F2118" s="101">
        <v>8.39</v>
      </c>
      <c r="G2118" s="101">
        <v>1.55</v>
      </c>
      <c r="H2118" s="393"/>
      <c r="I2118" s="101">
        <v>12.95</v>
      </c>
      <c r="J2118" s="101">
        <v>2.08</v>
      </c>
      <c r="K2118" s="393"/>
      <c r="L2118" s="393"/>
      <c r="M2118" s="297">
        <v>2.42</v>
      </c>
      <c r="N2118" s="297">
        <v>4.67</v>
      </c>
      <c r="O2118" s="297">
        <v>8.09</v>
      </c>
    </row>
    <row r="2119" spans="1:15">
      <c r="A2119" s="296">
        <v>43154</v>
      </c>
      <c r="B2119" s="393"/>
      <c r="C2119" s="102">
        <v>13.68</v>
      </c>
      <c r="D2119" s="102">
        <v>1.71</v>
      </c>
      <c r="E2119" s="393"/>
      <c r="F2119" s="102">
        <v>8.39</v>
      </c>
      <c r="G2119" s="102">
        <v>1.52</v>
      </c>
      <c r="H2119" s="393"/>
      <c r="I2119" s="102">
        <v>12.95</v>
      </c>
      <c r="J2119" s="102">
        <v>2.04</v>
      </c>
      <c r="K2119" s="393"/>
      <c r="L2119" s="393"/>
      <c r="M2119" s="297">
        <v>2.4300000000000002</v>
      </c>
      <c r="N2119" s="297">
        <v>4.7300000000000004</v>
      </c>
      <c r="O2119" s="297">
        <v>8.09</v>
      </c>
    </row>
    <row r="2120" spans="1:15">
      <c r="A2120" s="296">
        <v>43157</v>
      </c>
      <c r="B2120" s="393"/>
      <c r="C2120" s="101">
        <v>13.67</v>
      </c>
      <c r="D2120" s="101">
        <v>1.7</v>
      </c>
      <c r="E2120" s="393"/>
      <c r="F2120" s="101">
        <v>8.3800000000000008</v>
      </c>
      <c r="G2120" s="101">
        <v>1.51</v>
      </c>
      <c r="H2120" s="393"/>
      <c r="I2120" s="101">
        <v>12.94</v>
      </c>
      <c r="J2120" s="101">
        <v>2.0299999999999998</v>
      </c>
      <c r="K2120" s="393"/>
      <c r="L2120" s="393"/>
      <c r="M2120" s="297">
        <v>2.4</v>
      </c>
      <c r="N2120" s="297">
        <v>4.66</v>
      </c>
      <c r="O2120" s="297">
        <v>8.07</v>
      </c>
    </row>
    <row r="2121" spans="1:15">
      <c r="A2121" s="296">
        <v>43158</v>
      </c>
      <c r="B2121" s="393"/>
      <c r="C2121" s="102">
        <v>13.67</v>
      </c>
      <c r="D2121" s="102">
        <v>1.73</v>
      </c>
      <c r="E2121" s="393"/>
      <c r="F2121" s="102">
        <v>8.3800000000000008</v>
      </c>
      <c r="G2121" s="102">
        <v>1.53</v>
      </c>
      <c r="H2121" s="393"/>
      <c r="I2121" s="102">
        <v>12.94</v>
      </c>
      <c r="J2121" s="102">
        <v>2.0499999999999998</v>
      </c>
      <c r="K2121" s="393"/>
      <c r="L2121" s="393"/>
      <c r="M2121" s="297">
        <v>2.38</v>
      </c>
      <c r="N2121" s="297">
        <v>4.5999999999999996</v>
      </c>
      <c r="O2121" s="297">
        <v>8.0299999999999994</v>
      </c>
    </row>
    <row r="2122" spans="1:15">
      <c r="A2122" s="296">
        <v>43159</v>
      </c>
      <c r="B2122" s="393"/>
      <c r="C2122" s="101">
        <v>13.67</v>
      </c>
      <c r="D2122" s="101">
        <v>1.72</v>
      </c>
      <c r="E2122" s="393"/>
      <c r="F2122" s="101">
        <v>8.3699999999999992</v>
      </c>
      <c r="G2122" s="101">
        <v>1.52</v>
      </c>
      <c r="H2122" s="393"/>
      <c r="I2122" s="101">
        <v>12.93</v>
      </c>
      <c r="J2122" s="101">
        <v>2.04</v>
      </c>
      <c r="K2122" s="393"/>
      <c r="L2122" s="393"/>
      <c r="M2122" s="297">
        <v>2.39</v>
      </c>
      <c r="N2122" s="297">
        <v>4.6500000000000004</v>
      </c>
      <c r="O2122" s="297">
        <v>8.0500000000000007</v>
      </c>
    </row>
    <row r="2123" spans="1:15">
      <c r="A2123" s="296">
        <v>43160</v>
      </c>
      <c r="B2123" s="393"/>
      <c r="C2123" s="102">
        <v>13.86</v>
      </c>
      <c r="D2123" s="102">
        <v>1.71</v>
      </c>
      <c r="E2123" s="393"/>
      <c r="F2123" s="102">
        <v>8.42</v>
      </c>
      <c r="G2123" s="102">
        <v>1.52</v>
      </c>
      <c r="H2123" s="393"/>
      <c r="I2123" s="102">
        <v>12.94</v>
      </c>
      <c r="J2123" s="102">
        <v>2.0299999999999998</v>
      </c>
      <c r="K2123" s="393"/>
      <c r="L2123" s="393"/>
      <c r="M2123" s="297">
        <v>2.4</v>
      </c>
      <c r="N2123" s="297">
        <v>4.67</v>
      </c>
      <c r="O2123" s="297">
        <v>8.06</v>
      </c>
    </row>
    <row r="2124" spans="1:15">
      <c r="A2124" s="296">
        <v>43161</v>
      </c>
      <c r="B2124" s="393"/>
      <c r="C2124" s="101">
        <v>13.85</v>
      </c>
      <c r="D2124" s="101">
        <v>1.73</v>
      </c>
      <c r="E2124" s="393"/>
      <c r="F2124" s="101">
        <v>8.42</v>
      </c>
      <c r="G2124" s="101">
        <v>1.53</v>
      </c>
      <c r="H2124" s="393"/>
      <c r="I2124" s="101">
        <v>12.94</v>
      </c>
      <c r="J2124" s="101">
        <v>2.0499999999999998</v>
      </c>
      <c r="K2124" s="393"/>
      <c r="L2124" s="393"/>
      <c r="M2124" s="297">
        <v>2.42</v>
      </c>
      <c r="N2124" s="297">
        <v>4.7</v>
      </c>
      <c r="O2124" s="297">
        <v>8.11</v>
      </c>
    </row>
    <row r="2125" spans="1:15">
      <c r="A2125" s="296">
        <v>43164</v>
      </c>
      <c r="B2125" s="393"/>
      <c r="C2125" s="102">
        <v>13.85</v>
      </c>
      <c r="D2125" s="102">
        <v>1.73</v>
      </c>
      <c r="E2125" s="393"/>
      <c r="F2125" s="102">
        <v>8.41</v>
      </c>
      <c r="G2125" s="102">
        <v>1.54</v>
      </c>
      <c r="H2125" s="393"/>
      <c r="I2125" s="102">
        <v>12.93</v>
      </c>
      <c r="J2125" s="102">
        <v>2.06</v>
      </c>
      <c r="K2125" s="393"/>
      <c r="L2125" s="393"/>
      <c r="M2125" s="297">
        <v>2.44</v>
      </c>
      <c r="N2125" s="297">
        <v>4.74</v>
      </c>
      <c r="O2125" s="297">
        <v>8.16</v>
      </c>
    </row>
    <row r="2126" spans="1:15">
      <c r="A2126" s="296">
        <v>43165</v>
      </c>
      <c r="B2126" s="393"/>
      <c r="C2126" s="101">
        <v>13.84</v>
      </c>
      <c r="D2126" s="101">
        <v>1.77</v>
      </c>
      <c r="E2126" s="393"/>
      <c r="F2126" s="101">
        <v>8.4</v>
      </c>
      <c r="G2126" s="101">
        <v>1.57</v>
      </c>
      <c r="H2126" s="393"/>
      <c r="I2126" s="101">
        <v>12.93</v>
      </c>
      <c r="J2126" s="101">
        <v>2.1</v>
      </c>
      <c r="K2126" s="393"/>
      <c r="L2126" s="393"/>
      <c r="M2126" s="297">
        <v>2.41</v>
      </c>
      <c r="N2126" s="297">
        <v>4.71</v>
      </c>
      <c r="O2126" s="297">
        <v>8.1199999999999992</v>
      </c>
    </row>
    <row r="2127" spans="1:15">
      <c r="A2127" s="296">
        <v>43166</v>
      </c>
      <c r="B2127" s="393"/>
      <c r="C2127" s="102">
        <v>13.84</v>
      </c>
      <c r="D2127" s="102">
        <v>1.75</v>
      </c>
      <c r="E2127" s="393"/>
      <c r="F2127" s="102">
        <v>8.4</v>
      </c>
      <c r="G2127" s="102">
        <v>1.56</v>
      </c>
      <c r="H2127" s="393"/>
      <c r="I2127" s="102">
        <v>12.92</v>
      </c>
      <c r="J2127" s="102">
        <v>2.08</v>
      </c>
      <c r="K2127" s="393"/>
      <c r="L2127" s="393"/>
      <c r="M2127" s="297">
        <v>2.4</v>
      </c>
      <c r="N2127" s="297">
        <v>4.72</v>
      </c>
      <c r="O2127" s="297">
        <v>8.11</v>
      </c>
    </row>
    <row r="2128" spans="1:15">
      <c r="A2128" s="296">
        <v>43167</v>
      </c>
      <c r="B2128" s="393"/>
      <c r="C2128" s="101">
        <v>13.84</v>
      </c>
      <c r="D2128" s="101">
        <v>1.72</v>
      </c>
      <c r="E2128" s="393"/>
      <c r="F2128" s="101">
        <v>8.4</v>
      </c>
      <c r="G2128" s="101">
        <v>1.53</v>
      </c>
      <c r="H2128" s="393"/>
      <c r="I2128" s="101">
        <v>12.92</v>
      </c>
      <c r="J2128" s="101">
        <v>2.0499999999999998</v>
      </c>
      <c r="K2128" s="393"/>
      <c r="L2128" s="393"/>
      <c r="M2128" s="297">
        <v>2.37</v>
      </c>
      <c r="N2128" s="297">
        <v>4.7</v>
      </c>
      <c r="O2128" s="297">
        <v>8.1199999999999992</v>
      </c>
    </row>
    <row r="2129" spans="1:15">
      <c r="A2129" s="296">
        <v>43168</v>
      </c>
      <c r="B2129" s="393"/>
      <c r="C2129" s="102">
        <v>13.83</v>
      </c>
      <c r="D2129" s="102">
        <v>1.74</v>
      </c>
      <c r="E2129" s="393"/>
      <c r="F2129" s="102">
        <v>8.4</v>
      </c>
      <c r="G2129" s="102">
        <v>1.54</v>
      </c>
      <c r="H2129" s="393"/>
      <c r="I2129" s="102">
        <v>12.92</v>
      </c>
      <c r="J2129" s="102">
        <v>2.06</v>
      </c>
      <c r="K2129" s="393"/>
      <c r="L2129" s="393"/>
      <c r="M2129" s="297">
        <v>2.35</v>
      </c>
      <c r="N2129" s="297">
        <v>4.66</v>
      </c>
      <c r="O2129" s="297">
        <v>8.08</v>
      </c>
    </row>
    <row r="2130" spans="1:15">
      <c r="A2130" s="296">
        <v>43171</v>
      </c>
      <c r="B2130" s="393"/>
      <c r="C2130" s="101">
        <v>13.83</v>
      </c>
      <c r="D2130" s="101">
        <v>1.72</v>
      </c>
      <c r="E2130" s="393"/>
      <c r="F2130" s="101">
        <v>8.39</v>
      </c>
      <c r="G2130" s="101">
        <v>1.51</v>
      </c>
      <c r="H2130" s="393"/>
      <c r="I2130" s="101">
        <v>12.91</v>
      </c>
      <c r="J2130" s="101">
        <v>2.0299999999999998</v>
      </c>
      <c r="K2130" s="393"/>
      <c r="L2130" s="393"/>
      <c r="M2130" s="297">
        <v>2.3199999999999998</v>
      </c>
      <c r="N2130" s="297">
        <v>4.5999999999999996</v>
      </c>
      <c r="O2130" s="297">
        <v>8.01</v>
      </c>
    </row>
    <row r="2131" spans="1:15">
      <c r="A2131" s="296">
        <v>43172</v>
      </c>
      <c r="B2131" s="393"/>
      <c r="C2131" s="102">
        <v>13.82</v>
      </c>
      <c r="D2131" s="102">
        <v>1.71</v>
      </c>
      <c r="E2131" s="393"/>
      <c r="F2131" s="102">
        <v>8.39</v>
      </c>
      <c r="G2131" s="102">
        <v>1.51</v>
      </c>
      <c r="H2131" s="393"/>
      <c r="I2131" s="102">
        <v>12.91</v>
      </c>
      <c r="J2131" s="102">
        <v>2.0299999999999998</v>
      </c>
      <c r="K2131" s="393"/>
      <c r="L2131" s="393"/>
      <c r="M2131" s="297">
        <v>2.3199999999999998</v>
      </c>
      <c r="N2131" s="297">
        <v>4.55</v>
      </c>
      <c r="O2131" s="297">
        <v>8.0399999999999991</v>
      </c>
    </row>
    <row r="2132" spans="1:15">
      <c r="A2132" s="296">
        <v>43173</v>
      </c>
      <c r="B2132" s="393"/>
      <c r="C2132" s="101">
        <v>13.82</v>
      </c>
      <c r="D2132" s="101">
        <v>1.69</v>
      </c>
      <c r="E2132" s="393"/>
      <c r="F2132" s="101">
        <v>8.3800000000000008</v>
      </c>
      <c r="G2132" s="101">
        <v>1.5</v>
      </c>
      <c r="H2132" s="393"/>
      <c r="I2132" s="101">
        <v>12.9</v>
      </c>
      <c r="J2132" s="101">
        <v>2.02</v>
      </c>
      <c r="K2132" s="393"/>
      <c r="L2132" s="393"/>
      <c r="M2132" s="297">
        <v>2.35</v>
      </c>
      <c r="N2132" s="297">
        <v>4.58</v>
      </c>
      <c r="O2132" s="297">
        <v>8.0399999999999991</v>
      </c>
    </row>
    <row r="2133" spans="1:15">
      <c r="A2133" s="296">
        <v>43174</v>
      </c>
      <c r="B2133" s="393"/>
      <c r="C2133" s="102">
        <v>13.82</v>
      </c>
      <c r="D2133" s="102">
        <v>1.72</v>
      </c>
      <c r="E2133" s="393"/>
      <c r="F2133" s="102">
        <v>8.3800000000000008</v>
      </c>
      <c r="G2133" s="102">
        <v>1.53</v>
      </c>
      <c r="H2133" s="393"/>
      <c r="I2133" s="102">
        <v>12.9</v>
      </c>
      <c r="J2133" s="102">
        <v>2.0499999999999998</v>
      </c>
      <c r="K2133" s="393"/>
      <c r="L2133" s="393"/>
      <c r="M2133" s="297">
        <v>2.37</v>
      </c>
      <c r="N2133" s="297">
        <v>4.66</v>
      </c>
      <c r="O2133" s="297">
        <v>8.06</v>
      </c>
    </row>
    <row r="2134" spans="1:15">
      <c r="A2134" s="296">
        <v>43175</v>
      </c>
      <c r="B2134" s="393"/>
      <c r="C2134" s="101">
        <v>13.82</v>
      </c>
      <c r="D2134" s="101">
        <v>1.72</v>
      </c>
      <c r="E2134" s="393"/>
      <c r="F2134" s="101">
        <v>8.3800000000000008</v>
      </c>
      <c r="G2134" s="101">
        <v>1.53</v>
      </c>
      <c r="H2134" s="393"/>
      <c r="I2134" s="101">
        <v>12.9</v>
      </c>
      <c r="J2134" s="101">
        <v>2.06</v>
      </c>
      <c r="K2134" s="393"/>
      <c r="L2134" s="393"/>
      <c r="M2134" s="297">
        <v>2.37</v>
      </c>
      <c r="N2134" s="297">
        <v>4.6399999999999997</v>
      </c>
      <c r="O2134" s="297">
        <v>8.0500000000000007</v>
      </c>
    </row>
    <row r="2135" spans="1:15">
      <c r="A2135" s="296">
        <v>43178</v>
      </c>
      <c r="B2135" s="393"/>
      <c r="C2135" s="102">
        <v>13.81</v>
      </c>
      <c r="D2135" s="102">
        <v>1.75</v>
      </c>
      <c r="E2135" s="393"/>
      <c r="F2135" s="102">
        <v>8.3699999999999992</v>
      </c>
      <c r="G2135" s="102">
        <v>1.57</v>
      </c>
      <c r="H2135" s="393"/>
      <c r="I2135" s="102">
        <v>12.89</v>
      </c>
      <c r="J2135" s="102">
        <v>2.1</v>
      </c>
      <c r="K2135" s="393"/>
      <c r="L2135" s="393"/>
      <c r="M2135" s="297">
        <v>2.4</v>
      </c>
      <c r="N2135" s="297">
        <v>4.6399999999999997</v>
      </c>
      <c r="O2135" s="297">
        <v>8.09</v>
      </c>
    </row>
    <row r="2136" spans="1:15">
      <c r="A2136" s="296">
        <v>43179</v>
      </c>
      <c r="B2136" s="393"/>
      <c r="C2136" s="101">
        <v>13.8</v>
      </c>
      <c r="D2136" s="101">
        <v>1.77</v>
      </c>
      <c r="E2136" s="393"/>
      <c r="F2136" s="101">
        <v>8.3699999999999992</v>
      </c>
      <c r="G2136" s="101">
        <v>1.59</v>
      </c>
      <c r="H2136" s="393"/>
      <c r="I2136" s="101">
        <v>12.89</v>
      </c>
      <c r="J2136" s="101">
        <v>2.12</v>
      </c>
      <c r="K2136" s="393"/>
      <c r="L2136" s="393"/>
      <c r="M2136" s="297">
        <v>2.4300000000000002</v>
      </c>
      <c r="N2136" s="297">
        <v>4.71</v>
      </c>
      <c r="O2136" s="297">
        <v>8.15</v>
      </c>
    </row>
    <row r="2137" spans="1:15">
      <c r="A2137" s="296">
        <v>43180</v>
      </c>
      <c r="B2137" s="393"/>
      <c r="C2137" s="102">
        <v>13.8</v>
      </c>
      <c r="D2137" s="102">
        <v>1.78</v>
      </c>
      <c r="E2137" s="393"/>
      <c r="F2137" s="102">
        <v>8.36</v>
      </c>
      <c r="G2137" s="102">
        <v>1.59</v>
      </c>
      <c r="H2137" s="393"/>
      <c r="I2137" s="102">
        <v>12.89</v>
      </c>
      <c r="J2137" s="102">
        <v>2.12</v>
      </c>
      <c r="K2137" s="393"/>
      <c r="L2137" s="393"/>
      <c r="M2137" s="297">
        <v>2.42</v>
      </c>
      <c r="N2137" s="297">
        <v>4.71</v>
      </c>
      <c r="O2137" s="297">
        <v>8.18</v>
      </c>
    </row>
    <row r="2138" spans="1:15">
      <c r="A2138" s="296">
        <v>43181</v>
      </c>
      <c r="B2138" s="393"/>
      <c r="C2138" s="101">
        <v>13.8</v>
      </c>
      <c r="D2138" s="101">
        <v>1.72</v>
      </c>
      <c r="E2138" s="393"/>
      <c r="F2138" s="101">
        <v>8.36</v>
      </c>
      <c r="G2138" s="101">
        <v>1.54</v>
      </c>
      <c r="H2138" s="393"/>
      <c r="I2138" s="101">
        <v>12.88</v>
      </c>
      <c r="J2138" s="101">
        <v>2.06</v>
      </c>
      <c r="K2138" s="393"/>
      <c r="L2138" s="393"/>
      <c r="M2138" s="297">
        <v>2.4500000000000002</v>
      </c>
      <c r="N2138" s="297">
        <v>4.8099999999999996</v>
      </c>
      <c r="O2138" s="297">
        <v>8.24</v>
      </c>
    </row>
    <row r="2139" spans="1:15">
      <c r="A2139" s="296">
        <v>43182</v>
      </c>
      <c r="B2139" s="393"/>
      <c r="C2139" s="102">
        <v>13.8</v>
      </c>
      <c r="D2139" s="102">
        <v>1.74</v>
      </c>
      <c r="E2139" s="393"/>
      <c r="F2139" s="102">
        <v>8.36</v>
      </c>
      <c r="G2139" s="102">
        <v>1.56</v>
      </c>
      <c r="H2139" s="393"/>
      <c r="I2139" s="102">
        <v>12.88</v>
      </c>
      <c r="J2139" s="102">
        <v>2.08</v>
      </c>
      <c r="K2139" s="393"/>
      <c r="L2139" s="393"/>
      <c r="M2139" s="297">
        <v>2.48</v>
      </c>
      <c r="N2139" s="297">
        <v>4.8899999999999997</v>
      </c>
      <c r="O2139" s="297">
        <v>8.35</v>
      </c>
    </row>
    <row r="2140" spans="1:15">
      <c r="A2140" s="296">
        <v>43185</v>
      </c>
      <c r="B2140" s="393"/>
      <c r="C2140" s="101">
        <v>13.79</v>
      </c>
      <c r="D2140" s="101">
        <v>1.74</v>
      </c>
      <c r="E2140" s="393"/>
      <c r="F2140" s="101">
        <v>8.35</v>
      </c>
      <c r="G2140" s="101">
        <v>1.57</v>
      </c>
      <c r="H2140" s="393"/>
      <c r="I2140" s="101">
        <v>12.87</v>
      </c>
      <c r="J2140" s="101">
        <v>2.08</v>
      </c>
      <c r="K2140" s="393"/>
      <c r="L2140" s="393"/>
      <c r="M2140" s="297">
        <v>2.48</v>
      </c>
      <c r="N2140" s="297">
        <v>4.87</v>
      </c>
      <c r="O2140" s="297">
        <v>8.35</v>
      </c>
    </row>
    <row r="2141" spans="1:15">
      <c r="A2141" s="296">
        <v>43186</v>
      </c>
      <c r="B2141" s="393"/>
      <c r="C2141" s="102">
        <v>13.79</v>
      </c>
      <c r="D2141" s="102">
        <v>1.72</v>
      </c>
      <c r="E2141" s="393"/>
      <c r="F2141" s="102">
        <v>8.35</v>
      </c>
      <c r="G2141" s="102">
        <v>1.55</v>
      </c>
      <c r="H2141" s="393"/>
      <c r="I2141" s="102">
        <v>12.87</v>
      </c>
      <c r="J2141" s="102">
        <v>2.06</v>
      </c>
      <c r="K2141" s="393"/>
      <c r="L2141" s="393"/>
      <c r="M2141" s="297">
        <v>2.4700000000000002</v>
      </c>
      <c r="N2141" s="297">
        <v>4.8099999999999996</v>
      </c>
      <c r="O2141" s="297">
        <v>8.33</v>
      </c>
    </row>
    <row r="2142" spans="1:15">
      <c r="A2142" s="296">
        <v>43187</v>
      </c>
      <c r="B2142" s="393"/>
      <c r="C2142" s="101">
        <v>13.78</v>
      </c>
      <c r="D2142" s="101">
        <v>1.72</v>
      </c>
      <c r="E2142" s="393"/>
      <c r="F2142" s="101">
        <v>8.34</v>
      </c>
      <c r="G2142" s="101">
        <v>1.55</v>
      </c>
      <c r="H2142" s="393"/>
      <c r="I2142" s="101">
        <v>12.87</v>
      </c>
      <c r="J2142" s="101">
        <v>2.0699999999999998</v>
      </c>
      <c r="K2142" s="393"/>
      <c r="L2142" s="393"/>
      <c r="M2142" s="297">
        <v>2.4700000000000002</v>
      </c>
      <c r="N2142" s="297">
        <v>4.8499999999999996</v>
      </c>
      <c r="O2142" s="297">
        <v>8.3699999999999992</v>
      </c>
    </row>
    <row r="2143" spans="1:15">
      <c r="A2143" s="296">
        <v>43188</v>
      </c>
      <c r="B2143" s="393"/>
      <c r="C2143" s="102">
        <v>13.78</v>
      </c>
      <c r="D2143" s="102">
        <v>1.72</v>
      </c>
      <c r="E2143" s="393"/>
      <c r="F2143" s="102">
        <v>8.34</v>
      </c>
      <c r="G2143" s="102">
        <v>1.55</v>
      </c>
      <c r="H2143" s="393"/>
      <c r="I2143" s="102">
        <v>12.86</v>
      </c>
      <c r="J2143" s="102">
        <v>2.0699999999999998</v>
      </c>
      <c r="K2143" s="393"/>
      <c r="L2143" s="393"/>
      <c r="M2143" s="297">
        <v>2.46</v>
      </c>
      <c r="N2143" s="297">
        <v>4.8499999999999996</v>
      </c>
      <c r="O2143" s="297">
        <v>8.3699999999999992</v>
      </c>
    </row>
    <row r="2144" spans="1:15">
      <c r="A2144" s="296">
        <v>43190</v>
      </c>
      <c r="B2144" s="393"/>
      <c r="C2144" s="101">
        <v>13.77</v>
      </c>
      <c r="D2144" s="101">
        <v>1.72</v>
      </c>
      <c r="E2144" s="393"/>
      <c r="F2144" s="101">
        <v>8.34</v>
      </c>
      <c r="G2144" s="101">
        <v>1.55</v>
      </c>
      <c r="H2144" s="393"/>
      <c r="I2144" s="101">
        <v>12.86</v>
      </c>
      <c r="J2144" s="101">
        <v>2.0699999999999998</v>
      </c>
      <c r="K2144" s="393"/>
      <c r="L2144" s="393"/>
      <c r="M2144" s="297"/>
      <c r="N2144" s="297"/>
      <c r="O2144" s="297"/>
    </row>
    <row r="2145" spans="1:15">
      <c r="A2145" s="296">
        <v>43193</v>
      </c>
      <c r="B2145" s="393"/>
      <c r="C2145" s="102">
        <v>13.9</v>
      </c>
      <c r="D2145" s="102">
        <v>1.75</v>
      </c>
      <c r="E2145" s="393"/>
      <c r="F2145" s="102">
        <v>8.51</v>
      </c>
      <c r="G2145" s="102">
        <v>1.6</v>
      </c>
      <c r="H2145" s="393"/>
      <c r="I2145" s="102">
        <v>13.07</v>
      </c>
      <c r="J2145" s="102">
        <v>2.11</v>
      </c>
      <c r="K2145" s="393"/>
      <c r="L2145" s="393"/>
      <c r="M2145" s="297">
        <v>2.56</v>
      </c>
      <c r="N2145" s="297">
        <v>4.92</v>
      </c>
      <c r="O2145" s="297">
        <v>8.4499999999999993</v>
      </c>
    </row>
    <row r="2146" spans="1:15">
      <c r="A2146" s="296">
        <v>43194</v>
      </c>
      <c r="B2146" s="393"/>
      <c r="C2146" s="101">
        <v>13.9</v>
      </c>
      <c r="D2146" s="101">
        <v>1.74</v>
      </c>
      <c r="E2146" s="393"/>
      <c r="F2146" s="101">
        <v>8.51</v>
      </c>
      <c r="G2146" s="101">
        <v>1.59</v>
      </c>
      <c r="H2146" s="393"/>
      <c r="I2146" s="101">
        <v>13.06</v>
      </c>
      <c r="J2146" s="101">
        <v>2.11</v>
      </c>
      <c r="K2146" s="393"/>
      <c r="L2146" s="393"/>
      <c r="M2146" s="297">
        <v>2.56</v>
      </c>
      <c r="N2146" s="297">
        <v>4.93</v>
      </c>
      <c r="O2146" s="297">
        <v>8.5</v>
      </c>
    </row>
    <row r="2147" spans="1:15">
      <c r="A2147" s="296">
        <v>43195</v>
      </c>
      <c r="B2147" s="393"/>
      <c r="C2147" s="102">
        <v>13.89</v>
      </c>
      <c r="D2147" s="102">
        <v>1.77</v>
      </c>
      <c r="E2147" s="393"/>
      <c r="F2147" s="102">
        <v>8.5</v>
      </c>
      <c r="G2147" s="102">
        <v>1.61</v>
      </c>
      <c r="H2147" s="393"/>
      <c r="I2147" s="102">
        <v>13.06</v>
      </c>
      <c r="J2147" s="102">
        <v>2.13</v>
      </c>
      <c r="K2147" s="393"/>
      <c r="L2147" s="393"/>
      <c r="M2147" s="297">
        <v>2.5499999999999998</v>
      </c>
      <c r="N2147" s="297">
        <v>4.9000000000000004</v>
      </c>
      <c r="O2147" s="297">
        <v>8.49</v>
      </c>
    </row>
    <row r="2148" spans="1:15">
      <c r="A2148" s="296">
        <v>43196</v>
      </c>
      <c r="B2148" s="393"/>
      <c r="C2148" s="101">
        <v>13.89</v>
      </c>
      <c r="D2148" s="101">
        <v>1.74</v>
      </c>
      <c r="E2148" s="393"/>
      <c r="F2148" s="101">
        <v>8.5</v>
      </c>
      <c r="G2148" s="101">
        <v>1.58</v>
      </c>
      <c r="H2148" s="393"/>
      <c r="I2148" s="101">
        <v>13.06</v>
      </c>
      <c r="J2148" s="101">
        <v>2.1</v>
      </c>
      <c r="K2148" s="393"/>
      <c r="L2148" s="393"/>
      <c r="M2148" s="297">
        <v>2.5299999999999998</v>
      </c>
      <c r="N2148" s="297">
        <v>4.8899999999999997</v>
      </c>
      <c r="O2148" s="297">
        <v>8.52</v>
      </c>
    </row>
    <row r="2149" spans="1:15">
      <c r="A2149" s="296">
        <v>43199</v>
      </c>
      <c r="B2149" s="393"/>
      <c r="C2149" s="102">
        <v>13.88</v>
      </c>
      <c r="D2149" s="102">
        <v>1.75</v>
      </c>
      <c r="E2149" s="393"/>
      <c r="F2149" s="102">
        <v>8.49</v>
      </c>
      <c r="G2149" s="102">
        <v>1.59</v>
      </c>
      <c r="H2149" s="393"/>
      <c r="I2149" s="102">
        <v>13.05</v>
      </c>
      <c r="J2149" s="102">
        <v>2.11</v>
      </c>
      <c r="K2149" s="393"/>
      <c r="L2149" s="393"/>
      <c r="M2149" s="297">
        <v>2.52</v>
      </c>
      <c r="N2149" s="297">
        <v>4.8899999999999997</v>
      </c>
      <c r="O2149" s="297">
        <v>8.48</v>
      </c>
    </row>
    <row r="2150" spans="1:15">
      <c r="A2150" s="296">
        <v>43200</v>
      </c>
      <c r="B2150" s="393"/>
      <c r="C2150" s="101">
        <v>13.88</v>
      </c>
      <c r="D2150" s="101">
        <v>1.76</v>
      </c>
      <c r="E2150" s="393"/>
      <c r="F2150" s="101">
        <v>8.49</v>
      </c>
      <c r="G2150" s="101">
        <v>1.6</v>
      </c>
      <c r="H2150" s="393"/>
      <c r="I2150" s="101">
        <v>13.05</v>
      </c>
      <c r="J2150" s="101">
        <v>2.11</v>
      </c>
      <c r="K2150" s="393"/>
      <c r="L2150" s="393"/>
      <c r="M2150" s="297">
        <v>2.5099999999999998</v>
      </c>
      <c r="N2150" s="297">
        <v>4.84</v>
      </c>
      <c r="O2150" s="297">
        <v>8.4499999999999993</v>
      </c>
    </row>
    <row r="2151" spans="1:15">
      <c r="A2151" s="296">
        <v>43201</v>
      </c>
      <c r="B2151" s="393"/>
      <c r="C2151" s="102">
        <v>13.88</v>
      </c>
      <c r="D2151" s="102">
        <v>1.73</v>
      </c>
      <c r="E2151" s="393"/>
      <c r="F2151" s="102">
        <v>8.49</v>
      </c>
      <c r="G2151" s="102">
        <v>1.58</v>
      </c>
      <c r="H2151" s="393"/>
      <c r="I2151" s="102">
        <v>13.05</v>
      </c>
      <c r="J2151" s="102">
        <v>2.08</v>
      </c>
      <c r="K2151" s="393"/>
      <c r="L2151" s="393"/>
      <c r="M2151" s="297">
        <v>2.5</v>
      </c>
      <c r="N2151" s="297">
        <v>4.79</v>
      </c>
      <c r="O2151" s="297">
        <v>8.39</v>
      </c>
    </row>
    <row r="2152" spans="1:15">
      <c r="A2152" s="296">
        <v>43202</v>
      </c>
      <c r="B2152" s="393"/>
      <c r="C2152" s="101">
        <v>13.87</v>
      </c>
      <c r="D2152" s="101">
        <v>1.75</v>
      </c>
      <c r="E2152" s="393"/>
      <c r="F2152" s="101">
        <v>8.49</v>
      </c>
      <c r="G2152" s="101">
        <v>1.59</v>
      </c>
      <c r="H2152" s="393"/>
      <c r="I2152" s="101">
        <v>13.04</v>
      </c>
      <c r="J2152" s="101">
        <v>2.09</v>
      </c>
      <c r="K2152" s="393"/>
      <c r="L2152" s="393"/>
      <c r="M2152" s="297">
        <v>2.48</v>
      </c>
      <c r="N2152" s="297">
        <v>4.75</v>
      </c>
      <c r="O2152" s="297">
        <v>8.36</v>
      </c>
    </row>
    <row r="2153" spans="1:15">
      <c r="A2153" s="296">
        <v>43203</v>
      </c>
      <c r="B2153" s="393"/>
      <c r="C2153" s="102">
        <v>13.87</v>
      </c>
      <c r="D2153" s="102">
        <v>1.73</v>
      </c>
      <c r="E2153" s="393"/>
      <c r="F2153" s="102">
        <v>8.48</v>
      </c>
      <c r="G2153" s="102">
        <v>1.57</v>
      </c>
      <c r="H2153" s="393"/>
      <c r="I2153" s="102">
        <v>13.04</v>
      </c>
      <c r="J2153" s="102">
        <v>2.08</v>
      </c>
      <c r="K2153" s="393"/>
      <c r="L2153" s="393"/>
      <c r="M2153" s="297">
        <v>2.44</v>
      </c>
      <c r="N2153" s="297">
        <v>4.7</v>
      </c>
      <c r="O2153" s="297">
        <v>8.2799999999999994</v>
      </c>
    </row>
    <row r="2154" spans="1:15">
      <c r="A2154" s="296">
        <v>43206</v>
      </c>
      <c r="B2154" s="393"/>
      <c r="C2154" s="101">
        <v>13.86</v>
      </c>
      <c r="D2154" s="101">
        <v>1.74</v>
      </c>
      <c r="E2154" s="393"/>
      <c r="F2154" s="101">
        <v>8.4700000000000006</v>
      </c>
      <c r="G2154" s="101">
        <v>1.58</v>
      </c>
      <c r="H2154" s="393"/>
      <c r="I2154" s="101">
        <v>13.03</v>
      </c>
      <c r="J2154" s="101">
        <v>2.08</v>
      </c>
      <c r="K2154" s="393"/>
      <c r="L2154" s="393"/>
      <c r="M2154" s="297">
        <v>2.42</v>
      </c>
      <c r="N2154" s="297">
        <v>4.6500000000000004</v>
      </c>
      <c r="O2154" s="297">
        <v>8.25</v>
      </c>
    </row>
    <row r="2155" spans="1:15">
      <c r="A2155" s="296">
        <v>43207</v>
      </c>
      <c r="B2155" s="393"/>
      <c r="C2155" s="102">
        <v>13.86</v>
      </c>
      <c r="D2155" s="102">
        <v>1.72</v>
      </c>
      <c r="E2155" s="393"/>
      <c r="F2155" s="102">
        <v>8.4700000000000006</v>
      </c>
      <c r="G2155" s="102">
        <v>1.56</v>
      </c>
      <c r="H2155" s="393"/>
      <c r="I2155" s="102">
        <v>13.03</v>
      </c>
      <c r="J2155" s="102">
        <v>2.06</v>
      </c>
      <c r="K2155" s="393"/>
      <c r="L2155" s="393"/>
      <c r="M2155" s="297">
        <v>2.4</v>
      </c>
      <c r="N2155" s="297">
        <v>4.62</v>
      </c>
      <c r="O2155" s="297">
        <v>8.15</v>
      </c>
    </row>
    <row r="2156" spans="1:15">
      <c r="A2156" s="296">
        <v>43208</v>
      </c>
      <c r="B2156" s="393"/>
      <c r="C2156" s="101">
        <v>13.86</v>
      </c>
      <c r="D2156" s="101">
        <v>1.74</v>
      </c>
      <c r="E2156" s="393"/>
      <c r="F2156" s="101">
        <v>8.4700000000000006</v>
      </c>
      <c r="G2156" s="101">
        <v>1.58</v>
      </c>
      <c r="H2156" s="393"/>
      <c r="I2156" s="101">
        <v>13.03</v>
      </c>
      <c r="J2156" s="101">
        <v>2.0699999999999998</v>
      </c>
      <c r="K2156" s="393"/>
      <c r="L2156" s="393"/>
      <c r="M2156" s="297">
        <v>2.41</v>
      </c>
      <c r="N2156" s="297">
        <v>4.66</v>
      </c>
      <c r="O2156" s="297">
        <v>8.16</v>
      </c>
    </row>
    <row r="2157" spans="1:15">
      <c r="A2157" s="296">
        <v>43209</v>
      </c>
      <c r="B2157" s="393"/>
      <c r="C2157" s="102">
        <v>13.86</v>
      </c>
      <c r="D2157" s="102">
        <v>1.8</v>
      </c>
      <c r="E2157" s="393"/>
      <c r="F2157" s="102">
        <v>8.4700000000000006</v>
      </c>
      <c r="G2157" s="102">
        <v>1.63</v>
      </c>
      <c r="H2157" s="393"/>
      <c r="I2157" s="102">
        <v>13.02</v>
      </c>
      <c r="J2157" s="102">
        <v>2.13</v>
      </c>
      <c r="K2157" s="393"/>
      <c r="L2157" s="393"/>
      <c r="M2157" s="297">
        <v>2.44</v>
      </c>
      <c r="N2157" s="297">
        <v>4.68</v>
      </c>
      <c r="O2157" s="297">
        <v>8.24</v>
      </c>
    </row>
    <row r="2158" spans="1:15">
      <c r="A2158" s="296">
        <v>43210</v>
      </c>
      <c r="B2158" s="393"/>
      <c r="C2158" s="101">
        <v>13.85</v>
      </c>
      <c r="D2158" s="101">
        <v>1.81</v>
      </c>
      <c r="E2158" s="393"/>
      <c r="F2158" s="101">
        <v>8.4600000000000009</v>
      </c>
      <c r="G2158" s="101">
        <v>1.63</v>
      </c>
      <c r="H2158" s="393"/>
      <c r="I2158" s="101">
        <v>13.02</v>
      </c>
      <c r="J2158" s="101">
        <v>2.14</v>
      </c>
      <c r="K2158" s="393"/>
      <c r="L2158" s="393"/>
      <c r="M2158" s="297">
        <v>2.4500000000000002</v>
      </c>
      <c r="N2158" s="297">
        <v>4.6900000000000004</v>
      </c>
      <c r="O2158" s="297">
        <v>8.2200000000000006</v>
      </c>
    </row>
    <row r="2159" spans="1:15">
      <c r="A2159" s="296">
        <v>43213</v>
      </c>
      <c r="B2159" s="393"/>
      <c r="C2159" s="102">
        <v>13.84</v>
      </c>
      <c r="D2159" s="102">
        <v>1.83</v>
      </c>
      <c r="E2159" s="393"/>
      <c r="F2159" s="102">
        <v>8.4600000000000009</v>
      </c>
      <c r="G2159" s="102">
        <v>1.66</v>
      </c>
      <c r="H2159" s="393"/>
      <c r="I2159" s="102">
        <v>13.01</v>
      </c>
      <c r="J2159" s="102">
        <v>2.17</v>
      </c>
      <c r="K2159" s="393"/>
      <c r="L2159" s="393"/>
      <c r="M2159" s="297">
        <v>2.46</v>
      </c>
      <c r="N2159" s="297">
        <v>4.6900000000000004</v>
      </c>
      <c r="O2159" s="297">
        <v>8.3000000000000007</v>
      </c>
    </row>
    <row r="2160" spans="1:15">
      <c r="A2160" s="296">
        <v>43214</v>
      </c>
      <c r="B2160" s="393"/>
      <c r="C2160" s="101">
        <v>13.84</v>
      </c>
      <c r="D2160" s="101">
        <v>1.83</v>
      </c>
      <c r="E2160" s="393"/>
      <c r="F2160" s="101">
        <v>8.4499999999999993</v>
      </c>
      <c r="G2160" s="101">
        <v>1.66</v>
      </c>
      <c r="H2160" s="393"/>
      <c r="I2160" s="101">
        <v>13.01</v>
      </c>
      <c r="J2160" s="101">
        <v>2.17</v>
      </c>
      <c r="K2160" s="393"/>
      <c r="L2160" s="393"/>
      <c r="M2160" s="297">
        <v>2.4500000000000002</v>
      </c>
      <c r="N2160" s="297">
        <v>4.67</v>
      </c>
      <c r="O2160" s="297">
        <v>8.26</v>
      </c>
    </row>
    <row r="2161" spans="1:15">
      <c r="A2161" s="296">
        <v>43215</v>
      </c>
      <c r="B2161" s="393"/>
      <c r="C2161" s="102">
        <v>13.84</v>
      </c>
      <c r="D2161" s="102">
        <v>1.84</v>
      </c>
      <c r="E2161" s="393"/>
      <c r="F2161" s="102">
        <v>8.4499999999999993</v>
      </c>
      <c r="G2161" s="102">
        <v>1.67</v>
      </c>
      <c r="H2161" s="393"/>
      <c r="I2161" s="102">
        <v>13.01</v>
      </c>
      <c r="J2161" s="102">
        <v>2.1800000000000002</v>
      </c>
      <c r="K2161" s="393"/>
      <c r="L2161" s="393"/>
      <c r="M2161" s="297">
        <v>2.48</v>
      </c>
      <c r="N2161" s="297">
        <v>4.71</v>
      </c>
      <c r="O2161" s="297">
        <v>8.32</v>
      </c>
    </row>
    <row r="2162" spans="1:15">
      <c r="A2162" s="296">
        <v>43216</v>
      </c>
      <c r="B2162" s="393"/>
      <c r="C2162" s="101">
        <v>13.84</v>
      </c>
      <c r="D2162" s="101">
        <v>1.8</v>
      </c>
      <c r="E2162" s="393"/>
      <c r="F2162" s="101">
        <v>8.4499999999999993</v>
      </c>
      <c r="G2162" s="101">
        <v>1.63</v>
      </c>
      <c r="H2162" s="393"/>
      <c r="I2162" s="101">
        <v>13</v>
      </c>
      <c r="J2162" s="101">
        <v>2.14</v>
      </c>
      <c r="K2162" s="393"/>
      <c r="L2162" s="393"/>
      <c r="M2162" s="297">
        <v>2.48</v>
      </c>
      <c r="N2162" s="297">
        <v>4.72</v>
      </c>
      <c r="O2162" s="297">
        <v>8.44</v>
      </c>
    </row>
    <row r="2163" spans="1:15">
      <c r="A2163" s="296">
        <v>43217</v>
      </c>
      <c r="B2163" s="393"/>
      <c r="C2163" s="102">
        <v>13.83</v>
      </c>
      <c r="D2163" s="102">
        <v>1.77</v>
      </c>
      <c r="E2163" s="393"/>
      <c r="F2163" s="102">
        <v>8.44</v>
      </c>
      <c r="G2163" s="102">
        <v>1.61</v>
      </c>
      <c r="H2163" s="393"/>
      <c r="I2163" s="102">
        <v>13</v>
      </c>
      <c r="J2163" s="102">
        <v>2.11</v>
      </c>
      <c r="K2163" s="393"/>
      <c r="L2163" s="393"/>
      <c r="M2163" s="297">
        <v>2.4700000000000002</v>
      </c>
      <c r="N2163" s="297">
        <v>4.71</v>
      </c>
      <c r="O2163" s="297">
        <v>8.41</v>
      </c>
    </row>
    <row r="2164" spans="1:15">
      <c r="A2164" s="296">
        <v>43220</v>
      </c>
      <c r="B2164" s="393"/>
      <c r="C2164" s="101">
        <v>13.82</v>
      </c>
      <c r="D2164" s="101">
        <v>1.77</v>
      </c>
      <c r="E2164" s="393"/>
      <c r="F2164" s="101">
        <v>8.44</v>
      </c>
      <c r="G2164" s="101">
        <v>1.6</v>
      </c>
      <c r="H2164" s="393"/>
      <c r="I2164" s="101">
        <v>12.99</v>
      </c>
      <c r="J2164" s="101">
        <v>2.11</v>
      </c>
      <c r="K2164" s="393"/>
      <c r="L2164" s="393"/>
      <c r="M2164" s="297">
        <v>2.4900000000000002</v>
      </c>
      <c r="N2164" s="297">
        <v>4.84</v>
      </c>
      <c r="O2164" s="297">
        <v>8.26</v>
      </c>
    </row>
    <row r="2165" spans="1:15">
      <c r="A2165" s="296">
        <v>43222</v>
      </c>
      <c r="B2165" s="393"/>
      <c r="C2165" s="102">
        <v>13.94</v>
      </c>
      <c r="D2165" s="102">
        <v>1.79</v>
      </c>
      <c r="E2165" s="393"/>
      <c r="F2165" s="102">
        <v>8.56</v>
      </c>
      <c r="G2165" s="102">
        <v>1.63</v>
      </c>
      <c r="H2165" s="393"/>
      <c r="I2165" s="102">
        <v>13.14</v>
      </c>
      <c r="J2165" s="102">
        <v>2.15</v>
      </c>
      <c r="K2165" s="393"/>
      <c r="L2165" s="393"/>
      <c r="M2165" s="297">
        <v>2.5099999999999998</v>
      </c>
      <c r="N2165" s="297">
        <v>4.84</v>
      </c>
      <c r="O2165" s="297">
        <v>8.3000000000000007</v>
      </c>
    </row>
    <row r="2166" spans="1:15">
      <c r="A2166" s="296">
        <v>43223</v>
      </c>
      <c r="B2166" s="393"/>
      <c r="C2166" s="101">
        <v>13.94</v>
      </c>
      <c r="D2166" s="101">
        <v>1.76</v>
      </c>
      <c r="E2166" s="393"/>
      <c r="F2166" s="101">
        <v>8.5500000000000007</v>
      </c>
      <c r="G2166" s="101">
        <v>1.6</v>
      </c>
      <c r="H2166" s="393"/>
      <c r="I2166" s="101">
        <v>13.14</v>
      </c>
      <c r="J2166" s="101">
        <v>2.12</v>
      </c>
      <c r="K2166" s="393"/>
      <c r="L2166" s="393"/>
      <c r="M2166" s="297">
        <v>2.52</v>
      </c>
      <c r="N2166" s="297">
        <v>4.84</v>
      </c>
      <c r="O2166" s="297">
        <v>8.31</v>
      </c>
    </row>
    <row r="2167" spans="1:15">
      <c r="A2167" s="296">
        <v>43224</v>
      </c>
      <c r="B2167" s="393"/>
      <c r="C2167" s="102">
        <v>13.93</v>
      </c>
      <c r="D2167" s="102">
        <v>1.77</v>
      </c>
      <c r="E2167" s="393"/>
      <c r="F2167" s="102">
        <v>8.5500000000000007</v>
      </c>
      <c r="G2167" s="102">
        <v>1.61</v>
      </c>
      <c r="H2167" s="393"/>
      <c r="I2167" s="102">
        <v>13.13</v>
      </c>
      <c r="J2167" s="102">
        <v>2.14</v>
      </c>
      <c r="K2167" s="393"/>
      <c r="L2167" s="393"/>
      <c r="M2167" s="297">
        <v>2.54</v>
      </c>
      <c r="N2167" s="297">
        <v>4.8499999999999996</v>
      </c>
      <c r="O2167" s="297">
        <v>8.3800000000000008</v>
      </c>
    </row>
    <row r="2168" spans="1:15">
      <c r="A2168" s="296">
        <v>43227</v>
      </c>
      <c r="B2168" s="393"/>
      <c r="C2168" s="101">
        <v>13.93</v>
      </c>
      <c r="D2168" s="101">
        <v>1.76</v>
      </c>
      <c r="E2168" s="393"/>
      <c r="F2168" s="101">
        <v>8.5399999999999991</v>
      </c>
      <c r="G2168" s="101">
        <v>1.6</v>
      </c>
      <c r="H2168" s="393"/>
      <c r="I2168" s="101">
        <v>13.13</v>
      </c>
      <c r="J2168" s="101">
        <v>2.13</v>
      </c>
      <c r="K2168" s="393"/>
      <c r="L2168" s="393"/>
      <c r="M2168" s="297">
        <v>2.5299999999999998</v>
      </c>
      <c r="N2168" s="297">
        <v>4.87</v>
      </c>
      <c r="O2168" s="297">
        <v>8.39</v>
      </c>
    </row>
    <row r="2169" spans="1:15">
      <c r="A2169" s="296">
        <v>43228</v>
      </c>
      <c r="B2169" s="393"/>
      <c r="C2169" s="102">
        <v>13.92</v>
      </c>
      <c r="D2169" s="102">
        <v>1.79</v>
      </c>
      <c r="E2169" s="393"/>
      <c r="F2169" s="102">
        <v>8.5399999999999991</v>
      </c>
      <c r="G2169" s="102">
        <v>1.63</v>
      </c>
      <c r="H2169" s="393"/>
      <c r="I2169" s="102">
        <v>13.12</v>
      </c>
      <c r="J2169" s="102">
        <v>2.16</v>
      </c>
      <c r="K2169" s="393"/>
      <c r="L2169" s="393"/>
      <c r="M2169" s="297">
        <v>2.5499999999999998</v>
      </c>
      <c r="N2169" s="297">
        <v>4.8499999999999996</v>
      </c>
      <c r="O2169" s="297">
        <v>8.39</v>
      </c>
    </row>
    <row r="2170" spans="1:15">
      <c r="A2170" s="296">
        <v>43229</v>
      </c>
      <c r="B2170" s="393"/>
      <c r="C2170" s="101">
        <v>13.92</v>
      </c>
      <c r="D2170" s="101">
        <v>1.79</v>
      </c>
      <c r="E2170" s="393"/>
      <c r="F2170" s="101">
        <v>8.5399999999999991</v>
      </c>
      <c r="G2170" s="101">
        <v>1.64</v>
      </c>
      <c r="H2170" s="393"/>
      <c r="I2170" s="101">
        <v>13.12</v>
      </c>
      <c r="J2170" s="101">
        <v>2.17</v>
      </c>
      <c r="K2170" s="393"/>
      <c r="L2170" s="393"/>
      <c r="M2170" s="297">
        <v>2.5499999999999998</v>
      </c>
      <c r="N2170" s="297">
        <v>4.84</v>
      </c>
      <c r="O2170" s="297">
        <v>8.3699999999999992</v>
      </c>
    </row>
    <row r="2171" spans="1:15">
      <c r="A2171" s="296">
        <v>43230</v>
      </c>
      <c r="B2171" s="393"/>
      <c r="C2171" s="102">
        <v>13.92</v>
      </c>
      <c r="D2171" s="102">
        <v>1.78</v>
      </c>
      <c r="E2171" s="393"/>
      <c r="F2171" s="102">
        <v>8.5299999999999994</v>
      </c>
      <c r="G2171" s="102">
        <v>1.63</v>
      </c>
      <c r="H2171" s="393"/>
      <c r="I2171" s="102">
        <v>13.12</v>
      </c>
      <c r="J2171" s="102">
        <v>2.15</v>
      </c>
      <c r="K2171" s="393"/>
      <c r="L2171" s="393"/>
      <c r="M2171" s="297">
        <v>2.54</v>
      </c>
      <c r="N2171" s="297">
        <v>4.84</v>
      </c>
      <c r="O2171" s="297">
        <v>8.3699999999999992</v>
      </c>
    </row>
    <row r="2172" spans="1:15">
      <c r="A2172" s="296">
        <v>43231</v>
      </c>
      <c r="B2172" s="393"/>
      <c r="C2172" s="101">
        <v>13.92</v>
      </c>
      <c r="D2172" s="101">
        <v>1.79</v>
      </c>
      <c r="E2172" s="393"/>
      <c r="F2172" s="101">
        <v>8.5299999999999994</v>
      </c>
      <c r="G2172" s="101">
        <v>1.64</v>
      </c>
      <c r="H2172" s="393"/>
      <c r="I2172" s="101">
        <v>13.11</v>
      </c>
      <c r="J2172" s="101">
        <v>2.16</v>
      </c>
      <c r="K2172" s="393"/>
      <c r="L2172" s="393"/>
      <c r="M2172" s="297">
        <v>2.52</v>
      </c>
      <c r="N2172" s="297">
        <v>4.84</v>
      </c>
      <c r="O2172" s="297">
        <v>8.33</v>
      </c>
    </row>
    <row r="2173" spans="1:15">
      <c r="A2173" s="296">
        <v>43234</v>
      </c>
      <c r="B2173" s="393"/>
      <c r="C2173" s="102">
        <v>13.91</v>
      </c>
      <c r="D2173" s="102">
        <v>1.84</v>
      </c>
      <c r="E2173" s="393"/>
      <c r="F2173" s="102">
        <v>8.52</v>
      </c>
      <c r="G2173" s="102">
        <v>1.69</v>
      </c>
      <c r="H2173" s="393"/>
      <c r="I2173" s="102">
        <v>13.11</v>
      </c>
      <c r="J2173" s="102">
        <v>2.21</v>
      </c>
      <c r="K2173" s="393"/>
      <c r="L2173" s="393"/>
      <c r="M2173" s="297">
        <v>2.52</v>
      </c>
      <c r="N2173" s="297">
        <v>4.78</v>
      </c>
      <c r="O2173" s="297">
        <v>8.1999999999999993</v>
      </c>
    </row>
    <row r="2174" spans="1:15">
      <c r="A2174" s="296">
        <v>43235</v>
      </c>
      <c r="B2174" s="393"/>
      <c r="C2174" s="101">
        <v>13.9</v>
      </c>
      <c r="D2174" s="101">
        <v>1.88</v>
      </c>
      <c r="E2174" s="393"/>
      <c r="F2174" s="101">
        <v>8.52</v>
      </c>
      <c r="G2174" s="101">
        <v>1.72</v>
      </c>
      <c r="H2174" s="393"/>
      <c r="I2174" s="101">
        <v>13.1</v>
      </c>
      <c r="J2174" s="101">
        <v>2.2400000000000002</v>
      </c>
      <c r="K2174" s="393"/>
      <c r="L2174" s="393"/>
      <c r="M2174" s="297">
        <v>2.5299999999999998</v>
      </c>
      <c r="N2174" s="297">
        <v>4.78</v>
      </c>
      <c r="O2174" s="297">
        <v>8.23</v>
      </c>
    </row>
    <row r="2175" spans="1:15">
      <c r="A2175" s="296">
        <v>43236</v>
      </c>
      <c r="B2175" s="393"/>
      <c r="C2175" s="102">
        <v>13.9</v>
      </c>
      <c r="D2175" s="102">
        <v>1.87</v>
      </c>
      <c r="E2175" s="393"/>
      <c r="F2175" s="102">
        <v>8.52</v>
      </c>
      <c r="G2175" s="102">
        <v>1.72</v>
      </c>
      <c r="H2175" s="393"/>
      <c r="I2175" s="102">
        <v>13.1</v>
      </c>
      <c r="J2175" s="102">
        <v>2.2400000000000002</v>
      </c>
      <c r="K2175" s="393"/>
      <c r="L2175" s="393"/>
      <c r="M2175" s="297">
        <v>2.56</v>
      </c>
      <c r="N2175" s="297">
        <v>4.83</v>
      </c>
      <c r="O2175" s="297">
        <v>8.26</v>
      </c>
    </row>
    <row r="2176" spans="1:15">
      <c r="A2176" s="296">
        <v>43237</v>
      </c>
      <c r="B2176" s="393"/>
      <c r="C2176" s="101">
        <v>13.9</v>
      </c>
      <c r="D2176" s="101">
        <v>1.89</v>
      </c>
      <c r="E2176" s="393"/>
      <c r="F2176" s="101">
        <v>8.51</v>
      </c>
      <c r="G2176" s="101">
        <v>1.75</v>
      </c>
      <c r="H2176" s="393"/>
      <c r="I2176" s="101">
        <v>13.1</v>
      </c>
      <c r="J2176" s="101">
        <v>2.27</v>
      </c>
      <c r="K2176" s="393"/>
      <c r="L2176" s="393"/>
      <c r="M2176" s="297">
        <v>2.57</v>
      </c>
      <c r="N2176" s="297">
        <v>4.84</v>
      </c>
      <c r="O2176" s="297">
        <v>8.32</v>
      </c>
    </row>
    <row r="2177" spans="1:15">
      <c r="A2177" s="296">
        <v>43238</v>
      </c>
      <c r="B2177" s="393"/>
      <c r="C2177" s="102">
        <v>13.9</v>
      </c>
      <c r="D2177" s="102">
        <v>1.85</v>
      </c>
      <c r="E2177" s="393"/>
      <c r="F2177" s="102">
        <v>8.51</v>
      </c>
      <c r="G2177" s="102">
        <v>1.72</v>
      </c>
      <c r="H2177" s="393"/>
      <c r="I2177" s="102">
        <v>13.1</v>
      </c>
      <c r="J2177" s="102">
        <v>2.2400000000000002</v>
      </c>
      <c r="K2177" s="393"/>
      <c r="L2177" s="393"/>
      <c r="M2177" s="297">
        <v>2.58</v>
      </c>
      <c r="N2177" s="297">
        <v>4.92</v>
      </c>
      <c r="O2177" s="297">
        <v>8.39</v>
      </c>
    </row>
    <row r="2178" spans="1:15">
      <c r="A2178" s="296">
        <v>43241</v>
      </c>
      <c r="B2178" s="393"/>
      <c r="C2178" s="101">
        <v>13.89</v>
      </c>
      <c r="D2178" s="101">
        <v>1.83</v>
      </c>
      <c r="E2178" s="393"/>
      <c r="F2178" s="101">
        <v>8.5</v>
      </c>
      <c r="G2178" s="101">
        <v>1.7</v>
      </c>
      <c r="H2178" s="393"/>
      <c r="I2178" s="101">
        <v>13.09</v>
      </c>
      <c r="J2178" s="101">
        <v>2.2200000000000002</v>
      </c>
      <c r="K2178" s="393"/>
      <c r="L2178" s="393"/>
      <c r="M2178" s="297">
        <v>2.6</v>
      </c>
      <c r="N2178" s="297">
        <v>4.93</v>
      </c>
      <c r="O2178" s="297">
        <v>8.41</v>
      </c>
    </row>
    <row r="2179" spans="1:15">
      <c r="A2179" s="296">
        <v>43242</v>
      </c>
      <c r="B2179" s="393"/>
      <c r="C2179" s="102">
        <v>13.89</v>
      </c>
      <c r="D2179" s="102">
        <v>1.86</v>
      </c>
      <c r="E2179" s="393"/>
      <c r="F2179" s="102">
        <v>8.5</v>
      </c>
      <c r="G2179" s="102">
        <v>1.75</v>
      </c>
      <c r="H2179" s="393"/>
      <c r="I2179" s="102">
        <v>13.08</v>
      </c>
      <c r="J2179" s="102">
        <v>2.2599999999999998</v>
      </c>
      <c r="K2179" s="393"/>
      <c r="L2179" s="393"/>
      <c r="M2179" s="297">
        <v>2.62</v>
      </c>
      <c r="N2179" s="297">
        <v>4.95</v>
      </c>
      <c r="O2179" s="297">
        <v>8.42</v>
      </c>
    </row>
    <row r="2180" spans="1:15">
      <c r="A2180" s="296">
        <v>43243</v>
      </c>
      <c r="B2180" s="393"/>
      <c r="C2180" s="101">
        <v>13.88</v>
      </c>
      <c r="D2180" s="101">
        <v>1.86</v>
      </c>
      <c r="E2180" s="393"/>
      <c r="F2180" s="101">
        <v>8.5</v>
      </c>
      <c r="G2180" s="101">
        <v>1.74</v>
      </c>
      <c r="H2180" s="393"/>
      <c r="I2180" s="101">
        <v>13.08</v>
      </c>
      <c r="J2180" s="101">
        <v>2.2599999999999998</v>
      </c>
      <c r="K2180" s="393"/>
      <c r="L2180" s="393"/>
      <c r="M2180" s="297">
        <v>2.69</v>
      </c>
      <c r="N2180" s="297">
        <v>5.08</v>
      </c>
      <c r="O2180" s="297">
        <v>8.51</v>
      </c>
    </row>
    <row r="2181" spans="1:15">
      <c r="A2181" s="296">
        <v>43244</v>
      </c>
      <c r="B2181" s="393"/>
      <c r="C2181" s="102">
        <v>13.88</v>
      </c>
      <c r="D2181" s="102">
        <v>1.83</v>
      </c>
      <c r="E2181" s="393"/>
      <c r="F2181" s="102">
        <v>8.5</v>
      </c>
      <c r="G2181" s="102">
        <v>1.72</v>
      </c>
      <c r="H2181" s="393"/>
      <c r="I2181" s="102">
        <v>13.08</v>
      </c>
      <c r="J2181" s="102">
        <v>2.23</v>
      </c>
      <c r="K2181" s="393"/>
      <c r="L2181" s="393"/>
      <c r="M2181" s="297">
        <v>2.68</v>
      </c>
      <c r="N2181" s="297">
        <v>5.0999999999999996</v>
      </c>
      <c r="O2181" s="297">
        <v>8.5299999999999994</v>
      </c>
    </row>
    <row r="2182" spans="1:15">
      <c r="A2182" s="296">
        <v>43245</v>
      </c>
      <c r="B2182" s="393"/>
      <c r="C2182" s="101">
        <v>13.88</v>
      </c>
      <c r="D2182" s="101">
        <v>1.8</v>
      </c>
      <c r="E2182" s="393"/>
      <c r="F2182" s="101">
        <v>8.49</v>
      </c>
      <c r="G2182" s="101">
        <v>1.7</v>
      </c>
      <c r="H2182" s="393"/>
      <c r="I2182" s="101">
        <v>13.08</v>
      </c>
      <c r="J2182" s="101">
        <v>2.21</v>
      </c>
      <c r="K2182" s="393"/>
      <c r="L2182" s="393"/>
      <c r="M2182" s="297">
        <v>2.72</v>
      </c>
      <c r="N2182" s="297">
        <v>5.15</v>
      </c>
      <c r="O2182" s="297">
        <v>8.61</v>
      </c>
    </row>
    <row r="2183" spans="1:15">
      <c r="A2183" s="296">
        <v>43248</v>
      </c>
      <c r="B2183" s="393"/>
      <c r="C2183" s="102">
        <v>13.87</v>
      </c>
      <c r="D2183" s="102">
        <v>1.74</v>
      </c>
      <c r="E2183" s="393"/>
      <c r="F2183" s="102">
        <v>8.48</v>
      </c>
      <c r="G2183" s="102">
        <v>1.65</v>
      </c>
      <c r="H2183" s="393"/>
      <c r="I2183" s="102">
        <v>13.07</v>
      </c>
      <c r="J2183" s="102">
        <v>2.15</v>
      </c>
      <c r="K2183" s="393"/>
      <c r="L2183" s="393"/>
      <c r="M2183" s="297">
        <v>2.72</v>
      </c>
      <c r="N2183" s="297">
        <v>5.16</v>
      </c>
      <c r="O2183" s="297">
        <v>8.6300000000000008</v>
      </c>
    </row>
    <row r="2184" spans="1:15">
      <c r="A2184" s="296">
        <v>43249</v>
      </c>
      <c r="B2184" s="393"/>
      <c r="C2184" s="101">
        <v>13.87</v>
      </c>
      <c r="D2184" s="101">
        <v>1.76</v>
      </c>
      <c r="E2184" s="393"/>
      <c r="F2184" s="101">
        <v>8.48</v>
      </c>
      <c r="G2184" s="101">
        <v>1.69</v>
      </c>
      <c r="H2184" s="393"/>
      <c r="I2184" s="101">
        <v>13.07</v>
      </c>
      <c r="J2184" s="101">
        <v>2.1800000000000002</v>
      </c>
      <c r="K2184" s="393"/>
      <c r="L2184" s="393"/>
      <c r="M2184" s="297">
        <v>2.88</v>
      </c>
      <c r="N2184" s="297">
        <v>5.45</v>
      </c>
      <c r="O2184" s="297">
        <v>9</v>
      </c>
    </row>
    <row r="2185" spans="1:15">
      <c r="A2185" s="296">
        <v>43250</v>
      </c>
      <c r="B2185" s="393"/>
      <c r="C2185" s="102">
        <v>13.86</v>
      </c>
      <c r="D2185" s="102">
        <v>1.82</v>
      </c>
      <c r="E2185" s="393"/>
      <c r="F2185" s="102">
        <v>8.48</v>
      </c>
      <c r="G2185" s="102">
        <v>1.74</v>
      </c>
      <c r="H2185" s="393"/>
      <c r="I2185" s="102">
        <v>13.06</v>
      </c>
      <c r="J2185" s="102">
        <v>2.23</v>
      </c>
      <c r="K2185" s="393"/>
      <c r="L2185" s="393"/>
      <c r="M2185" s="297">
        <v>2.9</v>
      </c>
      <c r="N2185" s="297">
        <v>5.44</v>
      </c>
      <c r="O2185" s="297">
        <v>9.0399999999999991</v>
      </c>
    </row>
    <row r="2186" spans="1:15">
      <c r="A2186" s="296">
        <v>43251</v>
      </c>
      <c r="B2186" s="393"/>
      <c r="C2186" s="101">
        <v>13.86</v>
      </c>
      <c r="D2186" s="101">
        <v>1.78</v>
      </c>
      <c r="E2186" s="393"/>
      <c r="F2186" s="101">
        <v>8.48</v>
      </c>
      <c r="G2186" s="101">
        <v>1.71</v>
      </c>
      <c r="H2186" s="393"/>
      <c r="I2186" s="101">
        <v>13.06</v>
      </c>
      <c r="J2186" s="101">
        <v>2.2000000000000002</v>
      </c>
      <c r="K2186" s="393"/>
      <c r="L2186" s="393"/>
      <c r="M2186" s="297">
        <v>2.88</v>
      </c>
      <c r="N2186" s="297">
        <v>5.26</v>
      </c>
      <c r="O2186" s="297">
        <v>9.44</v>
      </c>
    </row>
    <row r="2187" spans="1:15">
      <c r="A2187" s="296">
        <v>43252</v>
      </c>
      <c r="B2187" s="393"/>
      <c r="C2187" s="102">
        <v>13.99</v>
      </c>
      <c r="D2187" s="102">
        <v>1.83</v>
      </c>
      <c r="E2187" s="393"/>
      <c r="F2187" s="102">
        <v>8.5299999999999994</v>
      </c>
      <c r="G2187" s="102">
        <v>1.76</v>
      </c>
      <c r="H2187" s="393"/>
      <c r="I2187" s="102">
        <v>13.27</v>
      </c>
      <c r="J2187" s="102">
        <v>2.2400000000000002</v>
      </c>
      <c r="K2187" s="393"/>
      <c r="L2187" s="393"/>
      <c r="M2187" s="297">
        <v>2.83</v>
      </c>
      <c r="N2187" s="297">
        <v>5.17</v>
      </c>
      <c r="O2187" s="297">
        <v>9.4</v>
      </c>
    </row>
    <row r="2188" spans="1:15">
      <c r="A2188" s="296">
        <v>43255</v>
      </c>
      <c r="B2188" s="393"/>
      <c r="C2188" s="101">
        <v>13.98</v>
      </c>
      <c r="D2188" s="101">
        <v>1.86</v>
      </c>
      <c r="E2188" s="393"/>
      <c r="F2188" s="101">
        <v>8.5299999999999994</v>
      </c>
      <c r="G2188" s="101">
        <v>1.77</v>
      </c>
      <c r="H2188" s="393"/>
      <c r="I2188" s="101">
        <v>13.26</v>
      </c>
      <c r="J2188" s="101">
        <v>2.2599999999999998</v>
      </c>
      <c r="K2188" s="393"/>
      <c r="L2188" s="393"/>
      <c r="M2188" s="297">
        <v>2.77</v>
      </c>
      <c r="N2188" s="297">
        <v>5.05</v>
      </c>
      <c r="O2188" s="297">
        <v>9.32</v>
      </c>
    </row>
    <row r="2189" spans="1:15">
      <c r="A2189" s="296">
        <v>43256</v>
      </c>
      <c r="B2189" s="393"/>
      <c r="C2189" s="102">
        <v>13.98</v>
      </c>
      <c r="D2189" s="102">
        <v>1.83</v>
      </c>
      <c r="E2189" s="393"/>
      <c r="F2189" s="102">
        <v>8.52</v>
      </c>
      <c r="G2189" s="102">
        <v>1.73</v>
      </c>
      <c r="H2189" s="393"/>
      <c r="I2189" s="102">
        <v>13.26</v>
      </c>
      <c r="J2189" s="102">
        <v>2.23</v>
      </c>
      <c r="K2189" s="393"/>
      <c r="L2189" s="393"/>
      <c r="M2189" s="297">
        <v>2.77</v>
      </c>
      <c r="N2189" s="297">
        <v>5.03</v>
      </c>
      <c r="O2189" s="297">
        <v>9.2200000000000006</v>
      </c>
    </row>
    <row r="2190" spans="1:15">
      <c r="A2190" s="296">
        <v>43257</v>
      </c>
      <c r="B2190" s="393"/>
      <c r="C2190" s="101">
        <v>13.97</v>
      </c>
      <c r="D2190" s="101">
        <v>1.9</v>
      </c>
      <c r="E2190" s="393"/>
      <c r="F2190" s="101">
        <v>8.52</v>
      </c>
      <c r="G2190" s="101">
        <v>1.82</v>
      </c>
      <c r="H2190" s="393"/>
      <c r="I2190" s="101">
        <v>13.26</v>
      </c>
      <c r="J2190" s="101">
        <v>2.31</v>
      </c>
      <c r="K2190" s="393"/>
      <c r="L2190" s="393"/>
      <c r="M2190" s="297">
        <v>2.82</v>
      </c>
      <c r="N2190" s="297">
        <v>5.07</v>
      </c>
      <c r="O2190" s="297">
        <v>9.16</v>
      </c>
    </row>
    <row r="2191" spans="1:15">
      <c r="A2191" s="296">
        <v>43258</v>
      </c>
      <c r="B2191" s="393"/>
      <c r="C2191" s="102">
        <v>13.97</v>
      </c>
      <c r="D2191" s="102">
        <v>1.94</v>
      </c>
      <c r="E2191" s="393"/>
      <c r="F2191" s="102">
        <v>8.52</v>
      </c>
      <c r="G2191" s="102">
        <v>1.85</v>
      </c>
      <c r="H2191" s="393"/>
      <c r="I2191" s="102">
        <v>13.25</v>
      </c>
      <c r="J2191" s="102">
        <v>2.34</v>
      </c>
      <c r="K2191" s="393"/>
      <c r="L2191" s="393"/>
      <c r="M2191" s="297">
        <v>2.84</v>
      </c>
      <c r="N2191" s="297">
        <v>5.05</v>
      </c>
      <c r="O2191" s="297">
        <v>9.18</v>
      </c>
    </row>
    <row r="2192" spans="1:15">
      <c r="A2192" s="296">
        <v>43259</v>
      </c>
      <c r="B2192" s="393"/>
      <c r="C2192" s="101">
        <v>13.97</v>
      </c>
      <c r="D2192" s="101">
        <v>1.9</v>
      </c>
      <c r="E2192" s="393"/>
      <c r="F2192" s="101">
        <v>8.52</v>
      </c>
      <c r="G2192" s="101">
        <v>1.82</v>
      </c>
      <c r="H2192" s="393"/>
      <c r="I2192" s="101">
        <v>13.25</v>
      </c>
      <c r="J2192" s="101">
        <v>2.31</v>
      </c>
      <c r="K2192" s="393"/>
      <c r="L2192" s="393"/>
      <c r="M2192" s="297">
        <v>2.89</v>
      </c>
      <c r="N2192" s="297">
        <v>5.16</v>
      </c>
      <c r="O2192" s="297">
        <v>9.3000000000000007</v>
      </c>
    </row>
    <row r="2193" spans="1:15">
      <c r="A2193" s="296">
        <v>43262</v>
      </c>
      <c r="B2193" s="393"/>
      <c r="C2193" s="102">
        <v>13.96</v>
      </c>
      <c r="D2193" s="102">
        <v>1.94</v>
      </c>
      <c r="E2193" s="393"/>
      <c r="F2193" s="102">
        <v>8.51</v>
      </c>
      <c r="G2193" s="102">
        <v>1.86</v>
      </c>
      <c r="H2193" s="393"/>
      <c r="I2193" s="102">
        <v>13.24</v>
      </c>
      <c r="J2193" s="102">
        <v>2.34</v>
      </c>
      <c r="K2193" s="393"/>
      <c r="L2193" s="393"/>
      <c r="M2193" s="297">
        <v>2.87</v>
      </c>
      <c r="N2193" s="297">
        <v>5.1100000000000003</v>
      </c>
      <c r="O2193" s="297">
        <v>9.2799999999999994</v>
      </c>
    </row>
    <row r="2194" spans="1:15">
      <c r="A2194" s="296">
        <v>43263</v>
      </c>
      <c r="B2194" s="393"/>
      <c r="C2194" s="101">
        <v>13.96</v>
      </c>
      <c r="D2194" s="101">
        <v>1.93</v>
      </c>
      <c r="E2194" s="393"/>
      <c r="F2194" s="101">
        <v>8.5</v>
      </c>
      <c r="G2194" s="101">
        <v>1.85</v>
      </c>
      <c r="H2194" s="393"/>
      <c r="I2194" s="101">
        <v>13.24</v>
      </c>
      <c r="J2194" s="101">
        <v>2.33</v>
      </c>
      <c r="K2194" s="393"/>
      <c r="L2194" s="393"/>
      <c r="M2194" s="297">
        <v>2.85</v>
      </c>
      <c r="N2194" s="297">
        <v>5.09</v>
      </c>
      <c r="O2194" s="297">
        <v>9.24</v>
      </c>
    </row>
    <row r="2195" spans="1:15">
      <c r="A2195" s="296">
        <v>43264</v>
      </c>
      <c r="B2195" s="393"/>
      <c r="C2195" s="102">
        <v>13.95</v>
      </c>
      <c r="D2195" s="102">
        <v>1.91</v>
      </c>
      <c r="E2195" s="393"/>
      <c r="F2195" s="102">
        <v>8.5</v>
      </c>
      <c r="G2195" s="102">
        <v>1.83</v>
      </c>
      <c r="H2195" s="393"/>
      <c r="I2195" s="102">
        <v>13.24</v>
      </c>
      <c r="J2195" s="102">
        <v>2.3199999999999998</v>
      </c>
      <c r="K2195" s="393"/>
      <c r="L2195" s="393"/>
      <c r="M2195" s="297">
        <v>2.83</v>
      </c>
      <c r="N2195" s="297">
        <v>5.0599999999999996</v>
      </c>
      <c r="O2195" s="297">
        <v>9.25</v>
      </c>
    </row>
    <row r="2196" spans="1:15">
      <c r="A2196" s="296">
        <v>43265</v>
      </c>
      <c r="B2196" s="393"/>
      <c r="C2196" s="101">
        <v>13.95</v>
      </c>
      <c r="D2196" s="101">
        <v>1.88</v>
      </c>
      <c r="E2196" s="393"/>
      <c r="F2196" s="101">
        <v>8.5</v>
      </c>
      <c r="G2196" s="101">
        <v>1.77</v>
      </c>
      <c r="H2196" s="393"/>
      <c r="I2196" s="101">
        <v>13.24</v>
      </c>
      <c r="J2196" s="101">
        <v>2.27</v>
      </c>
      <c r="K2196" s="393"/>
      <c r="L2196" s="393"/>
      <c r="M2196" s="297">
        <v>2.79</v>
      </c>
      <c r="N2196" s="297">
        <v>4.95</v>
      </c>
      <c r="O2196" s="297">
        <v>9.24</v>
      </c>
    </row>
    <row r="2197" spans="1:15">
      <c r="A2197" s="296">
        <v>43266</v>
      </c>
      <c r="B2197" s="393"/>
      <c r="C2197" s="102">
        <v>13.95</v>
      </c>
      <c r="D2197" s="102">
        <v>1.85</v>
      </c>
      <c r="E2197" s="393"/>
      <c r="F2197" s="102">
        <v>8.5</v>
      </c>
      <c r="G2197" s="102">
        <v>1.73</v>
      </c>
      <c r="H2197" s="393"/>
      <c r="I2197" s="102">
        <v>13.23</v>
      </c>
      <c r="J2197" s="102">
        <v>2.23</v>
      </c>
      <c r="K2197" s="393"/>
      <c r="L2197" s="393"/>
      <c r="M2197" s="297">
        <v>2.75</v>
      </c>
      <c r="N2197" s="297">
        <v>4.95</v>
      </c>
      <c r="O2197" s="297">
        <v>9.23</v>
      </c>
    </row>
    <row r="2198" spans="1:15">
      <c r="A2198" s="296">
        <v>43269</v>
      </c>
      <c r="B2198" s="393"/>
      <c r="C2198" s="101">
        <v>13.94</v>
      </c>
      <c r="D2198" s="101">
        <v>1.85</v>
      </c>
      <c r="E2198" s="393"/>
      <c r="F2198" s="101">
        <v>8.49</v>
      </c>
      <c r="G2198" s="101">
        <v>1.73</v>
      </c>
      <c r="H2198" s="393"/>
      <c r="I2198" s="101">
        <v>13.22</v>
      </c>
      <c r="J2198" s="101">
        <v>2.2400000000000002</v>
      </c>
      <c r="K2198" s="393"/>
      <c r="L2198" s="393"/>
      <c r="M2198" s="297">
        <v>2.76</v>
      </c>
      <c r="N2198" s="297">
        <v>4.93</v>
      </c>
      <c r="O2198" s="297">
        <v>9.35</v>
      </c>
    </row>
    <row r="2199" spans="1:15">
      <c r="A2199" s="296">
        <v>43270</v>
      </c>
      <c r="C2199" s="102">
        <v>13.94</v>
      </c>
      <c r="D2199" s="102">
        <v>1.82</v>
      </c>
      <c r="F2199" s="102">
        <v>8.49</v>
      </c>
      <c r="G2199" s="102">
        <v>1.71</v>
      </c>
      <c r="I2199" s="102">
        <v>13.22</v>
      </c>
      <c r="J2199" s="102">
        <v>2.2200000000000002</v>
      </c>
      <c r="M2199" s="297">
        <v>2.78</v>
      </c>
      <c r="N2199" s="297">
        <v>4.9800000000000004</v>
      </c>
      <c r="O2199" s="297">
        <v>9.4</v>
      </c>
    </row>
    <row r="2200" spans="1:15">
      <c r="A2200" s="296">
        <v>43271</v>
      </c>
      <c r="C2200" s="101">
        <v>13.94</v>
      </c>
      <c r="D2200" s="101">
        <v>1.83</v>
      </c>
      <c r="F2200" s="101">
        <v>8.48</v>
      </c>
      <c r="G2200" s="101">
        <v>1.72</v>
      </c>
      <c r="I2200" s="101">
        <v>13.22</v>
      </c>
      <c r="J2200" s="101">
        <v>2.23</v>
      </c>
      <c r="M2200" s="297">
        <v>2.77</v>
      </c>
      <c r="N2200" s="297">
        <v>5</v>
      </c>
      <c r="O2200" s="297">
        <v>9.36</v>
      </c>
    </row>
    <row r="2201" spans="1:15">
      <c r="A2201" s="296">
        <v>43272</v>
      </c>
      <c r="C2201" s="102">
        <v>13.93</v>
      </c>
      <c r="D2201" s="102">
        <v>1.8</v>
      </c>
      <c r="F2201" s="102">
        <v>8.48</v>
      </c>
      <c r="G2201" s="102">
        <v>1.7</v>
      </c>
      <c r="I2201" s="102">
        <v>13.22</v>
      </c>
      <c r="J2201" s="102">
        <v>2.2000000000000002</v>
      </c>
      <c r="M2201" s="297">
        <v>2.79</v>
      </c>
      <c r="N2201" s="297">
        <v>5.03</v>
      </c>
      <c r="O2201" s="297">
        <v>9.41</v>
      </c>
    </row>
    <row r="2202" spans="1:15">
      <c r="A2202" s="296">
        <v>43273</v>
      </c>
      <c r="C2202" s="101">
        <v>13.93</v>
      </c>
      <c r="D2202" s="101">
        <v>1.8</v>
      </c>
      <c r="F2202" s="101">
        <v>8.48</v>
      </c>
      <c r="G2202" s="101">
        <v>1.7</v>
      </c>
      <c r="I2202" s="101">
        <v>13.21</v>
      </c>
      <c r="J2202" s="101">
        <v>2.2000000000000002</v>
      </c>
      <c r="M2202" s="297">
        <v>2.8</v>
      </c>
      <c r="N2202" s="297">
        <v>5.05</v>
      </c>
      <c r="O2202" s="297">
        <v>9.43</v>
      </c>
    </row>
    <row r="2203" spans="1:15">
      <c r="A2203" s="296">
        <v>43276</v>
      </c>
      <c r="C2203" s="102">
        <v>13.92</v>
      </c>
      <c r="D2203" s="102">
        <v>1.8</v>
      </c>
      <c r="F2203" s="102">
        <v>8.4700000000000006</v>
      </c>
      <c r="G2203" s="102">
        <v>1.71</v>
      </c>
      <c r="I2203" s="102">
        <v>13.2</v>
      </c>
      <c r="J2203" s="102">
        <v>2.21</v>
      </c>
      <c r="M2203" s="297">
        <v>2.83</v>
      </c>
      <c r="N2203" s="297">
        <v>5.14</v>
      </c>
      <c r="O2203" s="297">
        <v>9.5</v>
      </c>
    </row>
    <row r="2204" spans="1:15">
      <c r="A2204" s="296">
        <v>43277</v>
      </c>
      <c r="C2204" s="101">
        <v>13.92</v>
      </c>
      <c r="D2204" s="101">
        <v>1.82</v>
      </c>
      <c r="F2204" s="101">
        <v>8.4700000000000006</v>
      </c>
      <c r="G2204" s="101">
        <v>1.75</v>
      </c>
      <c r="I2204" s="101">
        <v>13.2</v>
      </c>
      <c r="J2204" s="101">
        <v>2.2400000000000002</v>
      </c>
      <c r="M2204" s="297">
        <v>2.89</v>
      </c>
      <c r="N2204" s="297">
        <v>5.24</v>
      </c>
      <c r="O2204" s="297">
        <v>9.6300000000000008</v>
      </c>
    </row>
    <row r="2205" spans="1:15">
      <c r="A2205" s="296">
        <v>43278</v>
      </c>
      <c r="C2205" s="102">
        <v>13.92</v>
      </c>
      <c r="D2205" s="102">
        <v>1.82</v>
      </c>
      <c r="F2205" s="102">
        <v>8.4600000000000009</v>
      </c>
      <c r="G2205" s="102">
        <v>1.76</v>
      </c>
      <c r="I2205" s="102">
        <v>13.2</v>
      </c>
      <c r="J2205" s="102">
        <v>2.25</v>
      </c>
      <c r="M2205" s="297">
        <v>2.93</v>
      </c>
      <c r="N2205" s="297">
        <v>5.31</v>
      </c>
      <c r="O2205" s="297">
        <v>9.7100000000000009</v>
      </c>
    </row>
    <row r="2206" spans="1:15">
      <c r="A2206" s="296">
        <v>43279</v>
      </c>
      <c r="C2206" s="101">
        <v>13.91</v>
      </c>
      <c r="D2206" s="101">
        <v>1.82</v>
      </c>
      <c r="F2206" s="101">
        <v>8.4600000000000009</v>
      </c>
      <c r="G2206" s="101">
        <v>1.78</v>
      </c>
      <c r="I2206" s="101">
        <v>13.2</v>
      </c>
      <c r="J2206" s="101">
        <v>2.2599999999999998</v>
      </c>
      <c r="M2206" s="297">
        <v>3</v>
      </c>
      <c r="N2206" s="297">
        <v>5.47</v>
      </c>
      <c r="O2206" s="297">
        <v>9.7899999999999991</v>
      </c>
    </row>
    <row r="2207" spans="1:15">
      <c r="A2207" s="296">
        <v>43280</v>
      </c>
      <c r="C2207" s="102">
        <v>13.91</v>
      </c>
      <c r="D2207" s="102">
        <v>1.8</v>
      </c>
      <c r="F2207" s="102">
        <v>8.4600000000000009</v>
      </c>
      <c r="G2207" s="102">
        <v>1.78</v>
      </c>
      <c r="I2207" s="102">
        <v>13.19</v>
      </c>
      <c r="J2207" s="102">
        <v>2.25</v>
      </c>
      <c r="M2207" s="297">
        <v>2.98</v>
      </c>
      <c r="N2207" s="297">
        <v>5.45</v>
      </c>
      <c r="O2207" s="297">
        <v>9.7799999999999994</v>
      </c>
    </row>
    <row r="2208" spans="1:15">
      <c r="A2208" s="296">
        <v>43281</v>
      </c>
      <c r="C2208" s="101">
        <v>13.91</v>
      </c>
      <c r="D2208" s="101">
        <v>1.8</v>
      </c>
      <c r="F2208" s="101">
        <v>8.4499999999999993</v>
      </c>
      <c r="G2208" s="101">
        <v>1.78</v>
      </c>
      <c r="I2208" s="101">
        <v>13.19</v>
      </c>
      <c r="J2208" s="101">
        <v>2.25</v>
      </c>
      <c r="M2208" s="297"/>
      <c r="N2208" s="297"/>
      <c r="O2208" s="297"/>
    </row>
    <row r="2209" spans="1:15">
      <c r="A2209" s="296">
        <v>43283</v>
      </c>
      <c r="C2209" s="102">
        <v>14.1</v>
      </c>
      <c r="D2209" s="102">
        <v>1.81</v>
      </c>
      <c r="F2209" s="102">
        <v>8.4499999999999993</v>
      </c>
      <c r="G2209" s="102">
        <v>1.8</v>
      </c>
      <c r="I2209" s="102">
        <v>13.11</v>
      </c>
      <c r="J2209" s="102">
        <v>2.2400000000000002</v>
      </c>
      <c r="M2209" s="297">
        <v>3.05</v>
      </c>
      <c r="N2209" s="297">
        <v>5.59</v>
      </c>
      <c r="O2209" s="297">
        <v>9.31</v>
      </c>
    </row>
    <row r="2210" spans="1:15">
      <c r="A2210" s="296">
        <v>43284</v>
      </c>
      <c r="C2210" s="101">
        <v>14.1</v>
      </c>
      <c r="D2210" s="101">
        <v>1.8</v>
      </c>
      <c r="F2210" s="101">
        <v>8.4499999999999993</v>
      </c>
      <c r="G2210" s="101">
        <v>1.8</v>
      </c>
      <c r="I2210" s="101">
        <v>13.1</v>
      </c>
      <c r="J2210" s="101">
        <v>2.23</v>
      </c>
      <c r="M2210" s="297">
        <v>3.01</v>
      </c>
      <c r="N2210" s="297">
        <v>5.56</v>
      </c>
      <c r="O2210" s="297">
        <v>9.2799999999999994</v>
      </c>
    </row>
    <row r="2211" spans="1:15">
      <c r="A2211" s="296">
        <v>43285</v>
      </c>
      <c r="C2211" s="102">
        <v>14.1</v>
      </c>
      <c r="D2211" s="102">
        <v>1.82</v>
      </c>
      <c r="F2211" s="102">
        <v>8.4499999999999993</v>
      </c>
      <c r="G2211" s="102">
        <v>1.81</v>
      </c>
      <c r="I2211" s="102">
        <v>13.1</v>
      </c>
      <c r="J2211" s="102">
        <v>2.25</v>
      </c>
      <c r="M2211" s="297">
        <v>3</v>
      </c>
      <c r="N2211" s="297">
        <v>5.47</v>
      </c>
      <c r="O2211" s="297">
        <v>9.23</v>
      </c>
    </row>
    <row r="2212" spans="1:15">
      <c r="A2212" s="296">
        <v>43286</v>
      </c>
      <c r="C2212" s="101">
        <v>14.09</v>
      </c>
      <c r="D2212" s="101">
        <v>1.8</v>
      </c>
      <c r="F2212" s="101">
        <v>8.44</v>
      </c>
      <c r="G2212" s="101">
        <v>1.79</v>
      </c>
      <c r="I2212" s="101">
        <v>13.1</v>
      </c>
      <c r="J2212" s="101">
        <v>2.23</v>
      </c>
      <c r="M2212" s="297">
        <v>2.95</v>
      </c>
      <c r="N2212" s="297">
        <v>5.4</v>
      </c>
      <c r="O2212" s="297">
        <v>9.15</v>
      </c>
    </row>
    <row r="2213" spans="1:15">
      <c r="A2213" s="296">
        <v>43287</v>
      </c>
      <c r="C2213" s="102">
        <v>14.09</v>
      </c>
      <c r="D2213" s="102">
        <v>1.79</v>
      </c>
      <c r="F2213" s="102">
        <v>8.44</v>
      </c>
      <c r="G2213" s="102">
        <v>1.77</v>
      </c>
      <c r="I2213" s="102">
        <v>13.1</v>
      </c>
      <c r="J2213" s="102">
        <v>2.21</v>
      </c>
      <c r="M2213" s="297">
        <v>2.91</v>
      </c>
      <c r="N2213" s="297">
        <v>5.33</v>
      </c>
      <c r="O2213" s="297">
        <v>9.11</v>
      </c>
    </row>
    <row r="2214" spans="1:15">
      <c r="A2214" s="296">
        <v>43290</v>
      </c>
      <c r="C2214" s="101">
        <v>14.08</v>
      </c>
      <c r="D2214" s="101">
        <v>1.8</v>
      </c>
      <c r="F2214" s="101">
        <v>8.43</v>
      </c>
      <c r="G2214" s="101">
        <v>1.76</v>
      </c>
      <c r="I2214" s="101">
        <v>13.09</v>
      </c>
      <c r="J2214" s="101">
        <v>2.21</v>
      </c>
      <c r="M2214" s="297">
        <v>2.87</v>
      </c>
      <c r="N2214" s="297">
        <v>5.28</v>
      </c>
      <c r="O2214" s="297">
        <v>9.08</v>
      </c>
    </row>
    <row r="2215" spans="1:15">
      <c r="A2215" s="296">
        <v>43291</v>
      </c>
      <c r="C2215" s="102">
        <v>14.08</v>
      </c>
      <c r="D2215" s="102">
        <v>1.8</v>
      </c>
      <c r="F2215" s="102">
        <v>8.43</v>
      </c>
      <c r="G2215" s="102">
        <v>1.75</v>
      </c>
      <c r="I2215" s="102">
        <v>13.08</v>
      </c>
      <c r="J2215" s="102">
        <v>2.19</v>
      </c>
      <c r="M2215" s="297">
        <v>2.83</v>
      </c>
      <c r="N2215" s="297">
        <v>5.21</v>
      </c>
      <c r="O2215" s="297">
        <v>9.06</v>
      </c>
    </row>
    <row r="2216" spans="1:15">
      <c r="A2216" s="296">
        <v>43292</v>
      </c>
      <c r="C2216" s="101">
        <v>14.08</v>
      </c>
      <c r="D2216" s="101">
        <v>1.78</v>
      </c>
      <c r="F2216" s="101">
        <v>8.43</v>
      </c>
      <c r="G2216" s="101">
        <v>1.75</v>
      </c>
      <c r="I2216" s="101">
        <v>13.08</v>
      </c>
      <c r="J2216" s="101">
        <v>2.1800000000000002</v>
      </c>
      <c r="M2216" s="297">
        <v>2.85</v>
      </c>
      <c r="N2216" s="297">
        <v>5.23</v>
      </c>
      <c r="O2216" s="297">
        <v>9.1199999999999992</v>
      </c>
    </row>
    <row r="2217" spans="1:15">
      <c r="A2217" s="296">
        <v>43293</v>
      </c>
      <c r="C2217" s="102">
        <v>14.07</v>
      </c>
      <c r="D2217" s="102">
        <v>1.77</v>
      </c>
      <c r="F2217" s="102">
        <v>8.42</v>
      </c>
      <c r="G2217" s="102">
        <v>1.73</v>
      </c>
      <c r="I2217" s="102">
        <v>13.08</v>
      </c>
      <c r="J2217" s="102">
        <v>2.17</v>
      </c>
      <c r="M2217" s="297">
        <v>2.84</v>
      </c>
      <c r="N2217" s="297">
        <v>5.2</v>
      </c>
      <c r="O2217" s="297">
        <v>9.1199999999999992</v>
      </c>
    </row>
    <row r="2218" spans="1:15">
      <c r="A2218" s="296">
        <v>43294</v>
      </c>
      <c r="C2218" s="101">
        <v>14.07</v>
      </c>
      <c r="D2218" s="101">
        <v>1.75</v>
      </c>
      <c r="F2218" s="101">
        <v>8.42</v>
      </c>
      <c r="G2218" s="101">
        <v>1.71</v>
      </c>
      <c r="I2218" s="101">
        <v>13.08</v>
      </c>
      <c r="J2218" s="101">
        <v>2.15</v>
      </c>
      <c r="M2218" s="297">
        <v>2.81</v>
      </c>
      <c r="N2218" s="297">
        <v>5.16</v>
      </c>
      <c r="O2218" s="297">
        <v>9.1</v>
      </c>
    </row>
    <row r="2219" spans="1:15">
      <c r="A2219" s="296">
        <v>43297</v>
      </c>
      <c r="C2219" s="102">
        <v>14.06</v>
      </c>
      <c r="D2219" s="102">
        <v>1.78</v>
      </c>
      <c r="F2219" s="102">
        <v>8.41</v>
      </c>
      <c r="G2219" s="102">
        <v>1.73</v>
      </c>
      <c r="I2219" s="102">
        <v>13.07</v>
      </c>
      <c r="J2219" s="102">
        <v>2.17</v>
      </c>
      <c r="M2219" s="297">
        <v>2.8</v>
      </c>
      <c r="N2219" s="297">
        <v>5.14</v>
      </c>
      <c r="O2219" s="297">
        <v>9</v>
      </c>
    </row>
    <row r="2220" spans="1:15">
      <c r="A2220" s="296">
        <v>43298</v>
      </c>
      <c r="C2220" s="101">
        <v>14.06</v>
      </c>
      <c r="D2220" s="101">
        <v>1.76</v>
      </c>
      <c r="F2220" s="101">
        <v>8.41</v>
      </c>
      <c r="G2220" s="101">
        <v>1.71</v>
      </c>
      <c r="I2220" s="101">
        <v>13.07</v>
      </c>
      <c r="J2220" s="101">
        <v>2.15</v>
      </c>
      <c r="M2220" s="297">
        <v>2.78</v>
      </c>
      <c r="N2220" s="297">
        <v>5.14</v>
      </c>
      <c r="O2220" s="297">
        <v>9.06</v>
      </c>
    </row>
    <row r="2221" spans="1:15">
      <c r="A2221" s="296">
        <v>43299</v>
      </c>
      <c r="C2221" s="102">
        <v>14.06</v>
      </c>
      <c r="D2221" s="102">
        <v>1.75</v>
      </c>
      <c r="F2221" s="102">
        <v>8.41</v>
      </c>
      <c r="G2221" s="102">
        <v>1.7</v>
      </c>
      <c r="I2221" s="102">
        <v>13.06</v>
      </c>
      <c r="J2221" s="102">
        <v>2.14</v>
      </c>
      <c r="M2221" s="297">
        <v>2.77</v>
      </c>
      <c r="N2221" s="297">
        <v>5.12</v>
      </c>
      <c r="O2221" s="297">
        <v>8.98</v>
      </c>
    </row>
    <row r="2222" spans="1:15">
      <c r="A2222" s="296">
        <v>43300</v>
      </c>
      <c r="C2222" s="101">
        <v>14.06</v>
      </c>
      <c r="D2222" s="101">
        <v>1.75</v>
      </c>
      <c r="F2222" s="101">
        <v>8.41</v>
      </c>
      <c r="G2222" s="101">
        <v>1.7</v>
      </c>
      <c r="I2222" s="101">
        <v>13.06</v>
      </c>
      <c r="J2222" s="101">
        <v>2.14</v>
      </c>
      <c r="M2222" s="297">
        <v>2.77</v>
      </c>
      <c r="N2222" s="297">
        <v>5.1100000000000003</v>
      </c>
      <c r="O2222" s="297">
        <v>8.98</v>
      </c>
    </row>
    <row r="2223" spans="1:15">
      <c r="A2223" s="296">
        <v>43301</v>
      </c>
      <c r="C2223" s="102">
        <v>14.05</v>
      </c>
      <c r="D2223" s="102">
        <v>1.78</v>
      </c>
      <c r="F2223" s="102">
        <v>8.4</v>
      </c>
      <c r="G2223" s="102">
        <v>1.74</v>
      </c>
      <c r="I2223" s="102">
        <v>13.06</v>
      </c>
      <c r="J2223" s="102">
        <v>2.1800000000000002</v>
      </c>
      <c r="M2223" s="297">
        <v>2.79</v>
      </c>
      <c r="N2223" s="297">
        <v>5.14</v>
      </c>
      <c r="O2223" s="297">
        <v>9.02</v>
      </c>
    </row>
    <row r="2224" spans="1:15">
      <c r="A2224" s="296">
        <v>43304</v>
      </c>
      <c r="C2224" s="101">
        <v>14.04</v>
      </c>
      <c r="D2224" s="101">
        <v>1.81</v>
      </c>
      <c r="F2224" s="101">
        <v>8.39</v>
      </c>
      <c r="G2224" s="101">
        <v>1.76</v>
      </c>
      <c r="I2224" s="101">
        <v>13.05</v>
      </c>
      <c r="J2224" s="101">
        <v>2.21</v>
      </c>
      <c r="M2224" s="297">
        <v>2.8</v>
      </c>
      <c r="N2224" s="297">
        <v>5.14</v>
      </c>
      <c r="O2224" s="297">
        <v>8.9499999999999993</v>
      </c>
    </row>
    <row r="2225" spans="1:15">
      <c r="A2225" s="296">
        <v>43305</v>
      </c>
      <c r="C2225" s="102">
        <v>14.04</v>
      </c>
      <c r="D2225" s="102">
        <v>1.8</v>
      </c>
      <c r="F2225" s="102">
        <v>8.39</v>
      </c>
      <c r="G2225" s="102">
        <v>1.75</v>
      </c>
      <c r="I2225" s="102">
        <v>13.05</v>
      </c>
      <c r="J2225" s="102">
        <v>2.2000000000000002</v>
      </c>
      <c r="M2225" s="297">
        <v>2.77</v>
      </c>
      <c r="N2225" s="297">
        <v>5.14</v>
      </c>
      <c r="O2225" s="297">
        <v>8.91</v>
      </c>
    </row>
    <row r="2226" spans="1:15">
      <c r="A2226" s="296">
        <v>43306</v>
      </c>
      <c r="C2226" s="101">
        <v>14.04</v>
      </c>
      <c r="D2226" s="101">
        <v>1.79</v>
      </c>
      <c r="F2226" s="101">
        <v>8.39</v>
      </c>
      <c r="G2226" s="101">
        <v>1.74</v>
      </c>
      <c r="I2226" s="101">
        <v>13.04</v>
      </c>
      <c r="J2226" s="101">
        <v>2.19</v>
      </c>
      <c r="M2226" s="297">
        <v>2.76</v>
      </c>
      <c r="N2226" s="297">
        <v>5.16</v>
      </c>
      <c r="O2226" s="297">
        <v>8.89</v>
      </c>
    </row>
    <row r="2227" spans="1:15">
      <c r="A2227" s="296">
        <v>43307</v>
      </c>
      <c r="C2227" s="102">
        <v>14.04</v>
      </c>
      <c r="D2227" s="102">
        <v>1.8</v>
      </c>
      <c r="F2227" s="102">
        <v>8.39</v>
      </c>
      <c r="G2227" s="102">
        <v>1.74</v>
      </c>
      <c r="I2227" s="102">
        <v>13.04</v>
      </c>
      <c r="J2227" s="102">
        <v>2.19</v>
      </c>
      <c r="M2227" s="297">
        <v>2.75</v>
      </c>
      <c r="N2227" s="297">
        <v>5.12</v>
      </c>
      <c r="O2227" s="297">
        <v>8.89</v>
      </c>
    </row>
    <row r="2228" spans="1:15">
      <c r="A2228" s="296">
        <v>43308</v>
      </c>
      <c r="C2228" s="101">
        <v>14.03</v>
      </c>
      <c r="D2228" s="101">
        <v>1.8</v>
      </c>
      <c r="F2228" s="101">
        <v>8.3800000000000008</v>
      </c>
      <c r="G2228" s="101">
        <v>1.73</v>
      </c>
      <c r="I2228" s="101">
        <v>13.04</v>
      </c>
      <c r="J2228" s="101">
        <v>2.19</v>
      </c>
      <c r="M2228" s="297">
        <v>2.73</v>
      </c>
      <c r="N2228" s="297">
        <v>5.1100000000000003</v>
      </c>
      <c r="O2228" s="297">
        <v>8.8800000000000008</v>
      </c>
    </row>
    <row r="2229" spans="1:15">
      <c r="A2229" s="296">
        <v>43311</v>
      </c>
      <c r="C2229" s="102">
        <v>14.03</v>
      </c>
      <c r="D2229" s="102">
        <v>1.84</v>
      </c>
      <c r="F2229" s="102">
        <v>8.3800000000000008</v>
      </c>
      <c r="G2229" s="102">
        <v>1.77</v>
      </c>
      <c r="I2229" s="102">
        <v>13.03</v>
      </c>
      <c r="J2229" s="102">
        <v>2.23</v>
      </c>
      <c r="M2229" s="297">
        <v>2.74</v>
      </c>
      <c r="N2229" s="297">
        <v>5.1100000000000003</v>
      </c>
      <c r="O2229" s="297">
        <v>8.8699999999999992</v>
      </c>
    </row>
    <row r="2230" spans="1:15">
      <c r="A2230" s="296">
        <v>43312</v>
      </c>
      <c r="C2230" s="101">
        <v>14.02</v>
      </c>
      <c r="D2230" s="101">
        <v>1.82</v>
      </c>
      <c r="F2230" s="101">
        <v>8.3699999999999992</v>
      </c>
      <c r="G2230" s="101">
        <v>1.75</v>
      </c>
      <c r="I2230" s="101">
        <v>13.03</v>
      </c>
      <c r="J2230" s="101">
        <v>2.21</v>
      </c>
      <c r="M2230" s="297">
        <v>2.76</v>
      </c>
      <c r="N2230" s="297">
        <v>5.2</v>
      </c>
      <c r="O2230" s="297">
        <v>8.86</v>
      </c>
    </row>
    <row r="2231" spans="1:15">
      <c r="A2231" s="296">
        <v>43313</v>
      </c>
      <c r="C2231" s="102">
        <v>14.08</v>
      </c>
      <c r="D2231" s="102">
        <v>1.86</v>
      </c>
      <c r="F2231" s="102">
        <v>8.4</v>
      </c>
      <c r="G2231" s="102">
        <v>1.79</v>
      </c>
      <c r="I2231" s="102">
        <v>13.09</v>
      </c>
      <c r="J2231" s="102">
        <v>2.2599999999999998</v>
      </c>
      <c r="M2231" s="297">
        <v>2.76</v>
      </c>
      <c r="N2231" s="297">
        <v>5.14</v>
      </c>
      <c r="O2231" s="297">
        <v>8.85</v>
      </c>
    </row>
    <row r="2232" spans="1:15">
      <c r="A2232" s="296">
        <v>43314</v>
      </c>
      <c r="C2232" s="101">
        <v>14.07</v>
      </c>
      <c r="D2232" s="101">
        <v>1.84</v>
      </c>
      <c r="F2232" s="101">
        <v>8.39</v>
      </c>
      <c r="G2232" s="101">
        <v>1.77</v>
      </c>
      <c r="I2232" s="101">
        <v>13.09</v>
      </c>
      <c r="J2232" s="101">
        <v>2.2400000000000002</v>
      </c>
      <c r="M2232" s="297">
        <v>2.76</v>
      </c>
      <c r="N2232" s="297">
        <v>5.19</v>
      </c>
      <c r="O2232" s="297">
        <v>8.8800000000000008</v>
      </c>
    </row>
    <row r="2233" spans="1:15">
      <c r="A2233" s="296">
        <v>43315</v>
      </c>
      <c r="C2233" s="102">
        <v>14.07</v>
      </c>
      <c r="D2233" s="102">
        <v>1.79</v>
      </c>
      <c r="F2233" s="102">
        <v>8.39</v>
      </c>
      <c r="G2233" s="102">
        <v>1.73</v>
      </c>
      <c r="I2233" s="102">
        <v>13.09</v>
      </c>
      <c r="J2233" s="102">
        <v>2.19</v>
      </c>
      <c r="M2233" s="297">
        <v>2.76</v>
      </c>
      <c r="N2233" s="297">
        <v>5.19</v>
      </c>
      <c r="O2233" s="297">
        <v>8.91</v>
      </c>
    </row>
    <row r="2234" spans="1:15">
      <c r="A2234" s="296">
        <v>43318</v>
      </c>
      <c r="C2234" s="101">
        <v>14.06</v>
      </c>
      <c r="D2234" s="101">
        <v>1.77</v>
      </c>
      <c r="F2234" s="101">
        <v>8.3800000000000008</v>
      </c>
      <c r="G2234" s="101">
        <v>1.71</v>
      </c>
      <c r="I2234" s="101">
        <v>13.08</v>
      </c>
      <c r="J2234" s="101">
        <v>2.17</v>
      </c>
      <c r="M2234" s="297">
        <v>2.75</v>
      </c>
      <c r="N2234" s="297">
        <v>5.17</v>
      </c>
      <c r="O2234" s="297">
        <v>8.9</v>
      </c>
    </row>
    <row r="2235" spans="1:15">
      <c r="A2235" s="296">
        <v>43319</v>
      </c>
      <c r="C2235" s="102">
        <v>14.06</v>
      </c>
      <c r="D2235" s="102">
        <v>1.79</v>
      </c>
      <c r="F2235" s="102">
        <v>8.3800000000000008</v>
      </c>
      <c r="G2235" s="102">
        <v>1.73</v>
      </c>
      <c r="I2235" s="102">
        <v>13.08</v>
      </c>
      <c r="J2235" s="102">
        <v>2.19</v>
      </c>
      <c r="M2235" s="297">
        <v>2.73</v>
      </c>
      <c r="N2235" s="297">
        <v>5.14</v>
      </c>
      <c r="O2235" s="297">
        <v>8.84</v>
      </c>
    </row>
    <row r="2236" spans="1:15">
      <c r="A2236" s="296">
        <v>43320</v>
      </c>
      <c r="C2236" s="101">
        <v>14.06</v>
      </c>
      <c r="D2236" s="101">
        <v>1.78</v>
      </c>
      <c r="F2236" s="101">
        <v>8.3800000000000008</v>
      </c>
      <c r="G2236" s="101">
        <v>1.72</v>
      </c>
      <c r="I2236" s="101">
        <v>13.07</v>
      </c>
      <c r="J2236" s="101">
        <v>2.19</v>
      </c>
      <c r="M2236" s="297">
        <v>2.72</v>
      </c>
      <c r="N2236" s="297">
        <v>5.0999999999999996</v>
      </c>
      <c r="O2236" s="297">
        <v>8.82</v>
      </c>
    </row>
    <row r="2237" spans="1:15">
      <c r="A2237" s="296">
        <v>43321</v>
      </c>
      <c r="C2237" s="102">
        <v>14.06</v>
      </c>
      <c r="D2237" s="102">
        <v>1.76</v>
      </c>
      <c r="F2237" s="102">
        <v>8.3699999999999992</v>
      </c>
      <c r="G2237" s="102">
        <v>1.7</v>
      </c>
      <c r="I2237" s="102">
        <v>13.07</v>
      </c>
      <c r="J2237" s="102">
        <v>2.17</v>
      </c>
      <c r="M2237" s="297">
        <v>2.73</v>
      </c>
      <c r="N2237" s="297">
        <v>5.07</v>
      </c>
      <c r="O2237" s="297">
        <v>8.7899999999999991</v>
      </c>
    </row>
    <row r="2238" spans="1:15">
      <c r="A2238" s="296">
        <v>43322</v>
      </c>
      <c r="C2238" s="101">
        <v>14.05</v>
      </c>
      <c r="D2238" s="101">
        <v>1.72</v>
      </c>
      <c r="F2238" s="101">
        <v>8.3699999999999992</v>
      </c>
      <c r="G2238" s="101">
        <v>1.68</v>
      </c>
      <c r="I2238" s="101">
        <v>13.07</v>
      </c>
      <c r="J2238" s="101">
        <v>2.14</v>
      </c>
      <c r="M2238" s="297">
        <v>2.76</v>
      </c>
      <c r="N2238" s="297">
        <v>5.12</v>
      </c>
      <c r="O2238" s="297">
        <v>8.86</v>
      </c>
    </row>
    <row r="2239" spans="1:15">
      <c r="A2239" s="296">
        <v>43325</v>
      </c>
      <c r="C2239" s="102">
        <v>14.04</v>
      </c>
      <c r="D2239" s="102">
        <v>1.72</v>
      </c>
      <c r="F2239" s="102">
        <v>8.36</v>
      </c>
      <c r="G2239" s="102">
        <v>1.69</v>
      </c>
      <c r="I2239" s="102">
        <v>13.06</v>
      </c>
      <c r="J2239" s="102">
        <v>2.17</v>
      </c>
      <c r="M2239" s="297">
        <v>2.8</v>
      </c>
      <c r="N2239" s="297">
        <v>5.16</v>
      </c>
      <c r="O2239" s="297">
        <v>9</v>
      </c>
    </row>
    <row r="2240" spans="1:15">
      <c r="A2240" s="296">
        <v>43326</v>
      </c>
      <c r="C2240" s="101">
        <v>14.04</v>
      </c>
      <c r="D2240" s="101">
        <v>1.73</v>
      </c>
      <c r="F2240" s="101">
        <v>8.36</v>
      </c>
      <c r="G2240" s="101">
        <v>1.71</v>
      </c>
      <c r="I2240" s="101">
        <v>13.06</v>
      </c>
      <c r="J2240" s="101">
        <v>2.1800000000000002</v>
      </c>
      <c r="M2240" s="297">
        <v>2.81</v>
      </c>
      <c r="N2240" s="297">
        <v>5.14</v>
      </c>
      <c r="O2240" s="297">
        <v>8.91</v>
      </c>
    </row>
    <row r="2241" spans="1:15">
      <c r="A2241" s="296">
        <v>43327</v>
      </c>
      <c r="C2241" s="102">
        <v>14.04</v>
      </c>
      <c r="D2241" s="102">
        <v>1.7</v>
      </c>
      <c r="F2241" s="102">
        <v>8.36</v>
      </c>
      <c r="G2241" s="102">
        <v>1.7</v>
      </c>
      <c r="I2241" s="102">
        <v>13.05</v>
      </c>
      <c r="J2241" s="102">
        <v>2.16</v>
      </c>
      <c r="M2241" s="297">
        <v>2.8</v>
      </c>
      <c r="N2241" s="297">
        <v>5.13</v>
      </c>
      <c r="O2241" s="297">
        <v>8.8800000000000008</v>
      </c>
    </row>
    <row r="2242" spans="1:15">
      <c r="A2242" s="296">
        <v>43328</v>
      </c>
      <c r="C2242" s="101">
        <v>14.04</v>
      </c>
      <c r="D2242" s="101">
        <v>1.72</v>
      </c>
      <c r="F2242" s="101">
        <v>8.35</v>
      </c>
      <c r="G2242" s="101">
        <v>1.73</v>
      </c>
      <c r="I2242" s="101">
        <v>13.05</v>
      </c>
      <c r="J2242" s="101">
        <v>2.1800000000000002</v>
      </c>
      <c r="M2242" s="297">
        <v>2.81</v>
      </c>
      <c r="N2242" s="297">
        <v>5.12</v>
      </c>
      <c r="O2242" s="297">
        <v>8.83</v>
      </c>
    </row>
    <row r="2243" spans="1:15">
      <c r="A2243" s="296">
        <v>43329</v>
      </c>
      <c r="C2243" s="102">
        <v>14.03</v>
      </c>
      <c r="D2243" s="102">
        <v>1.71</v>
      </c>
      <c r="F2243" s="102">
        <v>8.35</v>
      </c>
      <c r="G2243" s="102">
        <v>1.72</v>
      </c>
      <c r="I2243" s="102">
        <v>13.05</v>
      </c>
      <c r="J2243" s="102">
        <v>2.17</v>
      </c>
      <c r="M2243" s="297">
        <v>2.81</v>
      </c>
      <c r="N2243" s="297">
        <v>5.12</v>
      </c>
      <c r="O2243" s="297">
        <v>8.85</v>
      </c>
    </row>
    <row r="2244" spans="1:15">
      <c r="A2244" s="296">
        <v>43332</v>
      </c>
      <c r="C2244" s="101">
        <v>14.03</v>
      </c>
      <c r="D2244" s="101">
        <v>1.71</v>
      </c>
      <c r="F2244" s="101">
        <v>8.34</v>
      </c>
      <c r="G2244" s="101">
        <v>1.74</v>
      </c>
      <c r="I2244" s="101">
        <v>13.04</v>
      </c>
      <c r="J2244" s="101">
        <v>2.1800000000000002</v>
      </c>
      <c r="M2244" s="297">
        <v>2.8</v>
      </c>
      <c r="N2244" s="297">
        <v>5.09</v>
      </c>
      <c r="O2244" s="297">
        <v>8.77</v>
      </c>
    </row>
    <row r="2245" spans="1:15">
      <c r="A2245" s="296">
        <v>43333</v>
      </c>
      <c r="C2245" s="102">
        <v>14.02</v>
      </c>
      <c r="D2245" s="102">
        <v>1.74</v>
      </c>
      <c r="F2245" s="102">
        <v>8.34</v>
      </c>
      <c r="G2245" s="102">
        <v>1.76</v>
      </c>
      <c r="I2245" s="102">
        <v>13.04</v>
      </c>
      <c r="J2245" s="102">
        <v>2.2000000000000002</v>
      </c>
      <c r="M2245" s="297">
        <v>2.79</v>
      </c>
      <c r="N2245" s="297">
        <v>5.07</v>
      </c>
      <c r="O2245" s="297">
        <v>8.5399999999999991</v>
      </c>
    </row>
    <row r="2246" spans="1:15">
      <c r="A2246" s="296">
        <v>43334</v>
      </c>
      <c r="C2246" s="101">
        <v>14.02</v>
      </c>
      <c r="D2246" s="101">
        <v>1.76</v>
      </c>
      <c r="F2246" s="101">
        <v>8.34</v>
      </c>
      <c r="G2246" s="101">
        <v>1.77</v>
      </c>
      <c r="I2246" s="101">
        <v>13.03</v>
      </c>
      <c r="J2246" s="101">
        <v>2.2200000000000002</v>
      </c>
      <c r="M2246" s="297">
        <v>2.78</v>
      </c>
      <c r="N2246" s="297">
        <v>5.0599999999999996</v>
      </c>
      <c r="O2246" s="297">
        <v>8.5299999999999994</v>
      </c>
    </row>
    <row r="2247" spans="1:15">
      <c r="A2247" s="296">
        <v>43335</v>
      </c>
      <c r="C2247" s="102">
        <v>14.02</v>
      </c>
      <c r="D2247" s="102">
        <v>1.76</v>
      </c>
      <c r="F2247" s="102">
        <v>8.34</v>
      </c>
      <c r="G2247" s="102">
        <v>1.78</v>
      </c>
      <c r="I2247" s="102">
        <v>13.03</v>
      </c>
      <c r="J2247" s="102">
        <v>2.2200000000000002</v>
      </c>
      <c r="M2247" s="297">
        <v>2.78</v>
      </c>
      <c r="N2247" s="297">
        <v>5.04</v>
      </c>
      <c r="O2247" s="297">
        <v>8.59</v>
      </c>
    </row>
    <row r="2248" spans="1:15">
      <c r="A2248" s="296">
        <v>43336</v>
      </c>
      <c r="C2248" s="101">
        <v>14.01</v>
      </c>
      <c r="D2248" s="101">
        <v>1.76</v>
      </c>
      <c r="F2248" s="101">
        <v>8.33</v>
      </c>
      <c r="G2248" s="101">
        <v>1.79</v>
      </c>
      <c r="I2248" s="101">
        <v>13.03</v>
      </c>
      <c r="J2248" s="101">
        <v>2.23</v>
      </c>
      <c r="M2248" s="297">
        <v>2.8</v>
      </c>
      <c r="N2248" s="297">
        <v>5.0199999999999996</v>
      </c>
      <c r="O2248" s="297">
        <v>8.58</v>
      </c>
    </row>
    <row r="2249" spans="1:15">
      <c r="A2249" s="296">
        <v>43339</v>
      </c>
      <c r="C2249" s="102">
        <v>14.01</v>
      </c>
      <c r="D2249" s="102">
        <v>1.78</v>
      </c>
      <c r="F2249" s="102">
        <v>8.32</v>
      </c>
      <c r="G2249" s="102">
        <v>1.81</v>
      </c>
      <c r="I2249" s="102">
        <v>13.02</v>
      </c>
      <c r="J2249" s="102">
        <v>2.25</v>
      </c>
      <c r="M2249" s="297">
        <v>2.8</v>
      </c>
      <c r="N2249" s="297">
        <v>5.0599999999999996</v>
      </c>
      <c r="O2249" s="297">
        <v>8.65</v>
      </c>
    </row>
    <row r="2250" spans="1:15">
      <c r="A2250" s="296">
        <v>43340</v>
      </c>
      <c r="C2250" s="101">
        <v>14</v>
      </c>
      <c r="D2250" s="101">
        <v>1.81</v>
      </c>
      <c r="F2250" s="101">
        <v>8.32</v>
      </c>
      <c r="G2250" s="101">
        <v>1.83</v>
      </c>
      <c r="I2250" s="101">
        <v>13.02</v>
      </c>
      <c r="J2250" s="101">
        <v>2.2799999999999998</v>
      </c>
      <c r="M2250" s="297">
        <v>2.79</v>
      </c>
      <c r="N2250" s="297">
        <v>4.99</v>
      </c>
      <c r="O2250" s="297">
        <v>8.52</v>
      </c>
    </row>
    <row r="2251" spans="1:15">
      <c r="A2251" s="296">
        <v>43341</v>
      </c>
      <c r="C2251" s="102">
        <v>14</v>
      </c>
      <c r="D2251" s="102">
        <v>1.84</v>
      </c>
      <c r="F2251" s="102">
        <v>8.32</v>
      </c>
      <c r="G2251" s="102">
        <v>1.85</v>
      </c>
      <c r="I2251" s="102">
        <v>13.02</v>
      </c>
      <c r="J2251" s="102">
        <v>2.31</v>
      </c>
      <c r="M2251" s="297">
        <v>2.82</v>
      </c>
      <c r="N2251" s="297">
        <v>5</v>
      </c>
      <c r="O2251" s="297">
        <v>8.6199999999999992</v>
      </c>
    </row>
    <row r="2252" spans="1:15">
      <c r="A2252" s="296">
        <v>43342</v>
      </c>
      <c r="C2252" s="101">
        <v>14</v>
      </c>
      <c r="D2252" s="101">
        <v>1.8</v>
      </c>
      <c r="F2252" s="101">
        <v>8.32</v>
      </c>
      <c r="G2252" s="101">
        <v>1.82</v>
      </c>
      <c r="I2252" s="101">
        <v>13.01</v>
      </c>
      <c r="J2252" s="101">
        <v>2.27</v>
      </c>
      <c r="M2252" s="297">
        <v>2.84</v>
      </c>
      <c r="N2252" s="297">
        <v>5.03</v>
      </c>
      <c r="O2252" s="297">
        <v>8.99</v>
      </c>
    </row>
    <row r="2253" spans="1:15">
      <c r="A2253" s="296">
        <v>43343</v>
      </c>
      <c r="C2253" s="102">
        <v>14</v>
      </c>
      <c r="D2253" s="102">
        <v>1.79</v>
      </c>
      <c r="F2253" s="102">
        <v>8.31</v>
      </c>
      <c r="G2253" s="102">
        <v>1.82</v>
      </c>
      <c r="I2253" s="102">
        <v>13.01</v>
      </c>
      <c r="J2253" s="102">
        <v>2.2599999999999998</v>
      </c>
      <c r="M2253" s="297">
        <v>2.87</v>
      </c>
      <c r="N2253" s="297">
        <v>5.0999999999999996</v>
      </c>
      <c r="O2253" s="297">
        <v>9.0399999999999991</v>
      </c>
    </row>
    <row r="2254" spans="1:15">
      <c r="A2254" s="296">
        <v>43346</v>
      </c>
      <c r="C2254" s="101">
        <v>14.01</v>
      </c>
      <c r="D2254" s="101">
        <v>1.8</v>
      </c>
      <c r="F2254" s="101">
        <v>8.32</v>
      </c>
      <c r="G2254" s="101">
        <v>1.85</v>
      </c>
      <c r="I2254" s="101">
        <v>12.99</v>
      </c>
      <c r="J2254" s="101">
        <v>2.2799999999999998</v>
      </c>
      <c r="M2254" s="297">
        <v>2.88</v>
      </c>
      <c r="N2254" s="297">
        <v>5.1100000000000003</v>
      </c>
      <c r="O2254" s="297">
        <v>9.11</v>
      </c>
    </row>
    <row r="2255" spans="1:15">
      <c r="A2255" s="296">
        <v>43347</v>
      </c>
      <c r="C2255" s="102">
        <v>14.01</v>
      </c>
      <c r="D2255" s="102">
        <v>1.83</v>
      </c>
      <c r="F2255" s="102">
        <v>8.32</v>
      </c>
      <c r="G2255" s="102">
        <v>1.88</v>
      </c>
      <c r="I2255" s="102">
        <v>12.99</v>
      </c>
      <c r="J2255" s="102">
        <v>2.3199999999999998</v>
      </c>
      <c r="M2255" s="297">
        <v>2.89</v>
      </c>
      <c r="N2255" s="297">
        <v>5.17</v>
      </c>
      <c r="O2255" s="297">
        <v>9.11</v>
      </c>
    </row>
    <row r="2256" spans="1:15">
      <c r="A2256" s="296">
        <v>43348</v>
      </c>
      <c r="C2256" s="101">
        <v>14</v>
      </c>
      <c r="D2256" s="101">
        <v>1.88</v>
      </c>
      <c r="F2256" s="101">
        <v>8.31</v>
      </c>
      <c r="G2256" s="101">
        <v>1.93</v>
      </c>
      <c r="I2256" s="101">
        <v>12.98</v>
      </c>
      <c r="J2256" s="101">
        <v>2.37</v>
      </c>
      <c r="M2256" s="297">
        <v>2.9</v>
      </c>
      <c r="N2256" s="297">
        <v>5.21</v>
      </c>
      <c r="O2256" s="297">
        <v>9.2200000000000006</v>
      </c>
    </row>
    <row r="2257" spans="1:15">
      <c r="A2257" s="296">
        <v>43349</v>
      </c>
      <c r="C2257" s="102">
        <v>14</v>
      </c>
      <c r="D2257" s="102">
        <v>1.85</v>
      </c>
      <c r="F2257" s="102">
        <v>8.31</v>
      </c>
      <c r="G2257" s="102">
        <v>1.9</v>
      </c>
      <c r="I2257" s="102">
        <v>12.98</v>
      </c>
      <c r="J2257" s="102">
        <v>2.34</v>
      </c>
      <c r="M2257" s="297">
        <v>2.9</v>
      </c>
      <c r="N2257" s="297">
        <v>5.26</v>
      </c>
      <c r="O2257" s="297">
        <v>9.27</v>
      </c>
    </row>
    <row r="2258" spans="1:15">
      <c r="A2258" s="296">
        <v>43350</v>
      </c>
      <c r="C2258" s="101">
        <v>14</v>
      </c>
      <c r="D2258" s="101">
        <v>1.88</v>
      </c>
      <c r="F2258" s="101">
        <v>8.31</v>
      </c>
      <c r="G2258" s="101">
        <v>1.91</v>
      </c>
      <c r="I2258" s="101">
        <v>12.98</v>
      </c>
      <c r="J2258" s="101">
        <v>2.36</v>
      </c>
      <c r="M2258" s="297">
        <v>2.89</v>
      </c>
      <c r="N2258" s="297">
        <v>5.25</v>
      </c>
      <c r="O2258" s="297">
        <v>9.33</v>
      </c>
    </row>
    <row r="2259" spans="1:15">
      <c r="A2259" s="296">
        <v>43353</v>
      </c>
      <c r="C2259" s="102">
        <v>13.99</v>
      </c>
      <c r="D2259" s="102">
        <v>1.89</v>
      </c>
      <c r="F2259" s="102">
        <v>8.3000000000000007</v>
      </c>
      <c r="G2259" s="102">
        <v>1.91</v>
      </c>
      <c r="I2259" s="102">
        <v>12.97</v>
      </c>
      <c r="J2259" s="102">
        <v>2.37</v>
      </c>
      <c r="M2259" s="297">
        <v>2.87</v>
      </c>
      <c r="N2259" s="297">
        <v>5.2</v>
      </c>
      <c r="O2259" s="297">
        <v>9.44</v>
      </c>
    </row>
    <row r="2260" spans="1:15">
      <c r="A2260" s="296">
        <v>43354</v>
      </c>
      <c r="C2260" s="101">
        <v>13.99</v>
      </c>
      <c r="D2260" s="101">
        <v>1.91</v>
      </c>
      <c r="F2260" s="101">
        <v>8.3000000000000007</v>
      </c>
      <c r="G2260" s="101">
        <v>1.92</v>
      </c>
      <c r="I2260" s="101">
        <v>12.97</v>
      </c>
      <c r="J2260" s="101">
        <v>2.38</v>
      </c>
      <c r="M2260" s="297">
        <v>2.86</v>
      </c>
      <c r="N2260" s="297">
        <v>5.15</v>
      </c>
      <c r="O2260" s="297">
        <v>9.42</v>
      </c>
    </row>
    <row r="2261" spans="1:15">
      <c r="A2261" s="296">
        <v>43355</v>
      </c>
      <c r="C2261" s="102">
        <v>13.98</v>
      </c>
      <c r="D2261" s="102">
        <v>1.88</v>
      </c>
      <c r="F2261" s="102">
        <v>8.3000000000000007</v>
      </c>
      <c r="G2261" s="102">
        <v>1.9</v>
      </c>
      <c r="I2261" s="102">
        <v>12.96</v>
      </c>
      <c r="J2261" s="102">
        <v>2.36</v>
      </c>
      <c r="M2261" s="297">
        <v>2.85</v>
      </c>
      <c r="N2261" s="297">
        <v>5.13</v>
      </c>
      <c r="O2261" s="297">
        <v>9.4700000000000006</v>
      </c>
    </row>
    <row r="2262" spans="1:15">
      <c r="A2262" s="296">
        <v>43356</v>
      </c>
      <c r="C2262" s="101">
        <v>13.98</v>
      </c>
      <c r="D2262" s="101">
        <v>1.89</v>
      </c>
      <c r="F2262" s="101">
        <v>8.2899999999999991</v>
      </c>
      <c r="G2262" s="101">
        <v>1.9</v>
      </c>
      <c r="I2262" s="101">
        <v>12.96</v>
      </c>
      <c r="J2262" s="101">
        <v>2.35</v>
      </c>
      <c r="M2262" s="297">
        <v>2.84</v>
      </c>
      <c r="N2262" s="297">
        <v>5.15</v>
      </c>
      <c r="O2262" s="297">
        <v>9.39</v>
      </c>
    </row>
    <row r="2263" spans="1:15">
      <c r="A2263" s="296">
        <v>43357</v>
      </c>
      <c r="C2263" s="102">
        <v>13.98</v>
      </c>
      <c r="D2263" s="102">
        <v>1.9</v>
      </c>
      <c r="F2263" s="102">
        <v>8.2899999999999991</v>
      </c>
      <c r="G2263" s="102">
        <v>1.91</v>
      </c>
      <c r="I2263" s="102">
        <v>12.96</v>
      </c>
      <c r="J2263" s="102">
        <v>2.36</v>
      </c>
      <c r="M2263" s="297">
        <v>2.82</v>
      </c>
      <c r="N2263" s="297">
        <v>5.15</v>
      </c>
      <c r="O2263" s="297">
        <v>9.43</v>
      </c>
    </row>
    <row r="2264" spans="1:15">
      <c r="A2264" s="296">
        <v>43360</v>
      </c>
      <c r="C2264" s="101">
        <v>13.97</v>
      </c>
      <c r="D2264" s="101">
        <v>1.89</v>
      </c>
      <c r="F2264" s="101">
        <v>8.2799999999999994</v>
      </c>
      <c r="G2264" s="101">
        <v>1.91</v>
      </c>
      <c r="I2264" s="101">
        <v>12.95</v>
      </c>
      <c r="J2264" s="101">
        <v>2.36</v>
      </c>
      <c r="M2264" s="297">
        <v>2.79</v>
      </c>
      <c r="N2264" s="297">
        <v>5.15</v>
      </c>
      <c r="O2264" s="297">
        <v>9.41</v>
      </c>
    </row>
    <row r="2265" spans="1:15">
      <c r="A2265" s="296">
        <v>43361</v>
      </c>
      <c r="C2265" s="102">
        <v>13.97</v>
      </c>
      <c r="D2265" s="102">
        <v>1.9</v>
      </c>
      <c r="F2265" s="102">
        <v>8.2799999999999994</v>
      </c>
      <c r="G2265" s="102">
        <v>1.92</v>
      </c>
      <c r="I2265" s="102">
        <v>12.95</v>
      </c>
      <c r="J2265" s="102">
        <v>2.36</v>
      </c>
      <c r="M2265" s="297">
        <v>2.77</v>
      </c>
      <c r="N2265" s="297">
        <v>5.15</v>
      </c>
      <c r="O2265" s="297">
        <v>9.32</v>
      </c>
    </row>
    <row r="2266" spans="1:15">
      <c r="A2266" s="296">
        <v>43362</v>
      </c>
      <c r="C2266" s="101">
        <v>13.97</v>
      </c>
      <c r="D2266" s="101">
        <v>1.9</v>
      </c>
      <c r="F2266" s="101">
        <v>8.2799999999999994</v>
      </c>
      <c r="G2266" s="101">
        <v>1.91</v>
      </c>
      <c r="I2266" s="101">
        <v>12.95</v>
      </c>
      <c r="J2266" s="101">
        <v>2.36</v>
      </c>
      <c r="M2266" s="297">
        <v>2.76</v>
      </c>
      <c r="N2266" s="297">
        <v>5.13</v>
      </c>
      <c r="O2266" s="297">
        <v>9.1999999999999993</v>
      </c>
    </row>
    <row r="2267" spans="1:15">
      <c r="A2267" s="296">
        <v>43363</v>
      </c>
      <c r="C2267" s="102">
        <v>13.96</v>
      </c>
      <c r="D2267" s="102">
        <v>1.89</v>
      </c>
      <c r="F2267" s="102">
        <v>8.27</v>
      </c>
      <c r="G2267" s="102">
        <v>1.89</v>
      </c>
      <c r="I2267" s="102">
        <v>12.94</v>
      </c>
      <c r="J2267" s="102">
        <v>2.33</v>
      </c>
      <c r="M2267" s="297">
        <v>2.75</v>
      </c>
      <c r="N2267" s="297">
        <v>5.0999999999999996</v>
      </c>
      <c r="O2267" s="297">
        <v>9.17</v>
      </c>
    </row>
    <row r="2268" spans="1:15">
      <c r="A2268" s="296">
        <v>43364</v>
      </c>
      <c r="C2268" s="101">
        <v>13.96</v>
      </c>
      <c r="D2268" s="101">
        <v>1.86</v>
      </c>
      <c r="F2268" s="101">
        <v>8.27</v>
      </c>
      <c r="G2268" s="101">
        <v>1.87</v>
      </c>
      <c r="I2268" s="101">
        <v>12.94</v>
      </c>
      <c r="J2268" s="101">
        <v>2.31</v>
      </c>
      <c r="M2268" s="297">
        <v>2.73</v>
      </c>
      <c r="N2268" s="297">
        <v>5.0999999999999996</v>
      </c>
      <c r="O2268" s="297">
        <v>9.1999999999999993</v>
      </c>
    </row>
    <row r="2269" spans="1:15">
      <c r="A2269" s="296">
        <v>43367</v>
      </c>
      <c r="C2269" s="102">
        <v>13.95</v>
      </c>
      <c r="D2269" s="102">
        <v>1.9</v>
      </c>
      <c r="F2269" s="102">
        <v>8.26</v>
      </c>
      <c r="G2269" s="102">
        <v>1.92</v>
      </c>
      <c r="I2269" s="102">
        <v>12.93</v>
      </c>
      <c r="J2269" s="102">
        <v>2.35</v>
      </c>
      <c r="M2269" s="297">
        <v>2.75</v>
      </c>
      <c r="N2269" s="297">
        <v>5.12</v>
      </c>
      <c r="O2269" s="297">
        <v>9.26</v>
      </c>
    </row>
    <row r="2270" spans="1:15">
      <c r="A2270" s="296">
        <v>43368</v>
      </c>
      <c r="C2270" s="101">
        <v>13.95</v>
      </c>
      <c r="D2270" s="101">
        <v>1.94</v>
      </c>
      <c r="F2270" s="101">
        <v>8.26</v>
      </c>
      <c r="G2270" s="101">
        <v>1.96</v>
      </c>
      <c r="I2270" s="101">
        <v>12.93</v>
      </c>
      <c r="J2270" s="101">
        <v>2.39</v>
      </c>
      <c r="M2270" s="297">
        <v>2.76</v>
      </c>
      <c r="N2270" s="297">
        <v>5.1100000000000003</v>
      </c>
      <c r="O2270" s="297">
        <v>9.34</v>
      </c>
    </row>
    <row r="2271" spans="1:15">
      <c r="A2271" s="296">
        <v>43369</v>
      </c>
      <c r="C2271" s="102">
        <v>13.95</v>
      </c>
      <c r="D2271" s="102">
        <v>1.93</v>
      </c>
      <c r="F2271" s="102">
        <v>8.26</v>
      </c>
      <c r="G2271" s="102">
        <v>1.94</v>
      </c>
      <c r="I2271" s="102">
        <v>12.93</v>
      </c>
      <c r="J2271" s="102">
        <v>2.38</v>
      </c>
      <c r="M2271" s="297">
        <v>2.75</v>
      </c>
      <c r="N2271" s="297">
        <v>5.12</v>
      </c>
      <c r="O2271" s="297">
        <v>9.44</v>
      </c>
    </row>
    <row r="2272" spans="1:15">
      <c r="A2272" s="296">
        <v>43370</v>
      </c>
      <c r="C2272" s="101">
        <v>13.94</v>
      </c>
      <c r="D2272" s="101">
        <v>1.93</v>
      </c>
      <c r="F2272" s="101">
        <v>8.25</v>
      </c>
      <c r="G2272" s="101">
        <v>1.95</v>
      </c>
      <c r="I2272" s="101">
        <v>12.92</v>
      </c>
      <c r="J2272" s="101">
        <v>2.37</v>
      </c>
      <c r="M2272" s="297">
        <v>2.76</v>
      </c>
      <c r="N2272" s="297">
        <v>5.15</v>
      </c>
      <c r="O2272" s="297">
        <v>9.48</v>
      </c>
    </row>
    <row r="2273" spans="1:15">
      <c r="A2273" s="296">
        <v>43371</v>
      </c>
      <c r="C2273" s="102">
        <v>13.94</v>
      </c>
      <c r="D2273" s="102">
        <v>1.88</v>
      </c>
      <c r="F2273" s="102">
        <v>8.25</v>
      </c>
      <c r="G2273" s="102">
        <v>1.91</v>
      </c>
      <c r="I2273" s="102">
        <v>12.92</v>
      </c>
      <c r="J2273" s="102">
        <v>2.33</v>
      </c>
      <c r="M2273" s="297">
        <v>2.8</v>
      </c>
      <c r="N2273" s="297">
        <v>5.16</v>
      </c>
      <c r="O2273" s="297">
        <v>9.58</v>
      </c>
    </row>
    <row r="2274" spans="1:15">
      <c r="A2274" s="296">
        <v>43373</v>
      </c>
      <c r="C2274" s="101">
        <v>13.94</v>
      </c>
      <c r="D2274" s="101">
        <v>1.88</v>
      </c>
      <c r="F2274" s="101">
        <v>8.25</v>
      </c>
      <c r="G2274" s="101">
        <v>1.91</v>
      </c>
      <c r="I2274" s="101">
        <v>12.92</v>
      </c>
      <c r="J2274" s="101">
        <v>2.33</v>
      </c>
      <c r="M2274" s="297"/>
      <c r="N2274" s="297"/>
      <c r="O2274" s="297"/>
    </row>
    <row r="2275" spans="1:15">
      <c r="A2275" s="296">
        <v>43374</v>
      </c>
      <c r="C2275" s="102">
        <v>13.92</v>
      </c>
      <c r="D2275" s="102">
        <v>1.89</v>
      </c>
      <c r="F2275" s="102">
        <v>8.32</v>
      </c>
      <c r="G2275" s="102">
        <v>1.92</v>
      </c>
      <c r="I2275" s="102">
        <v>13.01</v>
      </c>
      <c r="J2275" s="102">
        <v>2.34</v>
      </c>
      <c r="M2275" s="297">
        <v>2.82</v>
      </c>
      <c r="N2275" s="297">
        <v>5.07</v>
      </c>
      <c r="O2275" s="297">
        <v>10.06</v>
      </c>
    </row>
    <row r="2276" spans="1:15">
      <c r="A2276" s="296">
        <v>43375</v>
      </c>
      <c r="C2276" s="101">
        <v>13.91</v>
      </c>
      <c r="D2276" s="101">
        <v>1.84</v>
      </c>
      <c r="F2276" s="101">
        <v>8.32</v>
      </c>
      <c r="G2276" s="101">
        <v>1.88</v>
      </c>
      <c r="I2276" s="101">
        <v>13.01</v>
      </c>
      <c r="J2276" s="101">
        <v>2.2999999999999998</v>
      </c>
      <c r="M2276" s="297">
        <v>2.83</v>
      </c>
      <c r="N2276" s="297">
        <v>5.08</v>
      </c>
      <c r="O2276" s="297">
        <v>10.08</v>
      </c>
    </row>
    <row r="2277" spans="1:15">
      <c r="A2277" s="296">
        <v>43376</v>
      </c>
      <c r="C2277" s="102">
        <v>13.91</v>
      </c>
      <c r="D2277" s="102">
        <v>1.89</v>
      </c>
      <c r="F2277" s="102">
        <v>8.31</v>
      </c>
      <c r="G2277" s="102">
        <v>1.91</v>
      </c>
      <c r="I2277" s="102">
        <v>13</v>
      </c>
      <c r="J2277" s="102">
        <v>2.33</v>
      </c>
      <c r="M2277" s="297">
        <v>2.83</v>
      </c>
      <c r="N2277" s="297">
        <v>5.08</v>
      </c>
      <c r="O2277" s="297">
        <v>10.08</v>
      </c>
    </row>
    <row r="2278" spans="1:15">
      <c r="A2278" s="296">
        <v>43377</v>
      </c>
      <c r="C2278" s="101">
        <v>13.91</v>
      </c>
      <c r="D2278" s="101">
        <v>1.94</v>
      </c>
      <c r="F2278" s="101">
        <v>8.31</v>
      </c>
      <c r="G2278" s="101">
        <v>1.97</v>
      </c>
      <c r="I2278" s="101">
        <v>13</v>
      </c>
      <c r="J2278" s="101">
        <v>2.39</v>
      </c>
      <c r="M2278" s="297">
        <v>2.81</v>
      </c>
      <c r="N2278" s="297">
        <v>5.0599999999999996</v>
      </c>
      <c r="O2278" s="297">
        <v>10.01</v>
      </c>
    </row>
    <row r="2279" spans="1:15">
      <c r="A2279" s="296">
        <v>43378</v>
      </c>
      <c r="C2279" s="102">
        <v>13.91</v>
      </c>
      <c r="D2279" s="102">
        <v>1.97</v>
      </c>
      <c r="F2279" s="102">
        <v>8.31</v>
      </c>
      <c r="G2279" s="102">
        <v>1.99</v>
      </c>
      <c r="I2279" s="102">
        <v>13</v>
      </c>
      <c r="J2279" s="102">
        <v>2.41</v>
      </c>
      <c r="M2279" s="297">
        <v>2.85</v>
      </c>
      <c r="N2279" s="297">
        <v>5.12</v>
      </c>
      <c r="O2279" s="297">
        <v>10.039999999999999</v>
      </c>
    </row>
    <row r="2280" spans="1:15">
      <c r="A2280" s="296">
        <v>43381</v>
      </c>
      <c r="C2280" s="101">
        <v>13.9</v>
      </c>
      <c r="D2280" s="101">
        <v>1.95</v>
      </c>
      <c r="F2280" s="101">
        <v>8.3000000000000007</v>
      </c>
      <c r="G2280" s="101">
        <v>1.98</v>
      </c>
      <c r="I2280" s="101">
        <v>12.99</v>
      </c>
      <c r="J2280" s="101">
        <v>2.4</v>
      </c>
      <c r="M2280" s="297">
        <v>2.88</v>
      </c>
      <c r="N2280" s="297">
        <v>5.13</v>
      </c>
      <c r="O2280" s="297">
        <v>10.07</v>
      </c>
    </row>
    <row r="2281" spans="1:15">
      <c r="A2281" s="296">
        <v>43382</v>
      </c>
      <c r="C2281" s="102">
        <v>13.89</v>
      </c>
      <c r="D2281" s="102">
        <v>1.94</v>
      </c>
      <c r="F2281" s="102">
        <v>8.3000000000000007</v>
      </c>
      <c r="G2281" s="102">
        <v>1.98</v>
      </c>
      <c r="I2281" s="102">
        <v>12.99</v>
      </c>
      <c r="J2281" s="102">
        <v>2.4</v>
      </c>
      <c r="M2281" s="297">
        <v>2.92</v>
      </c>
      <c r="N2281" s="297">
        <v>5.2</v>
      </c>
      <c r="O2281" s="297">
        <v>10.130000000000001</v>
      </c>
    </row>
    <row r="2282" spans="1:15">
      <c r="A2282" s="296">
        <v>43383</v>
      </c>
      <c r="C2282" s="101">
        <v>13.89</v>
      </c>
      <c r="D2282" s="101">
        <v>1.96</v>
      </c>
      <c r="F2282" s="101">
        <v>8.2899999999999991</v>
      </c>
      <c r="G2282" s="101">
        <v>2</v>
      </c>
      <c r="I2282" s="101">
        <v>12.98</v>
      </c>
      <c r="J2282" s="101">
        <v>2.42</v>
      </c>
      <c r="M2282" s="297">
        <v>2.93</v>
      </c>
      <c r="N2282" s="297">
        <v>5.24</v>
      </c>
      <c r="O2282" s="297">
        <v>10.15</v>
      </c>
    </row>
    <row r="2283" spans="1:15">
      <c r="A2283" s="296">
        <v>43384</v>
      </c>
      <c r="C2283" s="102">
        <v>13.89</v>
      </c>
      <c r="D2283" s="102">
        <v>1.93</v>
      </c>
      <c r="F2283" s="102">
        <v>8.2899999999999991</v>
      </c>
      <c r="G2283" s="102">
        <v>1.99</v>
      </c>
      <c r="I2283" s="102">
        <v>12.98</v>
      </c>
      <c r="J2283" s="102">
        <v>2.4</v>
      </c>
      <c r="M2283" s="297">
        <v>3.02</v>
      </c>
      <c r="N2283" s="297">
        <v>5.41</v>
      </c>
      <c r="O2283" s="297">
        <v>10.34</v>
      </c>
    </row>
    <row r="2284" spans="1:15">
      <c r="A2284" s="296">
        <v>43385</v>
      </c>
      <c r="C2284" s="101">
        <v>13.89</v>
      </c>
      <c r="D2284" s="101">
        <v>1.93</v>
      </c>
      <c r="F2284" s="101">
        <v>8.2899999999999991</v>
      </c>
      <c r="G2284" s="101">
        <v>1.98</v>
      </c>
      <c r="I2284" s="101">
        <v>12.98</v>
      </c>
      <c r="J2284" s="101">
        <v>2.39</v>
      </c>
      <c r="M2284" s="297">
        <v>2.98</v>
      </c>
      <c r="N2284" s="297">
        <v>5.31</v>
      </c>
      <c r="O2284" s="297">
        <v>10.29</v>
      </c>
    </row>
    <row r="2285" spans="1:15">
      <c r="A2285" s="296">
        <v>43388</v>
      </c>
      <c r="C2285" s="102">
        <v>13.88</v>
      </c>
      <c r="D2285" s="102">
        <v>1.93</v>
      </c>
      <c r="F2285" s="102">
        <v>8.2799999999999994</v>
      </c>
      <c r="G2285" s="102">
        <v>1.98</v>
      </c>
      <c r="I2285" s="102">
        <v>12.97</v>
      </c>
      <c r="J2285" s="102">
        <v>2.39</v>
      </c>
      <c r="M2285" s="297">
        <v>2.98</v>
      </c>
      <c r="N2285" s="297">
        <v>5.31</v>
      </c>
      <c r="O2285" s="297">
        <v>10.28</v>
      </c>
    </row>
    <row r="2286" spans="1:15">
      <c r="A2286" s="296">
        <v>43389</v>
      </c>
      <c r="C2286" s="101">
        <v>13.88</v>
      </c>
      <c r="D2286" s="101">
        <v>1.93</v>
      </c>
      <c r="F2286" s="101">
        <v>8.2799999999999994</v>
      </c>
      <c r="G2286" s="101">
        <v>1.98</v>
      </c>
      <c r="I2286" s="101">
        <v>12.97</v>
      </c>
      <c r="J2286" s="101">
        <v>2.39</v>
      </c>
      <c r="M2286" s="297">
        <v>2.97</v>
      </c>
      <c r="N2286" s="297">
        <v>5.35</v>
      </c>
      <c r="O2286" s="297">
        <v>10.29</v>
      </c>
    </row>
    <row r="2287" spans="1:15">
      <c r="A2287" s="296">
        <v>43390</v>
      </c>
      <c r="C2287" s="102">
        <v>13.87</v>
      </c>
      <c r="D2287" s="102">
        <v>1.9</v>
      </c>
      <c r="F2287" s="102">
        <v>8.27</v>
      </c>
      <c r="G2287" s="102">
        <v>1.95</v>
      </c>
      <c r="I2287" s="102">
        <v>12.96</v>
      </c>
      <c r="J2287" s="102">
        <v>2.36</v>
      </c>
      <c r="M2287" s="297">
        <v>2.96</v>
      </c>
      <c r="N2287" s="297">
        <v>5.34</v>
      </c>
      <c r="O2287" s="297">
        <v>10.28</v>
      </c>
    </row>
    <row r="2288" spans="1:15">
      <c r="A2288" s="296">
        <v>43391</v>
      </c>
      <c r="C2288" s="101">
        <v>13.87</v>
      </c>
      <c r="D2288" s="101">
        <v>1.89</v>
      </c>
      <c r="F2288" s="101">
        <v>8.27</v>
      </c>
      <c r="G2288" s="101">
        <v>1.94</v>
      </c>
      <c r="I2288" s="101">
        <v>12.96</v>
      </c>
      <c r="J2288" s="101">
        <v>2.35</v>
      </c>
      <c r="M2288" s="297">
        <v>2.99</v>
      </c>
      <c r="N2288" s="297">
        <v>5.4</v>
      </c>
      <c r="O2288" s="297">
        <v>10.4</v>
      </c>
    </row>
    <row r="2289" spans="1:15">
      <c r="A2289" s="296">
        <v>43392</v>
      </c>
      <c r="C2289" s="102">
        <v>13.87</v>
      </c>
      <c r="D2289" s="102">
        <v>1.91</v>
      </c>
      <c r="F2289" s="102">
        <v>8.27</v>
      </c>
      <c r="G2289" s="102">
        <v>1.96</v>
      </c>
      <c r="I2289" s="102">
        <v>12.96</v>
      </c>
      <c r="J2289" s="102">
        <v>2.37</v>
      </c>
      <c r="M2289" s="297">
        <v>3.06</v>
      </c>
      <c r="N2289" s="297">
        <v>5.42</v>
      </c>
      <c r="O2289" s="297">
        <v>10.48</v>
      </c>
    </row>
    <row r="2290" spans="1:15">
      <c r="A2290" s="296">
        <v>43395</v>
      </c>
      <c r="C2290" s="101">
        <v>13.86</v>
      </c>
      <c r="D2290" s="101">
        <v>1.92</v>
      </c>
      <c r="F2290" s="101">
        <v>8.26</v>
      </c>
      <c r="G2290" s="101">
        <v>1.97</v>
      </c>
      <c r="I2290" s="101">
        <v>12.95</v>
      </c>
      <c r="J2290" s="101">
        <v>2.38</v>
      </c>
      <c r="M2290" s="297">
        <v>3.04</v>
      </c>
      <c r="N2290" s="297">
        <v>5.42</v>
      </c>
      <c r="O2290" s="297">
        <v>10.53</v>
      </c>
    </row>
    <row r="2291" spans="1:15">
      <c r="A2291" s="296">
        <v>43396</v>
      </c>
      <c r="C2291" s="102">
        <v>13.86</v>
      </c>
      <c r="D2291" s="102">
        <v>1.9</v>
      </c>
      <c r="F2291" s="102">
        <v>8.26</v>
      </c>
      <c r="G2291" s="102">
        <v>1.96</v>
      </c>
      <c r="I2291" s="102">
        <v>12.95</v>
      </c>
      <c r="J2291" s="102">
        <v>2.37</v>
      </c>
      <c r="M2291" s="297">
        <v>3.09</v>
      </c>
      <c r="N2291" s="297">
        <v>5.52</v>
      </c>
      <c r="O2291" s="297">
        <v>10.71</v>
      </c>
    </row>
    <row r="2292" spans="1:15">
      <c r="A2292" s="296">
        <v>43397</v>
      </c>
      <c r="C2292" s="101">
        <v>13.85</v>
      </c>
      <c r="D2292" s="101">
        <v>1.89</v>
      </c>
      <c r="F2292" s="101">
        <v>8.25</v>
      </c>
      <c r="G2292" s="101">
        <v>1.95</v>
      </c>
      <c r="I2292" s="101">
        <v>12.94</v>
      </c>
      <c r="J2292" s="101">
        <v>2.36</v>
      </c>
      <c r="M2292" s="297">
        <v>3.1</v>
      </c>
      <c r="N2292" s="297">
        <v>5.52</v>
      </c>
      <c r="O2292" s="297">
        <v>10.78</v>
      </c>
    </row>
    <row r="2293" spans="1:15">
      <c r="A2293" s="296">
        <v>43398</v>
      </c>
      <c r="C2293" s="102">
        <v>13.85</v>
      </c>
      <c r="D2293" s="102">
        <v>1.9</v>
      </c>
      <c r="F2293" s="102">
        <v>8.25</v>
      </c>
      <c r="G2293" s="102">
        <v>1.98</v>
      </c>
      <c r="I2293" s="102">
        <v>12.94</v>
      </c>
      <c r="J2293" s="102">
        <v>2.39</v>
      </c>
      <c r="M2293" s="297">
        <v>3.14</v>
      </c>
      <c r="N2293" s="297">
        <v>5.61</v>
      </c>
      <c r="O2293" s="297">
        <v>10.93</v>
      </c>
    </row>
    <row r="2294" spans="1:15">
      <c r="A2294" s="296">
        <v>43399</v>
      </c>
      <c r="C2294" s="101">
        <v>13.85</v>
      </c>
      <c r="D2294" s="101">
        <v>1.87</v>
      </c>
      <c r="F2294" s="101">
        <v>8.25</v>
      </c>
      <c r="G2294" s="101">
        <v>1.97</v>
      </c>
      <c r="I2294" s="101">
        <v>12.94</v>
      </c>
      <c r="J2294" s="101">
        <v>2.38</v>
      </c>
      <c r="M2294" s="297">
        <v>3.19</v>
      </c>
      <c r="N2294" s="297">
        <v>5.74</v>
      </c>
      <c r="O2294" s="297">
        <v>10.99</v>
      </c>
    </row>
    <row r="2295" spans="1:15">
      <c r="A2295" s="296">
        <v>43402</v>
      </c>
      <c r="C2295" s="102">
        <v>13.84</v>
      </c>
      <c r="D2295" s="102">
        <v>1.92</v>
      </c>
      <c r="F2295" s="102">
        <v>8.24</v>
      </c>
      <c r="G2295" s="102">
        <v>2</v>
      </c>
      <c r="I2295" s="102">
        <v>12.93</v>
      </c>
      <c r="J2295" s="102">
        <v>2.4300000000000002</v>
      </c>
      <c r="M2295" s="297">
        <v>3.17</v>
      </c>
      <c r="N2295" s="297">
        <v>5.74</v>
      </c>
      <c r="O2295" s="297">
        <v>10.99</v>
      </c>
    </row>
    <row r="2296" spans="1:15">
      <c r="A2296" s="296">
        <v>43403</v>
      </c>
      <c r="C2296" s="101">
        <v>13.84</v>
      </c>
      <c r="D2296" s="101">
        <v>1.91</v>
      </c>
      <c r="F2296" s="101">
        <v>8.24</v>
      </c>
      <c r="G2296" s="101">
        <v>2</v>
      </c>
      <c r="I2296" s="101">
        <v>12.93</v>
      </c>
      <c r="J2296" s="101">
        <v>2.42</v>
      </c>
      <c r="M2296" s="297">
        <v>3.16</v>
      </c>
      <c r="N2296" s="297">
        <v>5.74</v>
      </c>
      <c r="O2296" s="297">
        <v>10.88</v>
      </c>
    </row>
    <row r="2297" spans="1:15">
      <c r="A2297" s="296">
        <v>43404</v>
      </c>
      <c r="C2297" s="102">
        <v>13.83</v>
      </c>
      <c r="D2297" s="102">
        <v>1.93</v>
      </c>
      <c r="F2297" s="102">
        <v>8.24</v>
      </c>
      <c r="G2297" s="102">
        <v>2.0099999999999998</v>
      </c>
      <c r="I2297" s="102">
        <v>12.93</v>
      </c>
      <c r="J2297" s="102">
        <v>2.44</v>
      </c>
      <c r="M2297" s="297">
        <v>3.2</v>
      </c>
      <c r="N2297" s="297">
        <v>5.91</v>
      </c>
      <c r="O2297" s="297">
        <v>10.75</v>
      </c>
    </row>
    <row r="2298" spans="1:15">
      <c r="A2298" s="296">
        <v>43405</v>
      </c>
      <c r="C2298" s="101">
        <v>13.82</v>
      </c>
      <c r="D2298" s="101">
        <v>1.95</v>
      </c>
      <c r="F2298" s="101">
        <v>8.2799999999999994</v>
      </c>
      <c r="G2298" s="101">
        <v>2.04</v>
      </c>
      <c r="I2298" s="101">
        <v>13.09</v>
      </c>
      <c r="J2298" s="101">
        <v>2.46</v>
      </c>
      <c r="M2298" s="297">
        <v>3.18</v>
      </c>
      <c r="N2298" s="297">
        <v>5.88</v>
      </c>
      <c r="O2298" s="297">
        <v>10.81</v>
      </c>
    </row>
    <row r="2299" spans="1:15">
      <c r="A2299" s="296">
        <v>43406</v>
      </c>
      <c r="C2299" s="102">
        <v>13.81</v>
      </c>
      <c r="D2299" s="102">
        <v>1.97</v>
      </c>
      <c r="F2299" s="102">
        <v>8.27</v>
      </c>
      <c r="G2299" s="102">
        <v>2.0499999999999998</v>
      </c>
      <c r="I2299" s="102">
        <v>13.08</v>
      </c>
      <c r="J2299" s="102">
        <v>2.48</v>
      </c>
      <c r="M2299" s="297">
        <v>3.14</v>
      </c>
      <c r="N2299" s="297">
        <v>5.79</v>
      </c>
      <c r="O2299" s="297">
        <v>10.75</v>
      </c>
    </row>
    <row r="2300" spans="1:15">
      <c r="A2300" s="296">
        <v>43409</v>
      </c>
      <c r="C2300" s="101">
        <v>13.81</v>
      </c>
      <c r="D2300" s="101">
        <v>1.96</v>
      </c>
      <c r="F2300" s="101">
        <v>8.26</v>
      </c>
      <c r="G2300" s="101">
        <v>2.04</v>
      </c>
      <c r="I2300" s="101">
        <v>13.08</v>
      </c>
      <c r="J2300" s="101">
        <v>2.4700000000000002</v>
      </c>
      <c r="M2300" s="297">
        <v>3.13</v>
      </c>
      <c r="N2300" s="297">
        <v>5.8</v>
      </c>
      <c r="O2300" s="297">
        <v>10.82</v>
      </c>
    </row>
    <row r="2301" spans="1:15">
      <c r="A2301" s="296">
        <v>43410</v>
      </c>
      <c r="C2301" s="102">
        <v>13.8</v>
      </c>
      <c r="D2301" s="102">
        <v>1.96</v>
      </c>
      <c r="F2301" s="102">
        <v>8.26</v>
      </c>
      <c r="G2301" s="102">
        <v>2.04</v>
      </c>
      <c r="I2301" s="102">
        <v>13.07</v>
      </c>
      <c r="J2301" s="102">
        <v>2.46</v>
      </c>
      <c r="M2301" s="297">
        <v>3.13</v>
      </c>
      <c r="N2301" s="297">
        <v>5.78</v>
      </c>
      <c r="O2301" s="297">
        <v>10.75</v>
      </c>
    </row>
    <row r="2302" spans="1:15">
      <c r="A2302" s="296">
        <v>43411</v>
      </c>
      <c r="C2302" s="101">
        <v>13.8</v>
      </c>
      <c r="D2302" s="101">
        <v>1.96</v>
      </c>
      <c r="F2302" s="101">
        <v>8.26</v>
      </c>
      <c r="G2302" s="101">
        <v>2.0299999999999998</v>
      </c>
      <c r="I2302" s="101">
        <v>13.07</v>
      </c>
      <c r="J2302" s="101">
        <v>2.4300000000000002</v>
      </c>
      <c r="M2302" s="297">
        <v>3.09</v>
      </c>
      <c r="N2302" s="297">
        <v>5.71</v>
      </c>
      <c r="O2302" s="297">
        <v>10.73</v>
      </c>
    </row>
    <row r="2303" spans="1:15">
      <c r="A2303" s="296">
        <v>43412</v>
      </c>
      <c r="C2303" s="102">
        <v>13.8</v>
      </c>
      <c r="D2303" s="102">
        <v>1.96</v>
      </c>
      <c r="F2303" s="102">
        <v>8.26</v>
      </c>
      <c r="G2303" s="102">
        <v>2.0299999999999998</v>
      </c>
      <c r="I2303" s="102">
        <v>13.07</v>
      </c>
      <c r="J2303" s="102">
        <v>2.4300000000000002</v>
      </c>
      <c r="M2303" s="297">
        <v>3.08</v>
      </c>
      <c r="N2303" s="297">
        <v>5.68</v>
      </c>
      <c r="O2303" s="297">
        <v>10.69</v>
      </c>
    </row>
    <row r="2304" spans="1:15">
      <c r="A2304" s="296">
        <v>43413</v>
      </c>
      <c r="C2304" s="101">
        <v>13.8</v>
      </c>
      <c r="D2304" s="101">
        <v>1.93</v>
      </c>
      <c r="F2304" s="101">
        <v>8.25</v>
      </c>
      <c r="G2304" s="101">
        <v>2</v>
      </c>
      <c r="I2304" s="101">
        <v>13.07</v>
      </c>
      <c r="J2304" s="101">
        <v>2.39</v>
      </c>
      <c r="M2304" s="297">
        <v>3.12</v>
      </c>
      <c r="N2304" s="297">
        <v>5.71</v>
      </c>
      <c r="O2304" s="297">
        <v>10.72</v>
      </c>
    </row>
    <row r="2305" spans="1:15">
      <c r="A2305" s="296">
        <v>43416</v>
      </c>
      <c r="C2305" s="102">
        <v>13.79</v>
      </c>
      <c r="D2305" s="102">
        <v>1.96</v>
      </c>
      <c r="F2305" s="102">
        <v>8.25</v>
      </c>
      <c r="G2305" s="102">
        <v>2.0099999999999998</v>
      </c>
      <c r="I2305" s="102">
        <v>13.06</v>
      </c>
      <c r="J2305" s="102">
        <v>2.4300000000000002</v>
      </c>
      <c r="M2305" s="297">
        <v>3.15</v>
      </c>
      <c r="N2305" s="297">
        <v>5.77</v>
      </c>
      <c r="O2305" s="297">
        <v>10.91</v>
      </c>
    </row>
    <row r="2306" spans="1:15">
      <c r="A2306" s="296">
        <v>43417</v>
      </c>
      <c r="C2306" s="101">
        <v>13.78</v>
      </c>
      <c r="D2306" s="101">
        <v>1.99</v>
      </c>
      <c r="F2306" s="101">
        <v>8.24</v>
      </c>
      <c r="G2306" s="101">
        <v>2.04</v>
      </c>
      <c r="I2306" s="101">
        <v>13.05</v>
      </c>
      <c r="J2306" s="101">
        <v>2.4700000000000002</v>
      </c>
      <c r="M2306" s="297">
        <v>3.22</v>
      </c>
      <c r="N2306" s="297">
        <v>5.86</v>
      </c>
      <c r="O2306" s="297">
        <v>11.01</v>
      </c>
    </row>
    <row r="2307" spans="1:15">
      <c r="A2307" s="296">
        <v>43418</v>
      </c>
      <c r="C2307" s="102">
        <v>13.78</v>
      </c>
      <c r="D2307" s="102">
        <v>2.02</v>
      </c>
      <c r="F2307" s="102">
        <v>8.24</v>
      </c>
      <c r="G2307" s="102">
        <v>2.06</v>
      </c>
      <c r="I2307" s="102">
        <v>13.05</v>
      </c>
      <c r="J2307" s="102">
        <v>2.5099999999999998</v>
      </c>
      <c r="M2307" s="297">
        <v>3.28</v>
      </c>
      <c r="N2307" s="297">
        <v>5.91</v>
      </c>
      <c r="O2307" s="297">
        <v>10.87</v>
      </c>
    </row>
    <row r="2308" spans="1:15">
      <c r="A2308" s="296">
        <v>43419</v>
      </c>
      <c r="C2308" s="101">
        <v>13.78</v>
      </c>
      <c r="D2308" s="101">
        <v>2.0099999999999998</v>
      </c>
      <c r="F2308" s="101">
        <v>8.24</v>
      </c>
      <c r="G2308" s="101">
        <v>2.06</v>
      </c>
      <c r="I2308" s="101">
        <v>13.05</v>
      </c>
      <c r="J2308" s="101">
        <v>2.5</v>
      </c>
      <c r="M2308" s="297">
        <v>3.36</v>
      </c>
      <c r="N2308" s="297">
        <v>6.13</v>
      </c>
      <c r="O2308" s="297">
        <v>11.11</v>
      </c>
    </row>
    <row r="2309" spans="1:15">
      <c r="A2309" s="296">
        <v>43420</v>
      </c>
      <c r="C2309" s="102">
        <v>13.78</v>
      </c>
      <c r="D2309" s="102">
        <v>2.0499999999999998</v>
      </c>
      <c r="F2309" s="102">
        <v>8.23</v>
      </c>
      <c r="G2309" s="102">
        <v>2.1</v>
      </c>
      <c r="I2309" s="102">
        <v>13.05</v>
      </c>
      <c r="J2309" s="102">
        <v>2.5499999999999998</v>
      </c>
      <c r="M2309" s="297">
        <v>3.46</v>
      </c>
      <c r="N2309" s="297">
        <v>6.3</v>
      </c>
      <c r="O2309" s="297">
        <v>11.32</v>
      </c>
    </row>
    <row r="2310" spans="1:15">
      <c r="A2310" s="296">
        <v>43423</v>
      </c>
      <c r="C2310" s="101">
        <v>13.77</v>
      </c>
      <c r="D2310" s="101">
        <v>2.08</v>
      </c>
      <c r="F2310" s="101">
        <v>8.23</v>
      </c>
      <c r="G2310" s="101">
        <v>2.14</v>
      </c>
      <c r="I2310" s="101">
        <v>13.04</v>
      </c>
      <c r="J2310" s="101">
        <v>2.58</v>
      </c>
      <c r="M2310" s="297">
        <v>3.53</v>
      </c>
      <c r="N2310" s="297">
        <v>6.51</v>
      </c>
      <c r="O2310" s="297">
        <v>11.55</v>
      </c>
    </row>
    <row r="2311" spans="1:15">
      <c r="A2311" s="296">
        <v>43424</v>
      </c>
      <c r="C2311" s="102">
        <v>13.77</v>
      </c>
      <c r="D2311" s="102">
        <v>2.09</v>
      </c>
      <c r="F2311" s="102">
        <v>8.2200000000000006</v>
      </c>
      <c r="G2311" s="102">
        <v>2.17</v>
      </c>
      <c r="I2311" s="102">
        <v>13.04</v>
      </c>
      <c r="J2311" s="102">
        <v>2.61</v>
      </c>
      <c r="M2311" s="297">
        <v>3.63</v>
      </c>
      <c r="N2311" s="297">
        <v>6.67</v>
      </c>
      <c r="O2311" s="297">
        <v>11.74</v>
      </c>
    </row>
    <row r="2312" spans="1:15">
      <c r="A2312" s="296">
        <v>43425</v>
      </c>
      <c r="C2312" s="101">
        <v>13.76</v>
      </c>
      <c r="D2312" s="101">
        <v>2.09</v>
      </c>
      <c r="F2312" s="101">
        <v>8.2200000000000006</v>
      </c>
      <c r="G2312" s="101">
        <v>2.1800000000000002</v>
      </c>
      <c r="I2312" s="101">
        <v>13.03</v>
      </c>
      <c r="J2312" s="101">
        <v>2.63</v>
      </c>
      <c r="M2312" s="297">
        <v>3.56</v>
      </c>
      <c r="N2312" s="297">
        <v>6.54</v>
      </c>
      <c r="O2312" s="297">
        <v>11.8</v>
      </c>
    </row>
    <row r="2313" spans="1:15">
      <c r="A2313" s="296">
        <v>43426</v>
      </c>
      <c r="C2313" s="102">
        <v>13.76</v>
      </c>
      <c r="D2313" s="102">
        <v>2.09</v>
      </c>
      <c r="F2313" s="102">
        <v>8.2200000000000006</v>
      </c>
      <c r="G2313" s="102">
        <v>2.1800000000000002</v>
      </c>
      <c r="I2313" s="102">
        <v>13.03</v>
      </c>
      <c r="J2313" s="102">
        <v>2.62</v>
      </c>
      <c r="M2313" s="297">
        <v>3.55</v>
      </c>
      <c r="N2313" s="297">
        <v>6.5</v>
      </c>
      <c r="O2313" s="297">
        <v>11.77</v>
      </c>
    </row>
    <row r="2314" spans="1:15">
      <c r="A2314" s="296">
        <v>43427</v>
      </c>
      <c r="C2314" s="101">
        <v>13.76</v>
      </c>
      <c r="D2314" s="101">
        <v>2.04</v>
      </c>
      <c r="F2314" s="101">
        <v>8.2200000000000006</v>
      </c>
      <c r="G2314" s="101">
        <v>2.15</v>
      </c>
      <c r="I2314" s="101">
        <v>13.03</v>
      </c>
      <c r="J2314" s="101">
        <v>2.57</v>
      </c>
      <c r="M2314" s="297">
        <v>3.54</v>
      </c>
      <c r="N2314" s="297">
        <v>6.56</v>
      </c>
      <c r="O2314" s="297">
        <v>11.84</v>
      </c>
    </row>
    <row r="2315" spans="1:15">
      <c r="A2315" s="296">
        <v>43430</v>
      </c>
      <c r="C2315" s="102">
        <v>13.75</v>
      </c>
      <c r="D2315" s="102">
        <v>2.06</v>
      </c>
      <c r="F2315" s="102">
        <v>8.2100000000000009</v>
      </c>
      <c r="G2315" s="102">
        <v>2.16</v>
      </c>
      <c r="I2315" s="102">
        <v>13.02</v>
      </c>
      <c r="J2315" s="102">
        <v>2.58</v>
      </c>
      <c r="M2315" s="297">
        <v>3.52</v>
      </c>
      <c r="N2315" s="297">
        <v>6.6</v>
      </c>
      <c r="O2315" s="297">
        <v>11.99</v>
      </c>
    </row>
    <row r="2316" spans="1:15">
      <c r="M2316" s="297"/>
      <c r="N2316" s="297"/>
      <c r="O2316" s="297"/>
    </row>
    <row r="2317" spans="1:15">
      <c r="M2317" s="297"/>
      <c r="N2317" s="297"/>
      <c r="O2317" s="297"/>
    </row>
    <row r="2318" spans="1:15">
      <c r="M2318" s="297"/>
      <c r="N2318" s="297"/>
      <c r="O2318" s="297"/>
    </row>
    <row r="2319" spans="1:15">
      <c r="M2319" s="297"/>
      <c r="N2319" s="297"/>
      <c r="O2319" s="297"/>
    </row>
    <row r="2320" spans="1:15">
      <c r="M2320" s="297"/>
      <c r="N2320" s="297"/>
      <c r="O2320" s="297"/>
    </row>
    <row r="2321" spans="13:15">
      <c r="M2321" s="297"/>
      <c r="N2321" s="297"/>
      <c r="O2321" s="297"/>
    </row>
    <row r="2322" spans="13:15">
      <c r="M2322" s="297"/>
      <c r="N2322" s="297"/>
      <c r="O2322" s="297"/>
    </row>
    <row r="2323" spans="13:15">
      <c r="M2323" s="297"/>
      <c r="N2323" s="297"/>
      <c r="O2323" s="297"/>
    </row>
    <row r="2324" spans="13:15">
      <c r="M2324" s="297"/>
      <c r="N2324" s="297"/>
      <c r="O2324" s="297"/>
    </row>
    <row r="2325" spans="13:15">
      <c r="M2325" s="297"/>
      <c r="N2325" s="297"/>
      <c r="O2325" s="297"/>
    </row>
    <row r="2326" spans="13:15">
      <c r="M2326" s="297"/>
      <c r="N2326" s="297"/>
      <c r="O2326" s="297"/>
    </row>
    <row r="2327" spans="13:15">
      <c r="M2327" s="297"/>
      <c r="N2327" s="297"/>
      <c r="O2327" s="297"/>
    </row>
    <row r="2328" spans="13:15">
      <c r="M2328" s="297"/>
      <c r="N2328" s="297"/>
      <c r="O2328" s="297"/>
    </row>
    <row r="2329" spans="13:15">
      <c r="M2329" s="297"/>
      <c r="N2329" s="297"/>
      <c r="O2329" s="297"/>
    </row>
    <row r="2330" spans="13:15">
      <c r="M2330" s="297"/>
      <c r="N2330" s="297"/>
      <c r="O2330" s="297"/>
    </row>
    <row r="2331" spans="13:15">
      <c r="M2331" s="297"/>
      <c r="N2331" s="297"/>
      <c r="O2331" s="297"/>
    </row>
    <row r="2332" spans="13:15">
      <c r="M2332" s="297"/>
      <c r="N2332" s="297"/>
      <c r="O2332" s="297"/>
    </row>
    <row r="2333" spans="13:15">
      <c r="M2333" s="297"/>
      <c r="N2333" s="297"/>
      <c r="O2333" s="297"/>
    </row>
    <row r="2334" spans="13:15">
      <c r="M2334" s="297"/>
      <c r="N2334" s="297"/>
      <c r="O2334" s="297"/>
    </row>
    <row r="2335" spans="13:15">
      <c r="M2335" s="297"/>
      <c r="N2335" s="297"/>
      <c r="O2335" s="297"/>
    </row>
    <row r="2336" spans="13:15">
      <c r="M2336" s="297"/>
      <c r="N2336" s="297"/>
      <c r="O2336" s="297"/>
    </row>
    <row r="2337" spans="13:15">
      <c r="M2337" s="297"/>
      <c r="N2337" s="297"/>
      <c r="O2337" s="297"/>
    </row>
    <row r="2338" spans="13:15">
      <c r="M2338" s="297"/>
      <c r="N2338" s="297"/>
      <c r="O2338" s="297"/>
    </row>
    <row r="2339" spans="13:15">
      <c r="M2339" s="297"/>
      <c r="N2339" s="297"/>
      <c r="O2339" s="297"/>
    </row>
    <row r="2340" spans="13:15">
      <c r="M2340" s="297"/>
      <c r="N2340" s="297"/>
      <c r="O2340" s="297"/>
    </row>
    <row r="2341" spans="13:15">
      <c r="M2341" s="297"/>
      <c r="N2341" s="297"/>
      <c r="O2341" s="297"/>
    </row>
    <row r="2342" spans="13:15">
      <c r="M2342" s="297"/>
      <c r="N2342" s="297"/>
      <c r="O2342" s="297"/>
    </row>
    <row r="2343" spans="13:15">
      <c r="M2343" s="297"/>
      <c r="N2343" s="297"/>
      <c r="O2343" s="297"/>
    </row>
    <row r="2344" spans="13:15">
      <c r="M2344" s="297"/>
      <c r="N2344" s="297"/>
      <c r="O2344" s="297"/>
    </row>
    <row r="2345" spans="13:15">
      <c r="M2345" s="297"/>
      <c r="N2345" s="297"/>
      <c r="O2345" s="297"/>
    </row>
    <row r="2346" spans="13:15">
      <c r="M2346" s="297"/>
      <c r="N2346" s="297"/>
      <c r="O2346" s="297"/>
    </row>
    <row r="2347" spans="13:15">
      <c r="M2347" s="297"/>
      <c r="N2347" s="297"/>
      <c r="O2347" s="297"/>
    </row>
    <row r="2348" spans="13:15">
      <c r="M2348" s="297"/>
      <c r="N2348" s="297"/>
      <c r="O2348" s="297"/>
    </row>
    <row r="2349" spans="13:15">
      <c r="M2349" s="297"/>
      <c r="N2349" s="297"/>
      <c r="O2349" s="297"/>
    </row>
    <row r="2350" spans="13:15">
      <c r="M2350" s="297"/>
      <c r="N2350" s="297"/>
      <c r="O2350" s="297"/>
    </row>
    <row r="2351" spans="13:15">
      <c r="M2351" s="297"/>
      <c r="N2351" s="297"/>
      <c r="O2351" s="297"/>
    </row>
    <row r="2352" spans="13:15">
      <c r="M2352" s="297"/>
      <c r="N2352" s="297"/>
      <c r="O2352" s="297"/>
    </row>
    <row r="2353" spans="13:15">
      <c r="M2353" s="297"/>
      <c r="N2353" s="297"/>
      <c r="O2353" s="297"/>
    </row>
    <row r="2354" spans="13:15">
      <c r="M2354" s="297"/>
      <c r="N2354" s="297"/>
      <c r="O2354" s="297"/>
    </row>
    <row r="2355" spans="13:15">
      <c r="M2355" s="297"/>
      <c r="N2355" s="297"/>
      <c r="O2355" s="297"/>
    </row>
    <row r="2356" spans="13:15">
      <c r="M2356" s="297"/>
      <c r="N2356" s="297"/>
      <c r="O2356" s="297"/>
    </row>
    <row r="2357" spans="13:15">
      <c r="M2357" s="297"/>
      <c r="N2357" s="297"/>
      <c r="O2357" s="297"/>
    </row>
    <row r="2358" spans="13:15">
      <c r="M2358" s="297"/>
      <c r="N2358" s="297"/>
      <c r="O2358" s="297"/>
    </row>
    <row r="2359" spans="13:15">
      <c r="M2359" s="297"/>
      <c r="N2359" s="297"/>
      <c r="O2359" s="297"/>
    </row>
    <row r="2360" spans="13:15">
      <c r="M2360" s="297"/>
      <c r="N2360" s="297"/>
      <c r="O2360" s="297"/>
    </row>
    <row r="2361" spans="13:15">
      <c r="M2361" s="297"/>
      <c r="N2361" s="297"/>
      <c r="O2361" s="297"/>
    </row>
    <row r="2362" spans="13:15">
      <c r="M2362" s="297"/>
      <c r="N2362" s="297"/>
      <c r="O2362" s="297"/>
    </row>
    <row r="2363" spans="13:15">
      <c r="M2363" s="297"/>
      <c r="N2363" s="297"/>
      <c r="O2363" s="297"/>
    </row>
    <row r="2364" spans="13:15">
      <c r="M2364" s="297"/>
      <c r="N2364" s="297"/>
      <c r="O2364" s="297"/>
    </row>
    <row r="2365" spans="13:15">
      <c r="M2365" s="297"/>
      <c r="N2365" s="297"/>
      <c r="O2365" s="297"/>
    </row>
    <row r="2366" spans="13:15">
      <c r="M2366" s="297"/>
      <c r="N2366" s="297"/>
      <c r="O2366" s="297"/>
    </row>
    <row r="2367" spans="13:15">
      <c r="M2367" s="297"/>
      <c r="N2367" s="297"/>
      <c r="O2367" s="297"/>
    </row>
    <row r="2368" spans="13:15">
      <c r="M2368" s="297"/>
      <c r="N2368" s="297"/>
      <c r="O2368" s="297"/>
    </row>
    <row r="2369" spans="13:15">
      <c r="M2369" s="297"/>
      <c r="N2369" s="297"/>
      <c r="O2369" s="297"/>
    </row>
    <row r="2370" spans="13:15">
      <c r="M2370" s="297"/>
      <c r="N2370" s="297"/>
      <c r="O2370" s="297"/>
    </row>
    <row r="2371" spans="13:15">
      <c r="M2371" s="297"/>
      <c r="N2371" s="297"/>
      <c r="O2371" s="297"/>
    </row>
    <row r="2372" spans="13:15">
      <c r="M2372" s="297"/>
      <c r="N2372" s="297"/>
      <c r="O2372" s="297"/>
    </row>
    <row r="2373" spans="13:15">
      <c r="M2373" s="297"/>
      <c r="N2373" s="297"/>
      <c r="O2373" s="297"/>
    </row>
    <row r="2374" spans="13:15">
      <c r="M2374" s="297"/>
      <c r="N2374" s="297"/>
      <c r="O2374" s="297"/>
    </row>
    <row r="2375" spans="13:15">
      <c r="M2375" s="297"/>
      <c r="N2375" s="297"/>
      <c r="O2375" s="297"/>
    </row>
    <row r="2376" spans="13:15">
      <c r="M2376" s="297"/>
      <c r="N2376" s="297"/>
      <c r="O2376" s="297"/>
    </row>
    <row r="2377" spans="13:15">
      <c r="M2377" s="297"/>
      <c r="N2377" s="297"/>
      <c r="O2377" s="297"/>
    </row>
    <row r="2378" spans="13:15">
      <c r="M2378" s="297"/>
      <c r="N2378" s="297"/>
      <c r="O2378" s="297"/>
    </row>
    <row r="2379" spans="13:15">
      <c r="M2379" s="297"/>
      <c r="N2379" s="297"/>
      <c r="O2379" s="297"/>
    </row>
    <row r="2380" spans="13:15">
      <c r="M2380" s="297"/>
      <c r="N2380" s="297"/>
      <c r="O2380" s="297"/>
    </row>
    <row r="2381" spans="13:15">
      <c r="M2381" s="297"/>
      <c r="N2381" s="297"/>
      <c r="O2381" s="297"/>
    </row>
    <row r="2382" spans="13:15">
      <c r="M2382" s="297"/>
      <c r="N2382" s="297"/>
      <c r="O2382" s="297"/>
    </row>
    <row r="2383" spans="13:15">
      <c r="M2383" s="297"/>
      <c r="N2383" s="297"/>
      <c r="O2383" s="297"/>
    </row>
    <row r="2384" spans="13:15">
      <c r="M2384" s="297"/>
      <c r="N2384" s="297"/>
      <c r="O2384" s="297"/>
    </row>
    <row r="2385" spans="13:15">
      <c r="M2385" s="297"/>
      <c r="N2385" s="297"/>
      <c r="O2385" s="297"/>
    </row>
    <row r="2386" spans="13:15">
      <c r="M2386" s="297"/>
      <c r="N2386" s="297"/>
      <c r="O2386" s="297"/>
    </row>
    <row r="2387" spans="13:15">
      <c r="M2387" s="297"/>
      <c r="N2387" s="297"/>
      <c r="O2387" s="297"/>
    </row>
    <row r="2388" spans="13:15">
      <c r="M2388" s="297"/>
      <c r="N2388" s="297"/>
      <c r="O2388" s="297"/>
    </row>
    <row r="2389" spans="13:15">
      <c r="M2389" s="297"/>
      <c r="N2389" s="297"/>
      <c r="O2389" s="297"/>
    </row>
    <row r="2390" spans="13:15">
      <c r="M2390" s="297"/>
      <c r="N2390" s="297"/>
      <c r="O2390" s="297"/>
    </row>
    <row r="2391" spans="13:15">
      <c r="M2391" s="297"/>
      <c r="N2391" s="297"/>
      <c r="O2391" s="297"/>
    </row>
    <row r="2392" spans="13:15">
      <c r="M2392" s="297"/>
      <c r="N2392" s="297"/>
      <c r="O2392" s="297"/>
    </row>
    <row r="2393" spans="13:15">
      <c r="M2393" s="297"/>
      <c r="N2393" s="297"/>
      <c r="O2393" s="297"/>
    </row>
    <row r="2394" spans="13:15">
      <c r="M2394" s="297"/>
      <c r="N2394" s="297"/>
      <c r="O2394" s="297"/>
    </row>
    <row r="2395" spans="13:15">
      <c r="M2395" s="297"/>
      <c r="N2395" s="297"/>
      <c r="O2395" s="297"/>
    </row>
    <row r="2396" spans="13:15">
      <c r="M2396" s="297"/>
      <c r="N2396" s="297"/>
      <c r="O2396" s="297"/>
    </row>
    <row r="2397" spans="13:15">
      <c r="M2397" s="297"/>
      <c r="N2397" s="297"/>
      <c r="O2397" s="297"/>
    </row>
    <row r="2398" spans="13:15">
      <c r="M2398" s="297"/>
      <c r="N2398" s="297"/>
      <c r="O2398" s="297"/>
    </row>
    <row r="2399" spans="13:15">
      <c r="M2399" s="297"/>
      <c r="N2399" s="297"/>
      <c r="O2399" s="297"/>
    </row>
    <row r="2400" spans="13:15">
      <c r="M2400" s="297"/>
      <c r="N2400" s="297"/>
      <c r="O2400" s="297"/>
    </row>
    <row r="2401" spans="13:15">
      <c r="M2401" s="297"/>
      <c r="N2401" s="297"/>
      <c r="O2401" s="297"/>
    </row>
    <row r="2402" spans="13:15">
      <c r="M2402" s="297"/>
      <c r="N2402" s="297"/>
      <c r="O2402" s="297"/>
    </row>
    <row r="2403" spans="13:15">
      <c r="M2403" s="297"/>
      <c r="N2403" s="297"/>
      <c r="O2403" s="297"/>
    </row>
    <row r="2404" spans="13:15">
      <c r="M2404" s="297"/>
      <c r="N2404" s="297"/>
      <c r="O2404" s="297"/>
    </row>
    <row r="2405" spans="13:15">
      <c r="M2405" s="297"/>
      <c r="N2405" s="297"/>
      <c r="O2405" s="297"/>
    </row>
    <row r="2406" spans="13:15">
      <c r="M2406" s="297"/>
      <c r="N2406" s="297"/>
      <c r="O2406" s="297"/>
    </row>
    <row r="2407" spans="13:15">
      <c r="M2407" s="297"/>
      <c r="N2407" s="297"/>
      <c r="O2407" s="297"/>
    </row>
    <row r="2408" spans="13:15">
      <c r="M2408" s="297"/>
      <c r="N2408" s="297"/>
      <c r="O2408" s="297"/>
    </row>
    <row r="2409" spans="13:15">
      <c r="M2409" s="297"/>
      <c r="N2409" s="297"/>
      <c r="O2409" s="297"/>
    </row>
    <row r="2410" spans="13:15">
      <c r="M2410" s="297"/>
      <c r="N2410" s="297"/>
      <c r="O2410" s="297"/>
    </row>
    <row r="2411" spans="13:15">
      <c r="M2411" s="297"/>
      <c r="N2411" s="297"/>
      <c r="O2411" s="297"/>
    </row>
    <row r="2412" spans="13:15">
      <c r="M2412" s="297"/>
      <c r="N2412" s="297"/>
      <c r="O2412" s="297"/>
    </row>
    <row r="2413" spans="13:15">
      <c r="M2413" s="297"/>
      <c r="N2413" s="297"/>
      <c r="O2413" s="297"/>
    </row>
    <row r="2414" spans="13:15">
      <c r="M2414" s="297"/>
      <c r="N2414" s="297"/>
      <c r="O2414" s="297"/>
    </row>
    <row r="2415" spans="13:15">
      <c r="M2415" s="297"/>
      <c r="N2415" s="297"/>
      <c r="O2415" s="297"/>
    </row>
    <row r="2416" spans="13:15">
      <c r="M2416" s="297"/>
      <c r="N2416" s="297"/>
      <c r="O2416" s="297"/>
    </row>
    <row r="2417" spans="13:15">
      <c r="M2417" s="297"/>
      <c r="N2417" s="297"/>
      <c r="O2417" s="297"/>
    </row>
    <row r="2418" spans="13:15">
      <c r="M2418" s="297"/>
      <c r="N2418" s="297"/>
      <c r="O2418" s="297"/>
    </row>
    <row r="2419" spans="13:15">
      <c r="M2419" s="297"/>
      <c r="N2419" s="297"/>
      <c r="O2419" s="297"/>
    </row>
    <row r="2420" spans="13:15">
      <c r="M2420" s="297"/>
      <c r="N2420" s="297"/>
      <c r="O2420" s="297"/>
    </row>
    <row r="2421" spans="13:15">
      <c r="M2421" s="297"/>
      <c r="N2421" s="297"/>
      <c r="O2421" s="297"/>
    </row>
    <row r="2422" spans="13:15">
      <c r="M2422" s="297"/>
      <c r="N2422" s="297"/>
      <c r="O2422" s="297"/>
    </row>
    <row r="2423" spans="13:15">
      <c r="M2423" s="297"/>
      <c r="N2423" s="297"/>
      <c r="O2423" s="297"/>
    </row>
    <row r="2424" spans="13:15">
      <c r="M2424" s="297"/>
      <c r="N2424" s="297"/>
      <c r="O2424" s="297"/>
    </row>
    <row r="2425" spans="13:15">
      <c r="M2425" s="297"/>
      <c r="N2425" s="297"/>
      <c r="O2425" s="297"/>
    </row>
    <row r="2426" spans="13:15">
      <c r="M2426" s="297"/>
      <c r="N2426" s="297"/>
      <c r="O2426" s="297"/>
    </row>
    <row r="2427" spans="13:15">
      <c r="M2427" s="297"/>
      <c r="N2427" s="297"/>
      <c r="O2427" s="297"/>
    </row>
    <row r="2428" spans="13:15">
      <c r="M2428" s="297"/>
      <c r="N2428" s="297"/>
      <c r="O2428" s="297"/>
    </row>
    <row r="2429" spans="13:15">
      <c r="M2429" s="297"/>
      <c r="N2429" s="297"/>
      <c r="O2429" s="297"/>
    </row>
    <row r="2430" spans="13:15">
      <c r="M2430" s="297"/>
      <c r="N2430" s="297"/>
      <c r="O2430" s="297"/>
    </row>
    <row r="2431" spans="13:15">
      <c r="M2431" s="297"/>
      <c r="N2431" s="297"/>
      <c r="O2431" s="297"/>
    </row>
    <row r="2432" spans="13:15">
      <c r="M2432" s="297"/>
      <c r="N2432" s="297"/>
      <c r="O2432" s="297"/>
    </row>
    <row r="2433" spans="13:15">
      <c r="M2433" s="297"/>
      <c r="N2433" s="297"/>
      <c r="O2433" s="297"/>
    </row>
    <row r="2434" spans="13:15">
      <c r="M2434" s="297"/>
      <c r="N2434" s="297"/>
      <c r="O2434" s="297"/>
    </row>
    <row r="2435" spans="13:15">
      <c r="M2435" s="297"/>
      <c r="N2435" s="297"/>
      <c r="O2435" s="297"/>
    </row>
    <row r="2436" spans="13:15">
      <c r="M2436" s="297"/>
      <c r="N2436" s="297"/>
      <c r="O2436" s="297"/>
    </row>
    <row r="2437" spans="13:15">
      <c r="M2437" s="297"/>
      <c r="N2437" s="297"/>
      <c r="O2437" s="297"/>
    </row>
    <row r="2438" spans="13:15">
      <c r="M2438" s="297"/>
      <c r="N2438" s="297"/>
      <c r="O2438" s="297"/>
    </row>
    <row r="2439" spans="13:15">
      <c r="M2439" s="297"/>
      <c r="N2439" s="297"/>
      <c r="O2439" s="297"/>
    </row>
    <row r="2440" spans="13:15">
      <c r="M2440" s="297"/>
      <c r="N2440" s="297"/>
      <c r="O2440" s="297"/>
    </row>
    <row r="2441" spans="13:15">
      <c r="M2441" s="297"/>
      <c r="N2441" s="297"/>
      <c r="O2441" s="297"/>
    </row>
    <row r="2442" spans="13:15">
      <c r="M2442" s="297"/>
      <c r="N2442" s="297"/>
      <c r="O2442" s="297"/>
    </row>
    <row r="2443" spans="13:15">
      <c r="M2443" s="297"/>
      <c r="N2443" s="297"/>
      <c r="O2443" s="297"/>
    </row>
    <row r="2444" spans="13:15">
      <c r="M2444" s="297"/>
      <c r="N2444" s="297"/>
      <c r="O2444" s="297"/>
    </row>
    <row r="2445" spans="13:15">
      <c r="M2445" s="297"/>
      <c r="N2445" s="297"/>
      <c r="O2445" s="297"/>
    </row>
    <row r="2446" spans="13:15">
      <c r="M2446" s="297"/>
      <c r="N2446" s="297"/>
      <c r="O2446" s="297"/>
    </row>
    <row r="2447" spans="13:15">
      <c r="M2447" s="297"/>
      <c r="N2447" s="297"/>
      <c r="O2447" s="297"/>
    </row>
    <row r="2448" spans="13:15">
      <c r="M2448" s="297"/>
      <c r="N2448" s="297"/>
      <c r="O2448" s="297"/>
    </row>
    <row r="2449" spans="13:15">
      <c r="M2449" s="297"/>
      <c r="N2449" s="297"/>
      <c r="O2449" s="297"/>
    </row>
    <row r="2450" spans="13:15">
      <c r="M2450" s="297"/>
      <c r="N2450" s="297"/>
      <c r="O2450" s="297"/>
    </row>
    <row r="2451" spans="13:15">
      <c r="M2451" s="297"/>
      <c r="N2451" s="297"/>
      <c r="O2451" s="297"/>
    </row>
    <row r="2452" spans="13:15">
      <c r="M2452" s="297"/>
      <c r="N2452" s="297"/>
      <c r="O2452" s="297"/>
    </row>
    <row r="2453" spans="13:15">
      <c r="M2453" s="297"/>
      <c r="N2453" s="297"/>
      <c r="O2453" s="297"/>
    </row>
    <row r="2454" spans="13:15">
      <c r="M2454" s="297"/>
      <c r="N2454" s="297"/>
      <c r="O2454" s="297"/>
    </row>
    <row r="2455" spans="13:15">
      <c r="M2455" s="297"/>
      <c r="N2455" s="297"/>
      <c r="O2455" s="297"/>
    </row>
    <row r="2456" spans="13:15">
      <c r="M2456" s="297"/>
      <c r="N2456" s="297"/>
      <c r="O2456" s="297"/>
    </row>
    <row r="2457" spans="13:15">
      <c r="M2457" s="297"/>
      <c r="N2457" s="297"/>
      <c r="O2457" s="297"/>
    </row>
    <row r="2458" spans="13:15">
      <c r="M2458" s="297"/>
      <c r="N2458" s="297"/>
      <c r="O2458" s="297"/>
    </row>
    <row r="2459" spans="13:15">
      <c r="M2459" s="297"/>
      <c r="N2459" s="297"/>
      <c r="O2459" s="297"/>
    </row>
    <row r="2460" spans="13:15">
      <c r="M2460" s="297"/>
      <c r="N2460" s="297"/>
      <c r="O2460" s="297"/>
    </row>
    <row r="2461" spans="13:15">
      <c r="M2461" s="297"/>
      <c r="N2461" s="297"/>
      <c r="O2461" s="297"/>
    </row>
    <row r="2462" spans="13:15">
      <c r="M2462" s="297"/>
      <c r="N2462" s="297"/>
      <c r="O2462" s="297"/>
    </row>
    <row r="2463" spans="13:15">
      <c r="M2463" s="297"/>
      <c r="N2463" s="297"/>
      <c r="O2463" s="297"/>
    </row>
    <row r="2464" spans="13:15">
      <c r="M2464" s="297"/>
      <c r="N2464" s="297"/>
      <c r="O2464" s="297"/>
    </row>
    <row r="2465" spans="13:15">
      <c r="M2465" s="297"/>
      <c r="N2465" s="297"/>
      <c r="O2465" s="297"/>
    </row>
    <row r="2466" spans="13:15">
      <c r="M2466" s="297"/>
      <c r="N2466" s="297"/>
      <c r="O2466" s="297"/>
    </row>
    <row r="2467" spans="13:15">
      <c r="M2467" s="297"/>
      <c r="N2467" s="297"/>
      <c r="O2467" s="297"/>
    </row>
    <row r="2468" spans="13:15">
      <c r="M2468" s="297"/>
      <c r="N2468" s="297"/>
      <c r="O2468" s="297"/>
    </row>
    <row r="2469" spans="13:15">
      <c r="M2469" s="297"/>
      <c r="N2469" s="297"/>
      <c r="O2469" s="297"/>
    </row>
    <row r="2470" spans="13:15">
      <c r="M2470" s="297"/>
      <c r="N2470" s="297"/>
      <c r="O2470" s="297"/>
    </row>
    <row r="2471" spans="13:15">
      <c r="M2471" s="297"/>
      <c r="N2471" s="297"/>
      <c r="O2471" s="297"/>
    </row>
    <row r="2472" spans="13:15">
      <c r="M2472" s="297"/>
      <c r="N2472" s="297"/>
      <c r="O2472" s="297"/>
    </row>
    <row r="2473" spans="13:15">
      <c r="M2473" s="297"/>
      <c r="N2473" s="297"/>
      <c r="O2473" s="297"/>
    </row>
    <row r="2474" spans="13:15">
      <c r="M2474" s="297"/>
      <c r="N2474" s="297"/>
      <c r="O2474" s="297"/>
    </row>
    <row r="2475" spans="13:15">
      <c r="M2475" s="297"/>
      <c r="N2475" s="297"/>
      <c r="O2475" s="297"/>
    </row>
    <row r="2476" spans="13:15">
      <c r="M2476" s="297"/>
      <c r="N2476" s="297"/>
      <c r="O2476" s="297"/>
    </row>
    <row r="2477" spans="13:15">
      <c r="M2477" s="297"/>
      <c r="N2477" s="297"/>
      <c r="O2477" s="297"/>
    </row>
    <row r="2478" spans="13:15">
      <c r="M2478" s="297"/>
      <c r="N2478" s="297"/>
      <c r="O2478" s="297"/>
    </row>
    <row r="2479" spans="13:15">
      <c r="M2479" s="297"/>
      <c r="N2479" s="297"/>
      <c r="O2479" s="297"/>
    </row>
    <row r="2480" spans="13:15">
      <c r="M2480" s="297"/>
      <c r="N2480" s="297"/>
      <c r="O2480" s="297"/>
    </row>
    <row r="2481" spans="13:15">
      <c r="M2481" s="297"/>
      <c r="N2481" s="297"/>
      <c r="O2481" s="297"/>
    </row>
    <row r="2482" spans="13:15">
      <c r="M2482" s="297"/>
      <c r="N2482" s="297"/>
      <c r="O2482" s="297"/>
    </row>
    <row r="2483" spans="13:15">
      <c r="M2483" s="297"/>
      <c r="N2483" s="297"/>
      <c r="O2483" s="297"/>
    </row>
    <row r="2484" spans="13:15">
      <c r="M2484" s="297"/>
      <c r="N2484" s="297"/>
      <c r="O2484" s="297"/>
    </row>
    <row r="2485" spans="13:15">
      <c r="M2485" s="297"/>
      <c r="N2485" s="297"/>
      <c r="O2485" s="297"/>
    </row>
    <row r="2486" spans="13:15">
      <c r="M2486" s="297"/>
      <c r="N2486" s="297"/>
      <c r="O2486" s="297"/>
    </row>
    <row r="2487" spans="13:15">
      <c r="M2487" s="297"/>
      <c r="N2487" s="297"/>
      <c r="O2487" s="297"/>
    </row>
    <row r="2488" spans="13:15">
      <c r="M2488" s="297"/>
      <c r="N2488" s="297"/>
      <c r="O2488" s="297"/>
    </row>
    <row r="2489" spans="13:15">
      <c r="M2489" s="297"/>
      <c r="N2489" s="297"/>
      <c r="O2489" s="297"/>
    </row>
    <row r="2490" spans="13:15">
      <c r="M2490" s="297"/>
      <c r="N2490" s="297"/>
      <c r="O2490" s="297"/>
    </row>
    <row r="2491" spans="13:15">
      <c r="M2491" s="297"/>
      <c r="N2491" s="297"/>
      <c r="O2491" s="297"/>
    </row>
    <row r="2492" spans="13:15">
      <c r="M2492" s="297"/>
      <c r="N2492" s="297"/>
      <c r="O2492" s="297"/>
    </row>
    <row r="2493" spans="13:15">
      <c r="M2493" s="297"/>
      <c r="N2493" s="297"/>
      <c r="O2493" s="297"/>
    </row>
    <row r="2494" spans="13:15">
      <c r="M2494" s="297"/>
      <c r="N2494" s="297"/>
      <c r="O2494" s="297"/>
    </row>
    <row r="2495" spans="13:15">
      <c r="M2495" s="297"/>
      <c r="N2495" s="297"/>
      <c r="O2495" s="297"/>
    </row>
    <row r="2496" spans="13:15">
      <c r="M2496" s="297"/>
      <c r="N2496" s="297"/>
      <c r="O2496" s="297"/>
    </row>
    <row r="2497" spans="13:15">
      <c r="M2497" s="297"/>
      <c r="N2497" s="297"/>
      <c r="O2497" s="297"/>
    </row>
    <row r="2498" spans="13:15">
      <c r="M2498" s="297"/>
      <c r="N2498" s="297"/>
      <c r="O2498" s="297"/>
    </row>
    <row r="2499" spans="13:15">
      <c r="M2499" s="297"/>
      <c r="N2499" s="297"/>
      <c r="O2499" s="297"/>
    </row>
    <row r="2500" spans="13:15">
      <c r="M2500" s="297"/>
      <c r="N2500" s="297"/>
      <c r="O2500" s="297"/>
    </row>
    <row r="2501" spans="13:15">
      <c r="M2501" s="297"/>
      <c r="N2501" s="297"/>
      <c r="O2501" s="297"/>
    </row>
    <row r="2502" spans="13:15">
      <c r="M2502" s="297"/>
      <c r="N2502" s="297"/>
      <c r="O2502" s="297"/>
    </row>
    <row r="2503" spans="13:15">
      <c r="M2503" s="297"/>
      <c r="N2503" s="297"/>
      <c r="O2503" s="297"/>
    </row>
    <row r="2504" spans="13:15">
      <c r="M2504" s="297"/>
      <c r="N2504" s="297"/>
      <c r="O2504" s="297"/>
    </row>
    <row r="2505" spans="13:15">
      <c r="M2505" s="297"/>
      <c r="N2505" s="297"/>
      <c r="O2505" s="297"/>
    </row>
    <row r="2506" spans="13:15">
      <c r="M2506" s="297"/>
      <c r="N2506" s="297"/>
      <c r="O2506" s="297"/>
    </row>
    <row r="2507" spans="13:15">
      <c r="M2507" s="297"/>
      <c r="N2507" s="297"/>
      <c r="O2507" s="297"/>
    </row>
    <row r="2508" spans="13:15">
      <c r="M2508" s="297"/>
      <c r="N2508" s="297"/>
      <c r="O2508" s="297"/>
    </row>
    <row r="2509" spans="13:15">
      <c r="M2509" s="297"/>
      <c r="N2509" s="297"/>
      <c r="O2509" s="297"/>
    </row>
    <row r="2510" spans="13:15">
      <c r="M2510" s="297"/>
      <c r="N2510" s="297"/>
      <c r="O2510" s="297"/>
    </row>
    <row r="2511" spans="13:15">
      <c r="M2511" s="297"/>
      <c r="N2511" s="297"/>
      <c r="O2511" s="297"/>
    </row>
    <row r="2512" spans="13:15">
      <c r="M2512" s="297"/>
      <c r="N2512" s="297"/>
      <c r="O2512" s="297"/>
    </row>
    <row r="2513" spans="13:15">
      <c r="M2513" s="297"/>
      <c r="N2513" s="297"/>
      <c r="O2513" s="297"/>
    </row>
    <row r="2514" spans="13:15">
      <c r="M2514" s="297"/>
      <c r="N2514" s="297"/>
      <c r="O2514" s="297"/>
    </row>
    <row r="2515" spans="13:15">
      <c r="M2515" s="297"/>
      <c r="N2515" s="297"/>
      <c r="O2515" s="297"/>
    </row>
    <row r="2516" spans="13:15">
      <c r="M2516" s="297"/>
      <c r="N2516" s="297"/>
      <c r="O2516" s="297"/>
    </row>
    <row r="2517" spans="13:15">
      <c r="M2517" s="297"/>
      <c r="N2517" s="297"/>
      <c r="O2517" s="297"/>
    </row>
    <row r="2518" spans="13:15">
      <c r="M2518" s="297"/>
      <c r="N2518" s="297"/>
      <c r="O2518" s="297"/>
    </row>
    <row r="2519" spans="13:15">
      <c r="M2519" s="297"/>
      <c r="N2519" s="297"/>
      <c r="O2519" s="297"/>
    </row>
    <row r="2520" spans="13:15">
      <c r="M2520" s="297"/>
      <c r="N2520" s="297"/>
      <c r="O2520" s="297"/>
    </row>
    <row r="2521" spans="13:15">
      <c r="M2521" s="297"/>
      <c r="N2521" s="297"/>
      <c r="O2521" s="297"/>
    </row>
    <row r="2522" spans="13:15">
      <c r="M2522" s="297"/>
      <c r="N2522" s="297"/>
      <c r="O2522" s="297"/>
    </row>
    <row r="2523" spans="13:15">
      <c r="M2523" s="297"/>
      <c r="N2523" s="297"/>
      <c r="O2523" s="297"/>
    </row>
    <row r="2524" spans="13:15">
      <c r="M2524" s="297"/>
      <c r="N2524" s="297"/>
      <c r="O2524" s="297"/>
    </row>
    <row r="2525" spans="13:15">
      <c r="M2525" s="297"/>
      <c r="N2525" s="297"/>
      <c r="O2525" s="297"/>
    </row>
    <row r="2526" spans="13:15">
      <c r="M2526" s="297"/>
      <c r="N2526" s="297"/>
      <c r="O2526" s="297"/>
    </row>
    <row r="2527" spans="13:15">
      <c r="M2527" s="297"/>
      <c r="N2527" s="297"/>
      <c r="O2527" s="297"/>
    </row>
    <row r="2528" spans="13:15">
      <c r="M2528" s="297"/>
      <c r="N2528" s="297"/>
      <c r="O2528" s="297"/>
    </row>
    <row r="2529" spans="13:15">
      <c r="M2529" s="297"/>
      <c r="N2529" s="297"/>
      <c r="O2529" s="297"/>
    </row>
    <row r="2530" spans="13:15">
      <c r="M2530" s="297"/>
      <c r="N2530" s="297"/>
      <c r="O2530" s="297"/>
    </row>
    <row r="2531" spans="13:15">
      <c r="M2531" s="297"/>
      <c r="N2531" s="297"/>
      <c r="O2531" s="297"/>
    </row>
    <row r="2532" spans="13:15">
      <c r="M2532" s="297"/>
      <c r="N2532" s="297"/>
      <c r="O2532" s="297"/>
    </row>
    <row r="2533" spans="13:15">
      <c r="M2533" s="297"/>
      <c r="N2533" s="297"/>
      <c r="O2533" s="297"/>
    </row>
    <row r="2534" spans="13:15">
      <c r="M2534" s="297"/>
      <c r="N2534" s="297"/>
      <c r="O2534" s="297"/>
    </row>
    <row r="2535" spans="13:15">
      <c r="M2535" s="297"/>
      <c r="N2535" s="297"/>
      <c r="O2535" s="297"/>
    </row>
    <row r="2536" spans="13:15">
      <c r="M2536" s="297"/>
      <c r="N2536" s="297"/>
      <c r="O2536" s="297"/>
    </row>
    <row r="2537" spans="13:15">
      <c r="M2537" s="297"/>
      <c r="N2537" s="297"/>
      <c r="O2537" s="297"/>
    </row>
    <row r="2538" spans="13:15">
      <c r="M2538" s="297"/>
      <c r="N2538" s="297"/>
      <c r="O2538" s="297"/>
    </row>
    <row r="2539" spans="13:15">
      <c r="M2539" s="297"/>
      <c r="N2539" s="297"/>
      <c r="O2539" s="297"/>
    </row>
    <row r="2540" spans="13:15">
      <c r="M2540" s="297"/>
      <c r="N2540" s="297"/>
      <c r="O2540" s="297"/>
    </row>
    <row r="2541" spans="13:15">
      <c r="M2541" s="297"/>
      <c r="N2541" s="297"/>
      <c r="O2541" s="297"/>
    </row>
    <row r="2542" spans="13:15">
      <c r="M2542" s="297"/>
      <c r="N2542" s="297"/>
      <c r="O2542" s="297"/>
    </row>
    <row r="2543" spans="13:15">
      <c r="M2543" s="297"/>
      <c r="N2543" s="297"/>
      <c r="O2543" s="297"/>
    </row>
    <row r="2544" spans="13:15">
      <c r="M2544" s="297"/>
      <c r="N2544" s="297"/>
      <c r="O2544" s="297"/>
    </row>
    <row r="2545" spans="13:15">
      <c r="M2545" s="297"/>
      <c r="N2545" s="297"/>
      <c r="O2545" s="297"/>
    </row>
    <row r="2546" spans="13:15">
      <c r="M2546" s="297"/>
      <c r="N2546" s="297"/>
      <c r="O2546" s="297"/>
    </row>
    <row r="2547" spans="13:15">
      <c r="M2547" s="297"/>
      <c r="N2547" s="297"/>
      <c r="O2547" s="297"/>
    </row>
    <row r="2548" spans="13:15">
      <c r="M2548" s="297"/>
      <c r="N2548" s="297"/>
      <c r="O2548" s="297"/>
    </row>
    <row r="2549" spans="13:15">
      <c r="M2549" s="297"/>
      <c r="N2549" s="297"/>
      <c r="O2549" s="297"/>
    </row>
    <row r="2550" spans="13:15">
      <c r="M2550" s="297"/>
      <c r="N2550" s="297"/>
      <c r="O2550" s="297"/>
    </row>
    <row r="2551" spans="13:15">
      <c r="M2551" s="297"/>
      <c r="N2551" s="297"/>
      <c r="O2551" s="297"/>
    </row>
    <row r="2552" spans="13:15">
      <c r="M2552" s="297"/>
      <c r="N2552" s="297"/>
      <c r="O2552" s="297"/>
    </row>
    <row r="2553" spans="13:15">
      <c r="M2553" s="297"/>
      <c r="N2553" s="297"/>
      <c r="O2553" s="297"/>
    </row>
    <row r="2554" spans="13:15">
      <c r="M2554" s="297"/>
      <c r="N2554" s="297"/>
      <c r="O2554" s="297"/>
    </row>
    <row r="2555" spans="13:15">
      <c r="M2555" s="297"/>
      <c r="N2555" s="297"/>
      <c r="O2555" s="297"/>
    </row>
    <row r="2556" spans="13:15">
      <c r="M2556" s="297"/>
      <c r="N2556" s="297"/>
      <c r="O2556" s="297"/>
    </row>
    <row r="2557" spans="13:15">
      <c r="M2557" s="297"/>
      <c r="N2557" s="297"/>
      <c r="O2557" s="297"/>
    </row>
    <row r="2558" spans="13:15">
      <c r="M2558" s="297"/>
      <c r="N2558" s="297"/>
      <c r="O2558" s="297"/>
    </row>
    <row r="2559" spans="13:15">
      <c r="M2559" s="297"/>
      <c r="N2559" s="297"/>
      <c r="O2559" s="297"/>
    </row>
    <row r="2560" spans="13:15">
      <c r="M2560" s="297"/>
      <c r="N2560" s="297"/>
      <c r="O2560" s="297"/>
    </row>
    <row r="2561" spans="13:15">
      <c r="M2561" s="297"/>
      <c r="N2561" s="297"/>
      <c r="O2561" s="297"/>
    </row>
    <row r="2562" spans="13:15">
      <c r="M2562" s="297"/>
      <c r="N2562" s="297"/>
      <c r="O2562" s="297"/>
    </row>
    <row r="2563" spans="13:15">
      <c r="M2563" s="297"/>
      <c r="N2563" s="297"/>
      <c r="O2563" s="297"/>
    </row>
    <row r="2564" spans="13:15">
      <c r="M2564" s="297"/>
      <c r="N2564" s="297"/>
      <c r="O2564" s="297"/>
    </row>
    <row r="2565" spans="13:15">
      <c r="M2565" s="297"/>
      <c r="N2565" s="297"/>
      <c r="O2565" s="297"/>
    </row>
    <row r="2566" spans="13:15">
      <c r="M2566" s="297"/>
      <c r="N2566" s="297"/>
      <c r="O2566" s="297"/>
    </row>
    <row r="2567" spans="13:15">
      <c r="M2567" s="297"/>
      <c r="N2567" s="297"/>
      <c r="O2567" s="297"/>
    </row>
    <row r="2568" spans="13:15">
      <c r="M2568" s="297"/>
      <c r="N2568" s="297"/>
      <c r="O2568" s="297"/>
    </row>
    <row r="2569" spans="13:15">
      <c r="M2569" s="297"/>
      <c r="N2569" s="297"/>
      <c r="O2569" s="297"/>
    </row>
    <row r="2570" spans="13:15">
      <c r="M2570" s="297"/>
      <c r="N2570" s="297"/>
      <c r="O2570" s="297"/>
    </row>
    <row r="2571" spans="13:15">
      <c r="M2571" s="297"/>
      <c r="N2571" s="297"/>
      <c r="O2571" s="297"/>
    </row>
    <row r="2572" spans="13:15">
      <c r="M2572" s="297"/>
      <c r="N2572" s="297"/>
      <c r="O2572" s="297"/>
    </row>
    <row r="2573" spans="13:15">
      <c r="M2573" s="297"/>
      <c r="N2573" s="297"/>
      <c r="O2573" s="297"/>
    </row>
    <row r="2574" spans="13:15">
      <c r="M2574" s="297"/>
      <c r="N2574" s="297"/>
      <c r="O2574" s="297"/>
    </row>
    <row r="2575" spans="13:15">
      <c r="M2575" s="297"/>
      <c r="N2575" s="297"/>
      <c r="O2575" s="297"/>
    </row>
    <row r="2576" spans="13:15">
      <c r="M2576" s="297"/>
      <c r="N2576" s="297"/>
      <c r="O2576" s="297"/>
    </row>
    <row r="2577" spans="13:15">
      <c r="M2577" s="297"/>
      <c r="N2577" s="297"/>
      <c r="O2577" s="297"/>
    </row>
    <row r="2578" spans="13:15">
      <c r="M2578" s="297"/>
      <c r="N2578" s="297"/>
      <c r="O2578" s="297"/>
    </row>
    <row r="2579" spans="13:15">
      <c r="M2579" s="297"/>
      <c r="N2579" s="297"/>
      <c r="O2579" s="297"/>
    </row>
    <row r="2580" spans="13:15">
      <c r="M2580" s="297"/>
      <c r="N2580" s="297"/>
      <c r="O2580" s="297"/>
    </row>
    <row r="2581" spans="13:15">
      <c r="M2581" s="297"/>
      <c r="N2581" s="297"/>
      <c r="O2581" s="297"/>
    </row>
    <row r="2582" spans="13:15">
      <c r="M2582" s="297"/>
      <c r="N2582" s="297"/>
      <c r="O2582" s="297"/>
    </row>
    <row r="2583" spans="13:15">
      <c r="M2583" s="297"/>
      <c r="N2583" s="297"/>
      <c r="O2583" s="297"/>
    </row>
    <row r="2584" spans="13:15">
      <c r="M2584" s="297"/>
      <c r="N2584" s="297"/>
      <c r="O2584" s="297"/>
    </row>
    <row r="2585" spans="13:15">
      <c r="M2585" s="297"/>
      <c r="N2585" s="297"/>
      <c r="O2585" s="297"/>
    </row>
    <row r="2586" spans="13:15">
      <c r="M2586" s="297"/>
      <c r="N2586" s="297"/>
      <c r="O2586" s="297"/>
    </row>
    <row r="2587" spans="13:15">
      <c r="M2587" s="297"/>
      <c r="N2587" s="297"/>
      <c r="O2587" s="297"/>
    </row>
    <row r="2588" spans="13:15">
      <c r="M2588" s="297"/>
      <c r="N2588" s="297"/>
      <c r="O2588" s="297"/>
    </row>
    <row r="2589" spans="13:15">
      <c r="M2589" s="297"/>
      <c r="N2589" s="297"/>
      <c r="O2589" s="297"/>
    </row>
    <row r="2590" spans="13:15">
      <c r="M2590" s="297"/>
      <c r="N2590" s="297"/>
      <c r="O2590" s="297"/>
    </row>
    <row r="2591" spans="13:15">
      <c r="M2591" s="297"/>
      <c r="N2591" s="297"/>
      <c r="O2591" s="297"/>
    </row>
    <row r="2592" spans="13:15">
      <c r="M2592" s="297"/>
      <c r="N2592" s="297"/>
      <c r="O2592" s="297"/>
    </row>
    <row r="2593" spans="13:15">
      <c r="M2593" s="297"/>
      <c r="N2593" s="297"/>
      <c r="O2593" s="297"/>
    </row>
    <row r="2594" spans="13:15">
      <c r="M2594" s="297"/>
      <c r="N2594" s="297"/>
      <c r="O2594" s="297"/>
    </row>
    <row r="2595" spans="13:15">
      <c r="M2595" s="297"/>
      <c r="N2595" s="297"/>
      <c r="O2595" s="297"/>
    </row>
    <row r="2596" spans="13:15">
      <c r="M2596" s="297"/>
      <c r="N2596" s="297"/>
      <c r="O2596" s="297"/>
    </row>
    <row r="2597" spans="13:15">
      <c r="M2597" s="297"/>
      <c r="N2597" s="297"/>
      <c r="O2597" s="297"/>
    </row>
    <row r="2598" spans="13:15">
      <c r="M2598" s="297"/>
      <c r="N2598" s="297"/>
      <c r="O2598" s="297"/>
    </row>
    <row r="2599" spans="13:15">
      <c r="M2599" s="297"/>
      <c r="N2599" s="297"/>
      <c r="O2599" s="297"/>
    </row>
    <row r="2600" spans="13:15">
      <c r="M2600" s="297"/>
      <c r="N2600" s="297"/>
      <c r="O2600" s="297"/>
    </row>
    <row r="2601" spans="13:15">
      <c r="M2601" s="297"/>
      <c r="N2601" s="297"/>
      <c r="O2601" s="297"/>
    </row>
    <row r="2602" spans="13:15">
      <c r="M2602" s="297"/>
      <c r="N2602" s="297"/>
      <c r="O2602" s="297"/>
    </row>
    <row r="2603" spans="13:15">
      <c r="M2603" s="297"/>
      <c r="N2603" s="297"/>
      <c r="O2603" s="297"/>
    </row>
    <row r="2604" spans="13:15">
      <c r="M2604" s="297"/>
      <c r="N2604" s="297"/>
      <c r="O2604" s="297"/>
    </row>
    <row r="2605" spans="13:15">
      <c r="M2605" s="297"/>
      <c r="N2605" s="297"/>
      <c r="O2605" s="297"/>
    </row>
    <row r="2606" spans="13:15">
      <c r="M2606" s="297"/>
      <c r="N2606" s="297"/>
      <c r="O2606" s="297"/>
    </row>
    <row r="2607" spans="13:15">
      <c r="M2607" s="297"/>
      <c r="N2607" s="297"/>
      <c r="O2607" s="297"/>
    </row>
    <row r="2608" spans="13:15">
      <c r="M2608" s="297"/>
      <c r="N2608" s="297"/>
      <c r="O2608" s="297"/>
    </row>
    <row r="2609" spans="13:15">
      <c r="M2609" s="297"/>
      <c r="N2609" s="297"/>
      <c r="O2609" s="297"/>
    </row>
    <row r="2610" spans="13:15">
      <c r="M2610" s="297"/>
      <c r="N2610" s="297"/>
      <c r="O2610" s="297"/>
    </row>
    <row r="2611" spans="13:15">
      <c r="M2611" s="297"/>
      <c r="N2611" s="297"/>
      <c r="O2611" s="297"/>
    </row>
    <row r="2612" spans="13:15">
      <c r="M2612" s="297"/>
      <c r="N2612" s="297"/>
      <c r="O2612" s="297"/>
    </row>
    <row r="2613" spans="13:15">
      <c r="M2613" s="297"/>
      <c r="N2613" s="297"/>
      <c r="O2613" s="297"/>
    </row>
    <row r="2614" spans="13:15">
      <c r="M2614" s="297"/>
      <c r="N2614" s="297"/>
      <c r="O2614" s="297"/>
    </row>
    <row r="2615" spans="13:15">
      <c r="M2615" s="297"/>
      <c r="N2615" s="297"/>
      <c r="O2615" s="297"/>
    </row>
    <row r="2616" spans="13:15">
      <c r="M2616" s="297"/>
      <c r="N2616" s="297"/>
      <c r="O2616" s="297"/>
    </row>
    <row r="2617" spans="13:15">
      <c r="M2617" s="297"/>
      <c r="N2617" s="297"/>
      <c r="O2617" s="297"/>
    </row>
    <row r="2618" spans="13:15">
      <c r="M2618" s="297"/>
      <c r="N2618" s="297"/>
      <c r="O2618" s="297"/>
    </row>
    <row r="2619" spans="13:15">
      <c r="M2619" s="297"/>
      <c r="N2619" s="297"/>
      <c r="O2619" s="297"/>
    </row>
    <row r="2620" spans="13:15">
      <c r="M2620" s="297"/>
      <c r="N2620" s="297"/>
      <c r="O2620" s="297"/>
    </row>
    <row r="2621" spans="13:15">
      <c r="M2621" s="297"/>
      <c r="N2621" s="297"/>
      <c r="O2621" s="297"/>
    </row>
    <row r="2622" spans="13:15">
      <c r="M2622" s="297"/>
      <c r="N2622" s="297"/>
      <c r="O2622" s="297"/>
    </row>
    <row r="2623" spans="13:15">
      <c r="M2623" s="297"/>
      <c r="N2623" s="297"/>
      <c r="O2623" s="297"/>
    </row>
    <row r="2624" spans="13:15">
      <c r="M2624" s="297"/>
      <c r="N2624" s="297"/>
      <c r="O2624" s="297"/>
    </row>
    <row r="2625" spans="13:15">
      <c r="M2625" s="297"/>
      <c r="N2625" s="297"/>
      <c r="O2625" s="297"/>
    </row>
    <row r="2626" spans="13:15">
      <c r="M2626" s="297"/>
      <c r="N2626" s="297"/>
      <c r="O2626" s="297"/>
    </row>
    <row r="2627" spans="13:15">
      <c r="M2627" s="297"/>
      <c r="N2627" s="297"/>
      <c r="O2627" s="297"/>
    </row>
    <row r="2628" spans="13:15">
      <c r="M2628" s="297"/>
      <c r="N2628" s="297"/>
      <c r="O2628" s="297"/>
    </row>
    <row r="2629" spans="13:15">
      <c r="M2629" s="297"/>
      <c r="N2629" s="297"/>
      <c r="O2629" s="297"/>
    </row>
    <row r="2630" spans="13:15">
      <c r="M2630" s="297"/>
      <c r="N2630" s="297"/>
      <c r="O2630" s="297"/>
    </row>
    <row r="2631" spans="13:15">
      <c r="M2631" s="297"/>
      <c r="N2631" s="297"/>
      <c r="O2631" s="297"/>
    </row>
    <row r="2632" spans="13:15">
      <c r="M2632" s="297"/>
      <c r="N2632" s="297"/>
      <c r="O2632" s="297"/>
    </row>
    <row r="2633" spans="13:15">
      <c r="M2633" s="297"/>
      <c r="N2633" s="297"/>
      <c r="O2633" s="297"/>
    </row>
    <row r="2634" spans="13:15">
      <c r="M2634" s="297"/>
      <c r="N2634" s="297"/>
      <c r="O2634" s="297"/>
    </row>
    <row r="2635" spans="13:15">
      <c r="M2635" s="297"/>
      <c r="N2635" s="297"/>
      <c r="O2635" s="297"/>
    </row>
    <row r="2636" spans="13:15">
      <c r="M2636" s="297"/>
      <c r="N2636" s="297"/>
      <c r="O2636" s="297"/>
    </row>
    <row r="2637" spans="13:15">
      <c r="M2637" s="297"/>
      <c r="N2637" s="297"/>
      <c r="O2637" s="297"/>
    </row>
    <row r="2638" spans="13:15">
      <c r="M2638" s="297"/>
      <c r="N2638" s="297"/>
      <c r="O2638" s="297"/>
    </row>
    <row r="2639" spans="13:15">
      <c r="M2639" s="297"/>
      <c r="N2639" s="297"/>
      <c r="O2639" s="297"/>
    </row>
    <row r="2640" spans="13:15">
      <c r="M2640" s="297"/>
      <c r="N2640" s="297"/>
      <c r="O2640" s="297"/>
    </row>
    <row r="2641" spans="13:15">
      <c r="M2641" s="297"/>
      <c r="N2641" s="297"/>
      <c r="O2641" s="297"/>
    </row>
    <row r="2642" spans="13:15">
      <c r="M2642" s="297"/>
      <c r="N2642" s="297"/>
      <c r="O2642" s="297"/>
    </row>
    <row r="2643" spans="13:15">
      <c r="M2643" s="297"/>
      <c r="N2643" s="297"/>
      <c r="O2643" s="297"/>
    </row>
    <row r="2644" spans="13:15">
      <c r="M2644" s="297"/>
      <c r="N2644" s="297"/>
      <c r="O2644" s="297"/>
    </row>
    <row r="2645" spans="13:15">
      <c r="M2645" s="297"/>
      <c r="N2645" s="297"/>
      <c r="O2645" s="297"/>
    </row>
    <row r="2646" spans="13:15">
      <c r="M2646" s="297"/>
      <c r="N2646" s="297"/>
      <c r="O2646" s="297"/>
    </row>
    <row r="2647" spans="13:15">
      <c r="M2647" s="297"/>
      <c r="N2647" s="297"/>
      <c r="O2647" s="297"/>
    </row>
    <row r="2648" spans="13:15">
      <c r="M2648" s="297"/>
      <c r="N2648" s="297"/>
      <c r="O2648" s="297"/>
    </row>
    <row r="2649" spans="13:15">
      <c r="M2649" s="297"/>
      <c r="N2649" s="297"/>
      <c r="O2649" s="297"/>
    </row>
    <row r="2650" spans="13:15">
      <c r="M2650" s="297"/>
      <c r="N2650" s="297"/>
      <c r="O2650" s="297"/>
    </row>
    <row r="2651" spans="13:15">
      <c r="M2651" s="297"/>
      <c r="N2651" s="297"/>
      <c r="O2651" s="297"/>
    </row>
    <row r="2652" spans="13:15">
      <c r="M2652" s="297"/>
      <c r="N2652" s="297"/>
      <c r="O2652" s="297"/>
    </row>
    <row r="2653" spans="13:15">
      <c r="M2653" s="297"/>
      <c r="N2653" s="297"/>
      <c r="O2653" s="297"/>
    </row>
    <row r="2654" spans="13:15">
      <c r="M2654" s="297"/>
      <c r="N2654" s="297"/>
      <c r="O2654" s="297"/>
    </row>
    <row r="2655" spans="13:15">
      <c r="M2655" s="297"/>
      <c r="N2655" s="297"/>
      <c r="O2655" s="297"/>
    </row>
    <row r="2656" spans="13:15">
      <c r="M2656" s="297"/>
      <c r="N2656" s="297"/>
      <c r="O2656" s="297"/>
    </row>
    <row r="2657" spans="13:15">
      <c r="M2657" s="297"/>
      <c r="N2657" s="297"/>
      <c r="O2657" s="297"/>
    </row>
    <row r="2658" spans="13:15">
      <c r="M2658" s="297"/>
      <c r="N2658" s="297"/>
      <c r="O2658" s="297"/>
    </row>
    <row r="2659" spans="13:15">
      <c r="M2659" s="297"/>
      <c r="N2659" s="297"/>
      <c r="O2659" s="297"/>
    </row>
    <row r="2660" spans="13:15">
      <c r="M2660" s="297"/>
      <c r="N2660" s="297"/>
      <c r="O2660" s="297"/>
    </row>
    <row r="2661" spans="13:15">
      <c r="M2661" s="297"/>
      <c r="N2661" s="297"/>
      <c r="O2661" s="297"/>
    </row>
    <row r="2662" spans="13:15">
      <c r="M2662" s="297"/>
      <c r="N2662" s="297"/>
      <c r="O2662" s="297"/>
    </row>
    <row r="2663" spans="13:15">
      <c r="M2663" s="297"/>
      <c r="N2663" s="297"/>
      <c r="O2663" s="297"/>
    </row>
    <row r="2664" spans="13:15">
      <c r="M2664" s="297"/>
      <c r="N2664" s="297"/>
      <c r="O2664" s="297"/>
    </row>
    <row r="2665" spans="13:15">
      <c r="M2665" s="297"/>
      <c r="N2665" s="297"/>
      <c r="O2665" s="297"/>
    </row>
    <row r="2666" spans="13:15">
      <c r="M2666" s="297"/>
      <c r="N2666" s="297"/>
      <c r="O2666" s="297"/>
    </row>
    <row r="2667" spans="13:15">
      <c r="M2667" s="297"/>
      <c r="N2667" s="297"/>
      <c r="O2667" s="297"/>
    </row>
    <row r="2668" spans="13:15">
      <c r="M2668" s="297"/>
      <c r="N2668" s="297"/>
      <c r="O2668" s="297"/>
    </row>
    <row r="2669" spans="13:15">
      <c r="M2669" s="297"/>
      <c r="N2669" s="297"/>
      <c r="O2669" s="297"/>
    </row>
    <row r="2670" spans="13:15">
      <c r="M2670" s="297"/>
      <c r="N2670" s="297"/>
      <c r="O2670" s="297"/>
    </row>
    <row r="2671" spans="13:15">
      <c r="M2671" s="297"/>
      <c r="N2671" s="297"/>
      <c r="O2671" s="297"/>
    </row>
    <row r="2672" spans="13:15">
      <c r="M2672" s="297"/>
      <c r="N2672" s="297"/>
      <c r="O2672" s="297"/>
    </row>
    <row r="2673" spans="13:15">
      <c r="M2673" s="297"/>
      <c r="N2673" s="297"/>
      <c r="O2673" s="297"/>
    </row>
    <row r="2674" spans="13:15">
      <c r="M2674" s="297"/>
      <c r="N2674" s="297"/>
      <c r="O2674" s="297"/>
    </row>
    <row r="2675" spans="13:15">
      <c r="M2675" s="297"/>
      <c r="N2675" s="297"/>
      <c r="O2675" s="297"/>
    </row>
    <row r="2676" spans="13:15">
      <c r="M2676" s="297"/>
      <c r="N2676" s="297"/>
      <c r="O2676" s="297"/>
    </row>
    <row r="2677" spans="13:15">
      <c r="M2677" s="297"/>
      <c r="N2677" s="297"/>
      <c r="O2677" s="297"/>
    </row>
    <row r="2678" spans="13:15">
      <c r="M2678" s="297"/>
      <c r="N2678" s="297"/>
      <c r="O2678" s="297"/>
    </row>
    <row r="2679" spans="13:15">
      <c r="M2679" s="297"/>
      <c r="N2679" s="297"/>
      <c r="O2679" s="297"/>
    </row>
    <row r="2680" spans="13:15">
      <c r="M2680" s="297"/>
      <c r="N2680" s="297"/>
      <c r="O2680" s="297"/>
    </row>
    <row r="2681" spans="13:15">
      <c r="M2681" s="297"/>
      <c r="N2681" s="297"/>
      <c r="O2681" s="297"/>
    </row>
    <row r="2682" spans="13:15">
      <c r="M2682" s="297"/>
      <c r="N2682" s="297"/>
      <c r="O2682" s="297"/>
    </row>
    <row r="2683" spans="13:15">
      <c r="M2683" s="297"/>
      <c r="N2683" s="297"/>
      <c r="O2683" s="297"/>
    </row>
    <row r="2684" spans="13:15">
      <c r="M2684" s="297"/>
      <c r="N2684" s="297"/>
      <c r="O2684" s="297"/>
    </row>
    <row r="2685" spans="13:15">
      <c r="M2685" s="297"/>
      <c r="N2685" s="297"/>
      <c r="O2685" s="297"/>
    </row>
    <row r="2686" spans="13:15">
      <c r="M2686" s="297"/>
      <c r="N2686" s="297"/>
      <c r="O2686" s="297"/>
    </row>
    <row r="2687" spans="13:15">
      <c r="M2687" s="297"/>
      <c r="N2687" s="297"/>
      <c r="O2687" s="297"/>
    </row>
    <row r="2688" spans="13:15">
      <c r="M2688" s="297"/>
      <c r="N2688" s="297"/>
      <c r="O2688" s="297"/>
    </row>
    <row r="2689" spans="13:15">
      <c r="M2689" s="297"/>
      <c r="N2689" s="297"/>
      <c r="O2689" s="297"/>
    </row>
    <row r="2690" spans="13:15">
      <c r="M2690" s="297"/>
      <c r="N2690" s="297"/>
      <c r="O2690" s="297"/>
    </row>
    <row r="2691" spans="13:15">
      <c r="M2691" s="297"/>
      <c r="N2691" s="297"/>
      <c r="O2691" s="297"/>
    </row>
    <row r="2692" spans="13:15">
      <c r="M2692" s="297"/>
      <c r="N2692" s="297"/>
      <c r="O2692" s="297"/>
    </row>
    <row r="2693" spans="13:15">
      <c r="M2693" s="297"/>
      <c r="N2693" s="297"/>
      <c r="O2693" s="297"/>
    </row>
    <row r="2694" spans="13:15">
      <c r="M2694" s="297"/>
      <c r="N2694" s="297"/>
      <c r="O2694" s="297"/>
    </row>
    <row r="2695" spans="13:15">
      <c r="M2695" s="297"/>
      <c r="N2695" s="297"/>
      <c r="O2695" s="297"/>
    </row>
    <row r="2696" spans="13:15">
      <c r="M2696" s="297"/>
      <c r="N2696" s="297"/>
      <c r="O2696" s="297"/>
    </row>
    <row r="2697" spans="13:15">
      <c r="M2697" s="297"/>
      <c r="N2697" s="297"/>
      <c r="O2697" s="297"/>
    </row>
    <row r="2698" spans="13:15">
      <c r="M2698" s="297"/>
      <c r="N2698" s="297"/>
      <c r="O2698" s="297"/>
    </row>
    <row r="2699" spans="13:15">
      <c r="M2699" s="297"/>
      <c r="N2699" s="297"/>
      <c r="O2699" s="297"/>
    </row>
    <row r="2700" spans="13:15">
      <c r="M2700" s="297"/>
      <c r="N2700" s="297"/>
      <c r="O2700" s="297"/>
    </row>
    <row r="2701" spans="13:15">
      <c r="M2701" s="297"/>
      <c r="N2701" s="297"/>
      <c r="O2701" s="297"/>
    </row>
    <row r="2702" spans="13:15">
      <c r="M2702" s="297"/>
      <c r="N2702" s="297"/>
      <c r="O2702" s="297"/>
    </row>
    <row r="2703" spans="13:15">
      <c r="M2703" s="297"/>
      <c r="N2703" s="297"/>
      <c r="O2703" s="297"/>
    </row>
    <row r="2704" spans="13:15">
      <c r="M2704" s="297"/>
      <c r="N2704" s="297"/>
      <c r="O2704" s="297"/>
    </row>
    <row r="2705" spans="13:15">
      <c r="M2705" s="297"/>
      <c r="N2705" s="297"/>
      <c r="O2705" s="297"/>
    </row>
    <row r="2706" spans="13:15">
      <c r="M2706" s="297"/>
      <c r="N2706" s="297"/>
      <c r="O2706" s="297"/>
    </row>
    <row r="2707" spans="13:15">
      <c r="M2707" s="297"/>
      <c r="N2707" s="297"/>
      <c r="O2707" s="297"/>
    </row>
    <row r="2708" spans="13:15">
      <c r="M2708" s="297"/>
      <c r="N2708" s="297"/>
      <c r="O2708" s="297"/>
    </row>
    <row r="2709" spans="13:15">
      <c r="M2709" s="297"/>
      <c r="N2709" s="297"/>
      <c r="O2709" s="297"/>
    </row>
    <row r="2710" spans="13:15">
      <c r="M2710" s="297"/>
      <c r="N2710" s="297"/>
      <c r="O2710" s="297"/>
    </row>
    <row r="2711" spans="13:15">
      <c r="M2711" s="297"/>
      <c r="N2711" s="297"/>
      <c r="O2711" s="297"/>
    </row>
    <row r="2712" spans="13:15">
      <c r="M2712" s="297"/>
      <c r="N2712" s="297"/>
      <c r="O2712" s="297"/>
    </row>
    <row r="2713" spans="13:15">
      <c r="M2713" s="297"/>
      <c r="N2713" s="297"/>
      <c r="O2713" s="297"/>
    </row>
    <row r="2714" spans="13:15">
      <c r="M2714" s="297"/>
      <c r="N2714" s="297"/>
      <c r="O2714" s="297"/>
    </row>
    <row r="2715" spans="13:15">
      <c r="M2715" s="297"/>
      <c r="N2715" s="297"/>
      <c r="O2715" s="297"/>
    </row>
    <row r="2716" spans="13:15">
      <c r="M2716" s="297"/>
      <c r="N2716" s="297"/>
      <c r="O2716" s="297"/>
    </row>
    <row r="2717" spans="13:15">
      <c r="M2717" s="297"/>
      <c r="N2717" s="297"/>
      <c r="O2717" s="297"/>
    </row>
    <row r="2718" spans="13:15">
      <c r="M2718" s="297"/>
      <c r="N2718" s="297"/>
      <c r="O2718" s="297"/>
    </row>
    <row r="2719" spans="13:15">
      <c r="M2719" s="297"/>
      <c r="N2719" s="297"/>
      <c r="O2719" s="297"/>
    </row>
    <row r="2720" spans="13:15">
      <c r="M2720" s="297"/>
      <c r="N2720" s="297"/>
      <c r="O2720" s="297"/>
    </row>
    <row r="2721" spans="13:15">
      <c r="M2721" s="297"/>
      <c r="N2721" s="297"/>
      <c r="O2721" s="297"/>
    </row>
    <row r="2722" spans="13:15">
      <c r="M2722" s="297"/>
      <c r="N2722" s="297"/>
      <c r="O2722" s="297"/>
    </row>
    <row r="2723" spans="13:15">
      <c r="M2723" s="297"/>
      <c r="N2723" s="297"/>
      <c r="O2723" s="297"/>
    </row>
    <row r="2724" spans="13:15">
      <c r="M2724" s="297"/>
      <c r="N2724" s="297"/>
      <c r="O2724" s="297"/>
    </row>
    <row r="2725" spans="13:15">
      <c r="M2725" s="297"/>
      <c r="N2725" s="297"/>
      <c r="O2725" s="297"/>
    </row>
    <row r="2726" spans="13:15">
      <c r="M2726" s="297"/>
      <c r="N2726" s="297"/>
      <c r="O2726" s="297"/>
    </row>
    <row r="2727" spans="13:15">
      <c r="M2727" s="297"/>
      <c r="N2727" s="297"/>
      <c r="O2727" s="297"/>
    </row>
    <row r="2728" spans="13:15">
      <c r="M2728" s="297"/>
      <c r="N2728" s="297"/>
      <c r="O2728" s="297"/>
    </row>
    <row r="2729" spans="13:15">
      <c r="M2729" s="297"/>
      <c r="N2729" s="297"/>
      <c r="O2729" s="297"/>
    </row>
    <row r="2730" spans="13:15">
      <c r="M2730" s="297"/>
      <c r="N2730" s="297"/>
      <c r="O2730" s="297"/>
    </row>
    <row r="2731" spans="13:15">
      <c r="M2731" s="297"/>
      <c r="N2731" s="297"/>
      <c r="O2731" s="297"/>
    </row>
    <row r="2732" spans="13:15">
      <c r="M2732" s="297"/>
      <c r="N2732" s="297"/>
      <c r="O2732" s="297"/>
    </row>
    <row r="2733" spans="13:15">
      <c r="M2733" s="297"/>
      <c r="N2733" s="297"/>
      <c r="O2733" s="297"/>
    </row>
    <row r="2734" spans="13:15">
      <c r="M2734" s="297"/>
      <c r="N2734" s="297"/>
      <c r="O2734" s="297"/>
    </row>
    <row r="2735" spans="13:15">
      <c r="M2735" s="297"/>
      <c r="N2735" s="297"/>
      <c r="O2735" s="297"/>
    </row>
    <row r="2736" spans="13:15">
      <c r="M2736" s="297"/>
      <c r="N2736" s="297"/>
      <c r="O2736" s="297"/>
    </row>
    <row r="2737" spans="13:15">
      <c r="M2737" s="297"/>
      <c r="N2737" s="297"/>
      <c r="O2737" s="297"/>
    </row>
    <row r="2738" spans="13:15">
      <c r="M2738" s="297"/>
      <c r="N2738" s="297"/>
      <c r="O2738" s="297"/>
    </row>
    <row r="2739" spans="13:15">
      <c r="M2739" s="297"/>
      <c r="N2739" s="297"/>
      <c r="O2739" s="297"/>
    </row>
    <row r="2740" spans="13:15">
      <c r="M2740" s="297"/>
      <c r="N2740" s="297"/>
      <c r="O2740" s="297"/>
    </row>
    <row r="2741" spans="13:15">
      <c r="M2741" s="297"/>
      <c r="N2741" s="297"/>
      <c r="O2741" s="297"/>
    </row>
    <row r="2742" spans="13:15">
      <c r="M2742" s="297"/>
      <c r="N2742" s="297"/>
      <c r="O2742" s="297"/>
    </row>
    <row r="2743" spans="13:15">
      <c r="M2743" s="297"/>
      <c r="N2743" s="297"/>
      <c r="O2743" s="297"/>
    </row>
    <row r="2744" spans="13:15">
      <c r="M2744" s="297"/>
      <c r="N2744" s="297"/>
      <c r="O2744" s="297"/>
    </row>
    <row r="2745" spans="13:15">
      <c r="M2745" s="297"/>
      <c r="N2745" s="297"/>
      <c r="O2745" s="297"/>
    </row>
    <row r="2746" spans="13:15">
      <c r="M2746" s="297"/>
      <c r="N2746" s="297"/>
      <c r="O2746" s="297"/>
    </row>
    <row r="2747" spans="13:15">
      <c r="M2747" s="297"/>
      <c r="N2747" s="297"/>
      <c r="O2747" s="297"/>
    </row>
    <row r="2748" spans="13:15">
      <c r="M2748" s="297"/>
      <c r="N2748" s="297"/>
      <c r="O2748" s="297"/>
    </row>
    <row r="2749" spans="13:15">
      <c r="M2749" s="297"/>
      <c r="N2749" s="297"/>
      <c r="O2749" s="297"/>
    </row>
    <row r="2750" spans="13:15">
      <c r="M2750" s="297"/>
      <c r="N2750" s="297"/>
      <c r="O2750" s="297"/>
    </row>
    <row r="2751" spans="13:15">
      <c r="M2751" s="297"/>
      <c r="N2751" s="297"/>
      <c r="O2751" s="297"/>
    </row>
    <row r="2752" spans="13:15">
      <c r="M2752" s="297"/>
      <c r="N2752" s="297"/>
      <c r="O2752" s="297"/>
    </row>
    <row r="2753" spans="13:15">
      <c r="M2753" s="297"/>
      <c r="N2753" s="297"/>
      <c r="O2753" s="297"/>
    </row>
    <row r="2754" spans="13:15">
      <c r="M2754" s="297"/>
      <c r="N2754" s="297"/>
      <c r="O2754" s="297"/>
    </row>
    <row r="2755" spans="13:15">
      <c r="M2755" s="297"/>
      <c r="N2755" s="297"/>
      <c r="O2755" s="297"/>
    </row>
    <row r="2756" spans="13:15">
      <c r="M2756" s="297"/>
      <c r="N2756" s="297"/>
      <c r="O2756" s="297"/>
    </row>
    <row r="2757" spans="13:15">
      <c r="M2757" s="297"/>
      <c r="N2757" s="297"/>
      <c r="O2757" s="297"/>
    </row>
    <row r="2758" spans="13:15">
      <c r="M2758" s="297"/>
      <c r="N2758" s="297"/>
      <c r="O2758" s="297"/>
    </row>
    <row r="2759" spans="13:15">
      <c r="M2759" s="297"/>
      <c r="N2759" s="297"/>
      <c r="O2759" s="297"/>
    </row>
    <row r="2760" spans="13:15">
      <c r="M2760" s="297"/>
      <c r="N2760" s="297"/>
      <c r="O2760" s="297"/>
    </row>
    <row r="2761" spans="13:15">
      <c r="M2761" s="297"/>
      <c r="N2761" s="297"/>
      <c r="O2761" s="297"/>
    </row>
    <row r="2762" spans="13:15">
      <c r="M2762" s="297"/>
      <c r="N2762" s="297"/>
      <c r="O2762" s="297"/>
    </row>
    <row r="2763" spans="13:15">
      <c r="M2763" s="297"/>
      <c r="N2763" s="297"/>
      <c r="O2763" s="297"/>
    </row>
    <row r="2764" spans="13:15">
      <c r="M2764" s="297"/>
      <c r="N2764" s="297"/>
      <c r="O2764" s="297"/>
    </row>
    <row r="2765" spans="13:15">
      <c r="M2765" s="297"/>
      <c r="N2765" s="297"/>
      <c r="O2765" s="297"/>
    </row>
    <row r="2766" spans="13:15">
      <c r="M2766" s="297"/>
      <c r="N2766" s="297"/>
      <c r="O2766" s="297"/>
    </row>
    <row r="2767" spans="13:15">
      <c r="M2767" s="297"/>
      <c r="N2767" s="297"/>
      <c r="O2767" s="297"/>
    </row>
    <row r="2768" spans="13:15">
      <c r="M2768" s="297"/>
      <c r="N2768" s="297"/>
      <c r="O2768" s="297"/>
    </row>
    <row r="2769" spans="13:15">
      <c r="M2769" s="297"/>
      <c r="N2769" s="297"/>
      <c r="O2769" s="297"/>
    </row>
    <row r="2770" spans="13:15">
      <c r="M2770" s="297"/>
      <c r="N2770" s="297"/>
      <c r="O2770" s="297"/>
    </row>
    <row r="2771" spans="13:15">
      <c r="M2771" s="297"/>
      <c r="N2771" s="297"/>
      <c r="O2771" s="297"/>
    </row>
    <row r="2772" spans="13:15">
      <c r="M2772" s="297"/>
      <c r="N2772" s="297"/>
      <c r="O2772" s="297"/>
    </row>
    <row r="2773" spans="13:15">
      <c r="M2773" s="297"/>
      <c r="N2773" s="297"/>
      <c r="O2773" s="297"/>
    </row>
    <row r="2774" spans="13:15">
      <c r="M2774" s="297"/>
      <c r="N2774" s="297"/>
      <c r="O2774" s="297"/>
    </row>
    <row r="2775" spans="13:15">
      <c r="M2775" s="297"/>
      <c r="N2775" s="297"/>
      <c r="O2775" s="297"/>
    </row>
    <row r="2776" spans="13:15">
      <c r="M2776" s="297"/>
      <c r="N2776" s="297"/>
      <c r="O2776" s="297"/>
    </row>
    <row r="2777" spans="13:15">
      <c r="M2777" s="297"/>
      <c r="N2777" s="297"/>
      <c r="O2777" s="297"/>
    </row>
    <row r="2778" spans="13:15">
      <c r="M2778" s="297"/>
      <c r="N2778" s="297"/>
      <c r="O2778" s="297"/>
    </row>
    <row r="2779" spans="13:15">
      <c r="M2779" s="297"/>
      <c r="N2779" s="297"/>
      <c r="O2779" s="297"/>
    </row>
    <row r="2780" spans="13:15">
      <c r="M2780" s="297"/>
      <c r="N2780" s="297"/>
      <c r="O2780" s="297"/>
    </row>
    <row r="2781" spans="13:15">
      <c r="M2781" s="297"/>
      <c r="N2781" s="297"/>
      <c r="O2781" s="297"/>
    </row>
    <row r="2782" spans="13:15">
      <c r="M2782" s="297"/>
      <c r="N2782" s="297"/>
      <c r="O2782" s="297"/>
    </row>
    <row r="2783" spans="13:15">
      <c r="M2783" s="297"/>
      <c r="N2783" s="297"/>
      <c r="O2783" s="297"/>
    </row>
    <row r="2784" spans="13:15">
      <c r="M2784" s="297"/>
      <c r="N2784" s="297"/>
      <c r="O2784" s="297"/>
    </row>
    <row r="2785" spans="13:15">
      <c r="M2785" s="297"/>
      <c r="N2785" s="297"/>
      <c r="O2785" s="297"/>
    </row>
    <row r="2786" spans="13:15">
      <c r="M2786" s="297"/>
      <c r="N2786" s="297"/>
      <c r="O2786" s="297"/>
    </row>
    <row r="2787" spans="13:15">
      <c r="M2787" s="297"/>
      <c r="N2787" s="297"/>
      <c r="O2787" s="297"/>
    </row>
    <row r="2788" spans="13:15">
      <c r="M2788" s="297"/>
      <c r="N2788" s="297"/>
      <c r="O2788" s="297"/>
    </row>
    <row r="2789" spans="13:15">
      <c r="M2789" s="297"/>
      <c r="N2789" s="297"/>
      <c r="O2789" s="297"/>
    </row>
    <row r="2790" spans="13:15">
      <c r="M2790" s="297"/>
      <c r="N2790" s="297"/>
      <c r="O2790" s="297"/>
    </row>
    <row r="2791" spans="13:15">
      <c r="M2791" s="297"/>
      <c r="N2791" s="297"/>
      <c r="O2791" s="297"/>
    </row>
    <row r="2792" spans="13:15">
      <c r="M2792" s="297"/>
      <c r="N2792" s="297"/>
      <c r="O2792" s="297"/>
    </row>
    <row r="2793" spans="13:15">
      <c r="M2793" s="297"/>
      <c r="N2793" s="297"/>
      <c r="O2793" s="297"/>
    </row>
    <row r="2794" spans="13:15">
      <c r="M2794" s="297"/>
      <c r="N2794" s="297"/>
      <c r="O2794" s="297"/>
    </row>
    <row r="2795" spans="13:15">
      <c r="M2795" s="297"/>
      <c r="N2795" s="297"/>
      <c r="O2795" s="297"/>
    </row>
    <row r="2796" spans="13:15">
      <c r="M2796" s="297"/>
      <c r="N2796" s="297"/>
      <c r="O2796" s="297"/>
    </row>
    <row r="2797" spans="13:15">
      <c r="M2797" s="297"/>
      <c r="N2797" s="297"/>
      <c r="O2797" s="297"/>
    </row>
    <row r="2798" spans="13:15">
      <c r="M2798" s="297"/>
      <c r="N2798" s="297"/>
      <c r="O2798" s="297"/>
    </row>
    <row r="2799" spans="13:15">
      <c r="M2799" s="297"/>
      <c r="N2799" s="297"/>
      <c r="O2799" s="297"/>
    </row>
    <row r="2800" spans="13:15">
      <c r="M2800" s="297"/>
      <c r="N2800" s="297"/>
      <c r="O2800" s="297"/>
    </row>
    <row r="2801" spans="13:15">
      <c r="M2801" s="297"/>
      <c r="N2801" s="297"/>
      <c r="O2801" s="297"/>
    </row>
    <row r="2802" spans="13:15">
      <c r="M2802" s="297"/>
      <c r="N2802" s="297"/>
      <c r="O2802" s="297"/>
    </row>
    <row r="2803" spans="13:15">
      <c r="M2803" s="297"/>
      <c r="N2803" s="297"/>
      <c r="O2803" s="297"/>
    </row>
    <row r="2804" spans="13:15">
      <c r="M2804" s="297"/>
      <c r="N2804" s="297"/>
      <c r="O2804" s="297"/>
    </row>
    <row r="2805" spans="13:15">
      <c r="M2805" s="297"/>
      <c r="N2805" s="297"/>
      <c r="O2805" s="297"/>
    </row>
    <row r="2806" spans="13:15">
      <c r="M2806" s="297"/>
      <c r="N2806" s="297"/>
      <c r="O2806" s="297"/>
    </row>
    <row r="2807" spans="13:15">
      <c r="M2807" s="297"/>
      <c r="N2807" s="297"/>
      <c r="O2807" s="297"/>
    </row>
    <row r="2808" spans="13:15">
      <c r="M2808" s="297"/>
      <c r="N2808" s="297"/>
      <c r="O2808" s="297"/>
    </row>
    <row r="2809" spans="13:15">
      <c r="M2809" s="297"/>
      <c r="N2809" s="297"/>
      <c r="O2809" s="297"/>
    </row>
    <row r="2810" spans="13:15">
      <c r="M2810" s="297"/>
      <c r="N2810" s="297"/>
      <c r="O2810" s="297"/>
    </row>
    <row r="2811" spans="13:15">
      <c r="M2811" s="297"/>
      <c r="N2811" s="297"/>
      <c r="O2811" s="297"/>
    </row>
    <row r="2812" spans="13:15">
      <c r="M2812" s="297"/>
      <c r="N2812" s="297"/>
      <c r="O2812" s="297"/>
    </row>
    <row r="2813" spans="13:15">
      <c r="M2813" s="297"/>
      <c r="N2813" s="297"/>
      <c r="O2813" s="297"/>
    </row>
    <row r="2814" spans="13:15">
      <c r="M2814" s="297"/>
      <c r="N2814" s="297"/>
      <c r="O2814" s="297"/>
    </row>
    <row r="2815" spans="13:15">
      <c r="M2815" s="297"/>
      <c r="N2815" s="297"/>
      <c r="O2815" s="297"/>
    </row>
    <row r="2816" spans="13:15">
      <c r="M2816" s="297"/>
      <c r="N2816" s="297"/>
      <c r="O2816" s="297"/>
    </row>
    <row r="2817" spans="13:15">
      <c r="M2817" s="297"/>
      <c r="N2817" s="297"/>
      <c r="O2817" s="297"/>
    </row>
    <row r="2818" spans="13:15">
      <c r="M2818" s="297"/>
      <c r="N2818" s="297"/>
      <c r="O2818" s="297"/>
    </row>
    <row r="2819" spans="13:15">
      <c r="M2819" s="297"/>
      <c r="N2819" s="297"/>
      <c r="O2819" s="297"/>
    </row>
    <row r="2820" spans="13:15">
      <c r="M2820" s="297"/>
      <c r="N2820" s="297"/>
      <c r="O2820" s="297"/>
    </row>
    <row r="2821" spans="13:15">
      <c r="M2821" s="297"/>
      <c r="N2821" s="297"/>
      <c r="O2821" s="297"/>
    </row>
    <row r="2822" spans="13:15">
      <c r="M2822" s="297"/>
      <c r="N2822" s="297"/>
      <c r="O2822" s="297"/>
    </row>
    <row r="2823" spans="13:15">
      <c r="M2823" s="297"/>
      <c r="N2823" s="297"/>
      <c r="O2823" s="297"/>
    </row>
    <row r="2824" spans="13:15">
      <c r="M2824" s="297"/>
      <c r="N2824" s="297"/>
      <c r="O2824" s="297"/>
    </row>
    <row r="2825" spans="13:15">
      <c r="M2825" s="297"/>
      <c r="N2825" s="297"/>
      <c r="O2825" s="297"/>
    </row>
    <row r="2826" spans="13:15">
      <c r="M2826" s="297"/>
      <c r="N2826" s="297"/>
      <c r="O2826" s="297"/>
    </row>
    <row r="2827" spans="13:15">
      <c r="M2827" s="297"/>
      <c r="N2827" s="297"/>
      <c r="O2827" s="297"/>
    </row>
    <row r="2828" spans="13:15">
      <c r="M2828" s="297"/>
      <c r="N2828" s="297"/>
      <c r="O2828" s="297"/>
    </row>
    <row r="2829" spans="13:15">
      <c r="M2829" s="297"/>
      <c r="N2829" s="297"/>
      <c r="O2829" s="297"/>
    </row>
    <row r="2830" spans="13:15">
      <c r="M2830" s="297"/>
      <c r="N2830" s="297"/>
      <c r="O2830" s="297"/>
    </row>
    <row r="2831" spans="13:15">
      <c r="M2831" s="297"/>
      <c r="N2831" s="297"/>
      <c r="O2831" s="297"/>
    </row>
    <row r="2832" spans="13:15">
      <c r="M2832" s="297"/>
      <c r="N2832" s="297"/>
      <c r="O2832" s="297"/>
    </row>
    <row r="2833" spans="13:15">
      <c r="M2833" s="297"/>
      <c r="N2833" s="297"/>
      <c r="O2833" s="297"/>
    </row>
    <row r="2834" spans="13:15">
      <c r="M2834" s="297"/>
      <c r="N2834" s="297"/>
      <c r="O2834" s="297"/>
    </row>
    <row r="2835" spans="13:15">
      <c r="M2835" s="297"/>
      <c r="N2835" s="297"/>
      <c r="O2835" s="297"/>
    </row>
    <row r="2836" spans="13:15">
      <c r="M2836" s="297"/>
      <c r="N2836" s="297"/>
      <c r="O2836" s="297"/>
    </row>
    <row r="2837" spans="13:15">
      <c r="M2837" s="297"/>
      <c r="N2837" s="297"/>
      <c r="O2837" s="297"/>
    </row>
    <row r="2838" spans="13:15">
      <c r="M2838" s="297"/>
      <c r="N2838" s="297"/>
      <c r="O2838" s="297"/>
    </row>
    <row r="2839" spans="13:15">
      <c r="M2839" s="297"/>
      <c r="N2839" s="297"/>
      <c r="O2839" s="297"/>
    </row>
    <row r="2840" spans="13:15">
      <c r="M2840" s="297"/>
      <c r="N2840" s="297"/>
      <c r="O2840" s="297"/>
    </row>
    <row r="2841" spans="13:15">
      <c r="M2841" s="297"/>
      <c r="N2841" s="297"/>
      <c r="O2841" s="297"/>
    </row>
    <row r="2842" spans="13:15">
      <c r="M2842" s="297"/>
      <c r="N2842" s="297"/>
      <c r="O2842" s="297"/>
    </row>
    <row r="2843" spans="13:15">
      <c r="M2843" s="297"/>
      <c r="N2843" s="297"/>
      <c r="O2843" s="297"/>
    </row>
    <row r="2844" spans="13:15">
      <c r="M2844" s="297"/>
      <c r="N2844" s="297"/>
      <c r="O2844" s="297"/>
    </row>
    <row r="2845" spans="13:15">
      <c r="M2845" s="297"/>
      <c r="N2845" s="297"/>
      <c r="O2845" s="297"/>
    </row>
    <row r="2846" spans="13:15">
      <c r="M2846" s="297"/>
      <c r="N2846" s="297"/>
      <c r="O2846" s="297"/>
    </row>
    <row r="2847" spans="13:15">
      <c r="M2847" s="297"/>
      <c r="N2847" s="297"/>
      <c r="O2847" s="297"/>
    </row>
    <row r="2848" spans="13:15">
      <c r="M2848" s="297"/>
      <c r="N2848" s="297"/>
      <c r="O2848" s="297"/>
    </row>
    <row r="2849" spans="13:15">
      <c r="M2849" s="297"/>
      <c r="N2849" s="297"/>
      <c r="O2849" s="297"/>
    </row>
    <row r="2850" spans="13:15">
      <c r="M2850" s="297"/>
      <c r="N2850" s="297"/>
      <c r="O2850" s="297"/>
    </row>
    <row r="2851" spans="13:15">
      <c r="M2851" s="297"/>
      <c r="N2851" s="297"/>
      <c r="O2851" s="297"/>
    </row>
    <row r="2852" spans="13:15">
      <c r="M2852" s="297"/>
      <c r="N2852" s="297"/>
      <c r="O2852" s="297"/>
    </row>
    <row r="2853" spans="13:15">
      <c r="M2853" s="297"/>
      <c r="N2853" s="297"/>
      <c r="O2853" s="297"/>
    </row>
    <row r="2854" spans="13:15">
      <c r="M2854" s="297"/>
      <c r="N2854" s="297"/>
      <c r="O2854" s="297"/>
    </row>
    <row r="2855" spans="13:15">
      <c r="M2855" s="297"/>
      <c r="N2855" s="297"/>
      <c r="O2855" s="297"/>
    </row>
    <row r="2856" spans="13:15">
      <c r="M2856" s="297"/>
      <c r="N2856" s="297"/>
      <c r="O2856" s="297"/>
    </row>
    <row r="2857" spans="13:15">
      <c r="M2857" s="297"/>
      <c r="N2857" s="297"/>
      <c r="O2857" s="297"/>
    </row>
    <row r="2858" spans="13:15">
      <c r="M2858" s="297"/>
      <c r="N2858" s="297"/>
      <c r="O2858" s="297"/>
    </row>
    <row r="2859" spans="13:15">
      <c r="M2859" s="297"/>
      <c r="N2859" s="297"/>
      <c r="O2859" s="297"/>
    </row>
    <row r="2860" spans="13:15">
      <c r="M2860" s="297"/>
      <c r="N2860" s="297"/>
      <c r="O2860" s="297"/>
    </row>
    <row r="2861" spans="13:15">
      <c r="M2861" s="297"/>
      <c r="N2861" s="297"/>
      <c r="O2861" s="297"/>
    </row>
    <row r="2862" spans="13:15">
      <c r="M2862" s="297"/>
      <c r="N2862" s="297"/>
      <c r="O2862" s="297"/>
    </row>
    <row r="2863" spans="13:15">
      <c r="M2863" s="297"/>
      <c r="N2863" s="297"/>
      <c r="O2863" s="297"/>
    </row>
    <row r="2864" spans="13:15">
      <c r="M2864" s="297"/>
      <c r="N2864" s="297"/>
      <c r="O2864" s="297"/>
    </row>
    <row r="2865" spans="13:15">
      <c r="M2865" s="297"/>
      <c r="N2865" s="297"/>
      <c r="O2865" s="297"/>
    </row>
    <row r="2866" spans="13:15">
      <c r="M2866" s="297"/>
      <c r="N2866" s="297"/>
      <c r="O2866" s="297"/>
    </row>
    <row r="2867" spans="13:15">
      <c r="M2867" s="297"/>
      <c r="N2867" s="297"/>
      <c r="O2867" s="297"/>
    </row>
    <row r="2868" spans="13:15">
      <c r="M2868" s="297"/>
      <c r="N2868" s="297"/>
      <c r="O2868" s="297"/>
    </row>
    <row r="2869" spans="13:15">
      <c r="M2869" s="297"/>
      <c r="N2869" s="297"/>
      <c r="O2869" s="297"/>
    </row>
    <row r="2870" spans="13:15">
      <c r="M2870" s="297"/>
      <c r="N2870" s="297"/>
      <c r="O2870" s="297"/>
    </row>
    <row r="2871" spans="13:15">
      <c r="M2871" s="297"/>
      <c r="N2871" s="297"/>
      <c r="O2871" s="297"/>
    </row>
    <row r="2872" spans="13:15">
      <c r="M2872" s="297"/>
      <c r="N2872" s="297"/>
      <c r="O2872" s="297"/>
    </row>
    <row r="2873" spans="13:15">
      <c r="M2873" s="297"/>
      <c r="N2873" s="297"/>
      <c r="O2873" s="297"/>
    </row>
    <row r="2874" spans="13:15">
      <c r="M2874" s="297"/>
      <c r="N2874" s="297"/>
      <c r="O2874" s="297"/>
    </row>
    <row r="2875" spans="13:15">
      <c r="M2875" s="297"/>
      <c r="N2875" s="297"/>
      <c r="O2875" s="297"/>
    </row>
    <row r="2876" spans="13:15">
      <c r="M2876" s="297"/>
      <c r="N2876" s="297"/>
      <c r="O2876" s="297"/>
    </row>
    <row r="2877" spans="13:15">
      <c r="M2877" s="297"/>
      <c r="N2877" s="297"/>
      <c r="O2877" s="297"/>
    </row>
    <row r="2878" spans="13:15">
      <c r="M2878" s="297"/>
      <c r="N2878" s="297"/>
      <c r="O2878" s="297"/>
    </row>
    <row r="2879" spans="13:15">
      <c r="M2879" s="297"/>
      <c r="N2879" s="297"/>
      <c r="O2879" s="297"/>
    </row>
    <row r="2880" spans="13:15">
      <c r="M2880" s="297"/>
      <c r="N2880" s="297"/>
      <c r="O2880" s="297"/>
    </row>
    <row r="2881" spans="13:15">
      <c r="M2881" s="297"/>
      <c r="N2881" s="297"/>
      <c r="O2881" s="297"/>
    </row>
    <row r="2882" spans="13:15">
      <c r="M2882" s="297"/>
      <c r="N2882" s="297"/>
      <c r="O2882" s="297"/>
    </row>
    <row r="2883" spans="13:15">
      <c r="M2883" s="297"/>
      <c r="N2883" s="297"/>
      <c r="O2883" s="297"/>
    </row>
    <row r="2884" spans="13:15">
      <c r="M2884" s="297"/>
      <c r="N2884" s="297"/>
      <c r="O2884" s="297"/>
    </row>
    <row r="2885" spans="13:15">
      <c r="M2885" s="297"/>
      <c r="N2885" s="297"/>
      <c r="O2885" s="297"/>
    </row>
    <row r="2886" spans="13:15">
      <c r="M2886" s="297"/>
      <c r="N2886" s="297"/>
      <c r="O2886" s="297"/>
    </row>
    <row r="2887" spans="13:15">
      <c r="M2887" s="297"/>
      <c r="N2887" s="297"/>
      <c r="O2887" s="297"/>
    </row>
    <row r="2888" spans="13:15">
      <c r="M2888" s="297"/>
      <c r="N2888" s="297"/>
      <c r="O2888" s="297"/>
    </row>
    <row r="2889" spans="13:15">
      <c r="M2889" s="297"/>
      <c r="N2889" s="297"/>
      <c r="O2889" s="297"/>
    </row>
    <row r="2890" spans="13:15">
      <c r="M2890" s="297"/>
      <c r="N2890" s="297"/>
      <c r="O2890" s="297"/>
    </row>
    <row r="2891" spans="13:15">
      <c r="M2891" s="297"/>
      <c r="N2891" s="297"/>
      <c r="O2891" s="297"/>
    </row>
    <row r="2892" spans="13:15">
      <c r="M2892" s="297"/>
      <c r="N2892" s="297"/>
      <c r="O2892" s="297"/>
    </row>
    <row r="2893" spans="13:15">
      <c r="M2893" s="297"/>
      <c r="N2893" s="297"/>
      <c r="O2893" s="297"/>
    </row>
    <row r="2894" spans="13:15">
      <c r="M2894" s="297"/>
      <c r="N2894" s="297"/>
      <c r="O2894" s="297"/>
    </row>
    <row r="2895" spans="13:15">
      <c r="M2895" s="297"/>
      <c r="N2895" s="297"/>
      <c r="O2895" s="297"/>
    </row>
    <row r="2896" spans="13:15">
      <c r="M2896" s="297"/>
      <c r="N2896" s="297"/>
      <c r="O2896" s="297"/>
    </row>
    <row r="2897" spans="13:15">
      <c r="M2897" s="297"/>
      <c r="N2897" s="297"/>
      <c r="O2897" s="297"/>
    </row>
    <row r="2898" spans="13:15">
      <c r="M2898" s="297"/>
      <c r="N2898" s="297"/>
      <c r="O2898" s="297"/>
    </row>
    <row r="2899" spans="13:15">
      <c r="M2899" s="297"/>
      <c r="N2899" s="297"/>
      <c r="O2899" s="297"/>
    </row>
    <row r="2900" spans="13:15">
      <c r="M2900" s="297"/>
      <c r="N2900" s="297"/>
      <c r="O2900" s="297"/>
    </row>
    <row r="2901" spans="13:15">
      <c r="M2901" s="297"/>
      <c r="N2901" s="297"/>
      <c r="O2901" s="297"/>
    </row>
    <row r="2902" spans="13:15">
      <c r="M2902" s="297"/>
      <c r="N2902" s="297"/>
      <c r="O2902" s="297"/>
    </row>
    <row r="2903" spans="13:15">
      <c r="M2903" s="297"/>
      <c r="N2903" s="297"/>
      <c r="O2903" s="297"/>
    </row>
    <row r="2904" spans="13:15">
      <c r="M2904" s="297"/>
      <c r="N2904" s="297"/>
      <c r="O2904" s="297"/>
    </row>
    <row r="2905" spans="13:15">
      <c r="M2905" s="297"/>
      <c r="N2905" s="297"/>
      <c r="O2905" s="297"/>
    </row>
    <row r="2906" spans="13:15">
      <c r="M2906" s="297"/>
      <c r="N2906" s="297"/>
      <c r="O2906" s="297"/>
    </row>
    <row r="2907" spans="13:15">
      <c r="M2907" s="297"/>
      <c r="N2907" s="297"/>
      <c r="O2907" s="297"/>
    </row>
    <row r="2908" spans="13:15">
      <c r="M2908" s="297"/>
      <c r="N2908" s="297"/>
      <c r="O2908" s="297"/>
    </row>
    <row r="2909" spans="13:15">
      <c r="M2909" s="297"/>
      <c r="N2909" s="297"/>
      <c r="O2909" s="297"/>
    </row>
    <row r="2910" spans="13:15">
      <c r="M2910" s="297"/>
      <c r="N2910" s="297"/>
      <c r="O2910" s="297"/>
    </row>
    <row r="2911" spans="13:15">
      <c r="M2911" s="297"/>
      <c r="N2911" s="297"/>
      <c r="O2911" s="297"/>
    </row>
    <row r="2912" spans="13:15">
      <c r="M2912" s="297"/>
      <c r="N2912" s="297"/>
      <c r="O2912" s="297"/>
    </row>
    <row r="2913" spans="13:15">
      <c r="M2913" s="297"/>
      <c r="N2913" s="297"/>
      <c r="O2913" s="297"/>
    </row>
    <row r="2914" spans="13:15">
      <c r="M2914" s="297"/>
      <c r="N2914" s="297"/>
      <c r="O2914" s="297"/>
    </row>
    <row r="2915" spans="13:15">
      <c r="M2915" s="297"/>
      <c r="N2915" s="297"/>
      <c r="O2915" s="297"/>
    </row>
    <row r="2916" spans="13:15">
      <c r="M2916" s="297"/>
      <c r="N2916" s="297"/>
      <c r="O2916" s="297"/>
    </row>
    <row r="2917" spans="13:15">
      <c r="M2917" s="297"/>
      <c r="N2917" s="297"/>
      <c r="O2917" s="297"/>
    </row>
    <row r="2918" spans="13:15">
      <c r="M2918" s="297"/>
      <c r="N2918" s="297"/>
      <c r="O2918" s="297"/>
    </row>
    <row r="2919" spans="13:15">
      <c r="M2919" s="297"/>
      <c r="N2919" s="297"/>
      <c r="O2919" s="297"/>
    </row>
    <row r="2920" spans="13:15">
      <c r="M2920" s="297"/>
      <c r="N2920" s="297"/>
      <c r="O2920" s="297"/>
    </row>
    <row r="2921" spans="13:15">
      <c r="M2921" s="297"/>
      <c r="N2921" s="297"/>
      <c r="O2921" s="297"/>
    </row>
    <row r="2922" spans="13:15">
      <c r="M2922" s="297"/>
      <c r="N2922" s="297"/>
      <c r="O2922" s="297"/>
    </row>
    <row r="2923" spans="13:15">
      <c r="M2923" s="297"/>
      <c r="N2923" s="297"/>
      <c r="O2923" s="297"/>
    </row>
    <row r="2924" spans="13:15">
      <c r="M2924" s="297"/>
      <c r="N2924" s="297"/>
      <c r="O2924" s="297"/>
    </row>
    <row r="2925" spans="13:15">
      <c r="M2925" s="297"/>
      <c r="N2925" s="297"/>
      <c r="O2925" s="297"/>
    </row>
    <row r="2926" spans="13:15">
      <c r="M2926" s="297"/>
      <c r="N2926" s="297"/>
      <c r="O2926" s="297"/>
    </row>
    <row r="2927" spans="13:15">
      <c r="M2927" s="297"/>
      <c r="N2927" s="297"/>
      <c r="O2927" s="297"/>
    </row>
    <row r="2928" spans="13:15">
      <c r="M2928" s="297"/>
      <c r="N2928" s="297"/>
      <c r="O2928" s="297"/>
    </row>
    <row r="2929" spans="13:15">
      <c r="M2929" s="297"/>
      <c r="N2929" s="297"/>
      <c r="O2929" s="297"/>
    </row>
    <row r="2930" spans="13:15">
      <c r="M2930" s="297"/>
      <c r="N2930" s="297"/>
      <c r="O2930" s="297"/>
    </row>
    <row r="2931" spans="13:15">
      <c r="M2931" s="297"/>
      <c r="N2931" s="297"/>
      <c r="O2931" s="297"/>
    </row>
    <row r="2932" spans="13:15">
      <c r="M2932" s="297"/>
      <c r="N2932" s="297"/>
      <c r="O2932" s="297"/>
    </row>
    <row r="2933" spans="13:15">
      <c r="M2933" s="297"/>
      <c r="N2933" s="297"/>
      <c r="O2933" s="297"/>
    </row>
    <row r="2934" spans="13:15">
      <c r="M2934" s="297"/>
      <c r="N2934" s="297"/>
      <c r="O2934" s="297"/>
    </row>
    <row r="2935" spans="13:15">
      <c r="M2935" s="297"/>
      <c r="N2935" s="297"/>
      <c r="O2935" s="297"/>
    </row>
    <row r="2936" spans="13:15">
      <c r="M2936" s="297"/>
      <c r="N2936" s="297"/>
      <c r="O2936" s="297"/>
    </row>
    <row r="2937" spans="13:15">
      <c r="M2937" s="297"/>
      <c r="N2937" s="297"/>
      <c r="O2937" s="297"/>
    </row>
    <row r="2938" spans="13:15">
      <c r="M2938" s="297"/>
      <c r="N2938" s="297"/>
      <c r="O2938" s="297"/>
    </row>
    <row r="2939" spans="13:15">
      <c r="M2939" s="297"/>
      <c r="N2939" s="297"/>
      <c r="O2939" s="297"/>
    </row>
    <row r="2940" spans="13:15">
      <c r="M2940" s="297"/>
      <c r="N2940" s="297"/>
      <c r="O2940" s="297"/>
    </row>
    <row r="2941" spans="13:15">
      <c r="M2941" s="297"/>
      <c r="N2941" s="297"/>
      <c r="O2941" s="297"/>
    </row>
    <row r="2942" spans="13:15">
      <c r="M2942" s="297"/>
      <c r="N2942" s="297"/>
      <c r="O2942" s="297"/>
    </row>
    <row r="2943" spans="13:15">
      <c r="M2943" s="297"/>
      <c r="N2943" s="297"/>
      <c r="O2943" s="297"/>
    </row>
    <row r="2944" spans="13:15">
      <c r="M2944" s="297"/>
      <c r="N2944" s="297"/>
      <c r="O2944" s="297"/>
    </row>
    <row r="2945" spans="13:15">
      <c r="M2945" s="297"/>
      <c r="N2945" s="297"/>
      <c r="O2945" s="297"/>
    </row>
    <row r="2946" spans="13:15">
      <c r="M2946" s="297"/>
      <c r="N2946" s="297"/>
      <c r="O2946" s="297"/>
    </row>
    <row r="2947" spans="13:15">
      <c r="M2947" s="297"/>
      <c r="N2947" s="297"/>
      <c r="O2947" s="297"/>
    </row>
    <row r="2948" spans="13:15">
      <c r="M2948" s="297"/>
      <c r="N2948" s="297"/>
      <c r="O2948" s="297"/>
    </row>
    <row r="2949" spans="13:15">
      <c r="M2949" s="297"/>
      <c r="N2949" s="297"/>
      <c r="O2949" s="297"/>
    </row>
    <row r="2950" spans="13:15">
      <c r="M2950" s="297"/>
      <c r="N2950" s="297"/>
      <c r="O2950" s="297"/>
    </row>
    <row r="2951" spans="13:15">
      <c r="M2951" s="297"/>
      <c r="N2951" s="297"/>
      <c r="O2951" s="297"/>
    </row>
    <row r="2952" spans="13:15">
      <c r="M2952" s="297"/>
      <c r="N2952" s="297"/>
      <c r="O2952" s="297"/>
    </row>
    <row r="2953" spans="13:15">
      <c r="M2953" s="297"/>
      <c r="N2953" s="297"/>
      <c r="O2953" s="297"/>
    </row>
    <row r="2954" spans="13:15">
      <c r="M2954" s="297"/>
      <c r="N2954" s="297"/>
      <c r="O2954" s="297"/>
    </row>
    <row r="2955" spans="13:15">
      <c r="M2955" s="297"/>
      <c r="N2955" s="297"/>
      <c r="O2955" s="297"/>
    </row>
    <row r="2956" spans="13:15">
      <c r="M2956" s="297"/>
      <c r="N2956" s="297"/>
      <c r="O2956" s="297"/>
    </row>
    <row r="2957" spans="13:15">
      <c r="M2957" s="297"/>
      <c r="N2957" s="297"/>
      <c r="O2957" s="297"/>
    </row>
    <row r="2958" spans="13:15">
      <c r="M2958" s="297"/>
      <c r="N2958" s="297"/>
      <c r="O2958" s="297"/>
    </row>
    <row r="2959" spans="13:15">
      <c r="M2959" s="297"/>
      <c r="N2959" s="297"/>
      <c r="O2959" s="297"/>
    </row>
    <row r="2960" spans="13:15">
      <c r="M2960" s="297"/>
      <c r="N2960" s="297"/>
      <c r="O2960" s="297"/>
    </row>
    <row r="2961" spans="13:15">
      <c r="M2961" s="297"/>
      <c r="N2961" s="297"/>
      <c r="O2961" s="297"/>
    </row>
    <row r="2962" spans="13:15">
      <c r="M2962" s="297"/>
      <c r="N2962" s="297"/>
      <c r="O2962" s="297"/>
    </row>
    <row r="2963" spans="13:15">
      <c r="M2963" s="297"/>
      <c r="N2963" s="297"/>
      <c r="O2963" s="297"/>
    </row>
    <row r="2964" spans="13:15">
      <c r="M2964" s="297"/>
      <c r="N2964" s="297"/>
      <c r="O2964" s="297"/>
    </row>
    <row r="2965" spans="13:15">
      <c r="M2965" s="297"/>
      <c r="N2965" s="297"/>
      <c r="O2965" s="297"/>
    </row>
    <row r="2966" spans="13:15">
      <c r="M2966" s="297"/>
      <c r="N2966" s="297"/>
      <c r="O2966" s="297"/>
    </row>
    <row r="2967" spans="13:15">
      <c r="M2967" s="297"/>
      <c r="N2967" s="297"/>
      <c r="O2967" s="297"/>
    </row>
    <row r="2968" spans="13:15">
      <c r="M2968" s="297"/>
      <c r="N2968" s="297"/>
      <c r="O2968" s="297"/>
    </row>
    <row r="2969" spans="13:15">
      <c r="M2969" s="297"/>
      <c r="N2969" s="297"/>
      <c r="O2969" s="297"/>
    </row>
    <row r="2970" spans="13:15">
      <c r="M2970" s="297"/>
      <c r="N2970" s="297"/>
      <c r="O2970" s="297"/>
    </row>
    <row r="2971" spans="13:15">
      <c r="M2971" s="297"/>
      <c r="N2971" s="297"/>
      <c r="O2971" s="297"/>
    </row>
    <row r="2972" spans="13:15">
      <c r="M2972" s="297"/>
      <c r="N2972" s="297"/>
      <c r="O2972" s="297"/>
    </row>
    <row r="2973" spans="13:15">
      <c r="M2973" s="297"/>
      <c r="N2973" s="297"/>
      <c r="O2973" s="297"/>
    </row>
    <row r="2974" spans="13:15">
      <c r="M2974" s="297"/>
      <c r="N2974" s="297"/>
      <c r="O2974" s="297"/>
    </row>
    <row r="2975" spans="13:15">
      <c r="M2975" s="297"/>
      <c r="N2975" s="297"/>
      <c r="O2975" s="297"/>
    </row>
    <row r="2976" spans="13:15">
      <c r="M2976" s="297"/>
      <c r="N2976" s="297"/>
      <c r="O2976" s="297"/>
    </row>
    <row r="2977" spans="13:15">
      <c r="M2977" s="297"/>
      <c r="N2977" s="297"/>
      <c r="O2977" s="297"/>
    </row>
    <row r="2978" spans="13:15">
      <c r="M2978" s="297"/>
      <c r="N2978" s="297"/>
      <c r="O2978" s="297"/>
    </row>
    <row r="2979" spans="13:15">
      <c r="M2979" s="297"/>
      <c r="N2979" s="297"/>
      <c r="O2979" s="297"/>
    </row>
    <row r="2980" spans="13:15">
      <c r="M2980" s="297"/>
      <c r="N2980" s="297"/>
      <c r="O2980" s="297"/>
    </row>
    <row r="2981" spans="13:15">
      <c r="M2981" s="297"/>
      <c r="N2981" s="297"/>
      <c r="O2981" s="297"/>
    </row>
    <row r="2982" spans="13:15">
      <c r="M2982" s="297"/>
      <c r="N2982" s="297"/>
      <c r="O2982" s="297"/>
    </row>
    <row r="2983" spans="13:15">
      <c r="M2983" s="297"/>
      <c r="N2983" s="297"/>
      <c r="O2983" s="297"/>
    </row>
    <row r="2984" spans="13:15">
      <c r="M2984" s="297"/>
      <c r="N2984" s="297"/>
      <c r="O2984" s="297"/>
    </row>
    <row r="2985" spans="13:15">
      <c r="M2985" s="297"/>
      <c r="N2985" s="297"/>
      <c r="O2985" s="297"/>
    </row>
    <row r="2986" spans="13:15">
      <c r="M2986" s="297"/>
      <c r="N2986" s="297"/>
      <c r="O2986" s="297"/>
    </row>
    <row r="2987" spans="13:15">
      <c r="M2987" s="297"/>
      <c r="N2987" s="297"/>
      <c r="O2987" s="297"/>
    </row>
    <row r="2988" spans="13:15">
      <c r="M2988" s="297"/>
      <c r="N2988" s="297"/>
      <c r="O2988" s="297"/>
    </row>
    <row r="2989" spans="13:15">
      <c r="M2989" s="297"/>
      <c r="N2989" s="297"/>
      <c r="O2989" s="297"/>
    </row>
    <row r="2990" spans="13:15">
      <c r="M2990" s="297"/>
      <c r="N2990" s="297"/>
      <c r="O2990" s="297"/>
    </row>
    <row r="2991" spans="13:15">
      <c r="M2991" s="297"/>
      <c r="N2991" s="297"/>
      <c r="O2991" s="297"/>
    </row>
    <row r="2992" spans="13:15">
      <c r="M2992" s="297"/>
      <c r="N2992" s="297"/>
      <c r="O2992" s="297"/>
    </row>
    <row r="2993" spans="13:15">
      <c r="M2993" s="297"/>
      <c r="N2993" s="297"/>
      <c r="O2993" s="297"/>
    </row>
    <row r="2994" spans="13:15">
      <c r="M2994" s="297"/>
      <c r="N2994" s="297"/>
      <c r="O2994" s="297"/>
    </row>
    <row r="2995" spans="13:15">
      <c r="M2995" s="297"/>
      <c r="N2995" s="297"/>
      <c r="O2995" s="297"/>
    </row>
    <row r="2996" spans="13:15">
      <c r="M2996" s="297"/>
      <c r="N2996" s="297"/>
      <c r="O2996" s="297"/>
    </row>
    <row r="2997" spans="13:15">
      <c r="M2997" s="297"/>
      <c r="N2997" s="297"/>
      <c r="O2997" s="297"/>
    </row>
    <row r="2998" spans="13:15">
      <c r="M2998" s="297"/>
      <c r="N2998" s="297"/>
      <c r="O2998" s="297"/>
    </row>
    <row r="2999" spans="13:15">
      <c r="M2999" s="297"/>
      <c r="N2999" s="297"/>
      <c r="O2999" s="297"/>
    </row>
    <row r="3000" spans="13:15">
      <c r="M3000" s="297"/>
      <c r="N3000" s="297"/>
      <c r="O3000" s="297"/>
    </row>
    <row r="3001" spans="13:15">
      <c r="M3001" s="297"/>
      <c r="N3001" s="297"/>
      <c r="O3001" s="297"/>
    </row>
    <row r="3002" spans="13:15">
      <c r="M3002" s="297"/>
      <c r="N3002" s="297"/>
      <c r="O3002" s="297"/>
    </row>
    <row r="3003" spans="13:15">
      <c r="M3003" s="297"/>
      <c r="N3003" s="297"/>
      <c r="O3003" s="297"/>
    </row>
    <row r="3004" spans="13:15">
      <c r="M3004" s="297"/>
      <c r="N3004" s="297"/>
      <c r="O3004" s="297"/>
    </row>
    <row r="3005" spans="13:15">
      <c r="M3005" s="297"/>
      <c r="N3005" s="297"/>
      <c r="O3005" s="297"/>
    </row>
    <row r="3006" spans="13:15">
      <c r="M3006" s="297"/>
      <c r="N3006" s="297"/>
      <c r="O3006" s="297"/>
    </row>
    <row r="3007" spans="13:15">
      <c r="M3007" s="297"/>
      <c r="N3007" s="297"/>
      <c r="O3007" s="297"/>
    </row>
    <row r="3008" spans="13:15">
      <c r="M3008" s="297"/>
      <c r="N3008" s="297"/>
      <c r="O3008" s="297"/>
    </row>
    <row r="3009" spans="13:15">
      <c r="M3009" s="297"/>
      <c r="N3009" s="297"/>
      <c r="O3009" s="297"/>
    </row>
    <row r="3010" spans="13:15">
      <c r="M3010" s="297"/>
      <c r="N3010" s="297"/>
      <c r="O3010" s="297"/>
    </row>
    <row r="3011" spans="13:15">
      <c r="M3011" s="297"/>
      <c r="N3011" s="297"/>
      <c r="O3011" s="297"/>
    </row>
    <row r="3012" spans="13:15">
      <c r="M3012" s="297"/>
      <c r="N3012" s="297"/>
      <c r="O3012" s="297"/>
    </row>
    <row r="3013" spans="13:15">
      <c r="M3013" s="297"/>
      <c r="N3013" s="297"/>
      <c r="O3013" s="297"/>
    </row>
    <row r="3014" spans="13:15">
      <c r="M3014" s="297"/>
      <c r="N3014" s="297"/>
      <c r="O3014" s="297"/>
    </row>
    <row r="3015" spans="13:15">
      <c r="M3015" s="297"/>
      <c r="N3015" s="297"/>
      <c r="O3015" s="297"/>
    </row>
    <row r="3016" spans="13:15">
      <c r="M3016" s="297"/>
      <c r="N3016" s="297"/>
      <c r="O3016" s="297"/>
    </row>
    <row r="3017" spans="13:15">
      <c r="M3017" s="297"/>
      <c r="N3017" s="297"/>
      <c r="O3017" s="297"/>
    </row>
    <row r="3018" spans="13:15">
      <c r="M3018" s="297"/>
      <c r="N3018" s="297"/>
      <c r="O3018" s="297"/>
    </row>
    <row r="3019" spans="13:15">
      <c r="M3019" s="297"/>
      <c r="N3019" s="297"/>
      <c r="O3019" s="297"/>
    </row>
    <row r="3020" spans="13:15">
      <c r="M3020" s="297"/>
      <c r="N3020" s="297"/>
      <c r="O3020" s="297"/>
    </row>
    <row r="3021" spans="13:15">
      <c r="M3021" s="297"/>
      <c r="N3021" s="297"/>
      <c r="O3021" s="297"/>
    </row>
    <row r="3022" spans="13:15">
      <c r="M3022" s="297"/>
      <c r="N3022" s="297"/>
      <c r="O3022" s="297"/>
    </row>
    <row r="3023" spans="13:15">
      <c r="M3023" s="297"/>
      <c r="N3023" s="297"/>
      <c r="O3023" s="297"/>
    </row>
    <row r="3024" spans="13:15">
      <c r="M3024" s="297"/>
      <c r="N3024" s="297"/>
      <c r="O3024" s="297"/>
    </row>
    <row r="3025" spans="13:15">
      <c r="M3025" s="297"/>
      <c r="N3025" s="297"/>
      <c r="O3025" s="297"/>
    </row>
    <row r="3026" spans="13:15">
      <c r="M3026" s="297"/>
      <c r="N3026" s="297"/>
      <c r="O3026" s="297"/>
    </row>
    <row r="3027" spans="13:15">
      <c r="M3027" s="297"/>
      <c r="N3027" s="297"/>
      <c r="O3027" s="297"/>
    </row>
    <row r="3028" spans="13:15">
      <c r="M3028" s="297"/>
      <c r="N3028" s="297"/>
      <c r="O3028" s="297"/>
    </row>
    <row r="3029" spans="13:15">
      <c r="M3029" s="297"/>
      <c r="N3029" s="297"/>
      <c r="O3029" s="297"/>
    </row>
    <row r="3030" spans="13:15">
      <c r="M3030" s="297"/>
      <c r="N3030" s="297"/>
      <c r="O3030" s="297"/>
    </row>
    <row r="3031" spans="13:15">
      <c r="M3031" s="297"/>
      <c r="N3031" s="297"/>
      <c r="O3031" s="297"/>
    </row>
    <row r="3032" spans="13:15">
      <c r="M3032" s="297"/>
      <c r="N3032" s="297"/>
      <c r="O3032" s="297"/>
    </row>
    <row r="3033" spans="13:15">
      <c r="M3033" s="297"/>
      <c r="N3033" s="297"/>
      <c r="O3033" s="297"/>
    </row>
    <row r="3034" spans="13:15">
      <c r="M3034" s="297"/>
      <c r="N3034" s="297"/>
      <c r="O3034" s="297"/>
    </row>
    <row r="3035" spans="13:15">
      <c r="M3035" s="297"/>
      <c r="N3035" s="297"/>
      <c r="O3035" s="297"/>
    </row>
    <row r="3036" spans="13:15">
      <c r="M3036" s="297"/>
      <c r="N3036" s="297"/>
      <c r="O3036" s="297"/>
    </row>
    <row r="3037" spans="13:15">
      <c r="M3037" s="297"/>
      <c r="N3037" s="297"/>
      <c r="O3037" s="297"/>
    </row>
    <row r="3038" spans="13:15">
      <c r="M3038" s="297"/>
      <c r="N3038" s="297"/>
      <c r="O3038" s="297"/>
    </row>
    <row r="3039" spans="13:15">
      <c r="M3039" s="297"/>
      <c r="N3039" s="297"/>
      <c r="O3039" s="297"/>
    </row>
    <row r="3040" spans="13:15">
      <c r="M3040" s="297"/>
      <c r="N3040" s="297"/>
      <c r="O3040" s="297"/>
    </row>
    <row r="3041" spans="13:15">
      <c r="M3041" s="297"/>
      <c r="N3041" s="297"/>
      <c r="O3041" s="297"/>
    </row>
    <row r="3042" spans="13:15">
      <c r="M3042" s="297"/>
      <c r="N3042" s="297"/>
      <c r="O3042" s="297"/>
    </row>
    <row r="3043" spans="13:15">
      <c r="M3043" s="297"/>
      <c r="N3043" s="297"/>
      <c r="O3043" s="297"/>
    </row>
    <row r="3044" spans="13:15">
      <c r="M3044" s="297"/>
      <c r="N3044" s="297"/>
      <c r="O3044" s="297"/>
    </row>
    <row r="3045" spans="13:15">
      <c r="M3045" s="297"/>
      <c r="N3045" s="297"/>
      <c r="O3045" s="297"/>
    </row>
    <row r="3046" spans="13:15">
      <c r="M3046" s="297"/>
      <c r="N3046" s="297"/>
      <c r="O3046" s="297"/>
    </row>
    <row r="3047" spans="13:15">
      <c r="M3047" s="297"/>
      <c r="N3047" s="297"/>
      <c r="O3047" s="297"/>
    </row>
    <row r="3048" spans="13:15">
      <c r="M3048" s="297"/>
      <c r="N3048" s="297"/>
      <c r="O3048" s="297"/>
    </row>
    <row r="3049" spans="13:15">
      <c r="M3049" s="297"/>
      <c r="N3049" s="297"/>
      <c r="O3049" s="297"/>
    </row>
    <row r="3050" spans="13:15">
      <c r="M3050" s="297"/>
      <c r="N3050" s="297"/>
      <c r="O3050" s="297"/>
    </row>
    <row r="3051" spans="13:15">
      <c r="M3051" s="297"/>
      <c r="N3051" s="297"/>
      <c r="O3051" s="297"/>
    </row>
    <row r="3052" spans="13:15">
      <c r="M3052" s="297"/>
      <c r="N3052" s="297"/>
      <c r="O3052" s="297"/>
    </row>
    <row r="3053" spans="13:15">
      <c r="M3053" s="297"/>
      <c r="N3053" s="297"/>
      <c r="O3053" s="297"/>
    </row>
    <row r="3054" spans="13:15">
      <c r="M3054" s="297"/>
      <c r="N3054" s="297"/>
      <c r="O3054" s="297"/>
    </row>
    <row r="3055" spans="13:15">
      <c r="M3055" s="297"/>
      <c r="N3055" s="297"/>
      <c r="O3055" s="297"/>
    </row>
    <row r="3056" spans="13:15">
      <c r="M3056" s="297"/>
      <c r="N3056" s="297"/>
      <c r="O3056" s="297"/>
    </row>
    <row r="3057" spans="13:15">
      <c r="M3057" s="297"/>
      <c r="N3057" s="297"/>
      <c r="O3057" s="297"/>
    </row>
    <row r="3058" spans="13:15">
      <c r="M3058" s="297"/>
      <c r="N3058" s="297"/>
      <c r="O3058" s="297"/>
    </row>
    <row r="3059" spans="13:15">
      <c r="M3059" s="297"/>
      <c r="N3059" s="297"/>
      <c r="O3059" s="297"/>
    </row>
    <row r="3060" spans="13:15">
      <c r="M3060" s="297"/>
      <c r="N3060" s="297"/>
      <c r="O3060" s="297"/>
    </row>
    <row r="3061" spans="13:15">
      <c r="M3061" s="297"/>
      <c r="N3061" s="297"/>
      <c r="O3061" s="297"/>
    </row>
    <row r="3062" spans="13:15">
      <c r="M3062" s="297"/>
      <c r="N3062" s="297"/>
      <c r="O3062" s="297"/>
    </row>
    <row r="3063" spans="13:15">
      <c r="M3063" s="297"/>
      <c r="N3063" s="297"/>
      <c r="O3063" s="297"/>
    </row>
    <row r="3064" spans="13:15">
      <c r="M3064" s="297"/>
      <c r="N3064" s="297"/>
      <c r="O3064" s="297"/>
    </row>
    <row r="3065" spans="13:15">
      <c r="M3065" s="297"/>
      <c r="N3065" s="297"/>
      <c r="O3065" s="297"/>
    </row>
    <row r="3066" spans="13:15">
      <c r="M3066" s="297"/>
      <c r="N3066" s="297"/>
      <c r="O3066" s="297"/>
    </row>
    <row r="3067" spans="13:15">
      <c r="M3067" s="297"/>
      <c r="N3067" s="297"/>
      <c r="O3067" s="297"/>
    </row>
    <row r="3068" spans="13:15">
      <c r="M3068" s="297"/>
      <c r="N3068" s="297"/>
      <c r="O3068" s="297"/>
    </row>
    <row r="3069" spans="13:15">
      <c r="M3069" s="297"/>
      <c r="N3069" s="297"/>
      <c r="O3069" s="297"/>
    </row>
    <row r="3070" spans="13:15">
      <c r="M3070" s="297"/>
      <c r="N3070" s="297"/>
      <c r="O3070" s="297"/>
    </row>
    <row r="3071" spans="13:15">
      <c r="M3071" s="297"/>
      <c r="N3071" s="297"/>
      <c r="O3071" s="297"/>
    </row>
    <row r="3072" spans="13:15">
      <c r="M3072" s="297"/>
      <c r="N3072" s="297"/>
      <c r="O3072" s="297"/>
    </row>
    <row r="3073" spans="13:15">
      <c r="M3073" s="297"/>
      <c r="N3073" s="297"/>
      <c r="O3073" s="297"/>
    </row>
    <row r="3074" spans="13:15">
      <c r="M3074" s="297"/>
      <c r="N3074" s="297"/>
      <c r="O3074" s="297"/>
    </row>
    <row r="3075" spans="13:15">
      <c r="M3075" s="297"/>
      <c r="N3075" s="297"/>
      <c r="O3075" s="297"/>
    </row>
    <row r="3076" spans="13:15">
      <c r="M3076" s="297"/>
      <c r="N3076" s="297"/>
      <c r="O3076" s="297"/>
    </row>
    <row r="3077" spans="13:15">
      <c r="M3077" s="297"/>
      <c r="N3077" s="297"/>
      <c r="O3077" s="297"/>
    </row>
    <row r="3078" spans="13:15">
      <c r="M3078" s="297"/>
      <c r="N3078" s="297"/>
      <c r="O3078" s="297"/>
    </row>
    <row r="3079" spans="13:15">
      <c r="M3079" s="297"/>
      <c r="N3079" s="297"/>
      <c r="O3079" s="297"/>
    </row>
    <row r="3080" spans="13:15">
      <c r="M3080" s="297"/>
      <c r="N3080" s="297"/>
      <c r="O3080" s="297"/>
    </row>
    <row r="3081" spans="13:15">
      <c r="M3081" s="297"/>
      <c r="N3081" s="297"/>
      <c r="O3081" s="297"/>
    </row>
    <row r="3082" spans="13:15">
      <c r="M3082" s="297"/>
      <c r="N3082" s="297"/>
      <c r="O3082" s="297"/>
    </row>
    <row r="3083" spans="13:15">
      <c r="M3083" s="297"/>
      <c r="N3083" s="297"/>
      <c r="O3083" s="297"/>
    </row>
    <row r="3084" spans="13:15">
      <c r="M3084" s="297"/>
      <c r="N3084" s="297"/>
      <c r="O3084" s="297"/>
    </row>
    <row r="3085" spans="13:15">
      <c r="M3085" s="297"/>
      <c r="N3085" s="297"/>
      <c r="O3085" s="297"/>
    </row>
    <row r="3086" spans="13:15">
      <c r="M3086" s="297"/>
      <c r="N3086" s="297"/>
      <c r="O3086" s="297"/>
    </row>
    <row r="3087" spans="13:15">
      <c r="M3087" s="297"/>
      <c r="N3087" s="297"/>
      <c r="O3087" s="297"/>
    </row>
    <row r="3088" spans="13:15">
      <c r="M3088" s="297"/>
      <c r="N3088" s="297"/>
      <c r="O3088" s="297"/>
    </row>
    <row r="3089" spans="13:15">
      <c r="M3089" s="297"/>
      <c r="N3089" s="297"/>
      <c r="O3089" s="297"/>
    </row>
    <row r="3090" spans="13:15">
      <c r="M3090" s="297"/>
      <c r="N3090" s="297"/>
      <c r="O3090" s="297"/>
    </row>
    <row r="3091" spans="13:15">
      <c r="M3091" s="297"/>
      <c r="N3091" s="297"/>
      <c r="O3091" s="297"/>
    </row>
    <row r="3092" spans="13:15">
      <c r="M3092" s="297"/>
      <c r="N3092" s="297"/>
      <c r="O3092" s="297"/>
    </row>
    <row r="3093" spans="13:15">
      <c r="M3093" s="297"/>
      <c r="N3093" s="297"/>
      <c r="O3093" s="297"/>
    </row>
    <row r="3094" spans="13:15">
      <c r="M3094" s="297"/>
      <c r="N3094" s="297"/>
      <c r="O3094" s="297"/>
    </row>
    <row r="3095" spans="13:15">
      <c r="M3095" s="297"/>
      <c r="N3095" s="297"/>
      <c r="O3095" s="297"/>
    </row>
    <row r="3096" spans="13:15">
      <c r="M3096" s="297"/>
      <c r="N3096" s="297"/>
      <c r="O3096" s="297"/>
    </row>
    <row r="3097" spans="13:15">
      <c r="M3097" s="297"/>
      <c r="N3097" s="297"/>
      <c r="O3097" s="297"/>
    </row>
    <row r="3098" spans="13:15">
      <c r="M3098" s="297"/>
      <c r="N3098" s="297"/>
      <c r="O3098" s="297"/>
    </row>
    <row r="3099" spans="13:15">
      <c r="M3099" s="297"/>
      <c r="N3099" s="297"/>
      <c r="O3099" s="297"/>
    </row>
    <row r="3100" spans="13:15">
      <c r="M3100" s="297"/>
      <c r="N3100" s="297"/>
      <c r="O3100" s="297"/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DA82C8-DE22-4D50-8D7F-5CC26CF475CB}">
  <sheetPr>
    <tabColor rgb="FFFFC000"/>
  </sheetPr>
  <dimension ref="A1:AB86"/>
  <sheetViews>
    <sheetView showGridLines="0" zoomScaleNormal="10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H30" sqref="H30"/>
    </sheetView>
  </sheetViews>
  <sheetFormatPr baseColWidth="10" defaultRowHeight="13.2"/>
  <cols>
    <col min="1" max="1" width="8.88671875" style="154" customWidth="1"/>
    <col min="2" max="2" width="11.5546875" style="154"/>
    <col min="3" max="3" width="13.5546875" style="154" bestFit="1" customWidth="1"/>
    <col min="4" max="4" width="11.5546875" style="154"/>
    <col min="5" max="5" width="12.21875" style="154" bestFit="1" customWidth="1"/>
    <col min="6" max="18" width="11.5546875" style="154"/>
    <col min="19" max="19" width="3.109375" style="154" customWidth="1"/>
    <col min="20" max="28" width="0" style="154" hidden="1" customWidth="1"/>
    <col min="29" max="16384" width="11.5546875" style="154"/>
  </cols>
  <sheetData>
    <row r="1" spans="1:28">
      <c r="A1" s="166" t="s">
        <v>298</v>
      </c>
      <c r="B1" s="63"/>
      <c r="C1" s="63"/>
      <c r="D1" s="63"/>
      <c r="E1" s="63"/>
      <c r="F1" s="63"/>
      <c r="G1" s="63"/>
      <c r="H1" s="63"/>
      <c r="I1" s="63"/>
      <c r="J1" s="63"/>
      <c r="K1" s="63"/>
      <c r="L1" s="63"/>
      <c r="M1" s="63"/>
      <c r="N1" s="63"/>
      <c r="O1" s="63"/>
      <c r="P1" s="63"/>
      <c r="Q1" s="63"/>
      <c r="R1" s="63"/>
      <c r="T1" s="63"/>
      <c r="U1" s="63"/>
      <c r="V1" s="63"/>
      <c r="W1" s="63"/>
      <c r="X1" s="63"/>
      <c r="Y1" s="63"/>
      <c r="Z1" s="63"/>
      <c r="AA1" s="63"/>
      <c r="AB1" s="63"/>
    </row>
    <row r="3" spans="1:28">
      <c r="A3" s="63"/>
      <c r="B3" s="63"/>
      <c r="C3" s="63"/>
      <c r="D3" s="63"/>
      <c r="E3" s="63"/>
      <c r="F3" s="63"/>
      <c r="G3" s="63"/>
      <c r="H3" s="63"/>
      <c r="I3" s="63"/>
      <c r="J3" s="63"/>
      <c r="K3" s="63"/>
      <c r="L3" s="63"/>
      <c r="M3" s="63"/>
      <c r="N3" s="63"/>
      <c r="O3" s="63"/>
      <c r="P3" s="63"/>
      <c r="Q3" s="63"/>
      <c r="R3" s="63"/>
      <c r="T3" s="63"/>
      <c r="U3" s="63"/>
      <c r="V3" s="63"/>
      <c r="W3" s="63"/>
      <c r="X3" s="63"/>
      <c r="Y3" s="63"/>
      <c r="Z3" s="63"/>
      <c r="AA3" s="63"/>
      <c r="AB3" s="63"/>
    </row>
    <row r="4" spans="1:28">
      <c r="A4" s="181" t="s">
        <v>202</v>
      </c>
      <c r="B4" s="63"/>
      <c r="C4" s="278" t="s">
        <v>300</v>
      </c>
      <c r="D4" s="63"/>
      <c r="E4" s="63"/>
      <c r="F4" s="63"/>
      <c r="G4" s="63"/>
      <c r="H4" s="63"/>
      <c r="I4" s="63"/>
      <c r="J4" s="63"/>
      <c r="K4" s="278" t="s">
        <v>299</v>
      </c>
      <c r="L4" s="63"/>
      <c r="M4" s="63"/>
      <c r="N4" s="63"/>
      <c r="O4" s="63"/>
      <c r="P4" s="63"/>
      <c r="Q4" s="63"/>
      <c r="R4" s="63"/>
      <c r="T4" s="63"/>
      <c r="U4" s="63"/>
      <c r="V4" s="63"/>
      <c r="W4" s="63"/>
      <c r="X4" s="63"/>
      <c r="Y4" s="63"/>
      <c r="Z4" s="63"/>
      <c r="AA4" s="63"/>
      <c r="AB4" s="63"/>
    </row>
    <row r="5" spans="1:28">
      <c r="A5" s="63"/>
      <c r="B5" s="63"/>
      <c r="C5" s="63"/>
      <c r="D5" s="63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T5" s="63"/>
      <c r="U5" s="63"/>
      <c r="V5" s="63"/>
      <c r="W5" s="63"/>
      <c r="X5" s="63"/>
      <c r="Y5" s="63"/>
      <c r="Z5" s="63"/>
      <c r="AA5" s="63"/>
      <c r="AB5" s="63"/>
    </row>
    <row r="6" spans="1:28">
      <c r="A6" s="63"/>
      <c r="B6" s="63"/>
      <c r="C6" s="63"/>
      <c r="D6" s="63"/>
      <c r="E6" s="63"/>
      <c r="F6" s="63"/>
      <c r="G6" s="63"/>
      <c r="H6" s="63"/>
      <c r="I6" s="63"/>
      <c r="J6" s="63"/>
      <c r="K6" s="63"/>
      <c r="L6" s="63"/>
      <c r="M6" s="63"/>
      <c r="N6" s="63"/>
      <c r="O6" s="63"/>
      <c r="P6" s="63"/>
      <c r="Q6" s="63"/>
      <c r="R6" s="63"/>
      <c r="T6" s="63"/>
      <c r="U6" s="63"/>
      <c r="V6" s="63"/>
      <c r="W6" s="63"/>
      <c r="X6" s="63"/>
      <c r="Y6" s="63"/>
      <c r="Z6" s="63"/>
      <c r="AA6" s="63"/>
      <c r="AB6" s="63"/>
    </row>
    <row r="7" spans="1:28">
      <c r="A7" s="63"/>
      <c r="B7" s="63"/>
      <c r="C7" s="63"/>
      <c r="D7" s="63"/>
      <c r="E7" s="63"/>
      <c r="F7" s="63"/>
      <c r="G7" s="63"/>
      <c r="H7" s="63"/>
      <c r="I7" s="63"/>
      <c r="J7" s="63"/>
      <c r="K7" s="63"/>
      <c r="L7" s="63"/>
      <c r="M7" s="63"/>
      <c r="N7" s="63"/>
      <c r="O7" s="63"/>
      <c r="P7" s="63"/>
      <c r="Q7" s="63"/>
      <c r="R7" s="63"/>
      <c r="T7" s="63"/>
      <c r="U7" s="63"/>
      <c r="V7" s="63"/>
      <c r="W7" s="63"/>
      <c r="X7" s="63"/>
      <c r="Y7" s="63"/>
      <c r="Z7" s="63"/>
      <c r="AA7" s="63"/>
      <c r="AB7" s="63"/>
    </row>
    <row r="8" spans="1:28">
      <c r="A8" s="63"/>
      <c r="B8" s="63"/>
      <c r="C8" s="63"/>
      <c r="D8" s="63"/>
      <c r="E8" s="63"/>
      <c r="F8" s="63"/>
      <c r="G8" s="63"/>
      <c r="H8" s="63"/>
      <c r="I8" s="63"/>
      <c r="J8" s="63"/>
      <c r="K8" s="63"/>
      <c r="L8" s="63"/>
      <c r="M8" s="63"/>
      <c r="N8" s="63"/>
      <c r="O8" s="63"/>
      <c r="P8" s="63"/>
      <c r="Q8" s="63"/>
      <c r="R8" s="63"/>
      <c r="T8" s="63"/>
      <c r="U8" s="63"/>
      <c r="V8" s="63"/>
      <c r="W8" s="63"/>
      <c r="X8" s="63"/>
      <c r="Y8" s="63"/>
      <c r="Z8" s="63"/>
      <c r="AA8" s="63"/>
      <c r="AB8" s="63"/>
    </row>
    <row r="9" spans="1:28">
      <c r="A9" s="63"/>
      <c r="B9" s="63"/>
      <c r="C9" s="63"/>
      <c r="D9" s="63"/>
      <c r="E9" s="63"/>
      <c r="F9" s="63"/>
      <c r="G9" s="63"/>
      <c r="H9" s="63"/>
      <c r="I9" s="63"/>
      <c r="J9" s="63"/>
      <c r="K9" s="63"/>
      <c r="L9" s="63"/>
      <c r="M9" s="63"/>
      <c r="N9" s="63"/>
      <c r="O9" s="63"/>
      <c r="P9" s="63"/>
      <c r="Q9" s="63"/>
      <c r="R9" s="63"/>
      <c r="T9" s="63"/>
      <c r="U9" s="63"/>
      <c r="V9" s="63"/>
      <c r="W9" s="63"/>
      <c r="X9" s="63"/>
      <c r="Y9" s="63"/>
      <c r="Z9" s="63"/>
      <c r="AA9" s="63"/>
      <c r="AB9" s="63"/>
    </row>
    <row r="10" spans="1:28">
      <c r="A10" s="63"/>
      <c r="B10" s="63"/>
      <c r="C10" s="63"/>
      <c r="D10" s="63"/>
      <c r="E10" s="63"/>
      <c r="F10" s="63"/>
      <c r="G10" s="63"/>
      <c r="H10" s="63"/>
      <c r="I10" s="63"/>
      <c r="J10" s="63"/>
      <c r="K10" s="63"/>
      <c r="L10" s="63"/>
      <c r="M10" s="63"/>
      <c r="N10" s="63"/>
      <c r="O10" s="63"/>
      <c r="P10" s="63"/>
      <c r="Q10" s="63"/>
      <c r="R10" s="63"/>
      <c r="T10" s="63"/>
      <c r="U10" s="63"/>
      <c r="V10" s="63"/>
      <c r="W10" s="63"/>
      <c r="X10" s="63"/>
      <c r="Y10" s="63"/>
      <c r="Z10" s="63"/>
      <c r="AA10" s="63"/>
      <c r="AB10" s="63"/>
    </row>
    <row r="11" spans="1:28">
      <c r="A11" s="63"/>
      <c r="B11" s="63"/>
      <c r="C11" s="63"/>
      <c r="D11" s="63"/>
      <c r="E11" s="63"/>
      <c r="F11" s="63"/>
      <c r="G11" s="63"/>
      <c r="H11" s="63"/>
      <c r="I11" s="63"/>
      <c r="J11" s="63"/>
      <c r="K11" s="63"/>
      <c r="L11" s="63"/>
      <c r="M11" s="63"/>
      <c r="N11" s="63"/>
      <c r="O11" s="63"/>
      <c r="P11" s="63"/>
      <c r="Q11" s="63"/>
      <c r="R11" s="63"/>
      <c r="T11" s="63"/>
      <c r="U11" s="63"/>
      <c r="V11" s="63"/>
      <c r="W11" s="63"/>
      <c r="X11" s="63"/>
      <c r="Y11" s="63"/>
      <c r="Z11" s="63"/>
      <c r="AA11" s="63"/>
      <c r="AB11" s="63"/>
    </row>
    <row r="12" spans="1:28">
      <c r="A12" s="63"/>
      <c r="B12" s="63"/>
      <c r="C12" s="63"/>
      <c r="D12" s="63"/>
      <c r="E12" s="63"/>
      <c r="F12" s="63"/>
      <c r="G12" s="63"/>
      <c r="H12" s="63"/>
      <c r="I12" s="63"/>
      <c r="J12" s="63"/>
      <c r="K12" s="63"/>
      <c r="L12" s="63"/>
      <c r="M12" s="63"/>
      <c r="N12" s="63"/>
      <c r="O12" s="63"/>
      <c r="P12" s="63"/>
      <c r="Q12" s="63"/>
      <c r="R12" s="63"/>
      <c r="T12" s="63"/>
      <c r="U12" s="63"/>
      <c r="V12" s="63"/>
      <c r="W12" s="63"/>
      <c r="X12" s="63"/>
      <c r="Y12" s="63"/>
      <c r="Z12" s="63"/>
      <c r="AA12" s="63"/>
      <c r="AB12" s="63"/>
    </row>
    <row r="13" spans="1:28">
      <c r="A13" s="63"/>
      <c r="B13" s="63"/>
      <c r="C13" s="63"/>
      <c r="D13" s="63"/>
      <c r="E13" s="63"/>
      <c r="F13" s="63"/>
      <c r="G13" s="63"/>
      <c r="H13" s="63"/>
      <c r="I13" s="63"/>
      <c r="J13" s="63"/>
      <c r="K13" s="63"/>
      <c r="L13" s="63"/>
      <c r="M13" s="63"/>
      <c r="N13" s="63"/>
      <c r="O13" s="63"/>
      <c r="P13" s="63"/>
      <c r="Q13" s="63"/>
      <c r="R13" s="63"/>
      <c r="T13" s="63"/>
      <c r="U13" s="63"/>
      <c r="V13" s="63"/>
      <c r="W13" s="63"/>
      <c r="X13" s="63"/>
      <c r="Y13" s="63"/>
      <c r="Z13" s="63"/>
      <c r="AA13" s="63"/>
      <c r="AB13" s="63"/>
    </row>
    <row r="14" spans="1:28">
      <c r="A14" s="63"/>
      <c r="B14" s="63"/>
      <c r="C14" s="63"/>
      <c r="D14" s="63"/>
      <c r="E14" s="63"/>
      <c r="F14" s="63"/>
      <c r="G14" s="63"/>
      <c r="H14" s="63"/>
      <c r="I14" s="63"/>
      <c r="J14" s="63"/>
      <c r="K14" s="63"/>
      <c r="L14" s="63"/>
      <c r="M14" s="63"/>
      <c r="N14" s="63"/>
      <c r="O14" s="63"/>
      <c r="P14" s="63"/>
      <c r="Q14" s="63"/>
      <c r="R14" s="63"/>
      <c r="T14" s="63"/>
      <c r="U14" s="63"/>
      <c r="V14" s="63"/>
      <c r="W14" s="63"/>
      <c r="X14" s="63"/>
      <c r="Y14" s="63"/>
      <c r="Z14" s="63"/>
      <c r="AA14" s="63"/>
      <c r="AB14" s="63"/>
    </row>
    <row r="15" spans="1:28">
      <c r="A15" s="63"/>
      <c r="B15" s="63"/>
      <c r="C15" s="63"/>
      <c r="D15" s="63"/>
      <c r="E15" s="63"/>
      <c r="F15" s="63"/>
      <c r="G15" s="63"/>
      <c r="H15" s="63"/>
      <c r="I15" s="63"/>
      <c r="J15" s="63"/>
      <c r="K15" s="63"/>
      <c r="L15" s="63"/>
      <c r="M15" s="63"/>
      <c r="N15" s="63"/>
      <c r="O15" s="63"/>
      <c r="P15" s="63"/>
      <c r="Q15" s="63"/>
      <c r="R15" s="63"/>
      <c r="T15" s="63"/>
      <c r="U15" s="63"/>
      <c r="V15" s="63"/>
      <c r="W15" s="63"/>
      <c r="X15" s="63"/>
      <c r="Y15" s="63"/>
      <c r="Z15" s="63"/>
      <c r="AA15" s="63"/>
      <c r="AB15" s="63"/>
    </row>
    <row r="16" spans="1:28">
      <c r="A16" s="63"/>
      <c r="B16" s="63"/>
      <c r="C16" s="63"/>
      <c r="D16" s="63"/>
      <c r="E16" s="63"/>
      <c r="F16" s="63"/>
      <c r="G16" s="63"/>
      <c r="H16" s="63"/>
      <c r="I16" s="63"/>
      <c r="J16" s="63"/>
      <c r="K16" s="63"/>
      <c r="L16" s="63"/>
      <c r="M16" s="63"/>
      <c r="N16" s="63"/>
      <c r="O16" s="63"/>
      <c r="P16" s="63"/>
      <c r="Q16" s="63"/>
      <c r="R16" s="63"/>
      <c r="T16" s="63"/>
      <c r="U16" s="63"/>
      <c r="V16" s="63"/>
      <c r="W16" s="63"/>
      <c r="X16" s="63"/>
      <c r="Y16" s="63"/>
      <c r="Z16" s="63"/>
      <c r="AA16" s="63"/>
      <c r="AB16" s="63"/>
    </row>
    <row r="17" spans="1:28">
      <c r="A17" s="63"/>
      <c r="B17" s="63"/>
      <c r="C17" s="63"/>
      <c r="D17" s="63"/>
      <c r="E17" s="63"/>
      <c r="F17" s="63"/>
      <c r="G17" s="63"/>
      <c r="H17" s="63"/>
      <c r="I17" s="63"/>
      <c r="J17" s="63"/>
      <c r="K17" s="63"/>
      <c r="L17" s="63"/>
      <c r="M17" s="63"/>
      <c r="N17" s="63"/>
      <c r="O17" s="63"/>
      <c r="P17" s="63"/>
      <c r="Q17" s="63"/>
      <c r="R17" s="63"/>
      <c r="T17" s="63"/>
      <c r="U17" s="63"/>
      <c r="V17" s="63"/>
      <c r="W17" s="63"/>
      <c r="X17" s="63"/>
      <c r="Y17" s="63"/>
      <c r="Z17" s="63"/>
      <c r="AA17" s="63"/>
      <c r="AB17" s="63"/>
    </row>
    <row r="18" spans="1:28">
      <c r="A18" s="63"/>
      <c r="B18" s="63"/>
      <c r="C18" s="63"/>
      <c r="D18" s="63"/>
      <c r="E18" s="63"/>
      <c r="F18" s="63"/>
      <c r="G18" s="63"/>
      <c r="H18" s="63"/>
      <c r="I18" s="63"/>
      <c r="J18" s="63"/>
      <c r="K18" s="63"/>
      <c r="L18" s="63"/>
      <c r="M18" s="63"/>
      <c r="N18" s="63"/>
      <c r="O18" s="63"/>
      <c r="P18" s="63"/>
      <c r="Q18" s="63"/>
      <c r="R18" s="63"/>
      <c r="T18" s="63"/>
      <c r="U18" s="63"/>
      <c r="V18" s="63"/>
      <c r="W18" s="63"/>
      <c r="X18" s="63"/>
      <c r="Y18" s="63"/>
      <c r="Z18" s="63"/>
      <c r="AA18" s="63"/>
      <c r="AB18" s="63"/>
    </row>
    <row r="19" spans="1:28">
      <c r="A19" s="63"/>
      <c r="B19" s="63"/>
      <c r="C19" s="63"/>
      <c r="D19" s="63"/>
      <c r="E19" s="63"/>
      <c r="F19" s="63"/>
      <c r="G19" s="63"/>
      <c r="H19" s="63"/>
      <c r="I19" s="63"/>
      <c r="J19" s="63"/>
      <c r="K19" s="63"/>
      <c r="L19" s="63"/>
      <c r="M19" s="63"/>
      <c r="N19" s="63"/>
      <c r="O19" s="63"/>
      <c r="P19" s="63"/>
      <c r="Q19" s="63"/>
      <c r="R19" s="63"/>
      <c r="T19" s="63"/>
      <c r="U19" s="63"/>
      <c r="V19" s="63"/>
      <c r="W19" s="63"/>
      <c r="X19" s="63"/>
      <c r="Y19" s="63"/>
      <c r="Z19" s="63"/>
      <c r="AA19" s="63"/>
      <c r="AB19" s="63"/>
    </row>
    <row r="20" spans="1:28">
      <c r="A20" s="63"/>
      <c r="B20" s="63"/>
      <c r="C20" s="63"/>
      <c r="D20" s="63"/>
      <c r="E20" s="63"/>
      <c r="F20" s="63"/>
      <c r="G20" s="63"/>
      <c r="H20" s="63"/>
      <c r="I20" s="63"/>
      <c r="J20" s="63"/>
      <c r="K20" s="63"/>
      <c r="L20" s="63"/>
      <c r="M20" s="63"/>
      <c r="N20" s="63"/>
      <c r="O20" s="63"/>
      <c r="P20" s="63"/>
      <c r="Q20" s="63"/>
      <c r="R20" s="63"/>
      <c r="T20" s="63"/>
      <c r="U20" s="63"/>
      <c r="V20" s="63"/>
      <c r="W20" s="63"/>
      <c r="X20" s="63"/>
      <c r="Y20" s="63"/>
      <c r="Z20" s="63"/>
      <c r="AA20" s="63"/>
      <c r="AB20" s="63"/>
    </row>
    <row r="21" spans="1:28">
      <c r="A21" s="63"/>
      <c r="B21" s="63"/>
      <c r="C21" s="63"/>
      <c r="D21" s="63"/>
      <c r="E21" s="63"/>
      <c r="F21" s="63"/>
      <c r="G21" s="63"/>
      <c r="H21" s="63"/>
      <c r="I21" s="63"/>
      <c r="J21" s="63"/>
      <c r="K21" s="63"/>
      <c r="L21" s="63"/>
      <c r="M21" s="63"/>
      <c r="N21" s="63"/>
      <c r="O21" s="63"/>
      <c r="P21" s="63"/>
      <c r="Q21" s="63"/>
      <c r="R21" s="63"/>
      <c r="T21" s="63"/>
      <c r="U21" s="63"/>
      <c r="V21" s="63"/>
      <c r="W21" s="63"/>
      <c r="X21" s="63"/>
      <c r="Y21" s="63"/>
      <c r="Z21" s="63"/>
      <c r="AA21" s="63"/>
      <c r="AB21" s="63"/>
    </row>
    <row r="22" spans="1:28">
      <c r="A22" s="63"/>
      <c r="B22" s="63"/>
      <c r="C22" s="63"/>
      <c r="D22" s="63"/>
      <c r="E22" s="63"/>
      <c r="F22" s="63"/>
      <c r="G22" s="63"/>
      <c r="H22" s="63"/>
      <c r="I22" s="63"/>
      <c r="J22" s="63"/>
      <c r="K22" s="63"/>
      <c r="L22" s="63"/>
      <c r="M22" s="63"/>
      <c r="N22" s="63"/>
      <c r="O22" s="63"/>
      <c r="P22" s="63"/>
      <c r="Q22" s="63"/>
      <c r="R22" s="63"/>
      <c r="T22" s="63"/>
      <c r="U22" s="63"/>
      <c r="V22" s="63"/>
      <c r="W22" s="63"/>
      <c r="X22" s="63"/>
      <c r="Y22" s="63"/>
      <c r="Z22" s="63"/>
      <c r="AA22" s="63"/>
      <c r="AB22" s="63"/>
    </row>
    <row r="23" spans="1:28">
      <c r="A23" s="63"/>
      <c r="B23" s="63"/>
      <c r="C23" s="63"/>
      <c r="D23" s="63"/>
      <c r="E23" s="63"/>
      <c r="F23" s="63"/>
      <c r="G23" s="63"/>
      <c r="H23" s="63"/>
      <c r="I23" s="63"/>
      <c r="J23" s="63"/>
      <c r="K23" s="63"/>
      <c r="L23" s="63"/>
      <c r="M23" s="63"/>
      <c r="N23" s="63"/>
      <c r="O23" s="63"/>
      <c r="P23" s="63"/>
      <c r="Q23" s="63"/>
      <c r="R23" s="63"/>
      <c r="T23" s="63"/>
      <c r="U23" s="63"/>
      <c r="V23" s="63"/>
      <c r="W23" s="63"/>
      <c r="X23" s="63"/>
      <c r="Y23" s="63"/>
      <c r="Z23" s="63"/>
      <c r="AA23" s="63"/>
      <c r="AB23" s="63"/>
    </row>
    <row r="24" spans="1:28">
      <c r="A24" s="63"/>
      <c r="B24" s="63"/>
      <c r="C24" s="63"/>
      <c r="D24" s="63"/>
      <c r="E24" s="63"/>
      <c r="F24" s="63"/>
      <c r="G24" s="63"/>
      <c r="H24" s="63"/>
      <c r="I24" s="63"/>
      <c r="J24" s="63"/>
      <c r="K24" s="63"/>
      <c r="L24" s="63"/>
      <c r="M24" s="63"/>
      <c r="N24" s="63"/>
      <c r="O24" s="63"/>
      <c r="P24" s="63"/>
      <c r="Q24" s="63"/>
      <c r="R24" s="63"/>
      <c r="T24" s="63"/>
      <c r="U24" s="63"/>
      <c r="V24" s="63"/>
      <c r="W24" s="63"/>
      <c r="X24" s="63"/>
      <c r="Y24" s="63"/>
      <c r="Z24" s="63"/>
      <c r="AA24" s="63"/>
      <c r="AB24" s="63"/>
    </row>
    <row r="25" spans="1:28">
      <c r="A25" s="63"/>
      <c r="B25" s="63"/>
      <c r="C25" s="69" t="s">
        <v>301</v>
      </c>
      <c r="D25" s="279">
        <f>ROUND('Bloom Yields live'!G6,2)/100</f>
        <v>3.3E-3</v>
      </c>
      <c r="E25" s="63"/>
      <c r="F25" s="281" t="s">
        <v>302</v>
      </c>
      <c r="G25" s="280">
        <f>D25*(1-D27)+D26*D27</f>
        <v>8.1592900804695907E-3</v>
      </c>
      <c r="H25" s="63"/>
      <c r="I25" s="63"/>
      <c r="J25" s="63"/>
      <c r="K25" s="63"/>
      <c r="L25" s="63"/>
      <c r="M25" s="63"/>
      <c r="N25" s="63"/>
      <c r="O25" s="63"/>
      <c r="P25" s="63"/>
      <c r="Q25" s="63"/>
      <c r="R25" s="63"/>
      <c r="T25" s="63"/>
      <c r="U25" s="63"/>
      <c r="V25" s="63"/>
      <c r="W25" s="63"/>
      <c r="X25" s="63"/>
      <c r="Y25" s="63"/>
      <c r="Z25" s="63"/>
      <c r="AA25" s="63"/>
      <c r="AB25" s="63"/>
    </row>
    <row r="26" spans="1:28">
      <c r="A26" s="63"/>
      <c r="B26" s="63"/>
      <c r="C26" s="69" t="s">
        <v>219</v>
      </c>
      <c r="D26" s="283">
        <f>'Historical ERP'!G36</f>
        <v>1.9100343734243186E-2</v>
      </c>
      <c r="E26" s="63"/>
      <c r="F26" s="63"/>
      <c r="G26" s="63"/>
      <c r="H26" s="63"/>
      <c r="I26" s="63"/>
      <c r="J26" s="63"/>
      <c r="K26" s="63"/>
      <c r="L26" s="63"/>
      <c r="M26" s="63"/>
      <c r="N26" s="63"/>
      <c r="O26" s="63"/>
      <c r="P26" s="63"/>
      <c r="Q26" s="63"/>
      <c r="R26" s="63"/>
      <c r="T26" s="63"/>
      <c r="U26" s="63"/>
      <c r="V26" s="63"/>
      <c r="W26" s="63"/>
      <c r="X26" s="63"/>
      <c r="Y26" s="63"/>
      <c r="Z26" s="63"/>
      <c r="AA26" s="63"/>
      <c r="AB26" s="63"/>
    </row>
    <row r="27" spans="1:28">
      <c r="A27" s="63"/>
      <c r="B27" s="63"/>
      <c r="C27" s="69" t="s">
        <v>212</v>
      </c>
      <c r="D27" s="75">
        <f>'Survey &amp; final ERP'!G19</f>
        <v>0.30754331438615018</v>
      </c>
      <c r="E27" s="63"/>
      <c r="F27" s="69" t="s">
        <v>262</v>
      </c>
      <c r="G27" s="282">
        <f>G25-D25</f>
        <v>4.8592900804695907E-3</v>
      </c>
      <c r="H27" s="65"/>
      <c r="I27" s="63"/>
      <c r="J27" s="63"/>
      <c r="K27" s="63"/>
      <c r="L27" s="63"/>
      <c r="M27" s="63"/>
      <c r="N27" s="63"/>
      <c r="O27" s="63"/>
      <c r="P27" s="63"/>
      <c r="Q27" s="63"/>
      <c r="R27" s="63"/>
      <c r="T27" s="63"/>
      <c r="U27" s="63"/>
      <c r="V27" s="63"/>
      <c r="W27" s="63"/>
      <c r="X27" s="63"/>
      <c r="Y27" s="63"/>
      <c r="Z27" s="63"/>
      <c r="AA27" s="63"/>
      <c r="AB27" s="63"/>
    </row>
    <row r="28" spans="1:28">
      <c r="A28" s="63"/>
      <c r="B28" s="63"/>
      <c r="C28" s="63"/>
      <c r="D28" s="434">
        <f>D26-D25</f>
        <v>1.5800343734243185E-2</v>
      </c>
      <c r="E28" s="434">
        <f>D28*D27</f>
        <v>4.8592900804695898E-3</v>
      </c>
      <c r="F28" s="63"/>
      <c r="G28" s="63"/>
      <c r="H28" s="63"/>
      <c r="I28" s="63"/>
      <c r="J28" s="63"/>
      <c r="K28" s="63"/>
      <c r="L28" s="63"/>
      <c r="M28" s="63"/>
      <c r="N28" s="63"/>
      <c r="O28" s="63"/>
      <c r="P28" s="63"/>
      <c r="Q28" s="63"/>
      <c r="R28" s="63"/>
      <c r="T28" s="63"/>
      <c r="U28" s="63"/>
      <c r="V28" s="63"/>
      <c r="W28" s="63"/>
      <c r="X28" s="63"/>
      <c r="Y28" s="63"/>
      <c r="Z28" s="63"/>
      <c r="AA28" s="63"/>
      <c r="AB28" s="63"/>
    </row>
    <row r="29" spans="1:28">
      <c r="A29" s="63"/>
      <c r="B29" s="63"/>
      <c r="C29" s="63"/>
      <c r="D29" s="63"/>
      <c r="E29" s="63"/>
      <c r="F29" s="63"/>
      <c r="G29" s="63"/>
      <c r="H29" s="63"/>
      <c r="I29" s="63"/>
      <c r="J29" s="63"/>
      <c r="K29" s="63"/>
      <c r="L29" s="63"/>
      <c r="M29" s="63"/>
      <c r="N29" s="63"/>
      <c r="O29" s="63"/>
      <c r="P29" s="63"/>
      <c r="Q29" s="63"/>
      <c r="R29" s="63"/>
      <c r="T29" s="63"/>
      <c r="U29" s="63"/>
      <c r="V29" s="63"/>
      <c r="W29" s="63"/>
      <c r="X29" s="63"/>
      <c r="Y29" s="63"/>
      <c r="Z29" s="63"/>
      <c r="AA29" s="63"/>
      <c r="AB29" s="63"/>
    </row>
    <row r="30" spans="1:28">
      <c r="A30" s="63"/>
      <c r="B30" s="63"/>
      <c r="C30" s="63"/>
      <c r="D30" s="63"/>
      <c r="E30" s="63"/>
      <c r="F30" s="63"/>
      <c r="G30" s="63"/>
      <c r="H30" s="63"/>
      <c r="I30" s="63"/>
      <c r="J30" s="63"/>
      <c r="K30" s="63"/>
      <c r="L30" s="63"/>
      <c r="M30" s="63"/>
      <c r="N30" s="63"/>
      <c r="O30" s="63"/>
      <c r="P30" s="63"/>
      <c r="Q30" s="63"/>
      <c r="R30" s="63"/>
      <c r="T30" s="63"/>
      <c r="U30" s="63"/>
      <c r="V30" s="63"/>
      <c r="W30" s="63"/>
      <c r="X30" s="63"/>
      <c r="Y30" s="63"/>
      <c r="Z30" s="63"/>
      <c r="AA30" s="63"/>
      <c r="AB30" s="63"/>
    </row>
    <row r="31" spans="1:28">
      <c r="A31" s="63"/>
      <c r="B31" s="400" t="s">
        <v>369</v>
      </c>
      <c r="C31" s="278" t="s">
        <v>368</v>
      </c>
      <c r="D31" s="63"/>
      <c r="E31" s="63"/>
      <c r="F31" s="63"/>
      <c r="G31" s="63"/>
      <c r="H31" s="63"/>
      <c r="I31" s="63"/>
      <c r="J31" s="63"/>
      <c r="K31" s="278" t="s">
        <v>370</v>
      </c>
      <c r="L31" s="63"/>
      <c r="M31" s="63"/>
      <c r="N31" s="63"/>
      <c r="O31" s="63"/>
      <c r="P31" s="63"/>
      <c r="Q31" s="63"/>
      <c r="R31" s="63"/>
      <c r="T31" s="63"/>
      <c r="U31" s="63"/>
      <c r="V31" s="63"/>
      <c r="W31" s="63"/>
      <c r="X31" s="63"/>
      <c r="Y31" s="63"/>
      <c r="Z31" s="63"/>
      <c r="AA31" s="63"/>
      <c r="AB31" s="63"/>
    </row>
    <row r="32" spans="1:28">
      <c r="A32" s="63"/>
      <c r="B32" s="63"/>
      <c r="C32" s="63"/>
      <c r="D32" s="63"/>
      <c r="E32" s="63"/>
      <c r="F32" s="63"/>
      <c r="G32" s="63"/>
      <c r="H32" s="63"/>
      <c r="I32" s="63"/>
      <c r="J32" s="63"/>
      <c r="K32" s="63"/>
      <c r="L32" s="63"/>
      <c r="M32" s="63"/>
      <c r="N32" s="63"/>
      <c r="O32" s="63"/>
      <c r="P32" s="63"/>
      <c r="Q32" s="63"/>
      <c r="R32" s="63"/>
      <c r="T32" s="63"/>
      <c r="U32" s="63"/>
      <c r="V32" s="63"/>
      <c r="W32" s="63"/>
      <c r="X32" s="63"/>
      <c r="Y32" s="63"/>
      <c r="Z32" s="63"/>
      <c r="AA32" s="63"/>
      <c r="AB32" s="63"/>
    </row>
    <row r="33" spans="1:28">
      <c r="A33" s="63"/>
      <c r="B33" s="63"/>
      <c r="C33" s="63"/>
      <c r="D33" s="63"/>
      <c r="E33" s="63"/>
      <c r="F33" s="63"/>
      <c r="G33" s="63"/>
      <c r="H33" s="63"/>
      <c r="I33" s="63"/>
      <c r="J33" s="63"/>
      <c r="K33" s="63"/>
      <c r="L33" s="63"/>
      <c r="M33" s="63"/>
      <c r="N33" s="63"/>
      <c r="O33" s="63"/>
      <c r="P33" s="63"/>
      <c r="Q33" s="63"/>
      <c r="R33" s="63"/>
      <c r="T33" s="63"/>
      <c r="U33" s="63"/>
      <c r="V33" s="63"/>
      <c r="W33" s="63"/>
      <c r="X33" s="63"/>
      <c r="Y33" s="63"/>
      <c r="Z33" s="63"/>
      <c r="AA33" s="63"/>
      <c r="AB33" s="63"/>
    </row>
    <row r="34" spans="1:28">
      <c r="A34" s="63"/>
      <c r="B34" s="63"/>
      <c r="C34" s="63"/>
      <c r="D34" s="63"/>
      <c r="E34" s="63"/>
      <c r="F34" s="63"/>
      <c r="G34" s="63"/>
      <c r="H34" s="63"/>
      <c r="I34" s="63"/>
      <c r="J34" s="63"/>
      <c r="K34" s="63"/>
      <c r="L34" s="63"/>
      <c r="M34" s="63"/>
      <c r="N34" s="63"/>
      <c r="O34" s="63"/>
      <c r="P34" s="63"/>
      <c r="Q34" s="63"/>
      <c r="R34" s="63"/>
      <c r="T34" s="63"/>
      <c r="U34" s="63"/>
      <c r="V34" s="63"/>
      <c r="W34" s="63"/>
      <c r="X34" s="63"/>
      <c r="Y34" s="63"/>
      <c r="Z34" s="63"/>
      <c r="AA34" s="63"/>
      <c r="AB34" s="63"/>
    </row>
    <row r="35" spans="1:28">
      <c r="A35" s="63"/>
      <c r="B35" s="63"/>
      <c r="C35" s="63"/>
      <c r="D35" s="63"/>
      <c r="E35" s="63"/>
      <c r="F35" s="63"/>
      <c r="G35" s="63"/>
      <c r="H35" s="63"/>
      <c r="I35" s="63"/>
      <c r="J35" s="63"/>
      <c r="K35" s="63"/>
      <c r="L35" s="63"/>
      <c r="M35" s="63"/>
      <c r="N35" s="63"/>
      <c r="O35" s="63"/>
      <c r="P35" s="63"/>
      <c r="Q35" s="63"/>
      <c r="R35" s="63"/>
      <c r="T35" s="63"/>
      <c r="U35" s="63"/>
      <c r="V35" s="63"/>
      <c r="W35" s="63"/>
      <c r="X35" s="63"/>
      <c r="Y35" s="63"/>
      <c r="Z35" s="63"/>
      <c r="AA35" s="63"/>
      <c r="AB35" s="63"/>
    </row>
    <row r="36" spans="1:28">
      <c r="A36" s="63"/>
      <c r="B36" s="63"/>
      <c r="C36" s="63"/>
      <c r="D36" s="63"/>
      <c r="E36" s="63"/>
      <c r="F36" s="63"/>
      <c r="G36" s="63"/>
      <c r="H36" s="63"/>
      <c r="I36" s="63"/>
      <c r="J36" s="63"/>
      <c r="K36" s="63"/>
      <c r="L36" s="63"/>
      <c r="M36" s="63"/>
      <c r="N36" s="63"/>
      <c r="O36" s="63"/>
      <c r="P36" s="63"/>
      <c r="Q36" s="63"/>
      <c r="R36" s="63"/>
      <c r="T36" s="63"/>
      <c r="U36" s="63"/>
      <c r="V36" s="63"/>
      <c r="W36" s="63"/>
      <c r="X36" s="63"/>
      <c r="Y36" s="63"/>
      <c r="Z36" s="63"/>
      <c r="AA36" s="63"/>
      <c r="AB36" s="63"/>
    </row>
    <row r="37" spans="1:28">
      <c r="A37" s="63"/>
      <c r="B37" s="63"/>
      <c r="C37" s="63"/>
      <c r="D37" s="63"/>
      <c r="E37" s="63"/>
      <c r="F37" s="63"/>
      <c r="G37" s="63"/>
      <c r="H37" s="63"/>
      <c r="I37" s="63"/>
      <c r="J37" s="63"/>
      <c r="K37" s="63"/>
      <c r="L37" s="63"/>
      <c r="M37" s="63"/>
      <c r="N37" s="63"/>
      <c r="O37" s="63"/>
      <c r="P37" s="63"/>
      <c r="Q37" s="63"/>
      <c r="R37" s="63"/>
      <c r="T37" s="63"/>
      <c r="U37" s="63"/>
      <c r="V37" s="63"/>
      <c r="W37" s="63"/>
      <c r="X37" s="63"/>
      <c r="Y37" s="63"/>
      <c r="Z37" s="63"/>
      <c r="AA37" s="63"/>
      <c r="AB37" s="63"/>
    </row>
    <row r="38" spans="1:28">
      <c r="A38" s="63"/>
      <c r="B38" s="63"/>
      <c r="C38" s="63"/>
      <c r="D38" s="63"/>
      <c r="E38" s="63"/>
      <c r="F38" s="63"/>
      <c r="G38" s="63"/>
      <c r="H38" s="63"/>
      <c r="I38" s="63"/>
      <c r="J38" s="63"/>
      <c r="K38" s="63"/>
      <c r="L38" s="63"/>
      <c r="M38" s="63"/>
      <c r="N38" s="63"/>
      <c r="O38" s="63"/>
      <c r="P38" s="63"/>
      <c r="Q38" s="63"/>
      <c r="R38" s="63"/>
      <c r="T38" s="63"/>
      <c r="U38" s="63"/>
      <c r="V38" s="63"/>
      <c r="W38" s="63"/>
      <c r="X38" s="63"/>
      <c r="Y38" s="63"/>
      <c r="Z38" s="63"/>
      <c r="AA38" s="63"/>
      <c r="AB38" s="63"/>
    </row>
    <row r="39" spans="1:28">
      <c r="A39" s="63"/>
      <c r="B39" s="63"/>
      <c r="C39" s="63"/>
      <c r="D39" s="63"/>
      <c r="E39" s="63"/>
      <c r="F39" s="63"/>
      <c r="G39" s="63"/>
      <c r="H39" s="63"/>
      <c r="I39" s="63"/>
      <c r="J39" s="63"/>
      <c r="K39" s="63"/>
      <c r="L39" s="63"/>
      <c r="M39" s="63"/>
      <c r="N39" s="63"/>
      <c r="O39" s="63"/>
      <c r="P39" s="63"/>
      <c r="Q39" s="63"/>
      <c r="R39" s="63"/>
      <c r="T39" s="63"/>
      <c r="U39" s="63"/>
      <c r="V39" s="63"/>
      <c r="W39" s="63"/>
      <c r="X39" s="63"/>
      <c r="Y39" s="63"/>
      <c r="Z39" s="63"/>
      <c r="AA39" s="63"/>
      <c r="AB39" s="63"/>
    </row>
    <row r="40" spans="1:28">
      <c r="A40" s="63"/>
      <c r="B40" s="63"/>
      <c r="C40" s="63"/>
      <c r="D40" s="63"/>
      <c r="E40" s="63"/>
      <c r="F40" s="63"/>
      <c r="G40" s="63"/>
      <c r="H40" s="63"/>
      <c r="I40" s="63"/>
      <c r="J40" s="63"/>
      <c r="K40" s="63"/>
      <c r="L40" s="63"/>
      <c r="M40" s="63"/>
      <c r="N40" s="63"/>
      <c r="O40" s="63"/>
      <c r="P40" s="63"/>
      <c r="Q40" s="63"/>
      <c r="R40" s="63"/>
      <c r="T40" s="63"/>
      <c r="U40" s="63"/>
      <c r="V40" s="63"/>
      <c r="W40" s="63"/>
      <c r="X40" s="63"/>
      <c r="Y40" s="63"/>
      <c r="Z40" s="63"/>
      <c r="AA40" s="63"/>
      <c r="AB40" s="63"/>
    </row>
    <row r="41" spans="1:28">
      <c r="A41" s="63"/>
      <c r="B41" s="63"/>
      <c r="C41" s="63"/>
      <c r="D41" s="63"/>
      <c r="E41" s="63"/>
      <c r="F41" s="63"/>
      <c r="G41" s="63"/>
      <c r="H41" s="63"/>
      <c r="I41" s="63"/>
      <c r="J41" s="63"/>
      <c r="K41" s="63"/>
      <c r="L41" s="63"/>
      <c r="M41" s="63"/>
      <c r="N41" s="63"/>
      <c r="O41" s="63"/>
      <c r="P41" s="63"/>
      <c r="Q41" s="63"/>
      <c r="R41" s="63"/>
      <c r="T41" s="63"/>
      <c r="U41" s="63"/>
      <c r="V41" s="63"/>
      <c r="W41" s="63"/>
      <c r="X41" s="63"/>
      <c r="Y41" s="63"/>
      <c r="Z41" s="63"/>
      <c r="AA41" s="63"/>
      <c r="AB41" s="63"/>
    </row>
    <row r="42" spans="1:28">
      <c r="A42" s="63"/>
      <c r="B42" s="63"/>
      <c r="C42" s="63"/>
      <c r="D42" s="63"/>
      <c r="E42" s="63"/>
      <c r="F42" s="63"/>
      <c r="G42" s="63"/>
      <c r="H42" s="63"/>
      <c r="I42" s="63"/>
      <c r="J42" s="63"/>
      <c r="K42" s="63"/>
      <c r="L42" s="63"/>
      <c r="M42" s="63"/>
      <c r="N42" s="63"/>
      <c r="O42" s="63"/>
      <c r="P42" s="63"/>
      <c r="Q42" s="63"/>
      <c r="R42" s="63"/>
      <c r="T42" s="63"/>
      <c r="U42" s="63"/>
      <c r="V42" s="63"/>
      <c r="W42" s="63"/>
      <c r="X42" s="63"/>
      <c r="Y42" s="63"/>
      <c r="Z42" s="63"/>
      <c r="AA42" s="63"/>
      <c r="AB42" s="63"/>
    </row>
    <row r="43" spans="1:28">
      <c r="A43" s="63"/>
      <c r="B43" s="63"/>
      <c r="C43" s="63"/>
      <c r="D43" s="63"/>
      <c r="E43" s="63"/>
      <c r="F43" s="63"/>
      <c r="G43" s="63"/>
      <c r="H43" s="63"/>
      <c r="I43" s="63"/>
      <c r="J43" s="63"/>
      <c r="K43" s="63"/>
      <c r="L43" s="63"/>
      <c r="M43" s="63"/>
      <c r="N43" s="63"/>
      <c r="O43" s="63"/>
      <c r="P43" s="63"/>
      <c r="Q43" s="63"/>
      <c r="R43" s="63"/>
      <c r="T43" s="63"/>
      <c r="U43" s="63"/>
      <c r="V43" s="63"/>
      <c r="W43" s="63"/>
      <c r="X43" s="63"/>
      <c r="Y43" s="63"/>
      <c r="Z43" s="63"/>
      <c r="AA43" s="63"/>
      <c r="AB43" s="63"/>
    </row>
    <row r="44" spans="1:28">
      <c r="A44" s="63"/>
      <c r="B44" s="63"/>
      <c r="C44" s="63"/>
      <c r="D44" s="63"/>
      <c r="E44" s="63"/>
      <c r="F44" s="63"/>
      <c r="G44" s="63"/>
      <c r="H44" s="63"/>
      <c r="I44" s="63"/>
      <c r="J44" s="63"/>
      <c r="K44" s="63"/>
      <c r="L44" s="63"/>
      <c r="M44" s="63"/>
      <c r="N44" s="63"/>
      <c r="O44" s="63"/>
      <c r="P44" s="63"/>
      <c r="Q44" s="63"/>
      <c r="R44" s="63"/>
      <c r="T44" s="63"/>
      <c r="U44" s="63"/>
      <c r="V44" s="63"/>
      <c r="W44" s="63"/>
      <c r="X44" s="63"/>
      <c r="Y44" s="63"/>
      <c r="Z44" s="63"/>
      <c r="AA44" s="63"/>
      <c r="AB44" s="63"/>
    </row>
    <row r="45" spans="1:28">
      <c r="A45" s="63"/>
      <c r="B45" s="63"/>
      <c r="C45" s="63"/>
      <c r="D45" s="63"/>
      <c r="E45" s="63"/>
      <c r="F45" s="63"/>
      <c r="G45" s="63"/>
      <c r="H45" s="63"/>
      <c r="I45" s="63"/>
      <c r="J45" s="63"/>
      <c r="K45" s="63"/>
      <c r="L45" s="63"/>
      <c r="M45" s="63"/>
      <c r="N45" s="63"/>
      <c r="O45" s="63"/>
      <c r="P45" s="63"/>
      <c r="Q45" s="63"/>
      <c r="R45" s="63"/>
      <c r="T45" s="63"/>
      <c r="U45" s="63"/>
      <c r="V45" s="63"/>
      <c r="W45" s="63"/>
      <c r="X45" s="63"/>
      <c r="Y45" s="63"/>
      <c r="Z45" s="63"/>
      <c r="AA45" s="63"/>
      <c r="AB45" s="63"/>
    </row>
    <row r="46" spans="1:28">
      <c r="A46" s="63"/>
      <c r="B46" s="63"/>
      <c r="C46" s="63"/>
      <c r="D46" s="63"/>
      <c r="E46" s="63"/>
      <c r="F46" s="63"/>
      <c r="G46" s="63"/>
      <c r="H46" s="63"/>
      <c r="I46" s="63"/>
      <c r="J46" s="63"/>
      <c r="K46" s="63"/>
      <c r="L46" s="63"/>
      <c r="M46" s="63"/>
      <c r="N46" s="63"/>
      <c r="O46" s="63"/>
      <c r="P46" s="63"/>
      <c r="Q46" s="63"/>
      <c r="R46" s="63"/>
      <c r="T46" s="63"/>
      <c r="U46" s="63"/>
      <c r="V46" s="63"/>
      <c r="W46" s="63"/>
      <c r="X46" s="63"/>
      <c r="Y46" s="63"/>
      <c r="Z46" s="63"/>
      <c r="AA46" s="63"/>
      <c r="AB46" s="63"/>
    </row>
    <row r="47" spans="1:28">
      <c r="A47" s="63"/>
      <c r="B47" s="63"/>
      <c r="C47" s="63"/>
      <c r="D47" s="63"/>
      <c r="E47" s="63"/>
      <c r="F47" s="63"/>
      <c r="G47" s="63"/>
      <c r="H47" s="63"/>
      <c r="I47" s="63"/>
      <c r="J47" s="63"/>
      <c r="K47" s="63"/>
      <c r="L47" s="63"/>
      <c r="M47" s="63"/>
      <c r="N47" s="63"/>
      <c r="O47" s="63"/>
      <c r="P47" s="63"/>
      <c r="Q47" s="63"/>
      <c r="R47" s="63"/>
      <c r="T47" s="63"/>
      <c r="U47" s="63"/>
      <c r="V47" s="63"/>
      <c r="W47" s="63"/>
      <c r="X47" s="63"/>
      <c r="Y47" s="63"/>
      <c r="Z47" s="63"/>
      <c r="AA47" s="63"/>
      <c r="AB47" s="63"/>
    </row>
    <row r="48" spans="1:28">
      <c r="A48" s="63"/>
      <c r="B48" s="63"/>
      <c r="C48" s="63"/>
      <c r="D48" s="63"/>
      <c r="E48" s="63"/>
      <c r="F48" s="63"/>
      <c r="G48" s="63"/>
      <c r="H48" s="63"/>
      <c r="I48" s="63"/>
      <c r="J48" s="63"/>
      <c r="K48" s="63"/>
      <c r="L48" s="63"/>
      <c r="M48" s="63"/>
      <c r="N48" s="63"/>
      <c r="O48" s="63"/>
      <c r="P48" s="63"/>
      <c r="Q48" s="63"/>
      <c r="R48" s="63"/>
      <c r="T48" s="63"/>
      <c r="U48" s="63"/>
      <c r="V48" s="63"/>
      <c r="W48" s="63"/>
      <c r="X48" s="63"/>
      <c r="Y48" s="63"/>
      <c r="Z48" s="63"/>
      <c r="AA48" s="63"/>
      <c r="AB48" s="63"/>
    </row>
    <row r="49" spans="1:28">
      <c r="A49" s="63"/>
      <c r="B49" s="63"/>
      <c r="C49" s="63"/>
      <c r="D49" s="63"/>
      <c r="E49" s="63"/>
      <c r="F49" s="63"/>
      <c r="G49" s="63"/>
      <c r="H49" s="63"/>
      <c r="I49" s="63"/>
      <c r="J49" s="63"/>
      <c r="K49" s="63"/>
      <c r="L49" s="63"/>
      <c r="M49" s="63"/>
      <c r="N49" s="63"/>
      <c r="O49" s="63"/>
      <c r="P49" s="63"/>
      <c r="Q49" s="63"/>
      <c r="R49" s="63"/>
      <c r="T49" s="63"/>
      <c r="U49" s="63"/>
      <c r="V49" s="63"/>
      <c r="W49" s="63"/>
      <c r="X49" s="63"/>
      <c r="Y49" s="63"/>
      <c r="Z49" s="63"/>
      <c r="AA49" s="63"/>
      <c r="AB49" s="63"/>
    </row>
    <row r="50" spans="1:28">
      <c r="A50" s="63"/>
      <c r="B50" s="63"/>
      <c r="C50" s="63"/>
      <c r="D50" s="63"/>
      <c r="E50" s="63"/>
      <c r="F50" s="63"/>
      <c r="G50" s="63"/>
      <c r="H50" s="63"/>
      <c r="I50" s="63"/>
      <c r="J50" s="63"/>
      <c r="K50" s="63"/>
      <c r="L50" s="63"/>
      <c r="M50" s="63"/>
      <c r="N50" s="63"/>
      <c r="O50" s="63"/>
      <c r="P50" s="63"/>
      <c r="Q50" s="63"/>
      <c r="R50" s="63"/>
      <c r="T50" s="63"/>
      <c r="U50" s="63"/>
      <c r="V50" s="63"/>
      <c r="W50" s="63"/>
      <c r="X50" s="63"/>
      <c r="Y50" s="63"/>
      <c r="Z50" s="63"/>
      <c r="AA50" s="63"/>
      <c r="AB50" s="63"/>
    </row>
    <row r="51" spans="1:28">
      <c r="A51" s="63"/>
      <c r="B51" s="63"/>
      <c r="C51" s="63"/>
      <c r="D51" s="63"/>
      <c r="E51" s="63"/>
      <c r="F51" s="63"/>
      <c r="G51" s="63"/>
      <c r="H51" s="63"/>
      <c r="I51" s="63"/>
      <c r="J51" s="63"/>
      <c r="K51" s="63"/>
      <c r="L51" s="63"/>
      <c r="M51" s="63"/>
      <c r="N51" s="63"/>
      <c r="O51" s="63"/>
      <c r="P51" s="63"/>
      <c r="Q51" s="63"/>
      <c r="R51" s="63"/>
      <c r="T51" s="63"/>
      <c r="U51" s="63"/>
      <c r="V51" s="63"/>
      <c r="W51" s="63"/>
      <c r="X51" s="63"/>
      <c r="Y51" s="63"/>
      <c r="Z51" s="63"/>
      <c r="AA51" s="63"/>
      <c r="AB51" s="63"/>
    </row>
    <row r="52" spans="1:28">
      <c r="A52" s="63"/>
      <c r="B52" s="63"/>
      <c r="C52" s="63"/>
      <c r="D52" s="63"/>
      <c r="E52" s="63"/>
      <c r="F52" s="63"/>
      <c r="G52" s="63"/>
      <c r="H52" s="63"/>
      <c r="I52" s="63"/>
      <c r="J52" s="63"/>
      <c r="K52" s="63"/>
      <c r="L52" s="63"/>
      <c r="M52" s="63"/>
      <c r="N52" s="63"/>
      <c r="O52" s="63"/>
      <c r="P52" s="63"/>
      <c r="Q52" s="63"/>
      <c r="R52" s="63"/>
      <c r="T52" s="63"/>
      <c r="U52" s="63"/>
      <c r="V52" s="63"/>
      <c r="W52" s="63"/>
      <c r="X52" s="63"/>
      <c r="Y52" s="63"/>
      <c r="Z52" s="63"/>
      <c r="AA52" s="63"/>
      <c r="AB52" s="63"/>
    </row>
    <row r="53" spans="1:28">
      <c r="A53" s="63"/>
      <c r="B53" s="63"/>
      <c r="C53" s="63"/>
      <c r="D53" s="63"/>
      <c r="E53" s="63"/>
      <c r="F53" s="63"/>
      <c r="G53" s="63"/>
      <c r="H53" s="63"/>
      <c r="I53" s="63"/>
      <c r="J53" s="63"/>
      <c r="K53" s="63"/>
      <c r="L53" s="63"/>
      <c r="M53" s="63"/>
      <c r="N53" s="63"/>
      <c r="O53" s="63"/>
      <c r="P53" s="63"/>
      <c r="Q53" s="63"/>
      <c r="R53" s="63"/>
      <c r="T53" s="63"/>
      <c r="U53" s="63"/>
      <c r="V53" s="63"/>
      <c r="W53" s="63"/>
      <c r="X53" s="63"/>
      <c r="Y53" s="63"/>
      <c r="Z53" s="63"/>
      <c r="AA53" s="63"/>
      <c r="AB53" s="63"/>
    </row>
    <row r="54" spans="1:28">
      <c r="A54" s="63"/>
      <c r="B54" s="63"/>
      <c r="C54" s="63"/>
      <c r="D54" s="63"/>
      <c r="E54" s="63"/>
      <c r="F54" s="63"/>
      <c r="G54" s="63"/>
      <c r="H54" s="63"/>
      <c r="I54" s="63"/>
      <c r="J54" s="63"/>
      <c r="K54" s="63"/>
      <c r="L54" s="63"/>
      <c r="M54" s="63"/>
      <c r="N54" s="63"/>
      <c r="O54" s="63"/>
      <c r="P54" s="63"/>
      <c r="Q54" s="63"/>
      <c r="R54" s="63"/>
      <c r="T54" s="63"/>
      <c r="U54" s="63"/>
      <c r="V54" s="63"/>
      <c r="W54" s="63"/>
      <c r="X54" s="63"/>
      <c r="Y54" s="63"/>
      <c r="Z54" s="63"/>
      <c r="AA54" s="63"/>
      <c r="AB54" s="63"/>
    </row>
    <row r="55" spans="1:28">
      <c r="F55" s="284"/>
    </row>
    <row r="56" spans="1:28">
      <c r="A56" s="63"/>
      <c r="B56" s="63"/>
      <c r="C56" s="63"/>
      <c r="D56" s="63"/>
      <c r="E56" s="63"/>
      <c r="F56" s="63"/>
      <c r="G56" s="63"/>
      <c r="H56" s="63"/>
      <c r="I56" s="63"/>
      <c r="J56" s="63"/>
      <c r="K56" s="63"/>
      <c r="L56" s="63"/>
      <c r="M56" s="63"/>
      <c r="N56" s="63"/>
      <c r="O56" s="63"/>
      <c r="P56" s="63"/>
      <c r="Q56" s="63"/>
      <c r="R56" s="63"/>
      <c r="T56" s="63"/>
      <c r="U56" s="63"/>
      <c r="V56" s="63"/>
      <c r="W56" s="63"/>
      <c r="X56" s="63"/>
      <c r="Y56" s="63"/>
      <c r="Z56" s="63"/>
      <c r="AA56" s="63"/>
      <c r="AB56" s="63"/>
    </row>
    <row r="57" spans="1:28">
      <c r="A57" s="181" t="s">
        <v>253</v>
      </c>
      <c r="B57" s="63"/>
      <c r="C57" s="278" t="s">
        <v>303</v>
      </c>
      <c r="D57" s="63"/>
      <c r="E57" s="63"/>
      <c r="F57" s="63"/>
      <c r="G57" s="63"/>
      <c r="H57" s="63"/>
      <c r="I57" s="63"/>
      <c r="J57" s="63"/>
      <c r="K57" s="63"/>
      <c r="L57" s="63"/>
      <c r="M57" s="63"/>
      <c r="N57" s="63"/>
      <c r="O57" s="63"/>
      <c r="P57" s="63"/>
      <c r="Q57" s="63"/>
      <c r="R57" s="63"/>
      <c r="T57" s="63"/>
      <c r="U57" s="63"/>
      <c r="V57" s="63"/>
      <c r="W57" s="63"/>
      <c r="X57" s="63"/>
      <c r="Y57" s="63"/>
      <c r="Z57" s="63"/>
      <c r="AA57" s="63"/>
      <c r="AB57" s="63"/>
    </row>
    <row r="58" spans="1:28">
      <c r="A58" s="63"/>
      <c r="B58" s="63"/>
      <c r="C58" s="63"/>
      <c r="D58" s="63"/>
      <c r="E58" s="63"/>
      <c r="F58" s="63"/>
      <c r="G58" s="63"/>
      <c r="H58" s="63"/>
      <c r="I58" s="63"/>
      <c r="J58" s="63"/>
      <c r="K58" s="63"/>
      <c r="L58" s="63"/>
      <c r="M58" s="63"/>
      <c r="N58" s="63"/>
      <c r="O58" s="63"/>
      <c r="P58" s="63"/>
      <c r="Q58" s="63"/>
      <c r="R58" s="63"/>
      <c r="T58" s="63"/>
      <c r="U58" s="63"/>
      <c r="V58" s="63"/>
      <c r="W58" s="63"/>
      <c r="X58" s="63"/>
      <c r="Y58" s="63"/>
      <c r="Z58" s="63"/>
      <c r="AA58" s="63"/>
      <c r="AB58" s="63"/>
    </row>
    <row r="59" spans="1:28">
      <c r="A59" s="63"/>
      <c r="B59" s="63"/>
      <c r="C59" s="63"/>
      <c r="D59" s="63"/>
      <c r="E59" s="63"/>
      <c r="F59" s="63"/>
      <c r="G59" s="63"/>
      <c r="H59" s="63"/>
      <c r="I59" s="63"/>
      <c r="J59" s="63"/>
      <c r="K59" s="63"/>
      <c r="L59" s="63"/>
      <c r="M59" s="63"/>
      <c r="N59" s="63"/>
      <c r="O59" s="63"/>
      <c r="P59" s="63"/>
      <c r="Q59" s="63"/>
      <c r="R59" s="63"/>
      <c r="T59" s="63"/>
      <c r="U59" s="63"/>
      <c r="V59" s="63"/>
      <c r="W59" s="63"/>
      <c r="X59" s="63"/>
      <c r="Y59" s="63"/>
      <c r="Z59" s="63"/>
      <c r="AA59" s="63"/>
      <c r="AB59" s="63"/>
    </row>
    <row r="60" spans="1:28">
      <c r="A60" s="63"/>
      <c r="B60" s="63"/>
      <c r="C60" s="63"/>
      <c r="D60" s="63"/>
      <c r="E60" s="63"/>
      <c r="F60" s="63"/>
      <c r="G60" s="63"/>
      <c r="H60" s="63"/>
      <c r="I60" s="63"/>
      <c r="J60" s="63"/>
      <c r="K60" s="63"/>
      <c r="L60" s="63"/>
      <c r="M60" s="63"/>
      <c r="N60" s="63"/>
      <c r="O60" s="63"/>
      <c r="P60" s="63"/>
      <c r="Q60" s="63"/>
      <c r="R60" s="63"/>
      <c r="T60" s="63"/>
      <c r="U60" s="63"/>
      <c r="V60" s="63"/>
      <c r="W60" s="63"/>
      <c r="X60" s="63"/>
      <c r="Y60" s="63"/>
      <c r="Z60" s="63"/>
      <c r="AA60" s="63"/>
      <c r="AB60" s="63"/>
    </row>
    <row r="61" spans="1:28">
      <c r="A61" s="63"/>
      <c r="B61" s="63"/>
      <c r="C61" s="63"/>
      <c r="D61" s="63"/>
      <c r="E61" s="63"/>
      <c r="F61" s="63"/>
      <c r="G61" s="63"/>
      <c r="H61" s="63"/>
      <c r="I61" s="63"/>
      <c r="J61" s="63"/>
      <c r="K61" s="63"/>
      <c r="L61" s="63"/>
      <c r="M61" s="63"/>
      <c r="N61" s="63"/>
      <c r="O61" s="63"/>
      <c r="P61" s="63"/>
      <c r="Q61" s="63"/>
      <c r="R61" s="63"/>
      <c r="T61" s="63"/>
      <c r="U61" s="63"/>
      <c r="V61" s="63"/>
      <c r="W61" s="63"/>
      <c r="X61" s="63"/>
      <c r="Y61" s="63"/>
      <c r="Z61" s="63"/>
      <c r="AA61" s="63"/>
      <c r="AB61" s="63"/>
    </row>
    <row r="62" spans="1:28">
      <c r="A62" s="63"/>
      <c r="B62" s="63"/>
      <c r="C62" s="63"/>
      <c r="D62" s="63"/>
      <c r="E62" s="63"/>
      <c r="F62" s="63"/>
      <c r="G62" s="63"/>
      <c r="H62" s="63"/>
      <c r="I62" s="63"/>
      <c r="J62" s="63"/>
      <c r="K62" s="63"/>
      <c r="L62" s="63"/>
      <c r="M62" s="63"/>
      <c r="N62" s="63"/>
      <c r="O62" s="63"/>
      <c r="P62" s="63"/>
      <c r="Q62" s="63"/>
      <c r="R62" s="63"/>
      <c r="T62" s="63"/>
      <c r="U62" s="63"/>
      <c r="V62" s="63"/>
      <c r="W62" s="63"/>
      <c r="X62" s="63"/>
      <c r="Y62" s="63"/>
      <c r="Z62" s="63"/>
      <c r="AA62" s="63"/>
      <c r="AB62" s="63"/>
    </row>
    <row r="63" spans="1:28">
      <c r="A63" s="63"/>
      <c r="B63" s="63"/>
      <c r="C63" s="63"/>
      <c r="D63" s="63"/>
      <c r="E63" s="63"/>
      <c r="F63" s="63"/>
      <c r="G63" s="63"/>
      <c r="H63" s="63"/>
      <c r="I63" s="63"/>
      <c r="J63" s="63"/>
      <c r="K63" s="63"/>
      <c r="L63" s="63"/>
      <c r="M63" s="63"/>
      <c r="N63" s="63"/>
      <c r="O63" s="63"/>
      <c r="P63" s="63"/>
      <c r="Q63" s="63"/>
      <c r="R63" s="63"/>
      <c r="T63" s="63"/>
      <c r="U63" s="63"/>
      <c r="V63" s="63"/>
      <c r="W63" s="63"/>
      <c r="X63" s="63"/>
      <c r="Y63" s="63"/>
      <c r="Z63" s="63"/>
      <c r="AA63" s="63"/>
      <c r="AB63" s="63"/>
    </row>
    <row r="64" spans="1:28">
      <c r="A64" s="63"/>
      <c r="B64" s="63"/>
      <c r="C64" s="63"/>
      <c r="D64" s="63"/>
      <c r="E64" s="63"/>
      <c r="F64" s="63"/>
      <c r="G64" s="63"/>
      <c r="H64" s="63"/>
      <c r="I64" s="63"/>
      <c r="J64" s="63"/>
      <c r="K64" s="63"/>
      <c r="L64" s="63"/>
      <c r="M64" s="63"/>
      <c r="N64" s="63"/>
      <c r="O64" s="63"/>
      <c r="P64" s="63"/>
      <c r="Q64" s="63"/>
      <c r="R64" s="63"/>
      <c r="T64" s="63"/>
      <c r="U64" s="63"/>
      <c r="V64" s="63"/>
      <c r="W64" s="63"/>
      <c r="X64" s="63"/>
      <c r="Y64" s="63"/>
      <c r="Z64" s="63"/>
      <c r="AA64" s="63"/>
      <c r="AB64" s="63"/>
    </row>
    <row r="65" spans="1:28">
      <c r="A65" s="63"/>
      <c r="B65" s="63"/>
      <c r="C65" s="63"/>
      <c r="D65" s="63"/>
      <c r="E65" s="63"/>
      <c r="F65" s="63"/>
      <c r="G65" s="63"/>
      <c r="H65" s="63"/>
      <c r="I65" s="63"/>
      <c r="J65" s="63"/>
      <c r="K65" s="63"/>
      <c r="L65" s="63"/>
      <c r="M65" s="63"/>
      <c r="N65" s="63"/>
      <c r="O65" s="63"/>
      <c r="P65" s="63"/>
      <c r="Q65" s="63"/>
      <c r="R65" s="63"/>
      <c r="T65" s="63"/>
      <c r="U65" s="63"/>
      <c r="V65" s="63"/>
      <c r="W65" s="63"/>
      <c r="X65" s="63"/>
      <c r="Y65" s="63"/>
      <c r="Z65" s="63"/>
      <c r="AA65" s="63"/>
      <c r="AB65" s="63"/>
    </row>
    <row r="66" spans="1:28">
      <c r="A66" s="63"/>
      <c r="B66" s="63"/>
      <c r="C66" s="63"/>
      <c r="D66" s="63"/>
      <c r="E66" s="63"/>
      <c r="F66" s="63"/>
      <c r="G66" s="63"/>
      <c r="H66" s="63"/>
      <c r="I66" s="63"/>
      <c r="J66" s="63"/>
      <c r="K66" s="63"/>
      <c r="L66" s="63"/>
      <c r="M66" s="63"/>
      <c r="N66" s="63"/>
      <c r="O66" s="63"/>
      <c r="P66" s="63"/>
      <c r="Q66" s="63"/>
      <c r="R66" s="63"/>
      <c r="T66" s="63"/>
      <c r="U66" s="63"/>
      <c r="V66" s="63"/>
      <c r="W66" s="63"/>
      <c r="X66" s="63"/>
      <c r="Y66" s="63"/>
      <c r="Z66" s="63"/>
      <c r="AA66" s="63"/>
      <c r="AB66" s="63"/>
    </row>
    <row r="67" spans="1:28">
      <c r="A67" s="63"/>
      <c r="B67" s="63"/>
      <c r="C67" s="63"/>
      <c r="D67" s="63"/>
      <c r="E67" s="63"/>
      <c r="F67" s="63"/>
      <c r="G67" s="63"/>
      <c r="H67" s="63"/>
      <c r="I67" s="63"/>
      <c r="J67" s="63"/>
      <c r="K67" s="63"/>
      <c r="L67" s="63"/>
      <c r="M67" s="63"/>
      <c r="N67" s="63"/>
      <c r="O67" s="63"/>
      <c r="P67" s="63"/>
      <c r="Q67" s="63"/>
      <c r="R67" s="63"/>
      <c r="T67" s="63"/>
      <c r="U67" s="63"/>
      <c r="V67" s="63"/>
      <c r="W67" s="63"/>
      <c r="X67" s="63"/>
      <c r="Y67" s="63"/>
      <c r="Z67" s="63"/>
      <c r="AA67" s="63"/>
      <c r="AB67" s="63"/>
    </row>
    <row r="68" spans="1:28">
      <c r="A68" s="63"/>
      <c r="B68" s="63"/>
      <c r="C68" s="63"/>
      <c r="D68" s="63"/>
      <c r="E68" s="63"/>
      <c r="F68" s="63"/>
      <c r="G68" s="63"/>
      <c r="H68" s="63"/>
      <c r="I68" s="63"/>
      <c r="J68" s="63"/>
      <c r="K68" s="63"/>
      <c r="L68" s="63"/>
      <c r="M68" s="63"/>
      <c r="N68" s="63"/>
      <c r="O68" s="63"/>
      <c r="P68" s="63"/>
      <c r="Q68" s="63"/>
      <c r="R68" s="63"/>
      <c r="T68" s="63"/>
      <c r="U68" s="63"/>
      <c r="V68" s="63"/>
      <c r="W68" s="63"/>
      <c r="X68" s="63"/>
      <c r="Y68" s="63"/>
      <c r="Z68" s="63"/>
      <c r="AA68" s="63"/>
      <c r="AB68" s="63"/>
    </row>
    <row r="69" spans="1:28">
      <c r="A69" s="63"/>
      <c r="B69" s="63"/>
      <c r="C69" s="63"/>
      <c r="D69" s="63"/>
      <c r="E69" s="63"/>
      <c r="F69" s="63"/>
      <c r="G69" s="63"/>
      <c r="H69" s="63"/>
      <c r="I69" s="63"/>
      <c r="J69" s="63"/>
      <c r="K69" s="63"/>
      <c r="L69" s="63"/>
      <c r="M69" s="63"/>
      <c r="N69" s="63"/>
      <c r="O69" s="63"/>
      <c r="P69" s="63"/>
      <c r="Q69" s="63"/>
      <c r="R69" s="63"/>
      <c r="T69" s="63"/>
      <c r="U69" s="63"/>
      <c r="V69" s="63"/>
      <c r="W69" s="63"/>
      <c r="X69" s="63"/>
      <c r="Y69" s="63"/>
      <c r="Z69" s="63"/>
      <c r="AA69" s="63"/>
      <c r="AB69" s="63"/>
    </row>
    <row r="70" spans="1:28">
      <c r="A70" s="63"/>
      <c r="B70" s="63"/>
      <c r="C70" s="63"/>
      <c r="D70" s="63"/>
      <c r="E70" s="63"/>
      <c r="F70" s="63"/>
      <c r="G70" s="63"/>
      <c r="H70" s="63"/>
      <c r="I70" s="63"/>
      <c r="J70" s="63"/>
      <c r="K70" s="63"/>
      <c r="L70" s="63"/>
      <c r="M70" s="63"/>
      <c r="N70" s="63"/>
      <c r="O70" s="63"/>
      <c r="P70" s="63"/>
      <c r="Q70" s="63"/>
      <c r="R70" s="63"/>
      <c r="T70" s="63"/>
      <c r="U70" s="63"/>
      <c r="V70" s="63"/>
      <c r="W70" s="63"/>
      <c r="X70" s="63"/>
      <c r="Y70" s="63"/>
      <c r="Z70" s="63"/>
      <c r="AA70" s="63"/>
      <c r="AB70" s="63"/>
    </row>
    <row r="71" spans="1:28">
      <c r="A71" s="63"/>
      <c r="B71" s="63"/>
      <c r="C71" s="63"/>
      <c r="D71" s="63"/>
      <c r="E71" s="63"/>
      <c r="F71" s="63"/>
      <c r="G71" s="63"/>
      <c r="H71" s="63"/>
      <c r="I71" s="63"/>
      <c r="J71" s="63"/>
      <c r="K71" s="63"/>
      <c r="L71" s="63"/>
      <c r="M71" s="63"/>
      <c r="N71" s="63"/>
      <c r="O71" s="63"/>
      <c r="P71" s="63"/>
      <c r="Q71" s="63"/>
      <c r="R71" s="63"/>
      <c r="T71" s="63"/>
      <c r="U71" s="63"/>
      <c r="V71" s="63"/>
      <c r="W71" s="63"/>
      <c r="X71" s="63"/>
      <c r="Y71" s="63"/>
      <c r="Z71" s="63"/>
      <c r="AA71" s="63"/>
      <c r="AB71" s="63"/>
    </row>
    <row r="72" spans="1:28">
      <c r="A72" s="63"/>
      <c r="B72" s="63"/>
      <c r="C72" s="63"/>
      <c r="D72" s="63"/>
      <c r="E72" s="63"/>
      <c r="F72" s="63"/>
      <c r="G72" s="63"/>
      <c r="H72" s="63"/>
      <c r="I72" s="63"/>
      <c r="J72" s="63"/>
      <c r="K72" s="63"/>
      <c r="L72" s="63"/>
      <c r="M72" s="63"/>
      <c r="N72" s="63"/>
      <c r="O72" s="63"/>
      <c r="P72" s="63"/>
      <c r="Q72" s="63"/>
      <c r="R72" s="63"/>
      <c r="T72" s="63"/>
      <c r="U72" s="63"/>
      <c r="V72" s="63"/>
      <c r="W72" s="63"/>
      <c r="X72" s="63"/>
      <c r="Y72" s="63"/>
      <c r="Z72" s="63"/>
      <c r="AA72" s="63"/>
      <c r="AB72" s="63"/>
    </row>
    <row r="73" spans="1:28">
      <c r="A73" s="63"/>
      <c r="B73" s="63"/>
      <c r="C73" s="63"/>
      <c r="D73" s="63"/>
      <c r="E73" s="63"/>
      <c r="F73" s="63"/>
      <c r="G73" s="63"/>
      <c r="H73" s="63"/>
      <c r="I73" s="63"/>
      <c r="J73" s="63"/>
      <c r="K73" s="63"/>
      <c r="L73" s="63"/>
      <c r="M73" s="63"/>
      <c r="N73" s="63"/>
      <c r="O73" s="63"/>
      <c r="P73" s="63"/>
      <c r="Q73" s="63"/>
      <c r="R73" s="63"/>
      <c r="T73" s="63"/>
      <c r="U73" s="63"/>
      <c r="V73" s="63"/>
      <c r="W73" s="63"/>
      <c r="X73" s="63"/>
      <c r="Y73" s="63"/>
      <c r="Z73" s="63"/>
      <c r="AA73" s="63"/>
      <c r="AB73" s="63"/>
    </row>
    <row r="74" spans="1:28">
      <c r="A74" s="63"/>
      <c r="B74" s="63"/>
      <c r="C74" s="63"/>
      <c r="D74" s="63"/>
      <c r="E74" s="63"/>
      <c r="F74" s="63"/>
      <c r="G74" s="63"/>
      <c r="H74" s="63"/>
      <c r="I74" s="63"/>
      <c r="J74" s="63"/>
      <c r="K74" s="63"/>
      <c r="L74" s="63"/>
      <c r="M74" s="63"/>
      <c r="N74" s="63"/>
      <c r="O74" s="63"/>
      <c r="P74" s="63"/>
      <c r="Q74" s="63"/>
      <c r="R74" s="63"/>
      <c r="T74" s="63"/>
      <c r="U74" s="63"/>
      <c r="V74" s="63"/>
      <c r="W74" s="63"/>
      <c r="X74" s="63"/>
      <c r="Y74" s="63"/>
      <c r="Z74" s="63"/>
      <c r="AA74" s="63"/>
      <c r="AB74" s="63"/>
    </row>
    <row r="75" spans="1:28">
      <c r="A75" s="63"/>
      <c r="B75" s="63"/>
      <c r="C75" s="63"/>
      <c r="D75" s="63"/>
      <c r="E75" s="63"/>
      <c r="F75" s="63"/>
      <c r="G75" s="63"/>
      <c r="H75" s="63"/>
      <c r="I75" s="63"/>
      <c r="J75" s="63"/>
      <c r="K75" s="63"/>
      <c r="L75" s="63"/>
      <c r="M75" s="63"/>
      <c r="N75" s="63"/>
      <c r="O75" s="63"/>
      <c r="P75" s="63"/>
      <c r="Q75" s="63"/>
      <c r="R75" s="63"/>
      <c r="T75" s="63"/>
      <c r="U75" s="63"/>
      <c r="V75" s="63"/>
      <c r="W75" s="63"/>
      <c r="X75" s="63"/>
      <c r="Y75" s="63"/>
      <c r="Z75" s="63"/>
      <c r="AA75" s="63"/>
      <c r="AB75" s="63"/>
    </row>
    <row r="76" spans="1:28">
      <c r="A76" s="63"/>
      <c r="B76" s="63"/>
      <c r="C76" s="63"/>
      <c r="D76" s="63"/>
      <c r="E76" s="63"/>
      <c r="F76" s="63"/>
      <c r="G76" s="63"/>
      <c r="H76" s="63"/>
      <c r="I76" s="63"/>
      <c r="J76" s="63"/>
      <c r="K76" s="63"/>
      <c r="L76" s="63"/>
      <c r="M76" s="63"/>
      <c r="N76" s="63"/>
      <c r="O76" s="63"/>
      <c r="P76" s="63"/>
      <c r="Q76" s="63"/>
      <c r="R76" s="63"/>
      <c r="T76" s="63"/>
      <c r="U76" s="63"/>
      <c r="V76" s="63"/>
      <c r="W76" s="63"/>
      <c r="X76" s="63"/>
      <c r="Y76" s="63"/>
      <c r="Z76" s="63"/>
      <c r="AA76" s="63"/>
      <c r="AB76" s="63"/>
    </row>
    <row r="77" spans="1:28">
      <c r="A77" s="63"/>
      <c r="B77" s="63"/>
      <c r="C77" s="63"/>
      <c r="D77" s="63"/>
      <c r="E77" s="63"/>
      <c r="F77" s="63"/>
      <c r="G77" s="63"/>
      <c r="H77" s="63"/>
      <c r="I77" s="63"/>
      <c r="J77" s="63"/>
      <c r="K77" s="63"/>
      <c r="L77" s="63"/>
      <c r="M77" s="63"/>
      <c r="N77" s="63"/>
      <c r="O77" s="63"/>
      <c r="P77" s="63"/>
      <c r="Q77" s="63"/>
      <c r="R77" s="63"/>
      <c r="T77" s="63"/>
      <c r="U77" s="63"/>
      <c r="V77" s="63"/>
      <c r="W77" s="63"/>
      <c r="X77" s="63"/>
      <c r="Y77" s="63"/>
      <c r="Z77" s="63"/>
      <c r="AA77" s="63"/>
      <c r="AB77" s="63"/>
    </row>
    <row r="78" spans="1:28">
      <c r="A78" s="63"/>
      <c r="B78" s="63"/>
      <c r="C78" s="63"/>
      <c r="D78" s="63"/>
      <c r="E78" s="63"/>
      <c r="F78" s="63"/>
      <c r="G78" s="63"/>
      <c r="H78" s="63"/>
      <c r="I78" s="63"/>
      <c r="J78" s="63"/>
      <c r="K78" s="63"/>
      <c r="L78" s="63"/>
      <c r="M78" s="63"/>
      <c r="N78" s="63"/>
      <c r="O78" s="63"/>
      <c r="P78" s="63"/>
      <c r="Q78" s="63"/>
      <c r="R78" s="63"/>
      <c r="T78" s="63"/>
      <c r="U78" s="63"/>
      <c r="V78" s="63"/>
      <c r="W78" s="63"/>
      <c r="X78" s="63"/>
      <c r="Y78" s="63"/>
      <c r="Z78" s="63"/>
      <c r="AA78" s="63"/>
      <c r="AB78" s="63"/>
    </row>
    <row r="79" spans="1:28">
      <c r="A79" s="63"/>
      <c r="B79" s="63"/>
      <c r="C79" s="63"/>
      <c r="D79" s="63"/>
      <c r="E79" s="63"/>
      <c r="F79" s="63"/>
      <c r="G79" s="63"/>
      <c r="H79" s="63"/>
      <c r="I79" s="63"/>
      <c r="J79" s="63"/>
      <c r="K79" s="63"/>
      <c r="L79" s="63"/>
      <c r="M79" s="63"/>
      <c r="N79" s="63"/>
      <c r="O79" s="63"/>
      <c r="P79" s="63"/>
      <c r="Q79" s="63"/>
      <c r="R79" s="63"/>
      <c r="T79" s="63"/>
      <c r="U79" s="63"/>
      <c r="V79" s="63"/>
      <c r="W79" s="63"/>
      <c r="X79" s="63"/>
      <c r="Y79" s="63"/>
      <c r="Z79" s="63"/>
      <c r="AA79" s="63"/>
      <c r="AB79" s="63"/>
    </row>
    <row r="80" spans="1:28">
      <c r="A80" s="63"/>
      <c r="B80" s="63"/>
      <c r="C80" s="63"/>
      <c r="D80" s="63"/>
      <c r="E80" s="63"/>
      <c r="F80" s="63"/>
      <c r="G80" s="63"/>
      <c r="H80" s="63"/>
      <c r="I80" s="63"/>
      <c r="J80" s="63"/>
      <c r="K80" s="63"/>
      <c r="L80" s="63"/>
      <c r="M80" s="63"/>
      <c r="N80" s="63"/>
      <c r="O80" s="63"/>
      <c r="P80" s="63"/>
      <c r="Q80" s="63"/>
      <c r="R80" s="63"/>
      <c r="T80" s="63"/>
      <c r="U80" s="63"/>
      <c r="V80" s="63"/>
      <c r="W80" s="63"/>
      <c r="X80" s="63"/>
      <c r="Y80" s="63"/>
      <c r="Z80" s="63"/>
      <c r="AA80" s="63"/>
      <c r="AB80" s="63"/>
    </row>
    <row r="81" spans="1:28" ht="13.8">
      <c r="A81" s="63"/>
      <c r="B81" s="63"/>
      <c r="C81" s="311" t="s">
        <v>304</v>
      </c>
      <c r="D81" s="179" t="s">
        <v>3</v>
      </c>
      <c r="E81" s="179" t="s">
        <v>220</v>
      </c>
      <c r="F81" s="179" t="s">
        <v>6</v>
      </c>
      <c r="G81" s="179" t="s">
        <v>4</v>
      </c>
      <c r="H81" s="179" t="s">
        <v>221</v>
      </c>
      <c r="I81" s="179" t="s">
        <v>222</v>
      </c>
      <c r="J81" s="179" t="s">
        <v>7</v>
      </c>
      <c r="K81" s="179" t="s">
        <v>244</v>
      </c>
      <c r="L81" s="179" t="s">
        <v>241</v>
      </c>
      <c r="M81" s="63"/>
      <c r="N81" s="63"/>
      <c r="O81" s="63"/>
      <c r="P81" s="63"/>
      <c r="Q81" s="63"/>
      <c r="R81" s="63"/>
      <c r="T81" s="63"/>
      <c r="U81" s="63"/>
      <c r="V81" s="63"/>
      <c r="W81" s="63"/>
      <c r="X81" s="63"/>
      <c r="Y81" s="63"/>
      <c r="Z81" s="63"/>
      <c r="AA81" s="63"/>
      <c r="AB81" s="63"/>
    </row>
    <row r="82" spans="1:28" ht="13.8">
      <c r="A82" s="63"/>
      <c r="B82" s="63"/>
      <c r="C82" s="312" t="s">
        <v>223</v>
      </c>
      <c r="D82" s="310">
        <f>'Ouputs to Excels'!G26</f>
        <v>1.6008729570915446E-2</v>
      </c>
      <c r="E82" s="310">
        <f>'Ouputs to Excels'!H26</f>
        <v>1.8500251863909085E-2</v>
      </c>
      <c r="F82" s="310">
        <f>'Ouputs to Excels'!I26</f>
        <v>2.0991774156902707E-2</v>
      </c>
      <c r="G82" s="310">
        <f>'Ouputs to Excels'!J26</f>
        <v>2.3768525749259396E-2</v>
      </c>
      <c r="H82" s="310">
        <f>'Ouputs to Excels'!K26</f>
        <v>2.6545277341616082E-2</v>
      </c>
      <c r="I82" s="310">
        <f>'Ouputs to Excels'!L26</f>
        <v>2.9798844220596987E-2</v>
      </c>
      <c r="J82" s="310">
        <f>'Ouputs to Excels'!M26</f>
        <v>3.3052411099577884E-2</v>
      </c>
      <c r="K82" s="310">
        <f>'Ouputs to Excels'!N26</f>
        <v>4.3883318742889983E-2</v>
      </c>
      <c r="L82" s="310">
        <f>'Ouputs to Excels'!O26</f>
        <v>5.4714226386202068E-2</v>
      </c>
      <c r="M82" s="63"/>
      <c r="N82" s="63"/>
      <c r="O82" s="63"/>
      <c r="P82" s="63"/>
      <c r="Q82" s="63"/>
      <c r="R82" s="63"/>
      <c r="T82" s="63"/>
      <c r="U82" s="63"/>
      <c r="V82" s="63"/>
      <c r="W82" s="63"/>
      <c r="X82" s="63"/>
      <c r="Y82" s="63"/>
      <c r="Z82" s="63"/>
      <c r="AA82" s="63"/>
      <c r="AB82" s="63"/>
    </row>
    <row r="83" spans="1:28" ht="13.8">
      <c r="A83" s="63"/>
      <c r="B83" s="63"/>
      <c r="C83" s="311" t="s">
        <v>305</v>
      </c>
      <c r="D83" s="310">
        <f>'Ouputs to Excels'!G27</f>
        <v>1.1149439490445856E-2</v>
      </c>
      <c r="E83" s="310">
        <f>'Ouputs to Excels'!H27</f>
        <v>1.3640961783439496E-2</v>
      </c>
      <c r="F83" s="310">
        <f>'Ouputs to Excels'!I27</f>
        <v>1.6132484076433119E-2</v>
      </c>
      <c r="G83" s="310">
        <f>'Ouputs to Excels'!J27</f>
        <v>1.8909235668789805E-2</v>
      </c>
      <c r="H83" s="310">
        <f>'Ouputs to Excels'!K27</f>
        <v>2.168598726114649E-2</v>
      </c>
      <c r="I83" s="310">
        <f>'Ouputs to Excels'!L27</f>
        <v>2.4939554140127395E-2</v>
      </c>
      <c r="J83" s="310">
        <f>'Ouputs to Excels'!M27</f>
        <v>2.8193121019108293E-2</v>
      </c>
      <c r="K83" s="310">
        <f>'Ouputs to Excels'!N27</f>
        <v>3.9024028662420392E-2</v>
      </c>
      <c r="L83" s="310">
        <f>'Ouputs to Excels'!O27</f>
        <v>4.9854936305732477E-2</v>
      </c>
      <c r="M83" s="63"/>
      <c r="N83" s="63"/>
      <c r="O83" s="63"/>
      <c r="P83" s="63"/>
      <c r="Q83" s="63"/>
      <c r="R83" s="63"/>
      <c r="T83" s="63"/>
      <c r="U83" s="63"/>
      <c r="V83" s="63"/>
      <c r="W83" s="63"/>
      <c r="X83" s="63"/>
      <c r="Y83" s="63"/>
      <c r="Z83" s="63"/>
      <c r="AA83" s="63"/>
      <c r="AB83" s="63"/>
    </row>
    <row r="84" spans="1:28" ht="13.8">
      <c r="A84" s="63"/>
      <c r="B84" s="63"/>
      <c r="C84" s="312" t="s">
        <v>263</v>
      </c>
      <c r="D84" s="310">
        <f>'Ouputs to Excels'!G28</f>
        <v>7.8494394904458555E-3</v>
      </c>
      <c r="E84" s="310">
        <f>'Ouputs to Excels'!H28</f>
        <v>1.0340961783439495E-2</v>
      </c>
      <c r="F84" s="310">
        <f>'Ouputs to Excels'!I28</f>
        <v>1.2832484076433117E-2</v>
      </c>
      <c r="G84" s="310">
        <f>'Ouputs to Excels'!J28</f>
        <v>1.5609235668789806E-2</v>
      </c>
      <c r="H84" s="310">
        <f>'Ouputs to Excels'!K28</f>
        <v>1.8385987261146493E-2</v>
      </c>
      <c r="I84" s="310">
        <f>'Ouputs to Excels'!L28</f>
        <v>2.1639554140127394E-2</v>
      </c>
      <c r="J84" s="310">
        <f>'Ouputs to Excels'!M28</f>
        <v>2.4893121019108295E-2</v>
      </c>
      <c r="K84" s="310">
        <f>'Ouputs to Excels'!N28</f>
        <v>3.5724028662420394E-2</v>
      </c>
      <c r="L84" s="310">
        <f>'Ouputs to Excels'!O28</f>
        <v>4.6554936305732479E-2</v>
      </c>
      <c r="M84" s="63"/>
      <c r="N84" s="63"/>
      <c r="O84" s="63"/>
      <c r="P84" s="63"/>
      <c r="Q84" s="63"/>
      <c r="R84" s="63"/>
      <c r="T84" s="63"/>
      <c r="U84" s="63"/>
      <c r="V84" s="63"/>
      <c r="W84" s="63"/>
      <c r="X84" s="63"/>
      <c r="Y84" s="63"/>
      <c r="Z84" s="63"/>
      <c r="AA84" s="63"/>
      <c r="AB84" s="63"/>
    </row>
    <row r="85" spans="1:28">
      <c r="A85" s="63"/>
      <c r="B85" s="63"/>
      <c r="C85" s="63"/>
      <c r="D85" s="63"/>
      <c r="E85" s="63"/>
      <c r="F85" s="63"/>
      <c r="G85" s="63"/>
      <c r="H85" s="63"/>
      <c r="I85" s="63"/>
      <c r="J85" s="63"/>
      <c r="K85" s="63"/>
      <c r="L85" s="63"/>
      <c r="M85" s="63"/>
      <c r="N85" s="63"/>
      <c r="O85" s="63"/>
      <c r="P85" s="63"/>
      <c r="Q85" s="63"/>
      <c r="R85" s="63"/>
      <c r="T85" s="63"/>
      <c r="U85" s="63"/>
      <c r="V85" s="63"/>
      <c r="W85" s="63"/>
      <c r="X85" s="63"/>
      <c r="Y85" s="63"/>
      <c r="Z85" s="63"/>
      <c r="AA85" s="63"/>
      <c r="AB85" s="63"/>
    </row>
    <row r="86" spans="1:28">
      <c r="A86" s="63"/>
      <c r="B86" s="63"/>
      <c r="C86" s="63"/>
      <c r="D86" s="63"/>
      <c r="E86" s="63"/>
      <c r="F86" s="63"/>
      <c r="G86" s="63"/>
      <c r="H86" s="63"/>
      <c r="I86" s="63"/>
      <c r="J86" s="63"/>
      <c r="K86" s="63"/>
      <c r="L86" s="63"/>
      <c r="M86" s="63"/>
      <c r="N86" s="63"/>
      <c r="O86" s="63"/>
      <c r="P86" s="63"/>
      <c r="Q86" s="63"/>
      <c r="R86" s="63"/>
      <c r="T86" s="63"/>
      <c r="U86" s="63"/>
      <c r="V86" s="63"/>
      <c r="W86" s="63"/>
      <c r="X86" s="63"/>
      <c r="Y86" s="63"/>
      <c r="Z86" s="63"/>
      <c r="AA86" s="63"/>
      <c r="AB86" s="63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DA4607-D050-4E02-B216-8AF6A180E4B3}">
  <sheetPr>
    <tabColor theme="2" tint="-0.249977111117893"/>
  </sheetPr>
  <dimension ref="A1:X520"/>
  <sheetViews>
    <sheetView showGridLines="0" zoomScale="80" zoomScaleNormal="80" workbookViewId="0">
      <pane xSplit="1" ySplit="1" topLeftCell="D2" activePane="bottomRight" state="frozen"/>
      <selection pane="topRight" activeCell="B1" sqref="B1"/>
      <selection pane="bottomLeft" activeCell="A2" sqref="A2"/>
      <selection pane="bottomRight" activeCell="D27" sqref="D27"/>
    </sheetView>
  </sheetViews>
  <sheetFormatPr baseColWidth="10" defaultRowHeight="13.2"/>
  <cols>
    <col min="1" max="1" width="19.44140625" style="5" customWidth="1"/>
    <col min="2" max="2" width="3.88671875" style="108" customWidth="1"/>
    <col min="3" max="3" width="12.21875" style="5" bestFit="1" customWidth="1"/>
    <col min="4" max="16" width="11.5546875" style="5"/>
    <col min="17" max="17" width="5.77734375" style="5" customWidth="1"/>
    <col min="18" max="18" width="11.5546875" style="5"/>
    <col min="19" max="19" width="15.33203125" style="5" customWidth="1"/>
    <col min="20" max="24" width="11.5546875" style="5"/>
    <col min="25" max="16384" width="11.5546875" style="108"/>
  </cols>
  <sheetData>
    <row r="1" spans="1:24" ht="14.4">
      <c r="A1" s="210" t="s">
        <v>308</v>
      </c>
      <c r="B1" s="308"/>
    </row>
    <row r="2" spans="1:24">
      <c r="A2" s="108"/>
      <c r="C2" s="108"/>
      <c r="D2" s="108"/>
      <c r="E2" s="108"/>
      <c r="F2" s="108"/>
      <c r="G2" s="108"/>
      <c r="H2" s="108"/>
      <c r="I2" s="108"/>
      <c r="J2" s="108"/>
      <c r="K2" s="108"/>
      <c r="L2" s="108"/>
      <c r="M2" s="108"/>
      <c r="N2" s="108"/>
      <c r="O2" s="108"/>
      <c r="P2" s="108"/>
      <c r="Q2" s="108"/>
      <c r="R2" s="108"/>
      <c r="S2" s="108"/>
      <c r="T2" s="108"/>
      <c r="U2" s="108"/>
      <c r="V2" s="108"/>
      <c r="W2" s="108"/>
      <c r="X2" s="108"/>
    </row>
    <row r="3" spans="1:24">
      <c r="C3" s="84"/>
    </row>
    <row r="4" spans="1:24">
      <c r="A4" s="306" t="s">
        <v>255</v>
      </c>
      <c r="C4" s="368" t="s">
        <v>352</v>
      </c>
      <c r="D4" s="179" t="str">
        <f>'Corporate V2'!G1</f>
        <v>A</v>
      </c>
      <c r="E4" s="179" t="str">
        <f>'Corporate V2'!J1</f>
        <v>A-</v>
      </c>
      <c r="F4" s="179" t="str">
        <f>'Corporate V2'!M1</f>
        <v>BBB+</v>
      </c>
      <c r="G4" s="179" t="str">
        <f>'Corporate V2'!P1</f>
        <v>BBB</v>
      </c>
      <c r="H4" s="179" t="str">
        <f>'Corporate V2'!S1</f>
        <v>BBB-</v>
      </c>
      <c r="I4" s="179" t="str">
        <f>'Corporate V2'!V1</f>
        <v>BB+</v>
      </c>
      <c r="J4" s="179" t="str">
        <f>'Corporate V2'!Y1</f>
        <v>BB</v>
      </c>
      <c r="K4" s="179" t="str">
        <f>'Corporate V2'!AB1</f>
        <v>BB-/B+</v>
      </c>
      <c r="L4" s="179" t="str">
        <f>'Corporate V2'!AE1</f>
        <v>B</v>
      </c>
    </row>
    <row r="5" spans="1:24">
      <c r="C5" s="87" t="s">
        <v>254</v>
      </c>
      <c r="D5" s="147">
        <f>'Corporate V2'!F6</f>
        <v>1.1475</v>
      </c>
      <c r="E5" s="147">
        <f>'Corporate V2'!I6</f>
        <v>1.4112499999999999</v>
      </c>
      <c r="F5" s="147">
        <f>'Corporate V2'!L6</f>
        <v>1.6749999999999998</v>
      </c>
      <c r="G5" s="147">
        <f>'Corporate V2'!O6</f>
        <v>2.0949999999999998</v>
      </c>
      <c r="H5" s="147">
        <f>'Corporate V2'!R6</f>
        <v>2.5150000000000001</v>
      </c>
      <c r="I5" s="147">
        <f>'Corporate V2'!U6</f>
        <v>2.8347500000000001</v>
      </c>
      <c r="J5" s="147">
        <f>'Corporate V2'!X6</f>
        <v>3.1545000000000001</v>
      </c>
      <c r="K5" s="147">
        <f>'Corporate V2'!AA6</f>
        <v>4.5842499999999999</v>
      </c>
      <c r="L5" s="147">
        <f>'Corporate V2'!AD6</f>
        <v>6.0140000000000002</v>
      </c>
    </row>
    <row r="6" spans="1:24">
      <c r="C6" s="87" t="s">
        <v>250</v>
      </c>
      <c r="D6" s="147">
        <f>'Corporate V2'!F7</f>
        <v>1.5007999999999999</v>
      </c>
      <c r="E6" s="147">
        <f>'Corporate V2'!I7</f>
        <v>1.8670666666666667</v>
      </c>
      <c r="F6" s="147">
        <f>'Corporate V2'!L7</f>
        <v>2.2333333333333334</v>
      </c>
      <c r="G6" s="147">
        <f>'Corporate V2'!O7</f>
        <v>2.7250000000000001</v>
      </c>
      <c r="H6" s="147">
        <f>'Corporate V2'!R7</f>
        <v>3.2166666666666668</v>
      </c>
      <c r="I6" s="147">
        <f>'Corporate V2'!U7</f>
        <v>3.7589999999999999</v>
      </c>
      <c r="J6" s="147">
        <f>'Corporate V2'!X7</f>
        <v>4.301333333333333</v>
      </c>
      <c r="K6" s="147">
        <f>'Corporate V2'!AA7</f>
        <v>5.3923333333333332</v>
      </c>
      <c r="L6" s="147">
        <f>'Corporate V2'!AD7</f>
        <v>6.4833333333333334</v>
      </c>
    </row>
    <row r="7" spans="1:24">
      <c r="C7" s="87" t="s">
        <v>251</v>
      </c>
      <c r="D7" s="147">
        <f>'Corporate V2'!F8</f>
        <v>1.0377000000000001</v>
      </c>
      <c r="E7" s="147">
        <f>'Corporate V2'!I8</f>
        <v>1.2638500000000001</v>
      </c>
      <c r="F7" s="147">
        <f>'Corporate V2'!L8</f>
        <v>1.49</v>
      </c>
      <c r="G7" s="147">
        <f>'Corporate V2'!O8</f>
        <v>1.72</v>
      </c>
      <c r="H7" s="147">
        <f>'Corporate V2'!R8</f>
        <v>1.95</v>
      </c>
      <c r="I7" s="147">
        <f>'Corporate V2'!U8</f>
        <v>2.34</v>
      </c>
      <c r="J7" s="147">
        <f>'Corporate V2'!X8</f>
        <v>2.73</v>
      </c>
      <c r="K7" s="147">
        <f>'Corporate V2'!AA8</f>
        <v>3.585</v>
      </c>
      <c r="L7" s="147">
        <f>'Corporate V2'!AD8</f>
        <v>4.4400000000000004</v>
      </c>
    </row>
    <row r="8" spans="1:24">
      <c r="C8" s="87" t="s">
        <v>252</v>
      </c>
      <c r="D8" s="147">
        <f>'Corporate V2'!F9</f>
        <v>1.1443000000000001</v>
      </c>
      <c r="E8" s="147">
        <f>'Corporate V2'!I9</f>
        <v>1.2821500000000001</v>
      </c>
      <c r="F8" s="147">
        <f>'Corporate V2'!L9</f>
        <v>1.42</v>
      </c>
      <c r="G8" s="147">
        <f>'Corporate V2'!O9</f>
        <v>1.6749999999999998</v>
      </c>
      <c r="H8" s="147">
        <f>'Corporate V2'!R9</f>
        <v>1.93</v>
      </c>
      <c r="I8" s="147">
        <f>'Corporate V2'!U9</f>
        <v>2.0499999999999998</v>
      </c>
      <c r="J8" s="147">
        <f>'Corporate V2'!X9</f>
        <v>2.17</v>
      </c>
      <c r="K8" s="147">
        <f>'Corporate V2'!AA9</f>
        <v>3.335</v>
      </c>
      <c r="L8" s="147">
        <f>'Corporate V2'!AD9</f>
        <v>4.5</v>
      </c>
    </row>
    <row r="9" spans="1:24">
      <c r="C9" s="179" t="s">
        <v>351</v>
      </c>
      <c r="D9" s="147">
        <f>'Corporate V2'!F10</f>
        <v>1.3795999999999999</v>
      </c>
      <c r="E9" s="147">
        <f>'Corporate V2'!I10</f>
        <v>1.6448</v>
      </c>
      <c r="F9" s="147">
        <f>'Corporate V2'!L10</f>
        <v>1.91</v>
      </c>
      <c r="G9" s="147">
        <f>'Corporate V2'!O10</f>
        <v>2.12</v>
      </c>
      <c r="H9" s="147">
        <f>'Corporate V2'!R10</f>
        <v>2.33</v>
      </c>
      <c r="I9" s="147">
        <f>'Corporate V2'!U10</f>
        <v>2.5649999999999999</v>
      </c>
      <c r="J9" s="147">
        <f>'Corporate V2'!X10</f>
        <v>2.8</v>
      </c>
      <c r="K9" s="147">
        <f>'Corporate V2'!AA10</f>
        <v>3.98</v>
      </c>
      <c r="L9" s="147">
        <f>'Corporate V2'!AD10</f>
        <v>5.16</v>
      </c>
    </row>
    <row r="10" spans="1:24">
      <c r="C10" s="84"/>
    </row>
    <row r="11" spans="1:24">
      <c r="C11" s="84"/>
    </row>
    <row r="12" spans="1:24">
      <c r="B12" s="105"/>
      <c r="D12" s="87" t="s">
        <v>254</v>
      </c>
      <c r="E12" s="87" t="s">
        <v>250</v>
      </c>
      <c r="F12" s="87" t="s">
        <v>251</v>
      </c>
      <c r="G12" s="87" t="s">
        <v>252</v>
      </c>
      <c r="H12" s="179" t="s">
        <v>351</v>
      </c>
      <c r="I12" s="387" t="s">
        <v>333</v>
      </c>
      <c r="J12" s="391" t="s">
        <v>361</v>
      </c>
      <c r="K12" s="387" t="s">
        <v>223</v>
      </c>
      <c r="L12" s="389" t="s">
        <v>362</v>
      </c>
    </row>
    <row r="13" spans="1:24">
      <c r="C13" s="60" t="s">
        <v>3</v>
      </c>
      <c r="D13" s="365">
        <v>1.1474999999999999E-2</v>
      </c>
      <c r="E13" s="365">
        <v>1.5007999999999999E-2</v>
      </c>
      <c r="F13" s="365">
        <v>1.0377000000000001E-2</v>
      </c>
      <c r="G13" s="365">
        <v>1.1443000000000002E-2</v>
      </c>
      <c r="H13" s="388">
        <f>D9/100</f>
        <v>1.3795999999999999E-2</v>
      </c>
      <c r="J13" s="147">
        <f>'Corporate V2'!F5</f>
        <v>1.1149439490445856</v>
      </c>
      <c r="L13" s="384">
        <f t="shared" ref="L13:L21" si="0">J13+$D$28</f>
        <v>1.6008729570915445</v>
      </c>
    </row>
    <row r="14" spans="1:24">
      <c r="C14" s="60" t="s">
        <v>220</v>
      </c>
      <c r="D14" s="365">
        <v>1.4112499999999998E-2</v>
      </c>
      <c r="E14" s="365">
        <v>1.8670666666666665E-2</v>
      </c>
      <c r="F14" s="365">
        <v>1.2638500000000002E-2</v>
      </c>
      <c r="G14" s="365">
        <v>1.2821500000000001E-2</v>
      </c>
      <c r="H14" s="388">
        <f>E9/100</f>
        <v>1.6448000000000001E-2</v>
      </c>
      <c r="J14" s="147">
        <f>'Corporate V2'!I5</f>
        <v>1.3640961783439496</v>
      </c>
      <c r="L14" s="385">
        <f t="shared" si="0"/>
        <v>1.8500251863909085</v>
      </c>
    </row>
    <row r="15" spans="1:24">
      <c r="C15" s="60" t="s">
        <v>6</v>
      </c>
      <c r="D15" s="365">
        <v>1.6749999999999998E-2</v>
      </c>
      <c r="E15" s="365">
        <v>2.2333333333333334E-2</v>
      </c>
      <c r="F15" s="365">
        <v>1.49E-2</v>
      </c>
      <c r="G15" s="365">
        <v>1.4199999999999999E-2</v>
      </c>
      <c r="H15" s="388">
        <f>F9/100</f>
        <v>1.9099999999999999E-2</v>
      </c>
      <c r="J15" s="147">
        <f>'Corporate V2'!L5</f>
        <v>1.6132484076433118</v>
      </c>
      <c r="L15" s="385">
        <f t="shared" si="0"/>
        <v>2.0991774156902707</v>
      </c>
    </row>
    <row r="16" spans="1:24">
      <c r="C16" s="60" t="s">
        <v>4</v>
      </c>
      <c r="D16" s="365">
        <v>2.0949999999999996E-2</v>
      </c>
      <c r="E16" s="365">
        <v>2.725E-2</v>
      </c>
      <c r="F16" s="365">
        <v>1.72E-2</v>
      </c>
      <c r="G16" s="365">
        <v>1.6749999999999998E-2</v>
      </c>
      <c r="H16" s="388">
        <f>G9/100</f>
        <v>2.12E-2</v>
      </c>
      <c r="J16" s="147">
        <f>'Corporate V2'!O5</f>
        <v>1.8909235668789806</v>
      </c>
      <c r="L16" s="385">
        <f t="shared" si="0"/>
        <v>2.3768525749259397</v>
      </c>
    </row>
    <row r="17" spans="1:24">
      <c r="C17" s="60" t="s">
        <v>221</v>
      </c>
      <c r="D17" s="365">
        <v>2.5150000000000002E-2</v>
      </c>
      <c r="E17" s="365">
        <v>3.216666666666667E-2</v>
      </c>
      <c r="F17" s="365">
        <v>1.95E-2</v>
      </c>
      <c r="G17" s="365">
        <v>1.9299999999999998E-2</v>
      </c>
      <c r="H17" s="388">
        <f>H9/100</f>
        <v>2.3300000000000001E-2</v>
      </c>
      <c r="J17" s="147">
        <f>'Corporate V2'!R5</f>
        <v>2.1685987261146491</v>
      </c>
      <c r="L17" s="385">
        <f t="shared" si="0"/>
        <v>2.6545277341616083</v>
      </c>
      <c r="N17" s="152"/>
      <c r="O17" s="152"/>
      <c r="P17" s="152"/>
      <c r="Q17" s="152"/>
      <c r="R17" s="152"/>
      <c r="S17" s="152"/>
      <c r="T17" s="152"/>
      <c r="U17" s="152"/>
    </row>
    <row r="18" spans="1:24">
      <c r="C18" s="60" t="s">
        <v>222</v>
      </c>
      <c r="D18" s="365">
        <v>2.8347500000000001E-2</v>
      </c>
      <c r="E18" s="365">
        <v>3.7589999999999998E-2</v>
      </c>
      <c r="F18" s="365">
        <v>2.3399999999999997E-2</v>
      </c>
      <c r="G18" s="365">
        <v>2.0499999999999997E-2</v>
      </c>
      <c r="H18" s="388">
        <f>I9/100</f>
        <v>2.5649999999999999E-2</v>
      </c>
      <c r="J18" s="147">
        <f>'Corporate V2'!U5</f>
        <v>2.4939554140127393</v>
      </c>
      <c r="L18" s="385">
        <f t="shared" si="0"/>
        <v>2.9798844220596985</v>
      </c>
      <c r="N18" s="152"/>
      <c r="O18" s="152"/>
      <c r="P18" s="152"/>
      <c r="Q18" s="152"/>
      <c r="R18" s="152"/>
      <c r="S18" s="152"/>
      <c r="T18" s="152"/>
      <c r="U18" s="152"/>
    </row>
    <row r="19" spans="1:24">
      <c r="C19" s="60" t="s">
        <v>7</v>
      </c>
      <c r="D19" s="365">
        <v>3.1545000000000004E-2</v>
      </c>
      <c r="E19" s="365">
        <v>4.3013333333333327E-2</v>
      </c>
      <c r="F19" s="365">
        <v>2.7300000000000001E-2</v>
      </c>
      <c r="G19" s="365">
        <v>2.1700000000000001E-2</v>
      </c>
      <c r="H19" s="388">
        <f>J9/100</f>
        <v>2.7999999999999997E-2</v>
      </c>
      <c r="J19" s="147">
        <f>'Corporate V2'!X5</f>
        <v>2.8193121019108291</v>
      </c>
      <c r="L19" s="385">
        <f t="shared" si="0"/>
        <v>3.3052411099577883</v>
      </c>
      <c r="N19" s="152"/>
      <c r="O19" s="152"/>
      <c r="P19" s="152"/>
      <c r="Q19" s="152"/>
      <c r="R19" s="152"/>
      <c r="S19" s="152"/>
      <c r="T19" s="152"/>
      <c r="U19" s="152"/>
    </row>
    <row r="20" spans="1:24">
      <c r="C20" s="60" t="s">
        <v>244</v>
      </c>
      <c r="D20" s="365">
        <v>4.5842500000000001E-2</v>
      </c>
      <c r="E20" s="365">
        <v>5.392333333333333E-2</v>
      </c>
      <c r="F20" s="365">
        <v>3.585E-2</v>
      </c>
      <c r="G20" s="365">
        <v>3.3349999999999998E-2</v>
      </c>
      <c r="H20" s="388">
        <f>K9/100</f>
        <v>3.9800000000000002E-2</v>
      </c>
      <c r="J20" s="147">
        <f>'Corporate V2'!AA5</f>
        <v>3.9024028662420394</v>
      </c>
      <c r="L20" s="385">
        <f t="shared" si="0"/>
        <v>4.3883318742889985</v>
      </c>
    </row>
    <row r="21" spans="1:24">
      <c r="C21" s="60" t="s">
        <v>241</v>
      </c>
      <c r="D21" s="365">
        <v>6.0139999999999999E-2</v>
      </c>
      <c r="E21" s="365">
        <v>6.483333333333334E-2</v>
      </c>
      <c r="F21" s="365">
        <v>4.4400000000000002E-2</v>
      </c>
      <c r="G21" s="365">
        <v>4.4999999999999998E-2</v>
      </c>
      <c r="H21" s="388">
        <f>L9/100</f>
        <v>5.16E-2</v>
      </c>
      <c r="J21" s="147">
        <f>'Corporate V2'!AD5</f>
        <v>4.9854936305732478</v>
      </c>
      <c r="L21" s="386">
        <f t="shared" si="0"/>
        <v>5.4714226386202069</v>
      </c>
    </row>
    <row r="22" spans="1:24">
      <c r="C22" s="84"/>
    </row>
    <row r="23" spans="1:24">
      <c r="A23" s="108"/>
      <c r="C23" s="104"/>
      <c r="D23" s="108"/>
      <c r="E23" s="108"/>
      <c r="F23" s="108"/>
      <c r="G23" s="108"/>
      <c r="H23" s="108"/>
      <c r="I23" s="108"/>
      <c r="J23" s="108"/>
      <c r="K23" s="108"/>
      <c r="L23" s="108"/>
      <c r="M23" s="108"/>
      <c r="N23" s="108"/>
      <c r="O23" s="108"/>
      <c r="P23" s="108"/>
      <c r="Q23" s="108"/>
      <c r="R23" s="108"/>
      <c r="S23" s="108"/>
      <c r="T23" s="108"/>
      <c r="U23" s="108"/>
      <c r="V23" s="108"/>
      <c r="W23" s="108"/>
      <c r="X23" s="108"/>
    </row>
    <row r="25" spans="1:24">
      <c r="A25" s="305" t="s">
        <v>349</v>
      </c>
      <c r="D25" s="306" t="s">
        <v>350</v>
      </c>
      <c r="F25" s="150"/>
      <c r="G25" s="179" t="s">
        <v>3</v>
      </c>
      <c r="H25" s="179" t="s">
        <v>220</v>
      </c>
      <c r="I25" s="179" t="s">
        <v>6</v>
      </c>
      <c r="J25" s="179" t="s">
        <v>4</v>
      </c>
      <c r="K25" s="179" t="s">
        <v>221</v>
      </c>
      <c r="L25" s="179" t="s">
        <v>222</v>
      </c>
      <c r="M25" s="179" t="s">
        <v>7</v>
      </c>
      <c r="N25" s="179" t="s">
        <v>244</v>
      </c>
      <c r="O25" s="179" t="s">
        <v>241</v>
      </c>
      <c r="Q25" s="316" t="s">
        <v>377</v>
      </c>
    </row>
    <row r="26" spans="1:24">
      <c r="B26" s="309"/>
      <c r="C26" s="369" t="s">
        <v>69</v>
      </c>
      <c r="D26" s="384">
        <f>'Survey &amp; final ERP'!F19*100</f>
        <v>6.67</v>
      </c>
      <c r="F26" s="369" t="s">
        <v>223</v>
      </c>
      <c r="G26" s="152">
        <f>L13/100</f>
        <v>1.6008729570915446E-2</v>
      </c>
      <c r="H26" s="152">
        <f>L14/100</f>
        <v>1.8500251863909085E-2</v>
      </c>
      <c r="I26" s="152">
        <f>L15/100</f>
        <v>2.0991774156902707E-2</v>
      </c>
      <c r="J26" s="152">
        <f>L16/100</f>
        <v>2.3768525749259396E-2</v>
      </c>
      <c r="K26" s="152">
        <f>L17/100</f>
        <v>2.6545277341616082E-2</v>
      </c>
      <c r="L26" s="152">
        <f>L18/100</f>
        <v>2.9798844220596987E-2</v>
      </c>
      <c r="M26" s="152">
        <f>L19/100</f>
        <v>3.3052411099577884E-2</v>
      </c>
      <c r="N26" s="152">
        <f>L20/100</f>
        <v>4.3883318742889983E-2</v>
      </c>
      <c r="O26" s="152">
        <f>L21/100</f>
        <v>5.4714226386202068E-2</v>
      </c>
      <c r="Q26" s="411">
        <f>0.0530753369157583*100</f>
        <v>5.3075336915758307</v>
      </c>
    </row>
    <row r="27" spans="1:24">
      <c r="A27" s="179" t="s">
        <v>353</v>
      </c>
      <c r="C27" s="370" t="s">
        <v>202</v>
      </c>
      <c r="D27" s="386">
        <f>'Rf &amp; Cd'!G25*100</f>
        <v>0.81592900804695911</v>
      </c>
      <c r="F27" s="179" t="s">
        <v>342</v>
      </c>
      <c r="G27" s="152">
        <f>J13/100</f>
        <v>1.1149439490445856E-2</v>
      </c>
      <c r="H27" s="152">
        <f>J14/100</f>
        <v>1.3640961783439496E-2</v>
      </c>
      <c r="I27" s="152">
        <f>J15/100</f>
        <v>1.6132484076433119E-2</v>
      </c>
      <c r="J27" s="152">
        <f>J16/100</f>
        <v>1.8909235668789805E-2</v>
      </c>
      <c r="K27" s="152">
        <f>J17/100</f>
        <v>2.168598726114649E-2</v>
      </c>
      <c r="L27" s="152">
        <f>J18/100</f>
        <v>2.4939554140127395E-2</v>
      </c>
      <c r="M27" s="152">
        <f>J19/100</f>
        <v>2.8193121019108293E-2</v>
      </c>
      <c r="N27" s="152">
        <f>J20/100</f>
        <v>3.9024028662420392E-2</v>
      </c>
      <c r="O27" s="152">
        <f>J21/100</f>
        <v>4.9854936305732477E-2</v>
      </c>
    </row>
    <row r="28" spans="1:24">
      <c r="C28" s="367" t="s">
        <v>262</v>
      </c>
      <c r="D28" s="55">
        <f>'Rf &amp; Cd'!G27*100</f>
        <v>0.48592900804695904</v>
      </c>
      <c r="F28" s="179" t="s">
        <v>388</v>
      </c>
      <c r="G28" s="152">
        <f t="shared" ref="G28:O28" si="1">G26-$D$27/100</f>
        <v>7.8494394904458555E-3</v>
      </c>
      <c r="H28" s="152">
        <f t="shared" si="1"/>
        <v>1.0340961783439495E-2</v>
      </c>
      <c r="I28" s="152">
        <f t="shared" si="1"/>
        <v>1.2832484076433117E-2</v>
      </c>
      <c r="J28" s="152">
        <f t="shared" si="1"/>
        <v>1.5609235668789806E-2</v>
      </c>
      <c r="K28" s="152">
        <f t="shared" si="1"/>
        <v>1.8385987261146493E-2</v>
      </c>
      <c r="L28" s="152">
        <f t="shared" si="1"/>
        <v>2.1639554140127394E-2</v>
      </c>
      <c r="M28" s="152">
        <f t="shared" si="1"/>
        <v>2.4893121019108295E-2</v>
      </c>
      <c r="N28" s="152">
        <f t="shared" si="1"/>
        <v>3.5724028662420394E-2</v>
      </c>
      <c r="O28" s="152">
        <f t="shared" si="1"/>
        <v>4.6554936305732479E-2</v>
      </c>
    </row>
    <row r="29" spans="1:24">
      <c r="C29" s="84"/>
    </row>
    <row r="30" spans="1:24">
      <c r="A30" s="150"/>
      <c r="C30" s="84"/>
    </row>
    <row r="31" spans="1:24">
      <c r="A31" s="108"/>
      <c r="C31" s="108"/>
      <c r="D31" s="108"/>
      <c r="E31" s="108"/>
      <c r="F31" s="108"/>
      <c r="G31" s="108"/>
      <c r="H31" s="108"/>
      <c r="I31" s="108"/>
      <c r="J31" s="108"/>
      <c r="K31" s="108"/>
      <c r="L31" s="108"/>
      <c r="M31" s="108"/>
      <c r="N31" s="108"/>
      <c r="O31" s="108"/>
      <c r="P31" s="108"/>
      <c r="Q31" s="108"/>
      <c r="R31" s="108"/>
      <c r="S31" s="108"/>
      <c r="T31" s="108"/>
      <c r="U31" s="108"/>
      <c r="V31" s="108"/>
      <c r="W31" s="108"/>
      <c r="X31" s="108"/>
    </row>
    <row r="32" spans="1:24">
      <c r="C32" s="119"/>
      <c r="D32" s="119"/>
      <c r="E32" s="119"/>
      <c r="F32" s="119"/>
      <c r="G32" s="119"/>
      <c r="H32" s="119"/>
      <c r="I32" s="119"/>
      <c r="J32" s="119"/>
      <c r="K32" s="147"/>
      <c r="L32" s="147"/>
      <c r="M32" s="147"/>
      <c r="N32" s="147"/>
      <c r="O32" s="119"/>
      <c r="P32" s="119"/>
    </row>
    <row r="33" spans="1:23">
      <c r="A33" s="307" t="s">
        <v>256</v>
      </c>
      <c r="C33" s="159" t="s">
        <v>389</v>
      </c>
      <c r="D33" s="159" t="s">
        <v>3</v>
      </c>
      <c r="E33" s="159" t="s">
        <v>220</v>
      </c>
      <c r="F33" s="159" t="s">
        <v>6</v>
      </c>
      <c r="G33" s="159" t="s">
        <v>4</v>
      </c>
      <c r="H33" s="159" t="s">
        <v>221</v>
      </c>
      <c r="I33" s="159" t="s">
        <v>222</v>
      </c>
      <c r="J33" s="159" t="s">
        <v>7</v>
      </c>
      <c r="K33" s="159" t="s">
        <v>257</v>
      </c>
      <c r="L33" s="159" t="s">
        <v>258</v>
      </c>
      <c r="M33" s="159" t="s">
        <v>241</v>
      </c>
      <c r="N33" s="159" t="s">
        <v>259</v>
      </c>
      <c r="O33" s="179" t="s">
        <v>260</v>
      </c>
      <c r="P33" s="179" t="s">
        <v>202</v>
      </c>
      <c r="R33" s="377"/>
      <c r="S33" s="317" t="s">
        <v>261</v>
      </c>
      <c r="T33" s="316" t="s">
        <v>183</v>
      </c>
      <c r="U33" s="316"/>
      <c r="V33" s="378" t="s">
        <v>345</v>
      </c>
      <c r="W33" s="316" t="s">
        <v>344</v>
      </c>
    </row>
    <row r="34" spans="1:23">
      <c r="C34" s="119"/>
      <c r="D34" s="119">
        <v>1</v>
      </c>
      <c r="E34" s="119">
        <v>2</v>
      </c>
      <c r="F34" s="119">
        <v>3</v>
      </c>
      <c r="G34" s="119">
        <v>4</v>
      </c>
      <c r="H34" s="119">
        <v>5</v>
      </c>
      <c r="I34" s="119">
        <v>6</v>
      </c>
      <c r="J34" s="119">
        <v>7</v>
      </c>
      <c r="K34" s="119">
        <v>8</v>
      </c>
      <c r="L34" s="119">
        <v>9</v>
      </c>
      <c r="M34" s="119">
        <v>10</v>
      </c>
      <c r="N34" s="119">
        <v>11</v>
      </c>
      <c r="O34" s="119"/>
      <c r="P34" s="2"/>
      <c r="R34" s="377"/>
      <c r="S34" s="377"/>
      <c r="T34" s="377"/>
      <c r="U34" s="377"/>
      <c r="V34" s="377"/>
      <c r="W34" s="377"/>
    </row>
    <row r="35" spans="1:23" ht="14.4">
      <c r="A35" s="159" t="s">
        <v>343</v>
      </c>
      <c r="C35" s="4">
        <v>42006</v>
      </c>
      <c r="D35" s="147">
        <f>'Corporate V2'!F275-'Ouputs to Excels'!$P35</f>
        <v>0.55969999999999998</v>
      </c>
      <c r="E35" s="147">
        <f>'Corporate V2'!I275-'Ouputs to Excels'!$P35</f>
        <v>0.85134999999999994</v>
      </c>
      <c r="F35" s="147">
        <f>'Corporate V2'!L275-'Ouputs to Excels'!$P35</f>
        <v>1.1429999999999998</v>
      </c>
      <c r="G35" s="147">
        <f>'Corporate V2'!O275-'Ouputs to Excels'!$P35</f>
        <v>1.5580000000000003</v>
      </c>
      <c r="H35" s="147">
        <f>'Corporate V2'!R275-'Ouputs to Excels'!$P35</f>
        <v>1.9730000000000003</v>
      </c>
      <c r="I35" s="147">
        <f>'Corporate V2'!U275-'Ouputs to Excels'!$P35</f>
        <v>2.3205</v>
      </c>
      <c r="J35" s="147">
        <f>'Corporate V2'!X275-'Ouputs to Excels'!$P35</f>
        <v>2.6680000000000001</v>
      </c>
      <c r="K35" s="147">
        <f>'Corporate V2'!AA275-'Ouputs to Excels'!$P35</f>
        <v>4.0860000000000003</v>
      </c>
      <c r="L35" s="147">
        <f>'Corporate V2'!AA275-'Ouputs to Excels'!$P35</f>
        <v>4.0860000000000003</v>
      </c>
      <c r="M35" s="147">
        <f>'Corporate V2'!AD275-'Ouputs to Excels'!$P35</f>
        <v>5.5040000000000004</v>
      </c>
      <c r="N35" s="147">
        <f>'Corporate V2'!AD275-'Ouputs to Excels'!$P35</f>
        <v>5.5040000000000004</v>
      </c>
      <c r="O35" s="147">
        <f>W35-P35</f>
        <v>8.7999960455724082</v>
      </c>
      <c r="P35" s="147">
        <f>'Corporate V2'!C275</f>
        <v>0.497</v>
      </c>
      <c r="R35" s="383">
        <f>WEEKDAY(S35)</f>
        <v>4</v>
      </c>
      <c r="S35" s="379">
        <v>42004</v>
      </c>
      <c r="T35" s="380">
        <f>'Implied ERP (Fairness)'!G10*100</f>
        <v>9.2969960455724081</v>
      </c>
      <c r="U35" s="383">
        <f>WEEKDAY(V35)</f>
        <v>6</v>
      </c>
      <c r="V35" s="381">
        <f>C35</f>
        <v>42006</v>
      </c>
      <c r="W35" s="380">
        <v>9.2969960455724081</v>
      </c>
    </row>
    <row r="36" spans="1:23" ht="14.4">
      <c r="C36" s="4">
        <v>42013</v>
      </c>
      <c r="D36" s="147">
        <f>'Corporate V2'!F276-'Ouputs to Excels'!$P36</f>
        <v>0.54969999999999997</v>
      </c>
      <c r="E36" s="147">
        <f>'Corporate V2'!I276-'Ouputs to Excels'!$P36</f>
        <v>0.83935000000000015</v>
      </c>
      <c r="F36" s="147">
        <f>'Corporate V2'!L276-'Ouputs to Excels'!$P36</f>
        <v>1.129</v>
      </c>
      <c r="G36" s="147">
        <f>'Corporate V2'!O276-'Ouputs to Excels'!$P36</f>
        <v>1.5390000000000001</v>
      </c>
      <c r="H36" s="147">
        <f>'Corporate V2'!R276-'Ouputs to Excels'!$P36</f>
        <v>1.9489999999999998</v>
      </c>
      <c r="I36" s="147">
        <f>'Corporate V2'!U276-'Ouputs to Excels'!$P36</f>
        <v>2.3005</v>
      </c>
      <c r="J36" s="147">
        <f>'Corporate V2'!X276-'Ouputs to Excels'!$P36</f>
        <v>2.6519999999999997</v>
      </c>
      <c r="K36" s="147">
        <f>'Corporate V2'!AA276-'Ouputs to Excels'!$P36</f>
        <v>4.0590000000000002</v>
      </c>
      <c r="L36" s="147">
        <f>'Corporate V2'!AA276-'Ouputs to Excels'!$P36</f>
        <v>4.0590000000000002</v>
      </c>
      <c r="M36" s="147">
        <f>'Corporate V2'!AD276-'Ouputs to Excels'!$P36</f>
        <v>5.4660000000000002</v>
      </c>
      <c r="N36" s="147">
        <f>'Corporate V2'!AD276-'Ouputs to Excels'!$P36</f>
        <v>5.4660000000000002</v>
      </c>
      <c r="O36" s="147">
        <f t="shared" ref="O36:O99" si="2">W36-P36</f>
        <v>8.8059960455724084</v>
      </c>
      <c r="P36" s="147">
        <f>'Corporate V2'!C276</f>
        <v>0.49099999999999999</v>
      </c>
      <c r="R36" s="383">
        <f t="shared" ref="R36:R81" si="3">WEEKDAY(S36)</f>
        <v>6</v>
      </c>
      <c r="S36" s="379">
        <v>42034</v>
      </c>
      <c r="T36" s="380">
        <f>'Implied ERP (Fairness)'!G11*100</f>
        <v>8.51118268562686</v>
      </c>
      <c r="U36" s="383">
        <f t="shared" ref="U36:U99" si="4">WEEKDAY(V36)</f>
        <v>6</v>
      </c>
      <c r="V36" s="381">
        <f t="shared" ref="V36:V99" si="5">C36</f>
        <v>42013</v>
      </c>
      <c r="W36" s="380">
        <v>9.2969960455724081</v>
      </c>
    </row>
    <row r="37" spans="1:23" ht="14.4">
      <c r="C37" s="4">
        <v>42020</v>
      </c>
      <c r="D37" s="147">
        <f>'Corporate V2'!F277-'Ouputs to Excels'!$P37</f>
        <v>0.52590000000000003</v>
      </c>
      <c r="E37" s="147">
        <f>'Corporate V2'!I277-'Ouputs to Excels'!$P37</f>
        <v>0.81194999999999995</v>
      </c>
      <c r="F37" s="147">
        <f>'Corporate V2'!L277-'Ouputs to Excels'!$P37</f>
        <v>1.0980000000000001</v>
      </c>
      <c r="G37" s="147">
        <f>'Corporate V2'!O277-'Ouputs to Excels'!$P37</f>
        <v>1.4980000000000002</v>
      </c>
      <c r="H37" s="147">
        <f>'Corporate V2'!R277-'Ouputs to Excels'!$P37</f>
        <v>1.8980000000000001</v>
      </c>
      <c r="I37" s="147">
        <f>'Corporate V2'!U277-'Ouputs to Excels'!$P37</f>
        <v>2.2930000000000001</v>
      </c>
      <c r="J37" s="147">
        <f>'Corporate V2'!X277-'Ouputs to Excels'!$P37</f>
        <v>2.6880000000000002</v>
      </c>
      <c r="K37" s="147">
        <f>'Corporate V2'!AA277-'Ouputs to Excels'!$P37</f>
        <v>4.0330000000000004</v>
      </c>
      <c r="L37" s="147">
        <f>'Corporate V2'!AA277-'Ouputs to Excels'!$P37</f>
        <v>4.0330000000000004</v>
      </c>
      <c r="M37" s="147">
        <f>'Corporate V2'!AD277-'Ouputs to Excels'!$P37</f>
        <v>5.3780000000000001</v>
      </c>
      <c r="N37" s="147">
        <f>'Corporate V2'!AD277-'Ouputs to Excels'!$P37</f>
        <v>5.3780000000000001</v>
      </c>
      <c r="O37" s="147">
        <f t="shared" si="2"/>
        <v>8.8449960455724081</v>
      </c>
      <c r="P37" s="147">
        <f>'Corporate V2'!C277</f>
        <v>0.45200000000000001</v>
      </c>
      <c r="R37" s="383">
        <f t="shared" si="3"/>
        <v>6</v>
      </c>
      <c r="S37" s="379">
        <v>42062</v>
      </c>
      <c r="T37" s="380">
        <f>'Implied ERP (Fairness)'!G12*100</f>
        <v>8.3245513434491354</v>
      </c>
      <c r="U37" s="383">
        <f t="shared" si="4"/>
        <v>6</v>
      </c>
      <c r="V37" s="381">
        <f t="shared" si="5"/>
        <v>42020</v>
      </c>
      <c r="W37" s="380">
        <v>9.2969960455724081</v>
      </c>
    </row>
    <row r="38" spans="1:23" ht="14.4">
      <c r="C38" s="4">
        <v>42027</v>
      </c>
      <c r="D38" s="147">
        <f>'Corporate V2'!F278-'Ouputs to Excels'!$P38</f>
        <v>0.51360000000000006</v>
      </c>
      <c r="E38" s="147">
        <f>'Corporate V2'!I278-'Ouputs to Excels'!$P38</f>
        <v>0.80630000000000002</v>
      </c>
      <c r="F38" s="147">
        <f>'Corporate V2'!L278-'Ouputs to Excels'!$P38</f>
        <v>1.099</v>
      </c>
      <c r="G38" s="147">
        <f>'Corporate V2'!O278-'Ouputs to Excels'!$P38</f>
        <v>1.474</v>
      </c>
      <c r="H38" s="147">
        <f>'Corporate V2'!R278-'Ouputs to Excels'!$P38</f>
        <v>1.849</v>
      </c>
      <c r="I38" s="147">
        <f>'Corporate V2'!U278-'Ouputs to Excels'!$P38</f>
        <v>2.2160000000000002</v>
      </c>
      <c r="J38" s="147">
        <f>'Corporate V2'!X278-'Ouputs to Excels'!$P38</f>
        <v>2.5830000000000002</v>
      </c>
      <c r="K38" s="147">
        <f>'Corporate V2'!AA278-'Ouputs to Excels'!$P38</f>
        <v>3.8929999999999998</v>
      </c>
      <c r="L38" s="147">
        <f>'Corporate V2'!AA278-'Ouputs to Excels'!$P38</f>
        <v>3.8929999999999998</v>
      </c>
      <c r="M38" s="147">
        <f>'Corporate V2'!AD278-'Ouputs to Excels'!$P38</f>
        <v>5.2030000000000003</v>
      </c>
      <c r="N38" s="147">
        <f>'Corporate V2'!AD278-'Ouputs to Excels'!$P38</f>
        <v>5.2030000000000003</v>
      </c>
      <c r="O38" s="147">
        <f t="shared" si="2"/>
        <v>8.9359960455724075</v>
      </c>
      <c r="P38" s="147">
        <f>'Corporate V2'!C278</f>
        <v>0.36099999999999999</v>
      </c>
      <c r="R38" s="383">
        <f t="shared" si="3"/>
        <v>3</v>
      </c>
      <c r="S38" s="379">
        <v>42094</v>
      </c>
      <c r="T38" s="380">
        <f>'Implied ERP (Fairness)'!G13*100</f>
        <v>8.0769677187094064</v>
      </c>
      <c r="U38" s="383">
        <f t="shared" si="4"/>
        <v>6</v>
      </c>
      <c r="V38" s="381">
        <f t="shared" si="5"/>
        <v>42027</v>
      </c>
      <c r="W38" s="380">
        <v>9.2969960455724081</v>
      </c>
    </row>
    <row r="39" spans="1:23" ht="14.4">
      <c r="C39" s="4">
        <v>42034</v>
      </c>
      <c r="D39" s="147">
        <f>'Corporate V2'!F279-'Ouputs to Excels'!$P39</f>
        <v>0.56610000000000005</v>
      </c>
      <c r="E39" s="147">
        <f>'Corporate V2'!I279-'Ouputs to Excels'!$P39</f>
        <v>0.85704999999999987</v>
      </c>
      <c r="F39" s="147">
        <f>'Corporate V2'!L279-'Ouputs to Excels'!$P39</f>
        <v>1.1479999999999999</v>
      </c>
      <c r="G39" s="147">
        <f>'Corporate V2'!O279-'Ouputs to Excels'!$P39</f>
        <v>1.5030000000000001</v>
      </c>
      <c r="H39" s="147">
        <f>'Corporate V2'!R279-'Ouputs to Excels'!$P39</f>
        <v>1.8580000000000001</v>
      </c>
      <c r="I39" s="147">
        <f>'Corporate V2'!U279-'Ouputs to Excels'!$P39</f>
        <v>2.2450000000000001</v>
      </c>
      <c r="J39" s="147">
        <f>'Corporate V2'!X279-'Ouputs to Excels'!$P39</f>
        <v>2.6320000000000001</v>
      </c>
      <c r="K39" s="147">
        <f>'Corporate V2'!AA279-'Ouputs to Excels'!$P39</f>
        <v>3.9594999999999998</v>
      </c>
      <c r="L39" s="147">
        <f>'Corporate V2'!AA279-'Ouputs to Excels'!$P39</f>
        <v>3.9594999999999998</v>
      </c>
      <c r="M39" s="147">
        <f>'Corporate V2'!AD279-'Ouputs to Excels'!$P39</f>
        <v>5.2870000000000008</v>
      </c>
      <c r="N39" s="147">
        <f>'Corporate V2'!AD279-'Ouputs to Excels'!$P39</f>
        <v>5.2870000000000008</v>
      </c>
      <c r="O39" s="147">
        <f t="shared" si="2"/>
        <v>8.2091826856268604</v>
      </c>
      <c r="P39" s="147">
        <f>'Corporate V2'!C279</f>
        <v>0.30199999999999999</v>
      </c>
      <c r="R39" s="383">
        <f t="shared" si="3"/>
        <v>5</v>
      </c>
      <c r="S39" s="379">
        <v>42124</v>
      </c>
      <c r="T39" s="380">
        <f>'Implied ERP (Fairness)'!G14*100</f>
        <v>8.0536625327635267</v>
      </c>
      <c r="U39" s="383">
        <f t="shared" si="4"/>
        <v>6</v>
      </c>
      <c r="V39" s="381">
        <f t="shared" si="5"/>
        <v>42034</v>
      </c>
      <c r="W39" s="380">
        <v>8.51118268562686</v>
      </c>
    </row>
    <row r="40" spans="1:23" ht="14.4">
      <c r="C40" s="4">
        <v>42041</v>
      </c>
      <c r="D40" s="147">
        <f>'Corporate V2'!F280-'Ouputs to Excels'!$P40</f>
        <v>0.54290000000000005</v>
      </c>
      <c r="E40" s="147">
        <f>'Corporate V2'!I280-'Ouputs to Excels'!$P40</f>
        <v>0.81445000000000001</v>
      </c>
      <c r="F40" s="147">
        <f>'Corporate V2'!L280-'Ouputs to Excels'!$P40</f>
        <v>1.0859999999999999</v>
      </c>
      <c r="G40" s="147">
        <f>'Corporate V2'!O280-'Ouputs to Excels'!$P40</f>
        <v>1.351</v>
      </c>
      <c r="H40" s="147">
        <f>'Corporate V2'!R280-'Ouputs to Excels'!$P40</f>
        <v>1.6160000000000001</v>
      </c>
      <c r="I40" s="147">
        <f>'Corporate V2'!U280-'Ouputs to Excels'!$P40</f>
        <v>2.1034999999999999</v>
      </c>
      <c r="J40" s="147">
        <f>'Corporate V2'!X280-'Ouputs to Excels'!$P40</f>
        <v>2.5909999999999997</v>
      </c>
      <c r="K40" s="147">
        <f>'Corporate V2'!AA280-'Ouputs to Excels'!$P40</f>
        <v>3.8400000000000003</v>
      </c>
      <c r="L40" s="147">
        <f>'Corporate V2'!AA280-'Ouputs to Excels'!$P40</f>
        <v>3.8400000000000003</v>
      </c>
      <c r="M40" s="147">
        <f>'Corporate V2'!AD280-'Ouputs to Excels'!$P40</f>
        <v>5.0890000000000004</v>
      </c>
      <c r="N40" s="147">
        <f>'Corporate V2'!AD280-'Ouputs to Excels'!$P40</f>
        <v>5.0890000000000004</v>
      </c>
      <c r="O40" s="147">
        <f t="shared" si="2"/>
        <v>8.1371826856268594</v>
      </c>
      <c r="P40" s="147">
        <f>'Corporate V2'!C280</f>
        <v>0.374</v>
      </c>
      <c r="R40" s="383">
        <f t="shared" si="3"/>
        <v>6</v>
      </c>
      <c r="S40" s="379">
        <v>42153</v>
      </c>
      <c r="T40" s="380">
        <f>'Implied ERP (Fairness)'!G15*100</f>
        <v>8.3546092211071326</v>
      </c>
      <c r="U40" s="383">
        <f t="shared" si="4"/>
        <v>6</v>
      </c>
      <c r="V40" s="381">
        <f t="shared" si="5"/>
        <v>42041</v>
      </c>
      <c r="W40" s="380">
        <v>8.51118268562686</v>
      </c>
    </row>
    <row r="41" spans="1:23" ht="14.4">
      <c r="C41" s="4">
        <v>42048</v>
      </c>
      <c r="D41" s="147">
        <f>'Corporate V2'!F281-'Ouputs to Excels'!$P41</f>
        <v>0.53560000000000008</v>
      </c>
      <c r="E41" s="147">
        <f>'Corporate V2'!I281-'Ouputs to Excels'!$P41</f>
        <v>0.80230000000000001</v>
      </c>
      <c r="F41" s="147">
        <f>'Corporate V2'!L281-'Ouputs to Excels'!$P41</f>
        <v>1.069</v>
      </c>
      <c r="G41" s="147">
        <f>'Corporate V2'!O281-'Ouputs to Excels'!$P41</f>
        <v>1.3339999999999999</v>
      </c>
      <c r="H41" s="147">
        <f>'Corporate V2'!R281-'Ouputs to Excels'!$P41</f>
        <v>1.599</v>
      </c>
      <c r="I41" s="147">
        <f>'Corporate V2'!U281-'Ouputs to Excels'!$P41</f>
        <v>2.0814999999999997</v>
      </c>
      <c r="J41" s="147">
        <f>'Corporate V2'!X281-'Ouputs to Excels'!$P41</f>
        <v>2.5639999999999996</v>
      </c>
      <c r="K41" s="147">
        <f>'Corporate V2'!AA281-'Ouputs to Excels'!$P41</f>
        <v>3.8039999999999994</v>
      </c>
      <c r="L41" s="147">
        <f>'Corporate V2'!AA281-'Ouputs to Excels'!$P41</f>
        <v>3.8039999999999994</v>
      </c>
      <c r="M41" s="147">
        <f>'Corporate V2'!AD281-'Ouputs to Excels'!$P41</f>
        <v>5.0439999999999996</v>
      </c>
      <c r="N41" s="147">
        <f>'Corporate V2'!AD281-'Ouputs to Excels'!$P41</f>
        <v>5.0439999999999996</v>
      </c>
      <c r="O41" s="147">
        <f t="shared" si="2"/>
        <v>8.1701826856268607</v>
      </c>
      <c r="P41" s="147">
        <f>'Corporate V2'!C281</f>
        <v>0.34100000000000003</v>
      </c>
      <c r="R41" s="383">
        <f t="shared" si="3"/>
        <v>3</v>
      </c>
      <c r="S41" s="379">
        <v>42185</v>
      </c>
      <c r="T41" s="380">
        <f>'Implied ERP (Fairness)'!G16*100</f>
        <v>8.6899062671512741</v>
      </c>
      <c r="U41" s="383">
        <f t="shared" si="4"/>
        <v>6</v>
      </c>
      <c r="V41" s="381">
        <f t="shared" si="5"/>
        <v>42048</v>
      </c>
      <c r="W41" s="380">
        <v>8.51118268562686</v>
      </c>
    </row>
    <row r="42" spans="1:23" ht="14.4">
      <c r="C42" s="4">
        <v>42055</v>
      </c>
      <c r="D42" s="147">
        <f>'Corporate V2'!F282-'Ouputs to Excels'!$P42</f>
        <v>0.52890000000000004</v>
      </c>
      <c r="E42" s="147">
        <f>'Corporate V2'!I282-'Ouputs to Excels'!$P42</f>
        <v>0.78194999999999992</v>
      </c>
      <c r="F42" s="147">
        <f>'Corporate V2'!L282-'Ouputs to Excels'!$P42</f>
        <v>1.0349999999999999</v>
      </c>
      <c r="G42" s="147">
        <f>'Corporate V2'!O282-'Ouputs to Excels'!$P42</f>
        <v>1.3099999999999998</v>
      </c>
      <c r="H42" s="147">
        <f>'Corporate V2'!R282-'Ouputs to Excels'!$P42</f>
        <v>1.585</v>
      </c>
      <c r="I42" s="147">
        <f>'Corporate V2'!U282-'Ouputs to Excels'!$P42</f>
        <v>2.0250000000000004</v>
      </c>
      <c r="J42" s="147">
        <f>'Corporate V2'!X282-'Ouputs to Excels'!$P42</f>
        <v>2.4649999999999999</v>
      </c>
      <c r="K42" s="147">
        <f>'Corporate V2'!AA282-'Ouputs to Excels'!$P42</f>
        <v>3.6144999999999996</v>
      </c>
      <c r="L42" s="147">
        <f>'Corporate V2'!AA282-'Ouputs to Excels'!$P42</f>
        <v>3.6144999999999996</v>
      </c>
      <c r="M42" s="147">
        <f>'Corporate V2'!AD282-'Ouputs to Excels'!$P42</f>
        <v>4.7639999999999993</v>
      </c>
      <c r="N42" s="147">
        <f>'Corporate V2'!AD282-'Ouputs to Excels'!$P42</f>
        <v>4.7639999999999993</v>
      </c>
      <c r="O42" s="147">
        <f t="shared" si="2"/>
        <v>8.1461826856268598</v>
      </c>
      <c r="P42" s="147">
        <f>'Corporate V2'!C282</f>
        <v>0.36499999999999999</v>
      </c>
      <c r="R42" s="383">
        <f t="shared" si="3"/>
        <v>6</v>
      </c>
      <c r="S42" s="379">
        <v>42216</v>
      </c>
      <c r="T42" s="380">
        <f>'Implied ERP (Fairness)'!G17*100</f>
        <v>8.3794904205819734</v>
      </c>
      <c r="U42" s="383">
        <f t="shared" si="4"/>
        <v>6</v>
      </c>
      <c r="V42" s="381">
        <f t="shared" si="5"/>
        <v>42055</v>
      </c>
      <c r="W42" s="380">
        <v>8.51118268562686</v>
      </c>
    </row>
    <row r="43" spans="1:23" ht="14.4">
      <c r="C43" s="4">
        <v>42062</v>
      </c>
      <c r="D43" s="147">
        <f>'Corporate V2'!F283-'Ouputs to Excels'!$P43</f>
        <v>0.5149999999999999</v>
      </c>
      <c r="E43" s="147">
        <f>'Corporate V2'!I283-'Ouputs to Excels'!$P43</f>
        <v>0.76900000000000013</v>
      </c>
      <c r="F43" s="147">
        <f>'Corporate V2'!L283-'Ouputs to Excels'!$P43</f>
        <v>1.0230000000000001</v>
      </c>
      <c r="G43" s="147">
        <f>'Corporate V2'!O283-'Ouputs to Excels'!$P43</f>
        <v>1.298</v>
      </c>
      <c r="H43" s="147">
        <f>'Corporate V2'!R283-'Ouputs to Excels'!$P43</f>
        <v>1.573</v>
      </c>
      <c r="I43" s="147">
        <f>'Corporate V2'!U283-'Ouputs to Excels'!$P43</f>
        <v>1.9750000000000001</v>
      </c>
      <c r="J43" s="147">
        <f>'Corporate V2'!X283-'Ouputs to Excels'!$P43</f>
        <v>2.3770000000000002</v>
      </c>
      <c r="K43" s="147">
        <f>'Corporate V2'!AA283-'Ouputs to Excels'!$P43</f>
        <v>3.4400000000000004</v>
      </c>
      <c r="L43" s="147">
        <f>'Corporate V2'!AA283-'Ouputs to Excels'!$P43</f>
        <v>3.4400000000000004</v>
      </c>
      <c r="M43" s="147">
        <f>'Corporate V2'!AD283-'Ouputs to Excels'!$P43</f>
        <v>4.5030000000000001</v>
      </c>
      <c r="N43" s="147">
        <f>'Corporate V2'!AD283-'Ouputs to Excels'!$P43</f>
        <v>4.5030000000000001</v>
      </c>
      <c r="O43" s="147">
        <f t="shared" si="2"/>
        <v>7.9975513434491354</v>
      </c>
      <c r="P43" s="147">
        <f>'Corporate V2'!C283</f>
        <v>0.32700000000000001</v>
      </c>
      <c r="R43" s="383">
        <f t="shared" si="3"/>
        <v>2</v>
      </c>
      <c r="S43" s="379">
        <v>42247</v>
      </c>
      <c r="T43" s="380">
        <f>'Implied ERP (Fairness)'!G18*100</f>
        <v>8.8011402195276869</v>
      </c>
      <c r="U43" s="383">
        <f t="shared" si="4"/>
        <v>6</v>
      </c>
      <c r="V43" s="381">
        <f t="shared" si="5"/>
        <v>42062</v>
      </c>
      <c r="W43" s="380">
        <v>8.3245513434491354</v>
      </c>
    </row>
    <row r="44" spans="1:23" ht="14.4">
      <c r="C44" s="4">
        <v>42069</v>
      </c>
      <c r="D44" s="147">
        <f>'Corporate V2'!F284-'Ouputs to Excels'!$P44</f>
        <v>0.53359999999999996</v>
      </c>
      <c r="E44" s="147">
        <f>'Corporate V2'!I284-'Ouputs to Excels'!$P44</f>
        <v>0.74530000000000007</v>
      </c>
      <c r="F44" s="147">
        <f>'Corporate V2'!L284-'Ouputs to Excels'!$P44</f>
        <v>0.95700000000000007</v>
      </c>
      <c r="G44" s="147">
        <f>'Corporate V2'!O284-'Ouputs to Excels'!$P44</f>
        <v>1.232</v>
      </c>
      <c r="H44" s="147">
        <f>'Corporate V2'!R284-'Ouputs to Excels'!$P44</f>
        <v>1.5069999999999999</v>
      </c>
      <c r="I44" s="147">
        <f>'Corporate V2'!U284-'Ouputs to Excels'!$P44</f>
        <v>1.9800000000000002</v>
      </c>
      <c r="J44" s="147">
        <f>'Corporate V2'!X284-'Ouputs to Excels'!$P44</f>
        <v>2.4530000000000003</v>
      </c>
      <c r="K44" s="147">
        <f>'Corporate V2'!AA284-'Ouputs to Excels'!$P44</f>
        <v>3.4820000000000002</v>
      </c>
      <c r="L44" s="147">
        <f>'Corporate V2'!AA284-'Ouputs to Excels'!$P44</f>
        <v>3.4820000000000002</v>
      </c>
      <c r="M44" s="147">
        <f>'Corporate V2'!AD284-'Ouputs to Excels'!$P44</f>
        <v>4.5110000000000001</v>
      </c>
      <c r="N44" s="147">
        <f>'Corporate V2'!AD284-'Ouputs to Excels'!$P44</f>
        <v>4.5110000000000001</v>
      </c>
      <c r="O44" s="147">
        <f t="shared" si="2"/>
        <v>7.9315513434491356</v>
      </c>
      <c r="P44" s="147">
        <f>'Corporate V2'!C284</f>
        <v>0.39300000000000002</v>
      </c>
      <c r="R44" s="383">
        <f t="shared" si="3"/>
        <v>4</v>
      </c>
      <c r="S44" s="379">
        <v>42277</v>
      </c>
      <c r="T44" s="380">
        <f>'Implied ERP (Fairness)'!G19*100</f>
        <v>8.9859967938360708</v>
      </c>
      <c r="U44" s="383">
        <f t="shared" si="4"/>
        <v>6</v>
      </c>
      <c r="V44" s="381">
        <f t="shared" si="5"/>
        <v>42069</v>
      </c>
      <c r="W44" s="380">
        <v>8.3245513434491354</v>
      </c>
    </row>
    <row r="45" spans="1:23" ht="14.4">
      <c r="C45" s="4">
        <v>42076</v>
      </c>
      <c r="D45" s="147">
        <f>'Corporate V2'!F285-'Ouputs to Excels'!$P45</f>
        <v>0.66749999999999998</v>
      </c>
      <c r="E45" s="147">
        <f>'Corporate V2'!I285-'Ouputs to Excels'!$P45</f>
        <v>0.87074999999999991</v>
      </c>
      <c r="F45" s="147">
        <f>'Corporate V2'!L285-'Ouputs to Excels'!$P45</f>
        <v>1.0740000000000001</v>
      </c>
      <c r="G45" s="147">
        <f>'Corporate V2'!O285-'Ouputs to Excels'!$P45</f>
        <v>1.3240000000000001</v>
      </c>
      <c r="H45" s="147">
        <f>'Corporate V2'!R285-'Ouputs to Excels'!$P45</f>
        <v>1.5740000000000001</v>
      </c>
      <c r="I45" s="147">
        <f>'Corporate V2'!U285-'Ouputs to Excels'!$P45</f>
        <v>2.1440000000000001</v>
      </c>
      <c r="J45" s="147">
        <f>'Corporate V2'!X285-'Ouputs to Excels'!$P45</f>
        <v>2.7140000000000004</v>
      </c>
      <c r="K45" s="147">
        <f>'Corporate V2'!AA285-'Ouputs to Excels'!$P45</f>
        <v>3.7219999999999995</v>
      </c>
      <c r="L45" s="147">
        <f>'Corporate V2'!AA285-'Ouputs to Excels'!$P45</f>
        <v>3.7219999999999995</v>
      </c>
      <c r="M45" s="147">
        <f>'Corporate V2'!AD285-'Ouputs to Excels'!$P45</f>
        <v>4.7299999999999995</v>
      </c>
      <c r="N45" s="147">
        <f>'Corporate V2'!AD285-'Ouputs to Excels'!$P45</f>
        <v>4.7299999999999995</v>
      </c>
      <c r="O45" s="147">
        <f t="shared" si="2"/>
        <v>8.0685513434491352</v>
      </c>
      <c r="P45" s="147">
        <f>'Corporate V2'!C285</f>
        <v>0.25600000000000001</v>
      </c>
      <c r="R45" s="383">
        <f t="shared" si="3"/>
        <v>6</v>
      </c>
      <c r="S45" s="379">
        <v>42307</v>
      </c>
      <c r="T45" s="380">
        <f>'Implied ERP (Fairness)'!G20*100</f>
        <v>8.583492894796823</v>
      </c>
      <c r="U45" s="383">
        <f t="shared" si="4"/>
        <v>6</v>
      </c>
      <c r="V45" s="381">
        <f t="shared" si="5"/>
        <v>42076</v>
      </c>
      <c r="W45" s="380">
        <v>8.3245513434491354</v>
      </c>
    </row>
    <row r="46" spans="1:23" ht="14.4">
      <c r="C46" s="4">
        <v>42083</v>
      </c>
      <c r="D46" s="147">
        <f>'Corporate V2'!F286-'Ouputs to Excels'!$P46</f>
        <v>0.71140000000000003</v>
      </c>
      <c r="E46" s="147">
        <f>'Corporate V2'!I286-'Ouputs to Excels'!$P46</f>
        <v>0.93920000000000003</v>
      </c>
      <c r="F46" s="147">
        <f>'Corporate V2'!L286-'Ouputs to Excels'!$P46</f>
        <v>1.167</v>
      </c>
      <c r="G46" s="147">
        <f>'Corporate V2'!O286-'Ouputs to Excels'!$P46</f>
        <v>1.4219999999999999</v>
      </c>
      <c r="H46" s="147">
        <f>'Corporate V2'!R286-'Ouputs to Excels'!$P46</f>
        <v>1.677</v>
      </c>
      <c r="I46" s="147">
        <f>'Corporate V2'!U286-'Ouputs to Excels'!$P46</f>
        <v>2.254</v>
      </c>
      <c r="J46" s="147">
        <f>'Corporate V2'!X286-'Ouputs to Excels'!$P46</f>
        <v>2.831</v>
      </c>
      <c r="K46" s="147">
        <f>'Corporate V2'!AA286-'Ouputs to Excels'!$P46</f>
        <v>3.8955000000000002</v>
      </c>
      <c r="L46" s="147">
        <f>'Corporate V2'!AA286-'Ouputs to Excels'!$P46</f>
        <v>3.8955000000000002</v>
      </c>
      <c r="M46" s="147">
        <f>'Corporate V2'!AD286-'Ouputs to Excels'!$P46</f>
        <v>4.96</v>
      </c>
      <c r="N46" s="147">
        <f>'Corporate V2'!AD286-'Ouputs to Excels'!$P46</f>
        <v>4.96</v>
      </c>
      <c r="O46" s="147">
        <f t="shared" si="2"/>
        <v>8.1415513434491356</v>
      </c>
      <c r="P46" s="147">
        <f>'Corporate V2'!C286</f>
        <v>0.183</v>
      </c>
      <c r="R46" s="383">
        <f t="shared" si="3"/>
        <v>2</v>
      </c>
      <c r="S46" s="379">
        <v>42338</v>
      </c>
      <c r="T46" s="380">
        <f>'Implied ERP (Fairness)'!G21*100</f>
        <v>8.5853810694405883</v>
      </c>
      <c r="U46" s="383">
        <f t="shared" si="4"/>
        <v>6</v>
      </c>
      <c r="V46" s="381">
        <f t="shared" si="5"/>
        <v>42083</v>
      </c>
      <c r="W46" s="380">
        <v>8.3245513434491354</v>
      </c>
    </row>
    <row r="47" spans="1:23" ht="14.4">
      <c r="C47" s="4">
        <v>42090</v>
      </c>
      <c r="D47" s="147">
        <f>'Corporate V2'!F287-'Ouputs to Excels'!$P47</f>
        <v>0.7117</v>
      </c>
      <c r="E47" s="147">
        <f>'Corporate V2'!I287-'Ouputs to Excels'!$P47</f>
        <v>0.93785000000000007</v>
      </c>
      <c r="F47" s="147">
        <f>'Corporate V2'!L287-'Ouputs to Excels'!$P47</f>
        <v>1.1640000000000001</v>
      </c>
      <c r="G47" s="147">
        <f>'Corporate V2'!O287-'Ouputs to Excels'!$P47</f>
        <v>1.4140000000000001</v>
      </c>
      <c r="H47" s="147">
        <f>'Corporate V2'!R287-'Ouputs to Excels'!$P47</f>
        <v>1.6640000000000001</v>
      </c>
      <c r="I47" s="147">
        <f>'Corporate V2'!U287-'Ouputs to Excels'!$P47</f>
        <v>2.2200000000000002</v>
      </c>
      <c r="J47" s="147">
        <f>'Corporate V2'!X287-'Ouputs to Excels'!$P47</f>
        <v>2.7760000000000002</v>
      </c>
      <c r="K47" s="147">
        <f>'Corporate V2'!AA287-'Ouputs to Excels'!$P47</f>
        <v>3.8395000000000006</v>
      </c>
      <c r="L47" s="147">
        <f>'Corporate V2'!AA287-'Ouputs to Excels'!$P47</f>
        <v>3.8395000000000006</v>
      </c>
      <c r="M47" s="147">
        <f>'Corporate V2'!AD287-'Ouputs to Excels'!$P47</f>
        <v>4.9029999999999996</v>
      </c>
      <c r="N47" s="147">
        <f>'Corporate V2'!AD287-'Ouputs to Excels'!$P47</f>
        <v>4.9029999999999996</v>
      </c>
      <c r="O47" s="147">
        <f t="shared" si="2"/>
        <v>8.1185513434491359</v>
      </c>
      <c r="P47" s="147">
        <f>'Corporate V2'!C287</f>
        <v>0.20599999999999999</v>
      </c>
      <c r="R47" s="383">
        <f t="shared" si="3"/>
        <v>5</v>
      </c>
      <c r="S47" s="379">
        <v>42369</v>
      </c>
      <c r="T47" s="380">
        <f>'Implied ERP (Fairness)'!G22*100</f>
        <v>8.6199904459851222</v>
      </c>
      <c r="U47" s="383">
        <f t="shared" si="4"/>
        <v>6</v>
      </c>
      <c r="V47" s="381">
        <f t="shared" si="5"/>
        <v>42090</v>
      </c>
      <c r="W47" s="380">
        <v>8.3245513434491354</v>
      </c>
    </row>
    <row r="48" spans="1:23" ht="14.4">
      <c r="C48" s="4">
        <v>42097</v>
      </c>
      <c r="D48" s="147">
        <f>'Corporate V2'!F288-'Ouputs to Excels'!$P48</f>
        <v>0.69169999999999998</v>
      </c>
      <c r="E48" s="147">
        <f>'Corporate V2'!I288-'Ouputs to Excels'!$P48</f>
        <v>0.91935000000000011</v>
      </c>
      <c r="F48" s="147">
        <f>'Corporate V2'!L288-'Ouputs to Excels'!$P48</f>
        <v>1.147</v>
      </c>
      <c r="G48" s="147">
        <f>'Corporate V2'!O288-'Ouputs to Excels'!$P48</f>
        <v>1.4119999999999999</v>
      </c>
      <c r="H48" s="147">
        <f>'Corporate V2'!R288-'Ouputs to Excels'!$P48</f>
        <v>1.677</v>
      </c>
      <c r="I48" s="147">
        <f>'Corporate V2'!U288-'Ouputs to Excels'!$P48</f>
        <v>2.2364999999999999</v>
      </c>
      <c r="J48" s="147">
        <f>'Corporate V2'!X288-'Ouputs to Excels'!$P48</f>
        <v>2.7959999999999998</v>
      </c>
      <c r="K48" s="147">
        <f>'Corporate V2'!AA288-'Ouputs to Excels'!$P48</f>
        <v>3.78925</v>
      </c>
      <c r="L48" s="147">
        <f>'Corporate V2'!AA288-'Ouputs to Excels'!$P48</f>
        <v>3.78925</v>
      </c>
      <c r="M48" s="147">
        <f>'Corporate V2'!AD288-'Ouputs to Excels'!$P48</f>
        <v>4.7825000000000006</v>
      </c>
      <c r="N48" s="147">
        <f>'Corporate V2'!AD288-'Ouputs to Excels'!$P48</f>
        <v>4.7825000000000006</v>
      </c>
      <c r="O48" s="147">
        <f t="shared" si="2"/>
        <v>7.8839677187094068</v>
      </c>
      <c r="P48" s="147">
        <f>'Corporate V2'!C288</f>
        <v>0.193</v>
      </c>
      <c r="R48" s="383">
        <f t="shared" si="3"/>
        <v>6</v>
      </c>
      <c r="S48" s="379">
        <v>42398</v>
      </c>
      <c r="T48" s="380">
        <f>'Implied ERP (Fairness)'!G23*100</f>
        <v>8.8542782061889582</v>
      </c>
      <c r="U48" s="383">
        <f t="shared" si="4"/>
        <v>6</v>
      </c>
      <c r="V48" s="381">
        <f t="shared" si="5"/>
        <v>42097</v>
      </c>
      <c r="W48" s="380">
        <v>8.0769677187094064</v>
      </c>
    </row>
    <row r="49" spans="3:23" ht="14.4">
      <c r="C49" s="4">
        <v>42104</v>
      </c>
      <c r="D49" s="147">
        <f>'Corporate V2'!F289-'Ouputs to Excels'!$P49</f>
        <v>0.70369999999999999</v>
      </c>
      <c r="E49" s="147">
        <f>'Corporate V2'!I289-'Ouputs to Excels'!$P49</f>
        <v>0.92984999999999995</v>
      </c>
      <c r="F49" s="147">
        <f>'Corporate V2'!L289-'Ouputs to Excels'!$P49</f>
        <v>1.1560000000000001</v>
      </c>
      <c r="G49" s="147">
        <f>'Corporate V2'!O289-'Ouputs to Excels'!$P49</f>
        <v>1.4360000000000002</v>
      </c>
      <c r="H49" s="147">
        <f>'Corporate V2'!R289-'Ouputs to Excels'!$P49</f>
        <v>1.7160000000000002</v>
      </c>
      <c r="I49" s="147">
        <f>'Corporate V2'!U289-'Ouputs to Excels'!$P49</f>
        <v>2.2789999999999999</v>
      </c>
      <c r="J49" s="147">
        <f>'Corporate V2'!X289-'Ouputs to Excels'!$P49</f>
        <v>2.8420000000000001</v>
      </c>
      <c r="K49" s="147">
        <f>'Corporate V2'!AA289-'Ouputs to Excels'!$P49</f>
        <v>3.7649999999999997</v>
      </c>
      <c r="L49" s="147">
        <f>'Corporate V2'!AA289-'Ouputs to Excels'!$P49</f>
        <v>3.7649999999999997</v>
      </c>
      <c r="M49" s="147">
        <f>'Corporate V2'!AD289-'Ouputs to Excels'!$P49</f>
        <v>4.6879999999999997</v>
      </c>
      <c r="N49" s="147">
        <f>'Corporate V2'!AD289-'Ouputs to Excels'!$P49</f>
        <v>4.6879999999999997</v>
      </c>
      <c r="O49" s="147">
        <f t="shared" si="2"/>
        <v>7.9229677187094065</v>
      </c>
      <c r="P49" s="147">
        <f>'Corporate V2'!C289</f>
        <v>0.154</v>
      </c>
      <c r="R49" s="383">
        <f t="shared" si="3"/>
        <v>2</v>
      </c>
      <c r="S49" s="379">
        <v>42429</v>
      </c>
      <c r="T49" s="380">
        <f>'Implied ERP (Fairness)'!G24*100</f>
        <v>8.8124213353745784</v>
      </c>
      <c r="U49" s="383">
        <f t="shared" si="4"/>
        <v>6</v>
      </c>
      <c r="V49" s="381">
        <f t="shared" si="5"/>
        <v>42104</v>
      </c>
      <c r="W49" s="380">
        <v>8.0769677187094064</v>
      </c>
    </row>
    <row r="50" spans="3:23" ht="14.4">
      <c r="C50" s="4">
        <v>42111</v>
      </c>
      <c r="D50" s="147">
        <f>'Corporate V2'!F290-'Ouputs to Excels'!$P50</f>
        <v>0.76980000000000004</v>
      </c>
      <c r="E50" s="147">
        <f>'Corporate V2'!I290-'Ouputs to Excels'!$P50</f>
        <v>0.98140000000000005</v>
      </c>
      <c r="F50" s="147">
        <f>'Corporate V2'!L290-'Ouputs to Excels'!$P50</f>
        <v>1.1930000000000001</v>
      </c>
      <c r="G50" s="147">
        <f>'Corporate V2'!O290-'Ouputs to Excels'!$P50</f>
        <v>1.468</v>
      </c>
      <c r="H50" s="147">
        <f>'Corporate V2'!R290-'Ouputs to Excels'!$P50</f>
        <v>1.7430000000000001</v>
      </c>
      <c r="I50" s="147">
        <f>'Corporate V2'!U290-'Ouputs to Excels'!$P50</f>
        <v>2.3605</v>
      </c>
      <c r="J50" s="147">
        <f>'Corporate V2'!X290-'Ouputs to Excels'!$P50</f>
        <v>2.9780000000000002</v>
      </c>
      <c r="K50" s="147">
        <f>'Corporate V2'!AA290-'Ouputs to Excels'!$P50</f>
        <v>3.9535</v>
      </c>
      <c r="L50" s="147">
        <f>'Corporate V2'!AA290-'Ouputs to Excels'!$P50</f>
        <v>3.9535</v>
      </c>
      <c r="M50" s="147">
        <f>'Corporate V2'!AD290-'Ouputs to Excels'!$P50</f>
        <v>4.9290000000000003</v>
      </c>
      <c r="N50" s="147">
        <f>'Corporate V2'!AD290-'Ouputs to Excels'!$P50</f>
        <v>4.9290000000000003</v>
      </c>
      <c r="O50" s="147">
        <f t="shared" si="2"/>
        <v>7.9999677187094065</v>
      </c>
      <c r="P50" s="147">
        <f>'Corporate V2'!C290</f>
        <v>7.6999999999999999E-2</v>
      </c>
      <c r="R50" s="383">
        <f t="shared" si="3"/>
        <v>4</v>
      </c>
      <c r="S50" s="379">
        <v>42459</v>
      </c>
      <c r="T50" s="380">
        <f>'Implied ERP (Fairness)'!G25*100</f>
        <v>8.6754954085894624</v>
      </c>
      <c r="U50" s="383">
        <f t="shared" si="4"/>
        <v>6</v>
      </c>
      <c r="V50" s="381">
        <f t="shared" si="5"/>
        <v>42111</v>
      </c>
      <c r="W50" s="380">
        <v>8.0769677187094064</v>
      </c>
    </row>
    <row r="51" spans="3:23" ht="14.4">
      <c r="C51" s="4">
        <v>42118</v>
      </c>
      <c r="D51" s="147">
        <f>'Corporate V2'!F291-'Ouputs to Excels'!$P51</f>
        <v>0.76219999999999999</v>
      </c>
      <c r="E51" s="147">
        <f>'Corporate V2'!I291-'Ouputs to Excels'!$P51</f>
        <v>0.97909999999999997</v>
      </c>
      <c r="F51" s="147">
        <f>'Corporate V2'!L291-'Ouputs to Excels'!$P51</f>
        <v>1.1960000000000002</v>
      </c>
      <c r="G51" s="147">
        <f>'Corporate V2'!O291-'Ouputs to Excels'!$P51</f>
        <v>1.476</v>
      </c>
      <c r="H51" s="147">
        <f>'Corporate V2'!R291-'Ouputs to Excels'!$P51</f>
        <v>1.756</v>
      </c>
      <c r="I51" s="147">
        <f>'Corporate V2'!U291-'Ouputs to Excels'!$P51</f>
        <v>2.3365</v>
      </c>
      <c r="J51" s="147">
        <f>'Corporate V2'!X291-'Ouputs to Excels'!$P51</f>
        <v>2.9170000000000003</v>
      </c>
      <c r="K51" s="147">
        <f>'Corporate V2'!AA291-'Ouputs to Excels'!$P51</f>
        <v>3.8675000000000006</v>
      </c>
      <c r="L51" s="147">
        <f>'Corporate V2'!AA291-'Ouputs to Excels'!$P51</f>
        <v>3.8675000000000006</v>
      </c>
      <c r="M51" s="147">
        <f>'Corporate V2'!AD291-'Ouputs to Excels'!$P51</f>
        <v>4.8180000000000005</v>
      </c>
      <c r="N51" s="147">
        <f>'Corporate V2'!AD291-'Ouputs to Excels'!$P51</f>
        <v>4.8180000000000005</v>
      </c>
      <c r="O51" s="147">
        <f t="shared" si="2"/>
        <v>7.9229677187094065</v>
      </c>
      <c r="P51" s="147">
        <f>'Corporate V2'!C291</f>
        <v>0.154</v>
      </c>
      <c r="R51" s="383">
        <f t="shared" si="3"/>
        <v>6</v>
      </c>
      <c r="S51" s="379">
        <v>42489</v>
      </c>
      <c r="T51" s="380">
        <f>'Implied ERP (Fairness)'!G26*100</f>
        <v>8.757204167812457</v>
      </c>
      <c r="U51" s="383">
        <f t="shared" si="4"/>
        <v>6</v>
      </c>
      <c r="V51" s="381">
        <f t="shared" si="5"/>
        <v>42118</v>
      </c>
      <c r="W51" s="380">
        <v>8.0769677187094064</v>
      </c>
    </row>
    <row r="52" spans="3:23" ht="14.4">
      <c r="C52" s="4">
        <v>42125</v>
      </c>
      <c r="D52" s="147">
        <f>'Corporate V2'!F292-'Ouputs to Excels'!$P52</f>
        <v>0.75119999999999998</v>
      </c>
      <c r="E52" s="147">
        <f>'Corporate V2'!I292-'Ouputs to Excels'!$P52</f>
        <v>0.95309999999999995</v>
      </c>
      <c r="F52" s="147">
        <f>'Corporate V2'!L292-'Ouputs to Excels'!$P52</f>
        <v>1.1549999999999998</v>
      </c>
      <c r="G52" s="147">
        <f>'Corporate V2'!O292-'Ouputs to Excels'!$P52</f>
        <v>1.4575</v>
      </c>
      <c r="H52" s="147">
        <f>'Corporate V2'!R292-'Ouputs to Excels'!$P52</f>
        <v>1.7599999999999998</v>
      </c>
      <c r="I52" s="147">
        <f>'Corporate V2'!U292-'Ouputs to Excels'!$P52</f>
        <v>2.2614999999999998</v>
      </c>
      <c r="J52" s="147">
        <f>'Corporate V2'!X292-'Ouputs to Excels'!$P52</f>
        <v>2.7629999999999999</v>
      </c>
      <c r="K52" s="147">
        <f>'Corporate V2'!AA292-'Ouputs to Excels'!$P52</f>
        <v>3.7102499999999994</v>
      </c>
      <c r="L52" s="147">
        <f>'Corporate V2'!AA292-'Ouputs to Excels'!$P52</f>
        <v>3.7102499999999994</v>
      </c>
      <c r="M52" s="147">
        <f>'Corporate V2'!AD292-'Ouputs to Excels'!$P52</f>
        <v>4.6574999999999998</v>
      </c>
      <c r="N52" s="147">
        <f>'Corporate V2'!AD292-'Ouputs to Excels'!$P52</f>
        <v>4.6574999999999998</v>
      </c>
      <c r="O52" s="147">
        <f t="shared" si="2"/>
        <v>7.6836625327635266</v>
      </c>
      <c r="P52" s="147">
        <f>'Corporate V2'!C292</f>
        <v>0.37</v>
      </c>
      <c r="R52" s="383">
        <f t="shared" si="3"/>
        <v>3</v>
      </c>
      <c r="S52" s="379">
        <v>42521</v>
      </c>
      <c r="T52" s="380">
        <f>'Implied ERP (Fairness)'!G27*100</f>
        <v>8.6720610660932884</v>
      </c>
      <c r="U52" s="383">
        <f t="shared" si="4"/>
        <v>6</v>
      </c>
      <c r="V52" s="381">
        <f t="shared" si="5"/>
        <v>42125</v>
      </c>
      <c r="W52" s="380">
        <v>8.0536625327635267</v>
      </c>
    </row>
    <row r="53" spans="3:23" ht="14.4">
      <c r="C53" s="4">
        <v>42132</v>
      </c>
      <c r="D53" s="147">
        <f>'Corporate V2'!F293-'Ouputs to Excels'!$P53</f>
        <v>0.66159999999999997</v>
      </c>
      <c r="E53" s="147">
        <f>'Corporate V2'!I293-'Ouputs to Excels'!$P53</f>
        <v>0.90779999999999994</v>
      </c>
      <c r="F53" s="147">
        <f>'Corporate V2'!L293-'Ouputs to Excels'!$P53</f>
        <v>1.1539999999999999</v>
      </c>
      <c r="G53" s="147">
        <f>'Corporate V2'!O293-'Ouputs to Excels'!$P53</f>
        <v>1.4789999999999999</v>
      </c>
      <c r="H53" s="147">
        <f>'Corporate V2'!R293-'Ouputs to Excels'!$P53</f>
        <v>1.804</v>
      </c>
      <c r="I53" s="147">
        <f>'Corporate V2'!U293-'Ouputs to Excels'!$P53</f>
        <v>2.2264999999999997</v>
      </c>
      <c r="J53" s="147">
        <f>'Corporate V2'!X293-'Ouputs to Excels'!$P53</f>
        <v>2.649</v>
      </c>
      <c r="K53" s="147">
        <f>'Corporate V2'!AA293-'Ouputs to Excels'!$P53</f>
        <v>3.593</v>
      </c>
      <c r="L53" s="147">
        <f>'Corporate V2'!AA293-'Ouputs to Excels'!$P53</f>
        <v>3.593</v>
      </c>
      <c r="M53" s="147">
        <f>'Corporate V2'!AD293-'Ouputs to Excels'!$P53</f>
        <v>4.5369999999999999</v>
      </c>
      <c r="N53" s="147">
        <f>'Corporate V2'!AD293-'Ouputs to Excels'!$P53</f>
        <v>4.5369999999999999</v>
      </c>
      <c r="O53" s="147">
        <f t="shared" si="2"/>
        <v>7.5076625327635265</v>
      </c>
      <c r="P53" s="147">
        <f>'Corporate V2'!C293</f>
        <v>0.54600000000000004</v>
      </c>
      <c r="R53" s="383">
        <f t="shared" si="3"/>
        <v>5</v>
      </c>
      <c r="S53" s="379">
        <v>42551</v>
      </c>
      <c r="T53" s="380">
        <f>'Implied ERP (Fairness)'!G28*100</f>
        <v>8.7164052447314671</v>
      </c>
      <c r="U53" s="383">
        <f t="shared" si="4"/>
        <v>6</v>
      </c>
      <c r="V53" s="381">
        <f t="shared" si="5"/>
        <v>42132</v>
      </c>
      <c r="W53" s="380">
        <v>8.0536625327635267</v>
      </c>
    </row>
    <row r="54" spans="3:23" ht="14.4">
      <c r="C54" s="4">
        <v>42139</v>
      </c>
      <c r="D54" s="147">
        <f>'Corporate V2'!F294-'Ouputs to Excels'!$P54</f>
        <v>0.67349999999999999</v>
      </c>
      <c r="E54" s="147">
        <f>'Corporate V2'!I294-'Ouputs to Excels'!$P54</f>
        <v>0.91025</v>
      </c>
      <c r="F54" s="147">
        <f>'Corporate V2'!L294-'Ouputs to Excels'!$P54</f>
        <v>1.147</v>
      </c>
      <c r="G54" s="147">
        <f>'Corporate V2'!O294-'Ouputs to Excels'!$P54</f>
        <v>1.4920000000000002</v>
      </c>
      <c r="H54" s="147">
        <f>'Corporate V2'!R294-'Ouputs to Excels'!$P54</f>
        <v>1.837</v>
      </c>
      <c r="I54" s="147">
        <f>'Corporate V2'!U294-'Ouputs to Excels'!$P54</f>
        <v>2.1875</v>
      </c>
      <c r="J54" s="147">
        <f>'Corporate V2'!X294-'Ouputs to Excels'!$P54</f>
        <v>2.5380000000000003</v>
      </c>
      <c r="K54" s="147">
        <f>'Corporate V2'!AA294-'Ouputs to Excels'!$P54</f>
        <v>3.4390000000000001</v>
      </c>
      <c r="L54" s="147">
        <f>'Corporate V2'!AA294-'Ouputs to Excels'!$P54</f>
        <v>3.4390000000000001</v>
      </c>
      <c r="M54" s="147">
        <f>'Corporate V2'!AD294-'Ouputs to Excels'!$P54</f>
        <v>4.34</v>
      </c>
      <c r="N54" s="147">
        <f>'Corporate V2'!AD294-'Ouputs to Excels'!$P54</f>
        <v>4.34</v>
      </c>
      <c r="O54" s="147">
        <f t="shared" si="2"/>
        <v>7.4306625327635265</v>
      </c>
      <c r="P54" s="147">
        <f>'Corporate V2'!C294</f>
        <v>0.623</v>
      </c>
      <c r="R54" s="383">
        <f t="shared" si="3"/>
        <v>6</v>
      </c>
      <c r="S54" s="379">
        <v>42580</v>
      </c>
      <c r="T54" s="380">
        <f>'Implied ERP (Fairness)'!G29*100</f>
        <v>8.6811796184708285</v>
      </c>
      <c r="U54" s="383">
        <f t="shared" si="4"/>
        <v>6</v>
      </c>
      <c r="V54" s="381">
        <f t="shared" si="5"/>
        <v>42139</v>
      </c>
      <c r="W54" s="380">
        <v>8.0536625327635267</v>
      </c>
    </row>
    <row r="55" spans="3:23" ht="14.4">
      <c r="C55" s="4">
        <v>42146</v>
      </c>
      <c r="D55" s="147">
        <f>'Corporate V2'!F295-'Ouputs to Excels'!$P55</f>
        <v>0.66530000000000011</v>
      </c>
      <c r="E55" s="147">
        <f>'Corporate V2'!I295-'Ouputs to Excels'!$P55</f>
        <v>0.90665000000000007</v>
      </c>
      <c r="F55" s="147">
        <f>'Corporate V2'!L295-'Ouputs to Excels'!$P55</f>
        <v>1.1480000000000001</v>
      </c>
      <c r="G55" s="147">
        <f>'Corporate V2'!O295-'Ouputs to Excels'!$P55</f>
        <v>1.4980000000000002</v>
      </c>
      <c r="H55" s="147">
        <f>'Corporate V2'!R295-'Ouputs to Excels'!$P55</f>
        <v>1.8480000000000003</v>
      </c>
      <c r="I55" s="147">
        <f>'Corporate V2'!U295-'Ouputs to Excels'!$P55</f>
        <v>2.1810000000000005</v>
      </c>
      <c r="J55" s="147">
        <f>'Corporate V2'!X295-'Ouputs to Excels'!$P55</f>
        <v>2.5140000000000002</v>
      </c>
      <c r="K55" s="147">
        <f>'Corporate V2'!AA295-'Ouputs to Excels'!$P55</f>
        <v>3.4085000000000005</v>
      </c>
      <c r="L55" s="147">
        <f>'Corporate V2'!AA295-'Ouputs to Excels'!$P55</f>
        <v>3.4085000000000005</v>
      </c>
      <c r="M55" s="147">
        <f>'Corporate V2'!AD295-'Ouputs to Excels'!$P55</f>
        <v>4.3029999999999999</v>
      </c>
      <c r="N55" s="147">
        <f>'Corporate V2'!AD295-'Ouputs to Excels'!$P55</f>
        <v>4.3029999999999999</v>
      </c>
      <c r="O55" s="147">
        <f t="shared" si="2"/>
        <v>7.4516625327635264</v>
      </c>
      <c r="P55" s="147">
        <f>'Corporate V2'!C295</f>
        <v>0.60199999999999998</v>
      </c>
      <c r="R55" s="383">
        <f t="shared" si="3"/>
        <v>4</v>
      </c>
      <c r="S55" s="379">
        <v>42613</v>
      </c>
      <c r="T55" s="380">
        <f>'Implied ERP (Fairness)'!G30*100</f>
        <v>8.8638274356635911</v>
      </c>
      <c r="U55" s="383">
        <f t="shared" si="4"/>
        <v>6</v>
      </c>
      <c r="V55" s="381">
        <f t="shared" si="5"/>
        <v>42146</v>
      </c>
      <c r="W55" s="380">
        <v>8.0536625327635267</v>
      </c>
    </row>
    <row r="56" spans="3:23" ht="14.4">
      <c r="C56" s="4">
        <v>42153</v>
      </c>
      <c r="D56" s="147">
        <f>'Corporate V2'!F296-'Ouputs to Excels'!$P56</f>
        <v>0.72920000000000007</v>
      </c>
      <c r="E56" s="147">
        <f>'Corporate V2'!I296-'Ouputs to Excels'!$P56</f>
        <v>0.97660000000000013</v>
      </c>
      <c r="F56" s="147">
        <f>'Corporate V2'!L296-'Ouputs to Excels'!$P56</f>
        <v>1.224</v>
      </c>
      <c r="G56" s="147">
        <f>'Corporate V2'!O296-'Ouputs to Excels'!$P56</f>
        <v>1.5740000000000001</v>
      </c>
      <c r="H56" s="147">
        <f>'Corporate V2'!R296-'Ouputs to Excels'!$P56</f>
        <v>1.9240000000000002</v>
      </c>
      <c r="I56" s="147">
        <f>'Corporate V2'!U296-'Ouputs to Excels'!$P56</f>
        <v>2.2885</v>
      </c>
      <c r="J56" s="147">
        <f>'Corporate V2'!X296-'Ouputs to Excels'!$P56</f>
        <v>2.6529999999999996</v>
      </c>
      <c r="K56" s="147">
        <f>'Corporate V2'!AA296-'Ouputs to Excels'!$P56</f>
        <v>3.5090000000000003</v>
      </c>
      <c r="L56" s="147">
        <f>'Corporate V2'!AA296-'Ouputs to Excels'!$P56</f>
        <v>3.5090000000000003</v>
      </c>
      <c r="M56" s="147">
        <f>'Corporate V2'!AD296-'Ouputs to Excels'!$P56</f>
        <v>4.3650000000000002</v>
      </c>
      <c r="N56" s="147">
        <f>'Corporate V2'!AD296-'Ouputs to Excels'!$P56</f>
        <v>4.3650000000000002</v>
      </c>
      <c r="O56" s="147">
        <f t="shared" si="2"/>
        <v>7.8686092211071328</v>
      </c>
      <c r="P56" s="147">
        <f>'Corporate V2'!C296</f>
        <v>0.48599999999999999</v>
      </c>
      <c r="R56" s="383">
        <f t="shared" si="3"/>
        <v>6</v>
      </c>
      <c r="S56" s="379">
        <v>42643</v>
      </c>
      <c r="T56" s="380">
        <f>'Implied ERP (Fairness)'!G31*100</f>
        <v>8.8671974892948828</v>
      </c>
      <c r="U56" s="383">
        <f t="shared" si="4"/>
        <v>6</v>
      </c>
      <c r="V56" s="381">
        <f t="shared" si="5"/>
        <v>42153</v>
      </c>
      <c r="W56" s="380">
        <v>8.3546092211071326</v>
      </c>
    </row>
    <row r="57" spans="3:23" ht="14.4">
      <c r="C57" s="4">
        <v>42160</v>
      </c>
      <c r="D57" s="147">
        <f>'Corporate V2'!F297-'Ouputs to Excels'!$P57</f>
        <v>0.69979999999999998</v>
      </c>
      <c r="E57" s="147">
        <f>'Corporate V2'!I297-'Ouputs to Excels'!$P57</f>
        <v>0.94839999999999991</v>
      </c>
      <c r="F57" s="147">
        <f>'Corporate V2'!L297-'Ouputs to Excels'!$P57</f>
        <v>1.1970000000000001</v>
      </c>
      <c r="G57" s="147">
        <f>'Corporate V2'!O297-'Ouputs to Excels'!$P57</f>
        <v>1.5670000000000002</v>
      </c>
      <c r="H57" s="147">
        <f>'Corporate V2'!R297-'Ouputs to Excels'!$P57</f>
        <v>1.9369999999999998</v>
      </c>
      <c r="I57" s="147">
        <f>'Corporate V2'!U297-'Ouputs to Excels'!$P57</f>
        <v>2.1974999999999998</v>
      </c>
      <c r="J57" s="147">
        <f>'Corporate V2'!X297-'Ouputs to Excels'!$P57</f>
        <v>2.4580000000000002</v>
      </c>
      <c r="K57" s="147">
        <f>'Corporate V2'!AA297-'Ouputs to Excels'!$P57</f>
        <v>3.3345000000000002</v>
      </c>
      <c r="L57" s="147">
        <f>'Corporate V2'!AA297-'Ouputs to Excels'!$P57</f>
        <v>3.3345000000000002</v>
      </c>
      <c r="M57" s="147">
        <f>'Corporate V2'!AD297-'Ouputs to Excels'!$P57</f>
        <v>4.2110000000000003</v>
      </c>
      <c r="N57" s="147">
        <f>'Corporate V2'!AD297-'Ouputs to Excels'!$P57</f>
        <v>4.2110000000000003</v>
      </c>
      <c r="O57" s="147">
        <f t="shared" si="2"/>
        <v>7.5116092211071326</v>
      </c>
      <c r="P57" s="147">
        <f>'Corporate V2'!C297</f>
        <v>0.84299999999999997</v>
      </c>
      <c r="R57" s="383">
        <f t="shared" si="3"/>
        <v>2</v>
      </c>
      <c r="S57" s="379">
        <v>42674</v>
      </c>
      <c r="T57" s="380">
        <f>'Implied ERP (Fairness)'!G32*100</f>
        <v>8.7580316199259869</v>
      </c>
      <c r="U57" s="383">
        <f t="shared" si="4"/>
        <v>6</v>
      </c>
      <c r="V57" s="381">
        <f t="shared" si="5"/>
        <v>42160</v>
      </c>
      <c r="W57" s="380">
        <v>8.3546092211071326</v>
      </c>
    </row>
    <row r="58" spans="3:23" ht="14.4">
      <c r="C58" s="4">
        <v>42167</v>
      </c>
      <c r="D58" s="147">
        <f>'Corporate V2'!F298-'Ouputs to Excels'!$P58</f>
        <v>0.71930000000000005</v>
      </c>
      <c r="E58" s="147">
        <f>'Corporate V2'!I298-'Ouputs to Excels'!$P58</f>
        <v>0.99815000000000009</v>
      </c>
      <c r="F58" s="147">
        <f>'Corporate V2'!L298-'Ouputs to Excels'!$P58</f>
        <v>1.2769999999999999</v>
      </c>
      <c r="G58" s="147">
        <f>'Corporate V2'!O298-'Ouputs to Excels'!$P58</f>
        <v>1.6570000000000003</v>
      </c>
      <c r="H58" s="147">
        <f>'Corporate V2'!R298-'Ouputs to Excels'!$P58</f>
        <v>2.0369999999999999</v>
      </c>
      <c r="I58" s="147">
        <f>'Corporate V2'!U298-'Ouputs to Excels'!$P58</f>
        <v>2.306</v>
      </c>
      <c r="J58" s="147">
        <f>'Corporate V2'!X298-'Ouputs to Excels'!$P58</f>
        <v>2.5750000000000002</v>
      </c>
      <c r="K58" s="147">
        <f>'Corporate V2'!AA298-'Ouputs to Excels'!$P58</f>
        <v>3.4824999999999999</v>
      </c>
      <c r="L58" s="147">
        <f>'Corporate V2'!AA298-'Ouputs to Excels'!$P58</f>
        <v>3.4824999999999999</v>
      </c>
      <c r="M58" s="147">
        <f>'Corporate V2'!AD298-'Ouputs to Excels'!$P58</f>
        <v>4.3899999999999997</v>
      </c>
      <c r="N58" s="147">
        <f>'Corporate V2'!AD298-'Ouputs to Excels'!$P58</f>
        <v>4.3899999999999997</v>
      </c>
      <c r="O58" s="147">
        <f t="shared" si="2"/>
        <v>7.5216092211071324</v>
      </c>
      <c r="P58" s="147">
        <f>'Corporate V2'!C298</f>
        <v>0.83299999999999996</v>
      </c>
      <c r="R58" s="383">
        <f t="shared" si="3"/>
        <v>4</v>
      </c>
      <c r="S58" s="379">
        <v>42704</v>
      </c>
      <c r="T58" s="380">
        <f>'Implied ERP (Fairness)'!G33*100</f>
        <v>8.8199513309648516</v>
      </c>
      <c r="U58" s="383">
        <f t="shared" si="4"/>
        <v>6</v>
      </c>
      <c r="V58" s="381">
        <f t="shared" si="5"/>
        <v>42167</v>
      </c>
      <c r="W58" s="380">
        <v>8.3546092211071326</v>
      </c>
    </row>
    <row r="59" spans="3:23" ht="14.4">
      <c r="C59" s="4">
        <v>42174</v>
      </c>
      <c r="D59" s="147">
        <f>'Corporate V2'!F299-'Ouputs to Excels'!$P59</f>
        <v>0.79740000000000011</v>
      </c>
      <c r="E59" s="147">
        <f>'Corporate V2'!I299-'Ouputs to Excels'!$P59</f>
        <v>1.1187</v>
      </c>
      <c r="F59" s="147">
        <f>'Corporate V2'!L299-'Ouputs to Excels'!$P59</f>
        <v>1.44</v>
      </c>
      <c r="G59" s="147">
        <f>'Corporate V2'!O299-'Ouputs to Excels'!$P59</f>
        <v>1.8149999999999999</v>
      </c>
      <c r="H59" s="147">
        <f>'Corporate V2'!R299-'Ouputs to Excels'!$P59</f>
        <v>2.19</v>
      </c>
      <c r="I59" s="147">
        <f>'Corporate V2'!U299-'Ouputs to Excels'!$P59</f>
        <v>2.5300000000000002</v>
      </c>
      <c r="J59" s="147">
        <f>'Corporate V2'!X299-'Ouputs to Excels'!$P59</f>
        <v>2.87</v>
      </c>
      <c r="K59" s="147">
        <f>'Corporate V2'!AA299-'Ouputs to Excels'!$P59</f>
        <v>3.8140000000000001</v>
      </c>
      <c r="L59" s="147">
        <f>'Corporate V2'!AA299-'Ouputs to Excels'!$P59</f>
        <v>3.8140000000000001</v>
      </c>
      <c r="M59" s="147">
        <f>'Corporate V2'!AD299-'Ouputs to Excels'!$P59</f>
        <v>4.758</v>
      </c>
      <c r="N59" s="147">
        <f>'Corporate V2'!AD299-'Ouputs to Excels'!$P59</f>
        <v>4.758</v>
      </c>
      <c r="O59" s="147">
        <f t="shared" si="2"/>
        <v>7.6046092211071326</v>
      </c>
      <c r="P59" s="147">
        <f>'Corporate V2'!C299</f>
        <v>0.75</v>
      </c>
      <c r="R59" s="383">
        <f t="shared" si="3"/>
        <v>6</v>
      </c>
      <c r="S59" s="379">
        <v>42734</v>
      </c>
      <c r="T59" s="380">
        <f>'Implied ERP (Fairness)'!G34*100</f>
        <v>8.4499128211739993</v>
      </c>
      <c r="U59" s="383">
        <f t="shared" si="4"/>
        <v>6</v>
      </c>
      <c r="V59" s="381">
        <f t="shared" si="5"/>
        <v>42174</v>
      </c>
      <c r="W59" s="380">
        <v>8.3546092211071326</v>
      </c>
    </row>
    <row r="60" spans="3:23" ht="14.4">
      <c r="C60" s="4">
        <v>42181</v>
      </c>
      <c r="D60" s="147">
        <f>'Corporate V2'!F300-'Ouputs to Excels'!$P60</f>
        <v>0.73869999999999991</v>
      </c>
      <c r="E60" s="147">
        <f>'Corporate V2'!I300-'Ouputs to Excels'!$P60</f>
        <v>1.0388499999999998</v>
      </c>
      <c r="F60" s="147">
        <f>'Corporate V2'!L300-'Ouputs to Excels'!$P60</f>
        <v>1.3389999999999997</v>
      </c>
      <c r="G60" s="147">
        <f>'Corporate V2'!O300-'Ouputs to Excels'!$P60</f>
        <v>1.7390000000000001</v>
      </c>
      <c r="H60" s="147">
        <f>'Corporate V2'!R300-'Ouputs to Excels'!$P60</f>
        <v>2.1390000000000002</v>
      </c>
      <c r="I60" s="147">
        <f>'Corporate V2'!U300-'Ouputs to Excels'!$P60</f>
        <v>2.3479999999999999</v>
      </c>
      <c r="J60" s="147">
        <f>'Corporate V2'!X300-'Ouputs to Excels'!$P60</f>
        <v>2.5570000000000004</v>
      </c>
      <c r="K60" s="147">
        <f>'Corporate V2'!AA300-'Ouputs to Excels'!$P60</f>
        <v>3.4279999999999999</v>
      </c>
      <c r="L60" s="147">
        <f>'Corporate V2'!AA300-'Ouputs to Excels'!$P60</f>
        <v>3.4279999999999999</v>
      </c>
      <c r="M60" s="147">
        <f>'Corporate V2'!AD300-'Ouputs to Excels'!$P60</f>
        <v>4.2989999999999995</v>
      </c>
      <c r="N60" s="147">
        <f>'Corporate V2'!AD300-'Ouputs to Excels'!$P60</f>
        <v>4.2989999999999995</v>
      </c>
      <c r="O60" s="147">
        <f t="shared" si="2"/>
        <v>7.4336092211071323</v>
      </c>
      <c r="P60" s="147">
        <f>'Corporate V2'!C300</f>
        <v>0.92100000000000004</v>
      </c>
      <c r="R60" s="383">
        <f t="shared" si="3"/>
        <v>3</v>
      </c>
      <c r="S60" s="379">
        <v>42766</v>
      </c>
      <c r="T60" s="380">
        <f>'Implied ERP (Fairness)'!G35*100</f>
        <v>8.571282692616629</v>
      </c>
      <c r="U60" s="383">
        <f t="shared" si="4"/>
        <v>6</v>
      </c>
      <c r="V60" s="381">
        <f t="shared" si="5"/>
        <v>42181</v>
      </c>
      <c r="W60" s="380">
        <v>8.3546092211071326</v>
      </c>
    </row>
    <row r="61" spans="3:23" ht="14.4">
      <c r="C61" s="4">
        <v>42188</v>
      </c>
      <c r="D61" s="147">
        <f>'Corporate V2'!F301-'Ouputs to Excels'!$P61</f>
        <v>0.78439999999999988</v>
      </c>
      <c r="E61" s="147">
        <f>'Corporate V2'!I301-'Ouputs to Excels'!$P61</f>
        <v>1.1076999999999999</v>
      </c>
      <c r="F61" s="147">
        <f>'Corporate V2'!L301-'Ouputs to Excels'!$P61</f>
        <v>1.431</v>
      </c>
      <c r="G61" s="147">
        <f>'Corporate V2'!O301-'Ouputs to Excels'!$P61</f>
        <v>1.851</v>
      </c>
      <c r="H61" s="147">
        <f>'Corporate V2'!R301-'Ouputs to Excels'!$P61</f>
        <v>2.2709999999999999</v>
      </c>
      <c r="I61" s="147">
        <f>'Corporate V2'!U301-'Ouputs to Excels'!$P61</f>
        <v>2.5369999999999999</v>
      </c>
      <c r="J61" s="147">
        <f>'Corporate V2'!X301-'Ouputs to Excels'!$P61</f>
        <v>2.8029999999999999</v>
      </c>
      <c r="K61" s="147">
        <f>'Corporate V2'!AA301-'Ouputs to Excels'!$P61</f>
        <v>3.7274999999999996</v>
      </c>
      <c r="L61" s="147">
        <f>'Corporate V2'!AA301-'Ouputs to Excels'!$P61</f>
        <v>3.7274999999999996</v>
      </c>
      <c r="M61" s="147">
        <f>'Corporate V2'!AD301-'Ouputs to Excels'!$P61</f>
        <v>4.6520000000000001</v>
      </c>
      <c r="N61" s="147">
        <f>'Corporate V2'!AD301-'Ouputs to Excels'!$P61</f>
        <v>4.6520000000000001</v>
      </c>
      <c r="O61" s="147">
        <f t="shared" si="2"/>
        <v>7.9009062671512744</v>
      </c>
      <c r="P61" s="147">
        <f>'Corporate V2'!C301</f>
        <v>0.78900000000000003</v>
      </c>
      <c r="R61" s="383">
        <f t="shared" si="3"/>
        <v>3</v>
      </c>
      <c r="S61" s="379">
        <v>42794</v>
      </c>
      <c r="T61" s="380">
        <f>'Implied ERP (Fairness)'!G36*100</f>
        <v>8.4387753180780916</v>
      </c>
      <c r="U61" s="383">
        <f t="shared" si="4"/>
        <v>6</v>
      </c>
      <c r="V61" s="381">
        <f t="shared" si="5"/>
        <v>42188</v>
      </c>
      <c r="W61" s="380">
        <v>8.6899062671512741</v>
      </c>
    </row>
    <row r="62" spans="3:23" ht="14.4">
      <c r="C62" s="4">
        <v>42195</v>
      </c>
      <c r="D62" s="147">
        <f>'Corporate V2'!F302-'Ouputs to Excels'!$P62</f>
        <v>0.8042999999999999</v>
      </c>
      <c r="E62" s="147">
        <f>'Corporate V2'!I302-'Ouputs to Excels'!$P62</f>
        <v>1.1191500000000003</v>
      </c>
      <c r="F62" s="147">
        <f>'Corporate V2'!L302-'Ouputs to Excels'!$P62</f>
        <v>1.4340000000000002</v>
      </c>
      <c r="G62" s="147">
        <f>'Corporate V2'!O302-'Ouputs to Excels'!$P62</f>
        <v>1.8490000000000002</v>
      </c>
      <c r="H62" s="147">
        <f>'Corporate V2'!R302-'Ouputs to Excels'!$P62</f>
        <v>2.2640000000000002</v>
      </c>
      <c r="I62" s="147">
        <f>'Corporate V2'!U302-'Ouputs to Excels'!$P62</f>
        <v>2.4955000000000003</v>
      </c>
      <c r="J62" s="147">
        <f>'Corporate V2'!X302-'Ouputs to Excels'!$P62</f>
        <v>2.7270000000000003</v>
      </c>
      <c r="K62" s="147">
        <f>'Corporate V2'!AA302-'Ouputs to Excels'!$P62</f>
        <v>3.6640000000000006</v>
      </c>
      <c r="L62" s="147">
        <f>'Corporate V2'!AA302-'Ouputs to Excels'!$P62</f>
        <v>3.6640000000000006</v>
      </c>
      <c r="M62" s="147">
        <f>'Corporate V2'!AD302-'Ouputs to Excels'!$P62</f>
        <v>4.601</v>
      </c>
      <c r="N62" s="147">
        <f>'Corporate V2'!AD302-'Ouputs to Excels'!$P62</f>
        <v>4.601</v>
      </c>
      <c r="O62" s="147">
        <f t="shared" si="2"/>
        <v>7.7939062671512742</v>
      </c>
      <c r="P62" s="147">
        <f>'Corporate V2'!C302</f>
        <v>0.89600000000000002</v>
      </c>
      <c r="R62" s="383">
        <f t="shared" si="3"/>
        <v>6</v>
      </c>
      <c r="S62" s="379">
        <v>42825</v>
      </c>
      <c r="T62" s="380">
        <f>'Implied ERP (Fairness)'!G37*100</f>
        <v>8.337024081171645</v>
      </c>
      <c r="U62" s="383">
        <f t="shared" si="4"/>
        <v>6</v>
      </c>
      <c r="V62" s="381">
        <f t="shared" si="5"/>
        <v>42195</v>
      </c>
      <c r="W62" s="380">
        <v>8.6899062671512741</v>
      </c>
    </row>
    <row r="63" spans="3:23" ht="14.4">
      <c r="C63" s="4">
        <v>42202</v>
      </c>
      <c r="D63" s="147">
        <f>'Corporate V2'!F303-'Ouputs to Excels'!$P63</f>
        <v>0.7651</v>
      </c>
      <c r="E63" s="147">
        <f>'Corporate V2'!I303-'Ouputs to Excels'!$P63</f>
        <v>1.03905</v>
      </c>
      <c r="F63" s="147">
        <f>'Corporate V2'!L303-'Ouputs to Excels'!$P63</f>
        <v>1.3130000000000002</v>
      </c>
      <c r="G63" s="147">
        <f>'Corporate V2'!O303-'Ouputs to Excels'!$P63</f>
        <v>1.718</v>
      </c>
      <c r="H63" s="147">
        <f>'Corporate V2'!R303-'Ouputs to Excels'!$P63</f>
        <v>2.1230000000000002</v>
      </c>
      <c r="I63" s="147">
        <f>'Corporate V2'!U303-'Ouputs to Excels'!$P63</f>
        <v>2.3704999999999998</v>
      </c>
      <c r="J63" s="147">
        <f>'Corporate V2'!X303-'Ouputs to Excels'!$P63</f>
        <v>2.6179999999999999</v>
      </c>
      <c r="K63" s="147">
        <f>'Corporate V2'!AA303-'Ouputs to Excels'!$P63</f>
        <v>3.5274999999999999</v>
      </c>
      <c r="L63" s="147">
        <f>'Corporate V2'!AA303-'Ouputs to Excels'!$P63</f>
        <v>3.5274999999999999</v>
      </c>
      <c r="M63" s="147">
        <f>'Corporate V2'!AD303-'Ouputs to Excels'!$P63</f>
        <v>4.4370000000000003</v>
      </c>
      <c r="N63" s="147">
        <f>'Corporate V2'!AD303-'Ouputs to Excels'!$P63</f>
        <v>4.4370000000000003</v>
      </c>
      <c r="O63" s="147">
        <f t="shared" si="2"/>
        <v>7.9029062671512742</v>
      </c>
      <c r="P63" s="147">
        <f>'Corporate V2'!C303</f>
        <v>0.78700000000000003</v>
      </c>
      <c r="R63" s="383">
        <f t="shared" si="3"/>
        <v>6</v>
      </c>
      <c r="S63" s="379">
        <v>42853</v>
      </c>
      <c r="T63" s="380">
        <f>'Implied ERP (Fairness)'!G38*100</f>
        <v>8.1442031372285069</v>
      </c>
      <c r="U63" s="383">
        <f t="shared" si="4"/>
        <v>6</v>
      </c>
      <c r="V63" s="381">
        <f t="shared" si="5"/>
        <v>42202</v>
      </c>
      <c r="W63" s="380">
        <v>8.6899062671512741</v>
      </c>
    </row>
    <row r="64" spans="3:23" ht="14.4">
      <c r="C64" s="4">
        <v>42209</v>
      </c>
      <c r="D64" s="147">
        <f>'Corporate V2'!F304-'Ouputs to Excels'!$P64</f>
        <v>0.76889999999999992</v>
      </c>
      <c r="E64" s="147">
        <f>'Corporate V2'!I304-'Ouputs to Excels'!$P64</f>
        <v>1.03945</v>
      </c>
      <c r="F64" s="147">
        <f>'Corporate V2'!L304-'Ouputs to Excels'!$P64</f>
        <v>1.31</v>
      </c>
      <c r="G64" s="147">
        <f>'Corporate V2'!O304-'Ouputs to Excels'!$P64</f>
        <v>1.7050000000000001</v>
      </c>
      <c r="H64" s="147">
        <f>'Corporate V2'!R304-'Ouputs to Excels'!$P64</f>
        <v>2.1</v>
      </c>
      <c r="I64" s="147">
        <f>'Corporate V2'!U304-'Ouputs to Excels'!$P64</f>
        <v>2.4090000000000003</v>
      </c>
      <c r="J64" s="147">
        <f>'Corporate V2'!X304-'Ouputs to Excels'!$P64</f>
        <v>2.718</v>
      </c>
      <c r="K64" s="147">
        <f>'Corporate V2'!AA304-'Ouputs to Excels'!$P64</f>
        <v>3.6839999999999997</v>
      </c>
      <c r="L64" s="147">
        <f>'Corporate V2'!AA304-'Ouputs to Excels'!$P64</f>
        <v>3.6839999999999997</v>
      </c>
      <c r="M64" s="147">
        <f>'Corporate V2'!AD304-'Ouputs to Excels'!$P64</f>
        <v>4.6500000000000004</v>
      </c>
      <c r="N64" s="147">
        <f>'Corporate V2'!AD304-'Ouputs to Excels'!$P64</f>
        <v>4.6500000000000004</v>
      </c>
      <c r="O64" s="147">
        <f t="shared" si="2"/>
        <v>7.9999062671512746</v>
      </c>
      <c r="P64" s="147">
        <f>'Corporate V2'!C304</f>
        <v>0.69</v>
      </c>
      <c r="R64" s="383">
        <f t="shared" si="3"/>
        <v>4</v>
      </c>
      <c r="S64" s="379">
        <v>42886</v>
      </c>
      <c r="T64" s="380">
        <f>'Implied ERP (Fairness)'!G39*100</f>
        <v>8.1297065455427777</v>
      </c>
      <c r="U64" s="383">
        <f t="shared" si="4"/>
        <v>6</v>
      </c>
      <c r="V64" s="381">
        <f t="shared" si="5"/>
        <v>42209</v>
      </c>
      <c r="W64" s="380">
        <v>8.6899062671512741</v>
      </c>
    </row>
    <row r="65" spans="3:23" ht="14.4">
      <c r="C65" s="4">
        <v>42216</v>
      </c>
      <c r="D65" s="147">
        <f>'Corporate V2'!F305-'Ouputs to Excels'!$P65</f>
        <v>0.77069999999999994</v>
      </c>
      <c r="E65" s="147">
        <f>'Corporate V2'!I305-'Ouputs to Excels'!$P65</f>
        <v>1.0488500000000001</v>
      </c>
      <c r="F65" s="147">
        <f>'Corporate V2'!L305-'Ouputs to Excels'!$P65</f>
        <v>1.327</v>
      </c>
      <c r="G65" s="147">
        <f>'Corporate V2'!O305-'Ouputs to Excels'!$P65</f>
        <v>1.7219999999999998</v>
      </c>
      <c r="H65" s="147">
        <f>'Corporate V2'!R305-'Ouputs to Excels'!$P65</f>
        <v>2.117</v>
      </c>
      <c r="I65" s="147">
        <f>'Corporate V2'!U305-'Ouputs to Excels'!$P65</f>
        <v>2.4820000000000002</v>
      </c>
      <c r="J65" s="147">
        <f>'Corporate V2'!X305-'Ouputs to Excels'!$P65</f>
        <v>2.8470000000000004</v>
      </c>
      <c r="K65" s="147">
        <f>'Corporate V2'!AA305-'Ouputs to Excels'!$P65</f>
        <v>3.7954999999999997</v>
      </c>
      <c r="L65" s="147">
        <f>'Corporate V2'!AA305-'Ouputs to Excels'!$P65</f>
        <v>3.7954999999999997</v>
      </c>
      <c r="M65" s="147">
        <f>'Corporate V2'!AD305-'Ouputs to Excels'!$P65</f>
        <v>4.7439999999999998</v>
      </c>
      <c r="N65" s="147">
        <f>'Corporate V2'!AD305-'Ouputs to Excels'!$P65</f>
        <v>4.7439999999999998</v>
      </c>
      <c r="O65" s="147">
        <f t="shared" si="2"/>
        <v>7.7364904205819736</v>
      </c>
      <c r="P65" s="147">
        <f>'Corporate V2'!C305</f>
        <v>0.64300000000000002</v>
      </c>
      <c r="R65" s="383">
        <f t="shared" si="3"/>
        <v>6</v>
      </c>
      <c r="S65" s="379">
        <v>42916</v>
      </c>
      <c r="T65" s="380">
        <f>'Implied ERP (Fairness)'!G40*100</f>
        <v>8.3319797316713178</v>
      </c>
      <c r="U65" s="383">
        <f t="shared" si="4"/>
        <v>6</v>
      </c>
      <c r="V65" s="381">
        <f t="shared" si="5"/>
        <v>42216</v>
      </c>
      <c r="W65" s="380">
        <v>8.3794904205819734</v>
      </c>
    </row>
    <row r="66" spans="3:23" ht="14.4">
      <c r="C66" s="4">
        <v>42223</v>
      </c>
      <c r="D66" s="147">
        <f>'Corporate V2'!F306-'Ouputs to Excels'!$P66</f>
        <v>0.7359</v>
      </c>
      <c r="E66" s="147">
        <f>'Corporate V2'!I306-'Ouputs to Excels'!$P66</f>
        <v>1.03745</v>
      </c>
      <c r="F66" s="147">
        <f>'Corporate V2'!L306-'Ouputs to Excels'!$P66</f>
        <v>1.339</v>
      </c>
      <c r="G66" s="147">
        <f>'Corporate V2'!O306-'Ouputs to Excels'!$P66</f>
        <v>1.7440000000000002</v>
      </c>
      <c r="H66" s="147">
        <f>'Corporate V2'!R306-'Ouputs to Excels'!$P66</f>
        <v>2.149</v>
      </c>
      <c r="I66" s="147">
        <f>'Corporate V2'!U306-'Ouputs to Excels'!$P66</f>
        <v>2.52</v>
      </c>
      <c r="J66" s="147">
        <f>'Corporate V2'!X306-'Ouputs to Excels'!$P66</f>
        <v>2.891</v>
      </c>
      <c r="K66" s="147">
        <f>'Corporate V2'!AA306-'Ouputs to Excels'!$P66</f>
        <v>3.8684999999999996</v>
      </c>
      <c r="L66" s="147">
        <f>'Corporate V2'!AA306-'Ouputs to Excels'!$P66</f>
        <v>3.8684999999999996</v>
      </c>
      <c r="M66" s="147">
        <f>'Corporate V2'!AD306-'Ouputs to Excels'!$P66</f>
        <v>4.8460000000000001</v>
      </c>
      <c r="N66" s="147">
        <f>'Corporate V2'!AD306-'Ouputs to Excels'!$P66</f>
        <v>4.8460000000000001</v>
      </c>
      <c r="O66" s="147">
        <f t="shared" si="2"/>
        <v>7.7184904205819738</v>
      </c>
      <c r="P66" s="147">
        <f>'Corporate V2'!C306</f>
        <v>0.66100000000000003</v>
      </c>
      <c r="R66" s="383">
        <f t="shared" si="3"/>
        <v>2</v>
      </c>
      <c r="S66" s="379">
        <v>42947</v>
      </c>
      <c r="T66" s="380">
        <f>'Implied ERP (Fairness)'!G41*100</f>
        <v>8.2613113085408632</v>
      </c>
      <c r="U66" s="383">
        <f t="shared" si="4"/>
        <v>6</v>
      </c>
      <c r="V66" s="381">
        <f t="shared" si="5"/>
        <v>42223</v>
      </c>
      <c r="W66" s="380">
        <v>8.3794904205819734</v>
      </c>
    </row>
    <row r="67" spans="3:23" ht="14.4">
      <c r="C67" s="4">
        <v>42230</v>
      </c>
      <c r="D67" s="147">
        <f>'Corporate V2'!F307-'Ouputs to Excels'!$P67</f>
        <v>0.72839999999999994</v>
      </c>
      <c r="E67" s="147">
        <f>'Corporate V2'!I307-'Ouputs to Excels'!$P67</f>
        <v>1.0496999999999999</v>
      </c>
      <c r="F67" s="147">
        <f>'Corporate V2'!L307-'Ouputs to Excels'!$P67</f>
        <v>1.3709999999999998</v>
      </c>
      <c r="G67" s="147">
        <f>'Corporate V2'!O307-'Ouputs to Excels'!$P67</f>
        <v>1.7809999999999999</v>
      </c>
      <c r="H67" s="147">
        <f>'Corporate V2'!R307-'Ouputs to Excels'!$P67</f>
        <v>2.1909999999999998</v>
      </c>
      <c r="I67" s="147">
        <f>'Corporate V2'!U307-'Ouputs to Excels'!$P67</f>
        <v>2.5389999999999997</v>
      </c>
      <c r="J67" s="147">
        <f>'Corporate V2'!X307-'Ouputs to Excels'!$P67</f>
        <v>2.8869999999999996</v>
      </c>
      <c r="K67" s="147">
        <f>'Corporate V2'!AA307-'Ouputs to Excels'!$P67</f>
        <v>3.8849999999999998</v>
      </c>
      <c r="L67" s="147">
        <f>'Corporate V2'!AA307-'Ouputs to Excels'!$P67</f>
        <v>3.8849999999999998</v>
      </c>
      <c r="M67" s="147">
        <f>'Corporate V2'!AD307-'Ouputs to Excels'!$P67</f>
        <v>4.883</v>
      </c>
      <c r="N67" s="147">
        <f>'Corporate V2'!AD307-'Ouputs to Excels'!$P67</f>
        <v>4.883</v>
      </c>
      <c r="O67" s="147">
        <f t="shared" si="2"/>
        <v>7.7204904205819735</v>
      </c>
      <c r="P67" s="147">
        <f>'Corporate V2'!C307</f>
        <v>0.65900000000000003</v>
      </c>
      <c r="R67" s="383">
        <f t="shared" si="3"/>
        <v>5</v>
      </c>
      <c r="S67" s="379">
        <v>42978</v>
      </c>
      <c r="T67" s="380">
        <f>'Implied ERP (Fairness)'!G42*100</f>
        <v>8.2412579966391544</v>
      </c>
      <c r="U67" s="383">
        <f t="shared" si="4"/>
        <v>6</v>
      </c>
      <c r="V67" s="381">
        <f t="shared" si="5"/>
        <v>42230</v>
      </c>
      <c r="W67" s="380">
        <v>8.3794904205819734</v>
      </c>
    </row>
    <row r="68" spans="3:23" ht="14.4">
      <c r="C68" s="4">
        <v>42237</v>
      </c>
      <c r="D68" s="147">
        <f>'Corporate V2'!F308-'Ouputs to Excels'!$P68</f>
        <v>0.79480000000000017</v>
      </c>
      <c r="E68" s="147">
        <f>'Corporate V2'!I308-'Ouputs to Excels'!$P68</f>
        <v>1.1309</v>
      </c>
      <c r="F68" s="147">
        <f>'Corporate V2'!L308-'Ouputs to Excels'!$P68</f>
        <v>1.4669999999999999</v>
      </c>
      <c r="G68" s="147">
        <f>'Corporate V2'!O308-'Ouputs to Excels'!$P68</f>
        <v>1.8870000000000002</v>
      </c>
      <c r="H68" s="147">
        <f>'Corporate V2'!R308-'Ouputs to Excels'!$P68</f>
        <v>2.3070000000000004</v>
      </c>
      <c r="I68" s="147">
        <f>'Corporate V2'!U308-'Ouputs to Excels'!$P68</f>
        <v>2.6905000000000001</v>
      </c>
      <c r="J68" s="147">
        <f>'Corporate V2'!X308-'Ouputs to Excels'!$P68</f>
        <v>3.0739999999999998</v>
      </c>
      <c r="K68" s="147">
        <f>'Corporate V2'!AA308-'Ouputs to Excels'!$P68</f>
        <v>4.1280000000000001</v>
      </c>
      <c r="L68" s="147">
        <f>'Corporate V2'!AA308-'Ouputs to Excels'!$P68</f>
        <v>4.1280000000000001</v>
      </c>
      <c r="M68" s="147">
        <f>'Corporate V2'!AD308-'Ouputs to Excels'!$P68</f>
        <v>5.1820000000000004</v>
      </c>
      <c r="N68" s="147">
        <f>'Corporate V2'!AD308-'Ouputs to Excels'!$P68</f>
        <v>5.1820000000000004</v>
      </c>
      <c r="O68" s="147">
        <f t="shared" si="2"/>
        <v>7.8164904205819736</v>
      </c>
      <c r="P68" s="147">
        <f>'Corporate V2'!C308</f>
        <v>0.56299999999999994</v>
      </c>
      <c r="R68" s="383">
        <f t="shared" si="3"/>
        <v>6</v>
      </c>
      <c r="S68" s="379">
        <v>43007</v>
      </c>
      <c r="T68" s="380">
        <f>'Implied ERP (Fairness)'!G43*100</f>
        <v>8.1852295004383269</v>
      </c>
      <c r="U68" s="383">
        <f t="shared" si="4"/>
        <v>6</v>
      </c>
      <c r="V68" s="381">
        <f t="shared" si="5"/>
        <v>42237</v>
      </c>
      <c r="W68" s="380">
        <v>8.3794904205819734</v>
      </c>
    </row>
    <row r="69" spans="3:23" ht="14.4">
      <c r="C69" s="4">
        <v>42244</v>
      </c>
      <c r="D69" s="147">
        <f>'Corporate V2'!F309-'Ouputs to Excels'!$P69</f>
        <v>0.73060000000000003</v>
      </c>
      <c r="E69" s="147">
        <f>'Corporate V2'!I309-'Ouputs to Excels'!$P69</f>
        <v>1.0848</v>
      </c>
      <c r="F69" s="147">
        <f>'Corporate V2'!L309-'Ouputs to Excels'!$P69</f>
        <v>1.4390000000000001</v>
      </c>
      <c r="G69" s="147">
        <f>'Corporate V2'!O309-'Ouputs to Excels'!$P69</f>
        <v>1.8639999999999999</v>
      </c>
      <c r="H69" s="147">
        <f>'Corporate V2'!R309-'Ouputs to Excels'!$P69</f>
        <v>2.2889999999999997</v>
      </c>
      <c r="I69" s="147">
        <f>'Corporate V2'!U309-'Ouputs to Excels'!$P69</f>
        <v>2.6204999999999998</v>
      </c>
      <c r="J69" s="147">
        <f>'Corporate V2'!X309-'Ouputs to Excels'!$P69</f>
        <v>2.952</v>
      </c>
      <c r="K69" s="147">
        <f>'Corporate V2'!AA309-'Ouputs to Excels'!$P69</f>
        <v>3.996</v>
      </c>
      <c r="L69" s="147">
        <f>'Corporate V2'!AA309-'Ouputs to Excels'!$P69</f>
        <v>3.996</v>
      </c>
      <c r="M69" s="147">
        <f>'Corporate V2'!AD309-'Ouputs to Excels'!$P69</f>
        <v>5.04</v>
      </c>
      <c r="N69" s="147">
        <f>'Corporate V2'!AD309-'Ouputs to Excels'!$P69</f>
        <v>5.04</v>
      </c>
      <c r="O69" s="147">
        <f t="shared" si="2"/>
        <v>7.6384904205819737</v>
      </c>
      <c r="P69" s="147">
        <f>'Corporate V2'!C309</f>
        <v>0.74099999999999999</v>
      </c>
      <c r="R69" s="383">
        <f t="shared" si="3"/>
        <v>3</v>
      </c>
      <c r="S69" s="379">
        <v>43039</v>
      </c>
      <c r="T69" s="380">
        <f>'Implied ERP (Fairness)'!G44*100</f>
        <v>8.1323223735688952</v>
      </c>
      <c r="U69" s="383">
        <f t="shared" si="4"/>
        <v>6</v>
      </c>
      <c r="V69" s="381">
        <f t="shared" si="5"/>
        <v>42244</v>
      </c>
      <c r="W69" s="380">
        <v>8.3794904205819734</v>
      </c>
    </row>
    <row r="70" spans="3:23" ht="14.4">
      <c r="C70" s="4">
        <v>42251</v>
      </c>
      <c r="D70" s="147">
        <f>'Corporate V2'!F310-'Ouputs to Excels'!$P70</f>
        <v>0.78579999999999994</v>
      </c>
      <c r="E70" s="147">
        <f>'Corporate V2'!I310-'Ouputs to Excels'!$P70</f>
        <v>1.1398999999999999</v>
      </c>
      <c r="F70" s="147">
        <f>'Corporate V2'!L310-'Ouputs to Excels'!$P70</f>
        <v>1.4940000000000002</v>
      </c>
      <c r="G70" s="147">
        <f>'Corporate V2'!O310-'Ouputs to Excels'!$P70</f>
        <v>1.9340000000000002</v>
      </c>
      <c r="H70" s="147">
        <f>'Corporate V2'!R310-'Ouputs to Excels'!$P70</f>
        <v>2.3740000000000001</v>
      </c>
      <c r="I70" s="147">
        <f>'Corporate V2'!U310-'Ouputs to Excels'!$P70</f>
        <v>2.7414999999999998</v>
      </c>
      <c r="J70" s="147">
        <f>'Corporate V2'!X310-'Ouputs to Excels'!$P70</f>
        <v>3.109</v>
      </c>
      <c r="K70" s="147">
        <f>'Corporate V2'!AA310-'Ouputs to Excels'!$P70</f>
        <v>4.1859999999999999</v>
      </c>
      <c r="L70" s="147">
        <f>'Corporate V2'!AA310-'Ouputs to Excels'!$P70</f>
        <v>4.1859999999999999</v>
      </c>
      <c r="M70" s="147">
        <f>'Corporate V2'!AD310-'Ouputs to Excels'!$P70</f>
        <v>5.2629999999999999</v>
      </c>
      <c r="N70" s="147">
        <f>'Corporate V2'!AD310-'Ouputs to Excels'!$P70</f>
        <v>5.2629999999999999</v>
      </c>
      <c r="O70" s="147">
        <f t="shared" si="2"/>
        <v>8.1351402195276865</v>
      </c>
      <c r="P70" s="147">
        <f>'Corporate V2'!C310</f>
        <v>0.66600000000000004</v>
      </c>
      <c r="R70" s="383">
        <f t="shared" si="3"/>
        <v>5</v>
      </c>
      <c r="S70" s="379">
        <v>43069</v>
      </c>
      <c r="T70" s="380">
        <f>'Implied ERP (Fairness)'!G45*100</f>
        <v>8.2967702649133965</v>
      </c>
      <c r="U70" s="383">
        <f t="shared" si="4"/>
        <v>6</v>
      </c>
      <c r="V70" s="381">
        <f t="shared" si="5"/>
        <v>42251</v>
      </c>
      <c r="W70" s="380">
        <v>8.8011402195276869</v>
      </c>
    </row>
    <row r="71" spans="3:23" ht="14.4">
      <c r="C71" s="4">
        <v>42258</v>
      </c>
      <c r="D71" s="147">
        <f>'Corporate V2'!F311-'Ouputs to Excels'!$P71</f>
        <v>0.82269999999999988</v>
      </c>
      <c r="E71" s="147">
        <f>'Corporate V2'!I311-'Ouputs to Excels'!$P71</f>
        <v>1.1753499999999999</v>
      </c>
      <c r="F71" s="147">
        <f>'Corporate V2'!L311-'Ouputs to Excels'!$P71</f>
        <v>1.528</v>
      </c>
      <c r="G71" s="147">
        <f>'Corporate V2'!O311-'Ouputs to Excels'!$P71</f>
        <v>1.9829999999999997</v>
      </c>
      <c r="H71" s="147">
        <f>'Corporate V2'!R311-'Ouputs to Excels'!$P71</f>
        <v>2.4379999999999997</v>
      </c>
      <c r="I71" s="147">
        <f>'Corporate V2'!U311-'Ouputs to Excels'!$P71</f>
        <v>2.8064999999999998</v>
      </c>
      <c r="J71" s="147">
        <f>'Corporate V2'!X311-'Ouputs to Excels'!$P71</f>
        <v>3.1749999999999998</v>
      </c>
      <c r="K71" s="147">
        <f>'Corporate V2'!AA311-'Ouputs to Excels'!$P71</f>
        <v>4.1994999999999996</v>
      </c>
      <c r="L71" s="147">
        <f>'Corporate V2'!AA311-'Ouputs to Excels'!$P71</f>
        <v>4.1994999999999996</v>
      </c>
      <c r="M71" s="147">
        <f>'Corporate V2'!AD311-'Ouputs to Excels'!$P71</f>
        <v>5.2240000000000002</v>
      </c>
      <c r="N71" s="147">
        <f>'Corporate V2'!AD311-'Ouputs to Excels'!$P71</f>
        <v>5.2240000000000002</v>
      </c>
      <c r="O71" s="147">
        <f t="shared" si="2"/>
        <v>8.1491402195276876</v>
      </c>
      <c r="P71" s="147">
        <f>'Corporate V2'!C311</f>
        <v>0.65200000000000002</v>
      </c>
      <c r="R71" s="383">
        <f t="shared" si="3"/>
        <v>6</v>
      </c>
      <c r="S71" s="379">
        <v>43098</v>
      </c>
      <c r="T71" s="380">
        <f>'Implied ERP (Fairness)'!G46*100</f>
        <v>8.149430453515869</v>
      </c>
      <c r="U71" s="383">
        <f t="shared" si="4"/>
        <v>6</v>
      </c>
      <c r="V71" s="381">
        <f t="shared" si="5"/>
        <v>42258</v>
      </c>
      <c r="W71" s="380">
        <v>8.8011402195276869</v>
      </c>
    </row>
    <row r="72" spans="3:23" ht="14.4">
      <c r="C72" s="4">
        <v>42265</v>
      </c>
      <c r="D72" s="147">
        <f>'Corporate V2'!F312-'Ouputs to Excels'!$P72</f>
        <v>0.86319999999999986</v>
      </c>
      <c r="E72" s="147">
        <f>'Corporate V2'!I312-'Ouputs to Excels'!$P72</f>
        <v>1.2305999999999999</v>
      </c>
      <c r="F72" s="147">
        <f>'Corporate V2'!L312-'Ouputs to Excels'!$P72</f>
        <v>1.5979999999999999</v>
      </c>
      <c r="G72" s="147">
        <f>'Corporate V2'!O312-'Ouputs to Excels'!$P72</f>
        <v>2.0529999999999999</v>
      </c>
      <c r="H72" s="147">
        <f>'Corporate V2'!R312-'Ouputs to Excels'!$P72</f>
        <v>2.508</v>
      </c>
      <c r="I72" s="147">
        <f>'Corporate V2'!U312-'Ouputs to Excels'!$P72</f>
        <v>2.8565</v>
      </c>
      <c r="J72" s="147">
        <f>'Corporate V2'!X312-'Ouputs to Excels'!$P72</f>
        <v>3.2050000000000001</v>
      </c>
      <c r="K72" s="147">
        <f>'Corporate V2'!AA312-'Ouputs to Excels'!$P72</f>
        <v>4.2619999999999996</v>
      </c>
      <c r="L72" s="147">
        <f>'Corporate V2'!AA312-'Ouputs to Excels'!$P72</f>
        <v>4.2619999999999996</v>
      </c>
      <c r="M72" s="147">
        <f>'Corporate V2'!AD312-'Ouputs to Excels'!$P72</f>
        <v>5.319</v>
      </c>
      <c r="N72" s="147">
        <f>'Corporate V2'!AD312-'Ouputs to Excels'!$P72</f>
        <v>5.319</v>
      </c>
      <c r="O72" s="147">
        <f t="shared" si="2"/>
        <v>8.1391402195276861</v>
      </c>
      <c r="P72" s="147">
        <f>'Corporate V2'!C312</f>
        <v>0.66200000000000003</v>
      </c>
      <c r="R72" s="383">
        <f t="shared" si="3"/>
        <v>4</v>
      </c>
      <c r="S72" s="379">
        <v>43131</v>
      </c>
      <c r="T72" s="380">
        <f>'Implied ERP (Fairness)'!G47*100</f>
        <v>8.1914703475989441</v>
      </c>
      <c r="U72" s="383">
        <f t="shared" si="4"/>
        <v>6</v>
      </c>
      <c r="V72" s="381">
        <f t="shared" si="5"/>
        <v>42265</v>
      </c>
      <c r="W72" s="380">
        <v>8.8011402195276869</v>
      </c>
    </row>
    <row r="73" spans="3:23" ht="14.4">
      <c r="C73" s="4">
        <v>42272</v>
      </c>
      <c r="D73" s="147">
        <f>'Corporate V2'!F313-'Ouputs to Excels'!$P73</f>
        <v>0.87649999999999983</v>
      </c>
      <c r="E73" s="147">
        <f>'Corporate V2'!I313-'Ouputs to Excels'!$P73</f>
        <v>1.28975</v>
      </c>
      <c r="F73" s="147">
        <f>'Corporate V2'!L313-'Ouputs to Excels'!$P73</f>
        <v>1.7030000000000001</v>
      </c>
      <c r="G73" s="147">
        <f>'Corporate V2'!O313-'Ouputs to Excels'!$P73</f>
        <v>2.1879999999999997</v>
      </c>
      <c r="H73" s="147">
        <f>'Corporate V2'!R313-'Ouputs to Excels'!$P73</f>
        <v>2.673</v>
      </c>
      <c r="I73" s="147">
        <f>'Corporate V2'!U313-'Ouputs to Excels'!$P73</f>
        <v>3.125</v>
      </c>
      <c r="J73" s="147">
        <f>'Corporate V2'!X313-'Ouputs to Excels'!$P73</f>
        <v>3.577</v>
      </c>
      <c r="K73" s="147">
        <f>'Corporate V2'!AA313-'Ouputs to Excels'!$P73</f>
        <v>4.6159999999999997</v>
      </c>
      <c r="L73" s="147">
        <f>'Corporate V2'!AA313-'Ouputs to Excels'!$P73</f>
        <v>4.6159999999999997</v>
      </c>
      <c r="M73" s="147">
        <f>'Corporate V2'!AD313-'Ouputs to Excels'!$P73</f>
        <v>5.6549999999999994</v>
      </c>
      <c r="N73" s="147">
        <f>'Corporate V2'!AD313-'Ouputs to Excels'!$P73</f>
        <v>5.6549999999999994</v>
      </c>
      <c r="O73" s="147">
        <f t="shared" si="2"/>
        <v>8.1541402195276866</v>
      </c>
      <c r="P73" s="147">
        <f>'Corporate V2'!C313</f>
        <v>0.64700000000000002</v>
      </c>
      <c r="R73" s="383">
        <f t="shared" si="3"/>
        <v>4</v>
      </c>
      <c r="S73" s="379">
        <v>43159</v>
      </c>
      <c r="T73" s="380">
        <f>'Implied ERP (Fairness)'!G48*100</f>
        <v>8.70388554641554</v>
      </c>
      <c r="U73" s="383">
        <f t="shared" si="4"/>
        <v>6</v>
      </c>
      <c r="V73" s="381">
        <f t="shared" si="5"/>
        <v>42272</v>
      </c>
      <c r="W73" s="380">
        <v>8.8011402195276869</v>
      </c>
    </row>
    <row r="74" spans="3:23" ht="14.4">
      <c r="C74" s="4">
        <v>42279</v>
      </c>
      <c r="D74" s="147">
        <f>'Corporate V2'!F314-'Ouputs to Excels'!$P74</f>
        <v>0.94169999999999987</v>
      </c>
      <c r="E74" s="147">
        <f>'Corporate V2'!I314-'Ouputs to Excels'!$P74</f>
        <v>1.4013499999999999</v>
      </c>
      <c r="F74" s="147">
        <f>'Corporate V2'!L314-'Ouputs to Excels'!$P74</f>
        <v>1.8610000000000002</v>
      </c>
      <c r="G74" s="147">
        <f>'Corporate V2'!O314-'Ouputs to Excels'!$P74</f>
        <v>2.3660000000000001</v>
      </c>
      <c r="H74" s="147">
        <f>'Corporate V2'!R314-'Ouputs to Excels'!$P74</f>
        <v>2.871</v>
      </c>
      <c r="I74" s="147">
        <f>'Corporate V2'!U314-'Ouputs to Excels'!$P74</f>
        <v>3.3839999999999999</v>
      </c>
      <c r="J74" s="147">
        <f>'Corporate V2'!X314-'Ouputs to Excels'!$P74</f>
        <v>3.8969999999999998</v>
      </c>
      <c r="K74" s="147">
        <f>'Corporate V2'!AA314-'Ouputs to Excels'!$P74</f>
        <v>4.9849999999999994</v>
      </c>
      <c r="L74" s="147">
        <f>'Corporate V2'!AA314-'Ouputs to Excels'!$P74</f>
        <v>4.9849999999999994</v>
      </c>
      <c r="M74" s="147">
        <f>'Corporate V2'!AD314-'Ouputs to Excels'!$P74</f>
        <v>6.0729999999999995</v>
      </c>
      <c r="N74" s="147">
        <f>'Corporate V2'!AD314-'Ouputs to Excels'!$P74</f>
        <v>6.0729999999999995</v>
      </c>
      <c r="O74" s="147">
        <f t="shared" si="2"/>
        <v>8.4769967938360704</v>
      </c>
      <c r="P74" s="147">
        <f>'Corporate V2'!C314</f>
        <v>0.50900000000000001</v>
      </c>
      <c r="R74" s="383">
        <f t="shared" si="3"/>
        <v>5</v>
      </c>
      <c r="S74" s="379">
        <v>43188</v>
      </c>
      <c r="T74" s="380">
        <f>'Implied ERP (Fairness)'!G49*100</f>
        <v>8.8408118382046013</v>
      </c>
      <c r="U74" s="383">
        <f t="shared" si="4"/>
        <v>6</v>
      </c>
      <c r="V74" s="381">
        <f t="shared" si="5"/>
        <v>42279</v>
      </c>
      <c r="W74" s="380">
        <v>8.9859967938360708</v>
      </c>
    </row>
    <row r="75" spans="3:23" ht="14.4">
      <c r="C75" s="4">
        <v>42286</v>
      </c>
      <c r="D75" s="147">
        <f>'Corporate V2'!F315-'Ouputs to Excels'!$P75</f>
        <v>0.8972</v>
      </c>
      <c r="E75" s="147">
        <f>'Corporate V2'!I315-'Ouputs to Excels'!$P75</f>
        <v>1.3161</v>
      </c>
      <c r="F75" s="147">
        <f>'Corporate V2'!L315-'Ouputs to Excels'!$P75</f>
        <v>1.7350000000000001</v>
      </c>
      <c r="G75" s="147">
        <f>'Corporate V2'!O315-'Ouputs to Excels'!$P75</f>
        <v>2.2249999999999996</v>
      </c>
      <c r="H75" s="147">
        <f>'Corporate V2'!R315-'Ouputs to Excels'!$P75</f>
        <v>2.7149999999999999</v>
      </c>
      <c r="I75" s="147">
        <f>'Corporate V2'!U315-'Ouputs to Excels'!$P75</f>
        <v>3.1074999999999999</v>
      </c>
      <c r="J75" s="147">
        <f>'Corporate V2'!X315-'Ouputs to Excels'!$P75</f>
        <v>3.5</v>
      </c>
      <c r="K75" s="147">
        <f>'Corporate V2'!AA315-'Ouputs to Excels'!$P75</f>
        <v>4.5794999999999995</v>
      </c>
      <c r="L75" s="147">
        <f>'Corporate V2'!AA315-'Ouputs to Excels'!$P75</f>
        <v>4.5794999999999995</v>
      </c>
      <c r="M75" s="147">
        <f>'Corporate V2'!AD315-'Ouputs to Excels'!$P75</f>
        <v>5.6589999999999998</v>
      </c>
      <c r="N75" s="147">
        <f>'Corporate V2'!AD315-'Ouputs to Excels'!$P75</f>
        <v>5.6589999999999998</v>
      </c>
      <c r="O75" s="147">
        <f t="shared" si="2"/>
        <v>8.3709967938360705</v>
      </c>
      <c r="P75" s="147">
        <f>'Corporate V2'!C315</f>
        <v>0.61499999999999999</v>
      </c>
      <c r="R75" s="383">
        <f t="shared" si="3"/>
        <v>2</v>
      </c>
      <c r="S75" s="379">
        <v>43220</v>
      </c>
      <c r="T75" s="380">
        <f>'Implied ERP (Fairness)'!G50*100</f>
        <v>8.6574573233198766</v>
      </c>
      <c r="U75" s="383">
        <f t="shared" si="4"/>
        <v>6</v>
      </c>
      <c r="V75" s="381">
        <f t="shared" si="5"/>
        <v>42286</v>
      </c>
      <c r="W75" s="380">
        <v>8.9859967938360708</v>
      </c>
    </row>
    <row r="76" spans="3:23" ht="14.4">
      <c r="C76" s="4">
        <v>42293</v>
      </c>
      <c r="D76" s="147">
        <f>'Corporate V2'!F316-'Ouputs to Excels'!$P76</f>
        <v>0.90380000000000005</v>
      </c>
      <c r="E76" s="147">
        <f>'Corporate V2'!I316-'Ouputs to Excels'!$P76</f>
        <v>1.3184</v>
      </c>
      <c r="F76" s="147">
        <f>'Corporate V2'!L316-'Ouputs to Excels'!$P76</f>
        <v>1.7329999999999997</v>
      </c>
      <c r="G76" s="147">
        <f>'Corporate V2'!O316-'Ouputs to Excels'!$P76</f>
        <v>2.2179999999999995</v>
      </c>
      <c r="H76" s="147">
        <f>'Corporate V2'!R316-'Ouputs to Excels'!$P76</f>
        <v>2.7029999999999998</v>
      </c>
      <c r="I76" s="147">
        <f>'Corporate V2'!U316-'Ouputs to Excels'!$P76</f>
        <v>3.1179999999999999</v>
      </c>
      <c r="J76" s="147">
        <f>'Corporate V2'!X316-'Ouputs to Excels'!$P76</f>
        <v>3.5329999999999999</v>
      </c>
      <c r="K76" s="147">
        <f>'Corporate V2'!AA316-'Ouputs to Excels'!$P76</f>
        <v>4.5975000000000001</v>
      </c>
      <c r="L76" s="147">
        <f>'Corporate V2'!AA316-'Ouputs to Excels'!$P76</f>
        <v>4.5975000000000001</v>
      </c>
      <c r="M76" s="147">
        <f>'Corporate V2'!AD316-'Ouputs to Excels'!$P76</f>
        <v>5.6619999999999999</v>
      </c>
      <c r="N76" s="147">
        <f>'Corporate V2'!AD316-'Ouputs to Excels'!$P76</f>
        <v>5.6619999999999999</v>
      </c>
      <c r="O76" s="147">
        <f t="shared" si="2"/>
        <v>8.4389967938360702</v>
      </c>
      <c r="P76" s="147">
        <f>'Corporate V2'!C316</f>
        <v>0.54700000000000004</v>
      </c>
      <c r="R76" s="383">
        <f t="shared" si="3"/>
        <v>5</v>
      </c>
      <c r="S76" s="379">
        <v>43251</v>
      </c>
      <c r="T76" s="380">
        <f>'Implied ERP (Fairness)'!G51*100</f>
        <v>8.83</v>
      </c>
      <c r="U76" s="383">
        <f t="shared" si="4"/>
        <v>6</v>
      </c>
      <c r="V76" s="381">
        <f t="shared" si="5"/>
        <v>42293</v>
      </c>
      <c r="W76" s="380">
        <v>8.9859967938360708</v>
      </c>
    </row>
    <row r="77" spans="3:23" ht="14.4">
      <c r="C77" s="4">
        <v>42300</v>
      </c>
      <c r="D77" s="147">
        <f>'Corporate V2'!F317-'Ouputs to Excels'!$P77</f>
        <v>0.87649999999999995</v>
      </c>
      <c r="E77" s="147">
        <f>'Corporate V2'!I317-'Ouputs to Excels'!$P77</f>
        <v>1.2827500000000001</v>
      </c>
      <c r="F77" s="147">
        <f>'Corporate V2'!L317-'Ouputs to Excels'!$P77</f>
        <v>1.6890000000000001</v>
      </c>
      <c r="G77" s="147">
        <f>'Corporate V2'!O317-'Ouputs to Excels'!$P77</f>
        <v>2.1639999999999997</v>
      </c>
      <c r="H77" s="147">
        <f>'Corporate V2'!R317-'Ouputs to Excels'!$P77</f>
        <v>2.6389999999999998</v>
      </c>
      <c r="I77" s="147">
        <f>'Corporate V2'!U317-'Ouputs to Excels'!$P77</f>
        <v>3.0379999999999998</v>
      </c>
      <c r="J77" s="147">
        <f>'Corporate V2'!X317-'Ouputs to Excels'!$P77</f>
        <v>3.4369999999999998</v>
      </c>
      <c r="K77" s="147">
        <f>'Corporate V2'!AA317-'Ouputs to Excels'!$P77</f>
        <v>4.4939999999999998</v>
      </c>
      <c r="L77" s="147">
        <f>'Corporate V2'!AA317-'Ouputs to Excels'!$P77</f>
        <v>4.4939999999999998</v>
      </c>
      <c r="M77" s="147">
        <f>'Corporate V2'!AD317-'Ouputs to Excels'!$P77</f>
        <v>5.5510000000000002</v>
      </c>
      <c r="N77" s="147">
        <f>'Corporate V2'!AD317-'Ouputs to Excels'!$P77</f>
        <v>5.5510000000000002</v>
      </c>
      <c r="O77" s="147">
        <f t="shared" si="2"/>
        <v>8.4749967938360715</v>
      </c>
      <c r="P77" s="147">
        <f>'Corporate V2'!C317</f>
        <v>0.51100000000000001</v>
      </c>
      <c r="R77" s="383">
        <f t="shared" si="3"/>
        <v>6</v>
      </c>
      <c r="S77" s="379">
        <v>43280</v>
      </c>
      <c r="T77" s="380">
        <f>'Implied ERP (Fairness)'!G52*100</f>
        <v>8.7999999999999989</v>
      </c>
      <c r="U77" s="383">
        <f t="shared" si="4"/>
        <v>6</v>
      </c>
      <c r="V77" s="381">
        <f t="shared" si="5"/>
        <v>42300</v>
      </c>
      <c r="W77" s="380">
        <v>8.9859967938360708</v>
      </c>
    </row>
    <row r="78" spans="3:23" ht="14.4">
      <c r="C78" s="4">
        <v>42307</v>
      </c>
      <c r="D78" s="147">
        <f>'Corporate V2'!F318-'Ouputs to Excels'!$P78</f>
        <v>0.89059999999999995</v>
      </c>
      <c r="E78" s="147">
        <f>'Corporate V2'!I318-'Ouputs to Excels'!$P78</f>
        <v>1.2717999999999998</v>
      </c>
      <c r="F78" s="147">
        <f>'Corporate V2'!L318-'Ouputs to Excels'!$P78</f>
        <v>1.653</v>
      </c>
      <c r="G78" s="147">
        <f>'Corporate V2'!O318-'Ouputs to Excels'!$P78</f>
        <v>2.113</v>
      </c>
      <c r="H78" s="147">
        <f>'Corporate V2'!R318-'Ouputs to Excels'!$P78</f>
        <v>2.573</v>
      </c>
      <c r="I78" s="147">
        <f>'Corporate V2'!U318-'Ouputs to Excels'!$P78</f>
        <v>2.9575</v>
      </c>
      <c r="J78" s="147">
        <f>'Corporate V2'!X318-'Ouputs to Excels'!$P78</f>
        <v>3.3420000000000001</v>
      </c>
      <c r="K78" s="147">
        <f>'Corporate V2'!AA318-'Ouputs to Excels'!$P78</f>
        <v>4.3749999999999991</v>
      </c>
      <c r="L78" s="147">
        <f>'Corporate V2'!AA318-'Ouputs to Excels'!$P78</f>
        <v>4.3749999999999991</v>
      </c>
      <c r="M78" s="147">
        <f>'Corporate V2'!AD318-'Ouputs to Excels'!$P78</f>
        <v>5.4079999999999995</v>
      </c>
      <c r="N78" s="147">
        <f>'Corporate V2'!AD318-'Ouputs to Excels'!$P78</f>
        <v>5.4079999999999995</v>
      </c>
      <c r="O78" s="147">
        <f t="shared" si="2"/>
        <v>8.0664928947968235</v>
      </c>
      <c r="P78" s="147">
        <f>'Corporate V2'!C318</f>
        <v>0.51700000000000002</v>
      </c>
      <c r="R78" s="383">
        <f t="shared" si="3"/>
        <v>3</v>
      </c>
      <c r="S78" s="379">
        <v>43312</v>
      </c>
      <c r="T78" s="380">
        <f>'Implied ERP (Fairness)'!G53*100</f>
        <v>8.8800000000000008</v>
      </c>
      <c r="U78" s="383">
        <f t="shared" si="4"/>
        <v>6</v>
      </c>
      <c r="V78" s="381">
        <f t="shared" si="5"/>
        <v>42307</v>
      </c>
      <c r="W78" s="380">
        <v>8.583492894796823</v>
      </c>
    </row>
    <row r="79" spans="3:23" ht="14.4">
      <c r="C79" s="4">
        <v>42314</v>
      </c>
      <c r="D79" s="147">
        <f>'Corporate V2'!F319-'Ouputs to Excels'!$P79</f>
        <v>0.81010000000000004</v>
      </c>
      <c r="E79" s="147">
        <f>'Corporate V2'!I319-'Ouputs to Excels'!$P79</f>
        <v>1.1790500000000002</v>
      </c>
      <c r="F79" s="147">
        <f>'Corporate V2'!L319-'Ouputs to Excels'!$P79</f>
        <v>1.5480000000000003</v>
      </c>
      <c r="G79" s="147">
        <f>'Corporate V2'!O319-'Ouputs to Excels'!$P79</f>
        <v>2.0430000000000001</v>
      </c>
      <c r="H79" s="147">
        <f>'Corporate V2'!R319-'Ouputs to Excels'!$P79</f>
        <v>2.5380000000000003</v>
      </c>
      <c r="I79" s="147">
        <f>'Corporate V2'!U319-'Ouputs to Excels'!$P79</f>
        <v>2.8049999999999997</v>
      </c>
      <c r="J79" s="147">
        <f>'Corporate V2'!X319-'Ouputs to Excels'!$P79</f>
        <v>3.0720000000000001</v>
      </c>
      <c r="K79" s="147">
        <f>'Corporate V2'!AA319-'Ouputs to Excels'!$P79</f>
        <v>4.0709999999999997</v>
      </c>
      <c r="L79" s="147">
        <f>'Corporate V2'!AA319-'Ouputs to Excels'!$P79</f>
        <v>4.0709999999999997</v>
      </c>
      <c r="M79" s="147">
        <f>'Corporate V2'!AD319-'Ouputs to Excels'!$P79</f>
        <v>5.0699999999999994</v>
      </c>
      <c r="N79" s="147">
        <f>'Corporate V2'!AD319-'Ouputs to Excels'!$P79</f>
        <v>5.0699999999999994</v>
      </c>
      <c r="O79" s="147">
        <f t="shared" si="2"/>
        <v>7.8914928947968228</v>
      </c>
      <c r="P79" s="147">
        <f>'Corporate V2'!C319</f>
        <v>0.69199999999999995</v>
      </c>
      <c r="R79" s="383">
        <f t="shared" si="3"/>
        <v>6</v>
      </c>
      <c r="S79" s="379">
        <v>43343</v>
      </c>
      <c r="T79" s="380">
        <f>'Implied ERP (Fairness)'!G54*100</f>
        <v>8.9700000000000006</v>
      </c>
      <c r="U79" s="383">
        <f t="shared" si="4"/>
        <v>6</v>
      </c>
      <c r="V79" s="381">
        <f t="shared" si="5"/>
        <v>42314</v>
      </c>
      <c r="W79" s="380">
        <v>8.583492894796823</v>
      </c>
    </row>
    <row r="80" spans="3:23" ht="14.4">
      <c r="C80" s="4">
        <v>42321</v>
      </c>
      <c r="D80" s="147">
        <f>'Corporate V2'!F320-'Ouputs to Excels'!$P80</f>
        <v>0.84529999999999994</v>
      </c>
      <c r="E80" s="147">
        <f>'Corporate V2'!I320-'Ouputs to Excels'!$P80</f>
        <v>1.2236499999999999</v>
      </c>
      <c r="F80" s="147">
        <f>'Corporate V2'!L320-'Ouputs to Excels'!$P80</f>
        <v>1.6020000000000001</v>
      </c>
      <c r="G80" s="147">
        <f>'Corporate V2'!O320-'Ouputs to Excels'!$P80</f>
        <v>2.1120000000000001</v>
      </c>
      <c r="H80" s="147">
        <f>'Corporate V2'!R320-'Ouputs to Excels'!$P80</f>
        <v>2.6219999999999999</v>
      </c>
      <c r="I80" s="147">
        <f>'Corporate V2'!U320-'Ouputs to Excels'!$P80</f>
        <v>2.9340000000000002</v>
      </c>
      <c r="J80" s="147">
        <f>'Corporate V2'!X320-'Ouputs to Excels'!$P80</f>
        <v>3.2459999999999996</v>
      </c>
      <c r="K80" s="147">
        <f>'Corporate V2'!AA320-'Ouputs to Excels'!$P80</f>
        <v>4.2755000000000001</v>
      </c>
      <c r="L80" s="147">
        <f>'Corporate V2'!AA320-'Ouputs to Excels'!$P80</f>
        <v>4.2755000000000001</v>
      </c>
      <c r="M80" s="147">
        <f>'Corporate V2'!AD320-'Ouputs to Excels'!$P80</f>
        <v>5.3050000000000006</v>
      </c>
      <c r="N80" s="147">
        <f>'Corporate V2'!AD320-'Ouputs to Excels'!$P80</f>
        <v>5.3050000000000006</v>
      </c>
      <c r="O80" s="147">
        <f t="shared" si="2"/>
        <v>8.0254928947968232</v>
      </c>
      <c r="P80" s="147">
        <f>'Corporate V2'!C320</f>
        <v>0.55800000000000005</v>
      </c>
      <c r="R80" s="383">
        <f t="shared" si="3"/>
        <v>6</v>
      </c>
      <c r="S80" s="379">
        <v>43371</v>
      </c>
      <c r="T80" s="380">
        <f>'Implied ERP (Fairness)'!G55*100</f>
        <v>8.98</v>
      </c>
      <c r="U80" s="383">
        <f t="shared" si="4"/>
        <v>6</v>
      </c>
      <c r="V80" s="381">
        <f t="shared" si="5"/>
        <v>42321</v>
      </c>
      <c r="W80" s="380">
        <v>8.583492894796823</v>
      </c>
    </row>
    <row r="81" spans="3:23" ht="14.4">
      <c r="C81" s="4">
        <v>42328</v>
      </c>
      <c r="D81" s="147">
        <f>'Corporate V2'!F321-'Ouputs to Excels'!$P81</f>
        <v>0.85580000000000001</v>
      </c>
      <c r="E81" s="147">
        <f>'Corporate V2'!I321-'Ouputs to Excels'!$P81</f>
        <v>1.2284000000000002</v>
      </c>
      <c r="F81" s="147">
        <f>'Corporate V2'!L321-'Ouputs to Excels'!$P81</f>
        <v>1.601</v>
      </c>
      <c r="G81" s="147">
        <f>'Corporate V2'!O321-'Ouputs to Excels'!$P81</f>
        <v>2.0960000000000001</v>
      </c>
      <c r="H81" s="147">
        <f>'Corporate V2'!R321-'Ouputs to Excels'!$P81</f>
        <v>2.5909999999999997</v>
      </c>
      <c r="I81" s="147">
        <f>'Corporate V2'!U321-'Ouputs to Excels'!$P81</f>
        <v>2.9</v>
      </c>
      <c r="J81" s="147">
        <f>'Corporate V2'!X321-'Ouputs to Excels'!$P81</f>
        <v>3.2090000000000001</v>
      </c>
      <c r="K81" s="147">
        <f>'Corporate V2'!AA321-'Ouputs to Excels'!$P81</f>
        <v>4.2314999999999996</v>
      </c>
      <c r="L81" s="147">
        <f>'Corporate V2'!AA321-'Ouputs to Excels'!$P81</f>
        <v>4.2314999999999996</v>
      </c>
      <c r="M81" s="147">
        <f>'Corporate V2'!AD321-'Ouputs to Excels'!$P81</f>
        <v>5.2539999999999996</v>
      </c>
      <c r="N81" s="147">
        <f>'Corporate V2'!AD321-'Ouputs to Excels'!$P81</f>
        <v>5.2539999999999996</v>
      </c>
      <c r="O81" s="147">
        <f t="shared" si="2"/>
        <v>8.1044928947968238</v>
      </c>
      <c r="P81" s="147">
        <f>'Corporate V2'!C321</f>
        <v>0.47899999999999998</v>
      </c>
      <c r="R81" s="383">
        <f t="shared" si="3"/>
        <v>4</v>
      </c>
      <c r="S81" s="379">
        <v>43404</v>
      </c>
      <c r="T81" s="380">
        <f>'Implied ERP (Fairness)'!G56*100</f>
        <v>9.43</v>
      </c>
      <c r="U81" s="383">
        <f t="shared" si="4"/>
        <v>6</v>
      </c>
      <c r="V81" s="381">
        <f t="shared" si="5"/>
        <v>42328</v>
      </c>
      <c r="W81" s="380">
        <v>8.583492894796823</v>
      </c>
    </row>
    <row r="82" spans="3:23" ht="14.4">
      <c r="C82" s="4">
        <v>42335</v>
      </c>
      <c r="D82" s="147">
        <f>'Corporate V2'!F322-'Ouputs to Excels'!$P82</f>
        <v>0.83929999999999993</v>
      </c>
      <c r="E82" s="147">
        <f>'Corporate V2'!I322-'Ouputs to Excels'!$P82</f>
        <v>1.21515</v>
      </c>
      <c r="F82" s="147">
        <f>'Corporate V2'!L322-'Ouputs to Excels'!$P82</f>
        <v>1.5909999999999997</v>
      </c>
      <c r="G82" s="147">
        <f>'Corporate V2'!O322-'Ouputs to Excels'!$P82</f>
        <v>2.0859999999999999</v>
      </c>
      <c r="H82" s="147">
        <f>'Corporate V2'!R322-'Ouputs to Excels'!$P82</f>
        <v>2.581</v>
      </c>
      <c r="I82" s="147">
        <f>'Corporate V2'!U322-'Ouputs to Excels'!$P82</f>
        <v>2.9184999999999999</v>
      </c>
      <c r="J82" s="147">
        <f>'Corporate V2'!X322-'Ouputs to Excels'!$P82</f>
        <v>3.2559999999999998</v>
      </c>
      <c r="K82" s="147">
        <f>'Corporate V2'!AA322-'Ouputs to Excels'!$P82</f>
        <v>4.2880000000000003</v>
      </c>
      <c r="L82" s="147">
        <f>'Corporate V2'!AA322-'Ouputs to Excels'!$P82</f>
        <v>4.2880000000000003</v>
      </c>
      <c r="M82" s="147">
        <f>'Corporate V2'!AD322-'Ouputs to Excels'!$P82</f>
        <v>5.32</v>
      </c>
      <c r="N82" s="147">
        <f>'Corporate V2'!AD322-'Ouputs to Excels'!$P82</f>
        <v>5.32</v>
      </c>
      <c r="O82" s="147">
        <f t="shared" si="2"/>
        <v>8.1244928947968234</v>
      </c>
      <c r="P82" s="147">
        <f>'Corporate V2'!C322</f>
        <v>0.45900000000000002</v>
      </c>
      <c r="R82" s="366"/>
      <c r="S82" s="377"/>
      <c r="T82" s="377"/>
      <c r="U82" s="383">
        <f t="shared" si="4"/>
        <v>6</v>
      </c>
      <c r="V82" s="381">
        <f t="shared" si="5"/>
        <v>42335</v>
      </c>
      <c r="W82" s="380">
        <v>8.583492894796823</v>
      </c>
    </row>
    <row r="83" spans="3:23" ht="14.4">
      <c r="C83" s="4">
        <v>42342</v>
      </c>
      <c r="D83" s="147">
        <f>'Corporate V2'!F323-'Ouputs to Excels'!$P83</f>
        <v>0.86039999999999983</v>
      </c>
      <c r="E83" s="147">
        <f>'Corporate V2'!I323-'Ouputs to Excels'!$P83</f>
        <v>1.2117</v>
      </c>
      <c r="F83" s="147">
        <f>'Corporate V2'!L323-'Ouputs to Excels'!$P83</f>
        <v>1.5630000000000002</v>
      </c>
      <c r="G83" s="147">
        <f>'Corporate V2'!O323-'Ouputs to Excels'!$P83</f>
        <v>2.0530000000000004</v>
      </c>
      <c r="H83" s="147">
        <f>'Corporate V2'!R323-'Ouputs to Excels'!$P83</f>
        <v>2.5430000000000001</v>
      </c>
      <c r="I83" s="147">
        <f>'Corporate V2'!U323-'Ouputs to Excels'!$P83</f>
        <v>2.8785000000000003</v>
      </c>
      <c r="J83" s="147">
        <f>'Corporate V2'!X323-'Ouputs to Excels'!$P83</f>
        <v>3.214</v>
      </c>
      <c r="K83" s="147">
        <f>'Corporate V2'!AA323-'Ouputs to Excels'!$P83</f>
        <v>4.0750000000000011</v>
      </c>
      <c r="L83" s="147">
        <f>'Corporate V2'!AA323-'Ouputs to Excels'!$P83</f>
        <v>4.0750000000000011</v>
      </c>
      <c r="M83" s="147">
        <f>'Corporate V2'!AD323-'Ouputs to Excels'!$P83</f>
        <v>4.9359999999999999</v>
      </c>
      <c r="N83" s="147">
        <f>'Corporate V2'!AD323-'Ouputs to Excels'!$P83</f>
        <v>4.9359999999999999</v>
      </c>
      <c r="O83" s="147">
        <f t="shared" si="2"/>
        <v>7.9083810694405887</v>
      </c>
      <c r="P83" s="147">
        <f>'Corporate V2'!C323</f>
        <v>0.67700000000000005</v>
      </c>
      <c r="R83" s="366"/>
      <c r="S83" s="377"/>
      <c r="T83" s="377"/>
      <c r="U83" s="383">
        <f t="shared" si="4"/>
        <v>6</v>
      </c>
      <c r="V83" s="381">
        <f t="shared" si="5"/>
        <v>42342</v>
      </c>
      <c r="W83" s="380">
        <v>8.5853810694405883</v>
      </c>
    </row>
    <row r="84" spans="3:23" ht="14.4">
      <c r="C84" s="4">
        <v>42349</v>
      </c>
      <c r="D84" s="147">
        <f>'Corporate V2'!F324-'Ouputs to Excels'!$P84</f>
        <v>0.86069999999999991</v>
      </c>
      <c r="E84" s="147">
        <f>'Corporate V2'!I324-'Ouputs to Excels'!$P84</f>
        <v>1.24085</v>
      </c>
      <c r="F84" s="147">
        <f>'Corporate V2'!L324-'Ouputs to Excels'!$P84</f>
        <v>1.621</v>
      </c>
      <c r="G84" s="147">
        <f>'Corporate V2'!O324-'Ouputs to Excels'!$P84</f>
        <v>2.1110000000000002</v>
      </c>
      <c r="H84" s="147">
        <f>'Corporate V2'!R324-'Ouputs to Excels'!$P84</f>
        <v>2.601</v>
      </c>
      <c r="I84" s="147">
        <f>'Corporate V2'!U324-'Ouputs to Excels'!$P84</f>
        <v>3.1445000000000003</v>
      </c>
      <c r="J84" s="147">
        <f>'Corporate V2'!X324-'Ouputs to Excels'!$P84</f>
        <v>3.6880000000000002</v>
      </c>
      <c r="K84" s="147">
        <f>'Corporate V2'!AA324-'Ouputs to Excels'!$P84</f>
        <v>4.57</v>
      </c>
      <c r="L84" s="147">
        <f>'Corporate V2'!AA324-'Ouputs to Excels'!$P84</f>
        <v>4.57</v>
      </c>
      <c r="M84" s="147">
        <f>'Corporate V2'!AD324-'Ouputs to Excels'!$P84</f>
        <v>5.452</v>
      </c>
      <c r="N84" s="147">
        <f>'Corporate V2'!AD324-'Ouputs to Excels'!$P84</f>
        <v>5.452</v>
      </c>
      <c r="O84" s="147">
        <f t="shared" si="2"/>
        <v>8.0463810694405886</v>
      </c>
      <c r="P84" s="147">
        <f>'Corporate V2'!C324</f>
        <v>0.53900000000000003</v>
      </c>
      <c r="R84" s="366"/>
      <c r="S84" s="377"/>
      <c r="T84" s="377"/>
      <c r="U84" s="383">
        <f t="shared" si="4"/>
        <v>6</v>
      </c>
      <c r="V84" s="381">
        <f t="shared" si="5"/>
        <v>42349</v>
      </c>
      <c r="W84" s="380">
        <v>8.5853810694405883</v>
      </c>
    </row>
    <row r="85" spans="3:23" ht="14.4">
      <c r="C85" s="4">
        <v>42356</v>
      </c>
      <c r="D85" s="147">
        <f>'Corporate V2'!F325-'Ouputs to Excels'!$P85</f>
        <v>0.88539999999999985</v>
      </c>
      <c r="E85" s="147">
        <f>'Corporate V2'!I325-'Ouputs to Excels'!$P85</f>
        <v>1.2791999999999999</v>
      </c>
      <c r="F85" s="147">
        <f>'Corporate V2'!L325-'Ouputs to Excels'!$P85</f>
        <v>1.673</v>
      </c>
      <c r="G85" s="147">
        <f>'Corporate V2'!O325-'Ouputs to Excels'!$P85</f>
        <v>2.1579999999999999</v>
      </c>
      <c r="H85" s="147">
        <f>'Corporate V2'!R325-'Ouputs to Excels'!$P85</f>
        <v>2.6429999999999998</v>
      </c>
      <c r="I85" s="147">
        <f>'Corporate V2'!U325-'Ouputs to Excels'!$P85</f>
        <v>3.1874999999999996</v>
      </c>
      <c r="J85" s="147">
        <f>'Corporate V2'!X325-'Ouputs to Excels'!$P85</f>
        <v>3.7319999999999998</v>
      </c>
      <c r="K85" s="147">
        <f>'Corporate V2'!AA325-'Ouputs to Excels'!$P85</f>
        <v>4.665</v>
      </c>
      <c r="L85" s="147">
        <f>'Corporate V2'!AA325-'Ouputs to Excels'!$P85</f>
        <v>4.665</v>
      </c>
      <c r="M85" s="147">
        <f>'Corporate V2'!AD325-'Ouputs to Excels'!$P85</f>
        <v>5.5979999999999999</v>
      </c>
      <c r="N85" s="147">
        <f>'Corporate V2'!AD325-'Ouputs to Excels'!$P85</f>
        <v>5.5979999999999999</v>
      </c>
      <c r="O85" s="147">
        <f t="shared" si="2"/>
        <v>8.0383810694405877</v>
      </c>
      <c r="P85" s="147">
        <f>'Corporate V2'!C325</f>
        <v>0.54700000000000004</v>
      </c>
      <c r="R85" s="366"/>
      <c r="S85" s="377"/>
      <c r="T85" s="377"/>
      <c r="U85" s="383">
        <f t="shared" si="4"/>
        <v>6</v>
      </c>
      <c r="V85" s="381">
        <f t="shared" si="5"/>
        <v>42356</v>
      </c>
      <c r="W85" s="380">
        <v>8.5853810694405883</v>
      </c>
    </row>
    <row r="86" spans="3:23" ht="14.4">
      <c r="C86" s="4">
        <v>42363</v>
      </c>
      <c r="D86" s="147">
        <f>'Corporate V2'!F326-'Ouputs to Excels'!$P86</f>
        <v>0.8657999999999999</v>
      </c>
      <c r="E86" s="147">
        <f>'Corporate V2'!I326-'Ouputs to Excels'!$P86</f>
        <v>1.2320666666666666</v>
      </c>
      <c r="F86" s="147">
        <f>'Corporate V2'!L326-'Ouputs to Excels'!$P86</f>
        <v>1.5983333333333334</v>
      </c>
      <c r="G86" s="147">
        <f>'Corporate V2'!O326-'Ouputs to Excels'!$P86</f>
        <v>2.09</v>
      </c>
      <c r="H86" s="147">
        <f>'Corporate V2'!R326-'Ouputs to Excels'!$P86</f>
        <v>2.581666666666667</v>
      </c>
      <c r="I86" s="147">
        <f>'Corporate V2'!U326-'Ouputs to Excels'!$P86</f>
        <v>3.1239999999999997</v>
      </c>
      <c r="J86" s="147">
        <f>'Corporate V2'!X326-'Ouputs to Excels'!$P86</f>
        <v>3.6663333333333332</v>
      </c>
      <c r="K86" s="147">
        <f>'Corporate V2'!AA326-'Ouputs to Excels'!$P86</f>
        <v>4.7573333333333334</v>
      </c>
      <c r="L86" s="147">
        <f>'Corporate V2'!AA326-'Ouputs to Excels'!$P86</f>
        <v>4.7573333333333334</v>
      </c>
      <c r="M86" s="147">
        <f>'Corporate V2'!AD326-'Ouputs to Excels'!$P86</f>
        <v>5.8483333333333336</v>
      </c>
      <c r="N86" s="147">
        <f>'Corporate V2'!AD326-'Ouputs to Excels'!$P86</f>
        <v>5.8483333333333336</v>
      </c>
      <c r="O86" s="147">
        <f t="shared" si="2"/>
        <v>7.9503810694405885</v>
      </c>
      <c r="P86" s="147">
        <f>'Corporate V2'!C326</f>
        <v>0.63500000000000001</v>
      </c>
      <c r="R86" s="366"/>
      <c r="S86" s="377"/>
      <c r="T86" s="377"/>
      <c r="U86" s="383">
        <f t="shared" si="4"/>
        <v>6</v>
      </c>
      <c r="V86" s="381">
        <f t="shared" si="5"/>
        <v>42363</v>
      </c>
      <c r="W86" s="380">
        <v>8.5853810694405883</v>
      </c>
    </row>
    <row r="87" spans="3:23" ht="14.4">
      <c r="C87" s="4">
        <v>42370</v>
      </c>
      <c r="D87" s="147">
        <f>'Corporate V2'!F327-'Ouputs to Excels'!$P87</f>
        <v>0.86540000000000006</v>
      </c>
      <c r="E87" s="147">
        <f>'Corporate V2'!I327-'Ouputs to Excels'!$P87</f>
        <v>1.2420333333333331</v>
      </c>
      <c r="F87" s="147">
        <f>'Corporate V2'!L327-'Ouputs to Excels'!$P87</f>
        <v>1.6186666666666665</v>
      </c>
      <c r="G87" s="147">
        <f>'Corporate V2'!O327-'Ouputs to Excels'!$P87</f>
        <v>2.117</v>
      </c>
      <c r="H87" s="147">
        <f>'Corporate V2'!R327-'Ouputs to Excels'!$P87</f>
        <v>2.6153333333333331</v>
      </c>
      <c r="I87" s="147">
        <f>'Corporate V2'!U327-'Ouputs to Excels'!$P87</f>
        <v>3.1555</v>
      </c>
      <c r="J87" s="147">
        <f>'Corporate V2'!X327-'Ouputs to Excels'!$P87</f>
        <v>3.6956666666666669</v>
      </c>
      <c r="K87" s="147">
        <f>'Corporate V2'!AA327-'Ouputs to Excels'!$P87</f>
        <v>4.9446666666666665</v>
      </c>
      <c r="L87" s="147">
        <f>'Corporate V2'!AA327-'Ouputs to Excels'!$P87</f>
        <v>4.9446666666666665</v>
      </c>
      <c r="M87" s="147">
        <f>'Corporate V2'!AD327-'Ouputs to Excels'!$P87</f>
        <v>6.1936666666666662</v>
      </c>
      <c r="N87" s="147">
        <f>'Corporate V2'!AD327-'Ouputs to Excels'!$P87</f>
        <v>6.1936666666666662</v>
      </c>
      <c r="O87" s="147">
        <f t="shared" si="2"/>
        <v>7.9919904459851221</v>
      </c>
      <c r="P87" s="147">
        <f>'Corporate V2'!C327</f>
        <v>0.628</v>
      </c>
      <c r="R87" s="366"/>
      <c r="S87" s="377"/>
      <c r="T87" s="377"/>
      <c r="U87" s="383">
        <f t="shared" si="4"/>
        <v>6</v>
      </c>
      <c r="V87" s="381">
        <f t="shared" si="5"/>
        <v>42370</v>
      </c>
      <c r="W87" s="380">
        <v>8.6199904459851222</v>
      </c>
    </row>
    <row r="88" spans="3:23" ht="14.4">
      <c r="C88" s="4">
        <v>42377</v>
      </c>
      <c r="D88" s="147">
        <f>'Corporate V2'!F328-'Ouputs to Excels'!$P88</f>
        <v>0.90259999999999996</v>
      </c>
      <c r="E88" s="147">
        <f>'Corporate V2'!I328-'Ouputs to Excels'!$P88</f>
        <v>1.3247999999999998</v>
      </c>
      <c r="F88" s="147">
        <f>'Corporate V2'!L328-'Ouputs to Excels'!$P88</f>
        <v>1.7469999999999999</v>
      </c>
      <c r="G88" s="147">
        <f>'Corporate V2'!O328-'Ouputs to Excels'!$P88</f>
        <v>2.2519999999999998</v>
      </c>
      <c r="H88" s="147">
        <f>'Corporate V2'!R328-'Ouputs to Excels'!$P88</f>
        <v>2.7570000000000001</v>
      </c>
      <c r="I88" s="147">
        <f>'Corporate V2'!U328-'Ouputs to Excels'!$P88</f>
        <v>3.2949999999999999</v>
      </c>
      <c r="J88" s="147">
        <f>'Corporate V2'!X328-'Ouputs to Excels'!$P88</f>
        <v>3.8330000000000002</v>
      </c>
      <c r="K88" s="147">
        <f>'Corporate V2'!AA328-'Ouputs to Excels'!$P88</f>
        <v>5.24</v>
      </c>
      <c r="L88" s="147">
        <f>'Corporate V2'!AA328-'Ouputs to Excels'!$P88</f>
        <v>5.24</v>
      </c>
      <c r="M88" s="147">
        <f>'Corporate V2'!AD328-'Ouputs to Excels'!$P88</f>
        <v>6.6470000000000002</v>
      </c>
      <c r="N88" s="147">
        <f>'Corporate V2'!AD328-'Ouputs to Excels'!$P88</f>
        <v>6.6470000000000002</v>
      </c>
      <c r="O88" s="147">
        <f t="shared" si="2"/>
        <v>8.1069904459851223</v>
      </c>
      <c r="P88" s="147">
        <f>'Corporate V2'!C328</f>
        <v>0.51300000000000001</v>
      </c>
      <c r="R88" s="366"/>
      <c r="S88" s="377"/>
      <c r="T88" s="377"/>
      <c r="U88" s="383">
        <f t="shared" si="4"/>
        <v>6</v>
      </c>
      <c r="V88" s="381">
        <f t="shared" si="5"/>
        <v>42377</v>
      </c>
      <c r="W88" s="380">
        <v>8.6199904459851222</v>
      </c>
    </row>
    <row r="89" spans="3:23" ht="14.4">
      <c r="C89" s="4">
        <v>42384</v>
      </c>
      <c r="D89" s="147">
        <f>'Corporate V2'!F329-'Ouputs to Excels'!$P89</f>
        <v>0.85689999999999988</v>
      </c>
      <c r="E89" s="147">
        <f>'Corporate V2'!I329-'Ouputs to Excels'!$P89</f>
        <v>1.3289499999999999</v>
      </c>
      <c r="F89" s="147">
        <f>'Corporate V2'!L329-'Ouputs to Excels'!$P89</f>
        <v>1.8009999999999997</v>
      </c>
      <c r="G89" s="147">
        <f>'Corporate V2'!O329-'Ouputs to Excels'!$P89</f>
        <v>2.3009999999999997</v>
      </c>
      <c r="H89" s="147">
        <f>'Corporate V2'!R329-'Ouputs to Excels'!$P89</f>
        <v>2.8009999999999997</v>
      </c>
      <c r="I89" s="147">
        <f>'Corporate V2'!U329-'Ouputs to Excels'!$P89</f>
        <v>3.4444999999999997</v>
      </c>
      <c r="J89" s="147">
        <f>'Corporate V2'!X329-'Ouputs to Excels'!$P89</f>
        <v>4.0880000000000001</v>
      </c>
      <c r="K89" s="147">
        <f>'Corporate V2'!AA329-'Ouputs to Excels'!$P89</f>
        <v>5.5495000000000001</v>
      </c>
      <c r="L89" s="147">
        <f>'Corporate V2'!AA329-'Ouputs to Excels'!$P89</f>
        <v>5.5495000000000001</v>
      </c>
      <c r="M89" s="147">
        <f>'Corporate V2'!AD329-'Ouputs to Excels'!$P89</f>
        <v>7.0110000000000001</v>
      </c>
      <c r="N89" s="147">
        <f>'Corporate V2'!AD329-'Ouputs to Excels'!$P89</f>
        <v>7.0110000000000001</v>
      </c>
      <c r="O89" s="147">
        <f t="shared" si="2"/>
        <v>8.0809904459851225</v>
      </c>
      <c r="P89" s="147">
        <f>'Corporate V2'!C329</f>
        <v>0.53900000000000003</v>
      </c>
      <c r="R89" s="366"/>
      <c r="S89" s="377"/>
      <c r="T89" s="377"/>
      <c r="U89" s="383">
        <f t="shared" si="4"/>
        <v>6</v>
      </c>
      <c r="V89" s="381">
        <f t="shared" si="5"/>
        <v>42384</v>
      </c>
      <c r="W89" s="380">
        <v>8.6199904459851222</v>
      </c>
    </row>
    <row r="90" spans="3:23" ht="14.4">
      <c r="C90" s="4">
        <v>42391</v>
      </c>
      <c r="D90" s="147">
        <f>'Corporate V2'!F330-'Ouputs to Excels'!$P90</f>
        <v>0.85829999999999995</v>
      </c>
      <c r="E90" s="147">
        <f>'Corporate V2'!I330-'Ouputs to Excels'!$P90</f>
        <v>1.37765</v>
      </c>
      <c r="F90" s="147">
        <f>'Corporate V2'!L330-'Ouputs to Excels'!$P90</f>
        <v>1.8969999999999998</v>
      </c>
      <c r="G90" s="147">
        <f>'Corporate V2'!O330-'Ouputs to Excels'!$P90</f>
        <v>2.3969999999999998</v>
      </c>
      <c r="H90" s="147">
        <f>'Corporate V2'!R330-'Ouputs to Excels'!$P90</f>
        <v>2.8969999999999998</v>
      </c>
      <c r="I90" s="147">
        <f>'Corporate V2'!U330-'Ouputs to Excels'!$P90</f>
        <v>3.5825</v>
      </c>
      <c r="J90" s="147">
        <f>'Corporate V2'!X330-'Ouputs to Excels'!$P90</f>
        <v>4.2680000000000007</v>
      </c>
      <c r="K90" s="147">
        <f>'Corporate V2'!AA330-'Ouputs to Excels'!$P90</f>
        <v>5.6850000000000005</v>
      </c>
      <c r="L90" s="147">
        <f>'Corporate V2'!AA330-'Ouputs to Excels'!$P90</f>
        <v>5.6850000000000005</v>
      </c>
      <c r="M90" s="147">
        <f>'Corporate V2'!AD330-'Ouputs to Excels'!$P90</f>
        <v>7.1020000000000003</v>
      </c>
      <c r="N90" s="147">
        <f>'Corporate V2'!AD330-'Ouputs to Excels'!$P90</f>
        <v>7.1020000000000003</v>
      </c>
      <c r="O90" s="147">
        <f t="shared" si="2"/>
        <v>8.1369904459851217</v>
      </c>
      <c r="P90" s="147">
        <f>'Corporate V2'!C330</f>
        <v>0.48299999999999998</v>
      </c>
      <c r="R90" s="366"/>
      <c r="S90" s="377"/>
      <c r="T90" s="377"/>
      <c r="U90" s="383">
        <f t="shared" si="4"/>
        <v>6</v>
      </c>
      <c r="V90" s="381">
        <f t="shared" si="5"/>
        <v>42391</v>
      </c>
      <c r="W90" s="380">
        <v>8.6199904459851222</v>
      </c>
    </row>
    <row r="91" spans="3:23" ht="14.4">
      <c r="C91" s="4">
        <v>42398</v>
      </c>
      <c r="D91" s="147">
        <f>'Corporate V2'!F331-'Ouputs to Excels'!$P91</f>
        <v>0.90480000000000005</v>
      </c>
      <c r="E91" s="147">
        <f>'Corporate V2'!I331-'Ouputs to Excels'!$P91</f>
        <v>1.3904000000000001</v>
      </c>
      <c r="F91" s="147">
        <f>'Corporate V2'!L331-'Ouputs to Excels'!$P91</f>
        <v>1.8760000000000001</v>
      </c>
      <c r="G91" s="147">
        <f>'Corporate V2'!O331-'Ouputs to Excels'!$P91</f>
        <v>2.3710000000000004</v>
      </c>
      <c r="H91" s="147">
        <f>'Corporate V2'!R331-'Ouputs to Excels'!$P91</f>
        <v>2.8660000000000001</v>
      </c>
      <c r="I91" s="147">
        <f>'Corporate V2'!U331-'Ouputs to Excels'!$P91</f>
        <v>3.5330000000000004</v>
      </c>
      <c r="J91" s="147">
        <f>'Corporate V2'!X331-'Ouputs to Excels'!$P91</f>
        <v>4.2</v>
      </c>
      <c r="K91" s="147">
        <f>'Corporate V2'!AA331-'Ouputs to Excels'!$P91</f>
        <v>5.6074999999999999</v>
      </c>
      <c r="L91" s="147">
        <f>'Corporate V2'!AA331-'Ouputs to Excels'!$P91</f>
        <v>5.6074999999999999</v>
      </c>
      <c r="M91" s="147">
        <f>'Corporate V2'!AD331-'Ouputs to Excels'!$P91</f>
        <v>7.0150000000000006</v>
      </c>
      <c r="N91" s="147">
        <f>'Corporate V2'!AD331-'Ouputs to Excels'!$P91</f>
        <v>7.0150000000000006</v>
      </c>
      <c r="O91" s="147">
        <f t="shared" si="2"/>
        <v>8.5302782061889584</v>
      </c>
      <c r="P91" s="147">
        <f>'Corporate V2'!C331</f>
        <v>0.32400000000000001</v>
      </c>
      <c r="R91" s="366"/>
      <c r="S91" s="377"/>
      <c r="T91" s="377"/>
      <c r="U91" s="383">
        <f t="shared" si="4"/>
        <v>6</v>
      </c>
      <c r="V91" s="381">
        <f t="shared" si="5"/>
        <v>42398</v>
      </c>
      <c r="W91" s="380">
        <v>8.8542782061889582</v>
      </c>
    </row>
    <row r="92" spans="3:23" ht="14.4">
      <c r="C92" s="4">
        <v>42405</v>
      </c>
      <c r="D92" s="147">
        <f>'Corporate V2'!F332-'Ouputs to Excels'!$P92</f>
        <v>0.93480000000000008</v>
      </c>
      <c r="E92" s="147">
        <f>'Corporate V2'!I332-'Ouputs to Excels'!$P92</f>
        <v>1.4299000000000002</v>
      </c>
      <c r="F92" s="147">
        <f>'Corporate V2'!L332-'Ouputs to Excels'!$P92</f>
        <v>1.9250000000000003</v>
      </c>
      <c r="G92" s="147">
        <f>'Corporate V2'!O332-'Ouputs to Excels'!$P92</f>
        <v>2.375</v>
      </c>
      <c r="H92" s="147">
        <f>'Corporate V2'!R332-'Ouputs to Excels'!$P92</f>
        <v>2.8250000000000002</v>
      </c>
      <c r="I92" s="147">
        <f>'Corporate V2'!U332-'Ouputs to Excels'!$P92</f>
        <v>3.5985</v>
      </c>
      <c r="J92" s="147">
        <f>'Corporate V2'!X332-'Ouputs to Excels'!$P92</f>
        <v>4.3719999999999999</v>
      </c>
      <c r="K92" s="147">
        <f>'Corporate V2'!AA332-'Ouputs to Excels'!$P92</f>
        <v>5.5049999999999999</v>
      </c>
      <c r="L92" s="147">
        <f>'Corporate V2'!AA332-'Ouputs to Excels'!$P92</f>
        <v>5.5049999999999999</v>
      </c>
      <c r="M92" s="147">
        <f>'Corporate V2'!AD332-'Ouputs to Excels'!$P92</f>
        <v>6.6379999999999999</v>
      </c>
      <c r="N92" s="147">
        <f>'Corporate V2'!AD332-'Ouputs to Excels'!$P92</f>
        <v>6.6379999999999999</v>
      </c>
      <c r="O92" s="147">
        <f t="shared" si="2"/>
        <v>8.5592782061889583</v>
      </c>
      <c r="P92" s="147">
        <f>'Corporate V2'!C332</f>
        <v>0.29499999999999998</v>
      </c>
      <c r="R92" s="366"/>
      <c r="S92" s="377"/>
      <c r="T92" s="377"/>
      <c r="U92" s="383">
        <f t="shared" si="4"/>
        <v>6</v>
      </c>
      <c r="V92" s="381">
        <f t="shared" si="5"/>
        <v>42405</v>
      </c>
      <c r="W92" s="380">
        <v>8.8542782061889582</v>
      </c>
    </row>
    <row r="93" spans="3:23" ht="14.4">
      <c r="C93" s="4">
        <v>42412</v>
      </c>
      <c r="D93" s="147">
        <f>'Corporate V2'!F333-'Ouputs to Excels'!$P93</f>
        <v>0.9544999999999999</v>
      </c>
      <c r="E93" s="147">
        <f>'Corporate V2'!I333-'Ouputs to Excels'!$P93</f>
        <v>1.4822499999999998</v>
      </c>
      <c r="F93" s="147">
        <f>'Corporate V2'!L333-'Ouputs to Excels'!$P93</f>
        <v>2.0099999999999998</v>
      </c>
      <c r="G93" s="147">
        <f>'Corporate V2'!O333-'Ouputs to Excels'!$P93</f>
        <v>2.4550000000000001</v>
      </c>
      <c r="H93" s="147">
        <f>'Corporate V2'!R333-'Ouputs to Excels'!$P93</f>
        <v>2.9000000000000004</v>
      </c>
      <c r="I93" s="147">
        <f>'Corporate V2'!U333-'Ouputs to Excels'!$P93</f>
        <v>3.8535000000000004</v>
      </c>
      <c r="J93" s="147">
        <f>'Corporate V2'!X333-'Ouputs to Excels'!$P93</f>
        <v>4.8070000000000004</v>
      </c>
      <c r="K93" s="147">
        <f>'Corporate V2'!AA333-'Ouputs to Excels'!$P93</f>
        <v>6.0575000000000001</v>
      </c>
      <c r="L93" s="147">
        <f>'Corporate V2'!AA333-'Ouputs to Excels'!$P93</f>
        <v>6.0575000000000001</v>
      </c>
      <c r="M93" s="147">
        <f>'Corporate V2'!AD333-'Ouputs to Excels'!$P93</f>
        <v>7.3079999999999998</v>
      </c>
      <c r="N93" s="147">
        <f>'Corporate V2'!AD333-'Ouputs to Excels'!$P93</f>
        <v>7.3079999999999998</v>
      </c>
      <c r="O93" s="147">
        <f t="shared" si="2"/>
        <v>8.5942782061889584</v>
      </c>
      <c r="P93" s="147">
        <f>'Corporate V2'!C333</f>
        <v>0.26</v>
      </c>
      <c r="R93" s="366"/>
      <c r="S93" s="377"/>
      <c r="T93" s="377"/>
      <c r="U93" s="383">
        <f t="shared" si="4"/>
        <v>6</v>
      </c>
      <c r="V93" s="381">
        <f t="shared" si="5"/>
        <v>42412</v>
      </c>
      <c r="W93" s="380">
        <v>8.8542782061889582</v>
      </c>
    </row>
    <row r="94" spans="3:23" ht="14.4">
      <c r="C94" s="4">
        <v>42419</v>
      </c>
      <c r="D94" s="147">
        <f>'Corporate V2'!F334-'Ouputs to Excels'!$P94</f>
        <v>0.99859999999999993</v>
      </c>
      <c r="E94" s="147">
        <f>'Corporate V2'!I334-'Ouputs to Excels'!$P94</f>
        <v>1.5038</v>
      </c>
      <c r="F94" s="147">
        <f>'Corporate V2'!L334-'Ouputs to Excels'!$P94</f>
        <v>2.0089999999999999</v>
      </c>
      <c r="G94" s="147">
        <f>'Corporate V2'!O334-'Ouputs to Excels'!$P94</f>
        <v>2.4540000000000002</v>
      </c>
      <c r="H94" s="147">
        <f>'Corporate V2'!R334-'Ouputs to Excels'!$P94</f>
        <v>2.899</v>
      </c>
      <c r="I94" s="147">
        <f>'Corporate V2'!U334-'Ouputs to Excels'!$P94</f>
        <v>3.7399999999999998</v>
      </c>
      <c r="J94" s="147">
        <f>'Corporate V2'!X334-'Ouputs to Excels'!$P94</f>
        <v>4.5810000000000004</v>
      </c>
      <c r="K94" s="147">
        <f>'Corporate V2'!AA334-'Ouputs to Excels'!$P94</f>
        <v>5.8</v>
      </c>
      <c r="L94" s="147">
        <f>'Corporate V2'!AA334-'Ouputs to Excels'!$P94</f>
        <v>5.8</v>
      </c>
      <c r="M94" s="147">
        <f>'Corporate V2'!AD334-'Ouputs to Excels'!$P94</f>
        <v>7.0190000000000001</v>
      </c>
      <c r="N94" s="147">
        <f>'Corporate V2'!AD334-'Ouputs to Excels'!$P94</f>
        <v>7.0190000000000001</v>
      </c>
      <c r="O94" s="147">
        <f t="shared" si="2"/>
        <v>8.6532782061889577</v>
      </c>
      <c r="P94" s="147">
        <f>'Corporate V2'!C334</f>
        <v>0.20100000000000001</v>
      </c>
      <c r="R94" s="366"/>
      <c r="S94" s="377"/>
      <c r="T94" s="377"/>
      <c r="U94" s="383">
        <f t="shared" si="4"/>
        <v>6</v>
      </c>
      <c r="V94" s="381">
        <f t="shared" si="5"/>
        <v>42419</v>
      </c>
      <c r="W94" s="380">
        <v>8.8542782061889582</v>
      </c>
    </row>
    <row r="95" spans="3:23" ht="14.4">
      <c r="C95" s="4">
        <v>42426</v>
      </c>
      <c r="D95" s="147">
        <f>'Corporate V2'!F335-'Ouputs to Excels'!$P95</f>
        <v>1.0190000000000001</v>
      </c>
      <c r="E95" s="147">
        <f>'Corporate V2'!I335-'Ouputs to Excels'!$P95</f>
        <v>1.5065000000000002</v>
      </c>
      <c r="F95" s="147">
        <f>'Corporate V2'!L335-'Ouputs to Excels'!$P95</f>
        <v>1.9940000000000002</v>
      </c>
      <c r="G95" s="147">
        <f>'Corporate V2'!O335-'Ouputs to Excels'!$P95</f>
        <v>2.4390000000000001</v>
      </c>
      <c r="H95" s="147">
        <f>'Corporate V2'!R335-'Ouputs to Excels'!$P95</f>
        <v>2.8839999999999999</v>
      </c>
      <c r="I95" s="147">
        <f>'Corporate V2'!U335-'Ouputs to Excels'!$P95</f>
        <v>3.7885</v>
      </c>
      <c r="J95" s="147">
        <f>'Corporate V2'!X335-'Ouputs to Excels'!$P95</f>
        <v>4.6930000000000005</v>
      </c>
      <c r="K95" s="147">
        <f>'Corporate V2'!AA335-'Ouputs to Excels'!$P95</f>
        <v>5.7820000000000009</v>
      </c>
      <c r="L95" s="147">
        <f>'Corporate V2'!AA335-'Ouputs to Excels'!$P95</f>
        <v>5.7820000000000009</v>
      </c>
      <c r="M95" s="147">
        <f>'Corporate V2'!AD335-'Ouputs to Excels'!$P95</f>
        <v>6.8710000000000004</v>
      </c>
      <c r="N95" s="147">
        <f>'Corporate V2'!AD335-'Ouputs to Excels'!$P95</f>
        <v>6.8710000000000004</v>
      </c>
      <c r="O95" s="147">
        <f t="shared" si="2"/>
        <v>8.7082782061889574</v>
      </c>
      <c r="P95" s="147">
        <f>'Corporate V2'!C335</f>
        <v>0.14599999999999999</v>
      </c>
      <c r="R95" s="366"/>
      <c r="S95" s="377"/>
      <c r="T95" s="377"/>
      <c r="U95" s="383">
        <f t="shared" si="4"/>
        <v>6</v>
      </c>
      <c r="V95" s="381">
        <f t="shared" si="5"/>
        <v>42426</v>
      </c>
      <c r="W95" s="380">
        <v>8.8542782061889582</v>
      </c>
    </row>
    <row r="96" spans="3:23" ht="14.4">
      <c r="C96" s="4">
        <v>42433</v>
      </c>
      <c r="D96" s="147">
        <f>'Corporate V2'!F336-'Ouputs to Excels'!$P96</f>
        <v>0.95469999999999999</v>
      </c>
      <c r="E96" s="147">
        <f>'Corporate V2'!I336-'Ouputs to Excels'!$P96</f>
        <v>1.4088500000000002</v>
      </c>
      <c r="F96" s="147">
        <f>'Corporate V2'!L336-'Ouputs to Excels'!$P96</f>
        <v>1.863</v>
      </c>
      <c r="G96" s="147">
        <f>'Corporate V2'!O336-'Ouputs to Excels'!$P96</f>
        <v>2.3529999999999998</v>
      </c>
      <c r="H96" s="147">
        <f>'Corporate V2'!R336-'Ouputs to Excels'!$P96</f>
        <v>2.843</v>
      </c>
      <c r="I96" s="147">
        <f>'Corporate V2'!U336-'Ouputs to Excels'!$P96</f>
        <v>3.544</v>
      </c>
      <c r="J96" s="147">
        <f>'Corporate V2'!X336-'Ouputs to Excels'!$P96</f>
        <v>4.2450000000000001</v>
      </c>
      <c r="K96" s="147">
        <f>'Corporate V2'!AA336-'Ouputs to Excels'!$P96</f>
        <v>5.4109999999999996</v>
      </c>
      <c r="L96" s="147">
        <f>'Corporate V2'!AA336-'Ouputs to Excels'!$P96</f>
        <v>5.4109999999999996</v>
      </c>
      <c r="M96" s="147">
        <f>'Corporate V2'!AD336-'Ouputs to Excels'!$P96</f>
        <v>6.577</v>
      </c>
      <c r="N96" s="147">
        <f>'Corporate V2'!AD336-'Ouputs to Excels'!$P96</f>
        <v>6.577</v>
      </c>
      <c r="O96" s="147">
        <f t="shared" si="2"/>
        <v>8.5754213353745783</v>
      </c>
      <c r="P96" s="147">
        <f>'Corporate V2'!C336</f>
        <v>0.23699999999999999</v>
      </c>
      <c r="R96" s="366"/>
      <c r="S96" s="377"/>
      <c r="T96" s="377"/>
      <c r="U96" s="383">
        <f t="shared" si="4"/>
        <v>6</v>
      </c>
      <c r="V96" s="381">
        <f t="shared" si="5"/>
        <v>42433</v>
      </c>
      <c r="W96" s="380">
        <v>8.8124213353745784</v>
      </c>
    </row>
    <row r="97" spans="3:23" ht="14.4">
      <c r="C97" s="4">
        <v>42440</v>
      </c>
      <c r="D97" s="147">
        <f>'Corporate V2'!F337-'Ouputs to Excels'!$P97</f>
        <v>0.93100000000000005</v>
      </c>
      <c r="E97" s="147">
        <f>'Corporate V2'!I337-'Ouputs to Excels'!$P97</f>
        <v>1.3054999999999999</v>
      </c>
      <c r="F97" s="147">
        <f>'Corporate V2'!L337-'Ouputs to Excels'!$P97</f>
        <v>1.68</v>
      </c>
      <c r="G97" s="147">
        <f>'Corporate V2'!O337-'Ouputs to Excels'!$P97</f>
        <v>2.165</v>
      </c>
      <c r="H97" s="147">
        <f>'Corporate V2'!R337-'Ouputs to Excels'!$P97</f>
        <v>2.65</v>
      </c>
      <c r="I97" s="147">
        <f>'Corporate V2'!U337-'Ouputs to Excels'!$P97</f>
        <v>3.2519999999999998</v>
      </c>
      <c r="J97" s="147">
        <f>'Corporate V2'!X337-'Ouputs to Excels'!$P97</f>
        <v>3.8539999999999996</v>
      </c>
      <c r="K97" s="147">
        <f>'Corporate V2'!AA337-'Ouputs to Excels'!$P97</f>
        <v>4.9090000000000007</v>
      </c>
      <c r="L97" s="147">
        <f>'Corporate V2'!AA337-'Ouputs to Excels'!$P97</f>
        <v>4.9090000000000007</v>
      </c>
      <c r="M97" s="147">
        <f>'Corporate V2'!AD337-'Ouputs to Excels'!$P97</f>
        <v>5.9640000000000004</v>
      </c>
      <c r="N97" s="147">
        <f>'Corporate V2'!AD337-'Ouputs to Excels'!$P97</f>
        <v>5.9640000000000004</v>
      </c>
      <c r="O97" s="147">
        <f t="shared" si="2"/>
        <v>8.5424213353745788</v>
      </c>
      <c r="P97" s="147">
        <f>'Corporate V2'!C337</f>
        <v>0.27</v>
      </c>
      <c r="R97" s="366"/>
      <c r="S97" s="377"/>
      <c r="T97" s="377"/>
      <c r="U97" s="383">
        <f t="shared" si="4"/>
        <v>6</v>
      </c>
      <c r="V97" s="381">
        <f t="shared" si="5"/>
        <v>42440</v>
      </c>
      <c r="W97" s="380">
        <v>8.8124213353745784</v>
      </c>
    </row>
    <row r="98" spans="3:23" ht="14.4">
      <c r="C98" s="4">
        <v>42447</v>
      </c>
      <c r="D98" s="147">
        <f>'Corporate V2'!F338-'Ouputs to Excels'!$P98</f>
        <v>0.89859999999999995</v>
      </c>
      <c r="E98" s="147">
        <f>'Corporate V2'!I338-'Ouputs to Excels'!$P98</f>
        <v>1.2587999999999999</v>
      </c>
      <c r="F98" s="147">
        <f>'Corporate V2'!L338-'Ouputs to Excels'!$P98</f>
        <v>1.619</v>
      </c>
      <c r="G98" s="147">
        <f>'Corporate V2'!O338-'Ouputs to Excels'!$P98</f>
        <v>2.0990000000000002</v>
      </c>
      <c r="H98" s="147">
        <f>'Corporate V2'!R338-'Ouputs to Excels'!$P98</f>
        <v>2.5790000000000002</v>
      </c>
      <c r="I98" s="147">
        <f>'Corporate V2'!U338-'Ouputs to Excels'!$P98</f>
        <v>3.238</v>
      </c>
      <c r="J98" s="147">
        <f>'Corporate V2'!X338-'Ouputs to Excels'!$P98</f>
        <v>3.8969999999999998</v>
      </c>
      <c r="K98" s="147">
        <f>'Corporate V2'!AA338-'Ouputs to Excels'!$P98</f>
        <v>4.9565000000000001</v>
      </c>
      <c r="L98" s="147">
        <f>'Corporate V2'!AA338-'Ouputs to Excels'!$P98</f>
        <v>4.9565000000000001</v>
      </c>
      <c r="M98" s="147">
        <f>'Corporate V2'!AD338-'Ouputs to Excels'!$P98</f>
        <v>6.016</v>
      </c>
      <c r="N98" s="147">
        <f>'Corporate V2'!AD338-'Ouputs to Excels'!$P98</f>
        <v>6.016</v>
      </c>
      <c r="O98" s="147">
        <f t="shared" si="2"/>
        <v>8.6014213353745781</v>
      </c>
      <c r="P98" s="147">
        <f>'Corporate V2'!C338</f>
        <v>0.21099999999999999</v>
      </c>
      <c r="R98" s="366"/>
      <c r="S98" s="377"/>
      <c r="T98" s="377"/>
      <c r="U98" s="383">
        <f t="shared" si="4"/>
        <v>6</v>
      </c>
      <c r="V98" s="381">
        <f t="shared" si="5"/>
        <v>42447</v>
      </c>
      <c r="W98" s="380">
        <v>8.8124213353745784</v>
      </c>
    </row>
    <row r="99" spans="3:23" ht="14.4">
      <c r="C99" s="4">
        <v>42454</v>
      </c>
      <c r="D99" s="147">
        <f>'Corporate V2'!F339-'Ouputs to Excels'!$P99</f>
        <v>0.85899999999999999</v>
      </c>
      <c r="E99" s="147">
        <f>'Corporate V2'!I339-'Ouputs to Excels'!$P99</f>
        <v>1.2449999999999999</v>
      </c>
      <c r="F99" s="147">
        <f>'Corporate V2'!L339-'Ouputs to Excels'!$P99</f>
        <v>1.631</v>
      </c>
      <c r="G99" s="147">
        <f>'Corporate V2'!O339-'Ouputs to Excels'!$P99</f>
        <v>2.0560000000000005</v>
      </c>
      <c r="H99" s="147">
        <f>'Corporate V2'!R339-'Ouputs to Excels'!$P99</f>
        <v>2.4810000000000003</v>
      </c>
      <c r="I99" s="147">
        <f>'Corporate V2'!U339-'Ouputs to Excels'!$P99</f>
        <v>3.052</v>
      </c>
      <c r="J99" s="147">
        <f>'Corporate V2'!X339-'Ouputs to Excels'!$P99</f>
        <v>3.6229999999999998</v>
      </c>
      <c r="K99" s="147">
        <f>'Corporate V2'!AA339-'Ouputs to Excels'!$P99</f>
        <v>4.8722499999999993</v>
      </c>
      <c r="L99" s="147">
        <f>'Corporate V2'!AA339-'Ouputs to Excels'!$P99</f>
        <v>4.8722499999999993</v>
      </c>
      <c r="M99" s="147">
        <f>'Corporate V2'!AD339-'Ouputs to Excels'!$P99</f>
        <v>6.1214999999999993</v>
      </c>
      <c r="N99" s="147">
        <f>'Corporate V2'!AD339-'Ouputs to Excels'!$P99</f>
        <v>6.1214999999999993</v>
      </c>
      <c r="O99" s="147">
        <f t="shared" si="2"/>
        <v>8.6334213353745781</v>
      </c>
      <c r="P99" s="147">
        <f>'Corporate V2'!C339</f>
        <v>0.17899999999999999</v>
      </c>
      <c r="R99" s="366"/>
      <c r="S99" s="377"/>
      <c r="T99" s="377"/>
      <c r="U99" s="383">
        <f t="shared" si="4"/>
        <v>6</v>
      </c>
      <c r="V99" s="381">
        <f t="shared" si="5"/>
        <v>42454</v>
      </c>
      <c r="W99" s="380">
        <v>8.8124213353745784</v>
      </c>
    </row>
    <row r="100" spans="3:23" ht="14.4">
      <c r="C100" s="4">
        <v>42461</v>
      </c>
      <c r="D100" s="147">
        <f>'Corporate V2'!F340-'Ouputs to Excels'!$P100</f>
        <v>0.83530000000000004</v>
      </c>
      <c r="E100" s="147">
        <f>'Corporate V2'!I340-'Ouputs to Excels'!$P100</f>
        <v>1.2461500000000001</v>
      </c>
      <c r="F100" s="147">
        <f>'Corporate V2'!L340-'Ouputs to Excels'!$P100</f>
        <v>1.657</v>
      </c>
      <c r="G100" s="147">
        <f>'Corporate V2'!O340-'Ouputs to Excels'!$P100</f>
        <v>2.0270000000000001</v>
      </c>
      <c r="H100" s="147">
        <f>'Corporate V2'!R340-'Ouputs to Excels'!$P100</f>
        <v>2.3969999999999998</v>
      </c>
      <c r="I100" s="147">
        <f>'Corporate V2'!U340-'Ouputs to Excels'!$P100</f>
        <v>2.88</v>
      </c>
      <c r="J100" s="147">
        <f>'Corporate V2'!X340-'Ouputs to Excels'!$P100</f>
        <v>3.363</v>
      </c>
      <c r="K100" s="147">
        <f>'Corporate V2'!AA340-'Ouputs to Excels'!$P100</f>
        <v>4.8019999999999996</v>
      </c>
      <c r="L100" s="147">
        <f>'Corporate V2'!AA340-'Ouputs to Excels'!$P100</f>
        <v>4.8019999999999996</v>
      </c>
      <c r="M100" s="147">
        <f>'Corporate V2'!AD340-'Ouputs to Excels'!$P100</f>
        <v>6.2409999999999997</v>
      </c>
      <c r="N100" s="147">
        <f>'Corporate V2'!AD340-'Ouputs to Excels'!$P100</f>
        <v>6.2409999999999997</v>
      </c>
      <c r="O100" s="147">
        <f t="shared" ref="O100:O163" si="6">W100-P100</f>
        <v>8.5424954085894633</v>
      </c>
      <c r="P100" s="147">
        <f>'Corporate V2'!C340</f>
        <v>0.13300000000000001</v>
      </c>
      <c r="R100" s="366"/>
      <c r="S100" s="377"/>
      <c r="T100" s="377"/>
      <c r="U100" s="383">
        <f t="shared" ref="U100:U163" si="7">WEEKDAY(V100)</f>
        <v>6</v>
      </c>
      <c r="V100" s="381">
        <f t="shared" ref="V100:V163" si="8">C100</f>
        <v>42461</v>
      </c>
      <c r="W100" s="380">
        <v>8.6754954085894624</v>
      </c>
    </row>
    <row r="101" spans="3:23" ht="14.4">
      <c r="C101" s="4">
        <v>42468</v>
      </c>
      <c r="D101" s="147">
        <f>'Corporate V2'!F341-'Ouputs to Excels'!$P101</f>
        <v>0.80280000000000007</v>
      </c>
      <c r="E101" s="147">
        <f>'Corporate V2'!I341-'Ouputs to Excels'!$P101</f>
        <v>1.2089000000000001</v>
      </c>
      <c r="F101" s="147">
        <f>'Corporate V2'!L341-'Ouputs to Excels'!$P101</f>
        <v>1.615</v>
      </c>
      <c r="G101" s="147">
        <f>'Corporate V2'!O341-'Ouputs to Excels'!$P101</f>
        <v>1.99</v>
      </c>
      <c r="H101" s="147">
        <f>'Corporate V2'!R341-'Ouputs to Excels'!$P101</f>
        <v>2.3649999999999998</v>
      </c>
      <c r="I101" s="147">
        <f>'Corporate V2'!U341-'Ouputs to Excels'!$P101</f>
        <v>2.8589999999999995</v>
      </c>
      <c r="J101" s="147">
        <f>'Corporate V2'!X341-'Ouputs to Excels'!$P101</f>
        <v>3.3529999999999998</v>
      </c>
      <c r="K101" s="147">
        <f>'Corporate V2'!AA341-'Ouputs to Excels'!$P101</f>
        <v>4.82</v>
      </c>
      <c r="L101" s="147">
        <f>'Corporate V2'!AA341-'Ouputs to Excels'!$P101</f>
        <v>4.82</v>
      </c>
      <c r="M101" s="147">
        <f>'Corporate V2'!AD341-'Ouputs to Excels'!$P101</f>
        <v>6.2869999999999999</v>
      </c>
      <c r="N101" s="147">
        <f>'Corporate V2'!AD341-'Ouputs to Excels'!$P101</f>
        <v>6.2869999999999999</v>
      </c>
      <c r="O101" s="147">
        <f t="shared" si="6"/>
        <v>8.5804954085894618</v>
      </c>
      <c r="P101" s="147">
        <f>'Corporate V2'!C341</f>
        <v>9.5000000000000001E-2</v>
      </c>
      <c r="R101" s="366"/>
      <c r="S101" s="377"/>
      <c r="T101" s="377"/>
      <c r="U101" s="383">
        <f t="shared" si="7"/>
        <v>6</v>
      </c>
      <c r="V101" s="381">
        <f t="shared" si="8"/>
        <v>42468</v>
      </c>
      <c r="W101" s="380">
        <v>8.6754954085894624</v>
      </c>
    </row>
    <row r="102" spans="3:23" ht="14.4">
      <c r="C102" s="4">
        <v>42475</v>
      </c>
      <c r="D102" s="147">
        <f>'Corporate V2'!F342-'Ouputs to Excels'!$P102</f>
        <v>0.78949999999999998</v>
      </c>
      <c r="E102" s="147">
        <f>'Corporate V2'!I342-'Ouputs to Excels'!$P102</f>
        <v>1.1912499999999999</v>
      </c>
      <c r="F102" s="147">
        <f>'Corporate V2'!L342-'Ouputs to Excels'!$P102</f>
        <v>1.593</v>
      </c>
      <c r="G102" s="147">
        <f>'Corporate V2'!O342-'Ouputs to Excels'!$P102</f>
        <v>1.9629999999999999</v>
      </c>
      <c r="H102" s="147">
        <f>'Corporate V2'!R342-'Ouputs to Excels'!$P102</f>
        <v>2.3330000000000002</v>
      </c>
      <c r="I102" s="147">
        <f>'Corporate V2'!U342-'Ouputs to Excels'!$P102</f>
        <v>2.7495000000000003</v>
      </c>
      <c r="J102" s="147">
        <f>'Corporate V2'!X342-'Ouputs to Excels'!$P102</f>
        <v>3.1660000000000004</v>
      </c>
      <c r="K102" s="147">
        <f>'Corporate V2'!AA342-'Ouputs to Excels'!$P102</f>
        <v>4.5315000000000003</v>
      </c>
      <c r="L102" s="147">
        <f>'Corporate V2'!AA342-'Ouputs to Excels'!$P102</f>
        <v>4.5315000000000003</v>
      </c>
      <c r="M102" s="147">
        <f>'Corporate V2'!AD342-'Ouputs to Excels'!$P102</f>
        <v>5.8970000000000002</v>
      </c>
      <c r="N102" s="147">
        <f>'Corporate V2'!AD342-'Ouputs to Excels'!$P102</f>
        <v>5.8970000000000002</v>
      </c>
      <c r="O102" s="147">
        <f t="shared" si="6"/>
        <v>8.5484954085894618</v>
      </c>
      <c r="P102" s="147">
        <f>'Corporate V2'!C342</f>
        <v>0.127</v>
      </c>
      <c r="R102" s="366"/>
      <c r="S102" s="377"/>
      <c r="T102" s="377"/>
      <c r="U102" s="383">
        <f t="shared" si="7"/>
        <v>6</v>
      </c>
      <c r="V102" s="381">
        <f t="shared" si="8"/>
        <v>42475</v>
      </c>
      <c r="W102" s="380">
        <v>8.6754954085894624</v>
      </c>
    </row>
    <row r="103" spans="3:23" ht="14.4">
      <c r="C103" s="4">
        <v>42482</v>
      </c>
      <c r="D103" s="147">
        <f>'Corporate V2'!F343-'Ouputs to Excels'!$P103</f>
        <v>0.75900000000000001</v>
      </c>
      <c r="E103" s="147">
        <f>'Corporate V2'!I343-'Ouputs to Excels'!$P103</f>
        <v>1.1245000000000001</v>
      </c>
      <c r="F103" s="147">
        <f>'Corporate V2'!L343-'Ouputs to Excels'!$P103</f>
        <v>1.49</v>
      </c>
      <c r="G103" s="147">
        <f>'Corporate V2'!O343-'Ouputs to Excels'!$P103</f>
        <v>1.87</v>
      </c>
      <c r="H103" s="147">
        <f>'Corporate V2'!R343-'Ouputs to Excels'!$P103</f>
        <v>2.25</v>
      </c>
      <c r="I103" s="147">
        <f>'Corporate V2'!U343-'Ouputs to Excels'!$P103</f>
        <v>2.5790000000000002</v>
      </c>
      <c r="J103" s="147">
        <f>'Corporate V2'!X343-'Ouputs to Excels'!$P103</f>
        <v>2.9079999999999999</v>
      </c>
      <c r="K103" s="147">
        <f>'Corporate V2'!AA343-'Ouputs to Excels'!$P103</f>
        <v>4.2444999999999995</v>
      </c>
      <c r="L103" s="147">
        <f>'Corporate V2'!AA343-'Ouputs to Excels'!$P103</f>
        <v>4.2444999999999995</v>
      </c>
      <c r="M103" s="147">
        <f>'Corporate V2'!AD343-'Ouputs to Excels'!$P103</f>
        <v>5.5809999999999995</v>
      </c>
      <c r="N103" s="147">
        <f>'Corporate V2'!AD343-'Ouputs to Excels'!$P103</f>
        <v>5.5809999999999995</v>
      </c>
      <c r="O103" s="147">
        <f t="shared" si="6"/>
        <v>8.445495408589462</v>
      </c>
      <c r="P103" s="147">
        <f>'Corporate V2'!C343</f>
        <v>0.23</v>
      </c>
      <c r="R103" s="366"/>
      <c r="S103" s="377"/>
      <c r="T103" s="377"/>
      <c r="U103" s="383">
        <f t="shared" si="7"/>
        <v>6</v>
      </c>
      <c r="V103" s="381">
        <f t="shared" si="8"/>
        <v>42482</v>
      </c>
      <c r="W103" s="380">
        <v>8.6754954085894624</v>
      </c>
    </row>
    <row r="104" spans="3:23" ht="14.4">
      <c r="C104" s="4">
        <v>42489</v>
      </c>
      <c r="D104" s="147">
        <f>'Corporate V2'!F344-'Ouputs to Excels'!$P104</f>
        <v>0.75759999999999994</v>
      </c>
      <c r="E104" s="147">
        <f>'Corporate V2'!I344-'Ouputs to Excels'!$P104</f>
        <v>1.1233</v>
      </c>
      <c r="F104" s="147">
        <f>'Corporate V2'!L344-'Ouputs to Excels'!$P104</f>
        <v>1.4889999999999999</v>
      </c>
      <c r="G104" s="147">
        <f>'Corporate V2'!O344-'Ouputs to Excels'!$P104</f>
        <v>1.8540000000000001</v>
      </c>
      <c r="H104" s="147">
        <f>'Corporate V2'!R344-'Ouputs to Excels'!$P104</f>
        <v>2.2190000000000003</v>
      </c>
      <c r="I104" s="147">
        <f>'Corporate V2'!U344-'Ouputs to Excels'!$P104</f>
        <v>2.5609999999999999</v>
      </c>
      <c r="J104" s="147">
        <f>'Corporate V2'!X344-'Ouputs to Excels'!$P104</f>
        <v>2.903</v>
      </c>
      <c r="K104" s="147">
        <f>'Corporate V2'!AA344-'Ouputs to Excels'!$P104</f>
        <v>4.242</v>
      </c>
      <c r="L104" s="147">
        <f>'Corporate V2'!AA344-'Ouputs to Excels'!$P104</f>
        <v>4.242</v>
      </c>
      <c r="M104" s="147">
        <f>'Corporate V2'!AD344-'Ouputs to Excels'!$P104</f>
        <v>5.5810000000000004</v>
      </c>
      <c r="N104" s="147">
        <f>'Corporate V2'!AD344-'Ouputs to Excels'!$P104</f>
        <v>5.5810000000000004</v>
      </c>
      <c r="O104" s="147">
        <f t="shared" si="6"/>
        <v>8.4862041678124562</v>
      </c>
      <c r="P104" s="147">
        <f>'Corporate V2'!C344</f>
        <v>0.27100000000000002</v>
      </c>
      <c r="R104" s="366"/>
      <c r="S104" s="377"/>
      <c r="T104" s="377"/>
      <c r="U104" s="383">
        <f t="shared" si="7"/>
        <v>6</v>
      </c>
      <c r="V104" s="381">
        <f t="shared" si="8"/>
        <v>42489</v>
      </c>
      <c r="W104" s="380">
        <v>8.757204167812457</v>
      </c>
    </row>
    <row r="105" spans="3:23" ht="14.4">
      <c r="C105" s="4">
        <v>42496</v>
      </c>
      <c r="D105" s="147">
        <f>'Corporate V2'!F345-'Ouputs to Excels'!$P105</f>
        <v>0.76039999999999996</v>
      </c>
      <c r="E105" s="147">
        <f>'Corporate V2'!I345-'Ouputs to Excels'!$P105</f>
        <v>1.1536999999999999</v>
      </c>
      <c r="F105" s="147">
        <f>'Corporate V2'!L345-'Ouputs to Excels'!$P105</f>
        <v>1.5469999999999999</v>
      </c>
      <c r="G105" s="147">
        <f>'Corporate V2'!O345-'Ouputs to Excels'!$P105</f>
        <v>1.8169999999999999</v>
      </c>
      <c r="H105" s="147">
        <f>'Corporate V2'!R345-'Ouputs to Excels'!$P105</f>
        <v>2.0870000000000002</v>
      </c>
      <c r="I105" s="147">
        <f>'Corporate V2'!U345-'Ouputs to Excels'!$P105</f>
        <v>2.5940000000000003</v>
      </c>
      <c r="J105" s="147">
        <f>'Corporate V2'!X345-'Ouputs to Excels'!$P105</f>
        <v>3.1010000000000004</v>
      </c>
      <c r="K105" s="147">
        <f>'Corporate V2'!AA345-'Ouputs to Excels'!$P105</f>
        <v>4.5055000000000005</v>
      </c>
      <c r="L105" s="147">
        <f>'Corporate V2'!AA345-'Ouputs to Excels'!$P105</f>
        <v>4.5055000000000005</v>
      </c>
      <c r="M105" s="147">
        <f>'Corporate V2'!AD345-'Ouputs to Excels'!$P105</f>
        <v>5.91</v>
      </c>
      <c r="N105" s="147">
        <f>'Corporate V2'!AD345-'Ouputs to Excels'!$P105</f>
        <v>5.91</v>
      </c>
      <c r="O105" s="147">
        <f t="shared" si="6"/>
        <v>8.6142041678124563</v>
      </c>
      <c r="P105" s="147">
        <f>'Corporate V2'!C345</f>
        <v>0.14299999999999999</v>
      </c>
      <c r="R105" s="366"/>
      <c r="S105" s="377"/>
      <c r="T105" s="377"/>
      <c r="U105" s="383">
        <f t="shared" si="7"/>
        <v>6</v>
      </c>
      <c r="V105" s="381">
        <f t="shared" si="8"/>
        <v>42496</v>
      </c>
      <c r="W105" s="380">
        <v>8.757204167812457</v>
      </c>
    </row>
    <row r="106" spans="3:23" ht="14.4">
      <c r="C106" s="4">
        <v>42503</v>
      </c>
      <c r="D106" s="147">
        <f>'Corporate V2'!F346-'Ouputs to Excels'!$P106</f>
        <v>0.81159999999999999</v>
      </c>
      <c r="E106" s="147">
        <f>'Corporate V2'!I346-'Ouputs to Excels'!$P106</f>
        <v>1.2142999999999999</v>
      </c>
      <c r="F106" s="147">
        <f>'Corporate V2'!L346-'Ouputs to Excels'!$P106</f>
        <v>1.617</v>
      </c>
      <c r="G106" s="147">
        <f>'Corporate V2'!O346-'Ouputs to Excels'!$P106</f>
        <v>1.8869999999999998</v>
      </c>
      <c r="H106" s="147">
        <f>'Corporate V2'!R346-'Ouputs to Excels'!$P106</f>
        <v>2.157</v>
      </c>
      <c r="I106" s="147">
        <f>'Corporate V2'!U346-'Ouputs to Excels'!$P106</f>
        <v>2.6639999999999997</v>
      </c>
      <c r="J106" s="147">
        <f>'Corporate V2'!X346-'Ouputs to Excels'!$P106</f>
        <v>3.1710000000000003</v>
      </c>
      <c r="K106" s="147">
        <f>'Corporate V2'!AA346-'Ouputs to Excels'!$P106</f>
        <v>4.5549999999999997</v>
      </c>
      <c r="L106" s="147">
        <f>'Corporate V2'!AA346-'Ouputs to Excels'!$P106</f>
        <v>4.5549999999999997</v>
      </c>
      <c r="M106" s="147">
        <f>'Corporate V2'!AD346-'Ouputs to Excels'!$P106</f>
        <v>5.9390000000000001</v>
      </c>
      <c r="N106" s="147">
        <f>'Corporate V2'!AD346-'Ouputs to Excels'!$P106</f>
        <v>5.9390000000000001</v>
      </c>
      <c r="O106" s="147">
        <f t="shared" si="6"/>
        <v>8.6342041678124577</v>
      </c>
      <c r="P106" s="147">
        <f>'Corporate V2'!C346</f>
        <v>0.123</v>
      </c>
      <c r="R106" s="366"/>
      <c r="S106" s="377"/>
      <c r="T106" s="377"/>
      <c r="U106" s="383">
        <f t="shared" si="7"/>
        <v>6</v>
      </c>
      <c r="V106" s="381">
        <f t="shared" si="8"/>
        <v>42503</v>
      </c>
      <c r="W106" s="380">
        <v>8.757204167812457</v>
      </c>
    </row>
    <row r="107" spans="3:23" ht="14.4">
      <c r="C107" s="4">
        <v>42510</v>
      </c>
      <c r="D107" s="147">
        <f>'Corporate V2'!F347-'Ouputs to Excels'!$P107</f>
        <v>0.8478</v>
      </c>
      <c r="E107" s="147">
        <f>'Corporate V2'!I347-'Ouputs to Excels'!$P107</f>
        <v>1.2519000000000002</v>
      </c>
      <c r="F107" s="147">
        <f>'Corporate V2'!L347-'Ouputs to Excels'!$P107</f>
        <v>1.6560000000000001</v>
      </c>
      <c r="G107" s="147">
        <f>'Corporate V2'!O347-'Ouputs to Excels'!$P107</f>
        <v>1.921</v>
      </c>
      <c r="H107" s="147">
        <f>'Corporate V2'!R347-'Ouputs to Excels'!$P107</f>
        <v>2.1859999999999999</v>
      </c>
      <c r="I107" s="147">
        <f>'Corporate V2'!U347-'Ouputs to Excels'!$P107</f>
        <v>2.6534999999999997</v>
      </c>
      <c r="J107" s="147">
        <f>'Corporate V2'!X347-'Ouputs to Excels'!$P107</f>
        <v>3.121</v>
      </c>
      <c r="K107" s="147">
        <f>'Corporate V2'!AA347-'Ouputs to Excels'!$P107</f>
        <v>4.4370000000000003</v>
      </c>
      <c r="L107" s="147">
        <f>'Corporate V2'!AA347-'Ouputs to Excels'!$P107</f>
        <v>4.4370000000000003</v>
      </c>
      <c r="M107" s="147">
        <f>'Corporate V2'!AD347-'Ouputs to Excels'!$P107</f>
        <v>5.7530000000000001</v>
      </c>
      <c r="N107" s="147">
        <f>'Corporate V2'!AD347-'Ouputs to Excels'!$P107</f>
        <v>5.7530000000000001</v>
      </c>
      <c r="O107" s="147">
        <f t="shared" si="6"/>
        <v>8.5932041678124573</v>
      </c>
      <c r="P107" s="147">
        <f>'Corporate V2'!C347</f>
        <v>0.16400000000000001</v>
      </c>
      <c r="R107" s="366"/>
      <c r="S107" s="377"/>
      <c r="T107" s="377"/>
      <c r="U107" s="383">
        <f t="shared" si="7"/>
        <v>6</v>
      </c>
      <c r="V107" s="381">
        <f t="shared" si="8"/>
        <v>42510</v>
      </c>
      <c r="W107" s="380">
        <v>8.757204167812457</v>
      </c>
    </row>
    <row r="108" spans="3:23" ht="14.4">
      <c r="C108" s="4">
        <v>42517</v>
      </c>
      <c r="D108" s="147">
        <f>'Corporate V2'!F348-'Ouputs to Excels'!$P108</f>
        <v>0.87680000000000002</v>
      </c>
      <c r="E108" s="147">
        <f>'Corporate V2'!I348-'Ouputs to Excels'!$P108</f>
        <v>1.2549000000000001</v>
      </c>
      <c r="F108" s="147">
        <f>'Corporate V2'!L348-'Ouputs to Excels'!$P108</f>
        <v>1.633</v>
      </c>
      <c r="G108" s="147">
        <f>'Corporate V2'!O348-'Ouputs to Excels'!$P108</f>
        <v>1.9079999999999999</v>
      </c>
      <c r="H108" s="147">
        <f>'Corporate V2'!R348-'Ouputs to Excels'!$P108</f>
        <v>2.1829999999999998</v>
      </c>
      <c r="I108" s="147">
        <f>'Corporate V2'!U348-'Ouputs to Excels'!$P108</f>
        <v>2.613</v>
      </c>
      <c r="J108" s="147">
        <f>'Corporate V2'!X348-'Ouputs to Excels'!$P108</f>
        <v>3.0430000000000001</v>
      </c>
      <c r="K108" s="147">
        <f>'Corporate V2'!AA348-'Ouputs to Excels'!$P108</f>
        <v>4.4120000000000008</v>
      </c>
      <c r="L108" s="147">
        <f>'Corporate V2'!AA348-'Ouputs to Excels'!$P108</f>
        <v>4.4120000000000008</v>
      </c>
      <c r="M108" s="147">
        <f>'Corporate V2'!AD348-'Ouputs to Excels'!$P108</f>
        <v>5.7810000000000006</v>
      </c>
      <c r="N108" s="147">
        <f>'Corporate V2'!AD348-'Ouputs to Excels'!$P108</f>
        <v>5.7810000000000006</v>
      </c>
      <c r="O108" s="147">
        <f t="shared" si="6"/>
        <v>8.6202041678124566</v>
      </c>
      <c r="P108" s="147">
        <f>'Corporate V2'!C348</f>
        <v>0.13700000000000001</v>
      </c>
      <c r="R108" s="366"/>
      <c r="S108" s="377"/>
      <c r="T108" s="377"/>
      <c r="U108" s="383">
        <f t="shared" si="7"/>
        <v>6</v>
      </c>
      <c r="V108" s="381">
        <f t="shared" si="8"/>
        <v>42517</v>
      </c>
      <c r="W108" s="380">
        <v>8.757204167812457</v>
      </c>
    </row>
    <row r="109" spans="3:23" ht="14.4">
      <c r="C109" s="4">
        <v>42524</v>
      </c>
      <c r="D109" s="147">
        <f>'Corporate V2'!F349-'Ouputs to Excels'!$P109</f>
        <v>0.86060000000000003</v>
      </c>
      <c r="E109" s="147">
        <f>'Corporate V2'!I349-'Ouputs to Excels'!$P109</f>
        <v>1.2167999999999999</v>
      </c>
      <c r="F109" s="147">
        <f>'Corporate V2'!L349-'Ouputs to Excels'!$P109</f>
        <v>1.573</v>
      </c>
      <c r="G109" s="147">
        <f>'Corporate V2'!O349-'Ouputs to Excels'!$P109</f>
        <v>1.8430000000000002</v>
      </c>
      <c r="H109" s="147">
        <f>'Corporate V2'!R349-'Ouputs to Excels'!$P109</f>
        <v>2.113</v>
      </c>
      <c r="I109" s="147">
        <f>'Corporate V2'!U349-'Ouputs to Excels'!$P109</f>
        <v>2.5804999999999998</v>
      </c>
      <c r="J109" s="147">
        <f>'Corporate V2'!X349-'Ouputs to Excels'!$P109</f>
        <v>3.048</v>
      </c>
      <c r="K109" s="147">
        <f>'Corporate V2'!AA349-'Ouputs to Excels'!$P109</f>
        <v>4.3010000000000002</v>
      </c>
      <c r="L109" s="147">
        <f>'Corporate V2'!AA349-'Ouputs to Excels'!$P109</f>
        <v>4.3010000000000002</v>
      </c>
      <c r="M109" s="147">
        <f>'Corporate V2'!AD349-'Ouputs to Excels'!$P109</f>
        <v>5.5540000000000003</v>
      </c>
      <c r="N109" s="147">
        <f>'Corporate V2'!AD349-'Ouputs to Excels'!$P109</f>
        <v>5.5540000000000003</v>
      </c>
      <c r="O109" s="147">
        <f t="shared" si="6"/>
        <v>8.6050610660932882</v>
      </c>
      <c r="P109" s="147">
        <f>'Corporate V2'!C349</f>
        <v>6.7000000000000004E-2</v>
      </c>
      <c r="R109" s="366"/>
      <c r="S109" s="377"/>
      <c r="T109" s="377"/>
      <c r="U109" s="383">
        <f t="shared" si="7"/>
        <v>6</v>
      </c>
      <c r="V109" s="381">
        <f t="shared" si="8"/>
        <v>42524</v>
      </c>
      <c r="W109" s="380">
        <v>8.6720610660932884</v>
      </c>
    </row>
    <row r="110" spans="3:23" ht="14.4">
      <c r="C110" s="4">
        <v>42531</v>
      </c>
      <c r="D110" s="147">
        <f>'Corporate V2'!F350-'Ouputs to Excels'!$P110</f>
        <v>0.83840000000000003</v>
      </c>
      <c r="E110" s="147">
        <f>'Corporate V2'!I350-'Ouputs to Excels'!$P110</f>
        <v>1.1842000000000001</v>
      </c>
      <c r="F110" s="147">
        <f>'Corporate V2'!L350-'Ouputs to Excels'!$P110</f>
        <v>1.53</v>
      </c>
      <c r="G110" s="147">
        <f>'Corporate V2'!O350-'Ouputs to Excels'!$P110</f>
        <v>1.7850000000000001</v>
      </c>
      <c r="H110" s="147">
        <f>'Corporate V2'!R350-'Ouputs to Excels'!$P110</f>
        <v>2.04</v>
      </c>
      <c r="I110" s="147">
        <f>'Corporate V2'!U350-'Ouputs to Excels'!$P110</f>
        <v>2.5249999999999999</v>
      </c>
      <c r="J110" s="147">
        <f>'Corporate V2'!X350-'Ouputs to Excels'!$P110</f>
        <v>3.01</v>
      </c>
      <c r="K110" s="147">
        <f>'Corporate V2'!AA350-'Ouputs to Excels'!$P110</f>
        <v>4.2655000000000003</v>
      </c>
      <c r="L110" s="147">
        <f>'Corporate V2'!AA350-'Ouputs to Excels'!$P110</f>
        <v>4.2655000000000003</v>
      </c>
      <c r="M110" s="147">
        <f>'Corporate V2'!AD350-'Ouputs to Excels'!$P110</f>
        <v>5.5210000000000008</v>
      </c>
      <c r="N110" s="147">
        <f>'Corporate V2'!AD350-'Ouputs to Excels'!$P110</f>
        <v>5.5210000000000008</v>
      </c>
      <c r="O110" s="147">
        <f t="shared" si="6"/>
        <v>8.6520610660932888</v>
      </c>
      <c r="P110" s="147">
        <f>'Corporate V2'!C350</f>
        <v>0.02</v>
      </c>
      <c r="R110" s="366"/>
      <c r="S110" s="377"/>
      <c r="T110" s="377"/>
      <c r="U110" s="383">
        <f t="shared" si="7"/>
        <v>6</v>
      </c>
      <c r="V110" s="381">
        <f t="shared" si="8"/>
        <v>42531</v>
      </c>
      <c r="W110" s="380">
        <v>8.6720610660932884</v>
      </c>
    </row>
    <row r="111" spans="3:23" ht="14.4">
      <c r="C111" s="4">
        <v>42538</v>
      </c>
      <c r="D111" s="147">
        <f>'Corporate V2'!F351-'Ouputs to Excels'!$P111</f>
        <v>0.8387</v>
      </c>
      <c r="E111" s="147">
        <f>'Corporate V2'!I351-'Ouputs to Excels'!$P111</f>
        <v>1.20035</v>
      </c>
      <c r="F111" s="147">
        <f>'Corporate V2'!L351-'Ouputs to Excels'!$P111</f>
        <v>1.5620000000000001</v>
      </c>
      <c r="G111" s="147">
        <f>'Corporate V2'!O351-'Ouputs to Excels'!$P111</f>
        <v>1.8169999999999999</v>
      </c>
      <c r="H111" s="147">
        <f>'Corporate V2'!R351-'Ouputs to Excels'!$P111</f>
        <v>2.0720000000000001</v>
      </c>
      <c r="I111" s="147">
        <f>'Corporate V2'!U351-'Ouputs to Excels'!$P111</f>
        <v>2.6455000000000002</v>
      </c>
      <c r="J111" s="147">
        <f>'Corporate V2'!X351-'Ouputs to Excels'!$P111</f>
        <v>3.2190000000000003</v>
      </c>
      <c r="K111" s="147">
        <f>'Corporate V2'!AA351-'Ouputs to Excels'!$P111</f>
        <v>4.6325000000000003</v>
      </c>
      <c r="L111" s="147">
        <f>'Corporate V2'!AA351-'Ouputs to Excels'!$P111</f>
        <v>4.6325000000000003</v>
      </c>
      <c r="M111" s="147">
        <f>'Corporate V2'!AD351-'Ouputs to Excels'!$P111</f>
        <v>6.0460000000000003</v>
      </c>
      <c r="N111" s="147">
        <f>'Corporate V2'!AD351-'Ouputs to Excels'!$P111</f>
        <v>6.0460000000000003</v>
      </c>
      <c r="O111" s="147">
        <f t="shared" si="6"/>
        <v>8.6540610660932877</v>
      </c>
      <c r="P111" s="147">
        <f>'Corporate V2'!C351</f>
        <v>1.7999999999999999E-2</v>
      </c>
      <c r="R111" s="366"/>
      <c r="S111" s="377"/>
      <c r="T111" s="377"/>
      <c r="U111" s="383">
        <f t="shared" si="7"/>
        <v>6</v>
      </c>
      <c r="V111" s="381">
        <f t="shared" si="8"/>
        <v>42538</v>
      </c>
      <c r="W111" s="380">
        <v>8.6720610660932884</v>
      </c>
    </row>
    <row r="112" spans="3:23" ht="14.4">
      <c r="C112" s="4">
        <v>42545</v>
      </c>
      <c r="D112" s="147">
        <f>'Corporate V2'!F352-'Ouputs to Excels'!$P112</f>
        <v>0.88980000000000004</v>
      </c>
      <c r="E112" s="147">
        <f>'Corporate V2'!I352-'Ouputs to Excels'!$P112</f>
        <v>1.2593999999999999</v>
      </c>
      <c r="F112" s="147">
        <f>'Corporate V2'!L352-'Ouputs to Excels'!$P112</f>
        <v>1.629</v>
      </c>
      <c r="G112" s="147">
        <f>'Corporate V2'!O352-'Ouputs to Excels'!$P112</f>
        <v>1.879</v>
      </c>
      <c r="H112" s="147">
        <f>'Corporate V2'!R352-'Ouputs to Excels'!$P112</f>
        <v>2.129</v>
      </c>
      <c r="I112" s="147">
        <f>'Corporate V2'!U352-'Ouputs to Excels'!$P112</f>
        <v>2.7905000000000002</v>
      </c>
      <c r="J112" s="147">
        <f>'Corporate V2'!X352-'Ouputs to Excels'!$P112</f>
        <v>3.452</v>
      </c>
      <c r="K112" s="147">
        <f>'Corporate V2'!AA352-'Ouputs to Excels'!$P112</f>
        <v>4.9940000000000007</v>
      </c>
      <c r="L112" s="147">
        <f>'Corporate V2'!AA352-'Ouputs to Excels'!$P112</f>
        <v>4.9940000000000007</v>
      </c>
      <c r="M112" s="147">
        <f>'Corporate V2'!AD352-'Ouputs to Excels'!$P112</f>
        <v>6.5360000000000005</v>
      </c>
      <c r="N112" s="147">
        <f>'Corporate V2'!AD352-'Ouputs to Excels'!$P112</f>
        <v>6.5360000000000005</v>
      </c>
      <c r="O112" s="147">
        <f t="shared" si="6"/>
        <v>8.7210610660932879</v>
      </c>
      <c r="P112" s="147">
        <f>'Corporate V2'!C352</f>
        <v>-4.9000000000000002E-2</v>
      </c>
      <c r="R112" s="366"/>
      <c r="S112" s="377"/>
      <c r="T112" s="377"/>
      <c r="U112" s="383">
        <f t="shared" si="7"/>
        <v>6</v>
      </c>
      <c r="V112" s="381">
        <f t="shared" si="8"/>
        <v>42545</v>
      </c>
      <c r="W112" s="380">
        <v>8.6720610660932884</v>
      </c>
    </row>
    <row r="113" spans="3:23" ht="14.4">
      <c r="C113" s="4">
        <v>42552</v>
      </c>
      <c r="D113" s="147">
        <f>'Corporate V2'!F353-'Ouputs to Excels'!$P113</f>
        <v>0.85829999999999995</v>
      </c>
      <c r="E113" s="147">
        <f>'Corporate V2'!I353-'Ouputs to Excels'!$P113</f>
        <v>1.1976499999999999</v>
      </c>
      <c r="F113" s="147">
        <f>'Corporate V2'!L353-'Ouputs to Excels'!$P113</f>
        <v>1.5369999999999999</v>
      </c>
      <c r="G113" s="147">
        <f>'Corporate V2'!O353-'Ouputs to Excels'!$P113</f>
        <v>1.8120000000000001</v>
      </c>
      <c r="H113" s="147">
        <f>'Corporate V2'!R353-'Ouputs to Excels'!$P113</f>
        <v>2.0869999999999997</v>
      </c>
      <c r="I113" s="147">
        <f>'Corporate V2'!U353-'Ouputs to Excels'!$P113</f>
        <v>2.7229999999999999</v>
      </c>
      <c r="J113" s="147">
        <f>'Corporate V2'!X353-'Ouputs to Excels'!$P113</f>
        <v>3.359</v>
      </c>
      <c r="K113" s="147">
        <f>'Corporate V2'!AA353-'Ouputs to Excels'!$P113</f>
        <v>4.8965000000000005</v>
      </c>
      <c r="L113" s="147">
        <f>'Corporate V2'!AA353-'Ouputs to Excels'!$P113</f>
        <v>4.8965000000000005</v>
      </c>
      <c r="M113" s="147">
        <f>'Corporate V2'!AD353-'Ouputs to Excels'!$P113</f>
        <v>6.4340000000000002</v>
      </c>
      <c r="N113" s="147">
        <f>'Corporate V2'!AD353-'Ouputs to Excels'!$P113</f>
        <v>6.4340000000000002</v>
      </c>
      <c r="O113" s="147">
        <f t="shared" si="6"/>
        <v>8.8434052447314677</v>
      </c>
      <c r="P113" s="147">
        <f>'Corporate V2'!C353</f>
        <v>-0.127</v>
      </c>
      <c r="R113" s="366"/>
      <c r="S113" s="377"/>
      <c r="T113" s="377"/>
      <c r="U113" s="383">
        <f t="shared" si="7"/>
        <v>6</v>
      </c>
      <c r="V113" s="381">
        <f t="shared" si="8"/>
        <v>42552</v>
      </c>
      <c r="W113" s="380">
        <v>8.7164052447314671</v>
      </c>
    </row>
    <row r="114" spans="3:23" ht="14.4">
      <c r="C114" s="4">
        <v>42559</v>
      </c>
      <c r="D114" s="147">
        <f>'Corporate V2'!F354-'Ouputs to Excels'!$P114</f>
        <v>0.78590000000000004</v>
      </c>
      <c r="E114" s="147">
        <f>'Corporate V2'!I354-'Ouputs to Excels'!$P114</f>
        <v>1.13245</v>
      </c>
      <c r="F114" s="147">
        <f>'Corporate V2'!L354-'Ouputs to Excels'!$P114</f>
        <v>1.4790000000000001</v>
      </c>
      <c r="G114" s="147">
        <f>'Corporate V2'!O354-'Ouputs to Excels'!$P114</f>
        <v>1.754</v>
      </c>
      <c r="H114" s="147">
        <f>'Corporate V2'!R354-'Ouputs to Excels'!$P114</f>
        <v>2.0289999999999999</v>
      </c>
      <c r="I114" s="147">
        <f>'Corporate V2'!U354-'Ouputs to Excels'!$P114</f>
        <v>2.6960000000000002</v>
      </c>
      <c r="J114" s="147">
        <f>'Corporate V2'!X354-'Ouputs to Excels'!$P114</f>
        <v>3.363</v>
      </c>
      <c r="K114" s="147">
        <f>'Corporate V2'!AA354-'Ouputs to Excels'!$P114</f>
        <v>4.8875000000000002</v>
      </c>
      <c r="L114" s="147">
        <f>'Corporate V2'!AA354-'Ouputs to Excels'!$P114</f>
        <v>4.8875000000000002</v>
      </c>
      <c r="M114" s="147">
        <f>'Corporate V2'!AD354-'Ouputs to Excels'!$P114</f>
        <v>6.4119999999999999</v>
      </c>
      <c r="N114" s="147">
        <f>'Corporate V2'!AD354-'Ouputs to Excels'!$P114</f>
        <v>6.4119999999999999</v>
      </c>
      <c r="O114" s="147">
        <f t="shared" si="6"/>
        <v>8.9054052447314671</v>
      </c>
      <c r="P114" s="147">
        <f>'Corporate V2'!C354</f>
        <v>-0.189</v>
      </c>
      <c r="R114" s="366"/>
      <c r="S114" s="377"/>
      <c r="T114" s="377"/>
      <c r="U114" s="383">
        <f t="shared" si="7"/>
        <v>6</v>
      </c>
      <c r="V114" s="381">
        <f t="shared" si="8"/>
        <v>42559</v>
      </c>
      <c r="W114" s="380">
        <v>8.7164052447314671</v>
      </c>
    </row>
    <row r="115" spans="3:23" ht="14.4">
      <c r="C115" s="4">
        <v>42566</v>
      </c>
      <c r="D115" s="147">
        <f>'Corporate V2'!F355-'Ouputs to Excels'!$P115</f>
        <v>0.60260000000000002</v>
      </c>
      <c r="E115" s="147">
        <f>'Corporate V2'!I355-'Ouputs to Excels'!$P115</f>
        <v>0.90879999999999994</v>
      </c>
      <c r="F115" s="147">
        <f>'Corporate V2'!L355-'Ouputs to Excels'!$P115</f>
        <v>1.2150000000000001</v>
      </c>
      <c r="G115" s="147">
        <f>'Corporate V2'!O355-'Ouputs to Excels'!$P115</f>
        <v>1.4950000000000001</v>
      </c>
      <c r="H115" s="147">
        <f>'Corporate V2'!R355-'Ouputs to Excels'!$P115</f>
        <v>1.7750000000000001</v>
      </c>
      <c r="I115" s="147">
        <f>'Corporate V2'!U355-'Ouputs to Excels'!$P115</f>
        <v>2.3570000000000002</v>
      </c>
      <c r="J115" s="147">
        <f>'Corporate V2'!X355-'Ouputs to Excels'!$P115</f>
        <v>2.9390000000000001</v>
      </c>
      <c r="K115" s="147">
        <f>'Corporate V2'!AA355-'Ouputs to Excels'!$P115</f>
        <v>4.3440000000000003</v>
      </c>
      <c r="L115" s="147">
        <f>'Corporate V2'!AA355-'Ouputs to Excels'!$P115</f>
        <v>4.3440000000000003</v>
      </c>
      <c r="M115" s="147">
        <f>'Corporate V2'!AD355-'Ouputs to Excels'!$P115</f>
        <v>5.7489999999999997</v>
      </c>
      <c r="N115" s="147">
        <f>'Corporate V2'!AD355-'Ouputs to Excels'!$P115</f>
        <v>5.7489999999999997</v>
      </c>
      <c r="O115" s="147">
        <f t="shared" si="6"/>
        <v>8.7114052447314663</v>
      </c>
      <c r="P115" s="147">
        <f>'Corporate V2'!C355</f>
        <v>5.0000000000000001E-3</v>
      </c>
      <c r="R115" s="366"/>
      <c r="S115" s="377"/>
      <c r="T115" s="377"/>
      <c r="U115" s="383">
        <f t="shared" si="7"/>
        <v>6</v>
      </c>
      <c r="V115" s="381">
        <f t="shared" si="8"/>
        <v>42566</v>
      </c>
      <c r="W115" s="380">
        <v>8.7164052447314671</v>
      </c>
    </row>
    <row r="116" spans="3:23" ht="14.4">
      <c r="C116" s="4">
        <v>42573</v>
      </c>
      <c r="D116" s="147">
        <f>'Corporate V2'!F356-'Ouputs to Excels'!$P116</f>
        <v>0.56340000000000001</v>
      </c>
      <c r="E116" s="147">
        <f>'Corporate V2'!I356-'Ouputs to Excels'!$P116</f>
        <v>0.86219999999999997</v>
      </c>
      <c r="F116" s="147">
        <f>'Corporate V2'!L356-'Ouputs to Excels'!$P116</f>
        <v>1.1609999999999998</v>
      </c>
      <c r="G116" s="147">
        <f>'Corporate V2'!O356-'Ouputs to Excels'!$P116</f>
        <v>1.4209999999999998</v>
      </c>
      <c r="H116" s="147">
        <f>'Corporate V2'!R356-'Ouputs to Excels'!$P116</f>
        <v>1.6809999999999998</v>
      </c>
      <c r="I116" s="147">
        <f>'Corporate V2'!U356-'Ouputs to Excels'!$P116</f>
        <v>2.2795000000000001</v>
      </c>
      <c r="J116" s="147">
        <f>'Corporate V2'!X356-'Ouputs to Excels'!$P116</f>
        <v>2.8780000000000001</v>
      </c>
      <c r="K116" s="147">
        <f>'Corporate V2'!AA356-'Ouputs to Excels'!$P116</f>
        <v>4.2559999999999993</v>
      </c>
      <c r="L116" s="147">
        <f>'Corporate V2'!AA356-'Ouputs to Excels'!$P116</f>
        <v>4.2559999999999993</v>
      </c>
      <c r="M116" s="147">
        <f>'Corporate V2'!AD356-'Ouputs to Excels'!$P116</f>
        <v>5.6339999999999995</v>
      </c>
      <c r="N116" s="147">
        <f>'Corporate V2'!AD356-'Ouputs to Excels'!$P116</f>
        <v>5.6339999999999995</v>
      </c>
      <c r="O116" s="147">
        <f t="shared" si="6"/>
        <v>8.7474052447314676</v>
      </c>
      <c r="P116" s="147">
        <f>'Corporate V2'!C356</f>
        <v>-3.1E-2</v>
      </c>
      <c r="R116" s="366"/>
      <c r="S116" s="377"/>
      <c r="T116" s="377"/>
      <c r="U116" s="383">
        <f t="shared" si="7"/>
        <v>6</v>
      </c>
      <c r="V116" s="381">
        <f t="shared" si="8"/>
        <v>42573</v>
      </c>
      <c r="W116" s="380">
        <v>8.7164052447314671</v>
      </c>
    </row>
    <row r="117" spans="3:23" ht="14.4">
      <c r="C117" s="4">
        <v>42580</v>
      </c>
      <c r="D117" s="147">
        <f>'Corporate V2'!F357-'Ouputs to Excels'!$P117</f>
        <v>0.5827</v>
      </c>
      <c r="E117" s="147">
        <f>'Corporate V2'!I357-'Ouputs to Excels'!$P117</f>
        <v>0.88185000000000002</v>
      </c>
      <c r="F117" s="147">
        <f>'Corporate V2'!L357-'Ouputs to Excels'!$P117</f>
        <v>1.181</v>
      </c>
      <c r="G117" s="147">
        <f>'Corporate V2'!O357-'Ouputs to Excels'!$P117</f>
        <v>1.431</v>
      </c>
      <c r="H117" s="147">
        <f>'Corporate V2'!R357-'Ouputs to Excels'!$P117</f>
        <v>1.681</v>
      </c>
      <c r="I117" s="147">
        <f>'Corporate V2'!U357-'Ouputs to Excels'!$P117</f>
        <v>2.2974999999999999</v>
      </c>
      <c r="J117" s="147">
        <f>'Corporate V2'!X357-'Ouputs to Excels'!$P117</f>
        <v>2.9140000000000001</v>
      </c>
      <c r="K117" s="147">
        <f>'Corporate V2'!AA357-'Ouputs to Excels'!$P117</f>
        <v>4.3535000000000004</v>
      </c>
      <c r="L117" s="147">
        <f>'Corporate V2'!AA357-'Ouputs to Excels'!$P117</f>
        <v>4.3535000000000004</v>
      </c>
      <c r="M117" s="147">
        <f>'Corporate V2'!AD357-'Ouputs to Excels'!$P117</f>
        <v>5.7929999999999993</v>
      </c>
      <c r="N117" s="147">
        <f>'Corporate V2'!AD357-'Ouputs to Excels'!$P117</f>
        <v>5.7929999999999993</v>
      </c>
      <c r="O117" s="147">
        <f t="shared" si="6"/>
        <v>8.802179618470829</v>
      </c>
      <c r="P117" s="147">
        <f>'Corporate V2'!C357</f>
        <v>-0.121</v>
      </c>
      <c r="R117" s="366"/>
      <c r="S117" s="377"/>
      <c r="T117" s="377"/>
      <c r="U117" s="383">
        <f t="shared" si="7"/>
        <v>6</v>
      </c>
      <c r="V117" s="381">
        <f t="shared" si="8"/>
        <v>42580</v>
      </c>
      <c r="W117" s="380">
        <v>8.6811796184708285</v>
      </c>
    </row>
    <row r="118" spans="3:23" ht="14.4">
      <c r="C118" s="4">
        <v>42587</v>
      </c>
      <c r="D118" s="147">
        <f>'Corporate V2'!F358-'Ouputs to Excels'!$P118</f>
        <v>0.56240000000000001</v>
      </c>
      <c r="E118" s="147">
        <f>'Corporate V2'!I358-'Ouputs to Excels'!$P118</f>
        <v>0.86519999999999997</v>
      </c>
      <c r="F118" s="147">
        <f>'Corporate V2'!L358-'Ouputs to Excels'!$P118</f>
        <v>1.1680000000000001</v>
      </c>
      <c r="G118" s="147">
        <f>'Corporate V2'!O358-'Ouputs to Excels'!$P118</f>
        <v>1.4180000000000001</v>
      </c>
      <c r="H118" s="147">
        <f>'Corporate V2'!R358-'Ouputs to Excels'!$P118</f>
        <v>1.6680000000000001</v>
      </c>
      <c r="I118" s="147">
        <f>'Corporate V2'!U358-'Ouputs to Excels'!$P118</f>
        <v>2.2254999999999998</v>
      </c>
      <c r="J118" s="147">
        <f>'Corporate V2'!X358-'Ouputs to Excels'!$P118</f>
        <v>2.7829999999999999</v>
      </c>
      <c r="K118" s="147">
        <f>'Corporate V2'!AA358-'Ouputs to Excels'!$P118</f>
        <v>4.2009999999999996</v>
      </c>
      <c r="L118" s="147">
        <f>'Corporate V2'!AA358-'Ouputs to Excels'!$P118</f>
        <v>4.2009999999999996</v>
      </c>
      <c r="M118" s="147">
        <f>'Corporate V2'!AD358-'Ouputs to Excels'!$P118</f>
        <v>5.6189999999999998</v>
      </c>
      <c r="N118" s="147">
        <f>'Corporate V2'!AD358-'Ouputs to Excels'!$P118</f>
        <v>5.6189999999999998</v>
      </c>
      <c r="O118" s="147">
        <f t="shared" si="6"/>
        <v>8.7491796184708281</v>
      </c>
      <c r="P118" s="147">
        <f>'Corporate V2'!C358</f>
        <v>-6.8000000000000005E-2</v>
      </c>
      <c r="R118" s="366"/>
      <c r="S118" s="377"/>
      <c r="T118" s="377"/>
      <c r="U118" s="383">
        <f t="shared" si="7"/>
        <v>6</v>
      </c>
      <c r="V118" s="381">
        <f t="shared" si="8"/>
        <v>42587</v>
      </c>
      <c r="W118" s="380">
        <v>8.6811796184708285</v>
      </c>
    </row>
    <row r="119" spans="3:23" ht="14.4">
      <c r="C119" s="4">
        <v>42594</v>
      </c>
      <c r="D119" s="147">
        <f>'Corporate V2'!F359-'Ouputs to Excels'!$P119</f>
        <v>0.57369999999999999</v>
      </c>
      <c r="E119" s="147">
        <f>'Corporate V2'!I359-'Ouputs to Excels'!$P119</f>
        <v>0.85685</v>
      </c>
      <c r="F119" s="147">
        <f>'Corporate V2'!L359-'Ouputs to Excels'!$P119</f>
        <v>1.1400000000000001</v>
      </c>
      <c r="G119" s="147">
        <f>'Corporate V2'!O359-'Ouputs to Excels'!$P119</f>
        <v>1.3900000000000001</v>
      </c>
      <c r="H119" s="147">
        <f>'Corporate V2'!R359-'Ouputs to Excels'!$P119</f>
        <v>1.6400000000000001</v>
      </c>
      <c r="I119" s="147">
        <f>'Corporate V2'!U359-'Ouputs to Excels'!$P119</f>
        <v>2.1869999999999998</v>
      </c>
      <c r="J119" s="147">
        <f>'Corporate V2'!X359-'Ouputs to Excels'!$P119</f>
        <v>2.734</v>
      </c>
      <c r="K119" s="147">
        <f>'Corporate V2'!AA359-'Ouputs to Excels'!$P119</f>
        <v>4.0435000000000008</v>
      </c>
      <c r="L119" s="147">
        <f>'Corporate V2'!AA359-'Ouputs to Excels'!$P119</f>
        <v>4.0435000000000008</v>
      </c>
      <c r="M119" s="147">
        <f>'Corporate V2'!AD359-'Ouputs to Excels'!$P119</f>
        <v>5.3530000000000006</v>
      </c>
      <c r="N119" s="147">
        <f>'Corporate V2'!AD359-'Ouputs to Excels'!$P119</f>
        <v>5.3530000000000006</v>
      </c>
      <c r="O119" s="147">
        <f t="shared" si="6"/>
        <v>8.791179618470828</v>
      </c>
      <c r="P119" s="147">
        <f>'Corporate V2'!C359</f>
        <v>-0.11</v>
      </c>
      <c r="R119" s="366"/>
      <c r="S119" s="377"/>
      <c r="T119" s="377"/>
      <c r="U119" s="383">
        <f t="shared" si="7"/>
        <v>6</v>
      </c>
      <c r="V119" s="381">
        <f t="shared" si="8"/>
        <v>42594</v>
      </c>
      <c r="W119" s="380">
        <v>8.6811796184708285</v>
      </c>
    </row>
    <row r="120" spans="3:23" ht="14.4">
      <c r="C120" s="4">
        <v>42601</v>
      </c>
      <c r="D120" s="147">
        <f>'Corporate V2'!F360-'Ouputs to Excels'!$P120</f>
        <v>0.55280000000000007</v>
      </c>
      <c r="E120" s="147">
        <f>'Corporate V2'!I360-'Ouputs to Excels'!$P120</f>
        <v>0.83340000000000014</v>
      </c>
      <c r="F120" s="147">
        <f>'Corporate V2'!L360-'Ouputs to Excels'!$P120</f>
        <v>1.1140000000000001</v>
      </c>
      <c r="G120" s="147">
        <f>'Corporate V2'!O360-'Ouputs to Excels'!$P120</f>
        <v>1.3640000000000001</v>
      </c>
      <c r="H120" s="147">
        <f>'Corporate V2'!R360-'Ouputs to Excels'!$P120</f>
        <v>1.6140000000000001</v>
      </c>
      <c r="I120" s="147">
        <f>'Corporate V2'!U360-'Ouputs to Excels'!$P120</f>
        <v>2.1239999999999997</v>
      </c>
      <c r="J120" s="147">
        <f>'Corporate V2'!X360-'Ouputs to Excels'!$P120</f>
        <v>2.6339999999999999</v>
      </c>
      <c r="K120" s="147">
        <f>'Corporate V2'!AA360-'Ouputs to Excels'!$P120</f>
        <v>3.9144999999999994</v>
      </c>
      <c r="L120" s="147">
        <f>'Corporate V2'!AA360-'Ouputs to Excels'!$P120</f>
        <v>3.9144999999999994</v>
      </c>
      <c r="M120" s="147">
        <f>'Corporate V2'!AD360-'Ouputs to Excels'!$P120</f>
        <v>5.1949999999999994</v>
      </c>
      <c r="N120" s="147">
        <f>'Corporate V2'!AD360-'Ouputs to Excels'!$P120</f>
        <v>5.1949999999999994</v>
      </c>
      <c r="O120" s="147">
        <f t="shared" si="6"/>
        <v>8.7151796184708292</v>
      </c>
      <c r="P120" s="147">
        <f>'Corporate V2'!C360</f>
        <v>-3.4000000000000002E-2</v>
      </c>
      <c r="R120" s="366"/>
      <c r="S120" s="377"/>
      <c r="T120" s="377"/>
      <c r="U120" s="383">
        <f t="shared" si="7"/>
        <v>6</v>
      </c>
      <c r="V120" s="381">
        <f t="shared" si="8"/>
        <v>42601</v>
      </c>
      <c r="W120" s="380">
        <v>8.6811796184708285</v>
      </c>
    </row>
    <row r="121" spans="3:23" ht="14.4">
      <c r="C121" s="4">
        <v>42608</v>
      </c>
      <c r="D121" s="147">
        <f>'Corporate V2'!F361-'Ouputs to Excels'!$P121</f>
        <v>0.55909999999999993</v>
      </c>
      <c r="E121" s="147">
        <f>'Corporate V2'!I361-'Ouputs to Excels'!$P121</f>
        <v>0.83604999999999996</v>
      </c>
      <c r="F121" s="147">
        <f>'Corporate V2'!L361-'Ouputs to Excels'!$P121</f>
        <v>1.113</v>
      </c>
      <c r="G121" s="147">
        <f>'Corporate V2'!O361-'Ouputs to Excels'!$P121</f>
        <v>1.363</v>
      </c>
      <c r="H121" s="147">
        <f>'Corporate V2'!R361-'Ouputs to Excels'!$P121</f>
        <v>1.613</v>
      </c>
      <c r="I121" s="147">
        <f>'Corporate V2'!U361-'Ouputs to Excels'!$P121</f>
        <v>2.1179999999999999</v>
      </c>
      <c r="J121" s="147">
        <f>'Corporate V2'!X361-'Ouputs to Excels'!$P121</f>
        <v>2.6229999999999998</v>
      </c>
      <c r="K121" s="147">
        <f>'Corporate V2'!AA361-'Ouputs to Excels'!$P121</f>
        <v>3.8859999999999997</v>
      </c>
      <c r="L121" s="147">
        <f>'Corporate V2'!AA361-'Ouputs to Excels'!$P121</f>
        <v>3.8859999999999997</v>
      </c>
      <c r="M121" s="147">
        <f>'Corporate V2'!AD361-'Ouputs to Excels'!$P121</f>
        <v>5.149</v>
      </c>
      <c r="N121" s="147">
        <f>'Corporate V2'!AD361-'Ouputs to Excels'!$P121</f>
        <v>5.149</v>
      </c>
      <c r="O121" s="147">
        <f t="shared" si="6"/>
        <v>8.7541796184708289</v>
      </c>
      <c r="P121" s="147">
        <f>'Corporate V2'!C361</f>
        <v>-7.2999999999999995E-2</v>
      </c>
      <c r="R121" s="366"/>
      <c r="S121" s="377"/>
      <c r="T121" s="377"/>
      <c r="U121" s="383">
        <f t="shared" si="7"/>
        <v>6</v>
      </c>
      <c r="V121" s="381">
        <f t="shared" si="8"/>
        <v>42608</v>
      </c>
      <c r="W121" s="380">
        <v>8.6811796184708285</v>
      </c>
    </row>
    <row r="122" spans="3:23" ht="14.4">
      <c r="C122" s="4">
        <v>42615</v>
      </c>
      <c r="D122" s="147">
        <f>'Corporate V2'!F362-'Ouputs to Excels'!$P122</f>
        <v>0.61630000000000007</v>
      </c>
      <c r="E122" s="147">
        <f>'Corporate V2'!I362-'Ouputs to Excels'!$P122</f>
        <v>0.87565000000000015</v>
      </c>
      <c r="F122" s="147">
        <f>'Corporate V2'!L362-'Ouputs to Excels'!$P122</f>
        <v>1.135</v>
      </c>
      <c r="G122" s="147">
        <f>'Corporate V2'!O362-'Ouputs to Excels'!$P122</f>
        <v>1.395</v>
      </c>
      <c r="H122" s="147">
        <f>'Corporate V2'!R362-'Ouputs to Excels'!$P122</f>
        <v>1.655</v>
      </c>
      <c r="I122" s="147">
        <f>'Corporate V2'!U362-'Ouputs to Excels'!$P122</f>
        <v>2.1229999999999998</v>
      </c>
      <c r="J122" s="147">
        <f>'Corporate V2'!X362-'Ouputs to Excels'!$P122</f>
        <v>2.5909999999999997</v>
      </c>
      <c r="K122" s="147">
        <f>'Corporate V2'!AA362-'Ouputs to Excels'!$P122</f>
        <v>3.7454999999999998</v>
      </c>
      <c r="L122" s="147">
        <f>'Corporate V2'!AA362-'Ouputs to Excels'!$P122</f>
        <v>3.7454999999999998</v>
      </c>
      <c r="M122" s="147">
        <f>'Corporate V2'!AD362-'Ouputs to Excels'!$P122</f>
        <v>4.9000000000000004</v>
      </c>
      <c r="N122" s="147">
        <f>'Corporate V2'!AD362-'Ouputs to Excels'!$P122</f>
        <v>4.9000000000000004</v>
      </c>
      <c r="O122" s="147">
        <f t="shared" si="6"/>
        <v>8.908827435663591</v>
      </c>
      <c r="P122" s="147">
        <f>'Corporate V2'!C362</f>
        <v>-4.4999999999999998E-2</v>
      </c>
      <c r="R122" s="366"/>
      <c r="S122" s="377"/>
      <c r="T122" s="377"/>
      <c r="U122" s="383">
        <f t="shared" si="7"/>
        <v>6</v>
      </c>
      <c r="V122" s="381">
        <f t="shared" si="8"/>
        <v>42615</v>
      </c>
      <c r="W122" s="380">
        <v>8.8638274356635911</v>
      </c>
    </row>
    <row r="123" spans="3:23" ht="14.4">
      <c r="C123" s="4">
        <v>42622</v>
      </c>
      <c r="D123" s="147">
        <f>'Corporate V2'!F363-'Ouputs to Excels'!$P123</f>
        <v>0.6129</v>
      </c>
      <c r="E123" s="147">
        <f>'Corporate V2'!I363-'Ouputs to Excels'!$P123</f>
        <v>0.86695</v>
      </c>
      <c r="F123" s="147">
        <f>'Corporate V2'!L363-'Ouputs to Excels'!$P123</f>
        <v>1.121</v>
      </c>
      <c r="G123" s="147">
        <f>'Corporate V2'!O363-'Ouputs to Excels'!$P123</f>
        <v>1.3860000000000001</v>
      </c>
      <c r="H123" s="147">
        <f>'Corporate V2'!R363-'Ouputs to Excels'!$P123</f>
        <v>1.651</v>
      </c>
      <c r="I123" s="147">
        <f>'Corporate V2'!U363-'Ouputs to Excels'!$P123</f>
        <v>2.1030000000000002</v>
      </c>
      <c r="J123" s="147">
        <f>'Corporate V2'!X363-'Ouputs to Excels'!$P123</f>
        <v>2.5550000000000002</v>
      </c>
      <c r="K123" s="147">
        <f>'Corporate V2'!AA363-'Ouputs to Excels'!$P123</f>
        <v>3.7610000000000001</v>
      </c>
      <c r="L123" s="147">
        <f>'Corporate V2'!AA363-'Ouputs to Excels'!$P123</f>
        <v>3.7610000000000001</v>
      </c>
      <c r="M123" s="147">
        <f>'Corporate V2'!AD363-'Ouputs to Excels'!$P123</f>
        <v>4.9669999999999996</v>
      </c>
      <c r="N123" s="147">
        <f>'Corporate V2'!AD363-'Ouputs to Excels'!$P123</f>
        <v>4.9669999999999996</v>
      </c>
      <c r="O123" s="147">
        <f t="shared" si="6"/>
        <v>8.8548274356635908</v>
      </c>
      <c r="P123" s="147">
        <f>'Corporate V2'!C363</f>
        <v>8.9999999999999993E-3</v>
      </c>
      <c r="R123" s="366"/>
      <c r="S123" s="377"/>
      <c r="T123" s="377"/>
      <c r="U123" s="383">
        <f t="shared" si="7"/>
        <v>6</v>
      </c>
      <c r="V123" s="381">
        <f t="shared" si="8"/>
        <v>42622</v>
      </c>
      <c r="W123" s="380">
        <v>8.8638274356635911</v>
      </c>
    </row>
    <row r="124" spans="3:23" ht="14.4">
      <c r="C124" s="4">
        <v>42629</v>
      </c>
      <c r="D124" s="147">
        <f>'Corporate V2'!F364-'Ouputs to Excels'!$P124</f>
        <v>0.62509999999999999</v>
      </c>
      <c r="E124" s="147">
        <f>'Corporate V2'!I364-'Ouputs to Excels'!$P124</f>
        <v>0.89454999999999996</v>
      </c>
      <c r="F124" s="147">
        <f>'Corporate V2'!L364-'Ouputs to Excels'!$P124</f>
        <v>1.1639999999999999</v>
      </c>
      <c r="G124" s="147">
        <f>'Corporate V2'!O364-'Ouputs to Excels'!$P124</f>
        <v>1.429</v>
      </c>
      <c r="H124" s="147">
        <f>'Corporate V2'!R364-'Ouputs to Excels'!$P124</f>
        <v>1.694</v>
      </c>
      <c r="I124" s="147">
        <f>'Corporate V2'!U364-'Ouputs to Excels'!$P124</f>
        <v>2.2190000000000003</v>
      </c>
      <c r="J124" s="147">
        <f>'Corporate V2'!X364-'Ouputs to Excels'!$P124</f>
        <v>2.7440000000000002</v>
      </c>
      <c r="K124" s="147">
        <f>'Corporate V2'!AA364-'Ouputs to Excels'!$P124</f>
        <v>4.0739999999999998</v>
      </c>
      <c r="L124" s="147">
        <f>'Corporate V2'!AA364-'Ouputs to Excels'!$P124</f>
        <v>4.0739999999999998</v>
      </c>
      <c r="M124" s="147">
        <f>'Corporate V2'!AD364-'Ouputs to Excels'!$P124</f>
        <v>5.4039999999999999</v>
      </c>
      <c r="N124" s="147">
        <f>'Corporate V2'!AD364-'Ouputs to Excels'!$P124</f>
        <v>5.4039999999999999</v>
      </c>
      <c r="O124" s="147">
        <f t="shared" si="6"/>
        <v>8.8578274356635909</v>
      </c>
      <c r="P124" s="147">
        <f>'Corporate V2'!C364</f>
        <v>6.0000000000000001E-3</v>
      </c>
      <c r="R124" s="366"/>
      <c r="S124" s="377"/>
      <c r="T124" s="377"/>
      <c r="U124" s="383">
        <f t="shared" si="7"/>
        <v>6</v>
      </c>
      <c r="V124" s="381">
        <f t="shared" si="8"/>
        <v>42629</v>
      </c>
      <c r="W124" s="380">
        <v>8.8638274356635911</v>
      </c>
    </row>
    <row r="125" spans="3:23" ht="14.4">
      <c r="C125" s="4">
        <v>42636</v>
      </c>
      <c r="D125" s="147">
        <f>'Corporate V2'!F365-'Ouputs to Excels'!$P125</f>
        <v>0.64599999999999991</v>
      </c>
      <c r="E125" s="147">
        <f>'Corporate V2'!I365-'Ouputs to Excels'!$P125</f>
        <v>0.91949999999999998</v>
      </c>
      <c r="F125" s="147">
        <f>'Corporate V2'!L365-'Ouputs to Excels'!$P125</f>
        <v>1.1930000000000001</v>
      </c>
      <c r="G125" s="147">
        <f>'Corporate V2'!O365-'Ouputs to Excels'!$P125</f>
        <v>1.4530000000000001</v>
      </c>
      <c r="H125" s="147">
        <f>'Corporate V2'!R365-'Ouputs to Excels'!$P125</f>
        <v>1.7129999999999999</v>
      </c>
      <c r="I125" s="147">
        <f>'Corporate V2'!U365-'Ouputs to Excels'!$P125</f>
        <v>2.2229999999999999</v>
      </c>
      <c r="J125" s="147">
        <f>'Corporate V2'!X365-'Ouputs to Excels'!$P125</f>
        <v>2.7330000000000001</v>
      </c>
      <c r="K125" s="147">
        <f>'Corporate V2'!AA365-'Ouputs to Excels'!$P125</f>
        <v>3.9980000000000002</v>
      </c>
      <c r="L125" s="147">
        <f>'Corporate V2'!AA365-'Ouputs to Excels'!$P125</f>
        <v>3.9980000000000002</v>
      </c>
      <c r="M125" s="147">
        <f>'Corporate V2'!AD365-'Ouputs to Excels'!$P125</f>
        <v>5.2629999999999999</v>
      </c>
      <c r="N125" s="147">
        <f>'Corporate V2'!AD365-'Ouputs to Excels'!$P125</f>
        <v>5.2629999999999999</v>
      </c>
      <c r="O125" s="147">
        <f t="shared" si="6"/>
        <v>8.9468274356635913</v>
      </c>
      <c r="P125" s="147">
        <f>'Corporate V2'!C365</f>
        <v>-8.3000000000000004E-2</v>
      </c>
      <c r="R125" s="366"/>
      <c r="S125" s="377"/>
      <c r="T125" s="377"/>
      <c r="U125" s="383">
        <f t="shared" si="7"/>
        <v>6</v>
      </c>
      <c r="V125" s="381">
        <f t="shared" si="8"/>
        <v>42636</v>
      </c>
      <c r="W125" s="380">
        <v>8.8638274356635911</v>
      </c>
    </row>
    <row r="126" spans="3:23" ht="14.4">
      <c r="C126" s="4">
        <v>42643</v>
      </c>
      <c r="D126" s="147">
        <f>'Corporate V2'!F366-'Ouputs to Excels'!$P126</f>
        <v>0.65280000000000005</v>
      </c>
      <c r="E126" s="147">
        <f>'Corporate V2'!I366-'Ouputs to Excels'!$P126</f>
        <v>0.93240000000000001</v>
      </c>
      <c r="F126" s="147">
        <f>'Corporate V2'!L366-'Ouputs to Excels'!$P126</f>
        <v>1.2120000000000002</v>
      </c>
      <c r="G126" s="147">
        <f>'Corporate V2'!O366-'Ouputs to Excels'!$P126</f>
        <v>1.4670000000000001</v>
      </c>
      <c r="H126" s="147">
        <f>'Corporate V2'!R366-'Ouputs to Excels'!$P126</f>
        <v>1.722</v>
      </c>
      <c r="I126" s="147">
        <f>'Corporate V2'!U366-'Ouputs to Excels'!$P126</f>
        <v>2.3019999999999996</v>
      </c>
      <c r="J126" s="147">
        <f>'Corporate V2'!X366-'Ouputs to Excels'!$P126</f>
        <v>2.8819999999999997</v>
      </c>
      <c r="K126" s="147">
        <f>'Corporate V2'!AA366-'Ouputs to Excels'!$P126</f>
        <v>4.2119999999999997</v>
      </c>
      <c r="L126" s="147">
        <f>'Corporate V2'!AA366-'Ouputs to Excels'!$P126</f>
        <v>4.2119999999999997</v>
      </c>
      <c r="M126" s="147">
        <f>'Corporate V2'!AD366-'Ouputs to Excels'!$P126</f>
        <v>5.5419999999999998</v>
      </c>
      <c r="N126" s="147">
        <f>'Corporate V2'!AD366-'Ouputs to Excels'!$P126</f>
        <v>5.5419999999999998</v>
      </c>
      <c r="O126" s="147">
        <f t="shared" si="6"/>
        <v>8.9891974892948827</v>
      </c>
      <c r="P126" s="147">
        <f>'Corporate V2'!C366</f>
        <v>-0.122</v>
      </c>
      <c r="R126" s="366"/>
      <c r="S126" s="377"/>
      <c r="T126" s="377"/>
      <c r="U126" s="383">
        <f t="shared" si="7"/>
        <v>6</v>
      </c>
      <c r="V126" s="381">
        <f t="shared" si="8"/>
        <v>42643</v>
      </c>
      <c r="W126" s="380">
        <v>8.8671974892948828</v>
      </c>
    </row>
    <row r="127" spans="3:23" ht="14.4">
      <c r="C127" s="4">
        <v>42650</v>
      </c>
      <c r="D127" s="147">
        <f>'Corporate V2'!F367-'Ouputs to Excels'!$P127</f>
        <v>0.64080000000000004</v>
      </c>
      <c r="E127" s="147">
        <f>'Corporate V2'!I367-'Ouputs to Excels'!$P127</f>
        <v>0.89639999999999997</v>
      </c>
      <c r="F127" s="147">
        <f>'Corporate V2'!L367-'Ouputs to Excels'!$P127</f>
        <v>1.1519999999999999</v>
      </c>
      <c r="G127" s="147">
        <f>'Corporate V2'!O367-'Ouputs to Excels'!$P127</f>
        <v>1.4219999999999999</v>
      </c>
      <c r="H127" s="147">
        <f>'Corporate V2'!R367-'Ouputs to Excels'!$P127</f>
        <v>1.6919999999999999</v>
      </c>
      <c r="I127" s="147">
        <f>'Corporate V2'!U367-'Ouputs to Excels'!$P127</f>
        <v>2.2070000000000003</v>
      </c>
      <c r="J127" s="147">
        <f>'Corporate V2'!X367-'Ouputs to Excels'!$P127</f>
        <v>2.7220000000000004</v>
      </c>
      <c r="K127" s="147">
        <f>'Corporate V2'!AA367-'Ouputs to Excels'!$P127</f>
        <v>4.0170000000000003</v>
      </c>
      <c r="L127" s="147">
        <f>'Corporate V2'!AA367-'Ouputs to Excels'!$P127</f>
        <v>4.0170000000000003</v>
      </c>
      <c r="M127" s="147">
        <f>'Corporate V2'!AD367-'Ouputs to Excels'!$P127</f>
        <v>5.3120000000000003</v>
      </c>
      <c r="N127" s="147">
        <f>'Corporate V2'!AD367-'Ouputs to Excels'!$P127</f>
        <v>5.3120000000000003</v>
      </c>
      <c r="O127" s="147">
        <f t="shared" si="6"/>
        <v>8.8491974892948821</v>
      </c>
      <c r="P127" s="147">
        <f>'Corporate V2'!C367</f>
        <v>1.7999999999999999E-2</v>
      </c>
      <c r="R127" s="366"/>
      <c r="S127" s="377"/>
      <c r="T127" s="377"/>
      <c r="U127" s="383">
        <f t="shared" si="7"/>
        <v>6</v>
      </c>
      <c r="V127" s="381">
        <f t="shared" si="8"/>
        <v>42650</v>
      </c>
      <c r="W127" s="380">
        <v>8.8671974892948828</v>
      </c>
    </row>
    <row r="128" spans="3:23" ht="14.4">
      <c r="C128" s="4">
        <v>42657</v>
      </c>
      <c r="D128" s="147">
        <f>'Corporate V2'!F368-'Ouputs to Excels'!$P128</f>
        <v>0.63829999999999998</v>
      </c>
      <c r="E128" s="147">
        <f>'Corporate V2'!I368-'Ouputs to Excels'!$P128</f>
        <v>0.89114999999999989</v>
      </c>
      <c r="F128" s="147">
        <f>'Corporate V2'!L368-'Ouputs to Excels'!$P128</f>
        <v>1.1439999999999999</v>
      </c>
      <c r="G128" s="147">
        <f>'Corporate V2'!O368-'Ouputs to Excels'!$P128</f>
        <v>1.4139999999999999</v>
      </c>
      <c r="H128" s="147">
        <f>'Corporate V2'!R368-'Ouputs to Excels'!$P128</f>
        <v>1.6839999999999999</v>
      </c>
      <c r="I128" s="147">
        <f>'Corporate V2'!U368-'Ouputs to Excels'!$P128</f>
        <v>2.1739999999999999</v>
      </c>
      <c r="J128" s="147">
        <f>'Corporate V2'!X368-'Ouputs to Excels'!$P128</f>
        <v>2.6640000000000001</v>
      </c>
      <c r="K128" s="147">
        <f>'Corporate V2'!AA368-'Ouputs to Excels'!$P128</f>
        <v>3.8540000000000001</v>
      </c>
      <c r="L128" s="147">
        <f>'Corporate V2'!AA368-'Ouputs to Excels'!$P128</f>
        <v>3.8540000000000001</v>
      </c>
      <c r="M128" s="147">
        <f>'Corporate V2'!AD368-'Ouputs to Excels'!$P128</f>
        <v>5.0439999999999996</v>
      </c>
      <c r="N128" s="147">
        <f>'Corporate V2'!AD368-'Ouputs to Excels'!$P128</f>
        <v>5.0439999999999996</v>
      </c>
      <c r="O128" s="147">
        <f t="shared" si="6"/>
        <v>8.8111974892948837</v>
      </c>
      <c r="P128" s="147">
        <f>'Corporate V2'!C368</f>
        <v>5.6000000000000001E-2</v>
      </c>
      <c r="R128" s="366"/>
      <c r="S128" s="377"/>
      <c r="T128" s="377"/>
      <c r="U128" s="383">
        <f t="shared" si="7"/>
        <v>6</v>
      </c>
      <c r="V128" s="381">
        <f t="shared" si="8"/>
        <v>42657</v>
      </c>
      <c r="W128" s="380">
        <v>8.8671974892948828</v>
      </c>
    </row>
    <row r="129" spans="3:23" ht="14.4">
      <c r="C129" s="4">
        <v>42664</v>
      </c>
      <c r="D129" s="147">
        <f>'Corporate V2'!F369-'Ouputs to Excels'!$P129</f>
        <v>0.63670000000000004</v>
      </c>
      <c r="E129" s="147">
        <f>'Corporate V2'!I369-'Ouputs to Excels'!$P129</f>
        <v>0.89085000000000003</v>
      </c>
      <c r="F129" s="147">
        <f>'Corporate V2'!L369-'Ouputs to Excels'!$P129</f>
        <v>1.145</v>
      </c>
      <c r="G129" s="147">
        <f>'Corporate V2'!O369-'Ouputs to Excels'!$P129</f>
        <v>1.415</v>
      </c>
      <c r="H129" s="147">
        <f>'Corporate V2'!R369-'Ouputs to Excels'!$P129</f>
        <v>1.6850000000000001</v>
      </c>
      <c r="I129" s="147">
        <f>'Corporate V2'!U369-'Ouputs to Excels'!$P129</f>
        <v>2.14</v>
      </c>
      <c r="J129" s="147">
        <f>'Corporate V2'!X369-'Ouputs to Excels'!$P129</f>
        <v>2.5950000000000002</v>
      </c>
      <c r="K129" s="147">
        <f>'Corporate V2'!AA369-'Ouputs to Excels'!$P129</f>
        <v>3.6799999999999997</v>
      </c>
      <c r="L129" s="147">
        <f>'Corporate V2'!AA369-'Ouputs to Excels'!$P129</f>
        <v>3.6799999999999997</v>
      </c>
      <c r="M129" s="147">
        <f>'Corporate V2'!AD369-'Ouputs to Excels'!$P129</f>
        <v>4.7649999999999997</v>
      </c>
      <c r="N129" s="147">
        <f>'Corporate V2'!AD369-'Ouputs to Excels'!$P129</f>
        <v>4.7649999999999997</v>
      </c>
      <c r="O129" s="147">
        <f t="shared" si="6"/>
        <v>8.862197489294882</v>
      </c>
      <c r="P129" s="147">
        <f>'Corporate V2'!C369</f>
        <v>5.0000000000000001E-3</v>
      </c>
      <c r="R129" s="366"/>
      <c r="S129" s="377"/>
      <c r="T129" s="377"/>
      <c r="U129" s="383">
        <f t="shared" si="7"/>
        <v>6</v>
      </c>
      <c r="V129" s="381">
        <f t="shared" si="8"/>
        <v>42664</v>
      </c>
      <c r="W129" s="380">
        <v>8.8671974892948828</v>
      </c>
    </row>
    <row r="130" spans="3:23" ht="14.4">
      <c r="C130" s="4">
        <v>42671</v>
      </c>
      <c r="D130" s="147">
        <f>'Corporate V2'!F370-'Ouputs to Excels'!$P130</f>
        <v>0.65079999999999993</v>
      </c>
      <c r="E130" s="147">
        <f>'Corporate V2'!I370-'Ouputs to Excels'!$P130</f>
        <v>0.88739999999999986</v>
      </c>
      <c r="F130" s="147">
        <f>'Corporate V2'!L370-'Ouputs to Excels'!$P130</f>
        <v>1.1240000000000001</v>
      </c>
      <c r="G130" s="147">
        <f>'Corporate V2'!O370-'Ouputs to Excels'!$P130</f>
        <v>1.4090000000000003</v>
      </c>
      <c r="H130" s="147">
        <f>'Corporate V2'!R370-'Ouputs to Excels'!$P130</f>
        <v>1.6940000000000002</v>
      </c>
      <c r="I130" s="147">
        <f>'Corporate V2'!U370-'Ouputs to Excels'!$P130</f>
        <v>2.089</v>
      </c>
      <c r="J130" s="147">
        <f>'Corporate V2'!X370-'Ouputs to Excels'!$P130</f>
        <v>2.484</v>
      </c>
      <c r="K130" s="147">
        <f>'Corporate V2'!AA370-'Ouputs to Excels'!$P130</f>
        <v>3.6190000000000002</v>
      </c>
      <c r="L130" s="147">
        <f>'Corporate V2'!AA370-'Ouputs to Excels'!$P130</f>
        <v>3.6190000000000002</v>
      </c>
      <c r="M130" s="147">
        <f>'Corporate V2'!AD370-'Ouputs to Excels'!$P130</f>
        <v>4.7539999999999996</v>
      </c>
      <c r="N130" s="147">
        <f>'Corporate V2'!AD370-'Ouputs to Excels'!$P130</f>
        <v>4.7539999999999996</v>
      </c>
      <c r="O130" s="147">
        <f t="shared" si="6"/>
        <v>8.7011974892948825</v>
      </c>
      <c r="P130" s="147">
        <f>'Corporate V2'!C370</f>
        <v>0.16600000000000001</v>
      </c>
      <c r="R130" s="366"/>
      <c r="S130" s="377"/>
      <c r="T130" s="377"/>
      <c r="U130" s="383">
        <f t="shared" si="7"/>
        <v>6</v>
      </c>
      <c r="V130" s="381">
        <f t="shared" si="8"/>
        <v>42671</v>
      </c>
      <c r="W130" s="380">
        <v>8.8671974892948828</v>
      </c>
    </row>
    <row r="131" spans="3:23" ht="14.4">
      <c r="C131" s="4">
        <v>42678</v>
      </c>
      <c r="D131" s="147">
        <f>'Corporate V2'!F371-'Ouputs to Excels'!$P131</f>
        <v>0.6613</v>
      </c>
      <c r="E131" s="147">
        <f>'Corporate V2'!I371-'Ouputs to Excels'!$P131</f>
        <v>0.92914999999999992</v>
      </c>
      <c r="F131" s="147">
        <f>'Corporate V2'!L371-'Ouputs to Excels'!$P131</f>
        <v>1.1970000000000001</v>
      </c>
      <c r="G131" s="147">
        <f>'Corporate V2'!O371-'Ouputs to Excels'!$P131</f>
        <v>1.4220000000000002</v>
      </c>
      <c r="H131" s="147">
        <f>'Corporate V2'!R371-'Ouputs to Excels'!$P131</f>
        <v>1.647</v>
      </c>
      <c r="I131" s="147">
        <f>'Corporate V2'!U371-'Ouputs to Excels'!$P131</f>
        <v>2.1320000000000001</v>
      </c>
      <c r="J131" s="147">
        <f>'Corporate V2'!X371-'Ouputs to Excels'!$P131</f>
        <v>2.617</v>
      </c>
      <c r="K131" s="147">
        <f>'Corporate V2'!AA371-'Ouputs to Excels'!$P131</f>
        <v>3.8719999999999999</v>
      </c>
      <c r="L131" s="147">
        <f>'Corporate V2'!AA371-'Ouputs to Excels'!$P131</f>
        <v>3.8719999999999999</v>
      </c>
      <c r="M131" s="147">
        <f>'Corporate V2'!AD371-'Ouputs to Excels'!$P131</f>
        <v>5.1269999999999998</v>
      </c>
      <c r="N131" s="147">
        <f>'Corporate V2'!AD371-'Ouputs to Excels'!$P131</f>
        <v>5.1269999999999998</v>
      </c>
      <c r="O131" s="147">
        <f t="shared" si="6"/>
        <v>8.6250316199259878</v>
      </c>
      <c r="P131" s="147">
        <f>'Corporate V2'!C371</f>
        <v>0.13300000000000001</v>
      </c>
      <c r="R131" s="366"/>
      <c r="S131" s="377"/>
      <c r="T131" s="377"/>
      <c r="U131" s="383">
        <f t="shared" si="7"/>
        <v>6</v>
      </c>
      <c r="V131" s="381">
        <f t="shared" si="8"/>
        <v>42678</v>
      </c>
      <c r="W131" s="380">
        <v>8.7580316199259869</v>
      </c>
    </row>
    <row r="132" spans="3:23" ht="14.4">
      <c r="C132" s="4">
        <v>42685</v>
      </c>
      <c r="D132" s="147">
        <f>'Corporate V2'!F372-'Ouputs to Excels'!$P132</f>
        <v>0.66870000000000007</v>
      </c>
      <c r="E132" s="147">
        <f>'Corporate V2'!I372-'Ouputs to Excels'!$P132</f>
        <v>0.94585000000000008</v>
      </c>
      <c r="F132" s="147">
        <f>'Corporate V2'!L372-'Ouputs to Excels'!$P132</f>
        <v>1.2230000000000001</v>
      </c>
      <c r="G132" s="147">
        <f>'Corporate V2'!O372-'Ouputs to Excels'!$P132</f>
        <v>1.4630000000000001</v>
      </c>
      <c r="H132" s="147">
        <f>'Corporate V2'!R372-'Ouputs to Excels'!$P132</f>
        <v>1.7029999999999998</v>
      </c>
      <c r="I132" s="147">
        <f>'Corporate V2'!U372-'Ouputs to Excels'!$P132</f>
        <v>2.133</v>
      </c>
      <c r="J132" s="147">
        <f>'Corporate V2'!X372-'Ouputs to Excels'!$P132</f>
        <v>2.5630000000000002</v>
      </c>
      <c r="K132" s="147">
        <f>'Corporate V2'!AA372-'Ouputs to Excels'!$P132</f>
        <v>3.8279999999999998</v>
      </c>
      <c r="L132" s="147">
        <f>'Corporate V2'!AA372-'Ouputs to Excels'!$P132</f>
        <v>3.8279999999999998</v>
      </c>
      <c r="M132" s="147">
        <f>'Corporate V2'!AD372-'Ouputs to Excels'!$P132</f>
        <v>5.093</v>
      </c>
      <c r="N132" s="147">
        <f>'Corporate V2'!AD372-'Ouputs to Excels'!$P132</f>
        <v>5.093</v>
      </c>
      <c r="O132" s="147">
        <f t="shared" si="6"/>
        <v>8.4510316199259865</v>
      </c>
      <c r="P132" s="147">
        <f>'Corporate V2'!C372</f>
        <v>0.307</v>
      </c>
      <c r="R132" s="366"/>
      <c r="S132" s="377"/>
      <c r="T132" s="377"/>
      <c r="U132" s="383">
        <f t="shared" si="7"/>
        <v>6</v>
      </c>
      <c r="V132" s="381">
        <f t="shared" si="8"/>
        <v>42685</v>
      </c>
      <c r="W132" s="380">
        <v>8.7580316199259869</v>
      </c>
    </row>
    <row r="133" spans="3:23" ht="14.4">
      <c r="C133" s="4">
        <v>42692</v>
      </c>
      <c r="D133" s="147">
        <f>'Corporate V2'!F373-'Ouputs to Excels'!$P133</f>
        <v>0.81810000000000005</v>
      </c>
      <c r="E133" s="147">
        <f>'Corporate V2'!I373-'Ouputs to Excels'!$P133</f>
        <v>1.1190500000000001</v>
      </c>
      <c r="F133" s="147">
        <f>'Corporate V2'!L373-'Ouputs to Excels'!$P133</f>
        <v>1.42</v>
      </c>
      <c r="G133" s="147">
        <f>'Corporate V2'!O373-'Ouputs to Excels'!$P133</f>
        <v>1.655</v>
      </c>
      <c r="H133" s="147">
        <f>'Corporate V2'!R373-'Ouputs to Excels'!$P133</f>
        <v>1.8900000000000001</v>
      </c>
      <c r="I133" s="147">
        <f>'Corporate V2'!U373-'Ouputs to Excels'!$P133</f>
        <v>2.3249999999999997</v>
      </c>
      <c r="J133" s="147">
        <f>'Corporate V2'!X373-'Ouputs to Excels'!$P133</f>
        <v>2.76</v>
      </c>
      <c r="K133" s="147">
        <f>'Corporate V2'!AA373-'Ouputs to Excels'!$P133</f>
        <v>3.9999999999999996</v>
      </c>
      <c r="L133" s="147">
        <f>'Corporate V2'!AA373-'Ouputs to Excels'!$P133</f>
        <v>3.9999999999999996</v>
      </c>
      <c r="M133" s="147">
        <f>'Corporate V2'!AD373-'Ouputs to Excels'!$P133</f>
        <v>5.24</v>
      </c>
      <c r="N133" s="147">
        <f>'Corporate V2'!AD373-'Ouputs to Excels'!$P133</f>
        <v>5.24</v>
      </c>
      <c r="O133" s="147">
        <f t="shared" si="6"/>
        <v>8.4880316199259873</v>
      </c>
      <c r="P133" s="147">
        <f>'Corporate V2'!C373</f>
        <v>0.27</v>
      </c>
      <c r="R133" s="366"/>
      <c r="S133" s="377"/>
      <c r="T133" s="377"/>
      <c r="U133" s="383">
        <f t="shared" si="7"/>
        <v>6</v>
      </c>
      <c r="V133" s="381">
        <f t="shared" si="8"/>
        <v>42692</v>
      </c>
      <c r="W133" s="380">
        <v>8.7580316199259869</v>
      </c>
    </row>
    <row r="134" spans="3:23" ht="14.4">
      <c r="C134" s="4">
        <v>42699</v>
      </c>
      <c r="D134" s="147">
        <f>'Corporate V2'!F374-'Ouputs to Excels'!$P134</f>
        <v>0.80340000000000011</v>
      </c>
      <c r="E134" s="147">
        <f>'Corporate V2'!I374-'Ouputs to Excels'!$P134</f>
        <v>1.1027</v>
      </c>
      <c r="F134" s="147">
        <f>'Corporate V2'!L374-'Ouputs to Excels'!$P134</f>
        <v>1.4019999999999999</v>
      </c>
      <c r="G134" s="147">
        <f>'Corporate V2'!O374-'Ouputs to Excels'!$P134</f>
        <v>1.6469999999999998</v>
      </c>
      <c r="H134" s="147">
        <f>'Corporate V2'!R374-'Ouputs to Excels'!$P134</f>
        <v>1.8919999999999999</v>
      </c>
      <c r="I134" s="147">
        <f>'Corporate V2'!U374-'Ouputs to Excels'!$P134</f>
        <v>2.3169999999999997</v>
      </c>
      <c r="J134" s="147">
        <f>'Corporate V2'!X374-'Ouputs to Excels'!$P134</f>
        <v>2.742</v>
      </c>
      <c r="K134" s="147">
        <f>'Corporate V2'!AA374-'Ouputs to Excels'!$P134</f>
        <v>3.9419999999999997</v>
      </c>
      <c r="L134" s="147">
        <f>'Corporate V2'!AA374-'Ouputs to Excels'!$P134</f>
        <v>3.9419999999999997</v>
      </c>
      <c r="M134" s="147">
        <f>'Corporate V2'!AD374-'Ouputs to Excels'!$P134</f>
        <v>5.1419999999999995</v>
      </c>
      <c r="N134" s="147">
        <f>'Corporate V2'!AD374-'Ouputs to Excels'!$P134</f>
        <v>5.1419999999999995</v>
      </c>
      <c r="O134" s="147">
        <f t="shared" si="6"/>
        <v>8.5200316199259873</v>
      </c>
      <c r="P134" s="147">
        <f>'Corporate V2'!C374</f>
        <v>0.23799999999999999</v>
      </c>
      <c r="R134" s="366"/>
      <c r="S134" s="377"/>
      <c r="T134" s="377"/>
      <c r="U134" s="383">
        <f t="shared" si="7"/>
        <v>6</v>
      </c>
      <c r="V134" s="381">
        <f t="shared" si="8"/>
        <v>42699</v>
      </c>
      <c r="W134" s="380">
        <v>8.7580316199259869</v>
      </c>
    </row>
    <row r="135" spans="3:23" ht="14.4">
      <c r="C135" s="4">
        <v>42706</v>
      </c>
      <c r="D135" s="147">
        <f>'Corporate V2'!F375-'Ouputs to Excels'!$P135</f>
        <v>0.83849999999999991</v>
      </c>
      <c r="E135" s="147">
        <f>'Corporate V2'!I375-'Ouputs to Excels'!$P135</f>
        <v>1.0997499999999998</v>
      </c>
      <c r="F135" s="147">
        <f>'Corporate V2'!L375-'Ouputs to Excels'!$P135</f>
        <v>1.3609999999999998</v>
      </c>
      <c r="G135" s="147">
        <f>'Corporate V2'!O375-'Ouputs to Excels'!$P135</f>
        <v>1.5760000000000001</v>
      </c>
      <c r="H135" s="147">
        <f>'Corporate V2'!R375-'Ouputs to Excels'!$P135</f>
        <v>1.7909999999999999</v>
      </c>
      <c r="I135" s="147">
        <f>'Corporate V2'!U375-'Ouputs to Excels'!$P135</f>
        <v>2.2960000000000003</v>
      </c>
      <c r="J135" s="147">
        <f>'Corporate V2'!X375-'Ouputs to Excels'!$P135</f>
        <v>2.8010000000000002</v>
      </c>
      <c r="K135" s="147">
        <f>'Corporate V2'!AA375-'Ouputs to Excels'!$P135</f>
        <v>3.9160000000000004</v>
      </c>
      <c r="L135" s="147">
        <f>'Corporate V2'!AA375-'Ouputs to Excels'!$P135</f>
        <v>3.9160000000000004</v>
      </c>
      <c r="M135" s="147">
        <f>'Corporate V2'!AD375-'Ouputs to Excels'!$P135</f>
        <v>5.0309999999999997</v>
      </c>
      <c r="N135" s="147">
        <f>'Corporate V2'!AD375-'Ouputs to Excels'!$P135</f>
        <v>5.0309999999999997</v>
      </c>
      <c r="O135" s="147">
        <f t="shared" si="6"/>
        <v>8.5409513309648517</v>
      </c>
      <c r="P135" s="147">
        <f>'Corporate V2'!C375</f>
        <v>0.27900000000000003</v>
      </c>
      <c r="R135" s="366"/>
      <c r="S135" s="377"/>
      <c r="T135" s="377"/>
      <c r="U135" s="383">
        <f t="shared" si="7"/>
        <v>6</v>
      </c>
      <c r="V135" s="381">
        <f t="shared" si="8"/>
        <v>42706</v>
      </c>
      <c r="W135" s="380">
        <v>8.8199513309648516</v>
      </c>
    </row>
    <row r="136" spans="3:23" ht="14.4">
      <c r="C136" s="4">
        <v>42713</v>
      </c>
      <c r="D136" s="147">
        <f>'Corporate V2'!F376-'Ouputs to Excels'!$P136</f>
        <v>0.78830000000000011</v>
      </c>
      <c r="E136" s="147">
        <f>'Corporate V2'!I376-'Ouputs to Excels'!$P136</f>
        <v>1.0281500000000001</v>
      </c>
      <c r="F136" s="147">
        <f>'Corporate V2'!L376-'Ouputs to Excels'!$P136</f>
        <v>1.2679999999999998</v>
      </c>
      <c r="G136" s="147">
        <f>'Corporate V2'!O376-'Ouputs to Excels'!$P136</f>
        <v>1.508</v>
      </c>
      <c r="H136" s="147">
        <f>'Corporate V2'!R376-'Ouputs to Excels'!$P136</f>
        <v>1.7479999999999998</v>
      </c>
      <c r="I136" s="147">
        <f>'Corporate V2'!U376-'Ouputs to Excels'!$P136</f>
        <v>2.1479999999999997</v>
      </c>
      <c r="J136" s="147">
        <f>'Corporate V2'!X376-'Ouputs to Excels'!$P136</f>
        <v>2.548</v>
      </c>
      <c r="K136" s="147">
        <f>'Corporate V2'!AA376-'Ouputs to Excels'!$P136</f>
        <v>3.548</v>
      </c>
      <c r="L136" s="147">
        <f>'Corporate V2'!AA376-'Ouputs to Excels'!$P136</f>
        <v>3.548</v>
      </c>
      <c r="M136" s="147">
        <f>'Corporate V2'!AD376-'Ouputs to Excels'!$P136</f>
        <v>4.548</v>
      </c>
      <c r="N136" s="147">
        <f>'Corporate V2'!AD376-'Ouputs to Excels'!$P136</f>
        <v>4.548</v>
      </c>
      <c r="O136" s="147">
        <f t="shared" si="6"/>
        <v>8.4579513309648515</v>
      </c>
      <c r="P136" s="147">
        <f>'Corporate V2'!C376</f>
        <v>0.36199999999999999</v>
      </c>
      <c r="R136" s="366"/>
      <c r="S136" s="377"/>
      <c r="T136" s="377"/>
      <c r="U136" s="383">
        <f t="shared" si="7"/>
        <v>6</v>
      </c>
      <c r="V136" s="381">
        <f t="shared" si="8"/>
        <v>42713</v>
      </c>
      <c r="W136" s="380">
        <v>8.8199513309648516</v>
      </c>
    </row>
    <row r="137" spans="3:23" ht="14.4">
      <c r="C137" s="4">
        <v>42720</v>
      </c>
      <c r="D137" s="147">
        <f>'Corporate V2'!F377-'Ouputs to Excels'!$P137</f>
        <v>0.83220000000000005</v>
      </c>
      <c r="E137" s="147">
        <f>'Corporate V2'!I377-'Ouputs to Excels'!$P137</f>
        <v>1.0650999999999999</v>
      </c>
      <c r="F137" s="147">
        <f>'Corporate V2'!L377-'Ouputs to Excels'!$P137</f>
        <v>1.298</v>
      </c>
      <c r="G137" s="147">
        <f>'Corporate V2'!O377-'Ouputs to Excels'!$P137</f>
        <v>1.5330000000000001</v>
      </c>
      <c r="H137" s="147">
        <f>'Corporate V2'!R377-'Ouputs to Excels'!$P137</f>
        <v>1.768</v>
      </c>
      <c r="I137" s="147">
        <f>'Corporate V2'!U377-'Ouputs to Excels'!$P137</f>
        <v>2.1330000000000005</v>
      </c>
      <c r="J137" s="147">
        <f>'Corporate V2'!X377-'Ouputs to Excels'!$P137</f>
        <v>2.4980000000000002</v>
      </c>
      <c r="K137" s="147">
        <f>'Corporate V2'!AA377-'Ouputs to Excels'!$P137</f>
        <v>3.4230000000000005</v>
      </c>
      <c r="L137" s="147">
        <f>'Corporate V2'!AA377-'Ouputs to Excels'!$P137</f>
        <v>3.4230000000000005</v>
      </c>
      <c r="M137" s="147">
        <f>'Corporate V2'!AD377-'Ouputs to Excels'!$P137</f>
        <v>4.3479999999999999</v>
      </c>
      <c r="N137" s="147">
        <f>'Corporate V2'!AD377-'Ouputs to Excels'!$P137</f>
        <v>4.3479999999999999</v>
      </c>
      <c r="O137" s="147">
        <f t="shared" si="6"/>
        <v>8.5079513309648522</v>
      </c>
      <c r="P137" s="147">
        <f>'Corporate V2'!C377</f>
        <v>0.312</v>
      </c>
      <c r="R137" s="366"/>
      <c r="S137" s="377"/>
      <c r="T137" s="377"/>
      <c r="U137" s="383">
        <f t="shared" si="7"/>
        <v>6</v>
      </c>
      <c r="V137" s="381">
        <f t="shared" si="8"/>
        <v>42720</v>
      </c>
      <c r="W137" s="380">
        <v>8.8199513309648516</v>
      </c>
    </row>
    <row r="138" spans="3:23" ht="14.4">
      <c r="C138" s="4">
        <v>42727</v>
      </c>
      <c r="D138" s="147">
        <f>'Corporate V2'!F378-'Ouputs to Excels'!$P138</f>
        <v>0.84329999999999994</v>
      </c>
      <c r="E138" s="147">
        <f>'Corporate V2'!I378-'Ouputs to Excels'!$P138</f>
        <v>1.08765</v>
      </c>
      <c r="F138" s="147">
        <f>'Corporate V2'!L378-'Ouputs to Excels'!$P138</f>
        <v>1.3320000000000001</v>
      </c>
      <c r="G138" s="147">
        <f>'Corporate V2'!O378-'Ouputs to Excels'!$P138</f>
        <v>1.5569999999999999</v>
      </c>
      <c r="H138" s="147">
        <f>'Corporate V2'!R378-'Ouputs to Excels'!$P138</f>
        <v>1.782</v>
      </c>
      <c r="I138" s="147">
        <f>'Corporate V2'!U378-'Ouputs to Excels'!$P138</f>
        <v>2.1619999999999999</v>
      </c>
      <c r="J138" s="147">
        <f>'Corporate V2'!X378-'Ouputs to Excels'!$P138</f>
        <v>2.5419999999999998</v>
      </c>
      <c r="K138" s="147">
        <f>'Corporate V2'!AA378-'Ouputs to Excels'!$P138</f>
        <v>3.407</v>
      </c>
      <c r="L138" s="147">
        <f>'Corporate V2'!AA378-'Ouputs to Excels'!$P138</f>
        <v>3.407</v>
      </c>
      <c r="M138" s="147">
        <f>'Corporate V2'!AD378-'Ouputs to Excels'!$P138</f>
        <v>4.2720000000000002</v>
      </c>
      <c r="N138" s="147">
        <f>'Corporate V2'!AD378-'Ouputs to Excels'!$P138</f>
        <v>4.2720000000000002</v>
      </c>
      <c r="O138" s="147">
        <f t="shared" si="6"/>
        <v>8.6019513309648516</v>
      </c>
      <c r="P138" s="147">
        <f>'Corporate V2'!C378</f>
        <v>0.218</v>
      </c>
      <c r="R138" s="366"/>
      <c r="S138" s="377"/>
      <c r="T138" s="377"/>
      <c r="U138" s="383">
        <f t="shared" si="7"/>
        <v>6</v>
      </c>
      <c r="V138" s="381">
        <f t="shared" si="8"/>
        <v>42727</v>
      </c>
      <c r="W138" s="380">
        <v>8.8199513309648516</v>
      </c>
    </row>
    <row r="139" spans="3:23" ht="14.4">
      <c r="C139" s="4">
        <v>42734</v>
      </c>
      <c r="D139" s="147">
        <f>'Corporate V2'!F379-'Ouputs to Excels'!$P139</f>
        <v>0.83370000000000011</v>
      </c>
      <c r="E139" s="147">
        <f>'Corporate V2'!I379-'Ouputs to Excels'!$P139</f>
        <v>1.0598500000000002</v>
      </c>
      <c r="F139" s="147">
        <f>'Corporate V2'!L379-'Ouputs to Excels'!$P139</f>
        <v>1.286</v>
      </c>
      <c r="G139" s="147">
        <f>'Corporate V2'!O379-'Ouputs to Excels'!$P139</f>
        <v>1.516</v>
      </c>
      <c r="H139" s="147">
        <f>'Corporate V2'!R379-'Ouputs to Excels'!$P139</f>
        <v>1.746</v>
      </c>
      <c r="I139" s="147">
        <f>'Corporate V2'!U379-'Ouputs to Excels'!$P139</f>
        <v>2.1359999999999997</v>
      </c>
      <c r="J139" s="147">
        <f>'Corporate V2'!X379-'Ouputs to Excels'!$P139</f>
        <v>2.5259999999999998</v>
      </c>
      <c r="K139" s="147">
        <f>'Corporate V2'!AA379-'Ouputs to Excels'!$P139</f>
        <v>3.3809999999999998</v>
      </c>
      <c r="L139" s="147">
        <f>'Corporate V2'!AA379-'Ouputs to Excels'!$P139</f>
        <v>3.3809999999999998</v>
      </c>
      <c r="M139" s="147">
        <f>'Corporate V2'!AD379-'Ouputs to Excels'!$P139</f>
        <v>4.2360000000000007</v>
      </c>
      <c r="N139" s="147">
        <f>'Corporate V2'!AD379-'Ouputs to Excels'!$P139</f>
        <v>4.2360000000000007</v>
      </c>
      <c r="O139" s="147">
        <f t="shared" si="6"/>
        <v>8.2459128211739987</v>
      </c>
      <c r="P139" s="147">
        <f>'Corporate V2'!C379</f>
        <v>0.20399999999999999</v>
      </c>
      <c r="R139" s="366"/>
      <c r="S139" s="377"/>
      <c r="T139" s="377"/>
      <c r="U139" s="383">
        <f t="shared" si="7"/>
        <v>6</v>
      </c>
      <c r="V139" s="381">
        <f t="shared" si="8"/>
        <v>42734</v>
      </c>
      <c r="W139" s="380">
        <v>8.4499128211739993</v>
      </c>
    </row>
    <row r="140" spans="3:23" ht="14.4">
      <c r="C140" s="4">
        <v>42741</v>
      </c>
      <c r="D140" s="147">
        <f>'Corporate V2'!F380-'Ouputs to Excels'!$P140</f>
        <v>0.84060000000000001</v>
      </c>
      <c r="E140" s="147">
        <f>'Corporate V2'!I380-'Ouputs to Excels'!$P140</f>
        <v>1.0523</v>
      </c>
      <c r="F140" s="147">
        <f>'Corporate V2'!L380-'Ouputs to Excels'!$P140</f>
        <v>1.264</v>
      </c>
      <c r="G140" s="147">
        <f>'Corporate V2'!O380-'Ouputs to Excels'!$P140</f>
        <v>1.494</v>
      </c>
      <c r="H140" s="147">
        <f>'Corporate V2'!R380-'Ouputs to Excels'!$P140</f>
        <v>1.724</v>
      </c>
      <c r="I140" s="147">
        <f>'Corporate V2'!U380-'Ouputs to Excels'!$P140</f>
        <v>2.0489999999999999</v>
      </c>
      <c r="J140" s="147">
        <f>'Corporate V2'!X380-'Ouputs to Excels'!$P140</f>
        <v>2.3740000000000001</v>
      </c>
      <c r="K140" s="147">
        <f>'Corporate V2'!AA380-'Ouputs to Excels'!$P140</f>
        <v>3.1240000000000001</v>
      </c>
      <c r="L140" s="147">
        <f>'Corporate V2'!AA380-'Ouputs to Excels'!$P140</f>
        <v>3.1240000000000001</v>
      </c>
      <c r="M140" s="147">
        <f>'Corporate V2'!AD380-'Ouputs to Excels'!$P140</f>
        <v>3.8740000000000001</v>
      </c>
      <c r="N140" s="147">
        <f>'Corporate V2'!AD380-'Ouputs to Excels'!$P140</f>
        <v>3.8740000000000001</v>
      </c>
      <c r="O140" s="147">
        <f t="shared" si="6"/>
        <v>8.153912821174</v>
      </c>
      <c r="P140" s="147">
        <f>'Corporate V2'!C380</f>
        <v>0.29599999999999999</v>
      </c>
      <c r="R140" s="366"/>
      <c r="S140" s="377"/>
      <c r="T140" s="377"/>
      <c r="U140" s="383">
        <f t="shared" si="7"/>
        <v>6</v>
      </c>
      <c r="V140" s="381">
        <f t="shared" si="8"/>
        <v>42741</v>
      </c>
      <c r="W140" s="380">
        <v>8.4499128211739993</v>
      </c>
    </row>
    <row r="141" spans="3:23" ht="14.4">
      <c r="C141" s="4">
        <v>42748</v>
      </c>
      <c r="D141" s="147">
        <f>'Corporate V2'!F381-'Ouputs to Excels'!$P141</f>
        <v>0.76600000000000001</v>
      </c>
      <c r="E141" s="147">
        <f>'Corporate V2'!I381-'Ouputs to Excels'!$P141</f>
        <v>0.9850000000000001</v>
      </c>
      <c r="F141" s="147">
        <f>'Corporate V2'!L381-'Ouputs to Excels'!$P141</f>
        <v>1.204</v>
      </c>
      <c r="G141" s="147">
        <f>'Corporate V2'!O381-'Ouputs to Excels'!$P141</f>
        <v>1.4389999999999998</v>
      </c>
      <c r="H141" s="147">
        <f>'Corporate V2'!R381-'Ouputs to Excels'!$P141</f>
        <v>1.6739999999999997</v>
      </c>
      <c r="I141" s="147">
        <f>'Corporate V2'!U381-'Ouputs to Excels'!$P141</f>
        <v>1.9989999999999999</v>
      </c>
      <c r="J141" s="147">
        <f>'Corporate V2'!X381-'Ouputs to Excels'!$P141</f>
        <v>2.3240000000000003</v>
      </c>
      <c r="K141" s="147">
        <f>'Corporate V2'!AA381-'Ouputs to Excels'!$P141</f>
        <v>3.1140000000000003</v>
      </c>
      <c r="L141" s="147">
        <f>'Corporate V2'!AA381-'Ouputs to Excels'!$P141</f>
        <v>3.1140000000000003</v>
      </c>
      <c r="M141" s="147">
        <f>'Corporate V2'!AD381-'Ouputs to Excels'!$P141</f>
        <v>3.9040000000000004</v>
      </c>
      <c r="N141" s="147">
        <f>'Corporate V2'!AD381-'Ouputs to Excels'!$P141</f>
        <v>3.9040000000000004</v>
      </c>
      <c r="O141" s="147">
        <f t="shared" si="6"/>
        <v>8.113912821173999</v>
      </c>
      <c r="P141" s="147">
        <f>'Corporate V2'!C381</f>
        <v>0.33600000000000002</v>
      </c>
      <c r="R141" s="366"/>
      <c r="S141" s="377"/>
      <c r="T141" s="377"/>
      <c r="U141" s="383">
        <f t="shared" si="7"/>
        <v>6</v>
      </c>
      <c r="V141" s="381">
        <f t="shared" si="8"/>
        <v>42748</v>
      </c>
      <c r="W141" s="380">
        <v>8.4499128211739993</v>
      </c>
    </row>
    <row r="142" spans="3:23" ht="14.4">
      <c r="C142" s="4">
        <v>42755</v>
      </c>
      <c r="D142" s="147">
        <f>'Corporate V2'!F382-'Ouputs to Excels'!$P142</f>
        <v>0.81140000000000012</v>
      </c>
      <c r="E142" s="147">
        <f>'Corporate V2'!I382-'Ouputs to Excels'!$P142</f>
        <v>1.0106999999999999</v>
      </c>
      <c r="F142" s="147">
        <f>'Corporate V2'!L382-'Ouputs to Excels'!$P142</f>
        <v>1.21</v>
      </c>
      <c r="G142" s="147">
        <f>'Corporate V2'!O382-'Ouputs to Excels'!$P142</f>
        <v>1.4550000000000001</v>
      </c>
      <c r="H142" s="147">
        <f>'Corporate V2'!R382-'Ouputs to Excels'!$P142</f>
        <v>1.7000000000000002</v>
      </c>
      <c r="I142" s="147">
        <f>'Corporate V2'!U382-'Ouputs to Excels'!$P142</f>
        <v>1.96</v>
      </c>
      <c r="J142" s="147">
        <f>'Corporate V2'!X382-'Ouputs to Excels'!$P142</f>
        <v>2.2200000000000002</v>
      </c>
      <c r="K142" s="147">
        <f>'Corporate V2'!AA382-'Ouputs to Excels'!$P142</f>
        <v>3</v>
      </c>
      <c r="L142" s="147">
        <f>'Corporate V2'!AA382-'Ouputs to Excels'!$P142</f>
        <v>3</v>
      </c>
      <c r="M142" s="147">
        <f>'Corporate V2'!AD382-'Ouputs to Excels'!$P142</f>
        <v>3.7800000000000002</v>
      </c>
      <c r="N142" s="147">
        <f>'Corporate V2'!AD382-'Ouputs to Excels'!$P142</f>
        <v>3.7800000000000002</v>
      </c>
      <c r="O142" s="147">
        <f t="shared" si="6"/>
        <v>8.0299128211739994</v>
      </c>
      <c r="P142" s="147">
        <f>'Corporate V2'!C382</f>
        <v>0.42</v>
      </c>
      <c r="R142" s="366"/>
      <c r="S142" s="377"/>
      <c r="T142" s="377"/>
      <c r="U142" s="383">
        <f t="shared" si="7"/>
        <v>6</v>
      </c>
      <c r="V142" s="381">
        <f t="shared" si="8"/>
        <v>42755</v>
      </c>
      <c r="W142" s="380">
        <v>8.4499128211739993</v>
      </c>
    </row>
    <row r="143" spans="3:23" ht="14.4">
      <c r="C143" s="4">
        <v>42762</v>
      </c>
      <c r="D143" s="147">
        <f>'Corporate V2'!F383-'Ouputs to Excels'!$P143</f>
        <v>0.8116000000000001</v>
      </c>
      <c r="E143" s="147">
        <f>'Corporate V2'!I383-'Ouputs to Excels'!$P143</f>
        <v>1.0108000000000001</v>
      </c>
      <c r="F143" s="147">
        <f>'Corporate V2'!L383-'Ouputs to Excels'!$P143</f>
        <v>1.21</v>
      </c>
      <c r="G143" s="147">
        <f>'Corporate V2'!O383-'Ouputs to Excels'!$P143</f>
        <v>1.45</v>
      </c>
      <c r="H143" s="147">
        <f>'Corporate V2'!R383-'Ouputs to Excels'!$P143</f>
        <v>1.69</v>
      </c>
      <c r="I143" s="147">
        <f>'Corporate V2'!U383-'Ouputs to Excels'!$P143</f>
        <v>1.92</v>
      </c>
      <c r="J143" s="147">
        <f>'Corporate V2'!X383-'Ouputs to Excels'!$P143</f>
        <v>2.15</v>
      </c>
      <c r="K143" s="147">
        <f>'Corporate V2'!AA383-'Ouputs to Excels'!$P143</f>
        <v>2.9699999999999998</v>
      </c>
      <c r="L143" s="147">
        <f>'Corporate V2'!AA383-'Ouputs to Excels'!$P143</f>
        <v>2.9699999999999998</v>
      </c>
      <c r="M143" s="147">
        <f>'Corporate V2'!AD383-'Ouputs to Excels'!$P143</f>
        <v>3.79</v>
      </c>
      <c r="N143" s="147">
        <f>'Corporate V2'!AD383-'Ouputs to Excels'!$P143</f>
        <v>3.79</v>
      </c>
      <c r="O143" s="147">
        <f t="shared" si="6"/>
        <v>7.9899128211739994</v>
      </c>
      <c r="P143" s="147">
        <f>'Corporate V2'!C383</f>
        <v>0.46</v>
      </c>
      <c r="R143" s="366"/>
      <c r="S143" s="377"/>
      <c r="T143" s="377"/>
      <c r="U143" s="383">
        <f t="shared" si="7"/>
        <v>6</v>
      </c>
      <c r="V143" s="381">
        <f t="shared" si="8"/>
        <v>42762</v>
      </c>
      <c r="W143" s="380">
        <v>8.4499128211739993</v>
      </c>
    </row>
    <row r="144" spans="3:23" ht="14.4">
      <c r="C144" s="4">
        <v>42769</v>
      </c>
      <c r="D144" s="147">
        <f>'Corporate V2'!F384-'Ouputs to Excels'!$P144</f>
        <v>0.79869999999999997</v>
      </c>
      <c r="E144" s="147">
        <f>'Corporate V2'!I384-'Ouputs to Excels'!$P144</f>
        <v>1.01935</v>
      </c>
      <c r="F144" s="147">
        <f>'Corporate V2'!L384-'Ouputs to Excels'!$P144</f>
        <v>1.24</v>
      </c>
      <c r="G144" s="147">
        <f>'Corporate V2'!O384-'Ouputs to Excels'!$P144</f>
        <v>1.4850000000000001</v>
      </c>
      <c r="H144" s="147">
        <f>'Corporate V2'!R384-'Ouputs to Excels'!$P144</f>
        <v>1.7300000000000002</v>
      </c>
      <c r="I144" s="147">
        <f>'Corporate V2'!U384-'Ouputs to Excels'!$P144</f>
        <v>1.9650000000000001</v>
      </c>
      <c r="J144" s="147">
        <f>'Corporate V2'!X384-'Ouputs to Excels'!$P144</f>
        <v>2.1999999999999997</v>
      </c>
      <c r="K144" s="147">
        <f>'Corporate V2'!AA384-'Ouputs to Excels'!$P144</f>
        <v>3.0949999999999998</v>
      </c>
      <c r="L144" s="147">
        <f>'Corporate V2'!AA384-'Ouputs to Excels'!$P144</f>
        <v>3.0949999999999998</v>
      </c>
      <c r="M144" s="147">
        <f>'Corporate V2'!AD384-'Ouputs to Excels'!$P144</f>
        <v>3.99</v>
      </c>
      <c r="N144" s="147">
        <f>'Corporate V2'!AD384-'Ouputs to Excels'!$P144</f>
        <v>3.99</v>
      </c>
      <c r="O144" s="147">
        <f t="shared" si="6"/>
        <v>8.1612826926166289</v>
      </c>
      <c r="P144" s="147">
        <f>'Corporate V2'!C384</f>
        <v>0.41</v>
      </c>
      <c r="R144" s="366"/>
      <c r="S144" s="377"/>
      <c r="T144" s="377"/>
      <c r="U144" s="383">
        <f t="shared" si="7"/>
        <v>6</v>
      </c>
      <c r="V144" s="381">
        <f t="shared" si="8"/>
        <v>42769</v>
      </c>
      <c r="W144" s="380">
        <v>8.571282692616629</v>
      </c>
    </row>
    <row r="145" spans="3:23" ht="14.4">
      <c r="C145" s="4">
        <v>42776</v>
      </c>
      <c r="D145" s="147">
        <f>'Corporate V2'!F385-'Ouputs to Excels'!$P145</f>
        <v>0.83539999999999992</v>
      </c>
      <c r="E145" s="147">
        <f>'Corporate V2'!I385-'Ouputs to Excels'!$P145</f>
        <v>1.0537000000000001</v>
      </c>
      <c r="F145" s="147">
        <f>'Corporate V2'!L385-'Ouputs to Excels'!$P145</f>
        <v>1.272</v>
      </c>
      <c r="G145" s="147">
        <f>'Corporate V2'!O385-'Ouputs to Excels'!$P145</f>
        <v>1.5169999999999999</v>
      </c>
      <c r="H145" s="147">
        <f>'Corporate V2'!R385-'Ouputs to Excels'!$P145</f>
        <v>1.762</v>
      </c>
      <c r="I145" s="147">
        <f>'Corporate V2'!U385-'Ouputs to Excels'!$P145</f>
        <v>2.0020000000000002</v>
      </c>
      <c r="J145" s="147">
        <f>'Corporate V2'!X385-'Ouputs to Excels'!$P145</f>
        <v>2.242</v>
      </c>
      <c r="K145" s="147">
        <f>'Corporate V2'!AA385-'Ouputs to Excels'!$P145</f>
        <v>3.1119999999999997</v>
      </c>
      <c r="L145" s="147">
        <f>'Corporate V2'!AA385-'Ouputs to Excels'!$P145</f>
        <v>3.1119999999999997</v>
      </c>
      <c r="M145" s="147">
        <f>'Corporate V2'!AD385-'Ouputs to Excels'!$P145</f>
        <v>3.9819999999999998</v>
      </c>
      <c r="N145" s="147">
        <f>'Corporate V2'!AD385-'Ouputs to Excels'!$P145</f>
        <v>3.9819999999999998</v>
      </c>
      <c r="O145" s="147">
        <f t="shared" si="6"/>
        <v>8.2532826926166294</v>
      </c>
      <c r="P145" s="147">
        <f>'Corporate V2'!C385</f>
        <v>0.318</v>
      </c>
      <c r="R145" s="366"/>
      <c r="S145" s="377"/>
      <c r="T145" s="377"/>
      <c r="U145" s="383">
        <f t="shared" si="7"/>
        <v>6</v>
      </c>
      <c r="V145" s="381">
        <f t="shared" si="8"/>
        <v>42776</v>
      </c>
      <c r="W145" s="380">
        <v>8.571282692616629</v>
      </c>
    </row>
    <row r="146" spans="3:23" ht="14.4">
      <c r="C146" s="4">
        <v>42783</v>
      </c>
      <c r="D146" s="147">
        <f>'Corporate V2'!F386-'Ouputs to Excels'!$P146</f>
        <v>0.81879999999999997</v>
      </c>
      <c r="E146" s="147">
        <f>'Corporate V2'!I386-'Ouputs to Excels'!$P146</f>
        <v>1.0294000000000001</v>
      </c>
      <c r="F146" s="147">
        <f>'Corporate V2'!L386-'Ouputs to Excels'!$P146</f>
        <v>1.24</v>
      </c>
      <c r="G146" s="147">
        <f>'Corporate V2'!O386-'Ouputs to Excels'!$P146</f>
        <v>1.49</v>
      </c>
      <c r="H146" s="147">
        <f>'Corporate V2'!R386-'Ouputs to Excels'!$P146</f>
        <v>1.74</v>
      </c>
      <c r="I146" s="147">
        <f>'Corporate V2'!U386-'Ouputs to Excels'!$P146</f>
        <v>1.9650000000000001</v>
      </c>
      <c r="J146" s="147">
        <f>'Corporate V2'!X386-'Ouputs to Excels'!$P146</f>
        <v>2.1900000000000004</v>
      </c>
      <c r="K146" s="147">
        <f>'Corporate V2'!AA386-'Ouputs to Excels'!$P146</f>
        <v>3.0500000000000003</v>
      </c>
      <c r="L146" s="147">
        <f>'Corporate V2'!AA386-'Ouputs to Excels'!$P146</f>
        <v>3.0500000000000003</v>
      </c>
      <c r="M146" s="147">
        <f>'Corporate V2'!AD386-'Ouputs to Excels'!$P146</f>
        <v>3.91</v>
      </c>
      <c r="N146" s="147">
        <f>'Corporate V2'!AD386-'Ouputs to Excels'!$P146</f>
        <v>3.91</v>
      </c>
      <c r="O146" s="147">
        <f t="shared" si="6"/>
        <v>8.2712826926166283</v>
      </c>
      <c r="P146" s="147">
        <f>'Corporate V2'!C386</f>
        <v>0.3</v>
      </c>
      <c r="R146" s="366"/>
      <c r="S146" s="377"/>
      <c r="T146" s="377"/>
      <c r="U146" s="383">
        <f t="shared" si="7"/>
        <v>6</v>
      </c>
      <c r="V146" s="381">
        <f t="shared" si="8"/>
        <v>42783</v>
      </c>
      <c r="W146" s="380">
        <v>8.571282692616629</v>
      </c>
    </row>
    <row r="147" spans="3:23" ht="14.4">
      <c r="C147" s="4">
        <v>42790</v>
      </c>
      <c r="D147" s="147">
        <f>'Corporate V2'!F387-'Ouputs to Excels'!$P147</f>
        <v>0.83790000000000009</v>
      </c>
      <c r="E147" s="147">
        <f>'Corporate V2'!I387-'Ouputs to Excels'!$P147</f>
        <v>1.04695</v>
      </c>
      <c r="F147" s="147">
        <f>'Corporate V2'!L387-'Ouputs to Excels'!$P147</f>
        <v>1.256</v>
      </c>
      <c r="G147" s="147">
        <f>'Corporate V2'!O387-'Ouputs to Excels'!$P147</f>
        <v>1.506</v>
      </c>
      <c r="H147" s="147">
        <f>'Corporate V2'!R387-'Ouputs to Excels'!$P147</f>
        <v>1.756</v>
      </c>
      <c r="I147" s="147">
        <f>'Corporate V2'!U387-'Ouputs to Excels'!$P147</f>
        <v>1.9959999999999998</v>
      </c>
      <c r="J147" s="147">
        <f>'Corporate V2'!X387-'Ouputs to Excels'!$P147</f>
        <v>2.2359999999999998</v>
      </c>
      <c r="K147" s="147">
        <f>'Corporate V2'!AA387-'Ouputs to Excels'!$P147</f>
        <v>3.1109999999999998</v>
      </c>
      <c r="L147" s="147">
        <f>'Corporate V2'!AA387-'Ouputs to Excels'!$P147</f>
        <v>3.1109999999999998</v>
      </c>
      <c r="M147" s="147">
        <f>'Corporate V2'!AD387-'Ouputs to Excels'!$P147</f>
        <v>3.9859999999999998</v>
      </c>
      <c r="N147" s="147">
        <f>'Corporate V2'!AD387-'Ouputs to Excels'!$P147</f>
        <v>3.9859999999999998</v>
      </c>
      <c r="O147" s="147">
        <f t="shared" si="6"/>
        <v>8.3872826926166297</v>
      </c>
      <c r="P147" s="147">
        <f>'Corporate V2'!C387</f>
        <v>0.184</v>
      </c>
      <c r="R147" s="366"/>
      <c r="S147" s="377"/>
      <c r="T147" s="377"/>
      <c r="U147" s="383">
        <f t="shared" si="7"/>
        <v>6</v>
      </c>
      <c r="V147" s="381">
        <f t="shared" si="8"/>
        <v>42790</v>
      </c>
      <c r="W147" s="380">
        <v>8.571282692616629</v>
      </c>
    </row>
    <row r="148" spans="3:23" ht="14.4">
      <c r="C148" s="4">
        <v>42797</v>
      </c>
      <c r="D148" s="147">
        <f>'Corporate V2'!F388-'Ouputs to Excels'!$P148</f>
        <v>0.84050000000000002</v>
      </c>
      <c r="E148" s="147">
        <f>'Corporate V2'!I388-'Ouputs to Excels'!$P148</f>
        <v>1.0287500000000001</v>
      </c>
      <c r="F148" s="147">
        <f>'Corporate V2'!L388-'Ouputs to Excels'!$P148</f>
        <v>1.2170000000000001</v>
      </c>
      <c r="G148" s="147">
        <f>'Corporate V2'!O388-'Ouputs to Excels'!$P148</f>
        <v>1.482</v>
      </c>
      <c r="H148" s="147">
        <f>'Corporate V2'!R388-'Ouputs to Excels'!$P148</f>
        <v>1.7470000000000001</v>
      </c>
      <c r="I148" s="147">
        <f>'Corporate V2'!U388-'Ouputs to Excels'!$P148</f>
        <v>1.9320000000000002</v>
      </c>
      <c r="J148" s="147">
        <f>'Corporate V2'!X388-'Ouputs to Excels'!$P148</f>
        <v>2.117</v>
      </c>
      <c r="K148" s="147">
        <f>'Corporate V2'!AA388-'Ouputs to Excels'!$P148</f>
        <v>3.032</v>
      </c>
      <c r="L148" s="147">
        <f>'Corporate V2'!AA388-'Ouputs to Excels'!$P148</f>
        <v>3.032</v>
      </c>
      <c r="M148" s="147">
        <f>'Corporate V2'!AD388-'Ouputs to Excels'!$P148</f>
        <v>3.9470000000000001</v>
      </c>
      <c r="N148" s="147">
        <f>'Corporate V2'!AD388-'Ouputs to Excels'!$P148</f>
        <v>3.9470000000000001</v>
      </c>
      <c r="O148" s="147">
        <f t="shared" si="6"/>
        <v>8.0857753180780918</v>
      </c>
      <c r="P148" s="147">
        <f>'Corporate V2'!C388</f>
        <v>0.35299999999999998</v>
      </c>
      <c r="R148" s="366"/>
      <c r="S148" s="377"/>
      <c r="T148" s="377"/>
      <c r="U148" s="383">
        <f t="shared" si="7"/>
        <v>6</v>
      </c>
      <c r="V148" s="381">
        <f t="shared" si="8"/>
        <v>42797</v>
      </c>
      <c r="W148" s="380">
        <v>8.4387753180780916</v>
      </c>
    </row>
    <row r="149" spans="3:23" ht="14.4">
      <c r="C149" s="4">
        <v>42804</v>
      </c>
      <c r="D149" s="147">
        <f>'Corporate V2'!F389-'Ouputs to Excels'!$P149</f>
        <v>0.84110000000000007</v>
      </c>
      <c r="E149" s="147">
        <f>'Corporate V2'!I389-'Ouputs to Excels'!$P149</f>
        <v>1.0200499999999999</v>
      </c>
      <c r="F149" s="147">
        <f>'Corporate V2'!L389-'Ouputs to Excels'!$P149</f>
        <v>1.1989999999999998</v>
      </c>
      <c r="G149" s="147">
        <f>'Corporate V2'!O389-'Ouputs to Excels'!$P149</f>
        <v>1.464</v>
      </c>
      <c r="H149" s="147">
        <f>'Corporate V2'!R389-'Ouputs to Excels'!$P149</f>
        <v>1.7290000000000001</v>
      </c>
      <c r="I149" s="147">
        <f>'Corporate V2'!U389-'Ouputs to Excels'!$P149</f>
        <v>1.919</v>
      </c>
      <c r="J149" s="147">
        <f>'Corporate V2'!X389-'Ouputs to Excels'!$P149</f>
        <v>2.109</v>
      </c>
      <c r="K149" s="147">
        <f>'Corporate V2'!AA389-'Ouputs to Excels'!$P149</f>
        <v>3.1590000000000003</v>
      </c>
      <c r="L149" s="147">
        <f>'Corporate V2'!AA389-'Ouputs to Excels'!$P149</f>
        <v>3.1590000000000003</v>
      </c>
      <c r="M149" s="147">
        <f>'Corporate V2'!AD389-'Ouputs to Excels'!$P149</f>
        <v>4.2090000000000005</v>
      </c>
      <c r="N149" s="147">
        <f>'Corporate V2'!AD389-'Ouputs to Excels'!$P149</f>
        <v>4.2090000000000005</v>
      </c>
      <c r="O149" s="147">
        <f t="shared" si="6"/>
        <v>7.9577753180780917</v>
      </c>
      <c r="P149" s="147">
        <f>'Corporate V2'!C389</f>
        <v>0.48099999999999998</v>
      </c>
      <c r="R149" s="366"/>
      <c r="S149" s="377"/>
      <c r="T149" s="377"/>
      <c r="U149" s="383">
        <f t="shared" si="7"/>
        <v>6</v>
      </c>
      <c r="V149" s="381">
        <f t="shared" si="8"/>
        <v>42804</v>
      </c>
      <c r="W149" s="380">
        <v>8.4387753180780916</v>
      </c>
    </row>
    <row r="150" spans="3:23" ht="14.4">
      <c r="C150" s="4">
        <v>42811</v>
      </c>
      <c r="D150" s="147">
        <f>'Corporate V2'!F390-'Ouputs to Excels'!$P150</f>
        <v>0.83110000000000017</v>
      </c>
      <c r="E150" s="147">
        <f>'Corporate V2'!I390-'Ouputs to Excels'!$P150</f>
        <v>1.0095500000000002</v>
      </c>
      <c r="F150" s="147">
        <f>'Corporate V2'!L390-'Ouputs to Excels'!$P150</f>
        <v>1.1880000000000002</v>
      </c>
      <c r="G150" s="147">
        <f>'Corporate V2'!O390-'Ouputs to Excels'!$P150</f>
        <v>1.4430000000000001</v>
      </c>
      <c r="H150" s="147">
        <f>'Corporate V2'!R390-'Ouputs to Excels'!$P150</f>
        <v>1.698</v>
      </c>
      <c r="I150" s="147">
        <f>'Corporate V2'!U390-'Ouputs to Excels'!$P150</f>
        <v>1.9279999999999999</v>
      </c>
      <c r="J150" s="147">
        <f>'Corporate V2'!X390-'Ouputs to Excels'!$P150</f>
        <v>2.1579999999999999</v>
      </c>
      <c r="K150" s="147">
        <f>'Corporate V2'!AA390-'Ouputs to Excels'!$P150</f>
        <v>3.1829999999999998</v>
      </c>
      <c r="L150" s="147">
        <f>'Corporate V2'!AA390-'Ouputs to Excels'!$P150</f>
        <v>3.1829999999999998</v>
      </c>
      <c r="M150" s="147">
        <f>'Corporate V2'!AD390-'Ouputs to Excels'!$P150</f>
        <v>4.2079999999999993</v>
      </c>
      <c r="N150" s="147">
        <f>'Corporate V2'!AD390-'Ouputs to Excels'!$P150</f>
        <v>4.2079999999999993</v>
      </c>
      <c r="O150" s="147">
        <f t="shared" si="6"/>
        <v>8.0067753180780912</v>
      </c>
      <c r="P150" s="147">
        <f>'Corporate V2'!C390</f>
        <v>0.432</v>
      </c>
      <c r="R150" s="366"/>
      <c r="S150" s="377"/>
      <c r="T150" s="377"/>
      <c r="U150" s="383">
        <f t="shared" si="7"/>
        <v>6</v>
      </c>
      <c r="V150" s="381">
        <f t="shared" si="8"/>
        <v>42811</v>
      </c>
      <c r="W150" s="380">
        <v>8.4387753180780916</v>
      </c>
    </row>
    <row r="151" spans="3:23" ht="14.4">
      <c r="C151" s="4">
        <v>42818</v>
      </c>
      <c r="D151" s="147">
        <f>'Corporate V2'!F391-'Ouputs to Excels'!$P151</f>
        <v>0.83509999999999995</v>
      </c>
      <c r="E151" s="147">
        <f>'Corporate V2'!I391-'Ouputs to Excels'!$P151</f>
        <v>1.01705</v>
      </c>
      <c r="F151" s="147">
        <f>'Corporate V2'!L391-'Ouputs to Excels'!$P151</f>
        <v>1.1990000000000001</v>
      </c>
      <c r="G151" s="147">
        <f>'Corporate V2'!O391-'Ouputs to Excels'!$P151</f>
        <v>1.4490000000000001</v>
      </c>
      <c r="H151" s="147">
        <f>'Corporate V2'!R391-'Ouputs to Excels'!$P151</f>
        <v>1.6990000000000001</v>
      </c>
      <c r="I151" s="147">
        <f>'Corporate V2'!U391-'Ouputs to Excels'!$P151</f>
        <v>1.9389999999999998</v>
      </c>
      <c r="J151" s="147">
        <f>'Corporate V2'!X391-'Ouputs to Excels'!$P151</f>
        <v>2.1790000000000003</v>
      </c>
      <c r="K151" s="147">
        <f>'Corporate V2'!AA391-'Ouputs to Excels'!$P151</f>
        <v>3.1989999999999998</v>
      </c>
      <c r="L151" s="147">
        <f>'Corporate V2'!AA391-'Ouputs to Excels'!$P151</f>
        <v>3.1989999999999998</v>
      </c>
      <c r="M151" s="147">
        <f>'Corporate V2'!AD391-'Ouputs to Excels'!$P151</f>
        <v>4.2190000000000003</v>
      </c>
      <c r="N151" s="147">
        <f>'Corporate V2'!AD391-'Ouputs to Excels'!$P151</f>
        <v>4.2190000000000003</v>
      </c>
      <c r="O151" s="147">
        <f t="shared" si="6"/>
        <v>8.0377753180780918</v>
      </c>
      <c r="P151" s="147">
        <f>'Corporate V2'!C391</f>
        <v>0.40100000000000002</v>
      </c>
      <c r="R151" s="366"/>
      <c r="S151" s="377"/>
      <c r="T151" s="377"/>
      <c r="U151" s="383">
        <f t="shared" si="7"/>
        <v>6</v>
      </c>
      <c r="V151" s="381">
        <f t="shared" si="8"/>
        <v>42818</v>
      </c>
      <c r="W151" s="380">
        <v>8.4387753180780916</v>
      </c>
    </row>
    <row r="152" spans="3:23" ht="14.4">
      <c r="C152" s="4">
        <v>42825</v>
      </c>
      <c r="D152" s="147">
        <f>'Corporate V2'!F392-'Ouputs to Excels'!$P152</f>
        <v>0.84010000000000007</v>
      </c>
      <c r="E152" s="147">
        <f>'Corporate V2'!I392-'Ouputs to Excels'!$P152</f>
        <v>1.0225500000000001</v>
      </c>
      <c r="F152" s="147">
        <f>'Corporate V2'!L392-'Ouputs to Excels'!$P152</f>
        <v>1.2050000000000001</v>
      </c>
      <c r="G152" s="147">
        <f>'Corporate V2'!O392-'Ouputs to Excels'!$P152</f>
        <v>1.4600000000000002</v>
      </c>
      <c r="H152" s="147">
        <f>'Corporate V2'!R392-'Ouputs to Excels'!$P152</f>
        <v>1.7150000000000001</v>
      </c>
      <c r="I152" s="147">
        <f>'Corporate V2'!U392-'Ouputs to Excels'!$P152</f>
        <v>2.0049999999999999</v>
      </c>
      <c r="J152" s="147">
        <f>'Corporate V2'!X392-'Ouputs to Excels'!$P152</f>
        <v>2.2949999999999999</v>
      </c>
      <c r="K152" s="147">
        <f>'Corporate V2'!AA392-'Ouputs to Excels'!$P152</f>
        <v>3.2849999999999997</v>
      </c>
      <c r="L152" s="147">
        <f>'Corporate V2'!AA392-'Ouputs to Excels'!$P152</f>
        <v>3.2849999999999997</v>
      </c>
      <c r="M152" s="147">
        <f>'Corporate V2'!AD392-'Ouputs to Excels'!$P152</f>
        <v>4.2749999999999995</v>
      </c>
      <c r="N152" s="147">
        <f>'Corporate V2'!AD392-'Ouputs to Excels'!$P152</f>
        <v>4.2749999999999995</v>
      </c>
      <c r="O152" s="147">
        <f t="shared" si="6"/>
        <v>8.0120240811716457</v>
      </c>
      <c r="P152" s="147">
        <f>'Corporate V2'!C392</f>
        <v>0.32500000000000001</v>
      </c>
      <c r="R152" s="366"/>
      <c r="S152" s="377"/>
      <c r="T152" s="377"/>
      <c r="U152" s="383">
        <f t="shared" si="7"/>
        <v>6</v>
      </c>
      <c r="V152" s="381">
        <f t="shared" si="8"/>
        <v>42825</v>
      </c>
      <c r="W152" s="380">
        <v>8.337024081171645</v>
      </c>
    </row>
    <row r="153" spans="3:23" ht="14.4">
      <c r="C153" s="4">
        <v>42832</v>
      </c>
      <c r="D153" s="147">
        <f>'Corporate V2'!F393-'Ouputs to Excels'!$P153</f>
        <v>0.84729999999999994</v>
      </c>
      <c r="E153" s="147">
        <f>'Corporate V2'!I393-'Ouputs to Excels'!$P153</f>
        <v>1.0506500000000001</v>
      </c>
      <c r="F153" s="147">
        <f>'Corporate V2'!L393-'Ouputs to Excels'!$P153</f>
        <v>1.254</v>
      </c>
      <c r="G153" s="147">
        <f>'Corporate V2'!O393-'Ouputs to Excels'!$P153</f>
        <v>1.4790000000000001</v>
      </c>
      <c r="H153" s="147">
        <f>'Corporate V2'!R393-'Ouputs to Excels'!$P153</f>
        <v>1.704</v>
      </c>
      <c r="I153" s="147">
        <f>'Corporate V2'!U393-'Ouputs to Excels'!$P153</f>
        <v>2.024</v>
      </c>
      <c r="J153" s="147">
        <f>'Corporate V2'!X393-'Ouputs to Excels'!$P153</f>
        <v>2.3439999999999999</v>
      </c>
      <c r="K153" s="147">
        <f>'Corporate V2'!AA393-'Ouputs to Excels'!$P153</f>
        <v>3.2889999999999997</v>
      </c>
      <c r="L153" s="147">
        <f>'Corporate V2'!AA393-'Ouputs to Excels'!$P153</f>
        <v>3.2889999999999997</v>
      </c>
      <c r="M153" s="147">
        <f>'Corporate V2'!AD393-'Ouputs to Excels'!$P153</f>
        <v>4.234</v>
      </c>
      <c r="N153" s="147">
        <f>'Corporate V2'!AD393-'Ouputs to Excels'!$P153</f>
        <v>4.234</v>
      </c>
      <c r="O153" s="147">
        <f t="shared" si="6"/>
        <v>8.1110240811716441</v>
      </c>
      <c r="P153" s="147">
        <f>'Corporate V2'!C393</f>
        <v>0.22600000000000001</v>
      </c>
      <c r="R153" s="366"/>
      <c r="S153" s="377"/>
      <c r="T153" s="377"/>
      <c r="U153" s="383">
        <f t="shared" si="7"/>
        <v>6</v>
      </c>
      <c r="V153" s="381">
        <f t="shared" si="8"/>
        <v>42832</v>
      </c>
      <c r="W153" s="380">
        <v>8.337024081171645</v>
      </c>
    </row>
    <row r="154" spans="3:23" ht="14.4">
      <c r="C154" s="4">
        <v>42839</v>
      </c>
      <c r="D154" s="147">
        <f>'Corporate V2'!F394-'Ouputs to Excels'!$P154</f>
        <v>0.85760000000000014</v>
      </c>
      <c r="E154" s="147">
        <f>'Corporate V2'!I394-'Ouputs to Excels'!$P154</f>
        <v>1.0808</v>
      </c>
      <c r="F154" s="147">
        <f>'Corporate V2'!L394-'Ouputs to Excels'!$P154</f>
        <v>1.304</v>
      </c>
      <c r="G154" s="147">
        <f>'Corporate V2'!O394-'Ouputs to Excels'!$P154</f>
        <v>1.524</v>
      </c>
      <c r="H154" s="147">
        <f>'Corporate V2'!R394-'Ouputs to Excels'!$P154</f>
        <v>1.744</v>
      </c>
      <c r="I154" s="147">
        <f>'Corporate V2'!U394-'Ouputs to Excels'!$P154</f>
        <v>2.0564999999999998</v>
      </c>
      <c r="J154" s="147">
        <f>'Corporate V2'!X394-'Ouputs to Excels'!$P154</f>
        <v>2.3689999999999998</v>
      </c>
      <c r="K154" s="147">
        <f>'Corporate V2'!AA394-'Ouputs to Excels'!$P154</f>
        <v>3.319</v>
      </c>
      <c r="L154" s="147">
        <f>'Corporate V2'!AA394-'Ouputs to Excels'!$P154</f>
        <v>3.319</v>
      </c>
      <c r="M154" s="147">
        <f>'Corporate V2'!AD394-'Ouputs to Excels'!$P154</f>
        <v>4.2690000000000001</v>
      </c>
      <c r="N154" s="147">
        <f>'Corporate V2'!AD394-'Ouputs to Excels'!$P154</f>
        <v>4.2690000000000001</v>
      </c>
      <c r="O154" s="147">
        <f t="shared" si="6"/>
        <v>8.151024081171645</v>
      </c>
      <c r="P154" s="147">
        <f>'Corporate V2'!C394</f>
        <v>0.186</v>
      </c>
      <c r="R154" s="366"/>
      <c r="S154" s="377"/>
      <c r="T154" s="377"/>
      <c r="U154" s="383">
        <f t="shared" si="7"/>
        <v>6</v>
      </c>
      <c r="V154" s="381">
        <f t="shared" si="8"/>
        <v>42839</v>
      </c>
      <c r="W154" s="380">
        <v>8.337024081171645</v>
      </c>
    </row>
    <row r="155" spans="3:23" ht="14.4">
      <c r="C155" s="4">
        <v>42846</v>
      </c>
      <c r="D155" s="147">
        <f>'Corporate V2'!F395-'Ouputs to Excels'!$P155</f>
        <v>0.86290000000000011</v>
      </c>
      <c r="E155" s="147">
        <f>'Corporate V2'!I395-'Ouputs to Excels'!$P155</f>
        <v>1.0559500000000002</v>
      </c>
      <c r="F155" s="147">
        <f>'Corporate V2'!L395-'Ouputs to Excels'!$P155</f>
        <v>1.2490000000000001</v>
      </c>
      <c r="G155" s="147">
        <f>'Corporate V2'!O395-'Ouputs to Excels'!$P155</f>
        <v>1.464</v>
      </c>
      <c r="H155" s="147">
        <f>'Corporate V2'!R395-'Ouputs to Excels'!$P155</f>
        <v>1.6789999999999998</v>
      </c>
      <c r="I155" s="147">
        <f>'Corporate V2'!U395-'Ouputs to Excels'!$P155</f>
        <v>1.984</v>
      </c>
      <c r="J155" s="147">
        <f>'Corporate V2'!X395-'Ouputs to Excels'!$P155</f>
        <v>2.2890000000000001</v>
      </c>
      <c r="K155" s="147">
        <f>'Corporate V2'!AA395-'Ouputs to Excels'!$P155</f>
        <v>3.2440000000000002</v>
      </c>
      <c r="L155" s="147">
        <f>'Corporate V2'!AA395-'Ouputs to Excels'!$P155</f>
        <v>3.2440000000000002</v>
      </c>
      <c r="M155" s="147">
        <f>'Corporate V2'!AD395-'Ouputs to Excels'!$P155</f>
        <v>4.1989999999999998</v>
      </c>
      <c r="N155" s="147">
        <f>'Corporate V2'!AD395-'Ouputs to Excels'!$P155</f>
        <v>4.1989999999999998</v>
      </c>
      <c r="O155" s="147">
        <f t="shared" si="6"/>
        <v>8.0860240811716455</v>
      </c>
      <c r="P155" s="147">
        <f>'Corporate V2'!C395</f>
        <v>0.251</v>
      </c>
      <c r="R155" s="366"/>
      <c r="S155" s="377"/>
      <c r="T155" s="377"/>
      <c r="U155" s="383">
        <f t="shared" si="7"/>
        <v>6</v>
      </c>
      <c r="V155" s="381">
        <f t="shared" si="8"/>
        <v>42846</v>
      </c>
      <c r="W155" s="380">
        <v>8.337024081171645</v>
      </c>
    </row>
    <row r="156" spans="3:23" ht="14.4">
      <c r="C156" s="4">
        <v>42853</v>
      </c>
      <c r="D156" s="147">
        <f>'Corporate V2'!F396-'Ouputs to Excels'!$P156</f>
        <v>0.80110000000000015</v>
      </c>
      <c r="E156" s="147">
        <f>'Corporate V2'!I396-'Ouputs to Excels'!$P156</f>
        <v>0.98304999999999998</v>
      </c>
      <c r="F156" s="147">
        <f>'Corporate V2'!L396-'Ouputs to Excels'!$P156</f>
        <v>1.165</v>
      </c>
      <c r="G156" s="147">
        <f>'Corporate V2'!O396-'Ouputs to Excels'!$P156</f>
        <v>1.385</v>
      </c>
      <c r="H156" s="147">
        <f>'Corporate V2'!R396-'Ouputs to Excels'!$P156</f>
        <v>1.605</v>
      </c>
      <c r="I156" s="147">
        <f>'Corporate V2'!U396-'Ouputs to Excels'!$P156</f>
        <v>1.855</v>
      </c>
      <c r="J156" s="147">
        <f>'Corporate V2'!X396-'Ouputs to Excels'!$P156</f>
        <v>2.105</v>
      </c>
      <c r="K156" s="147">
        <f>'Corporate V2'!AA396-'Ouputs to Excels'!$P156</f>
        <v>2.9649999999999999</v>
      </c>
      <c r="L156" s="147">
        <f>'Corporate V2'!AA396-'Ouputs to Excels'!$P156</f>
        <v>2.9649999999999999</v>
      </c>
      <c r="M156" s="147">
        <f>'Corporate V2'!AD396-'Ouputs to Excels'!$P156</f>
        <v>3.8249999999999997</v>
      </c>
      <c r="N156" s="147">
        <f>'Corporate V2'!AD396-'Ouputs to Excels'!$P156</f>
        <v>3.8249999999999997</v>
      </c>
      <c r="O156" s="147">
        <f t="shared" si="6"/>
        <v>7.8292031372285065</v>
      </c>
      <c r="P156" s="147">
        <f>'Corporate V2'!C396</f>
        <v>0.315</v>
      </c>
      <c r="R156" s="366"/>
      <c r="S156" s="377"/>
      <c r="T156" s="377"/>
      <c r="U156" s="383">
        <f t="shared" si="7"/>
        <v>6</v>
      </c>
      <c r="V156" s="381">
        <f t="shared" si="8"/>
        <v>42853</v>
      </c>
      <c r="W156" s="380">
        <v>8.1442031372285069</v>
      </c>
    </row>
    <row r="157" spans="3:23" ht="14.4">
      <c r="C157" s="4">
        <v>42860</v>
      </c>
      <c r="D157" s="147">
        <f>'Corporate V2'!F397-'Ouputs to Excels'!$P157</f>
        <v>0.77400000000000002</v>
      </c>
      <c r="E157" s="147">
        <f>'Corporate V2'!I397-'Ouputs to Excels'!$P157</f>
        <v>0.94900000000000007</v>
      </c>
      <c r="F157" s="147">
        <f>'Corporate V2'!L397-'Ouputs to Excels'!$P157</f>
        <v>1.1240000000000001</v>
      </c>
      <c r="G157" s="147">
        <f>'Corporate V2'!O397-'Ouputs to Excels'!$P157</f>
        <v>1.339</v>
      </c>
      <c r="H157" s="147">
        <f>'Corporate V2'!R397-'Ouputs to Excels'!$P157</f>
        <v>1.554</v>
      </c>
      <c r="I157" s="147">
        <f>'Corporate V2'!U397-'Ouputs to Excels'!$P157</f>
        <v>1.7589999999999999</v>
      </c>
      <c r="J157" s="147">
        <f>'Corporate V2'!X397-'Ouputs to Excels'!$P157</f>
        <v>1.964</v>
      </c>
      <c r="K157" s="147">
        <f>'Corporate V2'!AA397-'Ouputs to Excels'!$P157</f>
        <v>2.6990000000000003</v>
      </c>
      <c r="L157" s="147">
        <f>'Corporate V2'!AA397-'Ouputs to Excels'!$P157</f>
        <v>2.6990000000000003</v>
      </c>
      <c r="M157" s="147">
        <f>'Corporate V2'!AD397-'Ouputs to Excels'!$P157</f>
        <v>3.4340000000000002</v>
      </c>
      <c r="N157" s="147">
        <f>'Corporate V2'!AD397-'Ouputs to Excels'!$P157</f>
        <v>3.4340000000000002</v>
      </c>
      <c r="O157" s="147">
        <f t="shared" si="6"/>
        <v>7.7282031372285065</v>
      </c>
      <c r="P157" s="147">
        <f>'Corporate V2'!C397</f>
        <v>0.41599999999999998</v>
      </c>
      <c r="R157" s="366"/>
      <c r="S157" s="377"/>
      <c r="T157" s="377"/>
      <c r="U157" s="383">
        <f t="shared" si="7"/>
        <v>6</v>
      </c>
      <c r="V157" s="381">
        <f t="shared" si="8"/>
        <v>42860</v>
      </c>
      <c r="W157" s="380">
        <v>8.1442031372285069</v>
      </c>
    </row>
    <row r="158" spans="3:23" ht="14.4">
      <c r="C158" s="4">
        <v>42867</v>
      </c>
      <c r="D158" s="147">
        <f>'Corporate V2'!F398-'Ouputs to Excels'!$P158</f>
        <v>0.76019999999999999</v>
      </c>
      <c r="E158" s="147">
        <f>'Corporate V2'!I398-'Ouputs to Excels'!$P158</f>
        <v>0.93059999999999987</v>
      </c>
      <c r="F158" s="147">
        <f>'Corporate V2'!L398-'Ouputs to Excels'!$P158</f>
        <v>1.101</v>
      </c>
      <c r="G158" s="147">
        <f>'Corporate V2'!O398-'Ouputs to Excels'!$P158</f>
        <v>1.321</v>
      </c>
      <c r="H158" s="147">
        <f>'Corporate V2'!R398-'Ouputs to Excels'!$P158</f>
        <v>1.5409999999999999</v>
      </c>
      <c r="I158" s="147">
        <f>'Corporate V2'!U398-'Ouputs to Excels'!$P158</f>
        <v>1.736</v>
      </c>
      <c r="J158" s="147">
        <f>'Corporate V2'!X398-'Ouputs to Excels'!$P158</f>
        <v>1.9309999999999998</v>
      </c>
      <c r="K158" s="147">
        <f>'Corporate V2'!AA398-'Ouputs to Excels'!$P158</f>
        <v>2.6609999999999996</v>
      </c>
      <c r="L158" s="147">
        <f>'Corporate V2'!AA398-'Ouputs to Excels'!$P158</f>
        <v>2.6609999999999996</v>
      </c>
      <c r="M158" s="147">
        <f>'Corporate V2'!AD398-'Ouputs to Excels'!$P158</f>
        <v>3.391</v>
      </c>
      <c r="N158" s="147">
        <f>'Corporate V2'!AD398-'Ouputs to Excels'!$P158</f>
        <v>3.391</v>
      </c>
      <c r="O158" s="147">
        <f t="shared" si="6"/>
        <v>7.7552031372285066</v>
      </c>
      <c r="P158" s="147">
        <f>'Corporate V2'!C398</f>
        <v>0.38900000000000001</v>
      </c>
      <c r="R158" s="366"/>
      <c r="S158" s="377"/>
      <c r="T158" s="377"/>
      <c r="U158" s="383">
        <f t="shared" si="7"/>
        <v>6</v>
      </c>
      <c r="V158" s="381">
        <f t="shared" si="8"/>
        <v>42867</v>
      </c>
      <c r="W158" s="380">
        <v>8.1442031372285069</v>
      </c>
    </row>
    <row r="159" spans="3:23" ht="14.4">
      <c r="C159" s="4">
        <v>42874</v>
      </c>
      <c r="D159" s="147">
        <f>'Corporate V2'!F399-'Ouputs to Excels'!$P159</f>
        <v>0.78830000000000011</v>
      </c>
      <c r="E159" s="147">
        <f>'Corporate V2'!I399-'Ouputs to Excels'!$P159</f>
        <v>0.96614999999999995</v>
      </c>
      <c r="F159" s="147">
        <f>'Corporate V2'!L399-'Ouputs to Excels'!$P159</f>
        <v>1.1440000000000001</v>
      </c>
      <c r="G159" s="147">
        <f>'Corporate V2'!O399-'Ouputs to Excels'!$P159</f>
        <v>1.3689999999999998</v>
      </c>
      <c r="H159" s="147">
        <f>'Corporate V2'!R399-'Ouputs to Excels'!$P159</f>
        <v>1.5939999999999999</v>
      </c>
      <c r="I159" s="147">
        <f>'Corporate V2'!U399-'Ouputs to Excels'!$P159</f>
        <v>1.794</v>
      </c>
      <c r="J159" s="147">
        <f>'Corporate V2'!X399-'Ouputs to Excels'!$P159</f>
        <v>1.9939999999999998</v>
      </c>
      <c r="K159" s="147">
        <f>'Corporate V2'!AA399-'Ouputs to Excels'!$P159</f>
        <v>2.7189999999999999</v>
      </c>
      <c r="L159" s="147">
        <f>'Corporate V2'!AA399-'Ouputs to Excels'!$P159</f>
        <v>2.7189999999999999</v>
      </c>
      <c r="M159" s="147">
        <f>'Corporate V2'!AD399-'Ouputs to Excels'!$P159</f>
        <v>3.444</v>
      </c>
      <c r="N159" s="147">
        <f>'Corporate V2'!AD399-'Ouputs to Excels'!$P159</f>
        <v>3.444</v>
      </c>
      <c r="O159" s="147">
        <f t="shared" si="6"/>
        <v>7.7782031372285072</v>
      </c>
      <c r="P159" s="147">
        <f>'Corporate V2'!C399</f>
        <v>0.36599999999999999</v>
      </c>
      <c r="R159" s="366"/>
      <c r="S159" s="377"/>
      <c r="T159" s="377"/>
      <c r="U159" s="383">
        <f t="shared" si="7"/>
        <v>6</v>
      </c>
      <c r="V159" s="381">
        <f t="shared" si="8"/>
        <v>42874</v>
      </c>
      <c r="W159" s="380">
        <v>8.1442031372285069</v>
      </c>
    </row>
    <row r="160" spans="3:23" ht="14.4">
      <c r="C160" s="4">
        <v>42881</v>
      </c>
      <c r="D160" s="147">
        <f>'Corporate V2'!F400-'Ouputs to Excels'!$P160</f>
        <v>0.79679999999999995</v>
      </c>
      <c r="E160" s="147">
        <f>'Corporate V2'!I400-'Ouputs to Excels'!$P160</f>
        <v>0.96940000000000004</v>
      </c>
      <c r="F160" s="147">
        <f>'Corporate V2'!L400-'Ouputs to Excels'!$P160</f>
        <v>1.1419999999999999</v>
      </c>
      <c r="G160" s="147">
        <f>'Corporate V2'!O400-'Ouputs to Excels'!$P160</f>
        <v>1.3669999999999998</v>
      </c>
      <c r="H160" s="147">
        <f>'Corporate V2'!R400-'Ouputs to Excels'!$P160</f>
        <v>1.5919999999999999</v>
      </c>
      <c r="I160" s="147">
        <f>'Corporate V2'!U400-'Ouputs to Excels'!$P160</f>
        <v>1.7769999999999999</v>
      </c>
      <c r="J160" s="147">
        <f>'Corporate V2'!X400-'Ouputs to Excels'!$P160</f>
        <v>1.962</v>
      </c>
      <c r="K160" s="147">
        <f>'Corporate V2'!AA400-'Ouputs to Excels'!$P160</f>
        <v>2.5320000000000005</v>
      </c>
      <c r="L160" s="147">
        <f>'Corporate V2'!AA400-'Ouputs to Excels'!$P160</f>
        <v>2.5320000000000005</v>
      </c>
      <c r="M160" s="147">
        <f>'Corporate V2'!AD400-'Ouputs to Excels'!$P160</f>
        <v>3.1020000000000003</v>
      </c>
      <c r="N160" s="147">
        <f>'Corporate V2'!AD400-'Ouputs to Excels'!$P160</f>
        <v>3.1020000000000003</v>
      </c>
      <c r="O160" s="147">
        <f t="shared" si="6"/>
        <v>7.8162031372285066</v>
      </c>
      <c r="P160" s="147">
        <f>'Corporate V2'!C400</f>
        <v>0.32800000000000001</v>
      </c>
      <c r="R160" s="366"/>
      <c r="S160" s="377"/>
      <c r="T160" s="377"/>
      <c r="U160" s="383">
        <f t="shared" si="7"/>
        <v>6</v>
      </c>
      <c r="V160" s="381">
        <f t="shared" si="8"/>
        <v>42881</v>
      </c>
      <c r="W160" s="380">
        <v>8.1442031372285069</v>
      </c>
    </row>
    <row r="161" spans="3:23" ht="14.4">
      <c r="C161" s="4">
        <v>42888</v>
      </c>
      <c r="D161" s="147">
        <f>'Corporate V2'!F401-'Ouputs to Excels'!$P161</f>
        <v>0.79549999999999987</v>
      </c>
      <c r="E161" s="147">
        <f>'Corporate V2'!I401-'Ouputs to Excels'!$P161</f>
        <v>0.97674999999999979</v>
      </c>
      <c r="F161" s="147">
        <f>'Corporate V2'!L401-'Ouputs to Excels'!$P161</f>
        <v>1.1579999999999999</v>
      </c>
      <c r="G161" s="147">
        <f>'Corporate V2'!O401-'Ouputs to Excels'!$P161</f>
        <v>1.3979999999999999</v>
      </c>
      <c r="H161" s="147">
        <f>'Corporate V2'!R401-'Ouputs to Excels'!$P161</f>
        <v>1.6379999999999999</v>
      </c>
      <c r="I161" s="147">
        <f>'Corporate V2'!U401-'Ouputs to Excels'!$P161</f>
        <v>1.8080000000000001</v>
      </c>
      <c r="J161" s="147">
        <f>'Corporate V2'!X401-'Ouputs to Excels'!$P161</f>
        <v>1.978</v>
      </c>
      <c r="K161" s="147">
        <f>'Corporate V2'!AA401-'Ouputs to Excels'!$P161</f>
        <v>2.548</v>
      </c>
      <c r="L161" s="147">
        <f>'Corporate V2'!AA401-'Ouputs to Excels'!$P161</f>
        <v>2.548</v>
      </c>
      <c r="M161" s="147">
        <f>'Corporate V2'!AD401-'Ouputs to Excels'!$P161</f>
        <v>3.1180000000000003</v>
      </c>
      <c r="N161" s="147">
        <f>'Corporate V2'!AD401-'Ouputs to Excels'!$P161</f>
        <v>3.1180000000000003</v>
      </c>
      <c r="O161" s="147">
        <f t="shared" si="6"/>
        <v>7.8577065455427775</v>
      </c>
      <c r="P161" s="147">
        <f>'Corporate V2'!C401</f>
        <v>0.27200000000000002</v>
      </c>
      <c r="R161" s="366"/>
      <c r="S161" s="377"/>
      <c r="T161" s="377"/>
      <c r="U161" s="383">
        <f t="shared" si="7"/>
        <v>6</v>
      </c>
      <c r="V161" s="381">
        <f t="shared" si="8"/>
        <v>42888</v>
      </c>
      <c r="W161" s="380">
        <v>8.1297065455427777</v>
      </c>
    </row>
    <row r="162" spans="3:23" ht="14.4">
      <c r="C162" s="4">
        <v>42895</v>
      </c>
      <c r="D162" s="147">
        <f>'Corporate V2'!F402-'Ouputs to Excels'!$P162</f>
        <v>0.80290000000000006</v>
      </c>
      <c r="E162" s="147">
        <f>'Corporate V2'!I402-'Ouputs to Excels'!$P162</f>
        <v>0.98594999999999999</v>
      </c>
      <c r="F162" s="147">
        <f>'Corporate V2'!L402-'Ouputs to Excels'!$P162</f>
        <v>1.169</v>
      </c>
      <c r="G162" s="147">
        <f>'Corporate V2'!O402-'Ouputs to Excels'!$P162</f>
        <v>1.4139999999999997</v>
      </c>
      <c r="H162" s="147">
        <f>'Corporate V2'!R402-'Ouputs to Excels'!$P162</f>
        <v>1.6589999999999998</v>
      </c>
      <c r="I162" s="147">
        <f>'Corporate V2'!U402-'Ouputs to Excels'!$P162</f>
        <v>1.819</v>
      </c>
      <c r="J162" s="147">
        <f>'Corporate V2'!X402-'Ouputs to Excels'!$P162</f>
        <v>1.9790000000000001</v>
      </c>
      <c r="K162" s="147">
        <f>'Corporate V2'!AA402-'Ouputs to Excels'!$P162</f>
        <v>2.444</v>
      </c>
      <c r="L162" s="147">
        <f>'Corporate V2'!AA402-'Ouputs to Excels'!$P162</f>
        <v>2.444</v>
      </c>
      <c r="M162" s="147">
        <f>'Corporate V2'!AD402-'Ouputs to Excels'!$P162</f>
        <v>2.9089999999999998</v>
      </c>
      <c r="N162" s="147">
        <f>'Corporate V2'!AD402-'Ouputs to Excels'!$P162</f>
        <v>2.9089999999999998</v>
      </c>
      <c r="O162" s="147">
        <f t="shared" si="6"/>
        <v>7.8687065455427776</v>
      </c>
      <c r="P162" s="147">
        <f>'Corporate V2'!C402</f>
        <v>0.26100000000000001</v>
      </c>
      <c r="R162" s="366"/>
      <c r="S162" s="377"/>
      <c r="T162" s="377"/>
      <c r="U162" s="383">
        <f t="shared" si="7"/>
        <v>6</v>
      </c>
      <c r="V162" s="381">
        <f t="shared" si="8"/>
        <v>42895</v>
      </c>
      <c r="W162" s="380">
        <v>8.1297065455427777</v>
      </c>
    </row>
    <row r="163" spans="3:23" ht="14.4">
      <c r="C163" s="4">
        <v>42902</v>
      </c>
      <c r="D163" s="147">
        <f>'Corporate V2'!F403-'Ouputs to Excels'!$P163</f>
        <v>0.80070000000000008</v>
      </c>
      <c r="E163" s="147">
        <f>'Corporate V2'!I403-'Ouputs to Excels'!$P163</f>
        <v>0.97785</v>
      </c>
      <c r="F163" s="147">
        <f>'Corporate V2'!L403-'Ouputs to Excels'!$P163</f>
        <v>1.1549999999999998</v>
      </c>
      <c r="G163" s="147">
        <f>'Corporate V2'!O403-'Ouputs to Excels'!$P163</f>
        <v>1.4</v>
      </c>
      <c r="H163" s="147">
        <f>'Corporate V2'!R403-'Ouputs to Excels'!$P163</f>
        <v>1.645</v>
      </c>
      <c r="I163" s="147">
        <f>'Corporate V2'!U403-'Ouputs to Excels'!$P163</f>
        <v>1.7850000000000001</v>
      </c>
      <c r="J163" s="147">
        <f>'Corporate V2'!X403-'Ouputs to Excels'!$P163</f>
        <v>1.9250000000000003</v>
      </c>
      <c r="K163" s="147">
        <f>'Corporate V2'!AA403-'Ouputs to Excels'!$P163</f>
        <v>2.4700000000000002</v>
      </c>
      <c r="L163" s="147">
        <f>'Corporate V2'!AA403-'Ouputs to Excels'!$P163</f>
        <v>2.4700000000000002</v>
      </c>
      <c r="M163" s="147">
        <f>'Corporate V2'!AD403-'Ouputs to Excels'!$P163</f>
        <v>3.0150000000000001</v>
      </c>
      <c r="N163" s="147">
        <f>'Corporate V2'!AD403-'Ouputs to Excels'!$P163</f>
        <v>3.0150000000000001</v>
      </c>
      <c r="O163" s="147">
        <f t="shared" si="6"/>
        <v>7.8547065455427774</v>
      </c>
      <c r="P163" s="147">
        <f>'Corporate V2'!C403</f>
        <v>0.27500000000000002</v>
      </c>
      <c r="R163" s="366"/>
      <c r="S163" s="377"/>
      <c r="T163" s="377"/>
      <c r="U163" s="383">
        <f t="shared" si="7"/>
        <v>6</v>
      </c>
      <c r="V163" s="381">
        <f t="shared" si="8"/>
        <v>42902</v>
      </c>
      <c r="W163" s="380">
        <v>8.1297065455427777</v>
      </c>
    </row>
    <row r="164" spans="3:23" ht="14.4">
      <c r="C164" s="4">
        <v>42909</v>
      </c>
      <c r="D164" s="147">
        <f>'Corporate V2'!F404-'Ouputs to Excels'!$P164</f>
        <v>0.79949999999999999</v>
      </c>
      <c r="E164" s="147">
        <f>'Corporate V2'!I404-'Ouputs to Excels'!$P164</f>
        <v>0.96824999999999994</v>
      </c>
      <c r="F164" s="147">
        <f>'Corporate V2'!L404-'Ouputs to Excels'!$P164</f>
        <v>1.137</v>
      </c>
      <c r="G164" s="147">
        <f>'Corporate V2'!O404-'Ouputs to Excels'!$P164</f>
        <v>1.3769999999999998</v>
      </c>
      <c r="H164" s="147">
        <f>'Corporate V2'!R404-'Ouputs to Excels'!$P164</f>
        <v>1.617</v>
      </c>
      <c r="I164" s="147">
        <f>'Corporate V2'!U404-'Ouputs to Excels'!$P164</f>
        <v>1.7669999999999999</v>
      </c>
      <c r="J164" s="147">
        <f>'Corporate V2'!X404-'Ouputs to Excels'!$P164</f>
        <v>1.9169999999999998</v>
      </c>
      <c r="K164" s="147">
        <f>'Corporate V2'!AA404-'Ouputs to Excels'!$P164</f>
        <v>2.5169999999999999</v>
      </c>
      <c r="L164" s="147">
        <f>'Corporate V2'!AA404-'Ouputs to Excels'!$P164</f>
        <v>2.5169999999999999</v>
      </c>
      <c r="M164" s="147">
        <f>'Corporate V2'!AD404-'Ouputs to Excels'!$P164</f>
        <v>3.117</v>
      </c>
      <c r="N164" s="147">
        <f>'Corporate V2'!AD404-'Ouputs to Excels'!$P164</f>
        <v>3.117</v>
      </c>
      <c r="O164" s="147">
        <f t="shared" ref="O164:O227" si="9">W164-P164</f>
        <v>7.8767065455427776</v>
      </c>
      <c r="P164" s="147">
        <f>'Corporate V2'!C404</f>
        <v>0.253</v>
      </c>
      <c r="R164" s="366"/>
      <c r="S164" s="377"/>
      <c r="T164" s="377"/>
      <c r="U164" s="383">
        <f t="shared" ref="U164:U227" si="10">WEEKDAY(V164)</f>
        <v>6</v>
      </c>
      <c r="V164" s="381">
        <f t="shared" ref="V164:V227" si="11">C164</f>
        <v>42909</v>
      </c>
      <c r="W164" s="380">
        <v>8.1297065455427777</v>
      </c>
    </row>
    <row r="165" spans="3:23" ht="14.4">
      <c r="C165" s="4">
        <v>42916</v>
      </c>
      <c r="D165" s="147">
        <f>'Corporate V2'!F405-'Ouputs to Excels'!$P165</f>
        <v>0.80479999999999996</v>
      </c>
      <c r="E165" s="147">
        <f>'Corporate V2'!I405-'Ouputs to Excels'!$P165</f>
        <v>0.95490000000000008</v>
      </c>
      <c r="F165" s="147">
        <f>'Corporate V2'!L405-'Ouputs to Excels'!$P165</f>
        <v>1.105</v>
      </c>
      <c r="G165" s="147">
        <f>'Corporate V2'!O405-'Ouputs to Excels'!$P165</f>
        <v>1.3499999999999999</v>
      </c>
      <c r="H165" s="147">
        <f>'Corporate V2'!R405-'Ouputs to Excels'!$P165</f>
        <v>1.595</v>
      </c>
      <c r="I165" s="147">
        <f>'Corporate V2'!U405-'Ouputs to Excels'!$P165</f>
        <v>1.74</v>
      </c>
      <c r="J165" s="147">
        <f>'Corporate V2'!X405-'Ouputs to Excels'!$P165</f>
        <v>1.885</v>
      </c>
      <c r="K165" s="147">
        <f>'Corporate V2'!AA405-'Ouputs to Excels'!$P165</f>
        <v>2.58</v>
      </c>
      <c r="L165" s="147">
        <f>'Corporate V2'!AA405-'Ouputs to Excels'!$P165</f>
        <v>2.58</v>
      </c>
      <c r="M165" s="147">
        <f>'Corporate V2'!AD405-'Ouputs to Excels'!$P165</f>
        <v>3.2750000000000004</v>
      </c>
      <c r="N165" s="147">
        <f>'Corporate V2'!AD405-'Ouputs to Excels'!$P165</f>
        <v>3.2750000000000004</v>
      </c>
      <c r="O165" s="147">
        <f t="shared" si="9"/>
        <v>7.8669797316713179</v>
      </c>
      <c r="P165" s="147">
        <f>'Corporate V2'!C405</f>
        <v>0.46500000000000002</v>
      </c>
      <c r="R165" s="366"/>
      <c r="S165" s="377"/>
      <c r="T165" s="377"/>
      <c r="U165" s="383">
        <f t="shared" si="10"/>
        <v>6</v>
      </c>
      <c r="V165" s="381">
        <f t="shared" si="11"/>
        <v>42916</v>
      </c>
      <c r="W165" s="380">
        <v>8.3319797316713178</v>
      </c>
    </row>
    <row r="166" spans="3:23" ht="14.4">
      <c r="C166" s="4">
        <v>42923</v>
      </c>
      <c r="D166" s="147">
        <f>'Corporate V2'!F406-'Ouputs to Excels'!$P166</f>
        <v>0.76510000000000011</v>
      </c>
      <c r="E166" s="147">
        <f>'Corporate V2'!I406-'Ouputs to Excels'!$P166</f>
        <v>0.92205000000000004</v>
      </c>
      <c r="F166" s="147">
        <f>'Corporate V2'!L406-'Ouputs to Excels'!$P166</f>
        <v>1.079</v>
      </c>
      <c r="G166" s="147">
        <f>'Corporate V2'!O406-'Ouputs to Excels'!$P166</f>
        <v>1.329</v>
      </c>
      <c r="H166" s="147">
        <f>'Corporate V2'!R406-'Ouputs to Excels'!$P166</f>
        <v>1.579</v>
      </c>
      <c r="I166" s="147">
        <f>'Corporate V2'!U406-'Ouputs to Excels'!$P166</f>
        <v>1.7190000000000001</v>
      </c>
      <c r="J166" s="147">
        <f>'Corporate V2'!X406-'Ouputs to Excels'!$P166</f>
        <v>1.8590000000000002</v>
      </c>
      <c r="K166" s="147">
        <f>'Corporate V2'!AA406-'Ouputs to Excels'!$P166</f>
        <v>2.6290000000000004</v>
      </c>
      <c r="L166" s="147">
        <f>'Corporate V2'!AA406-'Ouputs to Excels'!$P166</f>
        <v>2.6290000000000004</v>
      </c>
      <c r="M166" s="147">
        <f>'Corporate V2'!AD406-'Ouputs to Excels'!$P166</f>
        <v>3.399</v>
      </c>
      <c r="N166" s="147">
        <f>'Corporate V2'!AD406-'Ouputs to Excels'!$P166</f>
        <v>3.399</v>
      </c>
      <c r="O166" s="147">
        <f t="shared" si="9"/>
        <v>7.760979731671318</v>
      </c>
      <c r="P166" s="147">
        <f>'Corporate V2'!C406</f>
        <v>0.57099999999999995</v>
      </c>
      <c r="R166" s="366"/>
      <c r="S166" s="377"/>
      <c r="T166" s="377"/>
      <c r="U166" s="383">
        <f t="shared" si="10"/>
        <v>6</v>
      </c>
      <c r="V166" s="381">
        <f t="shared" si="11"/>
        <v>42923</v>
      </c>
      <c r="W166" s="380">
        <v>8.3319797316713178</v>
      </c>
    </row>
    <row r="167" spans="3:23" ht="14.4">
      <c r="C167" s="4">
        <v>42930</v>
      </c>
      <c r="D167" s="147">
        <f>'Corporate V2'!F407-'Ouputs to Excels'!$P167</f>
        <v>0.68170000000000008</v>
      </c>
      <c r="E167" s="147">
        <f>'Corporate V2'!I407-'Ouputs to Excels'!$P167</f>
        <v>0.83484999999999998</v>
      </c>
      <c r="F167" s="147">
        <f>'Corporate V2'!L407-'Ouputs to Excels'!$P167</f>
        <v>0.9880000000000001</v>
      </c>
      <c r="G167" s="147">
        <f>'Corporate V2'!O407-'Ouputs to Excels'!$P167</f>
        <v>1.2330000000000001</v>
      </c>
      <c r="H167" s="147">
        <f>'Corporate V2'!R407-'Ouputs to Excels'!$P167</f>
        <v>1.4779999999999998</v>
      </c>
      <c r="I167" s="147">
        <f>'Corporate V2'!U407-'Ouputs to Excels'!$P167</f>
        <v>1.6229999999999998</v>
      </c>
      <c r="J167" s="147">
        <f>'Corporate V2'!X407-'Ouputs to Excels'!$P167</f>
        <v>1.7679999999999998</v>
      </c>
      <c r="K167" s="147">
        <f>'Corporate V2'!AA407-'Ouputs to Excels'!$P167</f>
        <v>2.5079999999999996</v>
      </c>
      <c r="L167" s="147">
        <f>'Corporate V2'!AA407-'Ouputs to Excels'!$P167</f>
        <v>2.5079999999999996</v>
      </c>
      <c r="M167" s="147">
        <f>'Corporate V2'!AD407-'Ouputs to Excels'!$P167</f>
        <v>3.2479999999999998</v>
      </c>
      <c r="N167" s="147">
        <f>'Corporate V2'!AD407-'Ouputs to Excels'!$P167</f>
        <v>3.2479999999999998</v>
      </c>
      <c r="O167" s="147">
        <f t="shared" si="9"/>
        <v>7.7399797316713181</v>
      </c>
      <c r="P167" s="147">
        <f>'Corporate V2'!C407</f>
        <v>0.59199999999999997</v>
      </c>
      <c r="R167" s="366"/>
      <c r="S167" s="377"/>
      <c r="T167" s="377"/>
      <c r="U167" s="383">
        <f t="shared" si="10"/>
        <v>6</v>
      </c>
      <c r="V167" s="381">
        <f t="shared" si="11"/>
        <v>42930</v>
      </c>
      <c r="W167" s="380">
        <v>8.3319797316713178</v>
      </c>
    </row>
    <row r="168" spans="3:23" ht="14.4">
      <c r="C168" s="4">
        <v>42937</v>
      </c>
      <c r="D168" s="147">
        <f>'Corporate V2'!F408-'Ouputs to Excels'!$P168</f>
        <v>0.66980000000000006</v>
      </c>
      <c r="E168" s="147">
        <f>'Corporate V2'!I408-'Ouputs to Excels'!$P168</f>
        <v>0.81740000000000002</v>
      </c>
      <c r="F168" s="147">
        <f>'Corporate V2'!L408-'Ouputs to Excels'!$P168</f>
        <v>0.96499999999999997</v>
      </c>
      <c r="G168" s="147">
        <f>'Corporate V2'!O408-'Ouputs to Excels'!$P168</f>
        <v>1.2149999999999999</v>
      </c>
      <c r="H168" s="147">
        <f>'Corporate V2'!R408-'Ouputs to Excels'!$P168</f>
        <v>1.4649999999999999</v>
      </c>
      <c r="I168" s="147">
        <f>'Corporate V2'!U408-'Ouputs to Excels'!$P168</f>
        <v>1.605</v>
      </c>
      <c r="J168" s="147">
        <f>'Corporate V2'!X408-'Ouputs to Excels'!$P168</f>
        <v>1.7450000000000001</v>
      </c>
      <c r="K168" s="147">
        <f>'Corporate V2'!AA408-'Ouputs to Excels'!$P168</f>
        <v>2.4850000000000003</v>
      </c>
      <c r="L168" s="147">
        <f>'Corporate V2'!AA408-'Ouputs to Excels'!$P168</f>
        <v>2.4850000000000003</v>
      </c>
      <c r="M168" s="147">
        <f>'Corporate V2'!AD408-'Ouputs to Excels'!$P168</f>
        <v>3.2250000000000001</v>
      </c>
      <c r="N168" s="147">
        <f>'Corporate V2'!AD408-'Ouputs to Excels'!$P168</f>
        <v>3.2250000000000001</v>
      </c>
      <c r="O168" s="147">
        <f t="shared" si="9"/>
        <v>7.8269797316713179</v>
      </c>
      <c r="P168" s="147">
        <f>'Corporate V2'!C408</f>
        <v>0.505</v>
      </c>
      <c r="R168" s="366"/>
      <c r="S168" s="377"/>
      <c r="T168" s="377"/>
      <c r="U168" s="383">
        <f t="shared" si="10"/>
        <v>6</v>
      </c>
      <c r="V168" s="381">
        <f t="shared" si="11"/>
        <v>42937</v>
      </c>
      <c r="W168" s="380">
        <v>8.3319797316713178</v>
      </c>
    </row>
    <row r="169" spans="3:23" ht="14.4">
      <c r="C169" s="4">
        <v>42944</v>
      </c>
      <c r="D169" s="147">
        <f>'Corporate V2'!F409-'Ouputs to Excels'!$P169</f>
        <v>0.6734</v>
      </c>
      <c r="E169" s="147">
        <f>'Corporate V2'!I409-'Ouputs to Excels'!$P169</f>
        <v>0.82169999999999987</v>
      </c>
      <c r="F169" s="147">
        <f>'Corporate V2'!L409-'Ouputs to Excels'!$P169</f>
        <v>0.97</v>
      </c>
      <c r="G169" s="147">
        <f>'Corporate V2'!O409-'Ouputs to Excels'!$P169</f>
        <v>1.2250000000000001</v>
      </c>
      <c r="H169" s="147">
        <f>'Corporate V2'!R409-'Ouputs to Excels'!$P169</f>
        <v>1.48</v>
      </c>
      <c r="I169" s="147">
        <f>'Corporate V2'!U409-'Ouputs to Excels'!$P169</f>
        <v>1.56</v>
      </c>
      <c r="J169" s="147">
        <f>'Corporate V2'!X409-'Ouputs to Excels'!$P169</f>
        <v>1.6400000000000001</v>
      </c>
      <c r="K169" s="147">
        <f>'Corporate V2'!AA409-'Ouputs to Excels'!$P169</f>
        <v>2.3200000000000003</v>
      </c>
      <c r="L169" s="147">
        <f>'Corporate V2'!AA409-'Ouputs to Excels'!$P169</f>
        <v>2.3200000000000003</v>
      </c>
      <c r="M169" s="147">
        <f>'Corporate V2'!AD409-'Ouputs to Excels'!$P169</f>
        <v>3</v>
      </c>
      <c r="N169" s="147">
        <f>'Corporate V2'!AD409-'Ouputs to Excels'!$P169</f>
        <v>3</v>
      </c>
      <c r="O169" s="147">
        <f t="shared" si="9"/>
        <v>7.7919797316713177</v>
      </c>
      <c r="P169" s="147">
        <f>'Corporate V2'!C409</f>
        <v>0.54</v>
      </c>
      <c r="R169" s="366"/>
      <c r="S169" s="377"/>
      <c r="T169" s="377"/>
      <c r="U169" s="383">
        <f t="shared" si="10"/>
        <v>6</v>
      </c>
      <c r="V169" s="381">
        <f t="shared" si="11"/>
        <v>42944</v>
      </c>
      <c r="W169" s="380">
        <v>8.3319797316713178</v>
      </c>
    </row>
    <row r="170" spans="3:23" ht="14.4">
      <c r="C170" s="4">
        <v>42951</v>
      </c>
      <c r="D170" s="147">
        <f>'Corporate V2'!F410-'Ouputs to Excels'!$P170</f>
        <v>0.66670000000000007</v>
      </c>
      <c r="E170" s="147">
        <f>'Corporate V2'!I410-'Ouputs to Excels'!$P170</f>
        <v>0.82035000000000013</v>
      </c>
      <c r="F170" s="147">
        <f>'Corporate V2'!L410-'Ouputs to Excels'!$P170</f>
        <v>0.97399999999999998</v>
      </c>
      <c r="G170" s="147">
        <f>'Corporate V2'!O410-'Ouputs to Excels'!$P170</f>
        <v>1.224</v>
      </c>
      <c r="H170" s="147">
        <f>'Corporate V2'!R410-'Ouputs to Excels'!$P170</f>
        <v>1.474</v>
      </c>
      <c r="I170" s="147">
        <f>'Corporate V2'!U410-'Ouputs to Excels'!$P170</f>
        <v>1.5389999999999999</v>
      </c>
      <c r="J170" s="147">
        <f>'Corporate V2'!X410-'Ouputs to Excels'!$P170</f>
        <v>1.6039999999999999</v>
      </c>
      <c r="K170" s="147">
        <f>'Corporate V2'!AA410-'Ouputs to Excels'!$P170</f>
        <v>2.3089999999999997</v>
      </c>
      <c r="L170" s="147">
        <f>'Corporate V2'!AA410-'Ouputs to Excels'!$P170</f>
        <v>2.3089999999999997</v>
      </c>
      <c r="M170" s="147">
        <f>'Corporate V2'!AD410-'Ouputs to Excels'!$P170</f>
        <v>3.0139999999999998</v>
      </c>
      <c r="N170" s="147">
        <f>'Corporate V2'!AD410-'Ouputs to Excels'!$P170</f>
        <v>3.0139999999999998</v>
      </c>
      <c r="O170" s="147">
        <f t="shared" si="9"/>
        <v>7.795311308540863</v>
      </c>
      <c r="P170" s="147">
        <f>'Corporate V2'!C410</f>
        <v>0.46600000000000003</v>
      </c>
      <c r="R170" s="366"/>
      <c r="S170" s="377"/>
      <c r="T170" s="377"/>
      <c r="U170" s="383">
        <f t="shared" si="10"/>
        <v>6</v>
      </c>
      <c r="V170" s="381">
        <f t="shared" si="11"/>
        <v>42951</v>
      </c>
      <c r="W170" s="380">
        <v>8.2613113085408632</v>
      </c>
    </row>
    <row r="171" spans="3:23" ht="14.4">
      <c r="C171" s="4">
        <v>42958</v>
      </c>
      <c r="D171" s="147">
        <f>'Corporate V2'!F411-'Ouputs to Excels'!$P171</f>
        <v>0.67719999999999991</v>
      </c>
      <c r="E171" s="147">
        <f>'Corporate V2'!I411-'Ouputs to Excels'!$P171</f>
        <v>0.84359999999999979</v>
      </c>
      <c r="F171" s="147">
        <f>'Corporate V2'!L411-'Ouputs to Excels'!$P171</f>
        <v>1.0099999999999998</v>
      </c>
      <c r="G171" s="147">
        <f>'Corporate V2'!O411-'Ouputs to Excels'!$P171</f>
        <v>1.2599999999999998</v>
      </c>
      <c r="H171" s="147">
        <f>'Corporate V2'!R411-'Ouputs to Excels'!$P171</f>
        <v>1.5099999999999998</v>
      </c>
      <c r="I171" s="147">
        <f>'Corporate V2'!U411-'Ouputs to Excels'!$P171</f>
        <v>1.6550000000000002</v>
      </c>
      <c r="J171" s="147">
        <f>'Corporate V2'!X411-'Ouputs to Excels'!$P171</f>
        <v>1.8000000000000003</v>
      </c>
      <c r="K171" s="147">
        <f>'Corporate V2'!AA411-'Ouputs to Excels'!$P171</f>
        <v>2.6</v>
      </c>
      <c r="L171" s="147">
        <f>'Corporate V2'!AA411-'Ouputs to Excels'!$P171</f>
        <v>2.6</v>
      </c>
      <c r="M171" s="147">
        <f>'Corporate V2'!AD411-'Ouputs to Excels'!$P171</f>
        <v>3.4</v>
      </c>
      <c r="N171" s="147">
        <f>'Corporate V2'!AD411-'Ouputs to Excels'!$P171</f>
        <v>3.4</v>
      </c>
      <c r="O171" s="147">
        <f t="shared" si="9"/>
        <v>7.8813113085408633</v>
      </c>
      <c r="P171" s="147">
        <f>'Corporate V2'!C411</f>
        <v>0.38</v>
      </c>
      <c r="R171" s="366"/>
      <c r="S171" s="377"/>
      <c r="T171" s="377"/>
      <c r="U171" s="383">
        <f t="shared" si="10"/>
        <v>6</v>
      </c>
      <c r="V171" s="381">
        <f t="shared" si="11"/>
        <v>42958</v>
      </c>
      <c r="W171" s="380">
        <v>8.2613113085408632</v>
      </c>
    </row>
    <row r="172" spans="3:23" ht="14.4">
      <c r="C172" s="4">
        <v>42965</v>
      </c>
      <c r="D172" s="147">
        <f>'Corporate V2'!F412-'Ouputs to Excels'!$P172</f>
        <v>0.66739999999999999</v>
      </c>
      <c r="E172" s="147">
        <f>'Corporate V2'!I412-'Ouputs to Excels'!$P172</f>
        <v>0.83719999999999994</v>
      </c>
      <c r="F172" s="147">
        <f>'Corporate V2'!L412-'Ouputs to Excels'!$P172</f>
        <v>1.0069999999999999</v>
      </c>
      <c r="G172" s="147">
        <f>'Corporate V2'!O412-'Ouputs to Excels'!$P172</f>
        <v>1.2619999999999998</v>
      </c>
      <c r="H172" s="147">
        <f>'Corporate V2'!R412-'Ouputs to Excels'!$P172</f>
        <v>1.5169999999999999</v>
      </c>
      <c r="I172" s="147">
        <f>'Corporate V2'!U412-'Ouputs to Excels'!$P172</f>
        <v>1.627</v>
      </c>
      <c r="J172" s="147">
        <f>'Corporate V2'!X412-'Ouputs to Excels'!$P172</f>
        <v>1.7369999999999999</v>
      </c>
      <c r="K172" s="147">
        <f>'Corporate V2'!AA412-'Ouputs to Excels'!$P172</f>
        <v>2.4970000000000003</v>
      </c>
      <c r="L172" s="147">
        <f>'Corporate V2'!AA412-'Ouputs to Excels'!$P172</f>
        <v>2.4970000000000003</v>
      </c>
      <c r="M172" s="147">
        <f>'Corporate V2'!AD412-'Ouputs to Excels'!$P172</f>
        <v>3.2570000000000001</v>
      </c>
      <c r="N172" s="147">
        <f>'Corporate V2'!AD412-'Ouputs to Excels'!$P172</f>
        <v>3.2570000000000001</v>
      </c>
      <c r="O172" s="147">
        <f t="shared" si="9"/>
        <v>7.8483113085408629</v>
      </c>
      <c r="P172" s="147">
        <f>'Corporate V2'!C412</f>
        <v>0.41299999999999998</v>
      </c>
      <c r="R172" s="366"/>
      <c r="S172" s="377"/>
      <c r="T172" s="377"/>
      <c r="U172" s="383">
        <f t="shared" si="10"/>
        <v>6</v>
      </c>
      <c r="V172" s="381">
        <f t="shared" si="11"/>
        <v>42965</v>
      </c>
      <c r="W172" s="380">
        <v>8.2613113085408632</v>
      </c>
    </row>
    <row r="173" spans="3:23" ht="14.4">
      <c r="C173" s="4">
        <v>42972</v>
      </c>
      <c r="D173" s="147">
        <f>'Corporate V2'!F413-'Ouputs to Excels'!$P173</f>
        <v>0.69150000000000011</v>
      </c>
      <c r="E173" s="147">
        <f>'Corporate V2'!I413-'Ouputs to Excels'!$P173</f>
        <v>0.8617499999999999</v>
      </c>
      <c r="F173" s="147">
        <f>'Corporate V2'!L413-'Ouputs to Excels'!$P173</f>
        <v>1.032</v>
      </c>
      <c r="G173" s="147">
        <f>'Corporate V2'!O413-'Ouputs to Excels'!$P173</f>
        <v>1.2869999999999999</v>
      </c>
      <c r="H173" s="147">
        <f>'Corporate V2'!R413-'Ouputs to Excels'!$P173</f>
        <v>1.5419999999999998</v>
      </c>
      <c r="I173" s="147">
        <f>'Corporate V2'!U413-'Ouputs to Excels'!$P173</f>
        <v>1.657</v>
      </c>
      <c r="J173" s="147">
        <f>'Corporate V2'!X413-'Ouputs to Excels'!$P173</f>
        <v>1.7719999999999998</v>
      </c>
      <c r="K173" s="147">
        <f>'Corporate V2'!AA413-'Ouputs to Excels'!$P173</f>
        <v>2.492</v>
      </c>
      <c r="L173" s="147">
        <f>'Corporate V2'!AA413-'Ouputs to Excels'!$P173</f>
        <v>2.492</v>
      </c>
      <c r="M173" s="147">
        <f>'Corporate V2'!AD413-'Ouputs to Excels'!$P173</f>
        <v>3.2119999999999997</v>
      </c>
      <c r="N173" s="147">
        <f>'Corporate V2'!AD413-'Ouputs to Excels'!$P173</f>
        <v>3.2119999999999997</v>
      </c>
      <c r="O173" s="147">
        <f t="shared" si="9"/>
        <v>7.883311308540863</v>
      </c>
      <c r="P173" s="147">
        <f>'Corporate V2'!C413</f>
        <v>0.378</v>
      </c>
      <c r="R173" s="366"/>
      <c r="S173" s="377"/>
      <c r="T173" s="377"/>
      <c r="U173" s="383">
        <f t="shared" si="10"/>
        <v>6</v>
      </c>
      <c r="V173" s="381">
        <f t="shared" si="11"/>
        <v>42972</v>
      </c>
      <c r="W173" s="380">
        <v>8.2613113085408632</v>
      </c>
    </row>
    <row r="174" spans="3:23" ht="14.4">
      <c r="C174" s="4">
        <v>42979</v>
      </c>
      <c r="D174" s="147">
        <f>'Corporate V2'!F414-'Ouputs to Excels'!$P174</f>
        <v>0.71349999999999991</v>
      </c>
      <c r="E174" s="147">
        <f>'Corporate V2'!I414-'Ouputs to Excels'!$P174</f>
        <v>0.88374999999999992</v>
      </c>
      <c r="F174" s="147">
        <f>'Corporate V2'!L414-'Ouputs to Excels'!$P174</f>
        <v>1.0539999999999998</v>
      </c>
      <c r="G174" s="147">
        <f>'Corporate V2'!O414-'Ouputs to Excels'!$P174</f>
        <v>1.3239999999999998</v>
      </c>
      <c r="H174" s="147">
        <f>'Corporate V2'!R414-'Ouputs to Excels'!$P174</f>
        <v>1.5939999999999999</v>
      </c>
      <c r="I174" s="147">
        <f>'Corporate V2'!U414-'Ouputs to Excels'!$P174</f>
        <v>1.6890000000000001</v>
      </c>
      <c r="J174" s="147">
        <f>'Corporate V2'!X414-'Ouputs to Excels'!$P174</f>
        <v>1.7840000000000003</v>
      </c>
      <c r="K174" s="147">
        <f>'Corporate V2'!AA414-'Ouputs to Excels'!$P174</f>
        <v>2.5390000000000001</v>
      </c>
      <c r="L174" s="147">
        <f>'Corporate V2'!AA414-'Ouputs to Excels'!$P174</f>
        <v>2.5390000000000001</v>
      </c>
      <c r="M174" s="147">
        <f>'Corporate V2'!AD414-'Ouputs to Excels'!$P174</f>
        <v>3.294</v>
      </c>
      <c r="N174" s="147">
        <f>'Corporate V2'!AD414-'Ouputs to Excels'!$P174</f>
        <v>3.294</v>
      </c>
      <c r="O174" s="147">
        <f t="shared" si="9"/>
        <v>7.865257996639154</v>
      </c>
      <c r="P174" s="147">
        <f>'Corporate V2'!C414</f>
        <v>0.376</v>
      </c>
      <c r="R174" s="366"/>
      <c r="S174" s="377"/>
      <c r="T174" s="377"/>
      <c r="U174" s="383">
        <f t="shared" si="10"/>
        <v>6</v>
      </c>
      <c r="V174" s="381">
        <f t="shared" si="11"/>
        <v>42979</v>
      </c>
      <c r="W174" s="380">
        <v>8.2412579966391544</v>
      </c>
    </row>
    <row r="175" spans="3:23" ht="14.4">
      <c r="C175" s="4">
        <v>42986</v>
      </c>
      <c r="D175" s="147">
        <f>'Corporate V2'!F415-'Ouputs to Excels'!$P175</f>
        <v>0.72750000000000004</v>
      </c>
      <c r="E175" s="147">
        <f>'Corporate V2'!I415-'Ouputs to Excels'!$P175</f>
        <v>0.90375000000000005</v>
      </c>
      <c r="F175" s="147">
        <f>'Corporate V2'!L415-'Ouputs to Excels'!$P175</f>
        <v>1.0799999999999998</v>
      </c>
      <c r="G175" s="147">
        <f>'Corporate V2'!O415-'Ouputs to Excels'!$P175</f>
        <v>1.3499999999999999</v>
      </c>
      <c r="H175" s="147">
        <f>'Corporate V2'!R415-'Ouputs to Excels'!$P175</f>
        <v>1.6199999999999999</v>
      </c>
      <c r="I175" s="147">
        <f>'Corporate V2'!U415-'Ouputs to Excels'!$P175</f>
        <v>1.73</v>
      </c>
      <c r="J175" s="147">
        <f>'Corporate V2'!X415-'Ouputs to Excels'!$P175</f>
        <v>1.8399999999999999</v>
      </c>
      <c r="K175" s="147">
        <f>'Corporate V2'!AA415-'Ouputs to Excels'!$P175</f>
        <v>2.56</v>
      </c>
      <c r="L175" s="147">
        <f>'Corporate V2'!AA415-'Ouputs to Excels'!$P175</f>
        <v>2.56</v>
      </c>
      <c r="M175" s="147">
        <f>'Corporate V2'!AD415-'Ouputs to Excels'!$P175</f>
        <v>3.28</v>
      </c>
      <c r="N175" s="147">
        <f>'Corporate V2'!AD415-'Ouputs to Excels'!$P175</f>
        <v>3.28</v>
      </c>
      <c r="O175" s="147">
        <f t="shared" si="9"/>
        <v>7.9312579966391548</v>
      </c>
      <c r="P175" s="147">
        <f>'Corporate V2'!C415</f>
        <v>0.31</v>
      </c>
      <c r="R175" s="366"/>
      <c r="S175" s="377"/>
      <c r="T175" s="377"/>
      <c r="U175" s="383">
        <f t="shared" si="10"/>
        <v>6</v>
      </c>
      <c r="V175" s="381">
        <f t="shared" si="11"/>
        <v>42986</v>
      </c>
      <c r="W175" s="380">
        <v>8.2412579966391544</v>
      </c>
    </row>
    <row r="176" spans="3:23" ht="14.4">
      <c r="C176" s="4">
        <v>42993</v>
      </c>
      <c r="D176" s="147">
        <f>'Corporate V2'!F416-'Ouputs to Excels'!$P176</f>
        <v>0.73599999999999999</v>
      </c>
      <c r="E176" s="147">
        <f>'Corporate V2'!I416-'Ouputs to Excels'!$P176</f>
        <v>0.89300000000000002</v>
      </c>
      <c r="F176" s="147">
        <f>'Corporate V2'!L416-'Ouputs to Excels'!$P176</f>
        <v>1.05</v>
      </c>
      <c r="G176" s="147">
        <f>'Corporate V2'!O416-'Ouputs to Excels'!$P176</f>
        <v>1.3149999999999999</v>
      </c>
      <c r="H176" s="147">
        <f>'Corporate V2'!R416-'Ouputs to Excels'!$P176</f>
        <v>1.5799999999999998</v>
      </c>
      <c r="I176" s="147">
        <f>'Corporate V2'!U416-'Ouputs to Excels'!$P176</f>
        <v>1.6500000000000001</v>
      </c>
      <c r="J176" s="147">
        <f>'Corporate V2'!X416-'Ouputs to Excels'!$P176</f>
        <v>1.72</v>
      </c>
      <c r="K176" s="147">
        <f>'Corporate V2'!AA416-'Ouputs to Excels'!$P176</f>
        <v>2.4599999999999995</v>
      </c>
      <c r="L176" s="147">
        <f>'Corporate V2'!AA416-'Ouputs to Excels'!$P176</f>
        <v>2.4599999999999995</v>
      </c>
      <c r="M176" s="147">
        <f>'Corporate V2'!AD416-'Ouputs to Excels'!$P176</f>
        <v>3.1999999999999997</v>
      </c>
      <c r="N176" s="147">
        <f>'Corporate V2'!AD416-'Ouputs to Excels'!$P176</f>
        <v>3.1999999999999997</v>
      </c>
      <c r="O176" s="147">
        <f t="shared" si="9"/>
        <v>7.8112579966391547</v>
      </c>
      <c r="P176" s="147">
        <f>'Corporate V2'!C416</f>
        <v>0.43</v>
      </c>
      <c r="R176" s="366"/>
      <c r="S176" s="377"/>
      <c r="T176" s="377"/>
      <c r="U176" s="383">
        <f t="shared" si="10"/>
        <v>6</v>
      </c>
      <c r="V176" s="381">
        <f t="shared" si="11"/>
        <v>42993</v>
      </c>
      <c r="W176" s="380">
        <v>8.2412579966391544</v>
      </c>
    </row>
    <row r="177" spans="3:23" ht="14.4">
      <c r="C177" s="4">
        <v>43000</v>
      </c>
      <c r="D177" s="147">
        <f>'Corporate V2'!F417-'Ouputs to Excels'!$P177</f>
        <v>0.72550000000000003</v>
      </c>
      <c r="E177" s="147">
        <f>'Corporate V2'!I417-'Ouputs to Excels'!$P177</f>
        <v>0.87525000000000008</v>
      </c>
      <c r="F177" s="147">
        <f>'Corporate V2'!L417-'Ouputs to Excels'!$P177</f>
        <v>1.0249999999999999</v>
      </c>
      <c r="G177" s="147">
        <f>'Corporate V2'!O417-'Ouputs to Excels'!$P177</f>
        <v>1.2899999999999998</v>
      </c>
      <c r="H177" s="147">
        <f>'Corporate V2'!R417-'Ouputs to Excels'!$P177</f>
        <v>1.5549999999999999</v>
      </c>
      <c r="I177" s="147">
        <f>'Corporate V2'!U417-'Ouputs to Excels'!$P177</f>
        <v>1.615</v>
      </c>
      <c r="J177" s="147">
        <f>'Corporate V2'!X417-'Ouputs to Excels'!$P177</f>
        <v>1.675</v>
      </c>
      <c r="K177" s="147">
        <f>'Corporate V2'!AA417-'Ouputs to Excels'!$P177</f>
        <v>2.3800000000000003</v>
      </c>
      <c r="L177" s="147">
        <f>'Corporate V2'!AA417-'Ouputs to Excels'!$P177</f>
        <v>2.3800000000000003</v>
      </c>
      <c r="M177" s="147">
        <f>'Corporate V2'!AD417-'Ouputs to Excels'!$P177</f>
        <v>3.085</v>
      </c>
      <c r="N177" s="147">
        <f>'Corporate V2'!AD417-'Ouputs to Excels'!$P177</f>
        <v>3.085</v>
      </c>
      <c r="O177" s="147">
        <f t="shared" si="9"/>
        <v>7.7962579966391541</v>
      </c>
      <c r="P177" s="147">
        <f>'Corporate V2'!C417</f>
        <v>0.44500000000000001</v>
      </c>
      <c r="R177" s="366"/>
      <c r="S177" s="377"/>
      <c r="T177" s="377"/>
      <c r="U177" s="383">
        <f t="shared" si="10"/>
        <v>6</v>
      </c>
      <c r="V177" s="381">
        <f t="shared" si="11"/>
        <v>43000</v>
      </c>
      <c r="W177" s="380">
        <v>8.2412579966391544</v>
      </c>
    </row>
    <row r="178" spans="3:23" ht="14.4">
      <c r="C178" s="4">
        <v>43007</v>
      </c>
      <c r="D178" s="147">
        <f>'Corporate V2'!F418-'Ouputs to Excels'!$P178</f>
        <v>0.71900000000000008</v>
      </c>
      <c r="E178" s="147">
        <f>'Corporate V2'!I418-'Ouputs to Excels'!$P178</f>
        <v>0.86349999999999993</v>
      </c>
      <c r="F178" s="147">
        <f>'Corporate V2'!L418-'Ouputs to Excels'!$P178</f>
        <v>1.008</v>
      </c>
      <c r="G178" s="147">
        <f>'Corporate V2'!O418-'Ouputs to Excels'!$P178</f>
        <v>1.2779999999999998</v>
      </c>
      <c r="H178" s="147">
        <f>'Corporate V2'!R418-'Ouputs to Excels'!$P178</f>
        <v>1.5479999999999998</v>
      </c>
      <c r="I178" s="147">
        <f>'Corporate V2'!U418-'Ouputs to Excels'!$P178</f>
        <v>1.603</v>
      </c>
      <c r="J178" s="147">
        <f>'Corporate V2'!X418-'Ouputs to Excels'!$P178</f>
        <v>1.6580000000000001</v>
      </c>
      <c r="K178" s="147">
        <f>'Corporate V2'!AA418-'Ouputs to Excels'!$P178</f>
        <v>2.3279999999999998</v>
      </c>
      <c r="L178" s="147">
        <f>'Corporate V2'!AA418-'Ouputs to Excels'!$P178</f>
        <v>2.3279999999999998</v>
      </c>
      <c r="M178" s="147">
        <f>'Corporate V2'!AD418-'Ouputs to Excels'!$P178</f>
        <v>2.9979999999999998</v>
      </c>
      <c r="N178" s="147">
        <f>'Corporate V2'!AD418-'Ouputs to Excels'!$P178</f>
        <v>2.9979999999999998</v>
      </c>
      <c r="O178" s="147">
        <f t="shared" si="9"/>
        <v>7.7232295004383271</v>
      </c>
      <c r="P178" s="147">
        <f>'Corporate V2'!C418</f>
        <v>0.46200000000000002</v>
      </c>
      <c r="R178" s="366"/>
      <c r="S178" s="377"/>
      <c r="T178" s="377"/>
      <c r="U178" s="383">
        <f t="shared" si="10"/>
        <v>6</v>
      </c>
      <c r="V178" s="381">
        <f t="shared" si="11"/>
        <v>43007</v>
      </c>
      <c r="W178" s="380">
        <v>8.1852295004383269</v>
      </c>
    </row>
    <row r="179" spans="3:23" ht="14.4">
      <c r="C179" s="4">
        <v>43014</v>
      </c>
      <c r="D179" s="147">
        <f>'Corporate V2'!F419-'Ouputs to Excels'!$P179</f>
        <v>0.74690000000000012</v>
      </c>
      <c r="E179" s="147">
        <f>'Corporate V2'!I419-'Ouputs to Excels'!$P179</f>
        <v>0.89445000000000019</v>
      </c>
      <c r="F179" s="147">
        <f>'Corporate V2'!L419-'Ouputs to Excels'!$P179</f>
        <v>1.042</v>
      </c>
      <c r="G179" s="147">
        <f>'Corporate V2'!O419-'Ouputs to Excels'!$P179</f>
        <v>1.292</v>
      </c>
      <c r="H179" s="147">
        <f>'Corporate V2'!R419-'Ouputs to Excels'!$P179</f>
        <v>1.542</v>
      </c>
      <c r="I179" s="147">
        <f>'Corporate V2'!U419-'Ouputs to Excels'!$P179</f>
        <v>1.5969999999999998</v>
      </c>
      <c r="J179" s="147">
        <f>'Corporate V2'!X419-'Ouputs to Excels'!$P179</f>
        <v>1.6519999999999999</v>
      </c>
      <c r="K179" s="147">
        <f>'Corporate V2'!AA419-'Ouputs to Excels'!$P179</f>
        <v>2.2769999999999997</v>
      </c>
      <c r="L179" s="147">
        <f>'Corporate V2'!AA419-'Ouputs to Excels'!$P179</f>
        <v>2.2769999999999997</v>
      </c>
      <c r="M179" s="147">
        <f>'Corporate V2'!AD419-'Ouputs to Excels'!$P179</f>
        <v>2.9019999999999997</v>
      </c>
      <c r="N179" s="147">
        <f>'Corporate V2'!AD419-'Ouputs to Excels'!$P179</f>
        <v>2.9019999999999997</v>
      </c>
      <c r="O179" s="147">
        <f t="shared" si="9"/>
        <v>7.7272295004383267</v>
      </c>
      <c r="P179" s="147">
        <f>'Corporate V2'!C419</f>
        <v>0.45800000000000002</v>
      </c>
      <c r="R179" s="366"/>
      <c r="S179" s="377"/>
      <c r="T179" s="377"/>
      <c r="U179" s="383">
        <f t="shared" si="10"/>
        <v>6</v>
      </c>
      <c r="V179" s="381">
        <f t="shared" si="11"/>
        <v>43014</v>
      </c>
      <c r="W179" s="380">
        <v>8.1852295004383269</v>
      </c>
    </row>
    <row r="180" spans="3:23" ht="14.4">
      <c r="C180" s="4">
        <v>43021</v>
      </c>
      <c r="D180" s="147">
        <f>'Corporate V2'!F420-'Ouputs to Excels'!$P180</f>
        <v>0.7369</v>
      </c>
      <c r="E180" s="147">
        <f>'Corporate V2'!I420-'Ouputs to Excels'!$P180</f>
        <v>0.87244999999999984</v>
      </c>
      <c r="F180" s="147">
        <f>'Corporate V2'!L420-'Ouputs to Excels'!$P180</f>
        <v>1.008</v>
      </c>
      <c r="G180" s="147">
        <f>'Corporate V2'!O420-'Ouputs to Excels'!$P180</f>
        <v>1.2679999999999998</v>
      </c>
      <c r="H180" s="147">
        <f>'Corporate V2'!R420-'Ouputs to Excels'!$P180</f>
        <v>1.528</v>
      </c>
      <c r="I180" s="147">
        <f>'Corporate V2'!U420-'Ouputs to Excels'!$P180</f>
        <v>1.5779999999999998</v>
      </c>
      <c r="J180" s="147">
        <f>'Corporate V2'!X420-'Ouputs to Excels'!$P180</f>
        <v>1.6279999999999997</v>
      </c>
      <c r="K180" s="147">
        <f>'Corporate V2'!AA420-'Ouputs to Excels'!$P180</f>
        <v>2.218</v>
      </c>
      <c r="L180" s="147">
        <f>'Corporate V2'!AA420-'Ouputs to Excels'!$P180</f>
        <v>2.218</v>
      </c>
      <c r="M180" s="147">
        <f>'Corporate V2'!AD420-'Ouputs to Excels'!$P180</f>
        <v>2.8079999999999998</v>
      </c>
      <c r="N180" s="147">
        <f>'Corporate V2'!AD420-'Ouputs to Excels'!$P180</f>
        <v>2.8079999999999998</v>
      </c>
      <c r="O180" s="147">
        <f t="shared" si="9"/>
        <v>7.7832295004383267</v>
      </c>
      <c r="P180" s="147">
        <f>'Corporate V2'!C420</f>
        <v>0.40200000000000002</v>
      </c>
      <c r="R180" s="366"/>
      <c r="S180" s="377"/>
      <c r="T180" s="377"/>
      <c r="U180" s="383">
        <f t="shared" si="10"/>
        <v>6</v>
      </c>
      <c r="V180" s="381">
        <f t="shared" si="11"/>
        <v>43021</v>
      </c>
      <c r="W180" s="380">
        <v>8.1852295004383269</v>
      </c>
    </row>
    <row r="181" spans="3:23" ht="14.4">
      <c r="C181" s="4">
        <v>43028</v>
      </c>
      <c r="D181" s="147">
        <f>'Corporate V2'!F421-'Ouputs to Excels'!$P181</f>
        <v>0.71760000000000002</v>
      </c>
      <c r="E181" s="147">
        <f>'Corporate V2'!I421-'Ouputs to Excels'!$P181</f>
        <v>0.84329999999999994</v>
      </c>
      <c r="F181" s="147">
        <f>'Corporate V2'!L421-'Ouputs to Excels'!$P181</f>
        <v>0.96899999999999986</v>
      </c>
      <c r="G181" s="147">
        <f>'Corporate V2'!O421-'Ouputs to Excels'!$P181</f>
        <v>1.2289999999999999</v>
      </c>
      <c r="H181" s="147">
        <f>'Corporate V2'!R421-'Ouputs to Excels'!$P181</f>
        <v>1.4889999999999999</v>
      </c>
      <c r="I181" s="147">
        <f>'Corporate V2'!U421-'Ouputs to Excels'!$P181</f>
        <v>1.5289999999999999</v>
      </c>
      <c r="J181" s="147">
        <f>'Corporate V2'!X421-'Ouputs to Excels'!$P181</f>
        <v>1.569</v>
      </c>
      <c r="K181" s="147">
        <f>'Corporate V2'!AA421-'Ouputs to Excels'!$P181</f>
        <v>2.1590000000000003</v>
      </c>
      <c r="L181" s="147">
        <f>'Corporate V2'!AA421-'Ouputs to Excels'!$P181</f>
        <v>2.1590000000000003</v>
      </c>
      <c r="M181" s="147">
        <f>'Corporate V2'!AD421-'Ouputs to Excels'!$P181</f>
        <v>2.7490000000000001</v>
      </c>
      <c r="N181" s="147">
        <f>'Corporate V2'!AD421-'Ouputs to Excels'!$P181</f>
        <v>2.7490000000000001</v>
      </c>
      <c r="O181" s="147">
        <f t="shared" si="9"/>
        <v>7.7342295004383272</v>
      </c>
      <c r="P181" s="147">
        <f>'Corporate V2'!C421</f>
        <v>0.45100000000000001</v>
      </c>
      <c r="R181" s="366"/>
      <c r="S181" s="377"/>
      <c r="T181" s="377"/>
      <c r="U181" s="383">
        <f t="shared" si="10"/>
        <v>6</v>
      </c>
      <c r="V181" s="381">
        <f t="shared" si="11"/>
        <v>43028</v>
      </c>
      <c r="W181" s="380">
        <v>8.1852295004383269</v>
      </c>
    </row>
    <row r="182" spans="3:23" ht="14.4">
      <c r="C182" s="4">
        <v>43035</v>
      </c>
      <c r="D182" s="147">
        <f>'Corporate V2'!F422-'Ouputs to Excels'!$P182</f>
        <v>0.68859999999999999</v>
      </c>
      <c r="E182" s="147">
        <f>'Corporate V2'!I422-'Ouputs to Excels'!$P182</f>
        <v>0.82330000000000003</v>
      </c>
      <c r="F182" s="147">
        <f>'Corporate V2'!L422-'Ouputs to Excels'!$P182</f>
        <v>0.95800000000000007</v>
      </c>
      <c r="G182" s="147">
        <f>'Corporate V2'!O422-'Ouputs to Excels'!$P182</f>
        <v>1.2279999999999998</v>
      </c>
      <c r="H182" s="147">
        <f>'Corporate V2'!R422-'Ouputs to Excels'!$P182</f>
        <v>1.4979999999999998</v>
      </c>
      <c r="I182" s="147">
        <f>'Corporate V2'!U422-'Ouputs to Excels'!$P182</f>
        <v>1.5429999999999997</v>
      </c>
      <c r="J182" s="147">
        <f>'Corporate V2'!X422-'Ouputs to Excels'!$P182</f>
        <v>1.5880000000000001</v>
      </c>
      <c r="K182" s="147">
        <f>'Corporate V2'!AA422-'Ouputs to Excels'!$P182</f>
        <v>2.198</v>
      </c>
      <c r="L182" s="147">
        <f>'Corporate V2'!AA422-'Ouputs to Excels'!$P182</f>
        <v>2.198</v>
      </c>
      <c r="M182" s="147">
        <f>'Corporate V2'!AD422-'Ouputs to Excels'!$P182</f>
        <v>2.8079999999999998</v>
      </c>
      <c r="N182" s="147">
        <f>'Corporate V2'!AD422-'Ouputs to Excels'!$P182</f>
        <v>2.8079999999999998</v>
      </c>
      <c r="O182" s="147">
        <f t="shared" si="9"/>
        <v>7.8032295004383272</v>
      </c>
      <c r="P182" s="147">
        <f>'Corporate V2'!C422</f>
        <v>0.38200000000000001</v>
      </c>
      <c r="R182" s="366"/>
      <c r="S182" s="377"/>
      <c r="T182" s="377"/>
      <c r="U182" s="383">
        <f t="shared" si="10"/>
        <v>6</v>
      </c>
      <c r="V182" s="381">
        <f t="shared" si="11"/>
        <v>43035</v>
      </c>
      <c r="W182" s="380">
        <v>8.1852295004383269</v>
      </c>
    </row>
    <row r="183" spans="3:23" ht="14.4">
      <c r="C183" s="4">
        <v>43042</v>
      </c>
      <c r="D183" s="147">
        <f>'Corporate V2'!F423-'Ouputs to Excels'!$P183</f>
        <v>0.65380000000000005</v>
      </c>
      <c r="E183" s="147">
        <f>'Corporate V2'!I423-'Ouputs to Excels'!$P183</f>
        <v>0.78090000000000004</v>
      </c>
      <c r="F183" s="147">
        <f>'Corporate V2'!L423-'Ouputs to Excels'!$P183</f>
        <v>0.90800000000000003</v>
      </c>
      <c r="G183" s="147">
        <f>'Corporate V2'!O423-'Ouputs to Excels'!$P183</f>
        <v>1.173</v>
      </c>
      <c r="H183" s="147">
        <f>'Corporate V2'!R423-'Ouputs to Excels'!$P183</f>
        <v>1.4380000000000002</v>
      </c>
      <c r="I183" s="147">
        <f>'Corporate V2'!U423-'Ouputs to Excels'!$P183</f>
        <v>1.508</v>
      </c>
      <c r="J183" s="147">
        <f>'Corporate V2'!X423-'Ouputs to Excels'!$P183</f>
        <v>1.5779999999999998</v>
      </c>
      <c r="K183" s="147">
        <f>'Corporate V2'!AA423-'Ouputs to Excels'!$P183</f>
        <v>2.2429999999999999</v>
      </c>
      <c r="L183" s="147">
        <f>'Corporate V2'!AA423-'Ouputs to Excels'!$P183</f>
        <v>2.2429999999999999</v>
      </c>
      <c r="M183" s="147">
        <f>'Corporate V2'!AD423-'Ouputs to Excels'!$P183</f>
        <v>2.9079999999999999</v>
      </c>
      <c r="N183" s="147">
        <f>'Corporate V2'!AD423-'Ouputs to Excels'!$P183</f>
        <v>2.9079999999999999</v>
      </c>
      <c r="O183" s="147">
        <f t="shared" si="9"/>
        <v>7.7703223735688951</v>
      </c>
      <c r="P183" s="147">
        <f>'Corporate V2'!C423</f>
        <v>0.36199999999999999</v>
      </c>
      <c r="R183" s="366"/>
      <c r="S183" s="377"/>
      <c r="T183" s="377"/>
      <c r="U183" s="383">
        <f t="shared" si="10"/>
        <v>6</v>
      </c>
      <c r="V183" s="381">
        <f t="shared" si="11"/>
        <v>43042</v>
      </c>
      <c r="W183" s="380">
        <v>8.1323223735688952</v>
      </c>
    </row>
    <row r="184" spans="3:23" ht="14.4">
      <c r="C184" s="4">
        <v>43049</v>
      </c>
      <c r="D184" s="147">
        <f>'Corporate V2'!F424-'Ouputs to Excels'!$P184</f>
        <v>0.66739999999999999</v>
      </c>
      <c r="E184" s="147">
        <f>'Corporate V2'!I424-'Ouputs to Excels'!$P184</f>
        <v>0.79420000000000002</v>
      </c>
      <c r="F184" s="147">
        <f>'Corporate V2'!L424-'Ouputs to Excels'!$P184</f>
        <v>0.92100000000000004</v>
      </c>
      <c r="G184" s="147">
        <f>'Corporate V2'!O424-'Ouputs to Excels'!$P184</f>
        <v>1.2009999999999998</v>
      </c>
      <c r="H184" s="147">
        <f>'Corporate V2'!R424-'Ouputs to Excels'!$P184</f>
        <v>1.4809999999999999</v>
      </c>
      <c r="I184" s="147">
        <f>'Corporate V2'!U424-'Ouputs to Excels'!$P184</f>
        <v>1.5660000000000001</v>
      </c>
      <c r="J184" s="147">
        <f>'Corporate V2'!X424-'Ouputs to Excels'!$P184</f>
        <v>1.651</v>
      </c>
      <c r="K184" s="147">
        <f>'Corporate V2'!AA424-'Ouputs to Excels'!$P184</f>
        <v>2.6060000000000003</v>
      </c>
      <c r="L184" s="147">
        <f>'Corporate V2'!AA424-'Ouputs to Excels'!$P184</f>
        <v>2.6060000000000003</v>
      </c>
      <c r="M184" s="147">
        <f>'Corporate V2'!AD424-'Ouputs to Excels'!$P184</f>
        <v>3.5610000000000004</v>
      </c>
      <c r="N184" s="147">
        <f>'Corporate V2'!AD424-'Ouputs to Excels'!$P184</f>
        <v>3.5610000000000004</v>
      </c>
      <c r="O184" s="147">
        <f t="shared" si="9"/>
        <v>7.7233223735688954</v>
      </c>
      <c r="P184" s="147">
        <f>'Corporate V2'!C424</f>
        <v>0.40899999999999997</v>
      </c>
      <c r="R184" s="366"/>
      <c r="S184" s="377"/>
      <c r="T184" s="377"/>
      <c r="U184" s="383">
        <f t="shared" si="10"/>
        <v>6</v>
      </c>
      <c r="V184" s="381">
        <f t="shared" si="11"/>
        <v>43049</v>
      </c>
      <c r="W184" s="380">
        <v>8.1323223735688952</v>
      </c>
    </row>
    <row r="185" spans="3:23" ht="14.4">
      <c r="C185" s="4">
        <v>43056</v>
      </c>
      <c r="D185" s="147">
        <f>'Corporate V2'!F425-'Ouputs to Excels'!$P185</f>
        <v>0.70039999999999991</v>
      </c>
      <c r="E185" s="147">
        <f>'Corporate V2'!I425-'Ouputs to Excels'!$P185</f>
        <v>0.8456999999999999</v>
      </c>
      <c r="F185" s="147">
        <f>'Corporate V2'!L425-'Ouputs to Excels'!$P185</f>
        <v>0.9910000000000001</v>
      </c>
      <c r="G185" s="147">
        <f>'Corporate V2'!O425-'Ouputs to Excels'!$P185</f>
        <v>1.2709999999999999</v>
      </c>
      <c r="H185" s="147">
        <f>'Corporate V2'!R425-'Ouputs to Excels'!$P185</f>
        <v>1.5509999999999999</v>
      </c>
      <c r="I185" s="147">
        <f>'Corporate V2'!U425-'Ouputs to Excels'!$P185</f>
        <v>1.6509999999999998</v>
      </c>
      <c r="J185" s="147">
        <f>'Corporate V2'!X425-'Ouputs to Excels'!$P185</f>
        <v>1.7509999999999999</v>
      </c>
      <c r="K185" s="147">
        <f>'Corporate V2'!AA425-'Ouputs to Excels'!$P185</f>
        <v>2.8360000000000003</v>
      </c>
      <c r="L185" s="147">
        <f>'Corporate V2'!AA425-'Ouputs to Excels'!$P185</f>
        <v>2.8360000000000003</v>
      </c>
      <c r="M185" s="147">
        <f>'Corporate V2'!AD425-'Ouputs to Excels'!$P185</f>
        <v>3.9210000000000003</v>
      </c>
      <c r="N185" s="147">
        <f>'Corporate V2'!AD425-'Ouputs to Excels'!$P185</f>
        <v>3.9210000000000003</v>
      </c>
      <c r="O185" s="147">
        <f t="shared" si="9"/>
        <v>7.7733223735688952</v>
      </c>
      <c r="P185" s="147">
        <f>'Corporate V2'!C425</f>
        <v>0.35899999999999999</v>
      </c>
      <c r="R185" s="366"/>
      <c r="S185" s="377"/>
      <c r="T185" s="377"/>
      <c r="U185" s="383">
        <f t="shared" si="10"/>
        <v>6</v>
      </c>
      <c r="V185" s="381">
        <f t="shared" si="11"/>
        <v>43056</v>
      </c>
      <c r="W185" s="380">
        <v>8.1323223735688952</v>
      </c>
    </row>
    <row r="186" spans="3:23" ht="14.4">
      <c r="C186" s="4">
        <v>43063</v>
      </c>
      <c r="D186" s="147">
        <f>'Corporate V2'!F426-'Ouputs to Excels'!$P186</f>
        <v>0.69809999999999994</v>
      </c>
      <c r="E186" s="147">
        <f>'Corporate V2'!I426-'Ouputs to Excels'!$P186</f>
        <v>0.83955000000000002</v>
      </c>
      <c r="F186" s="147">
        <f>'Corporate V2'!L426-'Ouputs to Excels'!$P186</f>
        <v>0.98100000000000009</v>
      </c>
      <c r="G186" s="147">
        <f>'Corporate V2'!O426-'Ouputs to Excels'!$P186</f>
        <v>1.2509999999999999</v>
      </c>
      <c r="H186" s="147">
        <f>'Corporate V2'!R426-'Ouputs to Excels'!$P186</f>
        <v>1.5209999999999999</v>
      </c>
      <c r="I186" s="147">
        <f>'Corporate V2'!U426-'Ouputs to Excels'!$P186</f>
        <v>1.6059999999999999</v>
      </c>
      <c r="J186" s="147">
        <f>'Corporate V2'!X426-'Ouputs to Excels'!$P186</f>
        <v>1.6909999999999998</v>
      </c>
      <c r="K186" s="147">
        <f>'Corporate V2'!AA426-'Ouputs to Excels'!$P186</f>
        <v>2.7359999999999998</v>
      </c>
      <c r="L186" s="147">
        <f>'Corporate V2'!AA426-'Ouputs to Excels'!$P186</f>
        <v>2.7359999999999998</v>
      </c>
      <c r="M186" s="147">
        <f>'Corporate V2'!AD426-'Ouputs to Excels'!$P186</f>
        <v>3.7809999999999997</v>
      </c>
      <c r="N186" s="147">
        <f>'Corporate V2'!AD426-'Ouputs to Excels'!$P186</f>
        <v>3.7809999999999997</v>
      </c>
      <c r="O186" s="147">
        <f t="shared" si="9"/>
        <v>7.7733223735688952</v>
      </c>
      <c r="P186" s="147">
        <f>'Corporate V2'!C426</f>
        <v>0.35899999999999999</v>
      </c>
      <c r="R186" s="366"/>
      <c r="S186" s="377"/>
      <c r="T186" s="377"/>
      <c r="U186" s="383">
        <f t="shared" si="10"/>
        <v>6</v>
      </c>
      <c r="V186" s="381">
        <f t="shared" si="11"/>
        <v>43063</v>
      </c>
      <c r="W186" s="380">
        <v>8.1323223735688952</v>
      </c>
    </row>
    <row r="187" spans="3:23" ht="14.4">
      <c r="C187" s="4">
        <v>43070</v>
      </c>
      <c r="D187" s="147">
        <f>'Corporate V2'!F427-'Ouputs to Excels'!$P187</f>
        <v>0.69500000000000006</v>
      </c>
      <c r="E187" s="147">
        <f>'Corporate V2'!I427-'Ouputs to Excels'!$P187</f>
        <v>0.83549999999999991</v>
      </c>
      <c r="F187" s="147">
        <f>'Corporate V2'!L427-'Ouputs to Excels'!$P187</f>
        <v>0.97599999999999998</v>
      </c>
      <c r="G187" s="147">
        <f>'Corporate V2'!O427-'Ouputs to Excels'!$P187</f>
        <v>1.2409999999999999</v>
      </c>
      <c r="H187" s="147">
        <f>'Corporate V2'!R427-'Ouputs to Excels'!$P187</f>
        <v>1.506</v>
      </c>
      <c r="I187" s="147">
        <f>'Corporate V2'!U427-'Ouputs to Excels'!$P187</f>
        <v>1.661</v>
      </c>
      <c r="J187" s="147">
        <f>'Corporate V2'!X427-'Ouputs to Excels'!$P187</f>
        <v>1.8160000000000001</v>
      </c>
      <c r="K187" s="147">
        <f>'Corporate V2'!AA427-'Ouputs to Excels'!$P187</f>
        <v>2.9260000000000002</v>
      </c>
      <c r="L187" s="147">
        <f>'Corporate V2'!AA427-'Ouputs to Excels'!$P187</f>
        <v>2.9260000000000002</v>
      </c>
      <c r="M187" s="147">
        <f>'Corporate V2'!AD427-'Ouputs to Excels'!$P187</f>
        <v>4.0359999999999996</v>
      </c>
      <c r="N187" s="147">
        <f>'Corporate V2'!AD427-'Ouputs to Excels'!$P187</f>
        <v>4.0359999999999996</v>
      </c>
      <c r="O187" s="147">
        <f t="shared" si="9"/>
        <v>7.9927702649133963</v>
      </c>
      <c r="P187" s="147">
        <f>'Corporate V2'!C427</f>
        <v>0.30399999999999999</v>
      </c>
      <c r="R187" s="366"/>
      <c r="S187" s="377"/>
      <c r="T187" s="377"/>
      <c r="U187" s="383">
        <f t="shared" si="10"/>
        <v>6</v>
      </c>
      <c r="V187" s="381">
        <f t="shared" si="11"/>
        <v>43070</v>
      </c>
      <c r="W187" s="380">
        <v>8.2967702649133965</v>
      </c>
    </row>
    <row r="188" spans="3:23" ht="14.4">
      <c r="C188" s="4">
        <v>43077</v>
      </c>
      <c r="D188" s="147">
        <f>'Corporate V2'!F428-'Ouputs to Excels'!$P188</f>
        <v>0.6923999999999999</v>
      </c>
      <c r="E188" s="147">
        <f>'Corporate V2'!I428-'Ouputs to Excels'!$P188</f>
        <v>0.8387</v>
      </c>
      <c r="F188" s="147">
        <f>'Corporate V2'!L428-'Ouputs to Excels'!$P188</f>
        <v>0.9850000000000001</v>
      </c>
      <c r="G188" s="147">
        <f>'Corporate V2'!O428-'Ouputs to Excels'!$P188</f>
        <v>1.2450000000000001</v>
      </c>
      <c r="H188" s="147">
        <f>'Corporate V2'!R428-'Ouputs to Excels'!$P188</f>
        <v>1.5050000000000001</v>
      </c>
      <c r="I188" s="147">
        <f>'Corporate V2'!U428-'Ouputs to Excels'!$P188</f>
        <v>1.6850000000000001</v>
      </c>
      <c r="J188" s="147">
        <f>'Corporate V2'!X428-'Ouputs to Excels'!$P188</f>
        <v>1.865</v>
      </c>
      <c r="K188" s="147">
        <f>'Corporate V2'!AA428-'Ouputs to Excels'!$P188</f>
        <v>3.0349999999999997</v>
      </c>
      <c r="L188" s="147">
        <f>'Corporate V2'!AA428-'Ouputs to Excels'!$P188</f>
        <v>3.0349999999999997</v>
      </c>
      <c r="M188" s="147">
        <f>'Corporate V2'!AD428-'Ouputs to Excels'!$P188</f>
        <v>4.2050000000000001</v>
      </c>
      <c r="N188" s="147">
        <f>'Corporate V2'!AD428-'Ouputs to Excels'!$P188</f>
        <v>4.2050000000000001</v>
      </c>
      <c r="O188" s="147">
        <f t="shared" si="9"/>
        <v>7.9917702649133968</v>
      </c>
      <c r="P188" s="147">
        <f>'Corporate V2'!C428</f>
        <v>0.30499999999999999</v>
      </c>
      <c r="R188" s="366"/>
      <c r="S188" s="377"/>
      <c r="T188" s="377"/>
      <c r="U188" s="383">
        <f t="shared" si="10"/>
        <v>6</v>
      </c>
      <c r="V188" s="381">
        <f t="shared" si="11"/>
        <v>43077</v>
      </c>
      <c r="W188" s="380">
        <v>8.2967702649133965</v>
      </c>
    </row>
    <row r="189" spans="3:23" ht="14.4">
      <c r="C189" s="4">
        <v>43084</v>
      </c>
      <c r="D189" s="147">
        <f>'Corporate V2'!F429-'Ouputs to Excels'!$P189</f>
        <v>0.71220000000000017</v>
      </c>
      <c r="E189" s="147">
        <f>'Corporate V2'!I429-'Ouputs to Excels'!$P189</f>
        <v>0.85660000000000025</v>
      </c>
      <c r="F189" s="147">
        <f>'Corporate V2'!L429-'Ouputs to Excels'!$P189</f>
        <v>1.0010000000000001</v>
      </c>
      <c r="G189" s="147">
        <f>'Corporate V2'!O429-'Ouputs to Excels'!$P189</f>
        <v>1.2510000000000001</v>
      </c>
      <c r="H189" s="147">
        <f>'Corporate V2'!R429-'Ouputs to Excels'!$P189</f>
        <v>1.5010000000000001</v>
      </c>
      <c r="I189" s="147">
        <f>'Corporate V2'!U429-'Ouputs to Excels'!$P189</f>
        <v>1.6960000000000002</v>
      </c>
      <c r="J189" s="147">
        <f>'Corporate V2'!X429-'Ouputs to Excels'!$P189</f>
        <v>1.891</v>
      </c>
      <c r="K189" s="147">
        <f>'Corporate V2'!AA429-'Ouputs to Excels'!$P189</f>
        <v>3.1010000000000004</v>
      </c>
      <c r="L189" s="147">
        <f>'Corporate V2'!AA429-'Ouputs to Excels'!$P189</f>
        <v>3.1010000000000004</v>
      </c>
      <c r="M189" s="147">
        <f>'Corporate V2'!AD429-'Ouputs to Excels'!$P189</f>
        <v>4.3109999999999999</v>
      </c>
      <c r="N189" s="147">
        <f>'Corporate V2'!AD429-'Ouputs to Excels'!$P189</f>
        <v>4.3109999999999999</v>
      </c>
      <c r="O189" s="147">
        <f t="shared" si="9"/>
        <v>7.9977702649133962</v>
      </c>
      <c r="P189" s="147">
        <f>'Corporate V2'!C429</f>
        <v>0.29899999999999999</v>
      </c>
      <c r="R189" s="366"/>
      <c r="S189" s="377"/>
      <c r="T189" s="377"/>
      <c r="U189" s="383">
        <f t="shared" si="10"/>
        <v>6</v>
      </c>
      <c r="V189" s="381">
        <f t="shared" si="11"/>
        <v>43084</v>
      </c>
      <c r="W189" s="380">
        <v>8.2967702649133965</v>
      </c>
    </row>
    <row r="190" spans="3:23" ht="14.4">
      <c r="C190" s="4">
        <v>43091</v>
      </c>
      <c r="D190" s="147">
        <f>'Corporate V2'!F430-'Ouputs to Excels'!$P190</f>
        <v>0.71150000000000002</v>
      </c>
      <c r="E190" s="147">
        <f>'Corporate V2'!I430-'Ouputs to Excels'!$P190</f>
        <v>0.85175000000000001</v>
      </c>
      <c r="F190" s="147">
        <f>'Corporate V2'!L430-'Ouputs to Excels'!$P190</f>
        <v>0.99199999999999999</v>
      </c>
      <c r="G190" s="147">
        <f>'Corporate V2'!O430-'Ouputs to Excels'!$P190</f>
        <v>1.2470000000000001</v>
      </c>
      <c r="H190" s="147">
        <f>'Corporate V2'!R430-'Ouputs to Excels'!$P190</f>
        <v>1.502</v>
      </c>
      <c r="I190" s="147">
        <f>'Corporate V2'!U430-'Ouputs to Excels'!$P190</f>
        <v>1.6369999999999998</v>
      </c>
      <c r="J190" s="147">
        <f>'Corporate V2'!X430-'Ouputs to Excels'!$P190</f>
        <v>1.772</v>
      </c>
      <c r="K190" s="147">
        <f>'Corporate V2'!AA430-'Ouputs to Excels'!$P190</f>
        <v>2.9420000000000002</v>
      </c>
      <c r="L190" s="147">
        <f>'Corporate V2'!AA430-'Ouputs to Excels'!$P190</f>
        <v>2.9420000000000002</v>
      </c>
      <c r="M190" s="147">
        <f>'Corporate V2'!AD430-'Ouputs to Excels'!$P190</f>
        <v>4.1120000000000001</v>
      </c>
      <c r="N190" s="147">
        <f>'Corporate V2'!AD430-'Ouputs to Excels'!$P190</f>
        <v>4.1120000000000001</v>
      </c>
      <c r="O190" s="147">
        <f t="shared" si="9"/>
        <v>7.8787702649133964</v>
      </c>
      <c r="P190" s="147">
        <f>'Corporate V2'!C430</f>
        <v>0.41799999999999998</v>
      </c>
      <c r="R190" s="366"/>
      <c r="S190" s="377"/>
      <c r="T190" s="377"/>
      <c r="U190" s="383">
        <f t="shared" si="10"/>
        <v>6</v>
      </c>
      <c r="V190" s="381">
        <f t="shared" si="11"/>
        <v>43091</v>
      </c>
      <c r="W190" s="380">
        <v>8.2967702649133965</v>
      </c>
    </row>
    <row r="191" spans="3:23" ht="14.4">
      <c r="C191" s="4">
        <v>43098</v>
      </c>
      <c r="D191" s="147">
        <f>'Corporate V2'!F431-'Ouputs to Excels'!$P191</f>
        <v>0.72130000000000005</v>
      </c>
      <c r="E191" s="147">
        <f>'Corporate V2'!I431-'Ouputs to Excels'!$P191</f>
        <v>0.85915000000000008</v>
      </c>
      <c r="F191" s="147">
        <f>'Corporate V2'!L431-'Ouputs to Excels'!$P191</f>
        <v>0.99699999999999989</v>
      </c>
      <c r="G191" s="147">
        <f>'Corporate V2'!O431-'Ouputs to Excels'!$P191</f>
        <v>1.2519999999999998</v>
      </c>
      <c r="H191" s="147">
        <f>'Corporate V2'!R431-'Ouputs to Excels'!$P191</f>
        <v>1.5069999999999999</v>
      </c>
      <c r="I191" s="147">
        <f>'Corporate V2'!U431-'Ouputs to Excels'!$P191</f>
        <v>1.6269999999999998</v>
      </c>
      <c r="J191" s="147">
        <f>'Corporate V2'!X431-'Ouputs to Excels'!$P191</f>
        <v>1.7469999999999999</v>
      </c>
      <c r="K191" s="147">
        <f>'Corporate V2'!AA431-'Ouputs to Excels'!$P191</f>
        <v>2.9119999999999999</v>
      </c>
      <c r="L191" s="147">
        <f>'Corporate V2'!AA431-'Ouputs to Excels'!$P191</f>
        <v>2.9119999999999999</v>
      </c>
      <c r="M191" s="147">
        <f>'Corporate V2'!AD431-'Ouputs to Excels'!$P191</f>
        <v>4.077</v>
      </c>
      <c r="N191" s="147">
        <f>'Corporate V2'!AD431-'Ouputs to Excels'!$P191</f>
        <v>4.077</v>
      </c>
      <c r="O191" s="147">
        <f t="shared" si="9"/>
        <v>7.726430453515869</v>
      </c>
      <c r="P191" s="147">
        <f>'Corporate V2'!C431</f>
        <v>0.42299999999999999</v>
      </c>
      <c r="R191" s="366"/>
      <c r="S191" s="377"/>
      <c r="T191" s="377"/>
      <c r="U191" s="383">
        <f t="shared" si="10"/>
        <v>6</v>
      </c>
      <c r="V191" s="381">
        <f t="shared" si="11"/>
        <v>43098</v>
      </c>
      <c r="W191" s="380">
        <v>8.149430453515869</v>
      </c>
    </row>
    <row r="192" spans="3:23" ht="14.4">
      <c r="C192" s="4">
        <v>43105</v>
      </c>
      <c r="D192" s="147">
        <f>'Corporate V2'!F432-'Ouputs to Excels'!$P192</f>
        <v>0.70340000000000003</v>
      </c>
      <c r="E192" s="147">
        <f>'Corporate V2'!I432-'Ouputs to Excels'!$P192</f>
        <v>0.81870000000000021</v>
      </c>
      <c r="F192" s="147">
        <f>'Corporate V2'!L432-'Ouputs to Excels'!$P192</f>
        <v>0.93400000000000016</v>
      </c>
      <c r="G192" s="147">
        <f>'Corporate V2'!O432-'Ouputs to Excels'!$P192</f>
        <v>1.1990000000000001</v>
      </c>
      <c r="H192" s="147">
        <f>'Corporate V2'!R432-'Ouputs to Excels'!$P192</f>
        <v>1.464</v>
      </c>
      <c r="I192" s="147">
        <f>'Corporate V2'!U432-'Ouputs to Excels'!$P192</f>
        <v>1.5589999999999999</v>
      </c>
      <c r="J192" s="147">
        <f>'Corporate V2'!X432-'Ouputs to Excels'!$P192</f>
        <v>1.6539999999999999</v>
      </c>
      <c r="K192" s="147">
        <f>'Corporate V2'!AA432-'Ouputs to Excels'!$P192</f>
        <v>2.774</v>
      </c>
      <c r="L192" s="147">
        <f>'Corporate V2'!AA432-'Ouputs to Excels'!$P192</f>
        <v>2.774</v>
      </c>
      <c r="M192" s="147">
        <f>'Corporate V2'!AD432-'Ouputs to Excels'!$P192</f>
        <v>3.8940000000000001</v>
      </c>
      <c r="N192" s="147">
        <f>'Corporate V2'!AD432-'Ouputs to Excels'!$P192</f>
        <v>3.8940000000000001</v>
      </c>
      <c r="O192" s="147">
        <f t="shared" si="9"/>
        <v>7.7134304535158691</v>
      </c>
      <c r="P192" s="147">
        <f>'Corporate V2'!C432</f>
        <v>0.436</v>
      </c>
      <c r="R192" s="366"/>
      <c r="S192" s="377"/>
      <c r="T192" s="377"/>
      <c r="U192" s="383">
        <f t="shared" si="10"/>
        <v>6</v>
      </c>
      <c r="V192" s="381">
        <f t="shared" si="11"/>
        <v>43105</v>
      </c>
      <c r="W192" s="380">
        <v>8.149430453515869</v>
      </c>
    </row>
    <row r="193" spans="3:23" ht="14.4">
      <c r="C193" s="4">
        <v>43112</v>
      </c>
      <c r="D193" s="147">
        <f>'Corporate V2'!F433-'Ouputs to Excels'!$P193</f>
        <v>0.64840000000000009</v>
      </c>
      <c r="E193" s="147">
        <f>'Corporate V2'!I433-'Ouputs to Excels'!$P193</f>
        <v>0.76069999999999993</v>
      </c>
      <c r="F193" s="147">
        <f>'Corporate V2'!L433-'Ouputs to Excels'!$P193</f>
        <v>0.873</v>
      </c>
      <c r="G193" s="147">
        <f>'Corporate V2'!O433-'Ouputs to Excels'!$P193</f>
        <v>1.1280000000000001</v>
      </c>
      <c r="H193" s="147">
        <f>'Corporate V2'!R433-'Ouputs to Excels'!$P193</f>
        <v>1.383</v>
      </c>
      <c r="I193" s="147">
        <f>'Corporate V2'!U433-'Ouputs to Excels'!$P193</f>
        <v>1.468</v>
      </c>
      <c r="J193" s="147">
        <f>'Corporate V2'!X433-'Ouputs to Excels'!$P193</f>
        <v>1.5529999999999999</v>
      </c>
      <c r="K193" s="147">
        <f>'Corporate V2'!AA433-'Ouputs to Excels'!$P193</f>
        <v>2.6680000000000001</v>
      </c>
      <c r="L193" s="147">
        <f>'Corporate V2'!AA433-'Ouputs to Excels'!$P193</f>
        <v>2.6680000000000001</v>
      </c>
      <c r="M193" s="147">
        <f>'Corporate V2'!AD433-'Ouputs to Excels'!$P193</f>
        <v>3.7830000000000004</v>
      </c>
      <c r="N193" s="147">
        <f>'Corporate V2'!AD433-'Ouputs to Excels'!$P193</f>
        <v>3.7830000000000004</v>
      </c>
      <c r="O193" s="147">
        <f t="shared" si="9"/>
        <v>7.5724304535158691</v>
      </c>
      <c r="P193" s="147">
        <f>'Corporate V2'!C433</f>
        <v>0.57699999999999996</v>
      </c>
      <c r="R193" s="366"/>
      <c r="S193" s="377"/>
      <c r="T193" s="377"/>
      <c r="U193" s="383">
        <f t="shared" si="10"/>
        <v>6</v>
      </c>
      <c r="V193" s="381">
        <f t="shared" si="11"/>
        <v>43112</v>
      </c>
      <c r="W193" s="380">
        <v>8.149430453515869</v>
      </c>
    </row>
    <row r="194" spans="3:23" ht="14.4">
      <c r="C194" s="4">
        <v>43119</v>
      </c>
      <c r="D194" s="147">
        <f>'Corporate V2'!F434-'Ouputs to Excels'!$P194</f>
        <v>0.61960000000000004</v>
      </c>
      <c r="E194" s="147">
        <f>'Corporate V2'!I434-'Ouputs to Excels'!$P194</f>
        <v>0.72179999999999989</v>
      </c>
      <c r="F194" s="147">
        <f>'Corporate V2'!L434-'Ouputs to Excels'!$P194</f>
        <v>0.82399999999999995</v>
      </c>
      <c r="G194" s="147">
        <f>'Corporate V2'!O434-'Ouputs to Excels'!$P194</f>
        <v>1.0840000000000001</v>
      </c>
      <c r="H194" s="147">
        <f>'Corporate V2'!R434-'Ouputs to Excels'!$P194</f>
        <v>1.3439999999999999</v>
      </c>
      <c r="I194" s="147">
        <f>'Corporate V2'!U434-'Ouputs to Excels'!$P194</f>
        <v>1.4340000000000002</v>
      </c>
      <c r="J194" s="147">
        <f>'Corporate V2'!X434-'Ouputs to Excels'!$P194</f>
        <v>1.524</v>
      </c>
      <c r="K194" s="147">
        <f>'Corporate V2'!AA434-'Ouputs to Excels'!$P194</f>
        <v>2.629</v>
      </c>
      <c r="L194" s="147">
        <f>'Corporate V2'!AA434-'Ouputs to Excels'!$P194</f>
        <v>2.629</v>
      </c>
      <c r="M194" s="147">
        <f>'Corporate V2'!AD434-'Ouputs to Excels'!$P194</f>
        <v>3.734</v>
      </c>
      <c r="N194" s="147">
        <f>'Corporate V2'!AD434-'Ouputs to Excels'!$P194</f>
        <v>3.734</v>
      </c>
      <c r="O194" s="147">
        <f t="shared" si="9"/>
        <v>7.5834304535158692</v>
      </c>
      <c r="P194" s="147">
        <f>'Corporate V2'!C434</f>
        <v>0.56599999999999995</v>
      </c>
      <c r="R194" s="366"/>
      <c r="S194" s="377"/>
      <c r="T194" s="377"/>
      <c r="U194" s="383">
        <f t="shared" si="10"/>
        <v>6</v>
      </c>
      <c r="V194" s="381">
        <f t="shared" si="11"/>
        <v>43119</v>
      </c>
      <c r="W194" s="380">
        <v>8.149430453515869</v>
      </c>
    </row>
    <row r="195" spans="3:23" ht="14.4">
      <c r="C195" s="4">
        <v>43126</v>
      </c>
      <c r="D195" s="147">
        <f>'Corporate V2'!F435-'Ouputs to Excels'!$P195</f>
        <v>0.60130000000000006</v>
      </c>
      <c r="E195" s="147">
        <f>'Corporate V2'!I435-'Ouputs to Excels'!$P195</f>
        <v>0.70765</v>
      </c>
      <c r="F195" s="147">
        <f>'Corporate V2'!L435-'Ouputs to Excels'!$P195</f>
        <v>0.81399999999999995</v>
      </c>
      <c r="G195" s="147">
        <f>'Corporate V2'!O435-'Ouputs to Excels'!$P195</f>
        <v>1.0590000000000002</v>
      </c>
      <c r="H195" s="147">
        <f>'Corporate V2'!R435-'Ouputs to Excels'!$P195</f>
        <v>1.3039999999999998</v>
      </c>
      <c r="I195" s="147">
        <f>'Corporate V2'!U435-'Ouputs to Excels'!$P195</f>
        <v>1.379</v>
      </c>
      <c r="J195" s="147">
        <f>'Corporate V2'!X435-'Ouputs to Excels'!$P195</f>
        <v>1.4540000000000002</v>
      </c>
      <c r="K195" s="147">
        <f>'Corporate V2'!AA435-'Ouputs to Excels'!$P195</f>
        <v>2.5340000000000003</v>
      </c>
      <c r="L195" s="147">
        <f>'Corporate V2'!AA435-'Ouputs to Excels'!$P195</f>
        <v>2.5340000000000003</v>
      </c>
      <c r="M195" s="147">
        <f>'Corporate V2'!AD435-'Ouputs to Excels'!$P195</f>
        <v>3.6140000000000003</v>
      </c>
      <c r="N195" s="147">
        <f>'Corporate V2'!AD435-'Ouputs to Excels'!$P195</f>
        <v>3.6140000000000003</v>
      </c>
      <c r="O195" s="147">
        <f t="shared" si="9"/>
        <v>7.5234304535158687</v>
      </c>
      <c r="P195" s="147">
        <f>'Corporate V2'!C435</f>
        <v>0.626</v>
      </c>
      <c r="R195" s="366"/>
      <c r="S195" s="377"/>
      <c r="T195" s="377"/>
      <c r="U195" s="383">
        <f t="shared" si="10"/>
        <v>6</v>
      </c>
      <c r="V195" s="381">
        <f t="shared" si="11"/>
        <v>43126</v>
      </c>
      <c r="W195" s="380">
        <v>8.149430453515869</v>
      </c>
    </row>
    <row r="196" spans="3:23" ht="14.4">
      <c r="C196" s="4">
        <v>43133</v>
      </c>
      <c r="D196" s="147">
        <f>'Corporate V2'!F436-'Ouputs to Excels'!$P196</f>
        <v>0.56480000000000008</v>
      </c>
      <c r="E196" s="147">
        <f>'Corporate V2'!I436-'Ouputs to Excels'!$P196</f>
        <v>0.66489999999999994</v>
      </c>
      <c r="F196" s="147">
        <f>'Corporate V2'!L436-'Ouputs to Excels'!$P196</f>
        <v>0.76500000000000001</v>
      </c>
      <c r="G196" s="147">
        <f>'Corporate V2'!O436-'Ouputs to Excels'!$P196</f>
        <v>1.02</v>
      </c>
      <c r="H196" s="147">
        <f>'Corporate V2'!R436-'Ouputs to Excels'!$P196</f>
        <v>1.2749999999999999</v>
      </c>
      <c r="I196" s="147">
        <f>'Corporate V2'!U436-'Ouputs to Excels'!$P196</f>
        <v>1.3699999999999997</v>
      </c>
      <c r="J196" s="147">
        <f>'Corporate V2'!X436-'Ouputs to Excels'!$P196</f>
        <v>1.4649999999999999</v>
      </c>
      <c r="K196" s="147">
        <f>'Corporate V2'!AA436-'Ouputs to Excels'!$P196</f>
        <v>2.6149999999999998</v>
      </c>
      <c r="L196" s="147">
        <f>'Corporate V2'!AA436-'Ouputs to Excels'!$P196</f>
        <v>2.6149999999999998</v>
      </c>
      <c r="M196" s="147">
        <f>'Corporate V2'!AD436-'Ouputs to Excels'!$P196</f>
        <v>3.7650000000000001</v>
      </c>
      <c r="N196" s="147">
        <f>'Corporate V2'!AD436-'Ouputs to Excels'!$P196</f>
        <v>3.7650000000000001</v>
      </c>
      <c r="O196" s="147">
        <f t="shared" si="9"/>
        <v>7.4264703475989444</v>
      </c>
      <c r="P196" s="147">
        <f>'Corporate V2'!C436</f>
        <v>0.76500000000000001</v>
      </c>
      <c r="R196" s="366"/>
      <c r="S196" s="377"/>
      <c r="T196" s="377"/>
      <c r="U196" s="383">
        <f t="shared" si="10"/>
        <v>6</v>
      </c>
      <c r="V196" s="381">
        <f t="shared" si="11"/>
        <v>43133</v>
      </c>
      <c r="W196" s="380">
        <v>8.1914703475989441</v>
      </c>
    </row>
    <row r="197" spans="3:23" ht="14.4">
      <c r="C197" s="4">
        <v>43140</v>
      </c>
      <c r="D197" s="147">
        <f>'Corporate V2'!F437-'Ouputs to Excels'!$P197</f>
        <v>0.59960000000000002</v>
      </c>
      <c r="E197" s="147">
        <f>'Corporate V2'!I437-'Ouputs to Excels'!$P197</f>
        <v>0.70929999999999993</v>
      </c>
      <c r="F197" s="147">
        <f>'Corporate V2'!L437-'Ouputs to Excels'!$P197</f>
        <v>0.81900000000000006</v>
      </c>
      <c r="G197" s="147">
        <f>'Corporate V2'!O437-'Ouputs to Excels'!$P197</f>
        <v>1.069</v>
      </c>
      <c r="H197" s="147">
        <f>'Corporate V2'!R437-'Ouputs to Excels'!$P197</f>
        <v>1.319</v>
      </c>
      <c r="I197" s="147">
        <f>'Corporate V2'!U437-'Ouputs to Excels'!$P197</f>
        <v>1.4940000000000002</v>
      </c>
      <c r="J197" s="147">
        <f>'Corporate V2'!X437-'Ouputs to Excels'!$P197</f>
        <v>1.669</v>
      </c>
      <c r="K197" s="147">
        <f>'Corporate V2'!AA437-'Ouputs to Excels'!$P197</f>
        <v>2.8639999999999999</v>
      </c>
      <c r="L197" s="147">
        <f>'Corporate V2'!AA437-'Ouputs to Excels'!$P197</f>
        <v>2.8639999999999999</v>
      </c>
      <c r="M197" s="147">
        <f>'Corporate V2'!AD437-'Ouputs to Excels'!$P197</f>
        <v>4.0590000000000002</v>
      </c>
      <c r="N197" s="147">
        <f>'Corporate V2'!AD437-'Ouputs to Excels'!$P197</f>
        <v>4.0590000000000002</v>
      </c>
      <c r="O197" s="147">
        <f t="shared" si="9"/>
        <v>7.4504703475989444</v>
      </c>
      <c r="P197" s="147">
        <f>'Corporate V2'!C437</f>
        <v>0.74099999999999999</v>
      </c>
      <c r="R197" s="366"/>
      <c r="S197" s="377"/>
      <c r="T197" s="377"/>
      <c r="U197" s="383">
        <f t="shared" si="10"/>
        <v>6</v>
      </c>
      <c r="V197" s="381">
        <f t="shared" si="11"/>
        <v>43140</v>
      </c>
      <c r="W197" s="380">
        <v>8.1914703475989441</v>
      </c>
    </row>
    <row r="198" spans="3:23" ht="14.4">
      <c r="C198" s="4">
        <v>43147</v>
      </c>
      <c r="D198" s="147">
        <f>'Corporate V2'!F438-'Ouputs to Excels'!$P198</f>
        <v>0.61050000000000004</v>
      </c>
      <c r="E198" s="147">
        <f>'Corporate V2'!I438-'Ouputs to Excels'!$P198</f>
        <v>0.72825000000000006</v>
      </c>
      <c r="F198" s="147">
        <f>'Corporate V2'!L438-'Ouputs to Excels'!$P198</f>
        <v>0.84600000000000009</v>
      </c>
      <c r="G198" s="147">
        <f>'Corporate V2'!O438-'Ouputs to Excels'!$P198</f>
        <v>1.1060000000000001</v>
      </c>
      <c r="H198" s="147">
        <f>'Corporate V2'!R438-'Ouputs to Excels'!$P198</f>
        <v>1.3659999999999999</v>
      </c>
      <c r="I198" s="147">
        <f>'Corporate V2'!U438-'Ouputs to Excels'!$P198</f>
        <v>1.5309999999999999</v>
      </c>
      <c r="J198" s="147">
        <f>'Corporate V2'!X438-'Ouputs to Excels'!$P198</f>
        <v>1.696</v>
      </c>
      <c r="K198" s="147">
        <f>'Corporate V2'!AA438-'Ouputs to Excels'!$P198</f>
        <v>2.851</v>
      </c>
      <c r="L198" s="147">
        <f>'Corporate V2'!AA438-'Ouputs to Excels'!$P198</f>
        <v>2.851</v>
      </c>
      <c r="M198" s="147">
        <f>'Corporate V2'!AD438-'Ouputs to Excels'!$P198</f>
        <v>4.0060000000000002</v>
      </c>
      <c r="N198" s="147">
        <f>'Corporate V2'!AD438-'Ouputs to Excels'!$P198</f>
        <v>4.0060000000000002</v>
      </c>
      <c r="O198" s="147">
        <f t="shared" si="9"/>
        <v>7.4874703475989444</v>
      </c>
      <c r="P198" s="147">
        <f>'Corporate V2'!C438</f>
        <v>0.70399999999999996</v>
      </c>
      <c r="R198" s="366"/>
      <c r="S198" s="377"/>
      <c r="T198" s="377"/>
      <c r="U198" s="383">
        <f t="shared" si="10"/>
        <v>6</v>
      </c>
      <c r="V198" s="381">
        <f t="shared" si="11"/>
        <v>43147</v>
      </c>
      <c r="W198" s="380">
        <v>8.1914703475989441</v>
      </c>
    </row>
    <row r="199" spans="3:23" ht="14.4">
      <c r="C199" s="4">
        <v>43154</v>
      </c>
      <c r="D199" s="147">
        <f>'Corporate V2'!F439-'Ouputs to Excels'!$P199</f>
        <v>0.61140000000000005</v>
      </c>
      <c r="E199" s="147">
        <f>'Corporate V2'!I439-'Ouputs to Excels'!$P199</f>
        <v>0.74070000000000003</v>
      </c>
      <c r="F199" s="147">
        <f>'Corporate V2'!L439-'Ouputs to Excels'!$P199</f>
        <v>0.87</v>
      </c>
      <c r="G199" s="147">
        <f>'Corporate V2'!O439-'Ouputs to Excels'!$P199</f>
        <v>1.1299999999999999</v>
      </c>
      <c r="H199" s="147">
        <f>'Corporate V2'!R439-'Ouputs to Excels'!$P199</f>
        <v>1.3900000000000001</v>
      </c>
      <c r="I199" s="147">
        <f>'Corporate V2'!U439-'Ouputs to Excels'!$P199</f>
        <v>1.5850000000000004</v>
      </c>
      <c r="J199" s="147">
        <f>'Corporate V2'!X439-'Ouputs to Excels'!$P199</f>
        <v>1.7800000000000002</v>
      </c>
      <c r="K199" s="147">
        <f>'Corporate V2'!AA439-'Ouputs to Excels'!$P199</f>
        <v>2.93</v>
      </c>
      <c r="L199" s="147">
        <f>'Corporate V2'!AA439-'Ouputs to Excels'!$P199</f>
        <v>2.93</v>
      </c>
      <c r="M199" s="147">
        <f>'Corporate V2'!AD439-'Ouputs to Excels'!$P199</f>
        <v>4.08</v>
      </c>
      <c r="N199" s="147">
        <f>'Corporate V2'!AD439-'Ouputs to Excels'!$P199</f>
        <v>4.08</v>
      </c>
      <c r="O199" s="147">
        <f t="shared" si="9"/>
        <v>7.5414703475989437</v>
      </c>
      <c r="P199" s="147">
        <f>'Corporate V2'!C439</f>
        <v>0.65</v>
      </c>
      <c r="R199" s="366"/>
      <c r="S199" s="377"/>
      <c r="T199" s="377"/>
      <c r="U199" s="383">
        <f t="shared" si="10"/>
        <v>6</v>
      </c>
      <c r="V199" s="381">
        <f t="shared" si="11"/>
        <v>43154</v>
      </c>
      <c r="W199" s="380">
        <v>8.1914703475989441</v>
      </c>
    </row>
    <row r="200" spans="3:23" ht="14.4">
      <c r="C200" s="4">
        <v>43161</v>
      </c>
      <c r="D200" s="147">
        <f>'Corporate V2'!F440-'Ouputs to Excels'!$P200</f>
        <v>0.61499999999999988</v>
      </c>
      <c r="E200" s="147">
        <f>'Corporate V2'!I440-'Ouputs to Excels'!$P200</f>
        <v>0.74850000000000005</v>
      </c>
      <c r="F200" s="147">
        <f>'Corporate V2'!L440-'Ouputs to Excels'!$P200</f>
        <v>0.88200000000000001</v>
      </c>
      <c r="G200" s="147">
        <f>'Corporate V2'!O440-'Ouputs to Excels'!$P200</f>
        <v>1.1419999999999999</v>
      </c>
      <c r="H200" s="147">
        <f>'Corporate V2'!R440-'Ouputs to Excels'!$P200</f>
        <v>1.4019999999999997</v>
      </c>
      <c r="I200" s="147">
        <f>'Corporate V2'!U440-'Ouputs to Excels'!$P200</f>
        <v>1.5869999999999997</v>
      </c>
      <c r="J200" s="147">
        <f>'Corporate V2'!X440-'Ouputs to Excels'!$P200</f>
        <v>1.7719999999999998</v>
      </c>
      <c r="K200" s="147">
        <f>'Corporate V2'!AA440-'Ouputs to Excels'!$P200</f>
        <v>2.9119999999999999</v>
      </c>
      <c r="L200" s="147">
        <f>'Corporate V2'!AA440-'Ouputs to Excels'!$P200</f>
        <v>2.9119999999999999</v>
      </c>
      <c r="M200" s="147">
        <f>'Corporate V2'!AD440-'Ouputs to Excels'!$P200</f>
        <v>4.0520000000000005</v>
      </c>
      <c r="N200" s="147">
        <f>'Corporate V2'!AD440-'Ouputs to Excels'!$P200</f>
        <v>4.0520000000000005</v>
      </c>
      <c r="O200" s="147">
        <f t="shared" si="9"/>
        <v>8.0558855464155403</v>
      </c>
      <c r="P200" s="147">
        <f>'Corporate V2'!C440</f>
        <v>0.64800000000000002</v>
      </c>
      <c r="R200" s="366"/>
      <c r="S200" s="377"/>
      <c r="T200" s="377"/>
      <c r="U200" s="383">
        <f t="shared" si="10"/>
        <v>6</v>
      </c>
      <c r="V200" s="381">
        <f t="shared" si="11"/>
        <v>43161</v>
      </c>
      <c r="W200" s="380">
        <v>8.70388554641554</v>
      </c>
    </row>
    <row r="201" spans="3:23" ht="14.4">
      <c r="C201" s="4">
        <v>43168</v>
      </c>
      <c r="D201" s="147">
        <f>'Corporate V2'!F441-'Ouputs to Excels'!$P201</f>
        <v>0.63580000000000003</v>
      </c>
      <c r="E201" s="147">
        <f>'Corporate V2'!I441-'Ouputs to Excels'!$P201</f>
        <v>0.76589999999999991</v>
      </c>
      <c r="F201" s="147">
        <f>'Corporate V2'!L441-'Ouputs to Excels'!$P201</f>
        <v>0.89600000000000002</v>
      </c>
      <c r="G201" s="147">
        <f>'Corporate V2'!O441-'Ouputs to Excels'!$P201</f>
        <v>1.1560000000000001</v>
      </c>
      <c r="H201" s="147">
        <f>'Corporate V2'!R441-'Ouputs to Excels'!$P201</f>
        <v>1.4159999999999999</v>
      </c>
      <c r="I201" s="147">
        <f>'Corporate V2'!U441-'Ouputs to Excels'!$P201</f>
        <v>1.5609999999999999</v>
      </c>
      <c r="J201" s="147">
        <f>'Corporate V2'!X441-'Ouputs to Excels'!$P201</f>
        <v>1.706</v>
      </c>
      <c r="K201" s="147">
        <f>'Corporate V2'!AA441-'Ouputs to Excels'!$P201</f>
        <v>2.8609999999999998</v>
      </c>
      <c r="L201" s="147">
        <f>'Corporate V2'!AA441-'Ouputs to Excels'!$P201</f>
        <v>2.8609999999999998</v>
      </c>
      <c r="M201" s="147">
        <f>'Corporate V2'!AD441-'Ouputs to Excels'!$P201</f>
        <v>4.016</v>
      </c>
      <c r="N201" s="147">
        <f>'Corporate V2'!AD441-'Ouputs to Excels'!$P201</f>
        <v>4.016</v>
      </c>
      <c r="O201" s="147">
        <f t="shared" si="9"/>
        <v>8.0598855464155399</v>
      </c>
      <c r="P201" s="147">
        <f>'Corporate V2'!C441</f>
        <v>0.64400000000000002</v>
      </c>
      <c r="R201" s="366"/>
      <c r="S201" s="377"/>
      <c r="T201" s="377"/>
      <c r="U201" s="383">
        <f t="shared" si="10"/>
        <v>6</v>
      </c>
      <c r="V201" s="381">
        <f t="shared" si="11"/>
        <v>43168</v>
      </c>
      <c r="W201" s="380">
        <v>8.70388554641554</v>
      </c>
    </row>
    <row r="202" spans="3:23" ht="14.4">
      <c r="C202" s="4">
        <v>43175</v>
      </c>
      <c r="D202" s="147">
        <f>'Corporate V2'!F442-'Ouputs to Excels'!$P202</f>
        <v>0.67580000000000007</v>
      </c>
      <c r="E202" s="147">
        <f>'Corporate V2'!I442-'Ouputs to Excels'!$P202</f>
        <v>0.81890000000000007</v>
      </c>
      <c r="F202" s="147">
        <f>'Corporate V2'!L442-'Ouputs to Excels'!$P202</f>
        <v>0.96200000000000008</v>
      </c>
      <c r="G202" s="147">
        <f>'Corporate V2'!O442-'Ouputs to Excels'!$P202</f>
        <v>1.2269999999999999</v>
      </c>
      <c r="H202" s="147">
        <f>'Corporate V2'!R442-'Ouputs to Excels'!$P202</f>
        <v>1.492</v>
      </c>
      <c r="I202" s="147">
        <f>'Corporate V2'!U442-'Ouputs to Excels'!$P202</f>
        <v>1.6469999999999998</v>
      </c>
      <c r="J202" s="147">
        <f>'Corporate V2'!X442-'Ouputs to Excels'!$P202</f>
        <v>1.802</v>
      </c>
      <c r="K202" s="147">
        <f>'Corporate V2'!AA442-'Ouputs to Excels'!$P202</f>
        <v>2.9369999999999998</v>
      </c>
      <c r="L202" s="147">
        <f>'Corporate V2'!AA442-'Ouputs to Excels'!$P202</f>
        <v>2.9369999999999998</v>
      </c>
      <c r="M202" s="147">
        <f>'Corporate V2'!AD442-'Ouputs to Excels'!$P202</f>
        <v>4.0720000000000001</v>
      </c>
      <c r="N202" s="147">
        <f>'Corporate V2'!AD442-'Ouputs to Excels'!$P202</f>
        <v>4.0720000000000001</v>
      </c>
      <c r="O202" s="147">
        <f t="shared" si="9"/>
        <v>8.1358855464155404</v>
      </c>
      <c r="P202" s="147">
        <f>'Corporate V2'!C442</f>
        <v>0.56799999999999995</v>
      </c>
      <c r="R202" s="366"/>
      <c r="S202" s="377"/>
      <c r="T202" s="377"/>
      <c r="U202" s="383">
        <f t="shared" si="10"/>
        <v>6</v>
      </c>
      <c r="V202" s="381">
        <f t="shared" si="11"/>
        <v>43175</v>
      </c>
      <c r="W202" s="380">
        <v>8.70388554641554</v>
      </c>
    </row>
    <row r="203" spans="3:23" ht="14.4">
      <c r="C203" s="4">
        <v>43182</v>
      </c>
      <c r="D203" s="147">
        <f>'Corporate V2'!F443-'Ouputs to Excels'!$P203</f>
        <v>0.74180000000000001</v>
      </c>
      <c r="E203" s="147">
        <f>'Corporate V2'!I443-'Ouputs to Excels'!$P203</f>
        <v>0.88890000000000002</v>
      </c>
      <c r="F203" s="147">
        <f>'Corporate V2'!L443-'Ouputs to Excels'!$P203</f>
        <v>1.036</v>
      </c>
      <c r="G203" s="147">
        <f>'Corporate V2'!O443-'Ouputs to Excels'!$P203</f>
        <v>1.296</v>
      </c>
      <c r="H203" s="147">
        <f>'Corporate V2'!R443-'Ouputs to Excels'!$P203</f>
        <v>1.556</v>
      </c>
      <c r="I203" s="147">
        <f>'Corporate V2'!U443-'Ouputs to Excels'!$P203</f>
        <v>1.7560000000000002</v>
      </c>
      <c r="J203" s="147">
        <f>'Corporate V2'!X443-'Ouputs to Excels'!$P203</f>
        <v>1.956</v>
      </c>
      <c r="K203" s="147">
        <f>'Corporate V2'!AA443-'Ouputs to Excels'!$P203</f>
        <v>3.1609999999999996</v>
      </c>
      <c r="L203" s="147">
        <f>'Corporate V2'!AA443-'Ouputs to Excels'!$P203</f>
        <v>3.1609999999999996</v>
      </c>
      <c r="M203" s="147">
        <f>'Corporate V2'!AD443-'Ouputs to Excels'!$P203</f>
        <v>4.3659999999999997</v>
      </c>
      <c r="N203" s="147">
        <f>'Corporate V2'!AD443-'Ouputs to Excels'!$P203</f>
        <v>4.3659999999999997</v>
      </c>
      <c r="O203" s="147">
        <f t="shared" si="9"/>
        <v>8.1798855464155409</v>
      </c>
      <c r="P203" s="147">
        <f>'Corporate V2'!C443</f>
        <v>0.52400000000000002</v>
      </c>
      <c r="R203" s="366"/>
      <c r="S203" s="377"/>
      <c r="T203" s="377"/>
      <c r="U203" s="383">
        <f t="shared" si="10"/>
        <v>6</v>
      </c>
      <c r="V203" s="381">
        <f t="shared" si="11"/>
        <v>43182</v>
      </c>
      <c r="W203" s="382">
        <v>8.70388554641554</v>
      </c>
    </row>
    <row r="204" spans="3:23" ht="14.4">
      <c r="C204" s="4">
        <v>43189</v>
      </c>
      <c r="D204" s="147">
        <f>'Corporate V2'!F444-'Ouputs to Excels'!$P204</f>
        <v>0.74679999999999991</v>
      </c>
      <c r="E204" s="147">
        <f>'Corporate V2'!I444-'Ouputs to Excels'!$P204</f>
        <v>0.91139999999999999</v>
      </c>
      <c r="F204" s="147">
        <f>'Corporate V2'!L444-'Ouputs to Excels'!$P204</f>
        <v>1.0760000000000001</v>
      </c>
      <c r="G204" s="147">
        <f>'Corporate V2'!O444-'Ouputs to Excels'!$P204</f>
        <v>1.3360000000000001</v>
      </c>
      <c r="H204" s="147">
        <f>'Corporate V2'!R444-'Ouputs to Excels'!$P204</f>
        <v>1.5959999999999999</v>
      </c>
      <c r="I204" s="147">
        <f>'Corporate V2'!U444-'Ouputs to Excels'!$P204</f>
        <v>1.8035000000000003</v>
      </c>
      <c r="J204" s="147">
        <f>'Corporate V2'!X444-'Ouputs to Excels'!$P204</f>
        <v>2.0110000000000001</v>
      </c>
      <c r="K204" s="147">
        <f>'Corporate V2'!AA444-'Ouputs to Excels'!$P204</f>
        <v>3.2035</v>
      </c>
      <c r="L204" s="147">
        <f>'Corporate V2'!AA444-'Ouputs to Excels'!$P204</f>
        <v>3.2035</v>
      </c>
      <c r="M204" s="147">
        <f>'Corporate V2'!AD444-'Ouputs to Excels'!$P204</f>
        <v>4.3959999999999999</v>
      </c>
      <c r="N204" s="147">
        <f>'Corporate V2'!AD444-'Ouputs to Excels'!$P204</f>
        <v>4.3959999999999999</v>
      </c>
      <c r="O204" s="147">
        <f t="shared" si="9"/>
        <v>8.3468118382046015</v>
      </c>
      <c r="P204" s="147">
        <f>'Corporate V2'!C444</f>
        <v>0.49399999999999999</v>
      </c>
      <c r="R204" s="377"/>
      <c r="S204" s="377"/>
      <c r="T204" s="377"/>
      <c r="U204" s="383">
        <f t="shared" si="10"/>
        <v>6</v>
      </c>
      <c r="V204" s="381">
        <f t="shared" si="11"/>
        <v>43189</v>
      </c>
      <c r="W204" s="382">
        <v>8.8408118382046013</v>
      </c>
    </row>
    <row r="205" spans="3:23" ht="14.4">
      <c r="C205" s="4">
        <v>43196</v>
      </c>
      <c r="D205" s="147">
        <f>'Corporate V2'!F445-'Ouputs to Excels'!$P205</f>
        <v>0.74690000000000001</v>
      </c>
      <c r="E205" s="147">
        <f>'Corporate V2'!I445-'Ouputs to Excels'!$P205</f>
        <v>0.91595000000000015</v>
      </c>
      <c r="F205" s="147">
        <f>'Corporate V2'!L445-'Ouputs to Excels'!$P205</f>
        <v>1.085</v>
      </c>
      <c r="G205" s="147">
        <f>'Corporate V2'!O445-'Ouputs to Excels'!$P205</f>
        <v>1.3450000000000002</v>
      </c>
      <c r="H205" s="147">
        <f>'Corporate V2'!R445-'Ouputs to Excels'!$P205</f>
        <v>1.605</v>
      </c>
      <c r="I205" s="147">
        <f>'Corporate V2'!U445-'Ouputs to Excels'!$P205</f>
        <v>1.8199999999999998</v>
      </c>
      <c r="J205" s="147">
        <f>'Corporate V2'!X445-'Ouputs to Excels'!$P205</f>
        <v>2.0349999999999997</v>
      </c>
      <c r="K205" s="147">
        <f>'Corporate V2'!AA445-'Ouputs to Excels'!$P205</f>
        <v>3.2149999999999999</v>
      </c>
      <c r="L205" s="147">
        <f>'Corporate V2'!AA445-'Ouputs to Excels'!$P205</f>
        <v>3.2149999999999999</v>
      </c>
      <c r="M205" s="147">
        <f>'Corporate V2'!AD445-'Ouputs to Excels'!$P205</f>
        <v>4.3949999999999996</v>
      </c>
      <c r="N205" s="147">
        <f>'Corporate V2'!AD445-'Ouputs to Excels'!$P205</f>
        <v>4.3949999999999996</v>
      </c>
      <c r="O205" s="147">
        <f t="shared" si="9"/>
        <v>8.345811838204602</v>
      </c>
      <c r="P205" s="147">
        <f>'Corporate V2'!C445</f>
        <v>0.495</v>
      </c>
      <c r="R205" s="377"/>
      <c r="S205" s="377"/>
      <c r="T205" s="377"/>
      <c r="U205" s="383">
        <f t="shared" si="10"/>
        <v>6</v>
      </c>
      <c r="V205" s="381">
        <f t="shared" si="11"/>
        <v>43196</v>
      </c>
      <c r="W205" s="382">
        <v>8.8408118382046013</v>
      </c>
    </row>
    <row r="206" spans="3:23" ht="14.4">
      <c r="C206" s="4">
        <v>43203</v>
      </c>
      <c r="D206" s="147">
        <f>'Corporate V2'!F446-'Ouputs to Excels'!$P206</f>
        <v>0.74599999999999989</v>
      </c>
      <c r="E206" s="147">
        <f>'Corporate V2'!I446-'Ouputs to Excels'!$P206</f>
        <v>0.90350000000000008</v>
      </c>
      <c r="F206" s="147">
        <f>'Corporate V2'!L446-'Ouputs to Excels'!$P206</f>
        <v>1.0609999999999999</v>
      </c>
      <c r="G206" s="147">
        <f>'Corporate V2'!O446-'Ouputs to Excels'!$P206</f>
        <v>1.3160000000000003</v>
      </c>
      <c r="H206" s="147">
        <f>'Corporate V2'!R446-'Ouputs to Excels'!$P206</f>
        <v>1.5710000000000002</v>
      </c>
      <c r="I206" s="147">
        <f>'Corporate V2'!U446-'Ouputs to Excels'!$P206</f>
        <v>1.7509999999999999</v>
      </c>
      <c r="J206" s="147">
        <f>'Corporate V2'!X446-'Ouputs to Excels'!$P206</f>
        <v>1.931</v>
      </c>
      <c r="K206" s="147">
        <f>'Corporate V2'!AA446-'Ouputs to Excels'!$P206</f>
        <v>3.0610000000000004</v>
      </c>
      <c r="L206" s="147">
        <f>'Corporate V2'!AA446-'Ouputs to Excels'!$P206</f>
        <v>3.0610000000000004</v>
      </c>
      <c r="M206" s="147">
        <f>'Corporate V2'!AD446-'Ouputs to Excels'!$P206</f>
        <v>4.1909999999999998</v>
      </c>
      <c r="N206" s="147">
        <f>'Corporate V2'!AD446-'Ouputs to Excels'!$P206</f>
        <v>4.1909999999999998</v>
      </c>
      <c r="O206" s="147">
        <f t="shared" si="9"/>
        <v>8.3318118382046009</v>
      </c>
      <c r="P206" s="147">
        <f>'Corporate V2'!C446</f>
        <v>0.50900000000000001</v>
      </c>
      <c r="R206" s="377"/>
      <c r="S206" s="377"/>
      <c r="T206" s="377"/>
      <c r="U206" s="383">
        <f t="shared" si="10"/>
        <v>6</v>
      </c>
      <c r="V206" s="381">
        <f t="shared" si="11"/>
        <v>43203</v>
      </c>
      <c r="W206" s="382">
        <v>8.8408118382046013</v>
      </c>
    </row>
    <row r="207" spans="3:23" ht="14.4">
      <c r="C207" s="94">
        <v>43210</v>
      </c>
      <c r="D207" s="147">
        <f>'Corporate V2'!F447-'Ouputs to Excels'!$P207</f>
        <v>0.75260000000000005</v>
      </c>
      <c r="E207" s="147">
        <f>'Corporate V2'!I447-'Ouputs to Excels'!$P207</f>
        <v>0.8973000000000001</v>
      </c>
      <c r="F207" s="147">
        <f>'Corporate V2'!L447-'Ouputs to Excels'!$P207</f>
        <v>1.0419999999999998</v>
      </c>
      <c r="G207" s="147">
        <f>'Corporate V2'!O447-'Ouputs to Excels'!$P207</f>
        <v>1.2970000000000002</v>
      </c>
      <c r="H207" s="147">
        <f>'Corporate V2'!R447-'Ouputs to Excels'!$P207</f>
        <v>1.552</v>
      </c>
      <c r="I207" s="147">
        <f>'Corporate V2'!U447-'Ouputs to Excels'!$P207</f>
        <v>1.7069999999999999</v>
      </c>
      <c r="J207" s="147">
        <f>'Corporate V2'!X447-'Ouputs to Excels'!$P207</f>
        <v>1.8620000000000001</v>
      </c>
      <c r="K207" s="147">
        <f>'Corporate V2'!AA447-'Ouputs to Excels'!$P207</f>
        <v>2.9820000000000002</v>
      </c>
      <c r="L207" s="147">
        <f>'Corporate V2'!AA447-'Ouputs to Excels'!$P207</f>
        <v>2.9820000000000002</v>
      </c>
      <c r="M207" s="147">
        <f>'Corporate V2'!AD447-'Ouputs to Excels'!$P207</f>
        <v>4.1020000000000003</v>
      </c>
      <c r="N207" s="147">
        <f>'Corporate V2'!AD447-'Ouputs to Excels'!$P207</f>
        <v>4.1020000000000003</v>
      </c>
      <c r="O207" s="147">
        <f t="shared" si="9"/>
        <v>8.2528118382046021</v>
      </c>
      <c r="P207" s="147">
        <f>'Corporate V2'!C447</f>
        <v>0.58799999999999997</v>
      </c>
      <c r="R207" s="377"/>
      <c r="S207" s="377"/>
      <c r="T207" s="377"/>
      <c r="U207" s="383">
        <f t="shared" si="10"/>
        <v>6</v>
      </c>
      <c r="V207" s="381">
        <f t="shared" si="11"/>
        <v>43210</v>
      </c>
      <c r="W207" s="382">
        <v>8.8408118382046013</v>
      </c>
    </row>
    <row r="208" spans="3:23" ht="14.4">
      <c r="C208" s="94">
        <v>43217</v>
      </c>
      <c r="D208" s="147">
        <f>'Corporate V2'!F448-'Ouputs to Excels'!$P208</f>
        <v>0.74029999999999996</v>
      </c>
      <c r="E208" s="147">
        <f>'Corporate V2'!I448-'Ouputs to Excels'!$P208</f>
        <v>0.89064999999999994</v>
      </c>
      <c r="F208" s="147">
        <f>'Corporate V2'!L448-'Ouputs to Excels'!$P208</f>
        <v>1.0410000000000001</v>
      </c>
      <c r="G208" s="147">
        <f>'Corporate V2'!O448-'Ouputs to Excels'!$P208</f>
        <v>1.2909999999999999</v>
      </c>
      <c r="H208" s="147">
        <f>'Corporate V2'!R448-'Ouputs to Excels'!$P208</f>
        <v>1.5409999999999999</v>
      </c>
      <c r="I208" s="147">
        <f>'Corporate V2'!U448-'Ouputs to Excels'!$P208</f>
        <v>1.7210000000000001</v>
      </c>
      <c r="J208" s="147">
        <f>'Corporate V2'!X448-'Ouputs to Excels'!$P208</f>
        <v>1.9010000000000002</v>
      </c>
      <c r="K208" s="147">
        <f>'Corporate V2'!AA448-'Ouputs to Excels'!$P208</f>
        <v>3.0209999999999999</v>
      </c>
      <c r="L208" s="147">
        <f>'Corporate V2'!AA448-'Ouputs to Excels'!$P208</f>
        <v>3.0209999999999999</v>
      </c>
      <c r="M208" s="147">
        <f>'Corporate V2'!AD448-'Ouputs to Excels'!$P208</f>
        <v>4.141</v>
      </c>
      <c r="N208" s="147">
        <f>'Corporate V2'!AD448-'Ouputs to Excels'!$P208</f>
        <v>4.141</v>
      </c>
      <c r="O208" s="147">
        <f t="shared" si="9"/>
        <v>8.2718118382046022</v>
      </c>
      <c r="P208" s="147">
        <f>'Corporate V2'!C448</f>
        <v>0.56899999999999995</v>
      </c>
      <c r="R208" s="377"/>
      <c r="S208" s="377"/>
      <c r="T208" s="377"/>
      <c r="U208" s="383">
        <f t="shared" si="10"/>
        <v>6</v>
      </c>
      <c r="V208" s="381">
        <f t="shared" si="11"/>
        <v>43217</v>
      </c>
      <c r="W208" s="382">
        <v>8.8408118382046013</v>
      </c>
    </row>
    <row r="209" spans="3:23" ht="14.4">
      <c r="C209" s="94">
        <v>43224</v>
      </c>
      <c r="D209" s="147">
        <f>'Corporate V2'!F449-'Ouputs to Excels'!$P209</f>
        <v>0.74469999999999992</v>
      </c>
      <c r="E209" s="147">
        <f>'Corporate V2'!I449-'Ouputs to Excels'!$P209</f>
        <v>0.90634999999999999</v>
      </c>
      <c r="F209" s="147">
        <f>'Corporate V2'!L449-'Ouputs to Excels'!$P209</f>
        <v>1.0680000000000001</v>
      </c>
      <c r="G209" s="147">
        <f>'Corporate V2'!O449-'Ouputs to Excels'!$P209</f>
        <v>1.333</v>
      </c>
      <c r="H209" s="147">
        <f>'Corporate V2'!R449-'Ouputs to Excels'!$P209</f>
        <v>1.5980000000000001</v>
      </c>
      <c r="I209" s="147">
        <f>'Corporate V2'!U449-'Ouputs to Excels'!$P209</f>
        <v>1.7979999999999998</v>
      </c>
      <c r="J209" s="147">
        <f>'Corporate V2'!X449-'Ouputs to Excels'!$P209</f>
        <v>1.998</v>
      </c>
      <c r="K209" s="147">
        <f>'Corporate V2'!AA449-'Ouputs to Excels'!$P209</f>
        <v>3.1529999999999996</v>
      </c>
      <c r="L209" s="147">
        <f>'Corporate V2'!AA449-'Ouputs to Excels'!$P209</f>
        <v>3.1529999999999996</v>
      </c>
      <c r="M209" s="147">
        <f>'Corporate V2'!AD449-'Ouputs to Excels'!$P209</f>
        <v>4.3079999999999998</v>
      </c>
      <c r="N209" s="147">
        <f>'Corporate V2'!AD449-'Ouputs to Excels'!$P209</f>
        <v>4.3079999999999998</v>
      </c>
      <c r="O209" s="147">
        <f t="shared" si="9"/>
        <v>8.1154573233198768</v>
      </c>
      <c r="P209" s="147">
        <f>'Corporate V2'!C449</f>
        <v>0.54200000000000004</v>
      </c>
      <c r="R209" s="377"/>
      <c r="S209" s="377"/>
      <c r="T209" s="377"/>
      <c r="U209" s="383">
        <f t="shared" si="10"/>
        <v>6</v>
      </c>
      <c r="V209" s="381">
        <f t="shared" si="11"/>
        <v>43224</v>
      </c>
      <c r="W209" s="382">
        <v>8.6574573233198766</v>
      </c>
    </row>
    <row r="210" spans="3:23" ht="14.4">
      <c r="C210" s="94">
        <v>43231</v>
      </c>
      <c r="D210" s="147">
        <f>'Corporate V2'!F450-'Ouputs to Excels'!$P210</f>
        <v>0.75559999999999994</v>
      </c>
      <c r="E210" s="147">
        <f>'Corporate V2'!I450-'Ouputs to Excels'!$P210</f>
        <v>0.9192999999999999</v>
      </c>
      <c r="F210" s="147">
        <f>'Corporate V2'!L450-'Ouputs to Excels'!$P210</f>
        <v>1.0829999999999997</v>
      </c>
      <c r="G210" s="147">
        <f>'Corporate V2'!O450-'Ouputs to Excels'!$P210</f>
        <v>1.343</v>
      </c>
      <c r="H210" s="147">
        <f>'Corporate V2'!R450-'Ouputs to Excels'!$P210</f>
        <v>1.6030000000000002</v>
      </c>
      <c r="I210" s="147">
        <f>'Corporate V2'!U450-'Ouputs to Excels'!$P210</f>
        <v>1.7829999999999999</v>
      </c>
      <c r="J210" s="147">
        <f>'Corporate V2'!X450-'Ouputs to Excels'!$P210</f>
        <v>1.9630000000000001</v>
      </c>
      <c r="K210" s="147">
        <f>'Corporate V2'!AA450-'Ouputs to Excels'!$P210</f>
        <v>3.1229999999999998</v>
      </c>
      <c r="L210" s="147">
        <f>'Corporate V2'!AA450-'Ouputs to Excels'!$P210</f>
        <v>3.1229999999999998</v>
      </c>
      <c r="M210" s="147">
        <f>'Corporate V2'!AD450-'Ouputs to Excels'!$P210</f>
        <v>4.2829999999999995</v>
      </c>
      <c r="N210" s="147">
        <f>'Corporate V2'!AD450-'Ouputs to Excels'!$P210</f>
        <v>4.2829999999999995</v>
      </c>
      <c r="O210" s="147">
        <f t="shared" si="9"/>
        <v>8.1004573233198762</v>
      </c>
      <c r="P210" s="147">
        <f>'Corporate V2'!C450</f>
        <v>0.55700000000000005</v>
      </c>
      <c r="R210" s="377"/>
      <c r="S210" s="377"/>
      <c r="T210" s="377"/>
      <c r="U210" s="383">
        <f t="shared" si="10"/>
        <v>6</v>
      </c>
      <c r="V210" s="381">
        <f t="shared" si="11"/>
        <v>43231</v>
      </c>
      <c r="W210" s="382">
        <v>8.6574573233198766</v>
      </c>
    </row>
    <row r="211" spans="3:23" ht="14.4">
      <c r="C211" s="94">
        <v>43238</v>
      </c>
      <c r="D211" s="147">
        <f>'Corporate V2'!F451-'Ouputs to Excels'!$P211</f>
        <v>0.77950000000000008</v>
      </c>
      <c r="E211" s="147">
        <f>'Corporate V2'!I451-'Ouputs to Excels'!$P211</f>
        <v>0.96125000000000016</v>
      </c>
      <c r="F211" s="147">
        <f>'Corporate V2'!L451-'Ouputs to Excels'!$P211</f>
        <v>1.143</v>
      </c>
      <c r="G211" s="147">
        <f>'Corporate V2'!O451-'Ouputs to Excels'!$P211</f>
        <v>1.403</v>
      </c>
      <c r="H211" s="147">
        <f>'Corporate V2'!R451-'Ouputs to Excels'!$P211</f>
        <v>1.6630000000000003</v>
      </c>
      <c r="I211" s="147">
        <f>'Corporate V2'!U451-'Ouputs to Excels'!$P211</f>
        <v>1.8330000000000002</v>
      </c>
      <c r="J211" s="147">
        <f>'Corporate V2'!X451-'Ouputs to Excels'!$P211</f>
        <v>2.0030000000000001</v>
      </c>
      <c r="K211" s="147">
        <f>'Corporate V2'!AA451-'Ouputs to Excels'!$P211</f>
        <v>3.173</v>
      </c>
      <c r="L211" s="147">
        <f>'Corporate V2'!AA451-'Ouputs to Excels'!$P211</f>
        <v>3.173</v>
      </c>
      <c r="M211" s="147">
        <f>'Corporate V2'!AD451-'Ouputs to Excels'!$P211</f>
        <v>4.343</v>
      </c>
      <c r="N211" s="147">
        <f>'Corporate V2'!AD451-'Ouputs to Excels'!$P211</f>
        <v>4.343</v>
      </c>
      <c r="O211" s="147">
        <f t="shared" si="9"/>
        <v>8.0804573233198767</v>
      </c>
      <c r="P211" s="147">
        <f>'Corporate V2'!C451</f>
        <v>0.57699999999999996</v>
      </c>
      <c r="R211" s="377"/>
      <c r="S211" s="377"/>
      <c r="T211" s="377"/>
      <c r="U211" s="383">
        <f t="shared" si="10"/>
        <v>6</v>
      </c>
      <c r="V211" s="381">
        <f t="shared" si="11"/>
        <v>43238</v>
      </c>
      <c r="W211" s="382">
        <v>8.6574573233198766</v>
      </c>
    </row>
    <row r="212" spans="3:23" ht="14.4">
      <c r="C212" s="94">
        <v>43245</v>
      </c>
      <c r="D212" s="147">
        <f>'Corporate V2'!F452-'Ouputs to Excels'!$P212</f>
        <v>0.88579999999999992</v>
      </c>
      <c r="E212" s="147">
        <f>'Corporate V2'!I452-'Ouputs to Excels'!$P212</f>
        <v>1.0913999999999999</v>
      </c>
      <c r="F212" s="147">
        <f>'Corporate V2'!L452-'Ouputs to Excels'!$P212</f>
        <v>1.2969999999999999</v>
      </c>
      <c r="G212" s="147">
        <f>'Corporate V2'!O452-'Ouputs to Excels'!$P212</f>
        <v>1.552</v>
      </c>
      <c r="H212" s="147">
        <f>'Corporate V2'!R452-'Ouputs to Excels'!$P212</f>
        <v>1.8069999999999999</v>
      </c>
      <c r="I212" s="147">
        <f>'Corporate V2'!U452-'Ouputs to Excels'!$P212</f>
        <v>2.0619999999999998</v>
      </c>
      <c r="J212" s="147">
        <f>'Corporate V2'!X452-'Ouputs to Excels'!$P212</f>
        <v>2.3170000000000002</v>
      </c>
      <c r="K212" s="147">
        <f>'Corporate V2'!AA452-'Ouputs to Excels'!$P212</f>
        <v>3.5320000000000005</v>
      </c>
      <c r="L212" s="147">
        <f>'Corporate V2'!AA452-'Ouputs to Excels'!$P212</f>
        <v>3.5320000000000005</v>
      </c>
      <c r="M212" s="147">
        <f>'Corporate V2'!AD452-'Ouputs to Excels'!$P212</f>
        <v>4.7469999999999999</v>
      </c>
      <c r="N212" s="147">
        <f>'Corporate V2'!AD452-'Ouputs to Excels'!$P212</f>
        <v>4.7469999999999999</v>
      </c>
      <c r="O212" s="147">
        <f t="shared" si="9"/>
        <v>8.2544573233198761</v>
      </c>
      <c r="P212" s="147">
        <f>'Corporate V2'!C452</f>
        <v>0.40300000000000002</v>
      </c>
      <c r="R212" s="377"/>
      <c r="S212" s="377"/>
      <c r="T212" s="377"/>
      <c r="U212" s="383">
        <f t="shared" si="10"/>
        <v>6</v>
      </c>
      <c r="V212" s="381">
        <f t="shared" si="11"/>
        <v>43245</v>
      </c>
      <c r="W212" s="382">
        <v>8.6574573233198766</v>
      </c>
    </row>
    <row r="213" spans="3:23" ht="14.4">
      <c r="C213" s="94">
        <v>43252</v>
      </c>
      <c r="D213" s="147">
        <f>'Corporate V2'!F453-'Ouputs to Excels'!$P213</f>
        <v>0.9396000000000001</v>
      </c>
      <c r="E213" s="147">
        <f>'Corporate V2'!I453-'Ouputs to Excels'!$P213</f>
        <v>1.1587999999999998</v>
      </c>
      <c r="F213" s="147">
        <f>'Corporate V2'!L453-'Ouputs to Excels'!$P213</f>
        <v>1.3780000000000001</v>
      </c>
      <c r="G213" s="147">
        <f>'Corporate V2'!O453-'Ouputs to Excels'!$P213</f>
        <v>1.6179999999999999</v>
      </c>
      <c r="H213" s="147">
        <f>'Corporate V2'!R453-'Ouputs to Excels'!$P213</f>
        <v>1.8580000000000001</v>
      </c>
      <c r="I213" s="147">
        <f>'Corporate V2'!U453-'Ouputs to Excels'!$P213</f>
        <v>2.153</v>
      </c>
      <c r="J213" s="147">
        <f>'Corporate V2'!X453-'Ouputs to Excels'!$P213</f>
        <v>2.448</v>
      </c>
      <c r="K213" s="147">
        <f>'Corporate V2'!AA453-'Ouputs to Excels'!$P213</f>
        <v>3.6179999999999999</v>
      </c>
      <c r="L213" s="147">
        <f>'Corporate V2'!AA453-'Ouputs to Excels'!$P213</f>
        <v>3.6179999999999999</v>
      </c>
      <c r="M213" s="147">
        <f>'Corporate V2'!AD453-'Ouputs to Excels'!$P213</f>
        <v>4.7880000000000003</v>
      </c>
      <c r="N213" s="147">
        <f>'Corporate V2'!AD453-'Ouputs to Excels'!$P213</f>
        <v>4.7880000000000003</v>
      </c>
      <c r="O213" s="147">
        <f t="shared" si="9"/>
        <v>8.4480000000000004</v>
      </c>
      <c r="P213" s="147">
        <f>'Corporate V2'!C453</f>
        <v>0.38200000000000001</v>
      </c>
      <c r="R213" s="377"/>
      <c r="S213" s="377"/>
      <c r="T213" s="377"/>
      <c r="U213" s="383">
        <f t="shared" si="10"/>
        <v>6</v>
      </c>
      <c r="V213" s="381">
        <f t="shared" si="11"/>
        <v>43252</v>
      </c>
      <c r="W213" s="380">
        <v>8.83</v>
      </c>
    </row>
    <row r="214" spans="3:23" ht="14.4">
      <c r="C214" s="94">
        <v>43259</v>
      </c>
      <c r="D214" s="147">
        <f>'Corporate V2'!F454-'Ouputs to Excels'!$P214</f>
        <v>0.93930000000000002</v>
      </c>
      <c r="E214" s="147">
        <f>'Corporate V2'!I454-'Ouputs to Excels'!$P214</f>
        <v>1.1566500000000002</v>
      </c>
      <c r="F214" s="147">
        <f>'Corporate V2'!L454-'Ouputs to Excels'!$P214</f>
        <v>1.3740000000000001</v>
      </c>
      <c r="G214" s="147">
        <f>'Corporate V2'!O454-'Ouputs to Excels'!$P214</f>
        <v>1.619</v>
      </c>
      <c r="H214" s="147">
        <f>'Corporate V2'!R454-'Ouputs to Excels'!$P214</f>
        <v>1.8640000000000001</v>
      </c>
      <c r="I214" s="147">
        <f>'Corporate V2'!U454-'Ouputs to Excels'!$P214</f>
        <v>2.1539999999999999</v>
      </c>
      <c r="J214" s="147">
        <f>'Corporate V2'!X454-'Ouputs to Excels'!$P214</f>
        <v>2.444</v>
      </c>
      <c r="K214" s="147">
        <f>'Corporate V2'!AA454-'Ouputs to Excels'!$P214</f>
        <v>3.5790000000000002</v>
      </c>
      <c r="L214" s="147">
        <f>'Corporate V2'!AA454-'Ouputs to Excels'!$P214</f>
        <v>3.5790000000000002</v>
      </c>
      <c r="M214" s="147">
        <f>'Corporate V2'!AD454-'Ouputs to Excels'!$P214</f>
        <v>4.7140000000000004</v>
      </c>
      <c r="N214" s="147">
        <f>'Corporate V2'!AD454-'Ouputs to Excels'!$P214</f>
        <v>4.7140000000000004</v>
      </c>
      <c r="O214" s="147">
        <f t="shared" si="9"/>
        <v>8.3840000000000003</v>
      </c>
      <c r="P214" s="147">
        <f>'Corporate V2'!C454</f>
        <v>0.44600000000000001</v>
      </c>
      <c r="R214" s="377"/>
      <c r="S214" s="377"/>
      <c r="T214" s="377"/>
      <c r="U214" s="383">
        <f t="shared" si="10"/>
        <v>6</v>
      </c>
      <c r="V214" s="381">
        <f t="shared" si="11"/>
        <v>43259</v>
      </c>
      <c r="W214" s="380">
        <v>8.83</v>
      </c>
    </row>
    <row r="215" spans="3:23" ht="14.4">
      <c r="C215" s="94">
        <v>43266</v>
      </c>
      <c r="D215" s="147">
        <f>'Corporate V2'!F455-'Ouputs to Excels'!$P215</f>
        <v>0.91209999999999991</v>
      </c>
      <c r="E215" s="147">
        <f>'Corporate V2'!I455-'Ouputs to Excels'!$P215</f>
        <v>1.1205499999999999</v>
      </c>
      <c r="F215" s="147">
        <f>'Corporate V2'!L455-'Ouputs to Excels'!$P215</f>
        <v>1.329</v>
      </c>
      <c r="G215" s="147">
        <f>'Corporate V2'!O455-'Ouputs to Excels'!$P215</f>
        <v>1.579</v>
      </c>
      <c r="H215" s="147">
        <f>'Corporate V2'!R455-'Ouputs to Excels'!$P215</f>
        <v>1.829</v>
      </c>
      <c r="I215" s="147">
        <f>'Corporate V2'!U455-'Ouputs to Excels'!$P215</f>
        <v>2.0890000000000004</v>
      </c>
      <c r="J215" s="147">
        <f>'Corporate V2'!X455-'Ouputs to Excels'!$P215</f>
        <v>2.3490000000000002</v>
      </c>
      <c r="K215" s="147">
        <f>'Corporate V2'!AA455-'Ouputs to Excels'!$P215</f>
        <v>3.4489999999999998</v>
      </c>
      <c r="L215" s="147">
        <f>'Corporate V2'!AA455-'Ouputs to Excels'!$P215</f>
        <v>3.4489999999999998</v>
      </c>
      <c r="M215" s="147">
        <f>'Corporate V2'!AD455-'Ouputs to Excels'!$P215</f>
        <v>4.5490000000000004</v>
      </c>
      <c r="N215" s="147">
        <f>'Corporate V2'!AD455-'Ouputs to Excels'!$P215</f>
        <v>4.5490000000000004</v>
      </c>
      <c r="O215" s="147">
        <f t="shared" si="9"/>
        <v>8.4290000000000003</v>
      </c>
      <c r="P215" s="147">
        <f>'Corporate V2'!C455</f>
        <v>0.40100000000000002</v>
      </c>
      <c r="R215" s="377"/>
      <c r="S215" s="377"/>
      <c r="T215" s="377"/>
      <c r="U215" s="383">
        <f t="shared" si="10"/>
        <v>6</v>
      </c>
      <c r="V215" s="381">
        <f t="shared" si="11"/>
        <v>43266</v>
      </c>
      <c r="W215" s="380">
        <v>8.83</v>
      </c>
    </row>
    <row r="216" spans="3:23" ht="14.4">
      <c r="C216" s="94">
        <v>43273</v>
      </c>
      <c r="D216" s="147">
        <f>'Corporate V2'!F456-'Ouputs to Excels'!$P216</f>
        <v>0.92260000000000009</v>
      </c>
      <c r="E216" s="147">
        <f>'Corporate V2'!I456-'Ouputs to Excels'!$P216</f>
        <v>1.1438000000000001</v>
      </c>
      <c r="F216" s="147">
        <f>'Corporate V2'!L456-'Ouputs to Excels'!$P216</f>
        <v>1.365</v>
      </c>
      <c r="G216" s="147">
        <f>'Corporate V2'!O456-'Ouputs to Excels'!$P216</f>
        <v>1.6150000000000002</v>
      </c>
      <c r="H216" s="147">
        <f>'Corporate V2'!R456-'Ouputs to Excels'!$P216</f>
        <v>1.8650000000000002</v>
      </c>
      <c r="I216" s="147">
        <f>'Corporate V2'!U456-'Ouputs to Excels'!$P216</f>
        <v>2.165</v>
      </c>
      <c r="J216" s="147">
        <f>'Corporate V2'!X456-'Ouputs to Excels'!$P216</f>
        <v>2.4649999999999999</v>
      </c>
      <c r="K216" s="147">
        <f>'Corporate V2'!AA456-'Ouputs to Excels'!$P216</f>
        <v>3.59</v>
      </c>
      <c r="L216" s="147">
        <f>'Corporate V2'!AA456-'Ouputs to Excels'!$P216</f>
        <v>3.59</v>
      </c>
      <c r="M216" s="147">
        <f>'Corporate V2'!AD456-'Ouputs to Excels'!$P216</f>
        <v>4.7149999999999999</v>
      </c>
      <c r="N216" s="147">
        <f>'Corporate V2'!AD456-'Ouputs to Excels'!$P216</f>
        <v>4.7149999999999999</v>
      </c>
      <c r="O216" s="147">
        <f t="shared" si="9"/>
        <v>8.4949999999999992</v>
      </c>
      <c r="P216" s="147">
        <f>'Corporate V2'!C456</f>
        <v>0.33500000000000002</v>
      </c>
      <c r="R216" s="377"/>
      <c r="S216" s="377"/>
      <c r="T216" s="377"/>
      <c r="U216" s="383">
        <f t="shared" si="10"/>
        <v>6</v>
      </c>
      <c r="V216" s="381">
        <f t="shared" si="11"/>
        <v>43273</v>
      </c>
      <c r="W216" s="380">
        <v>8.83</v>
      </c>
    </row>
    <row r="217" spans="3:23" ht="14.4">
      <c r="C217" s="94">
        <v>43280</v>
      </c>
      <c r="D217" s="147">
        <f>'Corporate V2'!F457-'Ouputs to Excels'!$P217</f>
        <v>0.97139999999999982</v>
      </c>
      <c r="E217" s="147">
        <f>'Corporate V2'!I457-'Ouputs to Excels'!$P217</f>
        <v>1.2257</v>
      </c>
      <c r="F217" s="147">
        <f>'Corporate V2'!L457-'Ouputs to Excels'!$P217</f>
        <v>1.48</v>
      </c>
      <c r="G217" s="147">
        <f>'Corporate V2'!O457-'Ouputs to Excels'!$P217</f>
        <v>1.7150000000000001</v>
      </c>
      <c r="H217" s="147">
        <f>'Corporate V2'!R457-'Ouputs to Excels'!$P217</f>
        <v>1.95</v>
      </c>
      <c r="I217" s="147">
        <f>'Corporate V2'!U457-'Ouputs to Excels'!$P217</f>
        <v>2.3150000000000004</v>
      </c>
      <c r="J217" s="147">
        <f>'Corporate V2'!X457-'Ouputs to Excels'!$P217</f>
        <v>2.68</v>
      </c>
      <c r="K217" s="147">
        <f>'Corporate V2'!AA457-'Ouputs to Excels'!$P217</f>
        <v>3.915</v>
      </c>
      <c r="L217" s="147">
        <f>'Corporate V2'!AA457-'Ouputs to Excels'!$P217</f>
        <v>3.915</v>
      </c>
      <c r="M217" s="147">
        <f>'Corporate V2'!AD457-'Ouputs to Excels'!$P217</f>
        <v>5.15</v>
      </c>
      <c r="N217" s="147">
        <f>'Corporate V2'!AD457-'Ouputs to Excels'!$P217</f>
        <v>5.15</v>
      </c>
      <c r="O217" s="147">
        <f t="shared" si="9"/>
        <v>8.4999999999999982</v>
      </c>
      <c r="P217" s="147">
        <f>'Corporate V2'!C457</f>
        <v>0.3</v>
      </c>
      <c r="R217" s="377"/>
      <c r="S217" s="377"/>
      <c r="T217" s="377"/>
      <c r="U217" s="383">
        <f t="shared" si="10"/>
        <v>6</v>
      </c>
      <c r="V217" s="381">
        <f t="shared" si="11"/>
        <v>43280</v>
      </c>
      <c r="W217" s="380">
        <v>8.7999999999999989</v>
      </c>
    </row>
    <row r="218" spans="3:23" ht="14.4">
      <c r="C218" s="94">
        <v>43287</v>
      </c>
      <c r="D218" s="147">
        <f>'Corporate V2'!F458-'Ouputs to Excels'!$P218</f>
        <v>0.96269999999999989</v>
      </c>
      <c r="E218" s="147">
        <f>'Corporate V2'!I458-'Ouputs to Excels'!$P218</f>
        <v>1.2213499999999999</v>
      </c>
      <c r="F218" s="147">
        <f>'Corporate V2'!L458-'Ouputs to Excels'!$P218</f>
        <v>1.48</v>
      </c>
      <c r="G218" s="147">
        <f>'Corporate V2'!O458-'Ouputs to Excels'!$P218</f>
        <v>1.7</v>
      </c>
      <c r="H218" s="147">
        <f>'Corporate V2'!R458-'Ouputs to Excels'!$P218</f>
        <v>1.92</v>
      </c>
      <c r="I218" s="147">
        <f>'Corporate V2'!U458-'Ouputs to Excels'!$P218</f>
        <v>2.27</v>
      </c>
      <c r="J218" s="147">
        <f>'Corporate V2'!X458-'Ouputs to Excels'!$P218</f>
        <v>2.62</v>
      </c>
      <c r="K218" s="147">
        <f>'Corporate V2'!AA458-'Ouputs to Excels'!$P218</f>
        <v>3.83</v>
      </c>
      <c r="L218" s="147">
        <f>'Corporate V2'!AA458-'Ouputs to Excels'!$P218</f>
        <v>3.83</v>
      </c>
      <c r="M218" s="147">
        <f>'Corporate V2'!AD458-'Ouputs to Excels'!$P218</f>
        <v>5.04</v>
      </c>
      <c r="N218" s="147">
        <f>'Corporate V2'!AD458-'Ouputs to Excels'!$P218</f>
        <v>5.04</v>
      </c>
      <c r="O218" s="147">
        <f t="shared" si="9"/>
        <v>8.51</v>
      </c>
      <c r="P218" s="147">
        <f>'Corporate V2'!C458</f>
        <v>0.28999999999999998</v>
      </c>
      <c r="R218" s="377"/>
      <c r="S218" s="377"/>
      <c r="T218" s="377"/>
      <c r="U218" s="383">
        <f t="shared" si="10"/>
        <v>6</v>
      </c>
      <c r="V218" s="381">
        <f t="shared" si="11"/>
        <v>43287</v>
      </c>
      <c r="W218" s="380">
        <v>8.7999999999999989</v>
      </c>
    </row>
    <row r="219" spans="3:23" ht="14.4">
      <c r="C219" s="94">
        <v>43294</v>
      </c>
      <c r="D219" s="147">
        <f>'Corporate V2'!F459-'Ouputs to Excels'!$P219</f>
        <v>0.87359999999999993</v>
      </c>
      <c r="E219" s="147">
        <f>'Corporate V2'!I459-'Ouputs to Excels'!$P219</f>
        <v>1.1227999999999998</v>
      </c>
      <c r="F219" s="147">
        <f>'Corporate V2'!L459-'Ouputs to Excels'!$P219</f>
        <v>1.3719999999999999</v>
      </c>
      <c r="G219" s="147">
        <f>'Corporate V2'!O459-'Ouputs to Excels'!$P219</f>
        <v>1.5919999999999999</v>
      </c>
      <c r="H219" s="147">
        <f>'Corporate V2'!R459-'Ouputs to Excels'!$P219</f>
        <v>1.8119999999999998</v>
      </c>
      <c r="I219" s="147">
        <f>'Corporate V2'!U459-'Ouputs to Excels'!$P219</f>
        <v>2.1419999999999999</v>
      </c>
      <c r="J219" s="147">
        <f>'Corporate V2'!X459-'Ouputs to Excels'!$P219</f>
        <v>2.472</v>
      </c>
      <c r="K219" s="147">
        <f>'Corporate V2'!AA459-'Ouputs to Excels'!$P219</f>
        <v>3.6470000000000002</v>
      </c>
      <c r="L219" s="147">
        <f>'Corporate V2'!AA459-'Ouputs to Excels'!$P219</f>
        <v>3.6470000000000002</v>
      </c>
      <c r="M219" s="147">
        <f>'Corporate V2'!AD459-'Ouputs to Excels'!$P219</f>
        <v>4.8220000000000001</v>
      </c>
      <c r="N219" s="147">
        <f>'Corporate V2'!AD459-'Ouputs to Excels'!$P219</f>
        <v>4.8220000000000001</v>
      </c>
      <c r="O219" s="147">
        <f t="shared" si="9"/>
        <v>8.4619999999999997</v>
      </c>
      <c r="P219" s="147">
        <f>'Corporate V2'!C459</f>
        <v>0.33800000000000002</v>
      </c>
      <c r="R219" s="377"/>
      <c r="S219" s="377"/>
      <c r="T219" s="377"/>
      <c r="U219" s="383">
        <f t="shared" si="10"/>
        <v>6</v>
      </c>
      <c r="V219" s="381">
        <f t="shared" si="11"/>
        <v>43294</v>
      </c>
      <c r="W219" s="380">
        <v>8.7999999999999989</v>
      </c>
    </row>
    <row r="220" spans="3:23" ht="14.4">
      <c r="C220" s="94">
        <v>43301</v>
      </c>
      <c r="D220" s="147">
        <f>'Corporate V2'!F460-'Ouputs to Excels'!$P220</f>
        <v>0.86990000000000012</v>
      </c>
      <c r="E220" s="147">
        <f>'Corporate V2'!I460-'Ouputs to Excels'!$P220</f>
        <v>1.1204500000000002</v>
      </c>
      <c r="F220" s="147">
        <f>'Corporate V2'!L460-'Ouputs to Excels'!$P220</f>
        <v>1.371</v>
      </c>
      <c r="G220" s="147">
        <f>'Corporate V2'!O460-'Ouputs to Excels'!$P220</f>
        <v>1.591</v>
      </c>
      <c r="H220" s="147">
        <f>'Corporate V2'!R460-'Ouputs to Excels'!$P220</f>
        <v>1.8110000000000002</v>
      </c>
      <c r="I220" s="147">
        <f>'Corporate V2'!U460-'Ouputs to Excels'!$P220</f>
        <v>2.1160000000000005</v>
      </c>
      <c r="J220" s="147">
        <f>'Corporate V2'!X460-'Ouputs to Excels'!$P220</f>
        <v>2.4210000000000003</v>
      </c>
      <c r="K220" s="147">
        <f>'Corporate V2'!AA460-'Ouputs to Excels'!$P220</f>
        <v>3.5960000000000001</v>
      </c>
      <c r="L220" s="147">
        <f>'Corporate V2'!AA460-'Ouputs to Excels'!$P220</f>
        <v>3.5960000000000001</v>
      </c>
      <c r="M220" s="147">
        <f>'Corporate V2'!AD460-'Ouputs to Excels'!$P220</f>
        <v>4.7709999999999999</v>
      </c>
      <c r="N220" s="147">
        <f>'Corporate V2'!AD460-'Ouputs to Excels'!$P220</f>
        <v>4.7709999999999999</v>
      </c>
      <c r="O220" s="147">
        <f t="shared" si="9"/>
        <v>8.4309999999999992</v>
      </c>
      <c r="P220" s="147">
        <f>'Corporate V2'!C460</f>
        <v>0.36899999999999999</v>
      </c>
      <c r="R220" s="377"/>
      <c r="S220" s="377"/>
      <c r="T220" s="377"/>
      <c r="U220" s="383">
        <f t="shared" si="10"/>
        <v>6</v>
      </c>
      <c r="V220" s="381">
        <f t="shared" si="11"/>
        <v>43301</v>
      </c>
      <c r="W220" s="380">
        <v>8.7999999999999989</v>
      </c>
    </row>
    <row r="221" spans="3:23" ht="14.4">
      <c r="C221" s="94">
        <v>43308</v>
      </c>
      <c r="D221" s="147">
        <f>'Corporate V2'!F461-'Ouputs to Excels'!$P221</f>
        <v>0.84130000000000005</v>
      </c>
      <c r="E221" s="147">
        <f>'Corporate V2'!I461-'Ouputs to Excels'!$P221</f>
        <v>1.0846499999999999</v>
      </c>
      <c r="F221" s="147">
        <f>'Corporate V2'!L461-'Ouputs to Excels'!$P221</f>
        <v>1.3279999999999998</v>
      </c>
      <c r="G221" s="147">
        <f>'Corporate V2'!O461-'Ouputs to Excels'!$P221</f>
        <v>1.5579999999999998</v>
      </c>
      <c r="H221" s="147">
        <f>'Corporate V2'!R461-'Ouputs to Excels'!$P221</f>
        <v>1.7879999999999998</v>
      </c>
      <c r="I221" s="147">
        <f>'Corporate V2'!U461-'Ouputs to Excels'!$P221</f>
        <v>2.0579999999999998</v>
      </c>
      <c r="J221" s="147">
        <f>'Corporate V2'!X461-'Ouputs to Excels'!$P221</f>
        <v>2.3279999999999998</v>
      </c>
      <c r="K221" s="147">
        <f>'Corporate V2'!AA461-'Ouputs to Excels'!$P221</f>
        <v>3.5179999999999998</v>
      </c>
      <c r="L221" s="147">
        <f>'Corporate V2'!AA461-'Ouputs to Excels'!$P221</f>
        <v>3.5179999999999998</v>
      </c>
      <c r="M221" s="147">
        <f>'Corporate V2'!AD461-'Ouputs to Excels'!$P221</f>
        <v>4.7080000000000002</v>
      </c>
      <c r="N221" s="147">
        <f>'Corporate V2'!AD461-'Ouputs to Excels'!$P221</f>
        <v>4.7080000000000002</v>
      </c>
      <c r="O221" s="147">
        <f t="shared" si="9"/>
        <v>8.3979999999999997</v>
      </c>
      <c r="P221" s="147">
        <f>'Corporate V2'!C461</f>
        <v>0.40200000000000002</v>
      </c>
      <c r="R221" s="377"/>
      <c r="S221" s="377"/>
      <c r="T221" s="377"/>
      <c r="U221" s="383">
        <f t="shared" si="10"/>
        <v>6</v>
      </c>
      <c r="V221" s="381">
        <f t="shared" si="11"/>
        <v>43308</v>
      </c>
      <c r="W221" s="380">
        <v>8.7999999999999989</v>
      </c>
    </row>
    <row r="222" spans="3:23" ht="14.4">
      <c r="C222" s="94">
        <v>43315</v>
      </c>
      <c r="D222" s="147">
        <f>'Corporate V2'!F462-'Ouputs to Excels'!$P222</f>
        <v>0.81950000000000001</v>
      </c>
      <c r="E222" s="147">
        <f>'Corporate V2'!I462-'Ouputs to Excels'!$P222</f>
        <v>1.0717499999999998</v>
      </c>
      <c r="F222" s="147">
        <f>'Corporate V2'!L462-'Ouputs to Excels'!$P222</f>
        <v>1.3239999999999998</v>
      </c>
      <c r="G222" s="147">
        <f>'Corporate V2'!O462-'Ouputs to Excels'!$P222</f>
        <v>1.5539999999999998</v>
      </c>
      <c r="H222" s="147">
        <f>'Corporate V2'!R462-'Ouputs to Excels'!$P222</f>
        <v>1.7839999999999998</v>
      </c>
      <c r="I222" s="147">
        <f>'Corporate V2'!U462-'Ouputs to Excels'!$P222</f>
        <v>2.0689999999999995</v>
      </c>
      <c r="J222" s="147">
        <f>'Corporate V2'!X462-'Ouputs to Excels'!$P222</f>
        <v>2.3539999999999996</v>
      </c>
      <c r="K222" s="147">
        <f>'Corporate V2'!AA462-'Ouputs to Excels'!$P222</f>
        <v>3.569</v>
      </c>
      <c r="L222" s="147">
        <f>'Corporate V2'!AA462-'Ouputs to Excels'!$P222</f>
        <v>3.569</v>
      </c>
      <c r="M222" s="147">
        <f>'Corporate V2'!AD462-'Ouputs to Excels'!$P222</f>
        <v>4.7840000000000007</v>
      </c>
      <c r="N222" s="147">
        <f>'Corporate V2'!AD462-'Ouputs to Excels'!$P222</f>
        <v>4.7840000000000007</v>
      </c>
      <c r="O222" s="147">
        <f t="shared" si="9"/>
        <v>8.4740000000000002</v>
      </c>
      <c r="P222" s="147">
        <f>'Corporate V2'!C462</f>
        <v>0.40600000000000003</v>
      </c>
      <c r="R222" s="377"/>
      <c r="S222" s="377"/>
      <c r="T222" s="377"/>
      <c r="U222" s="383">
        <f t="shared" si="10"/>
        <v>6</v>
      </c>
      <c r="V222" s="381">
        <f t="shared" si="11"/>
        <v>43315</v>
      </c>
      <c r="W222" s="380">
        <v>8.8800000000000008</v>
      </c>
    </row>
    <row r="223" spans="3:23" ht="14.4">
      <c r="C223" s="94">
        <v>43322</v>
      </c>
      <c r="D223" s="147">
        <f>'Corporate V2'!F463-'Ouputs to Excels'!$P223</f>
        <v>0.81950000000000012</v>
      </c>
      <c r="E223" s="147">
        <f>'Corporate V2'!I463-'Ouputs to Excels'!$P223</f>
        <v>1.0922499999999999</v>
      </c>
      <c r="F223" s="147">
        <f>'Corporate V2'!L463-'Ouputs to Excels'!$P223</f>
        <v>1.365</v>
      </c>
      <c r="G223" s="147">
        <f>'Corporate V2'!O463-'Ouputs to Excels'!$P223</f>
        <v>1.5950000000000002</v>
      </c>
      <c r="H223" s="147">
        <f>'Corporate V2'!R463-'Ouputs to Excels'!$P223</f>
        <v>1.8250000000000002</v>
      </c>
      <c r="I223" s="147">
        <f>'Corporate V2'!U463-'Ouputs to Excels'!$P223</f>
        <v>2.1350000000000002</v>
      </c>
      <c r="J223" s="147">
        <f>'Corporate V2'!X463-'Ouputs to Excels'!$P223</f>
        <v>2.4449999999999998</v>
      </c>
      <c r="K223" s="147">
        <f>'Corporate V2'!AA463-'Ouputs to Excels'!$P223</f>
        <v>3.625</v>
      </c>
      <c r="L223" s="147">
        <f>'Corporate V2'!AA463-'Ouputs to Excels'!$P223</f>
        <v>3.625</v>
      </c>
      <c r="M223" s="147">
        <f>'Corporate V2'!AD463-'Ouputs to Excels'!$P223</f>
        <v>4.8049999999999997</v>
      </c>
      <c r="N223" s="147">
        <f>'Corporate V2'!AD463-'Ouputs to Excels'!$P223</f>
        <v>4.8049999999999997</v>
      </c>
      <c r="O223" s="147">
        <f t="shared" si="9"/>
        <v>8.5650000000000013</v>
      </c>
      <c r="P223" s="147">
        <f>'Corporate V2'!C463</f>
        <v>0.315</v>
      </c>
      <c r="R223" s="377"/>
      <c r="S223" s="377"/>
      <c r="T223" s="377"/>
      <c r="U223" s="383">
        <f t="shared" si="10"/>
        <v>6</v>
      </c>
      <c r="V223" s="381">
        <f t="shared" si="11"/>
        <v>43322</v>
      </c>
      <c r="W223" s="380">
        <v>8.8800000000000008</v>
      </c>
    </row>
    <row r="224" spans="3:23" ht="14.4">
      <c r="C224" s="94">
        <v>43329</v>
      </c>
      <c r="D224" s="147">
        <f>'Corporate V2'!F464-'Ouputs to Excels'!$P224</f>
        <v>0.8286</v>
      </c>
      <c r="E224" s="147">
        <f>'Corporate V2'!I464-'Ouputs to Excels'!$P224</f>
        <v>1.1222999999999999</v>
      </c>
      <c r="F224" s="147">
        <f>'Corporate V2'!L464-'Ouputs to Excels'!$P224</f>
        <v>1.4159999999999999</v>
      </c>
      <c r="G224" s="147">
        <f>'Corporate V2'!O464-'Ouputs to Excels'!$P224</f>
        <v>1.6409999999999998</v>
      </c>
      <c r="H224" s="147">
        <f>'Corporate V2'!R464-'Ouputs to Excels'!$P224</f>
        <v>1.8659999999999999</v>
      </c>
      <c r="I224" s="147">
        <f>'Corporate V2'!U464-'Ouputs to Excels'!$P224</f>
        <v>2.1860000000000004</v>
      </c>
      <c r="J224" s="147">
        <f>'Corporate V2'!X464-'Ouputs to Excels'!$P224</f>
        <v>2.5060000000000002</v>
      </c>
      <c r="K224" s="147">
        <f>'Corporate V2'!AA464-'Ouputs to Excels'!$P224</f>
        <v>3.661</v>
      </c>
      <c r="L224" s="147">
        <f>'Corporate V2'!AA464-'Ouputs to Excels'!$P224</f>
        <v>3.661</v>
      </c>
      <c r="M224" s="147">
        <f>'Corporate V2'!AD464-'Ouputs to Excels'!$P224</f>
        <v>4.8159999999999998</v>
      </c>
      <c r="N224" s="147">
        <f>'Corporate V2'!AD464-'Ouputs to Excels'!$P224</f>
        <v>4.8159999999999998</v>
      </c>
      <c r="O224" s="147">
        <f t="shared" si="9"/>
        <v>8.5760000000000005</v>
      </c>
      <c r="P224" s="147">
        <f>'Corporate V2'!C464</f>
        <v>0.30399999999999999</v>
      </c>
      <c r="R224" s="377"/>
      <c r="S224" s="377"/>
      <c r="T224" s="377"/>
      <c r="U224" s="383">
        <f t="shared" si="10"/>
        <v>6</v>
      </c>
      <c r="V224" s="381">
        <f t="shared" si="11"/>
        <v>43329</v>
      </c>
      <c r="W224" s="380">
        <v>8.8800000000000008</v>
      </c>
    </row>
    <row r="225" spans="3:23" ht="14.4">
      <c r="C225" s="94">
        <v>43336</v>
      </c>
      <c r="D225" s="147">
        <f>'Corporate V2'!F465-'Ouputs to Excels'!$P225</f>
        <v>0.8580000000000001</v>
      </c>
      <c r="E225" s="147">
        <f>'Corporate V2'!I465-'Ouputs to Excels'!$P225</f>
        <v>1.1525000000000001</v>
      </c>
      <c r="F225" s="147">
        <f>'Corporate V2'!L465-'Ouputs to Excels'!$P225</f>
        <v>1.4470000000000001</v>
      </c>
      <c r="G225" s="147">
        <f>'Corporate V2'!O465-'Ouputs to Excels'!$P225</f>
        <v>1.6669999999999998</v>
      </c>
      <c r="H225" s="147">
        <f>'Corporate V2'!R465-'Ouputs to Excels'!$P225</f>
        <v>1.887</v>
      </c>
      <c r="I225" s="147">
        <f>'Corporate V2'!U465-'Ouputs to Excels'!$P225</f>
        <v>2.1719999999999997</v>
      </c>
      <c r="J225" s="147">
        <f>'Corporate V2'!X465-'Ouputs to Excels'!$P225</f>
        <v>2.4569999999999999</v>
      </c>
      <c r="K225" s="147">
        <f>'Corporate V2'!AA465-'Ouputs to Excels'!$P225</f>
        <v>3.5669999999999997</v>
      </c>
      <c r="L225" s="147">
        <f>'Corporate V2'!AA465-'Ouputs to Excels'!$P225</f>
        <v>3.5669999999999997</v>
      </c>
      <c r="M225" s="147">
        <f>'Corporate V2'!AD465-'Ouputs to Excels'!$P225</f>
        <v>4.6769999999999996</v>
      </c>
      <c r="N225" s="147">
        <f>'Corporate V2'!AD465-'Ouputs to Excels'!$P225</f>
        <v>4.6769999999999996</v>
      </c>
      <c r="O225" s="147">
        <f t="shared" si="9"/>
        <v>8.5370000000000008</v>
      </c>
      <c r="P225" s="147">
        <f>'Corporate V2'!C465</f>
        <v>0.34300000000000003</v>
      </c>
      <c r="R225" s="377"/>
      <c r="S225" s="377"/>
      <c r="T225" s="377"/>
      <c r="U225" s="383">
        <f t="shared" si="10"/>
        <v>6</v>
      </c>
      <c r="V225" s="381">
        <f t="shared" si="11"/>
        <v>43336</v>
      </c>
      <c r="W225" s="380">
        <v>8.8800000000000008</v>
      </c>
    </row>
    <row r="226" spans="3:23" ht="14.4">
      <c r="C226" s="94">
        <v>43343</v>
      </c>
      <c r="D226" s="147">
        <f>'Corporate V2'!F466-'Ouputs to Excels'!$P226</f>
        <v>0.89510000000000001</v>
      </c>
      <c r="E226" s="147">
        <f>'Corporate V2'!I466-'Ouputs to Excels'!$P226</f>
        <v>1.1950499999999999</v>
      </c>
      <c r="F226" s="147">
        <f>'Corporate V2'!L466-'Ouputs to Excels'!$P226</f>
        <v>1.4950000000000001</v>
      </c>
      <c r="G226" s="147">
        <f>'Corporate V2'!O466-'Ouputs to Excels'!$P226</f>
        <v>1.7150000000000001</v>
      </c>
      <c r="H226" s="147">
        <f>'Corporate V2'!R466-'Ouputs to Excels'!$P226</f>
        <v>1.9349999999999998</v>
      </c>
      <c r="I226" s="147">
        <f>'Corporate V2'!U466-'Ouputs to Excels'!$P226</f>
        <v>2.2399999999999998</v>
      </c>
      <c r="J226" s="147">
        <f>'Corporate V2'!X466-'Ouputs to Excels'!$P226</f>
        <v>2.5449999999999999</v>
      </c>
      <c r="K226" s="147">
        <f>'Corporate V2'!AA466-'Ouputs to Excels'!$P226</f>
        <v>3.6599999999999997</v>
      </c>
      <c r="L226" s="147">
        <f>'Corporate V2'!AA466-'Ouputs to Excels'!$P226</f>
        <v>3.6599999999999997</v>
      </c>
      <c r="M226" s="147">
        <f>'Corporate V2'!AD466-'Ouputs to Excels'!$P226</f>
        <v>4.7749999999999995</v>
      </c>
      <c r="N226" s="147">
        <f>'Corporate V2'!AD466-'Ouputs to Excels'!$P226</f>
        <v>4.7749999999999995</v>
      </c>
      <c r="O226" s="147">
        <f t="shared" si="9"/>
        <v>8.6450000000000014</v>
      </c>
      <c r="P226" s="147">
        <f>'Corporate V2'!C466</f>
        <v>0.32500000000000001</v>
      </c>
      <c r="R226" s="377"/>
      <c r="S226" s="377"/>
      <c r="T226" s="377"/>
      <c r="U226" s="383">
        <f t="shared" si="10"/>
        <v>6</v>
      </c>
      <c r="V226" s="381">
        <f t="shared" si="11"/>
        <v>43343</v>
      </c>
      <c r="W226" s="380">
        <v>8.9700000000000006</v>
      </c>
    </row>
    <row r="227" spans="3:23" ht="14.4">
      <c r="C227" s="94">
        <v>43350</v>
      </c>
      <c r="D227" s="147">
        <f>'Corporate V2'!F467-'Ouputs to Excels'!$P227</f>
        <v>0.93089999999999995</v>
      </c>
      <c r="E227" s="147">
        <f>'Corporate V2'!I467-'Ouputs to Excels'!$P227</f>
        <v>1.2274499999999997</v>
      </c>
      <c r="F227" s="147">
        <f>'Corporate V2'!L467-'Ouputs to Excels'!$P227</f>
        <v>1.524</v>
      </c>
      <c r="G227" s="147">
        <f>'Corporate V2'!O467-'Ouputs to Excels'!$P227</f>
        <v>1.7489999999999997</v>
      </c>
      <c r="H227" s="147">
        <f>'Corporate V2'!R467-'Ouputs to Excels'!$P227</f>
        <v>1.9739999999999998</v>
      </c>
      <c r="I227" s="147">
        <f>'Corporate V2'!U467-'Ouputs to Excels'!$P227</f>
        <v>2.2389999999999999</v>
      </c>
      <c r="J227" s="147">
        <f>'Corporate V2'!X467-'Ouputs to Excels'!$P227</f>
        <v>2.504</v>
      </c>
      <c r="K227" s="147">
        <f>'Corporate V2'!AA467-'Ouputs to Excels'!$P227</f>
        <v>3.6840000000000002</v>
      </c>
      <c r="L227" s="147">
        <f>'Corporate V2'!AA467-'Ouputs to Excels'!$P227</f>
        <v>3.6840000000000002</v>
      </c>
      <c r="M227" s="147">
        <f>'Corporate V2'!AD467-'Ouputs to Excels'!$P227</f>
        <v>4.8639999999999999</v>
      </c>
      <c r="N227" s="147">
        <f>'Corporate V2'!AD467-'Ouputs to Excels'!$P227</f>
        <v>4.8639999999999999</v>
      </c>
      <c r="O227" s="147">
        <f t="shared" si="9"/>
        <v>8.5840000000000014</v>
      </c>
      <c r="P227" s="147">
        <f>'Corporate V2'!C467</f>
        <v>0.38600000000000001</v>
      </c>
      <c r="R227" s="377"/>
      <c r="S227" s="377"/>
      <c r="T227" s="377"/>
      <c r="U227" s="383">
        <f t="shared" si="10"/>
        <v>6</v>
      </c>
      <c r="V227" s="381">
        <f t="shared" si="11"/>
        <v>43350</v>
      </c>
      <c r="W227" s="380">
        <v>8.9700000000000006</v>
      </c>
    </row>
    <row r="228" spans="3:23" ht="14.4">
      <c r="C228" s="94">
        <v>43357</v>
      </c>
      <c r="D228" s="147">
        <f>'Corporate V2'!F468-'Ouputs to Excels'!$P228</f>
        <v>0.91110000000000002</v>
      </c>
      <c r="E228" s="147">
        <f>'Corporate V2'!I468-'Ouputs to Excels'!$P228</f>
        <v>1.18605</v>
      </c>
      <c r="F228" s="147">
        <f>'Corporate V2'!L468-'Ouputs to Excels'!$P228</f>
        <v>1.4609999999999999</v>
      </c>
      <c r="G228" s="147">
        <f>'Corporate V2'!O468-'Ouputs to Excels'!$P228</f>
        <v>1.6859999999999997</v>
      </c>
      <c r="H228" s="147">
        <f>'Corporate V2'!R468-'Ouputs to Excels'!$P228</f>
        <v>1.9109999999999998</v>
      </c>
      <c r="I228" s="147">
        <f>'Corporate V2'!U468-'Ouputs to Excels'!$P228</f>
        <v>2.141</v>
      </c>
      <c r="J228" s="147">
        <f>'Corporate V2'!X468-'Ouputs to Excels'!$P228</f>
        <v>2.371</v>
      </c>
      <c r="K228" s="147">
        <f>'Corporate V2'!AA468-'Ouputs to Excels'!$P228</f>
        <v>3.5360000000000005</v>
      </c>
      <c r="L228" s="147">
        <f>'Corporate V2'!AA468-'Ouputs to Excels'!$P228</f>
        <v>3.5360000000000005</v>
      </c>
      <c r="M228" s="147">
        <f>'Corporate V2'!AD468-'Ouputs to Excels'!$P228</f>
        <v>4.7010000000000005</v>
      </c>
      <c r="N228" s="147">
        <f>'Corporate V2'!AD468-'Ouputs to Excels'!$P228</f>
        <v>4.7010000000000005</v>
      </c>
      <c r="O228" s="147">
        <f t="shared" ref="O228:O238" si="12">W228-P228</f>
        <v>8.5210000000000008</v>
      </c>
      <c r="P228" s="147">
        <f>'Corporate V2'!C468</f>
        <v>0.44900000000000001</v>
      </c>
      <c r="R228" s="377"/>
      <c r="S228" s="377"/>
      <c r="T228" s="377"/>
      <c r="U228" s="383">
        <f t="shared" ref="U228:U238" si="13">WEEKDAY(V228)</f>
        <v>6</v>
      </c>
      <c r="V228" s="381">
        <f t="shared" ref="V228:V238" si="14">C228</f>
        <v>43357</v>
      </c>
      <c r="W228" s="380">
        <v>8.9700000000000006</v>
      </c>
    </row>
    <row r="229" spans="3:23" ht="14.4">
      <c r="C229" s="94">
        <v>43364</v>
      </c>
      <c r="D229" s="147">
        <f>'Corporate V2'!F469-'Ouputs to Excels'!$P229</f>
        <v>0.88260000000000005</v>
      </c>
      <c r="E229" s="147">
        <f>'Corporate V2'!I469-'Ouputs to Excels'!$P229</f>
        <v>1.1463000000000001</v>
      </c>
      <c r="F229" s="147">
        <f>'Corporate V2'!L469-'Ouputs to Excels'!$P229</f>
        <v>1.4100000000000001</v>
      </c>
      <c r="G229" s="147">
        <f>'Corporate V2'!O469-'Ouputs to Excels'!$P229</f>
        <v>1.63</v>
      </c>
      <c r="H229" s="147">
        <f>'Corporate V2'!R469-'Ouputs to Excels'!$P229</f>
        <v>1.85</v>
      </c>
      <c r="I229" s="147">
        <f>'Corporate V2'!U469-'Ouputs to Excels'!$P229</f>
        <v>2.06</v>
      </c>
      <c r="J229" s="147">
        <f>'Corporate V2'!X469-'Ouputs to Excels'!$P229</f>
        <v>2.27</v>
      </c>
      <c r="K229" s="147">
        <f>'Corporate V2'!AA469-'Ouputs to Excels'!$P229</f>
        <v>3.4550000000000001</v>
      </c>
      <c r="L229" s="147">
        <f>'Corporate V2'!AA469-'Ouputs to Excels'!$P229</f>
        <v>3.4550000000000001</v>
      </c>
      <c r="M229" s="147">
        <f>'Corporate V2'!AD469-'Ouputs to Excels'!$P229</f>
        <v>4.6399999999999997</v>
      </c>
      <c r="N229" s="147">
        <f>'Corporate V2'!AD469-'Ouputs to Excels'!$P229</f>
        <v>4.6399999999999997</v>
      </c>
      <c r="O229" s="147">
        <f t="shared" si="12"/>
        <v>8.51</v>
      </c>
      <c r="P229" s="147">
        <f>'Corporate V2'!C469</f>
        <v>0.46</v>
      </c>
      <c r="R229" s="377"/>
      <c r="S229" s="377"/>
      <c r="T229" s="377"/>
      <c r="U229" s="383">
        <f t="shared" si="13"/>
        <v>6</v>
      </c>
      <c r="V229" s="381">
        <f t="shared" si="14"/>
        <v>43364</v>
      </c>
      <c r="W229" s="380">
        <v>8.9700000000000006</v>
      </c>
    </row>
    <row r="230" spans="3:23" ht="14.4">
      <c r="C230" s="94">
        <v>43371</v>
      </c>
      <c r="D230" s="147">
        <f>'Corporate V2'!F470-'Ouputs to Excels'!$P230</f>
        <v>0.91059999999999997</v>
      </c>
      <c r="E230" s="147">
        <f>'Corporate V2'!I470-'Ouputs to Excels'!$P230</f>
        <v>1.1758000000000002</v>
      </c>
      <c r="F230" s="147">
        <f>'Corporate V2'!L470-'Ouputs to Excels'!$P230</f>
        <v>1.4409999999999998</v>
      </c>
      <c r="G230" s="147">
        <f>'Corporate V2'!O470-'Ouputs to Excels'!$P230</f>
        <v>1.6510000000000002</v>
      </c>
      <c r="H230" s="147">
        <f>'Corporate V2'!R470-'Ouputs to Excels'!$P230</f>
        <v>1.8610000000000002</v>
      </c>
      <c r="I230" s="147">
        <f>'Corporate V2'!U470-'Ouputs to Excels'!$P230</f>
        <v>2.0960000000000001</v>
      </c>
      <c r="J230" s="147">
        <f>'Corporate V2'!X470-'Ouputs to Excels'!$P230</f>
        <v>2.331</v>
      </c>
      <c r="K230" s="147">
        <f>'Corporate V2'!AA470-'Ouputs to Excels'!$P230</f>
        <v>3.5110000000000001</v>
      </c>
      <c r="L230" s="147">
        <f>'Corporate V2'!AA470-'Ouputs to Excels'!$P230</f>
        <v>3.5110000000000001</v>
      </c>
      <c r="M230" s="147">
        <f>'Corporate V2'!AD470-'Ouputs to Excels'!$P230</f>
        <v>4.6909999999999998</v>
      </c>
      <c r="N230" s="147">
        <f>'Corporate V2'!AD470-'Ouputs to Excels'!$P230</f>
        <v>4.6909999999999998</v>
      </c>
      <c r="O230" s="147">
        <f t="shared" si="12"/>
        <v>8.511000000000001</v>
      </c>
      <c r="P230" s="147">
        <f>'Corporate V2'!C470</f>
        <v>0.46899999999999997</v>
      </c>
      <c r="R230" s="377"/>
      <c r="S230" s="377"/>
      <c r="T230" s="377"/>
      <c r="U230" s="383">
        <f t="shared" si="13"/>
        <v>6</v>
      </c>
      <c r="V230" s="381">
        <f t="shared" si="14"/>
        <v>43371</v>
      </c>
      <c r="W230" s="380">
        <v>8.98</v>
      </c>
    </row>
    <row r="231" spans="3:23" ht="14.4">
      <c r="C231" s="94">
        <v>43378</v>
      </c>
      <c r="D231" s="147">
        <f>'Corporate V2'!F471-'Ouputs to Excels'!$P231</f>
        <v>0.8791000000000001</v>
      </c>
      <c r="E231" s="147">
        <f>'Corporate V2'!I471-'Ouputs to Excels'!$P231</f>
        <v>1.1485500000000002</v>
      </c>
      <c r="F231" s="147">
        <f>'Corporate V2'!L471-'Ouputs to Excels'!$P231</f>
        <v>1.4180000000000001</v>
      </c>
      <c r="G231" s="147">
        <f>'Corporate V2'!O471-'Ouputs to Excels'!$P231</f>
        <v>1.6280000000000001</v>
      </c>
      <c r="H231" s="147">
        <f>'Corporate V2'!R471-'Ouputs to Excels'!$P231</f>
        <v>1.8380000000000001</v>
      </c>
      <c r="I231" s="147">
        <f>'Corporate V2'!U471-'Ouputs to Excels'!$P231</f>
        <v>2.0579999999999998</v>
      </c>
      <c r="J231" s="147">
        <f>'Corporate V2'!X471-'Ouputs to Excels'!$P231</f>
        <v>2.278</v>
      </c>
      <c r="K231" s="147">
        <f>'Corporate V2'!AA471-'Ouputs to Excels'!$P231</f>
        <v>3.4130000000000003</v>
      </c>
      <c r="L231" s="147">
        <f>'Corporate V2'!AA471-'Ouputs to Excels'!$P231</f>
        <v>3.4130000000000003</v>
      </c>
      <c r="M231" s="147">
        <f>'Corporate V2'!AD471-'Ouputs to Excels'!$P231</f>
        <v>4.548</v>
      </c>
      <c r="N231" s="147">
        <f>'Corporate V2'!AD471-'Ouputs to Excels'!$P231</f>
        <v>4.548</v>
      </c>
      <c r="O231" s="147">
        <f t="shared" si="12"/>
        <v>8.4080000000000013</v>
      </c>
      <c r="P231" s="147">
        <f>'Corporate V2'!C471</f>
        <v>0.57199999999999995</v>
      </c>
      <c r="R231" s="377"/>
      <c r="S231" s="377"/>
      <c r="T231" s="377"/>
      <c r="U231" s="383">
        <f t="shared" si="13"/>
        <v>6</v>
      </c>
      <c r="V231" s="381">
        <f t="shared" si="14"/>
        <v>43378</v>
      </c>
      <c r="W231" s="380">
        <v>8.98</v>
      </c>
    </row>
    <row r="232" spans="3:23" ht="14.4">
      <c r="C232" s="94">
        <v>43385</v>
      </c>
      <c r="D232" s="147">
        <f>'Corporate V2'!F472-'Ouputs to Excels'!$P232</f>
        <v>0.8962</v>
      </c>
      <c r="E232" s="147">
        <f>'Corporate V2'!I472-'Ouputs to Excels'!$P232</f>
        <v>1.1896</v>
      </c>
      <c r="F232" s="147">
        <f>'Corporate V2'!L472-'Ouputs to Excels'!$P232</f>
        <v>1.4830000000000001</v>
      </c>
      <c r="G232" s="147">
        <f>'Corporate V2'!O472-'Ouputs to Excels'!$P232</f>
        <v>1.6880000000000002</v>
      </c>
      <c r="H232" s="147">
        <f>'Corporate V2'!R472-'Ouputs to Excels'!$P232</f>
        <v>1.8930000000000002</v>
      </c>
      <c r="I232" s="147">
        <f>'Corporate V2'!U472-'Ouputs to Excels'!$P232</f>
        <v>2.1880000000000002</v>
      </c>
      <c r="J232" s="147">
        <f>'Corporate V2'!X472-'Ouputs to Excels'!$P232</f>
        <v>2.4830000000000001</v>
      </c>
      <c r="K232" s="147">
        <f>'Corporate V2'!AA472-'Ouputs to Excels'!$P232</f>
        <v>3.6479999999999997</v>
      </c>
      <c r="L232" s="147">
        <f>'Corporate V2'!AA472-'Ouputs to Excels'!$P232</f>
        <v>3.6479999999999997</v>
      </c>
      <c r="M232" s="147">
        <f>'Corporate V2'!AD472-'Ouputs to Excels'!$P232</f>
        <v>4.8129999999999997</v>
      </c>
      <c r="N232" s="147">
        <f>'Corporate V2'!AD472-'Ouputs to Excels'!$P232</f>
        <v>4.8129999999999997</v>
      </c>
      <c r="O232" s="147">
        <f t="shared" si="12"/>
        <v>8.4830000000000005</v>
      </c>
      <c r="P232" s="147">
        <f>'Corporate V2'!C472</f>
        <v>0.497</v>
      </c>
      <c r="R232" s="377"/>
      <c r="S232" s="377"/>
      <c r="T232" s="377"/>
      <c r="U232" s="383">
        <f t="shared" si="13"/>
        <v>6</v>
      </c>
      <c r="V232" s="381">
        <f t="shared" si="14"/>
        <v>43385</v>
      </c>
      <c r="W232" s="380">
        <v>8.98</v>
      </c>
    </row>
    <row r="233" spans="3:23" ht="14.4">
      <c r="C233" s="94">
        <v>43392</v>
      </c>
      <c r="D233" s="147">
        <f>'Corporate V2'!F473-'Ouputs to Excels'!$P233</f>
        <v>0.88300000000000001</v>
      </c>
      <c r="E233" s="147">
        <f>'Corporate V2'!I473-'Ouputs to Excels'!$P233</f>
        <v>1.1925000000000001</v>
      </c>
      <c r="F233" s="147">
        <f>'Corporate V2'!L473-'Ouputs to Excels'!$P233</f>
        <v>1.502</v>
      </c>
      <c r="G233" s="147">
        <f>'Corporate V2'!O473-'Ouputs to Excels'!$P233</f>
        <v>1.7070000000000001</v>
      </c>
      <c r="H233" s="147">
        <f>'Corporate V2'!R473-'Ouputs to Excels'!$P233</f>
        <v>1.9120000000000001</v>
      </c>
      <c r="I233" s="147">
        <f>'Corporate V2'!U473-'Ouputs to Excels'!$P233</f>
        <v>2.2569999999999997</v>
      </c>
      <c r="J233" s="147">
        <f>'Corporate V2'!X473-'Ouputs to Excels'!$P233</f>
        <v>2.6019999999999999</v>
      </c>
      <c r="K233" s="147">
        <f>'Corporate V2'!AA473-'Ouputs to Excels'!$P233</f>
        <v>3.782</v>
      </c>
      <c r="L233" s="147">
        <f>'Corporate V2'!AA473-'Ouputs to Excels'!$P233</f>
        <v>3.782</v>
      </c>
      <c r="M233" s="147">
        <f>'Corporate V2'!AD473-'Ouputs to Excels'!$P233</f>
        <v>4.9619999999999997</v>
      </c>
      <c r="N233" s="147">
        <f>'Corporate V2'!AD473-'Ouputs to Excels'!$P233</f>
        <v>4.9619999999999997</v>
      </c>
      <c r="O233" s="147">
        <f t="shared" si="12"/>
        <v>8.5220000000000002</v>
      </c>
      <c r="P233" s="147">
        <f>'Corporate V2'!C473</f>
        <v>0.45800000000000002</v>
      </c>
      <c r="R233" s="377"/>
      <c r="S233" s="377"/>
      <c r="T233" s="377"/>
      <c r="U233" s="383">
        <f t="shared" si="13"/>
        <v>6</v>
      </c>
      <c r="V233" s="381">
        <f t="shared" si="14"/>
        <v>43392</v>
      </c>
      <c r="W233" s="380">
        <v>8.98</v>
      </c>
    </row>
    <row r="234" spans="3:23" ht="14.4">
      <c r="C234" s="94">
        <v>43399</v>
      </c>
      <c r="D234" s="147">
        <f>'Corporate V2'!F474-'Ouputs to Excels'!$P234</f>
        <v>0.93630000000000013</v>
      </c>
      <c r="E234" s="147">
        <f>'Corporate V2'!I474-'Ouputs to Excels'!$P234</f>
        <v>1.27765</v>
      </c>
      <c r="F234" s="147">
        <f>'Corporate V2'!L474-'Ouputs to Excels'!$P234</f>
        <v>1.619</v>
      </c>
      <c r="G234" s="147">
        <f>'Corporate V2'!O474-'Ouputs to Excels'!$P234</f>
        <v>1.8239999999999998</v>
      </c>
      <c r="H234" s="147">
        <f>'Corporate V2'!R474-'Ouputs to Excels'!$P234</f>
        <v>2.0289999999999999</v>
      </c>
      <c r="I234" s="147">
        <f>'Corporate V2'!U474-'Ouputs to Excels'!$P234</f>
        <v>2.4340000000000002</v>
      </c>
      <c r="J234" s="147">
        <f>'Corporate V2'!X474-'Ouputs to Excels'!$P234</f>
        <v>2.839</v>
      </c>
      <c r="K234" s="147">
        <f>'Corporate V2'!AA474-'Ouputs to Excels'!$P234</f>
        <v>4.1139999999999999</v>
      </c>
      <c r="L234" s="147">
        <f>'Corporate V2'!AA474-'Ouputs to Excels'!$P234</f>
        <v>4.1139999999999999</v>
      </c>
      <c r="M234" s="147">
        <f>'Corporate V2'!AD474-'Ouputs to Excels'!$P234</f>
        <v>5.3890000000000002</v>
      </c>
      <c r="N234" s="147">
        <f>'Corporate V2'!AD474-'Ouputs to Excels'!$P234</f>
        <v>5.3890000000000002</v>
      </c>
      <c r="O234" s="147">
        <f t="shared" si="12"/>
        <v>8.6290000000000013</v>
      </c>
      <c r="P234" s="147">
        <f>'Corporate V2'!C474</f>
        <v>0.35099999999999998</v>
      </c>
      <c r="R234" s="377"/>
      <c r="S234" s="377"/>
      <c r="T234" s="377"/>
      <c r="U234" s="383">
        <f t="shared" si="13"/>
        <v>6</v>
      </c>
      <c r="V234" s="381">
        <f t="shared" si="14"/>
        <v>43399</v>
      </c>
      <c r="W234" s="380">
        <v>8.98</v>
      </c>
    </row>
    <row r="235" spans="3:23" ht="14.4">
      <c r="C235" s="94">
        <v>43406</v>
      </c>
      <c r="D235" s="147">
        <f>'Corporate V2'!F475-'Ouputs to Excels'!$P235</f>
        <v>0.96240000000000014</v>
      </c>
      <c r="E235" s="147">
        <f>'Corporate V2'!I475-'Ouputs to Excels'!$P235</f>
        <v>1.2931999999999999</v>
      </c>
      <c r="F235" s="147">
        <f>'Corporate V2'!L475-'Ouputs to Excels'!$P235</f>
        <v>1.6239999999999999</v>
      </c>
      <c r="G235" s="147">
        <f>'Corporate V2'!O475-'Ouputs to Excels'!$P235</f>
        <v>1.8389999999999997</v>
      </c>
      <c r="H235" s="147">
        <f>'Corporate V2'!R475-'Ouputs to Excels'!$P235</f>
        <v>2.0539999999999998</v>
      </c>
      <c r="I235" s="147">
        <f>'Corporate V2'!U475-'Ouputs to Excels'!$P235</f>
        <v>2.3839999999999999</v>
      </c>
      <c r="J235" s="147">
        <f>'Corporate V2'!X475-'Ouputs to Excels'!$P235</f>
        <v>2.714</v>
      </c>
      <c r="K235" s="147">
        <f>'Corporate V2'!AA475-'Ouputs to Excels'!$P235</f>
        <v>4.0389999999999997</v>
      </c>
      <c r="L235" s="147">
        <f>'Corporate V2'!AA475-'Ouputs to Excels'!$P235</f>
        <v>4.0389999999999997</v>
      </c>
      <c r="M235" s="147">
        <f>'Corporate V2'!AD475-'Ouputs to Excels'!$P235</f>
        <v>5.3639999999999999</v>
      </c>
      <c r="N235" s="147">
        <f>'Corporate V2'!AD475-'Ouputs to Excels'!$P235</f>
        <v>5.3639999999999999</v>
      </c>
      <c r="O235" s="147">
        <f t="shared" si="12"/>
        <v>9.0039999999999996</v>
      </c>
      <c r="P235" s="147">
        <f>'Corporate V2'!C475</f>
        <v>0.42599999999999999</v>
      </c>
      <c r="R235" s="377"/>
      <c r="S235" s="377"/>
      <c r="T235" s="377"/>
      <c r="U235" s="383">
        <f t="shared" si="13"/>
        <v>6</v>
      </c>
      <c r="V235" s="381">
        <f t="shared" si="14"/>
        <v>43406</v>
      </c>
      <c r="W235" s="380">
        <v>9.43</v>
      </c>
    </row>
    <row r="236" spans="3:23" ht="14.4">
      <c r="C236" s="94">
        <v>43413</v>
      </c>
      <c r="D236" s="147">
        <f>'Corporate V2'!F476-'Ouputs to Excels'!$P236</f>
        <v>0.93949999999999989</v>
      </c>
      <c r="E236" s="147">
        <f>'Corporate V2'!I476-'Ouputs to Excels'!$P236</f>
        <v>1.26675</v>
      </c>
      <c r="F236" s="147">
        <f>'Corporate V2'!L476-'Ouputs to Excels'!$P236</f>
        <v>1.5939999999999999</v>
      </c>
      <c r="G236" s="147">
        <f>'Corporate V2'!O476-'Ouputs to Excels'!$P236</f>
        <v>1.7890000000000001</v>
      </c>
      <c r="H236" s="147">
        <f>'Corporate V2'!R476-'Ouputs to Excels'!$P236</f>
        <v>1.984</v>
      </c>
      <c r="I236" s="147">
        <f>'Corporate V2'!U476-'Ouputs to Excels'!$P236</f>
        <v>2.3489999999999998</v>
      </c>
      <c r="J236" s="147">
        <f>'Corporate V2'!X476-'Ouputs to Excels'!$P236</f>
        <v>2.714</v>
      </c>
      <c r="K236" s="147">
        <f>'Corporate V2'!AA476-'Ouputs to Excels'!$P236</f>
        <v>4.0090000000000003</v>
      </c>
      <c r="L236" s="147">
        <f>'Corporate V2'!AA476-'Ouputs to Excels'!$P236</f>
        <v>4.0090000000000003</v>
      </c>
      <c r="M236" s="147">
        <f>'Corporate V2'!AD476-'Ouputs to Excels'!$P236</f>
        <v>5.3040000000000003</v>
      </c>
      <c r="N236" s="147">
        <f>'Corporate V2'!AD476-'Ouputs to Excels'!$P236</f>
        <v>5.3040000000000003</v>
      </c>
      <c r="O236" s="147">
        <f t="shared" si="12"/>
        <v>9.0239999999999991</v>
      </c>
      <c r="P236" s="147">
        <f>'Corporate V2'!C476</f>
        <v>0.40600000000000003</v>
      </c>
      <c r="R236" s="377"/>
      <c r="S236" s="377"/>
      <c r="T236" s="377"/>
      <c r="U236" s="383">
        <f t="shared" si="13"/>
        <v>6</v>
      </c>
      <c r="V236" s="381">
        <f t="shared" si="14"/>
        <v>43413</v>
      </c>
      <c r="W236" s="380">
        <v>9.43</v>
      </c>
    </row>
    <row r="237" spans="3:23" ht="14.4">
      <c r="C237" s="94">
        <v>43420</v>
      </c>
      <c r="D237" s="147">
        <f>'Corporate V2'!F477-'Ouputs to Excels'!$P237</f>
        <v>1.0139</v>
      </c>
      <c r="E237" s="147">
        <f>'Corporate V2'!I477-'Ouputs to Excels'!$P237</f>
        <v>1.3739500000000002</v>
      </c>
      <c r="F237" s="147">
        <f>'Corporate V2'!L477-'Ouputs to Excels'!$P237</f>
        <v>1.734</v>
      </c>
      <c r="G237" s="147">
        <f>'Corporate V2'!O477-'Ouputs to Excels'!$P237</f>
        <v>1.9590000000000001</v>
      </c>
      <c r="H237" s="147">
        <f>'Corporate V2'!R477-'Ouputs to Excels'!$P237</f>
        <v>2.1839999999999997</v>
      </c>
      <c r="I237" s="147">
        <f>'Corporate V2'!U477-'Ouputs to Excels'!$P237</f>
        <v>2.6389999999999998</v>
      </c>
      <c r="J237" s="147">
        <f>'Corporate V2'!X477-'Ouputs to Excels'!$P237</f>
        <v>3.0939999999999999</v>
      </c>
      <c r="K237" s="147">
        <f>'Corporate V2'!AA477-'Ouputs to Excels'!$P237</f>
        <v>4.5140000000000002</v>
      </c>
      <c r="L237" s="147">
        <f>'Corporate V2'!AA477-'Ouputs to Excels'!$P237</f>
        <v>4.5140000000000002</v>
      </c>
      <c r="M237" s="147">
        <f>'Corporate V2'!AD477-'Ouputs to Excels'!$P237</f>
        <v>5.9340000000000002</v>
      </c>
      <c r="N237" s="147">
        <f>'Corporate V2'!AD477-'Ouputs to Excels'!$P237</f>
        <v>5.9340000000000002</v>
      </c>
      <c r="O237" s="147">
        <f t="shared" si="12"/>
        <v>9.0640000000000001</v>
      </c>
      <c r="P237" s="147">
        <f>'Corporate V2'!C477</f>
        <v>0.36599999999999999</v>
      </c>
      <c r="R237" s="377"/>
      <c r="S237" s="377"/>
      <c r="T237" s="377"/>
      <c r="U237" s="383">
        <f t="shared" si="13"/>
        <v>6</v>
      </c>
      <c r="V237" s="381">
        <f t="shared" si="14"/>
        <v>43420</v>
      </c>
      <c r="W237" s="380">
        <v>9.43</v>
      </c>
    </row>
    <row r="238" spans="3:23" ht="14.4">
      <c r="C238" s="94">
        <v>43427</v>
      </c>
      <c r="D238" s="147">
        <f>'Corporate V2'!F478-'Ouputs to Excels'!$P238</f>
        <v>1.0563</v>
      </c>
      <c r="E238" s="147">
        <f>'Corporate V2'!I478-'Ouputs to Excels'!$P238</f>
        <v>1.4336500000000001</v>
      </c>
      <c r="F238" s="147">
        <f>'Corporate V2'!L478-'Ouputs to Excels'!$P238</f>
        <v>1.8109999999999999</v>
      </c>
      <c r="G238" s="147">
        <f>'Corporate V2'!O478-'Ouputs to Excels'!$P238</f>
        <v>2.0209999999999999</v>
      </c>
      <c r="H238" s="147">
        <f>'Corporate V2'!R478-'Ouputs to Excels'!$P238</f>
        <v>2.2309999999999999</v>
      </c>
      <c r="I238" s="147">
        <f>'Corporate V2'!U478-'Ouputs to Excels'!$P238</f>
        <v>2.7159999999999997</v>
      </c>
      <c r="J238" s="147">
        <f>'Corporate V2'!X478-'Ouputs to Excels'!$P238</f>
        <v>3.2010000000000001</v>
      </c>
      <c r="K238" s="147">
        <f>'Corporate V2'!AA478-'Ouputs to Excels'!$P238</f>
        <v>4.7109999999999994</v>
      </c>
      <c r="L238" s="147">
        <f>'Corporate V2'!AA478-'Ouputs to Excels'!$P238</f>
        <v>4.7109999999999994</v>
      </c>
      <c r="M238" s="147">
        <f>'Corporate V2'!AD478-'Ouputs to Excels'!$P238</f>
        <v>6.2209999999999992</v>
      </c>
      <c r="N238" s="147">
        <f>'Corporate V2'!AD478-'Ouputs to Excels'!$P238</f>
        <v>6.2209999999999992</v>
      </c>
      <c r="O238" s="147">
        <f t="shared" si="12"/>
        <v>9.0909999999999993</v>
      </c>
      <c r="P238" s="147">
        <f>'Corporate V2'!C478</f>
        <v>0.33900000000000002</v>
      </c>
      <c r="R238" s="377"/>
      <c r="S238" s="377"/>
      <c r="T238" s="377"/>
      <c r="U238" s="383">
        <f t="shared" si="13"/>
        <v>6</v>
      </c>
      <c r="V238" s="381">
        <f t="shared" si="14"/>
        <v>43427</v>
      </c>
      <c r="W238" s="380">
        <v>9.43</v>
      </c>
    </row>
    <row r="239" spans="3:23">
      <c r="R239" s="377"/>
      <c r="S239" s="377"/>
      <c r="T239" s="377"/>
      <c r="U239" s="377"/>
      <c r="V239" s="377"/>
      <c r="W239" s="377"/>
    </row>
    <row r="240" spans="3:23">
      <c r="R240" s="377"/>
      <c r="S240" s="377"/>
      <c r="T240" s="377"/>
      <c r="U240" s="377"/>
      <c r="V240" s="381"/>
      <c r="W240" s="380"/>
    </row>
    <row r="241" spans="18:23">
      <c r="R241" s="377"/>
      <c r="S241" s="377"/>
      <c r="T241" s="377"/>
      <c r="U241" s="377"/>
      <c r="V241" s="381"/>
      <c r="W241" s="380"/>
    </row>
    <row r="242" spans="18:23">
      <c r="R242" s="377"/>
      <c r="S242" s="377"/>
      <c r="T242" s="377"/>
      <c r="U242" s="377"/>
      <c r="V242" s="381"/>
      <c r="W242" s="380"/>
    </row>
    <row r="243" spans="18:23">
      <c r="R243" s="377"/>
      <c r="S243" s="377"/>
      <c r="T243" s="377"/>
      <c r="U243" s="377"/>
      <c r="V243" s="381"/>
      <c r="W243" s="380"/>
    </row>
    <row r="244" spans="18:23">
      <c r="R244" s="377"/>
      <c r="S244" s="377"/>
      <c r="T244" s="377"/>
      <c r="U244" s="377"/>
      <c r="V244" s="381"/>
      <c r="W244" s="380"/>
    </row>
    <row r="245" spans="18:23">
      <c r="R245" s="377"/>
      <c r="S245" s="377"/>
      <c r="T245" s="377"/>
      <c r="U245" s="377"/>
      <c r="V245" s="381"/>
      <c r="W245" s="380"/>
    </row>
    <row r="246" spans="18:23">
      <c r="R246" s="377"/>
      <c r="S246" s="377"/>
      <c r="T246" s="377"/>
      <c r="U246" s="377"/>
      <c r="V246" s="381"/>
      <c r="W246" s="380"/>
    </row>
    <row r="247" spans="18:23">
      <c r="R247" s="377"/>
      <c r="S247" s="377"/>
      <c r="T247" s="377"/>
      <c r="U247" s="377"/>
      <c r="V247" s="381"/>
      <c r="W247" s="380"/>
    </row>
    <row r="248" spans="18:23">
      <c r="R248" s="377"/>
      <c r="S248" s="377"/>
      <c r="T248" s="377"/>
      <c r="U248" s="377"/>
      <c r="V248" s="377"/>
      <c r="W248" s="377"/>
    </row>
    <row r="249" spans="18:23">
      <c r="R249" s="377"/>
      <c r="S249" s="377"/>
      <c r="T249" s="377"/>
      <c r="U249" s="377"/>
      <c r="V249" s="377"/>
      <c r="W249" s="377"/>
    </row>
    <row r="250" spans="18:23">
      <c r="R250" s="377"/>
      <c r="S250" s="377"/>
      <c r="T250" s="377"/>
      <c r="U250" s="377"/>
      <c r="V250" s="377"/>
      <c r="W250" s="377"/>
    </row>
    <row r="251" spans="18:23">
      <c r="R251" s="377"/>
      <c r="S251" s="377"/>
      <c r="T251" s="377"/>
      <c r="U251" s="377"/>
      <c r="V251" s="377"/>
      <c r="W251" s="377"/>
    </row>
    <row r="252" spans="18:23">
      <c r="R252" s="377"/>
      <c r="S252" s="377"/>
      <c r="T252" s="377"/>
      <c r="U252" s="377"/>
      <c r="V252" s="377"/>
      <c r="W252" s="377"/>
    </row>
    <row r="253" spans="18:23">
      <c r="R253" s="377"/>
      <c r="S253" s="377"/>
      <c r="T253" s="377"/>
      <c r="U253" s="377"/>
      <c r="V253" s="377"/>
      <c r="W253" s="377"/>
    </row>
    <row r="254" spans="18:23">
      <c r="R254" s="377"/>
      <c r="S254" s="377"/>
      <c r="T254" s="377"/>
      <c r="U254" s="377"/>
      <c r="V254" s="377"/>
      <c r="W254" s="377"/>
    </row>
    <row r="255" spans="18:23">
      <c r="R255" s="377"/>
      <c r="S255" s="377"/>
      <c r="T255" s="377"/>
      <c r="U255" s="377"/>
      <c r="V255" s="377"/>
      <c r="W255" s="377"/>
    </row>
    <row r="256" spans="18:23">
      <c r="R256" s="377"/>
      <c r="S256" s="377"/>
      <c r="T256" s="377"/>
      <c r="U256" s="377"/>
      <c r="V256" s="377"/>
      <c r="W256" s="377"/>
    </row>
    <row r="257" spans="18:23">
      <c r="R257" s="377"/>
      <c r="S257" s="377"/>
      <c r="T257" s="377"/>
      <c r="U257" s="377"/>
      <c r="V257" s="377"/>
      <c r="W257" s="377"/>
    </row>
    <row r="258" spans="18:23">
      <c r="R258" s="377"/>
      <c r="S258" s="377"/>
      <c r="T258" s="377"/>
      <c r="U258" s="377"/>
      <c r="V258" s="377"/>
      <c r="W258" s="377"/>
    </row>
    <row r="259" spans="18:23">
      <c r="R259" s="377"/>
      <c r="S259" s="377"/>
      <c r="T259" s="377"/>
      <c r="U259" s="377"/>
      <c r="V259" s="377"/>
      <c r="W259" s="377"/>
    </row>
    <row r="260" spans="18:23">
      <c r="R260" s="377"/>
      <c r="S260" s="377"/>
      <c r="T260" s="377"/>
      <c r="U260" s="377"/>
      <c r="V260" s="377"/>
      <c r="W260" s="377"/>
    </row>
    <row r="261" spans="18:23">
      <c r="R261" s="377"/>
      <c r="S261" s="377"/>
      <c r="T261" s="377"/>
      <c r="U261" s="377"/>
      <c r="V261" s="377"/>
      <c r="W261" s="377"/>
    </row>
    <row r="262" spans="18:23">
      <c r="R262" s="377"/>
      <c r="S262" s="377"/>
      <c r="T262" s="377"/>
      <c r="U262" s="377"/>
      <c r="V262" s="377"/>
      <c r="W262" s="377"/>
    </row>
    <row r="263" spans="18:23">
      <c r="R263" s="377"/>
      <c r="S263" s="377"/>
      <c r="T263" s="377"/>
      <c r="U263" s="377"/>
      <c r="V263" s="377"/>
      <c r="W263" s="377"/>
    </row>
    <row r="264" spans="18:23">
      <c r="R264" s="377"/>
      <c r="S264" s="377"/>
      <c r="T264" s="377"/>
      <c r="U264" s="377"/>
      <c r="V264" s="377"/>
      <c r="W264" s="377"/>
    </row>
    <row r="265" spans="18:23">
      <c r="R265" s="377"/>
      <c r="S265" s="377"/>
      <c r="T265" s="377"/>
      <c r="U265" s="377"/>
      <c r="V265" s="377"/>
      <c r="W265" s="377"/>
    </row>
    <row r="266" spans="18:23">
      <c r="R266" s="377"/>
      <c r="S266" s="377"/>
      <c r="T266" s="377"/>
      <c r="U266" s="377"/>
      <c r="V266" s="377"/>
      <c r="W266" s="377"/>
    </row>
    <row r="267" spans="18:23">
      <c r="R267" s="377"/>
      <c r="S267" s="377"/>
      <c r="T267" s="377"/>
      <c r="U267" s="377"/>
      <c r="V267" s="377"/>
      <c r="W267" s="377"/>
    </row>
    <row r="268" spans="18:23">
      <c r="R268" s="377"/>
      <c r="S268" s="377"/>
      <c r="T268" s="377"/>
      <c r="U268" s="377"/>
      <c r="V268" s="377"/>
      <c r="W268" s="377"/>
    </row>
    <row r="269" spans="18:23">
      <c r="R269" s="377"/>
      <c r="S269" s="377"/>
      <c r="T269" s="377"/>
      <c r="U269" s="377"/>
      <c r="V269" s="377"/>
      <c r="W269" s="377"/>
    </row>
    <row r="270" spans="18:23">
      <c r="R270" s="377"/>
      <c r="S270" s="377"/>
      <c r="T270" s="377"/>
      <c r="U270" s="377"/>
      <c r="V270" s="377"/>
      <c r="W270" s="377"/>
    </row>
    <row r="271" spans="18:23">
      <c r="R271" s="377"/>
      <c r="S271" s="377"/>
      <c r="T271" s="377"/>
      <c r="U271" s="377"/>
      <c r="V271" s="377"/>
      <c r="W271" s="377"/>
    </row>
    <row r="272" spans="18:23">
      <c r="R272" s="377"/>
      <c r="S272" s="377"/>
      <c r="T272" s="377"/>
      <c r="U272" s="377"/>
      <c r="V272" s="377"/>
      <c r="W272" s="377"/>
    </row>
    <row r="273" spans="18:23">
      <c r="R273" s="377"/>
      <c r="S273" s="377"/>
      <c r="T273" s="377"/>
      <c r="U273" s="377"/>
      <c r="V273" s="377"/>
      <c r="W273" s="377"/>
    </row>
    <row r="274" spans="18:23">
      <c r="R274" s="377"/>
      <c r="S274" s="377"/>
      <c r="T274" s="377"/>
      <c r="U274" s="377"/>
      <c r="V274" s="377"/>
      <c r="W274" s="377"/>
    </row>
    <row r="275" spans="18:23">
      <c r="R275" s="377"/>
      <c r="S275" s="377"/>
      <c r="T275" s="377"/>
      <c r="U275" s="377"/>
      <c r="V275" s="377"/>
      <c r="W275" s="377"/>
    </row>
    <row r="276" spans="18:23">
      <c r="R276" s="377"/>
      <c r="S276" s="377"/>
      <c r="T276" s="377"/>
      <c r="U276" s="377"/>
      <c r="V276" s="377"/>
      <c r="W276" s="377"/>
    </row>
    <row r="277" spans="18:23">
      <c r="R277" s="377"/>
      <c r="S277" s="377"/>
      <c r="T277" s="377"/>
      <c r="U277" s="377"/>
      <c r="V277" s="377"/>
      <c r="W277" s="377"/>
    </row>
    <row r="278" spans="18:23">
      <c r="R278" s="377"/>
      <c r="S278" s="377"/>
      <c r="T278" s="377"/>
      <c r="U278" s="377"/>
      <c r="V278" s="377"/>
      <c r="W278" s="377"/>
    </row>
    <row r="279" spans="18:23">
      <c r="R279" s="377"/>
      <c r="S279" s="377"/>
      <c r="T279" s="377"/>
      <c r="U279" s="377"/>
      <c r="V279" s="377"/>
      <c r="W279" s="377"/>
    </row>
    <row r="280" spans="18:23">
      <c r="R280" s="377"/>
      <c r="S280" s="377"/>
      <c r="T280" s="377"/>
      <c r="U280" s="377"/>
      <c r="V280" s="377"/>
      <c r="W280" s="377"/>
    </row>
    <row r="281" spans="18:23">
      <c r="R281" s="377"/>
      <c r="S281" s="377"/>
      <c r="T281" s="377"/>
      <c r="U281" s="377"/>
      <c r="V281" s="377"/>
      <c r="W281" s="377"/>
    </row>
    <row r="282" spans="18:23">
      <c r="R282" s="377"/>
      <c r="S282" s="377"/>
      <c r="T282" s="377"/>
      <c r="U282" s="377"/>
      <c r="V282" s="377"/>
      <c r="W282" s="377"/>
    </row>
    <row r="283" spans="18:23">
      <c r="R283" s="377"/>
      <c r="S283" s="377"/>
      <c r="T283" s="377"/>
      <c r="U283" s="377"/>
      <c r="V283" s="377"/>
      <c r="W283" s="377"/>
    </row>
    <row r="284" spans="18:23">
      <c r="R284" s="377"/>
      <c r="S284" s="377"/>
      <c r="T284" s="377"/>
      <c r="U284" s="377"/>
      <c r="V284" s="377"/>
      <c r="W284" s="377"/>
    </row>
    <row r="285" spans="18:23">
      <c r="R285" s="377"/>
      <c r="S285" s="377"/>
      <c r="T285" s="377"/>
      <c r="U285" s="377"/>
      <c r="V285" s="377"/>
      <c r="W285" s="377"/>
    </row>
    <row r="286" spans="18:23">
      <c r="R286" s="377"/>
      <c r="S286" s="377"/>
      <c r="T286" s="377"/>
      <c r="U286" s="377"/>
      <c r="V286" s="377"/>
      <c r="W286" s="377"/>
    </row>
    <row r="287" spans="18:23">
      <c r="R287" s="377"/>
      <c r="S287" s="377"/>
      <c r="T287" s="377"/>
      <c r="U287" s="377"/>
      <c r="V287" s="377"/>
      <c r="W287" s="377"/>
    </row>
    <row r="288" spans="18:23">
      <c r="R288" s="377"/>
      <c r="S288" s="377"/>
      <c r="T288" s="377"/>
      <c r="U288" s="377"/>
      <c r="V288" s="377"/>
      <c r="W288" s="377"/>
    </row>
    <row r="289" spans="18:23">
      <c r="R289" s="377"/>
      <c r="S289" s="377"/>
      <c r="T289" s="377"/>
      <c r="U289" s="377"/>
      <c r="V289" s="377"/>
      <c r="W289" s="377"/>
    </row>
    <row r="290" spans="18:23">
      <c r="R290" s="377"/>
      <c r="S290" s="377"/>
      <c r="T290" s="377"/>
      <c r="U290" s="377"/>
      <c r="V290" s="377"/>
      <c r="W290" s="377"/>
    </row>
    <row r="291" spans="18:23">
      <c r="R291" s="377"/>
      <c r="S291" s="377"/>
      <c r="T291" s="377"/>
      <c r="U291" s="377"/>
      <c r="V291" s="377"/>
      <c r="W291" s="377"/>
    </row>
    <row r="292" spans="18:23">
      <c r="R292" s="377"/>
      <c r="S292" s="377"/>
      <c r="T292" s="377"/>
      <c r="U292" s="377"/>
      <c r="V292" s="377"/>
      <c r="W292" s="377"/>
    </row>
    <row r="293" spans="18:23">
      <c r="R293" s="377"/>
      <c r="S293" s="377"/>
      <c r="T293" s="377"/>
      <c r="U293" s="377"/>
      <c r="V293" s="377"/>
      <c r="W293" s="377"/>
    </row>
    <row r="294" spans="18:23">
      <c r="R294" s="377"/>
      <c r="S294" s="377"/>
      <c r="T294" s="377"/>
      <c r="U294" s="377"/>
      <c r="V294" s="377"/>
      <c r="W294" s="377"/>
    </row>
    <row r="295" spans="18:23">
      <c r="R295" s="377"/>
      <c r="S295" s="377"/>
      <c r="T295" s="377"/>
      <c r="U295" s="377"/>
      <c r="V295" s="377"/>
      <c r="W295" s="377"/>
    </row>
    <row r="296" spans="18:23">
      <c r="R296" s="377"/>
      <c r="S296" s="377"/>
      <c r="T296" s="377"/>
      <c r="U296" s="377"/>
      <c r="V296" s="377"/>
      <c r="W296" s="377"/>
    </row>
    <row r="297" spans="18:23">
      <c r="R297" s="377"/>
      <c r="S297" s="377"/>
      <c r="T297" s="377"/>
      <c r="U297" s="377"/>
      <c r="V297" s="377"/>
      <c r="W297" s="377"/>
    </row>
    <row r="298" spans="18:23">
      <c r="R298" s="377"/>
      <c r="S298" s="377"/>
      <c r="T298" s="377"/>
      <c r="U298" s="377"/>
      <c r="V298" s="377"/>
      <c r="W298" s="377"/>
    </row>
    <row r="299" spans="18:23">
      <c r="R299" s="377"/>
      <c r="S299" s="377"/>
      <c r="T299" s="377"/>
      <c r="U299" s="377"/>
      <c r="V299" s="377"/>
      <c r="W299" s="377"/>
    </row>
    <row r="300" spans="18:23">
      <c r="R300" s="377"/>
      <c r="S300" s="377"/>
      <c r="T300" s="377"/>
      <c r="U300" s="377"/>
      <c r="V300" s="377"/>
      <c r="W300" s="377"/>
    </row>
    <row r="301" spans="18:23">
      <c r="R301" s="377"/>
      <c r="S301" s="377"/>
      <c r="T301" s="377"/>
      <c r="U301" s="377"/>
      <c r="V301" s="377"/>
      <c r="W301" s="377"/>
    </row>
    <row r="302" spans="18:23">
      <c r="R302" s="377"/>
      <c r="S302" s="377"/>
      <c r="T302" s="377"/>
      <c r="U302" s="377"/>
      <c r="V302" s="377"/>
      <c r="W302" s="377"/>
    </row>
    <row r="303" spans="18:23">
      <c r="R303" s="377"/>
      <c r="S303" s="377"/>
      <c r="T303" s="377"/>
      <c r="U303" s="377"/>
      <c r="V303" s="377"/>
      <c r="W303" s="377"/>
    </row>
    <row r="304" spans="18:23">
      <c r="R304" s="377"/>
      <c r="S304" s="377"/>
      <c r="T304" s="377"/>
      <c r="U304" s="377"/>
      <c r="V304" s="377"/>
      <c r="W304" s="377"/>
    </row>
    <row r="305" spans="18:23">
      <c r="R305" s="377"/>
      <c r="S305" s="377"/>
      <c r="T305" s="377"/>
      <c r="U305" s="377"/>
      <c r="V305" s="377"/>
      <c r="W305" s="377"/>
    </row>
    <row r="306" spans="18:23">
      <c r="R306" s="377"/>
      <c r="S306" s="377"/>
      <c r="T306" s="377"/>
      <c r="U306" s="377"/>
      <c r="V306" s="377"/>
      <c r="W306" s="377"/>
    </row>
    <row r="307" spans="18:23">
      <c r="R307" s="377"/>
      <c r="S307" s="377"/>
      <c r="T307" s="377"/>
      <c r="U307" s="377"/>
      <c r="V307" s="377"/>
      <c r="W307" s="377"/>
    </row>
    <row r="308" spans="18:23">
      <c r="R308" s="377"/>
      <c r="S308" s="377"/>
      <c r="T308" s="377"/>
      <c r="U308" s="377"/>
      <c r="V308" s="377"/>
      <c r="W308" s="377"/>
    </row>
    <row r="309" spans="18:23">
      <c r="R309" s="377"/>
      <c r="S309" s="377"/>
      <c r="T309" s="377"/>
      <c r="U309" s="377"/>
      <c r="V309" s="377"/>
      <c r="W309" s="377"/>
    </row>
    <row r="310" spans="18:23">
      <c r="R310" s="377"/>
      <c r="S310" s="377"/>
      <c r="T310" s="377"/>
      <c r="U310" s="377"/>
      <c r="V310" s="377"/>
      <c r="W310" s="377"/>
    </row>
    <row r="311" spans="18:23">
      <c r="R311" s="377"/>
      <c r="S311" s="377"/>
      <c r="T311" s="377"/>
      <c r="U311" s="377"/>
      <c r="V311" s="377"/>
      <c r="W311" s="377"/>
    </row>
    <row r="312" spans="18:23">
      <c r="R312" s="377"/>
      <c r="S312" s="377"/>
      <c r="T312" s="377"/>
      <c r="U312" s="377"/>
      <c r="V312" s="377"/>
      <c r="W312" s="377"/>
    </row>
    <row r="313" spans="18:23">
      <c r="R313" s="377"/>
      <c r="S313" s="377"/>
      <c r="T313" s="377"/>
      <c r="U313" s="377"/>
      <c r="V313" s="377"/>
      <c r="W313" s="377"/>
    </row>
    <row r="314" spans="18:23">
      <c r="R314" s="377"/>
      <c r="S314" s="377"/>
      <c r="T314" s="377"/>
      <c r="U314" s="377"/>
      <c r="V314" s="377"/>
      <c r="W314" s="377"/>
    </row>
    <row r="315" spans="18:23">
      <c r="R315" s="377"/>
      <c r="S315" s="377"/>
      <c r="T315" s="377"/>
      <c r="U315" s="377"/>
      <c r="V315" s="377"/>
      <c r="W315" s="377"/>
    </row>
    <row r="316" spans="18:23">
      <c r="R316" s="377"/>
      <c r="S316" s="377"/>
      <c r="T316" s="377"/>
      <c r="U316" s="377"/>
      <c r="V316" s="377"/>
      <c r="W316" s="377"/>
    </row>
    <row r="317" spans="18:23">
      <c r="R317" s="377"/>
      <c r="S317" s="377"/>
      <c r="T317" s="377"/>
      <c r="U317" s="377"/>
      <c r="V317" s="377"/>
      <c r="W317" s="377"/>
    </row>
    <row r="318" spans="18:23">
      <c r="R318" s="377"/>
      <c r="S318" s="377"/>
      <c r="T318" s="377"/>
      <c r="U318" s="377"/>
      <c r="V318" s="377"/>
      <c r="W318" s="377"/>
    </row>
    <row r="319" spans="18:23">
      <c r="R319" s="377"/>
      <c r="S319" s="377"/>
      <c r="T319" s="377"/>
      <c r="U319" s="377"/>
      <c r="V319" s="377"/>
      <c r="W319" s="377"/>
    </row>
    <row r="320" spans="18:23">
      <c r="R320" s="377"/>
      <c r="S320" s="377"/>
      <c r="T320" s="377"/>
      <c r="U320" s="377"/>
      <c r="V320" s="377"/>
      <c r="W320" s="377"/>
    </row>
    <row r="321" spans="18:23">
      <c r="R321" s="377"/>
      <c r="S321" s="377"/>
      <c r="T321" s="377"/>
      <c r="U321" s="377"/>
      <c r="V321" s="377"/>
      <c r="W321" s="377"/>
    </row>
    <row r="322" spans="18:23">
      <c r="R322" s="377"/>
      <c r="S322" s="377"/>
      <c r="T322" s="377"/>
      <c r="U322" s="377"/>
      <c r="V322" s="377"/>
      <c r="W322" s="377"/>
    </row>
    <row r="323" spans="18:23">
      <c r="R323" s="377"/>
      <c r="S323" s="377"/>
      <c r="T323" s="377"/>
      <c r="U323" s="377"/>
      <c r="V323" s="377"/>
      <c r="W323" s="377"/>
    </row>
    <row r="324" spans="18:23">
      <c r="R324" s="377"/>
      <c r="S324" s="377"/>
      <c r="T324" s="377"/>
      <c r="U324" s="377"/>
      <c r="V324" s="377"/>
      <c r="W324" s="377"/>
    </row>
    <row r="325" spans="18:23">
      <c r="R325" s="377"/>
      <c r="S325" s="377"/>
      <c r="T325" s="377"/>
      <c r="U325" s="377"/>
      <c r="V325" s="377"/>
      <c r="W325" s="377"/>
    </row>
    <row r="326" spans="18:23">
      <c r="R326" s="377"/>
      <c r="S326" s="377"/>
      <c r="T326" s="377"/>
      <c r="U326" s="377"/>
      <c r="V326" s="377"/>
      <c r="W326" s="377"/>
    </row>
    <row r="327" spans="18:23">
      <c r="R327" s="377"/>
      <c r="S327" s="377"/>
      <c r="T327" s="377"/>
      <c r="U327" s="377"/>
      <c r="V327" s="377"/>
      <c r="W327" s="377"/>
    </row>
    <row r="328" spans="18:23">
      <c r="R328" s="377"/>
      <c r="S328" s="377"/>
      <c r="T328" s="377"/>
      <c r="U328" s="377"/>
      <c r="V328" s="377"/>
      <c r="W328" s="377"/>
    </row>
    <row r="329" spans="18:23">
      <c r="R329" s="377"/>
      <c r="S329" s="377"/>
      <c r="T329" s="377"/>
      <c r="U329" s="377"/>
      <c r="V329" s="377"/>
      <c r="W329" s="377"/>
    </row>
    <row r="330" spans="18:23">
      <c r="R330" s="377"/>
      <c r="S330" s="377"/>
      <c r="T330" s="377"/>
      <c r="U330" s="377"/>
      <c r="V330" s="377"/>
      <c r="W330" s="377"/>
    </row>
    <row r="331" spans="18:23">
      <c r="R331" s="377"/>
      <c r="S331" s="377"/>
      <c r="T331" s="377"/>
      <c r="U331" s="377"/>
      <c r="V331" s="377"/>
      <c r="W331" s="377"/>
    </row>
    <row r="332" spans="18:23">
      <c r="R332" s="377"/>
      <c r="S332" s="377"/>
      <c r="T332" s="377"/>
      <c r="U332" s="377"/>
      <c r="V332" s="377"/>
      <c r="W332" s="377"/>
    </row>
    <row r="333" spans="18:23">
      <c r="R333" s="377"/>
      <c r="S333" s="377"/>
      <c r="T333" s="377"/>
      <c r="U333" s="377"/>
      <c r="V333" s="377"/>
      <c r="W333" s="377"/>
    </row>
    <row r="334" spans="18:23">
      <c r="R334" s="377"/>
      <c r="S334" s="377"/>
      <c r="T334" s="377"/>
      <c r="U334" s="377"/>
      <c r="V334" s="377"/>
      <c r="W334" s="377"/>
    </row>
    <row r="335" spans="18:23">
      <c r="R335" s="377"/>
      <c r="S335" s="377"/>
      <c r="T335" s="377"/>
      <c r="U335" s="377"/>
      <c r="V335" s="377"/>
      <c r="W335" s="377"/>
    </row>
    <row r="336" spans="18:23">
      <c r="R336" s="377"/>
      <c r="S336" s="377"/>
      <c r="T336" s="377"/>
      <c r="U336" s="377"/>
      <c r="V336" s="377"/>
      <c r="W336" s="377"/>
    </row>
    <row r="337" spans="18:23">
      <c r="R337" s="377"/>
      <c r="S337" s="377"/>
      <c r="T337" s="377"/>
      <c r="U337" s="377"/>
      <c r="V337" s="377"/>
      <c r="W337" s="377"/>
    </row>
    <row r="338" spans="18:23">
      <c r="R338" s="377"/>
      <c r="S338" s="377"/>
      <c r="T338" s="377"/>
      <c r="U338" s="377"/>
      <c r="V338" s="377"/>
      <c r="W338" s="377"/>
    </row>
    <row r="339" spans="18:23">
      <c r="R339" s="377"/>
      <c r="S339" s="377"/>
      <c r="T339" s="377"/>
      <c r="U339" s="377"/>
      <c r="V339" s="377"/>
      <c r="W339" s="377"/>
    </row>
    <row r="340" spans="18:23">
      <c r="R340" s="377"/>
      <c r="S340" s="377"/>
      <c r="T340" s="377"/>
      <c r="U340" s="377"/>
      <c r="V340" s="377"/>
      <c r="W340" s="377"/>
    </row>
    <row r="341" spans="18:23">
      <c r="R341" s="377"/>
      <c r="S341" s="377"/>
      <c r="T341" s="377"/>
      <c r="U341" s="377"/>
      <c r="V341" s="377"/>
      <c r="W341" s="377"/>
    </row>
    <row r="342" spans="18:23">
      <c r="R342" s="377"/>
      <c r="S342" s="377"/>
      <c r="T342" s="377"/>
      <c r="U342" s="377"/>
      <c r="V342" s="377"/>
      <c r="W342" s="377"/>
    </row>
    <row r="343" spans="18:23">
      <c r="R343" s="377"/>
      <c r="S343" s="377"/>
      <c r="T343" s="377"/>
      <c r="U343" s="377"/>
      <c r="V343" s="377"/>
      <c r="W343" s="377"/>
    </row>
    <row r="344" spans="18:23">
      <c r="R344" s="377"/>
      <c r="S344" s="377"/>
      <c r="T344" s="377"/>
      <c r="U344" s="377"/>
      <c r="V344" s="377"/>
      <c r="W344" s="377"/>
    </row>
    <row r="345" spans="18:23">
      <c r="R345" s="377"/>
      <c r="S345" s="377"/>
      <c r="T345" s="377"/>
      <c r="U345" s="377"/>
      <c r="V345" s="377"/>
      <c r="W345" s="377"/>
    </row>
    <row r="346" spans="18:23">
      <c r="R346" s="377"/>
      <c r="S346" s="377"/>
      <c r="T346" s="377"/>
      <c r="U346" s="377"/>
      <c r="V346" s="377"/>
      <c r="W346" s="377"/>
    </row>
    <row r="347" spans="18:23">
      <c r="R347" s="377"/>
      <c r="S347" s="377"/>
      <c r="T347" s="377"/>
      <c r="U347" s="377"/>
      <c r="V347" s="377"/>
      <c r="W347" s="377"/>
    </row>
    <row r="348" spans="18:23">
      <c r="R348" s="377"/>
      <c r="S348" s="377"/>
      <c r="T348" s="377"/>
      <c r="U348" s="377"/>
      <c r="V348" s="377"/>
      <c r="W348" s="377"/>
    </row>
    <row r="349" spans="18:23">
      <c r="R349" s="377"/>
      <c r="S349" s="377"/>
      <c r="T349" s="377"/>
      <c r="U349" s="377"/>
      <c r="V349" s="377"/>
      <c r="W349" s="377"/>
    </row>
    <row r="350" spans="18:23">
      <c r="R350" s="377"/>
      <c r="S350" s="377"/>
      <c r="T350" s="377"/>
      <c r="U350" s="377"/>
      <c r="V350" s="377"/>
      <c r="W350" s="377"/>
    </row>
    <row r="351" spans="18:23">
      <c r="R351" s="377"/>
      <c r="S351" s="377"/>
      <c r="T351" s="377"/>
      <c r="U351" s="377"/>
      <c r="V351" s="377"/>
      <c r="W351" s="377"/>
    </row>
    <row r="352" spans="18:23">
      <c r="R352" s="377"/>
      <c r="S352" s="377"/>
      <c r="T352" s="377"/>
      <c r="U352" s="377"/>
      <c r="V352" s="377"/>
      <c r="W352" s="377"/>
    </row>
    <row r="353" spans="18:23">
      <c r="R353" s="377"/>
      <c r="S353" s="377"/>
      <c r="T353" s="377"/>
      <c r="U353" s="377"/>
      <c r="V353" s="377"/>
      <c r="W353" s="377"/>
    </row>
    <row r="354" spans="18:23">
      <c r="R354" s="377"/>
      <c r="S354" s="377"/>
      <c r="T354" s="377"/>
      <c r="U354" s="377"/>
      <c r="V354" s="377"/>
      <c r="W354" s="377"/>
    </row>
    <row r="355" spans="18:23">
      <c r="R355" s="377"/>
      <c r="S355" s="377"/>
      <c r="T355" s="377"/>
      <c r="U355" s="377"/>
      <c r="V355" s="377"/>
      <c r="W355" s="377"/>
    </row>
    <row r="356" spans="18:23">
      <c r="R356" s="377"/>
      <c r="S356" s="377"/>
      <c r="T356" s="377"/>
      <c r="U356" s="377"/>
      <c r="V356" s="377"/>
      <c r="W356" s="377"/>
    </row>
    <row r="357" spans="18:23">
      <c r="R357" s="377"/>
      <c r="S357" s="377"/>
      <c r="T357" s="377"/>
      <c r="U357" s="377"/>
      <c r="V357" s="377"/>
      <c r="W357" s="377"/>
    </row>
    <row r="358" spans="18:23">
      <c r="R358" s="377"/>
      <c r="S358" s="377"/>
      <c r="T358" s="377"/>
      <c r="U358" s="377"/>
      <c r="V358" s="377"/>
      <c r="W358" s="377"/>
    </row>
    <row r="359" spans="18:23">
      <c r="R359" s="377"/>
      <c r="S359" s="377"/>
      <c r="T359" s="377"/>
      <c r="U359" s="377"/>
      <c r="V359" s="377"/>
      <c r="W359" s="377"/>
    </row>
    <row r="360" spans="18:23">
      <c r="R360" s="377"/>
      <c r="S360" s="377"/>
      <c r="T360" s="377"/>
      <c r="U360" s="377"/>
      <c r="V360" s="377"/>
      <c r="W360" s="377"/>
    </row>
    <row r="361" spans="18:23">
      <c r="R361" s="377"/>
      <c r="S361" s="377"/>
      <c r="T361" s="377"/>
      <c r="U361" s="377"/>
      <c r="V361" s="377"/>
      <c r="W361" s="377"/>
    </row>
    <row r="362" spans="18:23">
      <c r="R362" s="377"/>
      <c r="S362" s="377"/>
      <c r="T362" s="377"/>
      <c r="U362" s="377"/>
      <c r="V362" s="377"/>
      <c r="W362" s="377"/>
    </row>
    <row r="363" spans="18:23">
      <c r="R363" s="377"/>
      <c r="S363" s="377"/>
      <c r="T363" s="377"/>
      <c r="U363" s="377"/>
      <c r="V363" s="377"/>
      <c r="W363" s="377"/>
    </row>
    <row r="364" spans="18:23">
      <c r="R364" s="377"/>
      <c r="S364" s="377"/>
      <c r="T364" s="377"/>
      <c r="U364" s="377"/>
      <c r="V364" s="377"/>
      <c r="W364" s="377"/>
    </row>
    <row r="365" spans="18:23">
      <c r="R365" s="377"/>
      <c r="S365" s="377"/>
      <c r="T365" s="377"/>
      <c r="U365" s="377"/>
      <c r="V365" s="377"/>
      <c r="W365" s="377"/>
    </row>
    <row r="366" spans="18:23">
      <c r="R366" s="377"/>
      <c r="S366" s="377"/>
      <c r="T366" s="377"/>
      <c r="U366" s="377"/>
      <c r="V366" s="377"/>
      <c r="W366" s="377"/>
    </row>
    <row r="367" spans="18:23">
      <c r="R367" s="377"/>
      <c r="S367" s="377"/>
      <c r="T367" s="377"/>
      <c r="U367" s="377"/>
      <c r="V367" s="377"/>
      <c r="W367" s="377"/>
    </row>
    <row r="368" spans="18:23">
      <c r="R368" s="377"/>
      <c r="S368" s="377"/>
      <c r="T368" s="377"/>
      <c r="U368" s="377"/>
      <c r="V368" s="377"/>
      <c r="W368" s="377"/>
    </row>
    <row r="369" spans="18:23">
      <c r="R369" s="377"/>
      <c r="S369" s="377"/>
      <c r="T369" s="377"/>
      <c r="U369" s="377"/>
      <c r="V369" s="377"/>
      <c r="W369" s="377"/>
    </row>
    <row r="370" spans="18:23">
      <c r="R370" s="377"/>
      <c r="S370" s="377"/>
      <c r="T370" s="377"/>
      <c r="U370" s="377"/>
      <c r="V370" s="377"/>
      <c r="W370" s="377"/>
    </row>
    <row r="371" spans="18:23">
      <c r="R371" s="377"/>
      <c r="S371" s="377"/>
      <c r="T371" s="377"/>
      <c r="U371" s="377"/>
      <c r="V371" s="377"/>
      <c r="W371" s="377"/>
    </row>
    <row r="372" spans="18:23">
      <c r="R372" s="377"/>
      <c r="S372" s="377"/>
      <c r="T372" s="377"/>
      <c r="U372" s="377"/>
      <c r="V372" s="377"/>
      <c r="W372" s="377"/>
    </row>
    <row r="373" spans="18:23">
      <c r="R373" s="377"/>
      <c r="S373" s="377"/>
      <c r="T373" s="377"/>
      <c r="U373" s="377"/>
      <c r="V373" s="377"/>
      <c r="W373" s="377"/>
    </row>
    <row r="374" spans="18:23">
      <c r="R374" s="377"/>
      <c r="S374" s="377"/>
      <c r="T374" s="377"/>
      <c r="U374" s="377"/>
      <c r="V374" s="377"/>
      <c r="W374" s="377"/>
    </row>
    <row r="375" spans="18:23">
      <c r="R375" s="377"/>
      <c r="S375" s="377"/>
      <c r="T375" s="377"/>
      <c r="U375" s="377"/>
      <c r="V375" s="377"/>
      <c r="W375" s="377"/>
    </row>
    <row r="376" spans="18:23">
      <c r="R376" s="377"/>
      <c r="S376" s="377"/>
      <c r="T376" s="377"/>
      <c r="U376" s="377"/>
      <c r="V376" s="377"/>
      <c r="W376" s="377"/>
    </row>
    <row r="377" spans="18:23">
      <c r="R377" s="377"/>
      <c r="S377" s="377"/>
      <c r="T377" s="377"/>
      <c r="U377" s="377"/>
      <c r="V377" s="377"/>
      <c r="W377" s="377"/>
    </row>
    <row r="378" spans="18:23">
      <c r="R378" s="377"/>
      <c r="S378" s="377"/>
      <c r="T378" s="377"/>
      <c r="U378" s="377"/>
      <c r="V378" s="377"/>
      <c r="W378" s="377"/>
    </row>
    <row r="379" spans="18:23">
      <c r="R379" s="377"/>
      <c r="S379" s="377"/>
      <c r="T379" s="377"/>
      <c r="U379" s="377"/>
      <c r="V379" s="377"/>
      <c r="W379" s="377"/>
    </row>
    <row r="380" spans="18:23">
      <c r="R380" s="377"/>
      <c r="S380" s="377"/>
      <c r="T380" s="377"/>
      <c r="U380" s="377"/>
      <c r="V380" s="377"/>
      <c r="W380" s="377"/>
    </row>
    <row r="381" spans="18:23">
      <c r="R381" s="377"/>
      <c r="S381" s="377"/>
      <c r="T381" s="377"/>
      <c r="U381" s="377"/>
      <c r="V381" s="377"/>
      <c r="W381" s="377"/>
    </row>
    <row r="382" spans="18:23">
      <c r="R382" s="377"/>
      <c r="S382" s="377"/>
      <c r="T382" s="377"/>
      <c r="U382" s="377"/>
      <c r="V382" s="377"/>
      <c r="W382" s="377"/>
    </row>
    <row r="383" spans="18:23">
      <c r="R383" s="377"/>
      <c r="S383" s="377"/>
      <c r="T383" s="377"/>
      <c r="U383" s="377"/>
      <c r="V383" s="377"/>
      <c r="W383" s="377"/>
    </row>
    <row r="384" spans="18:23">
      <c r="R384" s="377"/>
      <c r="S384" s="377"/>
      <c r="T384" s="377"/>
      <c r="U384" s="377"/>
      <c r="V384" s="377"/>
      <c r="W384" s="377"/>
    </row>
    <row r="385" spans="18:23">
      <c r="R385" s="377"/>
      <c r="S385" s="377"/>
      <c r="T385" s="377"/>
      <c r="U385" s="377"/>
      <c r="V385" s="377"/>
      <c r="W385" s="377"/>
    </row>
    <row r="386" spans="18:23">
      <c r="R386" s="377"/>
      <c r="S386" s="377"/>
      <c r="T386" s="377"/>
      <c r="U386" s="377"/>
      <c r="V386" s="377"/>
      <c r="W386" s="377"/>
    </row>
    <row r="387" spans="18:23">
      <c r="R387" s="377"/>
      <c r="S387" s="377"/>
      <c r="T387" s="377"/>
      <c r="U387" s="377"/>
      <c r="V387" s="377"/>
      <c r="W387" s="377"/>
    </row>
    <row r="388" spans="18:23">
      <c r="R388" s="377"/>
      <c r="S388" s="377"/>
      <c r="T388" s="377"/>
      <c r="U388" s="377"/>
      <c r="V388" s="377"/>
      <c r="W388" s="377"/>
    </row>
    <row r="389" spans="18:23">
      <c r="R389" s="377"/>
      <c r="S389" s="377"/>
      <c r="T389" s="377"/>
      <c r="U389" s="377"/>
      <c r="V389" s="377"/>
      <c r="W389" s="377"/>
    </row>
    <row r="390" spans="18:23">
      <c r="R390" s="377"/>
      <c r="S390" s="377"/>
      <c r="T390" s="377"/>
      <c r="U390" s="377"/>
      <c r="V390" s="377"/>
      <c r="W390" s="377"/>
    </row>
    <row r="391" spans="18:23">
      <c r="R391" s="377"/>
      <c r="S391" s="377"/>
      <c r="T391" s="377"/>
      <c r="U391" s="377"/>
      <c r="V391" s="377"/>
      <c r="W391" s="377"/>
    </row>
    <row r="392" spans="18:23">
      <c r="R392" s="377"/>
      <c r="S392" s="377"/>
      <c r="T392" s="377"/>
      <c r="U392" s="377"/>
      <c r="V392" s="377"/>
      <c r="W392" s="377"/>
    </row>
    <row r="393" spans="18:23">
      <c r="R393" s="377"/>
      <c r="S393" s="377"/>
      <c r="T393" s="377"/>
      <c r="U393" s="377"/>
      <c r="V393" s="377"/>
      <c r="W393" s="377"/>
    </row>
    <row r="394" spans="18:23">
      <c r="R394" s="377"/>
      <c r="S394" s="377"/>
      <c r="T394" s="377"/>
      <c r="U394" s="377"/>
      <c r="V394" s="377"/>
      <c r="W394" s="377"/>
    </row>
    <row r="395" spans="18:23">
      <c r="R395" s="377"/>
      <c r="S395" s="377"/>
      <c r="T395" s="377"/>
      <c r="U395" s="377"/>
      <c r="V395" s="377"/>
      <c r="W395" s="377"/>
    </row>
    <row r="396" spans="18:23">
      <c r="R396" s="377"/>
      <c r="S396" s="377"/>
      <c r="T396" s="377"/>
      <c r="U396" s="377"/>
      <c r="V396" s="377"/>
      <c r="W396" s="377"/>
    </row>
    <row r="397" spans="18:23">
      <c r="R397" s="377"/>
      <c r="S397" s="377"/>
      <c r="T397" s="377"/>
      <c r="U397" s="377"/>
      <c r="V397" s="377"/>
      <c r="W397" s="377"/>
    </row>
    <row r="398" spans="18:23">
      <c r="R398" s="377"/>
      <c r="S398" s="377"/>
      <c r="T398" s="377"/>
      <c r="U398" s="377"/>
      <c r="V398" s="377"/>
      <c r="W398" s="377"/>
    </row>
    <row r="399" spans="18:23">
      <c r="R399" s="377"/>
      <c r="S399" s="377"/>
      <c r="T399" s="377"/>
      <c r="U399" s="377"/>
      <c r="V399" s="377"/>
      <c r="W399" s="377"/>
    </row>
    <row r="400" spans="18:23">
      <c r="R400" s="377"/>
      <c r="S400" s="377"/>
      <c r="T400" s="377"/>
      <c r="U400" s="377"/>
      <c r="V400" s="377"/>
      <c r="W400" s="377"/>
    </row>
    <row r="401" spans="18:23">
      <c r="R401" s="377"/>
      <c r="S401" s="377"/>
      <c r="T401" s="377"/>
      <c r="U401" s="377"/>
      <c r="V401" s="377"/>
      <c r="W401" s="377"/>
    </row>
    <row r="402" spans="18:23">
      <c r="R402" s="377"/>
      <c r="S402" s="377"/>
      <c r="T402" s="377"/>
      <c r="U402" s="377"/>
      <c r="V402" s="377"/>
      <c r="W402" s="377"/>
    </row>
    <row r="403" spans="18:23">
      <c r="R403" s="377"/>
      <c r="S403" s="377"/>
      <c r="T403" s="377"/>
      <c r="U403" s="377"/>
      <c r="V403" s="377"/>
      <c r="W403" s="377"/>
    </row>
    <row r="404" spans="18:23">
      <c r="R404" s="377"/>
      <c r="S404" s="377"/>
      <c r="T404" s="377"/>
      <c r="U404" s="377"/>
      <c r="V404" s="377"/>
      <c r="W404" s="377"/>
    </row>
    <row r="405" spans="18:23">
      <c r="R405" s="377"/>
      <c r="S405" s="377"/>
      <c r="T405" s="377"/>
      <c r="U405" s="377"/>
      <c r="V405" s="377"/>
      <c r="W405" s="377"/>
    </row>
    <row r="406" spans="18:23">
      <c r="R406" s="377"/>
      <c r="S406" s="377"/>
      <c r="T406" s="377"/>
      <c r="U406" s="377"/>
      <c r="V406" s="377"/>
      <c r="W406" s="377"/>
    </row>
    <row r="407" spans="18:23">
      <c r="R407" s="377"/>
      <c r="S407" s="377"/>
      <c r="T407" s="377"/>
      <c r="U407" s="377"/>
      <c r="V407" s="377"/>
      <c r="W407" s="377"/>
    </row>
    <row r="408" spans="18:23">
      <c r="R408" s="377"/>
      <c r="S408" s="377"/>
      <c r="T408" s="377"/>
      <c r="U408" s="377"/>
      <c r="V408" s="377"/>
      <c r="W408" s="377"/>
    </row>
    <row r="409" spans="18:23">
      <c r="R409" s="377"/>
      <c r="S409" s="377"/>
      <c r="T409" s="377"/>
      <c r="U409" s="377"/>
      <c r="V409" s="377"/>
      <c r="W409" s="377"/>
    </row>
    <row r="410" spans="18:23">
      <c r="R410" s="377"/>
      <c r="S410" s="377"/>
      <c r="T410" s="377"/>
      <c r="U410" s="377"/>
      <c r="V410" s="377"/>
      <c r="W410" s="377"/>
    </row>
    <row r="411" spans="18:23">
      <c r="R411" s="377"/>
      <c r="S411" s="377"/>
      <c r="T411" s="377"/>
      <c r="U411" s="377"/>
      <c r="V411" s="377"/>
      <c r="W411" s="377"/>
    </row>
    <row r="412" spans="18:23">
      <c r="R412" s="377"/>
      <c r="S412" s="377"/>
      <c r="T412" s="377"/>
      <c r="U412" s="377"/>
      <c r="V412" s="377"/>
      <c r="W412" s="377"/>
    </row>
    <row r="413" spans="18:23">
      <c r="R413" s="377"/>
      <c r="S413" s="377"/>
      <c r="T413" s="377"/>
      <c r="U413" s="377"/>
      <c r="V413" s="377"/>
      <c r="W413" s="377"/>
    </row>
    <row r="414" spans="18:23">
      <c r="R414" s="377"/>
      <c r="S414" s="377"/>
      <c r="T414" s="377"/>
      <c r="U414" s="377"/>
      <c r="V414" s="377"/>
      <c r="W414" s="377"/>
    </row>
    <row r="415" spans="18:23">
      <c r="R415" s="377"/>
      <c r="S415" s="377"/>
      <c r="T415" s="377"/>
      <c r="U415" s="377"/>
      <c r="V415" s="377"/>
      <c r="W415" s="377"/>
    </row>
    <row r="416" spans="18:23">
      <c r="R416" s="377"/>
      <c r="S416" s="377"/>
      <c r="T416" s="377"/>
      <c r="U416" s="377"/>
      <c r="V416" s="377"/>
      <c r="W416" s="377"/>
    </row>
    <row r="417" spans="18:23">
      <c r="R417" s="377"/>
      <c r="S417" s="377"/>
      <c r="T417" s="377"/>
      <c r="U417" s="377"/>
      <c r="V417" s="377"/>
      <c r="W417" s="377"/>
    </row>
    <row r="418" spans="18:23">
      <c r="R418" s="377"/>
      <c r="S418" s="377"/>
      <c r="T418" s="377"/>
      <c r="U418" s="377"/>
      <c r="V418" s="377"/>
      <c r="W418" s="377"/>
    </row>
    <row r="419" spans="18:23">
      <c r="R419" s="377"/>
      <c r="S419" s="377"/>
      <c r="T419" s="377"/>
      <c r="U419" s="377"/>
      <c r="V419" s="377"/>
      <c r="W419" s="377"/>
    </row>
    <row r="420" spans="18:23">
      <c r="R420" s="377"/>
      <c r="S420" s="377"/>
      <c r="T420" s="377"/>
      <c r="U420" s="377"/>
      <c r="V420" s="377"/>
      <c r="W420" s="377"/>
    </row>
    <row r="421" spans="18:23">
      <c r="R421" s="377"/>
      <c r="S421" s="377"/>
      <c r="T421" s="377"/>
      <c r="U421" s="377"/>
      <c r="V421" s="377"/>
      <c r="W421" s="377"/>
    </row>
    <row r="422" spans="18:23">
      <c r="R422" s="377"/>
      <c r="S422" s="377"/>
      <c r="T422" s="377"/>
      <c r="U422" s="377"/>
      <c r="V422" s="377"/>
      <c r="W422" s="377"/>
    </row>
    <row r="423" spans="18:23">
      <c r="R423" s="377"/>
      <c r="S423" s="377"/>
      <c r="T423" s="377"/>
      <c r="U423" s="377"/>
      <c r="V423" s="377"/>
      <c r="W423" s="377"/>
    </row>
    <row r="424" spans="18:23">
      <c r="R424" s="377"/>
      <c r="S424" s="377"/>
      <c r="T424" s="377"/>
      <c r="U424" s="377"/>
      <c r="V424" s="377"/>
      <c r="W424" s="377"/>
    </row>
    <row r="425" spans="18:23">
      <c r="R425" s="377"/>
      <c r="S425" s="377"/>
      <c r="T425" s="377"/>
      <c r="U425" s="377"/>
      <c r="V425" s="377"/>
      <c r="W425" s="377"/>
    </row>
    <row r="426" spans="18:23">
      <c r="R426" s="377"/>
      <c r="S426" s="377"/>
      <c r="T426" s="377"/>
      <c r="U426" s="377"/>
      <c r="V426" s="377"/>
      <c r="W426" s="377"/>
    </row>
    <row r="427" spans="18:23">
      <c r="R427" s="377"/>
      <c r="S427" s="377"/>
      <c r="T427" s="377"/>
      <c r="U427" s="377"/>
      <c r="V427" s="377"/>
      <c r="W427" s="377"/>
    </row>
    <row r="428" spans="18:23">
      <c r="R428" s="377"/>
      <c r="S428" s="377"/>
      <c r="T428" s="377"/>
      <c r="U428" s="377"/>
      <c r="V428" s="377"/>
      <c r="W428" s="377"/>
    </row>
    <row r="429" spans="18:23">
      <c r="R429" s="377"/>
      <c r="S429" s="377"/>
      <c r="T429" s="377"/>
      <c r="U429" s="377"/>
      <c r="V429" s="377"/>
      <c r="W429" s="377"/>
    </row>
    <row r="430" spans="18:23">
      <c r="R430" s="377"/>
      <c r="S430" s="377"/>
      <c r="T430" s="377"/>
      <c r="U430" s="377"/>
      <c r="V430" s="377"/>
      <c r="W430" s="377"/>
    </row>
    <row r="431" spans="18:23">
      <c r="R431" s="377"/>
      <c r="S431" s="377"/>
      <c r="T431" s="377"/>
      <c r="U431" s="377"/>
      <c r="V431" s="377"/>
      <c r="W431" s="377"/>
    </row>
    <row r="432" spans="18:23">
      <c r="R432" s="377"/>
      <c r="S432" s="377"/>
      <c r="T432" s="377"/>
      <c r="U432" s="377"/>
      <c r="V432" s="377"/>
      <c r="W432" s="377"/>
    </row>
    <row r="433" spans="18:23">
      <c r="R433" s="377"/>
      <c r="S433" s="377"/>
      <c r="T433" s="377"/>
      <c r="U433" s="377"/>
      <c r="V433" s="377"/>
      <c r="W433" s="377"/>
    </row>
    <row r="434" spans="18:23">
      <c r="R434" s="377"/>
      <c r="S434" s="377"/>
      <c r="T434" s="377"/>
      <c r="U434" s="377"/>
      <c r="V434" s="377"/>
      <c r="W434" s="377"/>
    </row>
    <row r="435" spans="18:23">
      <c r="R435" s="377"/>
      <c r="S435" s="377"/>
      <c r="T435" s="377"/>
      <c r="U435" s="377"/>
      <c r="V435" s="377"/>
      <c r="W435" s="377"/>
    </row>
    <row r="436" spans="18:23">
      <c r="R436" s="377"/>
      <c r="S436" s="377"/>
      <c r="T436" s="377"/>
      <c r="U436" s="377"/>
      <c r="V436" s="377"/>
      <c r="W436" s="377"/>
    </row>
    <row r="437" spans="18:23">
      <c r="R437" s="377"/>
      <c r="S437" s="377"/>
      <c r="T437" s="377"/>
      <c r="U437" s="377"/>
      <c r="V437" s="377"/>
      <c r="W437" s="377"/>
    </row>
    <row r="438" spans="18:23">
      <c r="R438" s="377"/>
      <c r="S438" s="377"/>
      <c r="T438" s="377"/>
      <c r="U438" s="377"/>
      <c r="V438" s="377"/>
      <c r="W438" s="377"/>
    </row>
    <row r="439" spans="18:23">
      <c r="R439" s="377"/>
      <c r="S439" s="377"/>
      <c r="T439" s="377"/>
      <c r="U439" s="377"/>
      <c r="V439" s="377"/>
      <c r="W439" s="377"/>
    </row>
    <row r="440" spans="18:23">
      <c r="R440" s="377"/>
      <c r="S440" s="377"/>
      <c r="T440" s="377"/>
      <c r="U440" s="377"/>
      <c r="V440" s="377"/>
      <c r="W440" s="377"/>
    </row>
    <row r="441" spans="18:23">
      <c r="R441" s="377"/>
      <c r="S441" s="377"/>
      <c r="T441" s="377"/>
      <c r="U441" s="377"/>
      <c r="V441" s="377"/>
      <c r="W441" s="377"/>
    </row>
    <row r="442" spans="18:23">
      <c r="R442" s="377"/>
      <c r="S442" s="377"/>
      <c r="T442" s="377"/>
      <c r="U442" s="377"/>
      <c r="V442" s="377"/>
      <c r="W442" s="377"/>
    </row>
    <row r="443" spans="18:23">
      <c r="R443" s="377"/>
      <c r="S443" s="377"/>
      <c r="T443" s="377"/>
      <c r="U443" s="377"/>
      <c r="V443" s="377"/>
      <c r="W443" s="377"/>
    </row>
    <row r="444" spans="18:23">
      <c r="R444" s="377"/>
      <c r="S444" s="377"/>
      <c r="T444" s="377"/>
      <c r="U444" s="377"/>
      <c r="V444" s="377"/>
      <c r="W444" s="377"/>
    </row>
    <row r="445" spans="18:23">
      <c r="R445" s="377"/>
      <c r="S445" s="377"/>
      <c r="T445" s="377"/>
      <c r="U445" s="377"/>
      <c r="V445" s="377"/>
      <c r="W445" s="377"/>
    </row>
    <row r="446" spans="18:23">
      <c r="R446" s="377"/>
      <c r="S446" s="377"/>
      <c r="T446" s="377"/>
      <c r="U446" s="377"/>
      <c r="V446" s="377"/>
      <c r="W446" s="377"/>
    </row>
    <row r="447" spans="18:23">
      <c r="R447" s="377"/>
      <c r="S447" s="377"/>
      <c r="T447" s="377"/>
      <c r="U447" s="377"/>
      <c r="V447" s="377"/>
      <c r="W447" s="377"/>
    </row>
    <row r="448" spans="18:23">
      <c r="R448" s="377"/>
      <c r="S448" s="377"/>
      <c r="T448" s="377"/>
      <c r="U448" s="377"/>
      <c r="V448" s="377"/>
      <c r="W448" s="377"/>
    </row>
    <row r="449" spans="18:23">
      <c r="R449" s="377"/>
      <c r="S449" s="377"/>
      <c r="T449" s="377"/>
      <c r="U449" s="377"/>
      <c r="V449" s="377"/>
      <c r="W449" s="377"/>
    </row>
    <row r="450" spans="18:23">
      <c r="R450" s="377"/>
      <c r="S450" s="377"/>
      <c r="T450" s="377"/>
      <c r="U450" s="377"/>
      <c r="V450" s="377"/>
      <c r="W450" s="377"/>
    </row>
    <row r="451" spans="18:23">
      <c r="R451" s="377"/>
      <c r="S451" s="377"/>
      <c r="T451" s="377"/>
      <c r="U451" s="377"/>
      <c r="V451" s="377"/>
      <c r="W451" s="377"/>
    </row>
    <row r="452" spans="18:23">
      <c r="R452" s="377"/>
      <c r="S452" s="377"/>
      <c r="T452" s="377"/>
      <c r="U452" s="377"/>
      <c r="V452" s="377"/>
      <c r="W452" s="377"/>
    </row>
    <row r="453" spans="18:23">
      <c r="R453" s="377"/>
      <c r="S453" s="377"/>
      <c r="T453" s="377"/>
      <c r="U453" s="377"/>
      <c r="V453" s="377"/>
      <c r="W453" s="377"/>
    </row>
    <row r="454" spans="18:23">
      <c r="R454" s="377"/>
      <c r="S454" s="377"/>
      <c r="T454" s="377"/>
      <c r="U454" s="377"/>
      <c r="V454" s="377"/>
      <c r="W454" s="377"/>
    </row>
    <row r="455" spans="18:23">
      <c r="R455" s="377"/>
      <c r="S455" s="377"/>
      <c r="T455" s="377"/>
      <c r="U455" s="377"/>
      <c r="V455" s="377"/>
      <c r="W455" s="377"/>
    </row>
    <row r="456" spans="18:23">
      <c r="R456" s="377"/>
      <c r="S456" s="377"/>
      <c r="T456" s="377"/>
      <c r="U456" s="377"/>
      <c r="V456" s="377"/>
      <c r="W456" s="377"/>
    </row>
    <row r="457" spans="18:23">
      <c r="R457" s="377"/>
      <c r="S457" s="377"/>
      <c r="T457" s="377"/>
      <c r="U457" s="377"/>
      <c r="V457" s="377"/>
      <c r="W457" s="377"/>
    </row>
    <row r="458" spans="18:23">
      <c r="R458" s="377"/>
      <c r="S458" s="377"/>
      <c r="T458" s="377"/>
      <c r="U458" s="377"/>
      <c r="V458" s="377"/>
      <c r="W458" s="377"/>
    </row>
    <row r="459" spans="18:23">
      <c r="R459" s="377"/>
      <c r="S459" s="377"/>
      <c r="T459" s="377"/>
      <c r="U459" s="377"/>
      <c r="V459" s="377"/>
      <c r="W459" s="377"/>
    </row>
    <row r="460" spans="18:23">
      <c r="R460" s="377"/>
      <c r="S460" s="377"/>
      <c r="T460" s="377"/>
      <c r="U460" s="377"/>
      <c r="V460" s="377"/>
      <c r="W460" s="377"/>
    </row>
    <row r="461" spans="18:23">
      <c r="R461" s="377"/>
      <c r="S461" s="377"/>
      <c r="T461" s="377"/>
      <c r="U461" s="377"/>
      <c r="V461" s="377"/>
      <c r="W461" s="377"/>
    </row>
    <row r="462" spans="18:23">
      <c r="R462" s="377"/>
      <c r="S462" s="377"/>
      <c r="T462" s="377"/>
      <c r="U462" s="377"/>
      <c r="V462" s="377"/>
      <c r="W462" s="377"/>
    </row>
    <row r="463" spans="18:23">
      <c r="R463" s="377"/>
      <c r="S463" s="377"/>
      <c r="T463" s="377"/>
      <c r="U463" s="377"/>
      <c r="V463" s="377"/>
      <c r="W463" s="377"/>
    </row>
    <row r="464" spans="18:23">
      <c r="R464" s="377"/>
      <c r="S464" s="377"/>
      <c r="T464" s="377"/>
      <c r="U464" s="377"/>
      <c r="V464" s="377"/>
      <c r="W464" s="377"/>
    </row>
    <row r="465" spans="18:23">
      <c r="R465" s="377"/>
      <c r="S465" s="377"/>
      <c r="T465" s="377"/>
      <c r="U465" s="377"/>
      <c r="V465" s="377"/>
      <c r="W465" s="377"/>
    </row>
    <row r="466" spans="18:23">
      <c r="R466" s="377"/>
      <c r="S466" s="377"/>
      <c r="T466" s="377"/>
      <c r="U466" s="377"/>
      <c r="V466" s="377"/>
      <c r="W466" s="377"/>
    </row>
    <row r="467" spans="18:23">
      <c r="R467" s="377"/>
      <c r="S467" s="377"/>
      <c r="T467" s="377"/>
      <c r="U467" s="377"/>
      <c r="V467" s="377"/>
      <c r="W467" s="377"/>
    </row>
    <row r="468" spans="18:23">
      <c r="R468" s="377"/>
      <c r="S468" s="377"/>
      <c r="T468" s="377"/>
      <c r="U468" s="377"/>
      <c r="V468" s="377"/>
      <c r="W468" s="377"/>
    </row>
    <row r="469" spans="18:23">
      <c r="R469" s="377"/>
      <c r="S469" s="377"/>
      <c r="T469" s="377"/>
      <c r="U469" s="377"/>
      <c r="V469" s="377"/>
      <c r="W469" s="377"/>
    </row>
    <row r="470" spans="18:23">
      <c r="R470" s="377"/>
      <c r="S470" s="377"/>
      <c r="T470" s="377"/>
      <c r="U470" s="377"/>
      <c r="V470" s="377"/>
      <c r="W470" s="377"/>
    </row>
    <row r="471" spans="18:23">
      <c r="R471" s="377"/>
      <c r="S471" s="377"/>
      <c r="T471" s="377"/>
      <c r="U471" s="377"/>
      <c r="V471" s="377"/>
      <c r="W471" s="377"/>
    </row>
    <row r="472" spans="18:23">
      <c r="R472" s="377"/>
      <c r="S472" s="377"/>
      <c r="T472" s="377"/>
      <c r="U472" s="377"/>
      <c r="V472" s="377"/>
      <c r="W472" s="377"/>
    </row>
    <row r="473" spans="18:23">
      <c r="R473" s="377"/>
      <c r="S473" s="377"/>
      <c r="T473" s="377"/>
      <c r="U473" s="377"/>
      <c r="V473" s="377"/>
      <c r="W473" s="377"/>
    </row>
    <row r="474" spans="18:23">
      <c r="R474" s="377"/>
      <c r="S474" s="377"/>
      <c r="T474" s="377"/>
      <c r="U474" s="377"/>
      <c r="V474" s="377"/>
      <c r="W474" s="377"/>
    </row>
    <row r="475" spans="18:23">
      <c r="R475" s="377"/>
      <c r="S475" s="377"/>
      <c r="T475" s="377"/>
      <c r="U475" s="377"/>
      <c r="V475" s="377"/>
      <c r="W475" s="377"/>
    </row>
    <row r="476" spans="18:23">
      <c r="R476" s="377"/>
      <c r="S476" s="377"/>
      <c r="T476" s="377"/>
      <c r="U476" s="377"/>
      <c r="V476" s="377"/>
      <c r="W476" s="377"/>
    </row>
    <row r="477" spans="18:23">
      <c r="R477" s="377"/>
      <c r="S477" s="377"/>
      <c r="T477" s="377"/>
      <c r="U477" s="377"/>
      <c r="V477" s="377"/>
      <c r="W477" s="377"/>
    </row>
    <row r="478" spans="18:23">
      <c r="R478" s="377"/>
      <c r="S478" s="377"/>
      <c r="T478" s="377"/>
      <c r="U478" s="377"/>
      <c r="V478" s="377"/>
      <c r="W478" s="377"/>
    </row>
    <row r="479" spans="18:23">
      <c r="R479" s="377"/>
      <c r="S479" s="377"/>
      <c r="T479" s="377"/>
      <c r="U479" s="377"/>
      <c r="V479" s="377"/>
      <c r="W479" s="377"/>
    </row>
    <row r="480" spans="18:23">
      <c r="R480" s="377"/>
      <c r="S480" s="377"/>
      <c r="T480" s="377"/>
      <c r="U480" s="377"/>
      <c r="V480" s="377"/>
      <c r="W480" s="377"/>
    </row>
    <row r="481" spans="18:23">
      <c r="R481" s="377"/>
      <c r="S481" s="377"/>
      <c r="T481" s="377"/>
      <c r="U481" s="377"/>
      <c r="V481" s="377"/>
      <c r="W481" s="377"/>
    </row>
    <row r="482" spans="18:23">
      <c r="R482" s="377"/>
      <c r="S482" s="377"/>
      <c r="T482" s="377"/>
      <c r="U482" s="377"/>
      <c r="V482" s="377"/>
      <c r="W482" s="377"/>
    </row>
    <row r="483" spans="18:23">
      <c r="R483" s="377"/>
      <c r="S483" s="377"/>
      <c r="T483" s="377"/>
      <c r="U483" s="377"/>
      <c r="V483" s="377"/>
      <c r="W483" s="377"/>
    </row>
    <row r="484" spans="18:23">
      <c r="R484" s="377"/>
      <c r="S484" s="377"/>
      <c r="T484" s="377"/>
      <c r="U484" s="377"/>
      <c r="V484" s="377"/>
      <c r="W484" s="377"/>
    </row>
    <row r="485" spans="18:23">
      <c r="R485" s="377"/>
      <c r="S485" s="377"/>
      <c r="T485" s="377"/>
      <c r="U485" s="377"/>
      <c r="V485" s="377"/>
      <c r="W485" s="377"/>
    </row>
    <row r="486" spans="18:23">
      <c r="R486" s="377"/>
      <c r="S486" s="377"/>
      <c r="T486" s="377"/>
      <c r="U486" s="377"/>
      <c r="V486" s="377"/>
      <c r="W486" s="377"/>
    </row>
    <row r="487" spans="18:23">
      <c r="R487" s="377"/>
      <c r="S487" s="377"/>
      <c r="T487" s="377"/>
      <c r="U487" s="377"/>
      <c r="V487" s="377"/>
      <c r="W487" s="377"/>
    </row>
    <row r="488" spans="18:23">
      <c r="R488" s="377"/>
      <c r="S488" s="377"/>
      <c r="T488" s="377"/>
      <c r="U488" s="377"/>
      <c r="V488" s="377"/>
      <c r="W488" s="377"/>
    </row>
    <row r="489" spans="18:23">
      <c r="R489" s="377"/>
      <c r="S489" s="377"/>
      <c r="T489" s="377"/>
      <c r="U489" s="377"/>
      <c r="V489" s="377"/>
      <c r="W489" s="377"/>
    </row>
    <row r="490" spans="18:23">
      <c r="R490" s="377"/>
      <c r="S490" s="377"/>
      <c r="T490" s="377"/>
      <c r="U490" s="377"/>
      <c r="V490" s="377"/>
      <c r="W490" s="377"/>
    </row>
    <row r="491" spans="18:23">
      <c r="R491" s="377"/>
      <c r="S491" s="377"/>
      <c r="T491" s="377"/>
      <c r="U491" s="377"/>
      <c r="V491" s="377"/>
      <c r="W491" s="377"/>
    </row>
    <row r="492" spans="18:23">
      <c r="R492" s="377"/>
      <c r="S492" s="377"/>
      <c r="T492" s="377"/>
      <c r="U492" s="377"/>
      <c r="V492" s="377"/>
      <c r="W492" s="377"/>
    </row>
    <row r="493" spans="18:23">
      <c r="R493" s="377"/>
      <c r="S493" s="377"/>
      <c r="T493" s="377"/>
      <c r="U493" s="377"/>
      <c r="V493" s="377"/>
      <c r="W493" s="377"/>
    </row>
    <row r="494" spans="18:23">
      <c r="R494" s="377"/>
      <c r="S494" s="377"/>
      <c r="T494" s="377"/>
      <c r="U494" s="377"/>
      <c r="V494" s="377"/>
      <c r="W494" s="377"/>
    </row>
    <row r="495" spans="18:23">
      <c r="R495" s="377"/>
      <c r="S495" s="377"/>
      <c r="T495" s="377"/>
      <c r="U495" s="377"/>
      <c r="V495" s="377"/>
      <c r="W495" s="377"/>
    </row>
    <row r="496" spans="18:23">
      <c r="R496" s="377"/>
      <c r="S496" s="377"/>
      <c r="T496" s="377"/>
      <c r="U496" s="377"/>
      <c r="V496" s="377"/>
      <c r="W496" s="377"/>
    </row>
    <row r="497" spans="18:23">
      <c r="R497" s="377"/>
      <c r="S497" s="377"/>
      <c r="T497" s="377"/>
      <c r="U497" s="377"/>
      <c r="V497" s="377"/>
      <c r="W497" s="377"/>
    </row>
    <row r="498" spans="18:23">
      <c r="R498" s="377"/>
      <c r="S498" s="377"/>
      <c r="T498" s="377"/>
      <c r="U498" s="377"/>
      <c r="V498" s="377"/>
      <c r="W498" s="377"/>
    </row>
    <row r="499" spans="18:23">
      <c r="R499" s="377"/>
      <c r="S499" s="377"/>
      <c r="T499" s="377"/>
      <c r="U499" s="377"/>
      <c r="V499" s="377"/>
      <c r="W499" s="377"/>
    </row>
    <row r="500" spans="18:23">
      <c r="R500" s="377"/>
      <c r="S500" s="377"/>
      <c r="T500" s="377"/>
      <c r="U500" s="377"/>
      <c r="V500" s="377"/>
      <c r="W500" s="377"/>
    </row>
    <row r="501" spans="18:23">
      <c r="R501" s="377"/>
      <c r="S501" s="377"/>
      <c r="T501" s="377"/>
      <c r="U501" s="377"/>
      <c r="V501" s="377"/>
      <c r="W501" s="377"/>
    </row>
    <row r="502" spans="18:23">
      <c r="R502" s="377"/>
      <c r="S502" s="377"/>
      <c r="T502" s="377"/>
      <c r="U502" s="377"/>
      <c r="V502" s="377"/>
      <c r="W502" s="377"/>
    </row>
    <row r="503" spans="18:23">
      <c r="R503" s="377"/>
      <c r="S503" s="377"/>
      <c r="T503" s="377"/>
      <c r="U503" s="377"/>
      <c r="V503" s="377"/>
      <c r="W503" s="377"/>
    </row>
    <row r="504" spans="18:23">
      <c r="R504" s="377"/>
      <c r="S504" s="377"/>
      <c r="T504" s="377"/>
      <c r="U504" s="377"/>
      <c r="V504" s="377"/>
      <c r="W504" s="377"/>
    </row>
    <row r="505" spans="18:23">
      <c r="R505" s="377"/>
      <c r="S505" s="377"/>
      <c r="T505" s="377"/>
      <c r="U505" s="377"/>
      <c r="V505" s="377"/>
      <c r="W505" s="377"/>
    </row>
    <row r="506" spans="18:23">
      <c r="R506" s="377"/>
      <c r="S506" s="377"/>
      <c r="T506" s="377"/>
      <c r="U506" s="377"/>
      <c r="V506" s="377"/>
      <c r="W506" s="377"/>
    </row>
    <row r="507" spans="18:23">
      <c r="R507" s="377"/>
      <c r="S507" s="377"/>
      <c r="T507" s="377"/>
      <c r="U507" s="377"/>
      <c r="V507" s="377"/>
      <c r="W507" s="377"/>
    </row>
    <row r="508" spans="18:23">
      <c r="R508" s="377"/>
      <c r="S508" s="377"/>
      <c r="T508" s="377"/>
      <c r="U508" s="377"/>
      <c r="V508" s="377"/>
      <c r="W508" s="377"/>
    </row>
    <row r="509" spans="18:23">
      <c r="R509" s="377"/>
      <c r="S509" s="377"/>
      <c r="T509" s="377"/>
      <c r="U509" s="377"/>
      <c r="V509" s="377"/>
      <c r="W509" s="377"/>
    </row>
    <row r="510" spans="18:23">
      <c r="R510" s="377"/>
      <c r="S510" s="377"/>
      <c r="T510" s="377"/>
      <c r="U510" s="377"/>
      <c r="V510" s="377"/>
      <c r="W510" s="377"/>
    </row>
    <row r="511" spans="18:23">
      <c r="R511" s="377"/>
      <c r="S511" s="377"/>
      <c r="T511" s="377"/>
      <c r="U511" s="377"/>
      <c r="V511" s="377"/>
      <c r="W511" s="377"/>
    </row>
    <row r="512" spans="18:23">
      <c r="R512" s="377"/>
      <c r="S512" s="377"/>
      <c r="T512" s="377"/>
      <c r="U512" s="377"/>
      <c r="V512" s="377"/>
      <c r="W512" s="377"/>
    </row>
    <row r="513" spans="18:23">
      <c r="R513" s="377"/>
      <c r="S513" s="377"/>
      <c r="T513" s="377"/>
      <c r="U513" s="377"/>
      <c r="V513" s="377"/>
      <c r="W513" s="377"/>
    </row>
    <row r="514" spans="18:23">
      <c r="R514" s="377"/>
      <c r="S514" s="377"/>
      <c r="T514" s="377"/>
      <c r="U514" s="377"/>
      <c r="V514" s="377"/>
      <c r="W514" s="377"/>
    </row>
    <row r="515" spans="18:23">
      <c r="R515" s="377"/>
      <c r="S515" s="377"/>
      <c r="T515" s="377"/>
      <c r="U515" s="377"/>
      <c r="V515" s="377"/>
      <c r="W515" s="377"/>
    </row>
    <row r="516" spans="18:23">
      <c r="R516" s="377"/>
      <c r="S516" s="377"/>
      <c r="T516" s="377"/>
      <c r="U516" s="377"/>
      <c r="V516" s="377"/>
      <c r="W516" s="377"/>
    </row>
    <row r="517" spans="18:23">
      <c r="R517" s="377"/>
      <c r="S517" s="377"/>
      <c r="T517" s="377"/>
      <c r="U517" s="377"/>
      <c r="V517" s="377"/>
      <c r="W517" s="377"/>
    </row>
    <row r="518" spans="18:23">
      <c r="R518" s="377"/>
      <c r="S518" s="377"/>
      <c r="T518" s="377"/>
      <c r="U518" s="377"/>
      <c r="V518" s="377"/>
      <c r="W518" s="377"/>
    </row>
    <row r="519" spans="18:23">
      <c r="R519" s="377"/>
      <c r="S519" s="377"/>
      <c r="T519" s="377"/>
      <c r="U519" s="377"/>
      <c r="V519" s="377"/>
      <c r="W519" s="377"/>
    </row>
    <row r="520" spans="18:23">
      <c r="R520" s="377"/>
      <c r="S520" s="377"/>
      <c r="T520" s="377"/>
      <c r="U520" s="377"/>
      <c r="V520" s="377"/>
      <c r="W520" s="377"/>
    </row>
  </sheetData>
  <pageMargins left="0.7" right="0.7" top="0.75" bottom="0.75" header="0.3" footer="0.3"/>
  <pageSetup orientation="portrait" r:id="rId1"/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B426F1-725E-4FBD-B4DE-B3142ABCE005}">
  <sheetPr>
    <tabColor rgb="FFFFE389"/>
  </sheetPr>
  <dimension ref="A1:W100"/>
  <sheetViews>
    <sheetView showGridLines="0" zoomScale="90" zoomScaleNormal="90" workbookViewId="0">
      <pane xSplit="2" ySplit="3" topLeftCell="C4" activePane="bottomRight" state="frozen"/>
      <selection pane="topRight" activeCell="C1" sqref="C1"/>
      <selection pane="bottomLeft" activeCell="A3" sqref="A3"/>
      <selection pane="bottomRight" activeCell="G22" sqref="G22"/>
    </sheetView>
  </sheetViews>
  <sheetFormatPr baseColWidth="10" defaultRowHeight="13.2"/>
  <cols>
    <col min="1" max="1" width="11.5546875" style="154"/>
    <col min="2" max="2" width="15.88671875" style="154" customWidth="1"/>
    <col min="3" max="3" width="2.33203125" style="154" customWidth="1"/>
    <col min="4" max="4" width="11.5546875" style="129" customWidth="1"/>
    <col min="5" max="9" width="11.5546875" style="129"/>
    <col min="10" max="10" width="11.5546875" style="154"/>
    <col min="11" max="11" width="2.77734375" style="154" customWidth="1"/>
    <col min="12" max="12" width="2.33203125" style="154" customWidth="1"/>
    <col min="13" max="16384" width="11.5546875" style="154"/>
  </cols>
  <sheetData>
    <row r="1" spans="1:23">
      <c r="A1" s="166" t="s">
        <v>283</v>
      </c>
      <c r="B1" s="166"/>
      <c r="C1" s="173"/>
      <c r="D1" s="63"/>
      <c r="E1" s="63"/>
      <c r="F1" s="119"/>
      <c r="G1" s="119"/>
      <c r="H1" s="119"/>
      <c r="I1" s="119"/>
      <c r="J1" s="191" t="s">
        <v>274</v>
      </c>
      <c r="K1" s="63"/>
      <c r="L1" s="173"/>
      <c r="M1" s="63"/>
      <c r="N1" s="63"/>
      <c r="O1" s="63"/>
      <c r="P1" s="63"/>
      <c r="Q1" s="63"/>
      <c r="R1" s="63"/>
      <c r="S1" s="63"/>
      <c r="T1" s="63"/>
      <c r="U1" s="63"/>
      <c r="V1" s="63"/>
      <c r="W1" s="63"/>
    </row>
    <row r="2" spans="1:23">
      <c r="A2" s="63"/>
      <c r="B2" s="63"/>
      <c r="C2" s="173"/>
      <c r="D2" s="159"/>
      <c r="E2" s="82"/>
      <c r="F2" s="119"/>
      <c r="G2" s="119"/>
      <c r="H2" s="119"/>
      <c r="I2" s="159" t="s">
        <v>329</v>
      </c>
      <c r="J2" s="63"/>
      <c r="K2" s="63"/>
      <c r="L2" s="173"/>
      <c r="M2" s="63"/>
      <c r="N2" s="63"/>
      <c r="O2" s="63"/>
      <c r="P2" s="63"/>
      <c r="Q2" s="63"/>
      <c r="R2" s="63"/>
      <c r="S2" s="63"/>
      <c r="T2" s="63"/>
      <c r="U2" s="63"/>
      <c r="V2" s="63"/>
      <c r="W2" s="63"/>
    </row>
    <row r="3" spans="1:23" ht="15.6">
      <c r="A3" s="82" t="s">
        <v>380</v>
      </c>
      <c r="B3" s="82"/>
      <c r="D3" s="180" t="s">
        <v>268</v>
      </c>
      <c r="E3" s="180" t="s">
        <v>269</v>
      </c>
      <c r="F3" s="159" t="s">
        <v>270</v>
      </c>
      <c r="G3" s="161" t="s">
        <v>280</v>
      </c>
      <c r="H3" s="197" t="s">
        <v>277</v>
      </c>
      <c r="I3" s="198" t="s">
        <v>278</v>
      </c>
      <c r="J3" s="167" t="s">
        <v>70</v>
      </c>
      <c r="K3" s="167"/>
      <c r="M3" s="63"/>
      <c r="N3" s="63"/>
      <c r="O3" s="63"/>
      <c r="P3" s="63"/>
      <c r="Q3" s="63"/>
      <c r="R3" s="63"/>
      <c r="S3" s="63"/>
      <c r="T3" s="63"/>
      <c r="U3" s="63"/>
      <c r="V3" s="63"/>
      <c r="W3" s="63"/>
    </row>
    <row r="5" spans="1:23">
      <c r="A5" s="69"/>
      <c r="B5" s="62"/>
      <c r="D5" s="446"/>
      <c r="E5" s="446"/>
      <c r="F5" s="63"/>
      <c r="G5" s="63"/>
      <c r="H5" s="63"/>
      <c r="I5" s="63"/>
      <c r="J5" s="63"/>
      <c r="K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</row>
    <row r="6" spans="1:23">
      <c r="A6" s="69" t="s">
        <v>264</v>
      </c>
      <c r="B6" s="62" t="s">
        <v>391</v>
      </c>
      <c r="C6" s="174"/>
      <c r="D6" s="447">
        <v>2.7E-2</v>
      </c>
      <c r="E6" s="447">
        <v>5.2999999999999999E-2</v>
      </c>
      <c r="F6" s="414">
        <f>E6-D6</f>
        <v>2.5999999999999999E-2</v>
      </c>
      <c r="G6" s="414">
        <f>D6+J6*F6</f>
        <v>3.6039252915081657E-2</v>
      </c>
      <c r="H6" s="169">
        <v>0.23499999999999999</v>
      </c>
      <c r="I6" s="168">
        <f>'Bloom Volatilities live'!D7/100</f>
        <v>0.1385630573248407</v>
      </c>
      <c r="J6" s="150">
        <f>I6^2/H6^2</f>
        <v>0.34766357365698669</v>
      </c>
      <c r="K6" s="63"/>
      <c r="M6" s="63"/>
      <c r="N6" s="63"/>
      <c r="O6" s="63"/>
      <c r="P6" s="63"/>
      <c r="Q6" s="63"/>
      <c r="R6" s="63"/>
      <c r="S6" s="63"/>
      <c r="T6" s="63"/>
      <c r="U6" s="63"/>
      <c r="V6" s="63"/>
      <c r="W6" s="63"/>
    </row>
    <row r="7" spans="1:23">
      <c r="A7" s="63"/>
      <c r="B7" s="62" t="s">
        <v>382</v>
      </c>
      <c r="C7" s="174"/>
      <c r="D7" s="169">
        <v>0.05</v>
      </c>
      <c r="E7" s="169">
        <v>0.06</v>
      </c>
      <c r="F7" s="414"/>
      <c r="G7" s="414"/>
      <c r="H7" s="199">
        <v>0.16400000000000001</v>
      </c>
      <c r="I7" s="152"/>
      <c r="J7" s="150"/>
      <c r="K7" s="63"/>
      <c r="M7" s="63"/>
      <c r="N7" s="63"/>
      <c r="O7" s="63"/>
      <c r="P7" s="63"/>
      <c r="Q7" s="63"/>
      <c r="R7" s="63"/>
      <c r="S7" s="63"/>
      <c r="T7" s="63"/>
      <c r="U7" s="63"/>
      <c r="V7" s="63"/>
      <c r="W7" s="63"/>
    </row>
    <row r="8" spans="1:23">
      <c r="A8" s="63"/>
      <c r="B8" s="62" t="s">
        <v>390</v>
      </c>
      <c r="C8" s="174"/>
      <c r="D8" s="169">
        <v>3.0000000000000001E-3</v>
      </c>
      <c r="E8" s="169"/>
      <c r="F8" s="414"/>
      <c r="G8" s="414"/>
      <c r="H8" s="199"/>
      <c r="I8" s="152"/>
      <c r="J8" s="150"/>
      <c r="K8" s="63"/>
      <c r="L8" s="174"/>
      <c r="M8" s="63"/>
      <c r="N8" s="63"/>
      <c r="O8" s="63"/>
      <c r="P8" s="63"/>
      <c r="Q8" s="63"/>
      <c r="R8" s="63"/>
      <c r="S8" s="63"/>
      <c r="T8" s="63"/>
      <c r="U8" s="63"/>
      <c r="V8" s="63"/>
      <c r="W8" s="63"/>
    </row>
    <row r="9" spans="1:23">
      <c r="A9" s="63"/>
      <c r="B9" s="62" t="s">
        <v>381</v>
      </c>
      <c r="C9" s="174"/>
      <c r="D9" s="152">
        <f>(1+D6)*(1+D7)-1</f>
        <v>7.834999999999992E-2</v>
      </c>
      <c r="E9" s="152">
        <f>(1+E6)*(1+E7)-1</f>
        <v>0.11617999999999995</v>
      </c>
      <c r="F9" s="414">
        <f>E9-D9</f>
        <v>3.783000000000003E-2</v>
      </c>
      <c r="G9" s="450">
        <f>D9+$J$6*F9</f>
        <v>9.1502112991443729E-2</v>
      </c>
      <c r="H9" s="152"/>
      <c r="I9" s="446"/>
      <c r="J9" s="150"/>
      <c r="K9" s="63"/>
      <c r="L9" s="174"/>
      <c r="M9" s="63"/>
      <c r="N9" s="63"/>
      <c r="O9" s="63"/>
      <c r="P9" s="63"/>
      <c r="Q9" s="63"/>
      <c r="R9" s="63"/>
      <c r="S9" s="63"/>
      <c r="T9" s="63"/>
      <c r="U9" s="63"/>
      <c r="V9" s="63"/>
      <c r="W9" s="63"/>
    </row>
    <row r="10" spans="1:23">
      <c r="A10" s="63"/>
      <c r="B10" s="69" t="s">
        <v>393</v>
      </c>
      <c r="C10" s="174"/>
      <c r="D10" s="152">
        <f>(1+D9)/(1+$D$8)-1</f>
        <v>7.5124626121635174E-2</v>
      </c>
      <c r="E10" s="152">
        <f>(1+E9)/(1+$D$8)-1</f>
        <v>0.11284147557328028</v>
      </c>
      <c r="F10" s="414">
        <f>E10-D10</f>
        <v>3.7716849451645107E-2</v>
      </c>
      <c r="G10" s="448">
        <f>D10+$J$6*F10</f>
        <v>8.8237400789076673E-2</v>
      </c>
      <c r="H10" s="152"/>
      <c r="I10" s="446"/>
      <c r="J10" s="150"/>
      <c r="K10" s="63"/>
      <c r="M10" s="63"/>
      <c r="N10" s="63"/>
      <c r="O10" s="63"/>
      <c r="P10" s="63"/>
      <c r="Q10" s="63"/>
      <c r="R10" s="63"/>
      <c r="S10" s="63"/>
      <c r="T10" s="63"/>
      <c r="U10" s="63"/>
      <c r="V10" s="63"/>
      <c r="W10" s="63"/>
    </row>
    <row r="11" spans="1:23">
      <c r="A11" s="63"/>
      <c r="B11" s="69"/>
      <c r="C11" s="174"/>
      <c r="D11" s="152"/>
      <c r="E11" s="152"/>
      <c r="F11" s="414"/>
      <c r="G11" s="195"/>
      <c r="H11" s="152"/>
      <c r="I11" s="152"/>
      <c r="J11" s="150"/>
      <c r="K11" s="63"/>
      <c r="M11" s="63"/>
      <c r="N11" s="63"/>
      <c r="O11" s="63"/>
      <c r="P11" s="63"/>
      <c r="Q11" s="63"/>
      <c r="R11" s="63"/>
      <c r="S11" s="63"/>
      <c r="T11" s="63"/>
      <c r="U11" s="63"/>
      <c r="V11" s="63"/>
      <c r="W11" s="63"/>
    </row>
    <row r="12" spans="1:23">
      <c r="A12" s="63"/>
      <c r="B12" s="72" t="s">
        <v>207</v>
      </c>
      <c r="C12" s="288"/>
      <c r="D12" s="431">
        <v>5.0000000000000001E-3</v>
      </c>
      <c r="E12" s="431">
        <v>1.6E-2</v>
      </c>
      <c r="F12" s="415">
        <f>E12-D12</f>
        <v>1.0999999999999999E-2</v>
      </c>
      <c r="G12" s="432">
        <f>D12+F12*J12</f>
        <v>6.7600000000000004E-3</v>
      </c>
      <c r="H12" s="431">
        <v>0.15</v>
      </c>
      <c r="I12" s="433">
        <v>0.06</v>
      </c>
      <c r="J12" s="316">
        <f>I12^2/H12^2</f>
        <v>0.16</v>
      </c>
      <c r="K12" s="63"/>
      <c r="L12" s="174"/>
      <c r="M12" s="64"/>
      <c r="N12" s="64"/>
      <c r="O12" s="63"/>
      <c r="P12" s="63"/>
      <c r="Q12" s="63"/>
      <c r="R12" s="63"/>
      <c r="S12" s="63"/>
      <c r="T12" s="63"/>
      <c r="U12" s="63"/>
      <c r="V12" s="63"/>
      <c r="W12" s="63"/>
    </row>
    <row r="13" spans="1:23">
      <c r="A13" s="63"/>
      <c r="B13" s="72" t="s">
        <v>209</v>
      </c>
      <c r="C13" s="174"/>
      <c r="D13" s="415">
        <f>(1+D12)*(1+D7)-1</f>
        <v>5.5250000000000021E-2</v>
      </c>
      <c r="E13" s="415">
        <f>(1+E12)*(1+E7)-1</f>
        <v>7.6960000000000139E-2</v>
      </c>
      <c r="F13" s="415">
        <f>E13-D13</f>
        <v>2.1710000000000118E-2</v>
      </c>
      <c r="G13" s="432">
        <f>D13+J12*F13</f>
        <v>5.8723600000000042E-2</v>
      </c>
      <c r="H13" s="152"/>
      <c r="I13" s="152"/>
      <c r="J13" s="150"/>
      <c r="K13" s="63"/>
      <c r="M13" s="64"/>
      <c r="N13" s="64"/>
      <c r="O13" s="63"/>
      <c r="P13" s="63"/>
      <c r="Q13" s="63"/>
      <c r="R13" s="63"/>
      <c r="S13" s="63"/>
      <c r="T13" s="63"/>
      <c r="U13" s="63"/>
      <c r="V13" s="63"/>
      <c r="W13" s="63"/>
    </row>
    <row r="14" spans="1:23">
      <c r="A14" s="63"/>
      <c r="B14" s="72" t="s">
        <v>203</v>
      </c>
      <c r="C14" s="174"/>
      <c r="D14" s="415">
        <f>(1+D6)/(1+D12)-1</f>
        <v>2.189054726368167E-2</v>
      </c>
      <c r="E14" s="415">
        <f>(1+E6)/(1+E12)-1</f>
        <v>3.6417322834645605E-2</v>
      </c>
      <c r="F14" s="415"/>
      <c r="G14" s="432"/>
      <c r="H14" s="152"/>
      <c r="I14" s="152"/>
      <c r="J14" s="150"/>
      <c r="K14" s="63"/>
      <c r="M14" s="64"/>
      <c r="N14" s="64"/>
      <c r="O14" s="63"/>
      <c r="P14" s="63"/>
      <c r="Q14" s="63"/>
      <c r="R14" s="63"/>
      <c r="S14" s="63"/>
      <c r="T14" s="63"/>
      <c r="U14" s="63"/>
      <c r="V14" s="63"/>
      <c r="W14" s="63"/>
    </row>
    <row r="15" spans="1:23">
      <c r="A15" s="63"/>
      <c r="B15" s="62"/>
      <c r="C15" s="174"/>
      <c r="D15" s="152"/>
      <c r="E15" s="152"/>
      <c r="F15" s="414"/>
      <c r="G15" s="414"/>
      <c r="H15" s="152"/>
      <c r="I15" s="152"/>
      <c r="J15" s="150"/>
      <c r="K15" s="63"/>
      <c r="M15" s="64"/>
      <c r="N15" s="64"/>
      <c r="O15" s="63"/>
      <c r="P15" s="63"/>
      <c r="Q15" s="63"/>
      <c r="R15" s="63"/>
      <c r="S15" s="63"/>
      <c r="T15" s="63"/>
      <c r="U15" s="63"/>
      <c r="V15" s="63"/>
      <c r="W15" s="63"/>
    </row>
    <row r="16" spans="1:23">
      <c r="A16" s="69" t="s">
        <v>204</v>
      </c>
      <c r="B16" s="62" t="s">
        <v>208</v>
      </c>
      <c r="C16" s="174"/>
      <c r="D16" s="169">
        <v>1.0999999999999999E-2</v>
      </c>
      <c r="E16" s="169">
        <v>2.4E-2</v>
      </c>
      <c r="F16" s="152">
        <f>E16-D16</f>
        <v>1.3000000000000001E-2</v>
      </c>
      <c r="G16" s="155">
        <f>D16+J16*F16</f>
        <v>1.2585297349169265E-2</v>
      </c>
      <c r="H16" s="169">
        <v>0.16200000000000001</v>
      </c>
      <c r="I16" s="152">
        <f>'Bloom Yields live'!L6</f>
        <v>5.6571631672799938E-2</v>
      </c>
      <c r="J16" s="150">
        <f>I16^2/H16^2</f>
        <v>0.12194594993609743</v>
      </c>
      <c r="K16" s="63"/>
      <c r="L16" s="174"/>
      <c r="M16" s="63"/>
      <c r="N16" s="63"/>
      <c r="O16" s="63"/>
      <c r="P16" s="63"/>
      <c r="Q16" s="63"/>
      <c r="R16" s="63"/>
      <c r="S16" s="63"/>
      <c r="T16" s="63"/>
      <c r="U16" s="63"/>
      <c r="V16" s="63"/>
      <c r="W16" s="63"/>
    </row>
    <row r="17" spans="1:23">
      <c r="A17" s="62"/>
      <c r="B17" s="62" t="s">
        <v>379</v>
      </c>
      <c r="D17" s="169">
        <v>2.9000000000000001E-2</v>
      </c>
      <c r="E17" s="169">
        <v>0.03</v>
      </c>
      <c r="F17" s="199"/>
      <c r="G17" s="63"/>
      <c r="H17" s="199">
        <v>4.7E-2</v>
      </c>
      <c r="I17" s="415"/>
      <c r="J17" s="316"/>
      <c r="K17" s="63"/>
      <c r="M17" s="63"/>
      <c r="N17" s="63"/>
      <c r="O17" s="63"/>
      <c r="P17" s="63"/>
      <c r="Q17" s="63"/>
      <c r="R17" s="63"/>
      <c r="S17" s="63"/>
      <c r="T17" s="63"/>
      <c r="U17" s="63"/>
      <c r="V17" s="63"/>
      <c r="W17" s="63"/>
    </row>
    <row r="18" spans="1:23">
      <c r="A18" s="63"/>
      <c r="B18" s="69" t="s">
        <v>202</v>
      </c>
      <c r="D18" s="152">
        <f>(1+D16)*(1+D17)-1</f>
        <v>4.0318999999999772E-2</v>
      </c>
      <c r="E18" s="152">
        <f>(1+E16)*(1+E17)-1</f>
        <v>5.4720000000000102E-2</v>
      </c>
      <c r="F18" s="152">
        <f>E18-D18</f>
        <v>1.440100000000033E-2</v>
      </c>
      <c r="G18" s="416">
        <f>D18+J16*F18</f>
        <v>4.2075143625029551E-2</v>
      </c>
      <c r="H18" s="415"/>
      <c r="I18" s="415"/>
      <c r="J18" s="316"/>
      <c r="K18" s="63"/>
      <c r="M18" s="63"/>
      <c r="N18" s="63"/>
      <c r="O18" s="63"/>
      <c r="P18" s="63"/>
      <c r="Q18" s="63"/>
      <c r="R18" s="63"/>
      <c r="S18" s="63"/>
      <c r="T18" s="63"/>
      <c r="U18" s="63"/>
      <c r="V18" s="63"/>
      <c r="W18" s="63"/>
    </row>
    <row r="19" spans="1:23">
      <c r="A19" s="63"/>
      <c r="B19" s="62"/>
      <c r="C19" s="174"/>
      <c r="D19" s="152"/>
      <c r="E19" s="152"/>
      <c r="F19" s="414"/>
      <c r="G19" s="414"/>
      <c r="H19" s="415"/>
      <c r="I19" s="415"/>
      <c r="J19" s="316"/>
      <c r="K19" s="63"/>
      <c r="M19" s="63"/>
      <c r="N19" s="63"/>
      <c r="O19" s="63"/>
      <c r="P19" s="63"/>
      <c r="Q19" s="63"/>
      <c r="R19" s="63"/>
      <c r="S19" s="63"/>
      <c r="T19" s="63"/>
      <c r="U19" s="63"/>
      <c r="V19" s="63"/>
      <c r="W19" s="63"/>
    </row>
    <row r="20" spans="1:23">
      <c r="A20" s="69" t="s">
        <v>69</v>
      </c>
      <c r="B20" s="69" t="s">
        <v>394</v>
      </c>
      <c r="C20" s="174"/>
      <c r="D20" s="152">
        <f>(1+D10)/(1+D18)-1</f>
        <v>3.3456685998847879E-2</v>
      </c>
      <c r="E20" s="152">
        <f>(1+E10)/(1+E18)-1</f>
        <v>5.5106071349059649E-2</v>
      </c>
      <c r="F20" s="414"/>
      <c r="G20" s="420">
        <f>(1+G10)/(1+G18)-1</f>
        <v>4.4298395798468171E-2</v>
      </c>
      <c r="H20" s="415"/>
      <c r="I20" s="415"/>
      <c r="J20" s="316"/>
      <c r="K20" s="63"/>
      <c r="M20" s="63"/>
      <c r="N20" s="63"/>
      <c r="O20" s="63"/>
      <c r="P20" s="63"/>
      <c r="Q20" s="63"/>
      <c r="R20" s="63"/>
      <c r="S20" s="63"/>
      <c r="T20" s="63"/>
      <c r="U20" s="63"/>
      <c r="V20" s="63"/>
      <c r="W20" s="63"/>
    </row>
    <row r="21" spans="1:23">
      <c r="A21" s="69"/>
      <c r="B21" s="182" t="s">
        <v>271</v>
      </c>
      <c r="C21" s="175"/>
      <c r="D21" s="119"/>
      <c r="E21" s="119"/>
      <c r="F21" s="119"/>
      <c r="G21" s="372">
        <f>ROUND('Bund 20Y-10Y'!H3,3)</f>
        <v>5.0000000000000001E-3</v>
      </c>
      <c r="H21" s="62"/>
      <c r="I21" s="63"/>
      <c r="J21" s="316"/>
      <c r="K21" s="63"/>
      <c r="M21" s="63"/>
      <c r="N21" s="63"/>
      <c r="O21" s="63"/>
      <c r="P21" s="63"/>
      <c r="Q21" s="63"/>
      <c r="R21" s="63"/>
      <c r="S21" s="63"/>
      <c r="T21" s="63"/>
      <c r="U21" s="63"/>
      <c r="V21" s="63"/>
      <c r="W21" s="63"/>
    </row>
    <row r="22" spans="1:23">
      <c r="A22" s="69"/>
      <c r="B22" s="69" t="s">
        <v>383</v>
      </c>
      <c r="C22" s="174"/>
      <c r="D22" s="419"/>
      <c r="E22" s="152">
        <f>(1+E20)*(1+G21)-1</f>
        <v>6.0381601705804755E-2</v>
      </c>
      <c r="F22" s="178"/>
      <c r="G22" s="421">
        <f>(1+G20)*(1+G21)-1</f>
        <v>4.9519887777460303E-2</v>
      </c>
      <c r="H22" s="152"/>
      <c r="I22" s="152"/>
      <c r="J22" s="179"/>
      <c r="K22" s="179"/>
      <c r="M22" s="63"/>
      <c r="N22" s="63"/>
      <c r="O22" s="63"/>
      <c r="P22" s="63"/>
      <c r="Q22" s="63"/>
      <c r="R22" s="63"/>
      <c r="S22" s="63"/>
      <c r="T22" s="63"/>
      <c r="U22" s="63"/>
      <c r="V22" s="63"/>
      <c r="W22" s="63"/>
    </row>
    <row r="23" spans="1:23">
      <c r="A23" s="417"/>
      <c r="B23" s="63"/>
      <c r="D23" s="119"/>
      <c r="E23" s="119"/>
      <c r="F23" s="119"/>
      <c r="G23" s="119"/>
      <c r="H23" s="119"/>
      <c r="I23" s="119"/>
      <c r="J23" s="63"/>
      <c r="K23" s="63"/>
      <c r="L23" s="175"/>
      <c r="M23" s="63"/>
      <c r="N23" s="63"/>
      <c r="O23" s="63"/>
      <c r="P23" s="63"/>
      <c r="Q23" s="63"/>
      <c r="R23" s="63"/>
      <c r="S23" s="63"/>
      <c r="T23" s="63"/>
      <c r="U23" s="63"/>
      <c r="V23" s="63"/>
      <c r="W23" s="63"/>
    </row>
    <row r="24" spans="1:23">
      <c r="A24" s="63"/>
      <c r="B24" s="63"/>
      <c r="C24" s="175"/>
      <c r="D24" s="119"/>
      <c r="E24" s="119"/>
      <c r="F24" s="119"/>
      <c r="G24" s="119"/>
      <c r="H24" s="119"/>
      <c r="I24" s="119"/>
      <c r="J24" s="63"/>
      <c r="K24" s="63"/>
      <c r="M24" s="63"/>
      <c r="N24" s="63"/>
      <c r="O24" s="63"/>
      <c r="P24" s="63"/>
      <c r="Q24" s="63"/>
      <c r="R24" s="63"/>
      <c r="S24" s="63"/>
      <c r="T24" s="63"/>
      <c r="U24" s="63"/>
      <c r="V24" s="63"/>
      <c r="W24" s="63"/>
    </row>
    <row r="25" spans="1:23">
      <c r="A25" s="63"/>
      <c r="B25" s="196" t="s">
        <v>279</v>
      </c>
      <c r="C25" s="422"/>
      <c r="D25" s="423" t="s">
        <v>359</v>
      </c>
      <c r="E25" s="200"/>
      <c r="F25" s="200"/>
      <c r="G25" s="200"/>
      <c r="H25" s="200"/>
      <c r="I25" s="200"/>
      <c r="J25" s="196"/>
      <c r="K25" s="63"/>
      <c r="L25" s="174"/>
      <c r="M25" s="63"/>
      <c r="N25" s="63"/>
      <c r="O25" s="63"/>
      <c r="P25" s="63"/>
      <c r="Q25" s="63"/>
      <c r="R25" s="63"/>
      <c r="S25" s="63"/>
      <c r="T25" s="63"/>
      <c r="U25" s="63"/>
      <c r="V25" s="63"/>
      <c r="W25" s="63"/>
    </row>
    <row r="26" spans="1:23" ht="13.2" customHeight="1">
      <c r="A26" s="63"/>
      <c r="B26" s="196"/>
      <c r="C26" s="422"/>
      <c r="D26" s="200"/>
      <c r="E26" s="200"/>
      <c r="F26" s="200"/>
      <c r="G26" s="200"/>
      <c r="H26" s="200"/>
      <c r="I26" s="200"/>
      <c r="J26" s="196"/>
      <c r="K26" s="63"/>
      <c r="M26" s="63"/>
      <c r="N26" s="63"/>
      <c r="O26" s="63"/>
      <c r="P26" s="63"/>
      <c r="Q26" s="63"/>
      <c r="R26" s="63"/>
      <c r="S26" s="63"/>
      <c r="T26" s="63"/>
      <c r="U26" s="63"/>
      <c r="V26" s="63"/>
      <c r="W26" s="63"/>
    </row>
    <row r="27" spans="1:23" ht="13.2" customHeight="1">
      <c r="A27" s="69"/>
      <c r="B27" s="196"/>
      <c r="C27" s="422"/>
      <c r="D27" s="424" t="s">
        <v>358</v>
      </c>
      <c r="E27" s="424" t="s">
        <v>354</v>
      </c>
      <c r="F27" s="424">
        <v>2019</v>
      </c>
      <c r="G27" s="424">
        <v>2020</v>
      </c>
      <c r="H27" s="424">
        <v>2021</v>
      </c>
      <c r="I27" s="424" t="s">
        <v>371</v>
      </c>
      <c r="J27" s="425" t="s">
        <v>372</v>
      </c>
      <c r="K27" s="63"/>
      <c r="M27" s="63"/>
      <c r="N27" s="63"/>
      <c r="O27" s="63"/>
      <c r="P27" s="63"/>
      <c r="Q27" s="63"/>
      <c r="R27" s="63"/>
      <c r="S27" s="63"/>
      <c r="T27" s="63"/>
      <c r="U27" s="63"/>
      <c r="V27" s="63"/>
      <c r="W27" s="63"/>
    </row>
    <row r="28" spans="1:23">
      <c r="A28" s="69"/>
      <c r="B28" s="196"/>
      <c r="C28" s="422"/>
      <c r="D28" s="424" t="s">
        <v>355</v>
      </c>
      <c r="E28" s="435" t="s">
        <v>385</v>
      </c>
      <c r="F28" s="390">
        <v>1.7999999999999999E-2</v>
      </c>
      <c r="G28" s="390">
        <v>2.1000000000000001E-2</v>
      </c>
      <c r="H28" s="390">
        <v>2.3E-2</v>
      </c>
      <c r="I28" s="390">
        <f>((1+F28)*(1+G28)*(1+H28))^(1/3)-1</f>
        <v>2.0664597633925252E-2</v>
      </c>
      <c r="J28" s="390" t="s">
        <v>374</v>
      </c>
      <c r="K28" s="63"/>
      <c r="M28" s="63"/>
      <c r="N28" s="63"/>
      <c r="O28" s="63"/>
      <c r="P28" s="63"/>
      <c r="Q28" s="63"/>
      <c r="R28" s="63"/>
      <c r="S28" s="63"/>
      <c r="T28" s="63"/>
      <c r="U28" s="63"/>
      <c r="V28" s="63"/>
      <c r="W28" s="63"/>
    </row>
    <row r="29" spans="1:23">
      <c r="A29" s="63"/>
      <c r="B29" s="196"/>
      <c r="C29" s="422"/>
      <c r="D29" s="424" t="s">
        <v>356</v>
      </c>
      <c r="E29" s="436"/>
      <c r="F29" s="390">
        <v>1.7999999999999999E-2</v>
      </c>
      <c r="G29" s="390">
        <v>1.7999999999999999E-2</v>
      </c>
      <c r="H29" s="390">
        <v>1.9E-2</v>
      </c>
      <c r="I29" s="390">
        <f>((1+F29)*(1+G29)*(1+H29))^(1/3)-1</f>
        <v>1.8333224246384505E-2</v>
      </c>
      <c r="J29" s="390">
        <v>0.02</v>
      </c>
      <c r="K29" s="63"/>
      <c r="M29" s="63"/>
      <c r="N29" s="63"/>
      <c r="O29" s="63"/>
      <c r="P29" s="63"/>
      <c r="Q29" s="63"/>
      <c r="R29" s="63"/>
      <c r="S29" s="63"/>
      <c r="T29" s="63"/>
      <c r="U29" s="63"/>
      <c r="V29" s="63"/>
      <c r="W29" s="63"/>
    </row>
    <row r="30" spans="1:23">
      <c r="A30" s="63"/>
      <c r="B30" s="196"/>
      <c r="C30" s="422"/>
      <c r="D30" s="438" t="s">
        <v>357</v>
      </c>
      <c r="E30" s="437"/>
      <c r="F30" s="390">
        <v>1.7000000000000001E-2</v>
      </c>
      <c r="G30" s="390">
        <v>1.7999999999999999E-2</v>
      </c>
      <c r="H30" s="390">
        <v>1.9E-2</v>
      </c>
      <c r="I30" s="390">
        <f>((1+F30)*(1+G30)*(1+H30))^(1/3)-1</f>
        <v>1.799967256047097E-2</v>
      </c>
      <c r="J30" s="390" t="s">
        <v>373</v>
      </c>
      <c r="K30" s="63"/>
      <c r="L30" s="174"/>
      <c r="M30" s="63"/>
      <c r="N30" s="63"/>
      <c r="O30" s="63"/>
      <c r="P30" s="63"/>
      <c r="Q30" s="63"/>
      <c r="R30" s="63"/>
      <c r="S30" s="63"/>
      <c r="T30" s="63"/>
      <c r="U30" s="63"/>
      <c r="V30" s="63"/>
      <c r="W30" s="63"/>
    </row>
    <row r="31" spans="1:23">
      <c r="A31" s="63"/>
      <c r="B31" s="196"/>
      <c r="C31" s="422"/>
      <c r="D31" s="439"/>
      <c r="E31" s="426" t="s">
        <v>386</v>
      </c>
      <c r="F31" s="390">
        <v>1.7000000000000001E-2</v>
      </c>
      <c r="G31" s="390">
        <v>1.7000000000000001E-2</v>
      </c>
      <c r="H31" s="390">
        <v>1.7000000000000001E-2</v>
      </c>
      <c r="I31" s="390">
        <f>((1+F31)*(1+G31)*(1+H31))^(1/3)-1</f>
        <v>1.6999999999999904E-2</v>
      </c>
      <c r="J31" s="427">
        <v>1.9E-2</v>
      </c>
      <c r="K31" s="63"/>
      <c r="M31" s="63"/>
      <c r="N31" s="63"/>
      <c r="O31" s="63"/>
      <c r="P31" s="63"/>
      <c r="Q31" s="63"/>
      <c r="R31" s="63"/>
      <c r="S31" s="63"/>
      <c r="T31" s="63"/>
      <c r="U31" s="63"/>
      <c r="V31" s="63"/>
      <c r="W31" s="63"/>
    </row>
    <row r="32" spans="1:23" ht="15">
      <c r="A32" s="63"/>
      <c r="B32" s="196"/>
      <c r="C32" s="422"/>
      <c r="D32" s="428" t="s">
        <v>384</v>
      </c>
      <c r="E32" s="200"/>
      <c r="F32" s="200"/>
      <c r="G32" s="200"/>
      <c r="H32" s="200"/>
      <c r="I32" s="200"/>
      <c r="J32" s="429" t="s">
        <v>360</v>
      </c>
      <c r="K32" s="63"/>
      <c r="M32" s="63"/>
      <c r="N32" s="63"/>
      <c r="O32" s="63"/>
      <c r="P32" s="63"/>
      <c r="Q32" s="63"/>
      <c r="R32" s="63"/>
      <c r="S32" s="63"/>
      <c r="T32" s="63"/>
      <c r="U32" s="63"/>
      <c r="V32" s="63"/>
      <c r="W32" s="63"/>
    </row>
    <row r="33" spans="1:23">
      <c r="A33" s="63"/>
      <c r="B33" s="63"/>
      <c r="D33" s="203"/>
      <c r="E33" s="119"/>
      <c r="F33" s="119"/>
      <c r="G33" s="119"/>
      <c r="H33" s="119"/>
      <c r="I33" s="119"/>
      <c r="J33" s="63"/>
      <c r="K33" s="63"/>
      <c r="M33" s="64"/>
      <c r="N33" s="63"/>
      <c r="O33" s="63"/>
      <c r="P33" s="63"/>
      <c r="Q33" s="63"/>
      <c r="R33" s="63"/>
      <c r="S33" s="63"/>
      <c r="T33" s="63"/>
      <c r="U33" s="63"/>
      <c r="V33" s="63"/>
      <c r="W33" s="63"/>
    </row>
    <row r="34" spans="1:23">
      <c r="A34" s="63"/>
      <c r="B34" s="62" t="s">
        <v>279</v>
      </c>
      <c r="C34" s="176"/>
      <c r="D34" s="82" t="s">
        <v>363</v>
      </c>
      <c r="E34" s="119"/>
      <c r="F34" s="119"/>
      <c r="G34" s="155">
        <f>'Bloom Yields live'!P6/100</f>
        <v>1.1466242038216572E-2</v>
      </c>
      <c r="H34" s="119"/>
      <c r="I34" s="119"/>
      <c r="J34" s="63"/>
      <c r="K34" s="63"/>
      <c r="M34" s="64"/>
      <c r="N34" s="63"/>
      <c r="O34" s="63"/>
      <c r="P34" s="63"/>
      <c r="Q34" s="63"/>
      <c r="R34" s="63"/>
      <c r="S34" s="63"/>
      <c r="T34" s="63"/>
      <c r="U34" s="63"/>
      <c r="V34" s="63"/>
      <c r="W34" s="63"/>
    </row>
    <row r="35" spans="1:23">
      <c r="A35" s="63"/>
      <c r="B35" s="62" t="s">
        <v>219</v>
      </c>
      <c r="D35" s="63"/>
      <c r="E35" s="63"/>
      <c r="F35" s="82"/>
      <c r="G35" s="158">
        <f>(1+G16)*(1+G34)-1</f>
        <v>2.4195845452914311E-2</v>
      </c>
      <c r="H35" s="82" t="s">
        <v>282</v>
      </c>
      <c r="I35" s="202"/>
      <c r="J35" s="201"/>
      <c r="K35" s="63"/>
      <c r="L35" s="176"/>
      <c r="M35" s="63"/>
      <c r="N35" s="63"/>
      <c r="O35" s="63"/>
      <c r="P35" s="63"/>
      <c r="Q35" s="63"/>
      <c r="R35" s="63"/>
      <c r="S35" s="63"/>
      <c r="T35" s="63"/>
      <c r="U35" s="63"/>
      <c r="V35" s="63"/>
      <c r="W35" s="63"/>
    </row>
    <row r="36" spans="1:23">
      <c r="A36" s="69"/>
      <c r="B36" s="69" t="s">
        <v>387</v>
      </c>
      <c r="C36" s="174"/>
      <c r="D36" s="63"/>
      <c r="E36" s="63"/>
      <c r="F36" s="63"/>
      <c r="G36" s="160">
        <f>(1+G35)/(1+G21)-1</f>
        <v>1.9100343734243186E-2</v>
      </c>
      <c r="H36" s="62" t="s">
        <v>281</v>
      </c>
      <c r="I36" s="119"/>
      <c r="J36" s="63"/>
      <c r="K36" s="63"/>
      <c r="M36" s="63"/>
      <c r="N36" s="63"/>
      <c r="O36" s="63"/>
      <c r="P36" s="63"/>
      <c r="Q36" s="63"/>
      <c r="R36" s="63"/>
      <c r="S36" s="63"/>
      <c r="T36" s="63"/>
      <c r="U36" s="63"/>
      <c r="V36" s="63"/>
      <c r="W36" s="63"/>
    </row>
    <row r="37" spans="1:23">
      <c r="A37" s="63"/>
      <c r="B37" s="63"/>
      <c r="D37" s="119"/>
      <c r="E37" s="119"/>
      <c r="F37" s="119"/>
      <c r="G37" s="119"/>
      <c r="H37" s="159"/>
      <c r="I37" s="119"/>
      <c r="J37" s="63"/>
      <c r="K37" s="63"/>
      <c r="L37" s="174"/>
      <c r="M37" s="63"/>
      <c r="N37" s="63"/>
      <c r="O37" s="63"/>
      <c r="P37" s="63"/>
      <c r="Q37" s="63"/>
      <c r="R37" s="63"/>
      <c r="S37" s="63"/>
      <c r="T37" s="63"/>
      <c r="U37" s="63"/>
      <c r="V37" s="63"/>
      <c r="W37" s="63"/>
    </row>
    <row r="38" spans="1:23">
      <c r="A38" s="63"/>
      <c r="B38" s="62"/>
      <c r="D38" s="119"/>
      <c r="E38" s="119"/>
      <c r="F38" s="119"/>
      <c r="G38" s="119"/>
      <c r="H38" s="159"/>
      <c r="I38" s="119"/>
      <c r="J38" s="63"/>
      <c r="K38" s="63"/>
      <c r="L38" s="174"/>
      <c r="M38" s="63"/>
      <c r="N38" s="63"/>
      <c r="O38" s="63"/>
      <c r="P38" s="63"/>
      <c r="Q38" s="63"/>
      <c r="R38" s="63"/>
      <c r="S38" s="63"/>
      <c r="T38" s="63"/>
      <c r="U38" s="63"/>
      <c r="V38" s="63"/>
      <c r="W38" s="63"/>
    </row>
    <row r="39" spans="1:23">
      <c r="C39" s="175"/>
      <c r="D39" s="204"/>
      <c r="E39" s="204"/>
      <c r="L39" s="174"/>
      <c r="M39" s="63"/>
      <c r="N39" s="63"/>
      <c r="O39" s="63"/>
      <c r="P39" s="63"/>
      <c r="Q39" s="63"/>
      <c r="R39" s="63"/>
      <c r="S39" s="63"/>
      <c r="T39" s="63"/>
      <c r="U39" s="63"/>
      <c r="V39" s="63"/>
      <c r="W39" s="63"/>
    </row>
    <row r="40" spans="1:23">
      <c r="D40" s="204"/>
      <c r="E40" s="204"/>
      <c r="L40" s="174"/>
      <c r="M40" s="63"/>
      <c r="N40" s="63"/>
      <c r="O40" s="63"/>
      <c r="P40" s="63"/>
      <c r="Q40" s="63"/>
      <c r="R40" s="63"/>
      <c r="S40" s="63"/>
      <c r="T40" s="63"/>
      <c r="U40" s="63"/>
      <c r="V40" s="63"/>
      <c r="W40" s="63"/>
    </row>
    <row r="41" spans="1:23">
      <c r="D41" s="204"/>
      <c r="E41" s="204"/>
      <c r="L41" s="174"/>
      <c r="M41" s="63"/>
      <c r="N41" s="63"/>
      <c r="O41" s="63"/>
      <c r="P41" s="63"/>
      <c r="Q41" s="63"/>
      <c r="R41" s="63"/>
      <c r="S41" s="63"/>
      <c r="T41" s="63"/>
      <c r="U41" s="63"/>
      <c r="V41" s="63"/>
      <c r="W41" s="63"/>
    </row>
    <row r="42" spans="1:23">
      <c r="D42" s="204"/>
      <c r="E42" s="204"/>
      <c r="F42" s="205"/>
      <c r="G42" s="204"/>
      <c r="L42" s="174"/>
      <c r="M42" s="63"/>
      <c r="N42" s="63"/>
      <c r="O42" s="63"/>
      <c r="P42" s="63"/>
      <c r="Q42" s="63"/>
      <c r="R42" s="63"/>
      <c r="S42" s="63"/>
      <c r="T42" s="63"/>
      <c r="U42" s="63"/>
      <c r="V42" s="63"/>
      <c r="W42" s="63"/>
    </row>
    <row r="43" spans="1:23">
      <c r="D43" s="204"/>
      <c r="E43" s="204"/>
      <c r="F43" s="204"/>
      <c r="G43" s="204"/>
      <c r="L43" s="174"/>
      <c r="M43" s="63"/>
      <c r="N43" s="63"/>
      <c r="O43" s="63"/>
      <c r="P43" s="63"/>
      <c r="Q43" s="63"/>
      <c r="R43" s="63"/>
      <c r="S43" s="63"/>
      <c r="T43" s="63"/>
      <c r="U43" s="63"/>
      <c r="V43" s="63"/>
      <c r="W43" s="63"/>
    </row>
    <row r="44" spans="1:23">
      <c r="D44" s="204"/>
      <c r="E44" s="204"/>
      <c r="G44" s="204"/>
      <c r="L44" s="174"/>
      <c r="M44" s="63"/>
      <c r="N44" s="63"/>
      <c r="O44" s="63"/>
      <c r="P44" s="63"/>
      <c r="Q44" s="63"/>
      <c r="R44" s="63"/>
      <c r="S44" s="63"/>
      <c r="T44" s="63"/>
      <c r="U44" s="63"/>
      <c r="V44" s="63"/>
      <c r="W44" s="63"/>
    </row>
    <row r="45" spans="1:23">
      <c r="D45" s="204"/>
      <c r="E45" s="204"/>
      <c r="L45" s="174"/>
      <c r="M45" s="63"/>
      <c r="N45" s="63"/>
      <c r="O45" s="63"/>
      <c r="P45" s="63"/>
      <c r="Q45" s="63"/>
      <c r="R45" s="63"/>
      <c r="S45" s="63"/>
      <c r="T45" s="63"/>
      <c r="U45" s="63"/>
      <c r="V45" s="63"/>
      <c r="W45" s="63"/>
    </row>
    <row r="46" spans="1:23">
      <c r="D46" s="204"/>
      <c r="E46" s="204"/>
      <c r="L46" s="174"/>
      <c r="M46" s="63"/>
      <c r="N46" s="63"/>
      <c r="O46" s="63"/>
      <c r="P46" s="63"/>
      <c r="Q46" s="63"/>
      <c r="R46" s="63"/>
      <c r="S46" s="63"/>
      <c r="T46" s="63"/>
      <c r="U46" s="63"/>
      <c r="V46" s="63"/>
      <c r="W46" s="63"/>
    </row>
    <row r="47" spans="1:23">
      <c r="D47" s="204"/>
      <c r="E47" s="204"/>
      <c r="L47" s="174"/>
      <c r="M47" s="63"/>
      <c r="N47" s="63"/>
      <c r="O47" s="63"/>
      <c r="P47" s="63"/>
      <c r="Q47" s="63"/>
      <c r="R47" s="63"/>
      <c r="S47" s="63"/>
      <c r="T47" s="63"/>
      <c r="U47" s="63"/>
      <c r="V47" s="63"/>
      <c r="W47" s="63"/>
    </row>
    <row r="48" spans="1:23">
      <c r="D48" s="156"/>
      <c r="E48" s="206"/>
      <c r="L48" s="174"/>
      <c r="M48" s="63"/>
      <c r="N48" s="63"/>
      <c r="O48" s="63"/>
      <c r="P48" s="63"/>
      <c r="Q48" s="63"/>
      <c r="R48" s="63"/>
      <c r="S48" s="63"/>
      <c r="T48" s="63"/>
      <c r="U48" s="63"/>
      <c r="V48" s="63"/>
      <c r="W48" s="63"/>
    </row>
    <row r="49" spans="2:23">
      <c r="B49" s="174"/>
      <c r="D49" s="207"/>
      <c r="E49" s="208"/>
      <c r="L49" s="174"/>
      <c r="M49" s="63"/>
      <c r="N49" s="63"/>
      <c r="O49" s="63"/>
      <c r="P49" s="63"/>
      <c r="Q49" s="63"/>
      <c r="R49" s="63"/>
      <c r="S49" s="63"/>
      <c r="T49" s="63"/>
      <c r="U49" s="63"/>
      <c r="V49" s="63"/>
      <c r="W49" s="63"/>
    </row>
    <row r="50" spans="2:23">
      <c r="B50" s="177"/>
      <c r="D50" s="209"/>
      <c r="E50" s="209"/>
      <c r="L50" s="174"/>
      <c r="M50" s="63"/>
      <c r="N50" s="63"/>
      <c r="O50" s="63"/>
      <c r="P50" s="63"/>
      <c r="Q50" s="63"/>
      <c r="R50" s="63"/>
      <c r="S50" s="63"/>
      <c r="T50" s="63"/>
      <c r="U50" s="63"/>
      <c r="V50" s="63"/>
      <c r="W50" s="63"/>
    </row>
    <row r="51" spans="2:23">
      <c r="B51" s="176"/>
      <c r="D51" s="209"/>
      <c r="E51" s="209"/>
      <c r="L51" s="174"/>
      <c r="M51" s="63"/>
      <c r="N51" s="63"/>
      <c r="O51" s="63"/>
      <c r="P51" s="63"/>
      <c r="Q51" s="63"/>
      <c r="R51" s="63"/>
      <c r="S51" s="63"/>
      <c r="T51" s="63"/>
      <c r="U51" s="63"/>
      <c r="V51" s="63"/>
      <c r="W51" s="63"/>
    </row>
    <row r="52" spans="2:23">
      <c r="B52" s="176"/>
      <c r="D52" s="109"/>
      <c r="E52" s="109"/>
      <c r="M52" s="63"/>
      <c r="N52" s="63"/>
      <c r="O52" s="63"/>
      <c r="P52" s="63"/>
      <c r="Q52" s="63"/>
      <c r="R52" s="63"/>
      <c r="S52" s="63"/>
      <c r="T52" s="63"/>
      <c r="U52" s="63"/>
      <c r="V52" s="63"/>
      <c r="W52" s="63"/>
    </row>
    <row r="53" spans="2:23">
      <c r="B53" s="174"/>
      <c r="D53" s="207"/>
      <c r="E53" s="208"/>
      <c r="M53" s="63"/>
      <c r="N53" s="63"/>
      <c r="O53" s="63"/>
      <c r="P53" s="63"/>
      <c r="Q53" s="63"/>
      <c r="R53" s="63"/>
      <c r="S53" s="63"/>
      <c r="T53" s="63"/>
      <c r="U53" s="63"/>
      <c r="V53" s="63"/>
      <c r="W53" s="63"/>
    </row>
    <row r="54" spans="2:23">
      <c r="B54" s="174"/>
      <c r="D54" s="156"/>
      <c r="E54" s="206"/>
      <c r="M54" s="63"/>
      <c r="N54" s="63"/>
      <c r="O54" s="63"/>
      <c r="P54" s="63"/>
      <c r="Q54" s="63"/>
      <c r="R54" s="63"/>
      <c r="S54" s="63"/>
      <c r="T54" s="63"/>
      <c r="U54" s="63"/>
      <c r="V54" s="63"/>
      <c r="W54" s="63"/>
    </row>
    <row r="55" spans="2:23">
      <c r="B55" s="174"/>
      <c r="D55" s="207"/>
      <c r="E55" s="207"/>
      <c r="M55" s="63"/>
      <c r="N55" s="63"/>
      <c r="O55" s="63"/>
      <c r="P55" s="63"/>
      <c r="Q55" s="63"/>
      <c r="R55" s="63"/>
      <c r="S55" s="63"/>
      <c r="T55" s="63"/>
      <c r="U55" s="63"/>
      <c r="V55" s="63"/>
      <c r="W55" s="63"/>
    </row>
    <row r="56" spans="2:23">
      <c r="M56" s="63"/>
      <c r="N56" s="63"/>
      <c r="O56" s="63"/>
      <c r="P56" s="63"/>
      <c r="Q56" s="63"/>
      <c r="R56" s="63"/>
      <c r="S56" s="63"/>
      <c r="T56" s="63"/>
      <c r="U56" s="63"/>
      <c r="V56" s="63"/>
      <c r="W56" s="63"/>
    </row>
    <row r="57" spans="2:23">
      <c r="L57" s="175"/>
      <c r="M57" s="63"/>
      <c r="N57" s="418" t="s">
        <v>378</v>
      </c>
      <c r="O57" s="63"/>
      <c r="P57" s="63"/>
      <c r="Q57" s="63"/>
      <c r="R57" s="63"/>
      <c r="S57" s="63"/>
      <c r="T57" s="63"/>
      <c r="U57" s="63"/>
      <c r="V57" s="63"/>
      <c r="W57" s="63"/>
    </row>
    <row r="58" spans="2:23">
      <c r="B58" s="174"/>
      <c r="D58" s="207"/>
      <c r="E58" s="207"/>
      <c r="M58" s="63"/>
      <c r="N58" s="63"/>
      <c r="O58" s="63"/>
      <c r="P58" s="63"/>
      <c r="Q58" s="63"/>
      <c r="R58" s="63"/>
      <c r="S58" s="63"/>
      <c r="T58" s="63"/>
      <c r="U58" s="63"/>
      <c r="V58" s="63"/>
      <c r="W58" s="63"/>
    </row>
    <row r="59" spans="2:23">
      <c r="M59" s="63"/>
      <c r="N59" s="63"/>
      <c r="O59" s="63"/>
      <c r="P59" s="63"/>
      <c r="Q59" s="63"/>
      <c r="R59" s="63"/>
      <c r="S59" s="63"/>
      <c r="T59" s="63"/>
      <c r="U59" s="63"/>
      <c r="V59" s="63"/>
      <c r="W59" s="63"/>
    </row>
    <row r="60" spans="2:23">
      <c r="B60" s="175"/>
      <c r="D60" s="207"/>
      <c r="E60" s="208"/>
      <c r="H60" s="205"/>
      <c r="M60" s="63"/>
      <c r="N60" s="63"/>
      <c r="O60" s="63"/>
      <c r="P60" s="63"/>
      <c r="Q60" s="63"/>
      <c r="R60" s="63"/>
      <c r="S60" s="63"/>
      <c r="T60" s="63"/>
      <c r="U60" s="63"/>
      <c r="V60" s="63"/>
      <c r="W60" s="63"/>
    </row>
    <row r="61" spans="2:23">
      <c r="H61" s="205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</row>
    <row r="62" spans="2:23">
      <c r="D62" s="204"/>
      <c r="E62" s="204"/>
      <c r="G62" s="204"/>
      <c r="H62" s="205"/>
      <c r="M62" s="63"/>
      <c r="N62" s="63"/>
      <c r="O62" s="63"/>
      <c r="P62" s="63"/>
      <c r="Q62" s="63"/>
      <c r="R62" s="63"/>
      <c r="S62" s="63"/>
      <c r="T62" s="63"/>
      <c r="U62" s="63"/>
      <c r="V62" s="63"/>
      <c r="W62" s="63"/>
    </row>
    <row r="63" spans="2:23">
      <c r="G63" s="207"/>
      <c r="H63" s="205"/>
      <c r="M63" s="63"/>
      <c r="N63" s="63"/>
      <c r="O63" s="63"/>
      <c r="P63" s="63"/>
      <c r="Q63" s="63"/>
      <c r="R63" s="63"/>
      <c r="S63" s="63"/>
      <c r="T63" s="63"/>
      <c r="U63" s="63"/>
      <c r="V63" s="63"/>
      <c r="W63" s="63"/>
    </row>
    <row r="64" spans="2:23">
      <c r="G64" s="204"/>
      <c r="H64" s="205"/>
      <c r="M64" s="63"/>
      <c r="N64" s="63"/>
      <c r="O64" s="63"/>
      <c r="P64" s="63"/>
      <c r="Q64" s="63"/>
      <c r="R64" s="63"/>
      <c r="S64" s="63"/>
      <c r="T64" s="63"/>
      <c r="U64" s="63"/>
      <c r="V64" s="63"/>
      <c r="W64" s="63"/>
    </row>
    <row r="65" spans="4:23">
      <c r="G65" s="207"/>
      <c r="M65" s="63"/>
      <c r="N65" s="63"/>
      <c r="O65" s="63"/>
      <c r="P65" s="63"/>
      <c r="Q65" s="63"/>
      <c r="R65" s="63"/>
      <c r="S65" s="63"/>
      <c r="T65" s="63"/>
      <c r="U65" s="63"/>
      <c r="V65" s="63"/>
      <c r="W65" s="63"/>
    </row>
    <row r="66" spans="4:23">
      <c r="G66" s="108"/>
      <c r="M66" s="63"/>
      <c r="N66" s="63"/>
      <c r="O66" s="63"/>
      <c r="P66" s="63"/>
      <c r="Q66" s="63"/>
      <c r="R66" s="63"/>
      <c r="S66" s="63"/>
      <c r="T66" s="63"/>
      <c r="U66" s="63"/>
      <c r="V66" s="63"/>
      <c r="W66" s="63"/>
    </row>
    <row r="67" spans="4:23">
      <c r="D67" s="204"/>
      <c r="E67" s="204"/>
      <c r="H67" s="156"/>
      <c r="L67" s="174"/>
      <c r="M67" s="63"/>
      <c r="N67" s="63"/>
      <c r="O67" s="63"/>
      <c r="P67" s="63"/>
      <c r="Q67" s="63"/>
      <c r="R67" s="63"/>
      <c r="S67" s="63"/>
      <c r="T67" s="63"/>
      <c r="U67" s="63"/>
      <c r="V67" s="63"/>
      <c r="W67" s="63"/>
    </row>
    <row r="68" spans="4:23">
      <c r="L68" s="177"/>
      <c r="M68" s="63"/>
      <c r="N68" s="63"/>
      <c r="O68" s="63"/>
      <c r="P68" s="63"/>
      <c r="Q68" s="63"/>
      <c r="R68" s="63"/>
      <c r="S68" s="63"/>
      <c r="T68" s="63"/>
      <c r="U68" s="63"/>
      <c r="V68" s="63"/>
      <c r="W68" s="63"/>
    </row>
    <row r="69" spans="4:23">
      <c r="D69" s="208"/>
      <c r="E69" s="208"/>
      <c r="G69" s="204"/>
      <c r="L69" s="176"/>
      <c r="M69" s="63"/>
      <c r="N69" s="63"/>
      <c r="O69" s="63"/>
      <c r="P69" s="63"/>
      <c r="Q69" s="63"/>
      <c r="R69" s="63"/>
      <c r="S69" s="63"/>
      <c r="T69" s="63"/>
      <c r="U69" s="63"/>
      <c r="V69" s="63"/>
      <c r="W69" s="63"/>
    </row>
    <row r="70" spans="4:23">
      <c r="D70" s="208"/>
      <c r="E70" s="208"/>
      <c r="L70" s="176"/>
      <c r="M70" s="63"/>
      <c r="N70" s="63"/>
      <c r="O70" s="63"/>
      <c r="P70" s="63"/>
      <c r="Q70" s="63"/>
      <c r="R70" s="63"/>
      <c r="S70" s="63"/>
      <c r="T70" s="63"/>
      <c r="U70" s="63"/>
      <c r="V70" s="63"/>
      <c r="W70" s="63"/>
    </row>
    <row r="71" spans="4:23">
      <c r="L71" s="174"/>
      <c r="M71" s="63"/>
      <c r="N71" s="63"/>
      <c r="O71" s="63"/>
      <c r="P71" s="63"/>
      <c r="Q71" s="63"/>
      <c r="R71" s="63"/>
      <c r="S71" s="63"/>
      <c r="T71" s="63"/>
      <c r="U71" s="63"/>
      <c r="V71" s="63"/>
      <c r="W71" s="63"/>
    </row>
    <row r="72" spans="4:23">
      <c r="L72" s="174"/>
      <c r="M72" s="63"/>
      <c r="N72" s="63"/>
      <c r="O72" s="63"/>
      <c r="P72" s="63"/>
      <c r="Q72" s="63"/>
      <c r="R72" s="63"/>
      <c r="S72" s="63"/>
      <c r="T72" s="63"/>
      <c r="U72" s="63"/>
      <c r="V72" s="63"/>
      <c r="W72" s="63"/>
    </row>
    <row r="73" spans="4:23">
      <c r="L73" s="174"/>
      <c r="M73" s="63"/>
      <c r="N73" s="63"/>
      <c r="O73" s="63"/>
      <c r="P73" s="63"/>
      <c r="Q73" s="63"/>
      <c r="R73" s="63"/>
      <c r="S73" s="63"/>
      <c r="T73" s="63"/>
      <c r="U73" s="63"/>
      <c r="V73" s="63"/>
      <c r="W73" s="63"/>
    </row>
    <row r="74" spans="4:23">
      <c r="M74" s="63"/>
      <c r="N74" s="63"/>
      <c r="O74" s="63"/>
      <c r="P74" s="63"/>
      <c r="Q74" s="63"/>
      <c r="R74" s="63"/>
      <c r="S74" s="63"/>
      <c r="T74" s="63"/>
      <c r="U74" s="63"/>
      <c r="V74" s="63"/>
      <c r="W74" s="63"/>
    </row>
    <row r="75" spans="4:23">
      <c r="M75" s="63"/>
      <c r="N75" s="63"/>
      <c r="O75" s="63"/>
      <c r="P75" s="63"/>
      <c r="Q75" s="63"/>
      <c r="R75" s="63"/>
      <c r="S75" s="63"/>
      <c r="T75" s="63"/>
      <c r="U75" s="63"/>
      <c r="V75" s="63"/>
      <c r="W75" s="63"/>
    </row>
    <row r="76" spans="4:23">
      <c r="L76" s="174"/>
      <c r="M76" s="63"/>
      <c r="N76" s="63"/>
      <c r="O76" s="63"/>
      <c r="P76" s="63"/>
      <c r="Q76" s="63"/>
      <c r="R76" s="63"/>
      <c r="S76" s="63"/>
      <c r="T76" s="63"/>
      <c r="U76" s="63"/>
      <c r="V76" s="63"/>
      <c r="W76" s="63"/>
    </row>
    <row r="77" spans="4:23">
      <c r="M77" s="63"/>
      <c r="N77" s="63"/>
      <c r="O77" s="63"/>
      <c r="P77" s="63"/>
      <c r="Q77" s="63"/>
      <c r="R77" s="63"/>
      <c r="S77" s="63"/>
      <c r="T77" s="63"/>
      <c r="U77" s="63"/>
      <c r="V77" s="63"/>
      <c r="W77" s="63"/>
    </row>
    <row r="78" spans="4:23">
      <c r="L78" s="175"/>
      <c r="M78" s="63"/>
      <c r="N78" s="63"/>
      <c r="O78" s="63"/>
      <c r="P78" s="63"/>
      <c r="Q78" s="63"/>
      <c r="R78" s="63"/>
      <c r="S78" s="63"/>
      <c r="T78" s="63"/>
      <c r="U78" s="63"/>
      <c r="V78" s="63"/>
      <c r="W78" s="63"/>
    </row>
    <row r="79" spans="4:23">
      <c r="M79" s="63"/>
      <c r="N79" s="63"/>
      <c r="O79" s="63"/>
      <c r="P79" s="63"/>
      <c r="Q79" s="63"/>
      <c r="R79" s="63"/>
      <c r="S79" s="63"/>
      <c r="T79" s="63"/>
      <c r="U79" s="63"/>
      <c r="V79" s="63"/>
      <c r="W79" s="63"/>
    </row>
    <row r="80" spans="4:23">
      <c r="M80" s="63"/>
      <c r="N80" s="63"/>
      <c r="O80" s="63"/>
      <c r="P80" s="63"/>
      <c r="Q80" s="63"/>
      <c r="R80" s="63"/>
      <c r="S80" s="63"/>
      <c r="T80" s="63"/>
      <c r="U80" s="63"/>
      <c r="V80" s="63"/>
      <c r="W80" s="63"/>
    </row>
    <row r="81" spans="13:23">
      <c r="M81" s="63"/>
      <c r="N81" s="63"/>
      <c r="O81" s="63"/>
      <c r="P81" s="63"/>
      <c r="Q81" s="63"/>
      <c r="R81" s="63"/>
      <c r="S81" s="63"/>
      <c r="T81" s="63"/>
      <c r="U81" s="63"/>
      <c r="V81" s="63"/>
      <c r="W81" s="63"/>
    </row>
    <row r="82" spans="13:23">
      <c r="M82" s="63"/>
      <c r="N82" s="63"/>
      <c r="O82" s="63"/>
      <c r="P82" s="63"/>
      <c r="Q82" s="63"/>
      <c r="R82" s="63"/>
      <c r="S82" s="63"/>
      <c r="T82" s="63"/>
      <c r="U82" s="63"/>
      <c r="V82" s="63"/>
      <c r="W82" s="63"/>
    </row>
    <row r="83" spans="13:23">
      <c r="M83" s="63"/>
      <c r="N83" s="63"/>
      <c r="O83" s="63"/>
      <c r="P83" s="63"/>
      <c r="Q83" s="63"/>
      <c r="R83" s="63"/>
      <c r="S83" s="63"/>
      <c r="T83" s="63"/>
      <c r="U83" s="63"/>
      <c r="V83" s="63"/>
      <c r="W83" s="63"/>
    </row>
    <row r="84" spans="13:23">
      <c r="M84" s="63"/>
      <c r="N84" s="63"/>
      <c r="O84" s="63"/>
      <c r="P84" s="63"/>
      <c r="Q84" s="63"/>
      <c r="R84" s="63"/>
      <c r="S84" s="63"/>
      <c r="T84" s="63"/>
      <c r="U84" s="63"/>
      <c r="V84" s="63"/>
      <c r="W84" s="63"/>
    </row>
    <row r="85" spans="13:23">
      <c r="M85" s="63"/>
      <c r="N85" s="63"/>
      <c r="O85" s="63"/>
      <c r="P85" s="63"/>
      <c r="Q85" s="63"/>
      <c r="R85" s="63"/>
      <c r="S85" s="63"/>
      <c r="T85" s="63"/>
      <c r="U85" s="63"/>
      <c r="V85" s="63"/>
      <c r="W85" s="63"/>
    </row>
    <row r="86" spans="13:23">
      <c r="M86" s="63"/>
      <c r="N86" s="63"/>
      <c r="O86" s="63"/>
      <c r="P86" s="63"/>
      <c r="Q86" s="63"/>
      <c r="R86" s="63"/>
      <c r="S86" s="63"/>
      <c r="T86" s="63"/>
      <c r="U86" s="63"/>
      <c r="V86" s="63"/>
      <c r="W86" s="63"/>
    </row>
    <row r="87" spans="13:23">
      <c r="M87" s="63"/>
      <c r="N87" s="63"/>
      <c r="O87" s="63"/>
      <c r="P87" s="63"/>
      <c r="Q87" s="63"/>
      <c r="R87" s="63"/>
      <c r="S87" s="63"/>
      <c r="T87" s="63"/>
      <c r="U87" s="63"/>
      <c r="V87" s="63"/>
      <c r="W87" s="63"/>
    </row>
    <row r="88" spans="13:23">
      <c r="M88" s="63"/>
      <c r="N88" s="63"/>
      <c r="O88" s="63"/>
      <c r="P88" s="63"/>
      <c r="Q88" s="63"/>
      <c r="R88" s="63"/>
      <c r="S88" s="63"/>
      <c r="T88" s="63"/>
      <c r="U88" s="63"/>
      <c r="V88" s="63"/>
      <c r="W88" s="63"/>
    </row>
    <row r="89" spans="13:23">
      <c r="M89" s="63"/>
      <c r="N89" s="63"/>
      <c r="O89" s="63"/>
      <c r="P89" s="63"/>
      <c r="Q89" s="63"/>
      <c r="R89" s="63"/>
      <c r="S89" s="63"/>
      <c r="T89" s="63"/>
      <c r="U89" s="63"/>
      <c r="V89" s="63"/>
      <c r="W89" s="63"/>
    </row>
    <row r="90" spans="13:23">
      <c r="M90" s="63"/>
      <c r="N90" s="63"/>
      <c r="O90" s="63"/>
      <c r="P90" s="63"/>
      <c r="Q90" s="63"/>
      <c r="R90" s="63"/>
      <c r="S90" s="63"/>
      <c r="T90" s="63"/>
      <c r="U90" s="63"/>
      <c r="V90" s="63"/>
      <c r="W90" s="63"/>
    </row>
    <row r="91" spans="13:23"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</row>
    <row r="92" spans="13:23">
      <c r="M92" s="63"/>
      <c r="N92" s="63"/>
      <c r="O92" s="63"/>
      <c r="P92" s="63"/>
      <c r="Q92" s="63"/>
      <c r="R92" s="63"/>
      <c r="S92" s="63"/>
      <c r="T92" s="63"/>
      <c r="U92" s="63"/>
      <c r="V92" s="63"/>
      <c r="W92" s="63"/>
    </row>
    <row r="93" spans="13:23">
      <c r="M93" s="63"/>
      <c r="N93" s="63"/>
      <c r="O93" s="63"/>
      <c r="P93" s="63"/>
      <c r="Q93" s="63"/>
      <c r="R93" s="63"/>
      <c r="S93" s="63"/>
      <c r="T93" s="63"/>
      <c r="U93" s="63"/>
      <c r="V93" s="63"/>
      <c r="W93" s="63"/>
    </row>
    <row r="94" spans="13:23">
      <c r="M94" s="63"/>
      <c r="N94" s="63"/>
      <c r="O94" s="63"/>
      <c r="P94" s="63"/>
      <c r="Q94" s="63"/>
      <c r="R94" s="63"/>
      <c r="S94" s="63"/>
      <c r="T94" s="63"/>
      <c r="U94" s="63"/>
      <c r="V94" s="63"/>
      <c r="W94" s="63"/>
    </row>
    <row r="95" spans="13:23">
      <c r="M95" s="63"/>
      <c r="N95" s="63"/>
      <c r="O95" s="63"/>
      <c r="P95" s="63"/>
      <c r="Q95" s="63"/>
      <c r="R95" s="63"/>
      <c r="S95" s="63"/>
      <c r="T95" s="63"/>
      <c r="U95" s="63"/>
      <c r="V95" s="63"/>
      <c r="W95" s="63"/>
    </row>
    <row r="96" spans="13:23">
      <c r="M96" s="63"/>
      <c r="N96" s="63"/>
      <c r="O96" s="63"/>
      <c r="P96" s="63"/>
      <c r="Q96" s="63"/>
      <c r="R96" s="63"/>
      <c r="S96" s="63"/>
      <c r="T96" s="63"/>
      <c r="U96" s="63"/>
      <c r="V96" s="63"/>
      <c r="W96" s="63"/>
    </row>
    <row r="97" spans="13:23">
      <c r="M97" s="63"/>
      <c r="N97" s="63"/>
      <c r="O97" s="63"/>
      <c r="P97" s="63"/>
      <c r="Q97" s="63"/>
      <c r="R97" s="63"/>
      <c r="S97" s="63"/>
      <c r="T97" s="63"/>
      <c r="U97" s="63"/>
      <c r="V97" s="63"/>
      <c r="W97" s="63"/>
    </row>
    <row r="98" spans="13:23">
      <c r="M98" s="63"/>
      <c r="N98" s="63"/>
      <c r="O98" s="63"/>
      <c r="P98" s="63"/>
      <c r="Q98" s="63"/>
      <c r="R98" s="63"/>
      <c r="S98" s="63"/>
      <c r="T98" s="63"/>
      <c r="U98" s="63"/>
      <c r="V98" s="63"/>
      <c r="W98" s="63"/>
    </row>
    <row r="99" spans="13:23">
      <c r="M99" s="63"/>
      <c r="N99" s="63"/>
      <c r="O99" s="63"/>
      <c r="P99" s="63"/>
      <c r="Q99" s="63"/>
      <c r="R99" s="63"/>
      <c r="S99" s="63"/>
      <c r="T99" s="63"/>
      <c r="U99" s="63"/>
      <c r="V99" s="63"/>
      <c r="W99" s="63"/>
    </row>
    <row r="100" spans="13:23">
      <c r="M100" s="63"/>
      <c r="N100" s="63"/>
      <c r="O100" s="63"/>
      <c r="P100" s="63"/>
      <c r="Q100" s="63"/>
      <c r="R100" s="63"/>
      <c r="S100" s="63"/>
      <c r="T100" s="63"/>
      <c r="U100" s="63"/>
      <c r="V100" s="63"/>
      <c r="W100" s="63"/>
    </row>
  </sheetData>
  <mergeCells count="2">
    <mergeCell ref="E28:E30"/>
    <mergeCell ref="D30:D31"/>
  </mergeCells>
  <hyperlinks>
    <hyperlink ref="E31" r:id="rId1" xr:uid="{45398009-BC9A-4074-955C-6489AE02905D}"/>
  </hyperlinks>
  <pageMargins left="0.7" right="0.7" top="0.75" bottom="0.75" header="0.3" footer="0.3"/>
  <pageSetup orientation="portrait" r:id="rId2"/>
  <drawing r:id="rId3"/>
  <legacy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BR2950"/>
  <sheetViews>
    <sheetView showGridLines="0" zoomScale="90" zoomScaleNormal="90" workbookViewId="0">
      <pane xSplit="1" ySplit="10" topLeftCell="B319" activePane="bottomRight" state="frozen"/>
      <selection pane="topRight" activeCell="B1" sqref="B1"/>
      <selection pane="bottomLeft" activeCell="A11" sqref="A11"/>
      <selection pane="bottomRight" activeCell="D3" sqref="D3"/>
    </sheetView>
  </sheetViews>
  <sheetFormatPr baseColWidth="10" defaultColWidth="11.5546875" defaultRowHeight="13.2"/>
  <cols>
    <col min="1" max="1" width="21.33203125" style="2" customWidth="1"/>
    <col min="2" max="2" width="4.33203125" style="111" customWidth="1"/>
    <col min="3" max="3" width="13.33203125" style="2" customWidth="1"/>
    <col min="4" max="4" width="16.44140625" style="3" bestFit="1" customWidth="1"/>
    <col min="5" max="5" width="4.33203125" style="111" customWidth="1"/>
    <col min="6" max="6" width="12.5546875" style="3" customWidth="1"/>
    <col min="7" max="7" width="16.44140625" style="3" bestFit="1" customWidth="1"/>
    <col min="8" max="8" width="4.33203125" style="111" customWidth="1"/>
    <col min="9" max="9" width="4.33203125" style="111" hidden="1" customWidth="1"/>
    <col min="10" max="10" width="15.21875" style="7" hidden="1" customWidth="1"/>
    <col min="11" max="11" width="13.5546875" style="2" hidden="1" customWidth="1"/>
    <col min="12" max="12" width="14.109375" style="7" hidden="1" customWidth="1"/>
    <col min="13" max="13" width="16.44140625" style="2" hidden="1" customWidth="1"/>
    <col min="14" max="16384" width="11.5546875" style="106"/>
  </cols>
  <sheetData>
    <row r="1" spans="1:70">
      <c r="A1" s="9" t="s">
        <v>275</v>
      </c>
      <c r="B1" s="106"/>
      <c r="C1" s="171" t="s">
        <v>17</v>
      </c>
      <c r="D1" s="172"/>
      <c r="E1" s="106"/>
      <c r="F1" s="171" t="s">
        <v>331</v>
      </c>
      <c r="G1" s="172"/>
      <c r="H1" s="106"/>
      <c r="I1" s="106"/>
      <c r="J1" s="192" t="s">
        <v>334</v>
      </c>
      <c r="K1" s="193"/>
      <c r="L1" s="356" t="s">
        <v>335</v>
      </c>
      <c r="M1" s="193"/>
      <c r="N1" s="99"/>
      <c r="O1" s="99"/>
      <c r="P1" s="99"/>
      <c r="Q1" s="99"/>
      <c r="R1" s="99"/>
      <c r="S1" s="99"/>
      <c r="T1" s="99"/>
      <c r="U1" s="99"/>
      <c r="V1" s="99"/>
      <c r="W1" s="99"/>
      <c r="X1" s="99"/>
      <c r="Y1" s="99"/>
      <c r="Z1" s="99"/>
      <c r="AA1" s="99"/>
      <c r="AB1" s="99"/>
      <c r="AC1" s="99"/>
      <c r="AD1" s="99"/>
      <c r="AE1" s="99"/>
      <c r="AF1" s="99"/>
      <c r="AG1" s="99"/>
      <c r="AH1" s="99"/>
      <c r="AI1" s="99"/>
      <c r="AJ1" s="99"/>
      <c r="AK1" s="99"/>
      <c r="AL1" s="99"/>
      <c r="AM1" s="99"/>
      <c r="AN1" s="99"/>
      <c r="AO1" s="99"/>
      <c r="AP1" s="99"/>
      <c r="AQ1" s="99"/>
      <c r="AR1" s="99"/>
      <c r="AS1" s="99"/>
      <c r="AT1" s="99"/>
      <c r="AU1" s="99"/>
      <c r="AV1" s="99"/>
      <c r="AW1" s="99"/>
      <c r="AX1" s="99"/>
      <c r="AY1" s="99"/>
      <c r="AZ1" s="99"/>
      <c r="BA1" s="99"/>
      <c r="BB1" s="99"/>
      <c r="BC1" s="99"/>
      <c r="BD1" s="99"/>
      <c r="BE1" s="99"/>
      <c r="BF1" s="99"/>
      <c r="BG1" s="99"/>
      <c r="BH1" s="99"/>
      <c r="BI1" s="99"/>
      <c r="BJ1" s="99"/>
      <c r="BK1" s="99"/>
      <c r="BL1" s="99"/>
      <c r="BM1" s="99"/>
      <c r="BN1" s="99"/>
      <c r="BO1" s="99"/>
      <c r="BP1" s="99"/>
      <c r="BQ1" s="99"/>
      <c r="BR1" s="99"/>
    </row>
    <row r="2" spans="1:70">
      <c r="A2" s="3" t="s">
        <v>37</v>
      </c>
      <c r="B2" s="106"/>
      <c r="E2" s="106"/>
      <c r="H2" s="106"/>
      <c r="I2" s="106"/>
      <c r="L2" s="354"/>
    </row>
    <row r="3" spans="1:70">
      <c r="A3" s="1" t="s">
        <v>337</v>
      </c>
      <c r="J3" s="6"/>
      <c r="K3" s="3"/>
      <c r="L3" s="357"/>
      <c r="M3" s="3"/>
    </row>
    <row r="4" spans="1:70">
      <c r="A4" s="350">
        <v>43427</v>
      </c>
      <c r="B4" s="106"/>
      <c r="C4" s="57"/>
      <c r="E4" s="106"/>
      <c r="H4" s="106"/>
      <c r="I4" s="106"/>
      <c r="L4" s="354"/>
    </row>
    <row r="5" spans="1:70" s="100" customFormat="1">
      <c r="A5" s="1" t="s">
        <v>333</v>
      </c>
      <c r="B5" s="99"/>
      <c r="C5" s="3"/>
      <c r="D5" s="55">
        <f>D475</f>
        <v>13.18</v>
      </c>
      <c r="E5" s="99"/>
      <c r="F5" s="55"/>
      <c r="G5" s="55">
        <f>G475</f>
        <v>11.1</v>
      </c>
      <c r="H5" s="99"/>
      <c r="I5" s="99"/>
      <c r="J5" s="20"/>
      <c r="K5" s="55">
        <f>K475</f>
        <v>45.544400000000003</v>
      </c>
      <c r="L5" s="358"/>
      <c r="M5" s="55">
        <f>M475</f>
        <v>103.73099999999999</v>
      </c>
    </row>
    <row r="6" spans="1:70" s="100" customFormat="1">
      <c r="A6" s="18" t="s">
        <v>312</v>
      </c>
      <c r="B6" s="99"/>
      <c r="C6" s="3"/>
      <c r="D6" s="55">
        <f>AVERAGE(D423:D475)</f>
        <v>10.839622641509433</v>
      </c>
      <c r="E6" s="99"/>
      <c r="F6" s="55"/>
      <c r="G6" s="55">
        <f>AVERAGE(G423:G475)</f>
        <v>10.841132075471696</v>
      </c>
      <c r="H6" s="99"/>
      <c r="I6" s="99"/>
      <c r="J6" s="20"/>
      <c r="K6" s="55">
        <f>AVERAGE(K423:K475)</f>
        <v>58.954016981132071</v>
      </c>
      <c r="L6" s="358"/>
      <c r="M6" s="55">
        <f>AVERAGE(M423:M475)</f>
        <v>108.71479245283015</v>
      </c>
    </row>
    <row r="7" spans="1:70" s="285" customFormat="1">
      <c r="A7" s="19" t="s">
        <v>311</v>
      </c>
      <c r="B7" s="352"/>
      <c r="C7" s="60"/>
      <c r="D7" s="170">
        <f>AVERAGE(D319:D475)</f>
        <v>13.856305732484069</v>
      </c>
      <c r="E7" s="352"/>
      <c r="F7" s="61"/>
      <c r="G7" s="170">
        <f>AVERAGE(G319:G475)</f>
        <v>14.146496815286621</v>
      </c>
      <c r="H7" s="352"/>
      <c r="I7" s="352"/>
      <c r="J7" s="21"/>
      <c r="K7" s="61">
        <f>AVERAGE(K319:K475)</f>
        <v>125.22966878980888</v>
      </c>
      <c r="L7" s="357"/>
      <c r="M7" s="61">
        <f>AVERAGE(M319:M475)</f>
        <v>206.46091719745226</v>
      </c>
    </row>
    <row r="8" spans="1:70" s="343" customFormat="1">
      <c r="A8" s="55"/>
      <c r="B8" s="100"/>
      <c r="C8" s="55"/>
      <c r="D8" s="55"/>
      <c r="E8" s="100"/>
      <c r="F8" s="55"/>
      <c r="G8" s="55"/>
      <c r="H8" s="100"/>
      <c r="I8" s="100"/>
      <c r="J8" s="56"/>
      <c r="K8" s="55"/>
      <c r="L8" s="359"/>
      <c r="M8" s="55"/>
    </row>
    <row r="9" spans="1:70">
      <c r="A9" s="22" t="s">
        <v>38</v>
      </c>
      <c r="B9" s="106"/>
      <c r="C9" s="2" t="s">
        <v>14</v>
      </c>
      <c r="E9" s="106"/>
      <c r="F9" s="3" t="s">
        <v>330</v>
      </c>
      <c r="H9" s="106"/>
      <c r="I9" s="106"/>
      <c r="J9" s="3" t="s">
        <v>316</v>
      </c>
      <c r="L9" s="358" t="s">
        <v>310</v>
      </c>
    </row>
    <row r="10" spans="1:70">
      <c r="A10" s="194" t="s">
        <v>276</v>
      </c>
      <c r="B10" s="106"/>
      <c r="C10" s="2" t="s">
        <v>0</v>
      </c>
      <c r="D10" s="3" t="s">
        <v>16</v>
      </c>
      <c r="E10" s="106"/>
      <c r="F10" s="3" t="s">
        <v>0</v>
      </c>
      <c r="G10" s="3" t="s">
        <v>16</v>
      </c>
      <c r="H10" s="106"/>
      <c r="I10" s="106"/>
      <c r="J10" s="2" t="s">
        <v>0</v>
      </c>
      <c r="K10" s="3" t="s">
        <v>16</v>
      </c>
      <c r="L10" s="354" t="s">
        <v>0</v>
      </c>
      <c r="M10" s="3" t="s">
        <v>16</v>
      </c>
    </row>
    <row r="11" spans="1:70" s="353" customFormat="1">
      <c r="A11" s="17" t="s">
        <v>38</v>
      </c>
      <c r="C11" s="15" t="e">
        <f ca="1">BDH(C9,D10,$A$11," ","Points",0,"Sort",FALSE,"Per=W","Days=N","Fill=C","Dts",TRUE,"Dir",FALSE,"QtTyp=P","FX=EUR","Quote= ","cols=2;rows=465")</f>
        <v>#NAME?</v>
      </c>
      <c r="D11" s="349">
        <v>20.13</v>
      </c>
      <c r="F11" s="15" t="e">
        <f ca="1">BDH(F9,G10,$A$11," ","Points",0,"Sort",FALSE,"Per=W","Days=N","Fill=C","Dts",TRUE,"Dir",FALSE,"QtTyp=P","FX=EUR","Quote= ","cols=2;rows=465")</f>
        <v>#NAME?</v>
      </c>
      <c r="G11" s="349">
        <v>18.09</v>
      </c>
      <c r="J11" s="4" t="e">
        <f ca="1">BDH(J9,K10,$A$11," ","Points",0,"Sort",FALSE,"Per=W","Days=N","Fill=C","Dts",TRUE,"Dir",FALSE,"QtTyp=P","FX=EUR","Quote= ","cols=2;rows=465")</f>
        <v>#NAME?</v>
      </c>
      <c r="K11" s="351">
        <v>14.9046</v>
      </c>
      <c r="L11" s="360" t="e">
        <f ca="1">BDH(L9,M10,$A$11," ","Points",0,"Sort",FALSE,"Per=W","Days=N","Fill=C","Dts",TRUE,"Dir",FALSE,"QtTyp=P","FX=EUR","Quote= ","cols=2;rows=465")</f>
        <v>#NAME?</v>
      </c>
      <c r="M11" s="14">
        <v>20.641999999999999</v>
      </c>
    </row>
    <row r="12" spans="1:70">
      <c r="A12" s="4"/>
      <c r="B12" s="106"/>
      <c r="C12" s="4">
        <v>40186</v>
      </c>
      <c r="D12" s="55">
        <v>19.77</v>
      </c>
      <c r="E12" s="106"/>
      <c r="F12" s="94">
        <v>40186</v>
      </c>
      <c r="G12" s="55">
        <v>17.75</v>
      </c>
      <c r="H12" s="106"/>
      <c r="I12" s="106"/>
      <c r="J12" s="4">
        <v>40186</v>
      </c>
      <c r="K12" s="147">
        <v>14.767099999999999</v>
      </c>
      <c r="L12" s="355">
        <v>40186</v>
      </c>
      <c r="M12" s="5">
        <v>20.646000000000001</v>
      </c>
    </row>
    <row r="13" spans="1:70">
      <c r="A13" s="4"/>
      <c r="B13" s="106"/>
      <c r="C13" s="4">
        <v>40193</v>
      </c>
      <c r="D13" s="55">
        <v>19.53</v>
      </c>
      <c r="E13" s="106"/>
      <c r="F13" s="94">
        <v>40193</v>
      </c>
      <c r="G13" s="55">
        <v>17.75</v>
      </c>
      <c r="H13" s="106"/>
      <c r="I13" s="106"/>
      <c r="J13" s="4">
        <v>40193</v>
      </c>
      <c r="K13" s="147">
        <v>14.4049</v>
      </c>
      <c r="L13" s="355">
        <v>40193</v>
      </c>
      <c r="M13" s="5">
        <v>19.715</v>
      </c>
    </row>
    <row r="14" spans="1:70">
      <c r="A14" s="4"/>
      <c r="B14" s="106"/>
      <c r="C14" s="4">
        <v>40200</v>
      </c>
      <c r="D14" s="55">
        <v>19.52</v>
      </c>
      <c r="E14" s="106"/>
      <c r="F14" s="94">
        <v>40200</v>
      </c>
      <c r="G14" s="55">
        <v>18.170000000000002</v>
      </c>
      <c r="H14" s="106"/>
      <c r="I14" s="106"/>
      <c r="J14" s="4">
        <v>40200</v>
      </c>
      <c r="K14" s="147">
        <v>14.5291</v>
      </c>
      <c r="L14" s="355">
        <v>40200</v>
      </c>
      <c r="M14" s="5">
        <v>19.710999999999999</v>
      </c>
    </row>
    <row r="15" spans="1:70">
      <c r="A15" s="4"/>
      <c r="B15" s="106"/>
      <c r="C15" s="4">
        <v>40207</v>
      </c>
      <c r="D15" s="55">
        <v>19.52</v>
      </c>
      <c r="E15" s="106"/>
      <c r="F15" s="94">
        <v>40207</v>
      </c>
      <c r="G15" s="55">
        <v>18.11</v>
      </c>
      <c r="H15" s="106"/>
      <c r="I15" s="106"/>
      <c r="J15" s="4">
        <v>40207</v>
      </c>
      <c r="K15" s="147">
        <v>14.459</v>
      </c>
      <c r="L15" s="355">
        <v>40207</v>
      </c>
      <c r="M15" s="5">
        <v>19.21</v>
      </c>
    </row>
    <row r="16" spans="1:70">
      <c r="A16" s="4"/>
      <c r="B16" s="106"/>
      <c r="C16" s="4">
        <v>40214</v>
      </c>
      <c r="D16" s="55">
        <v>20.59</v>
      </c>
      <c r="E16" s="106"/>
      <c r="F16" s="94">
        <v>40214</v>
      </c>
      <c r="G16" s="55">
        <v>18.47</v>
      </c>
      <c r="H16" s="106"/>
      <c r="I16" s="106"/>
      <c r="J16" s="4">
        <v>40214</v>
      </c>
      <c r="K16" s="147">
        <v>14.442299999999999</v>
      </c>
      <c r="L16" s="355">
        <v>40214</v>
      </c>
      <c r="M16" s="5">
        <v>19.251999999999999</v>
      </c>
    </row>
    <row r="17" spans="1:13">
      <c r="A17" s="4"/>
      <c r="B17" s="106"/>
      <c r="C17" s="4">
        <v>40221</v>
      </c>
      <c r="D17" s="55">
        <v>19.5</v>
      </c>
      <c r="E17" s="106"/>
      <c r="F17" s="94">
        <v>40221</v>
      </c>
      <c r="G17" s="55">
        <v>17.98</v>
      </c>
      <c r="H17" s="106"/>
      <c r="I17" s="106"/>
      <c r="J17" s="4">
        <v>40221</v>
      </c>
      <c r="K17" s="147">
        <v>13.7288</v>
      </c>
      <c r="L17" s="355">
        <v>40221</v>
      </c>
      <c r="M17" s="5">
        <v>18.835999999999999</v>
      </c>
    </row>
    <row r="18" spans="1:13">
      <c r="A18" s="4"/>
      <c r="B18" s="106"/>
      <c r="C18" s="4">
        <v>40228</v>
      </c>
      <c r="D18" s="55">
        <v>19.37</v>
      </c>
      <c r="E18" s="106"/>
      <c r="F18" s="94">
        <v>40228</v>
      </c>
      <c r="G18" s="55">
        <v>17.739999999999998</v>
      </c>
      <c r="H18" s="106"/>
      <c r="I18" s="106"/>
      <c r="J18" s="4">
        <v>40228</v>
      </c>
      <c r="K18" s="147">
        <v>13.6645</v>
      </c>
      <c r="L18" s="355">
        <v>40228</v>
      </c>
      <c r="M18" s="5">
        <v>18.471</v>
      </c>
    </row>
    <row r="19" spans="1:13">
      <c r="A19" s="4"/>
      <c r="B19" s="106"/>
      <c r="C19" s="4">
        <v>40235</v>
      </c>
      <c r="D19" s="55">
        <v>19.5</v>
      </c>
      <c r="E19" s="106"/>
      <c r="F19" s="94">
        <v>40235</v>
      </c>
      <c r="G19" s="55">
        <v>17.8</v>
      </c>
      <c r="H19" s="106"/>
      <c r="I19" s="106"/>
      <c r="J19" s="4">
        <v>40235</v>
      </c>
      <c r="K19" s="147">
        <v>13.654199999999999</v>
      </c>
      <c r="L19" s="355">
        <v>40235</v>
      </c>
      <c r="M19" s="5">
        <v>18.385000000000002</v>
      </c>
    </row>
    <row r="20" spans="1:13">
      <c r="A20" s="4"/>
      <c r="B20" s="106"/>
      <c r="C20" s="4">
        <v>40242</v>
      </c>
      <c r="D20" s="55">
        <v>17.8</v>
      </c>
      <c r="E20" s="106"/>
      <c r="F20" s="94">
        <v>40242</v>
      </c>
      <c r="G20" s="55">
        <v>17.11</v>
      </c>
      <c r="H20" s="106"/>
      <c r="I20" s="106"/>
      <c r="J20" s="4">
        <v>40242</v>
      </c>
      <c r="K20" s="147">
        <v>12.6281</v>
      </c>
      <c r="L20" s="355">
        <v>40242</v>
      </c>
      <c r="M20" s="5">
        <v>17.009</v>
      </c>
    </row>
    <row r="21" spans="1:13">
      <c r="A21" s="4"/>
      <c r="B21" s="106"/>
      <c r="C21" s="4">
        <v>40249</v>
      </c>
      <c r="D21" s="55">
        <v>16.88</v>
      </c>
      <c r="E21" s="106"/>
      <c r="F21" s="94">
        <v>40249</v>
      </c>
      <c r="G21" s="55">
        <v>16.78</v>
      </c>
      <c r="H21" s="106"/>
      <c r="I21" s="106"/>
      <c r="J21" s="4">
        <v>40249</v>
      </c>
      <c r="K21" s="147">
        <v>12.182399999999999</v>
      </c>
      <c r="L21" s="355">
        <v>40249</v>
      </c>
      <c r="M21" s="5">
        <v>16.646000000000001</v>
      </c>
    </row>
    <row r="22" spans="1:13">
      <c r="A22" s="4"/>
      <c r="B22" s="106"/>
      <c r="C22" s="4">
        <v>40256</v>
      </c>
      <c r="D22" s="55">
        <v>16.690000000000001</v>
      </c>
      <c r="E22" s="106"/>
      <c r="F22" s="94">
        <v>40256</v>
      </c>
      <c r="G22" s="55">
        <v>16.649999999999999</v>
      </c>
      <c r="H22" s="106"/>
      <c r="I22" s="106"/>
      <c r="J22" s="4">
        <v>40256</v>
      </c>
      <c r="K22" s="147">
        <v>11.7789</v>
      </c>
      <c r="L22" s="355">
        <v>40256</v>
      </c>
      <c r="M22" s="5">
        <v>16.021999999999998</v>
      </c>
    </row>
    <row r="23" spans="1:13">
      <c r="A23" s="4"/>
      <c r="B23" s="106"/>
      <c r="C23" s="4">
        <v>40263</v>
      </c>
      <c r="D23" s="55">
        <v>16.37</v>
      </c>
      <c r="E23" s="106"/>
      <c r="F23" s="94">
        <v>40263</v>
      </c>
      <c r="G23" s="55">
        <v>16.27</v>
      </c>
      <c r="H23" s="106"/>
      <c r="I23" s="106"/>
      <c r="J23" s="4">
        <v>40263</v>
      </c>
      <c r="K23" s="147">
        <v>11.638999999999999</v>
      </c>
      <c r="L23" s="355">
        <v>40263</v>
      </c>
      <c r="M23" s="5">
        <v>16.545000000000002</v>
      </c>
    </row>
    <row r="24" spans="1:13">
      <c r="A24" s="4"/>
      <c r="B24" s="106"/>
      <c r="C24" s="4">
        <v>40270</v>
      </c>
      <c r="D24" s="55">
        <v>16.260000000000002</v>
      </c>
      <c r="E24" s="106"/>
      <c r="F24" s="94">
        <v>40270</v>
      </c>
      <c r="G24" s="55">
        <v>14.88</v>
      </c>
      <c r="H24" s="106"/>
      <c r="I24" s="106"/>
      <c r="J24" s="4">
        <v>40270</v>
      </c>
      <c r="K24" s="147">
        <v>11.305899999999999</v>
      </c>
      <c r="L24" s="355">
        <v>40270</v>
      </c>
      <c r="M24" s="5">
        <v>15.744</v>
      </c>
    </row>
    <row r="25" spans="1:13">
      <c r="A25" s="4"/>
      <c r="B25" s="106"/>
      <c r="C25" s="4">
        <v>40277</v>
      </c>
      <c r="D25" s="55">
        <v>14.48</v>
      </c>
      <c r="E25" s="106"/>
      <c r="F25" s="94">
        <v>40277</v>
      </c>
      <c r="G25" s="55">
        <v>14.18</v>
      </c>
      <c r="H25" s="106"/>
      <c r="I25" s="106"/>
      <c r="J25" s="4">
        <v>40277</v>
      </c>
      <c r="K25" s="147">
        <v>11.6027</v>
      </c>
      <c r="L25" s="355">
        <v>40277</v>
      </c>
      <c r="M25" s="5">
        <v>15.973000000000001</v>
      </c>
    </row>
    <row r="26" spans="1:13">
      <c r="A26" s="4"/>
      <c r="B26" s="106"/>
      <c r="C26" s="4">
        <v>40284</v>
      </c>
      <c r="D26" s="55">
        <v>14.39</v>
      </c>
      <c r="E26" s="106"/>
      <c r="F26" s="94">
        <v>40284</v>
      </c>
      <c r="G26" s="55">
        <v>13.95</v>
      </c>
      <c r="H26" s="106"/>
      <c r="I26" s="106"/>
      <c r="J26" s="4">
        <v>40284</v>
      </c>
      <c r="K26" s="147">
        <v>11.108000000000001</v>
      </c>
      <c r="L26" s="355">
        <v>40284</v>
      </c>
      <c r="M26" s="5">
        <v>15.804</v>
      </c>
    </row>
    <row r="27" spans="1:13">
      <c r="A27" s="4"/>
      <c r="B27" s="106"/>
      <c r="C27" s="4">
        <v>40291</v>
      </c>
      <c r="D27" s="55">
        <v>14.36</v>
      </c>
      <c r="E27" s="106"/>
      <c r="F27" s="94">
        <v>40291</v>
      </c>
      <c r="G27" s="55">
        <v>14.15</v>
      </c>
      <c r="H27" s="106"/>
      <c r="I27" s="106"/>
      <c r="J27" s="4">
        <v>40291</v>
      </c>
      <c r="K27" s="147">
        <v>9.8874999999999993</v>
      </c>
      <c r="L27" s="355">
        <v>40291</v>
      </c>
      <c r="M27" s="5">
        <v>14.968</v>
      </c>
    </row>
    <row r="28" spans="1:13">
      <c r="A28" s="4"/>
      <c r="B28" s="106"/>
      <c r="C28" s="4">
        <v>40298</v>
      </c>
      <c r="D28" s="55">
        <v>15.93</v>
      </c>
      <c r="E28" s="106"/>
      <c r="F28" s="94">
        <v>40298</v>
      </c>
      <c r="G28" s="55">
        <v>15.15</v>
      </c>
      <c r="H28" s="106"/>
      <c r="I28" s="106"/>
      <c r="J28" s="4">
        <v>40298</v>
      </c>
      <c r="K28" s="147">
        <v>10.323399999999999</v>
      </c>
      <c r="L28" s="355">
        <v>40298</v>
      </c>
      <c r="M28" s="5">
        <v>16.576000000000001</v>
      </c>
    </row>
    <row r="29" spans="1:13">
      <c r="A29" s="4"/>
      <c r="B29" s="106"/>
      <c r="C29" s="4">
        <v>40305</v>
      </c>
      <c r="D29" s="55">
        <v>18.79</v>
      </c>
      <c r="E29" s="106"/>
      <c r="F29" s="94">
        <v>40305</v>
      </c>
      <c r="G29" s="55">
        <v>17.61</v>
      </c>
      <c r="H29" s="106"/>
      <c r="I29" s="106"/>
      <c r="J29" s="4">
        <v>40305</v>
      </c>
      <c r="K29" s="147">
        <v>11.987500000000001</v>
      </c>
      <c r="L29" s="355">
        <v>40305</v>
      </c>
      <c r="M29" s="5">
        <v>18.966999999999999</v>
      </c>
    </row>
    <row r="30" spans="1:13">
      <c r="A30" s="4"/>
      <c r="B30" s="106"/>
      <c r="C30" s="4">
        <v>40312</v>
      </c>
      <c r="D30" s="55">
        <v>25.14</v>
      </c>
      <c r="E30" s="106"/>
      <c r="F30" s="94">
        <v>40312</v>
      </c>
      <c r="G30" s="55">
        <v>22.28</v>
      </c>
      <c r="H30" s="106"/>
      <c r="I30" s="106"/>
      <c r="J30" s="4">
        <v>40312</v>
      </c>
      <c r="K30" s="147">
        <v>12.956799999999999</v>
      </c>
      <c r="L30" s="355">
        <v>40312</v>
      </c>
      <c r="M30" s="5">
        <v>21.709</v>
      </c>
    </row>
    <row r="31" spans="1:13">
      <c r="A31" s="4"/>
      <c r="B31" s="106"/>
      <c r="C31" s="4">
        <v>40319</v>
      </c>
      <c r="D31" s="55">
        <v>25.77</v>
      </c>
      <c r="E31" s="106"/>
      <c r="F31" s="94">
        <v>40319</v>
      </c>
      <c r="G31" s="55">
        <v>23.15</v>
      </c>
      <c r="H31" s="106"/>
      <c r="I31" s="106"/>
      <c r="J31" s="4">
        <v>40319</v>
      </c>
      <c r="K31" s="147">
        <v>13.337300000000001</v>
      </c>
      <c r="L31" s="355">
        <v>40319</v>
      </c>
      <c r="M31" s="5">
        <v>22.501000000000001</v>
      </c>
    </row>
    <row r="32" spans="1:13">
      <c r="A32" s="4"/>
      <c r="B32" s="106"/>
      <c r="C32" s="4">
        <v>40326</v>
      </c>
      <c r="D32" s="55">
        <v>27.02</v>
      </c>
      <c r="E32" s="106"/>
      <c r="F32" s="94">
        <v>40326</v>
      </c>
      <c r="G32" s="55">
        <v>23.98</v>
      </c>
      <c r="H32" s="106"/>
      <c r="I32" s="106"/>
      <c r="J32" s="4">
        <v>40326</v>
      </c>
      <c r="K32" s="147">
        <v>14.194599999999999</v>
      </c>
      <c r="L32" s="355">
        <v>40326</v>
      </c>
      <c r="M32" s="5">
        <v>23.651</v>
      </c>
    </row>
    <row r="33" spans="1:13">
      <c r="A33" s="4"/>
      <c r="B33" s="106"/>
      <c r="C33" s="4">
        <v>40333</v>
      </c>
      <c r="D33" s="55">
        <v>27.28</v>
      </c>
      <c r="E33" s="106"/>
      <c r="F33" s="94">
        <v>40333</v>
      </c>
      <c r="G33" s="55">
        <v>24.08</v>
      </c>
      <c r="H33" s="106"/>
      <c r="I33" s="106"/>
      <c r="J33" s="4">
        <v>40333</v>
      </c>
      <c r="K33" s="147">
        <v>17.2057</v>
      </c>
      <c r="L33" s="355">
        <v>40333</v>
      </c>
      <c r="M33" s="5">
        <v>24.454000000000001</v>
      </c>
    </row>
    <row r="34" spans="1:13">
      <c r="A34" s="4"/>
      <c r="B34" s="106"/>
      <c r="C34" s="4">
        <v>40340</v>
      </c>
      <c r="D34" s="55">
        <v>26.96</v>
      </c>
      <c r="E34" s="106"/>
      <c r="F34" s="94">
        <v>40340</v>
      </c>
      <c r="G34" s="55">
        <v>23.92</v>
      </c>
      <c r="H34" s="106"/>
      <c r="I34" s="106"/>
      <c r="J34" s="4">
        <v>40340</v>
      </c>
      <c r="K34" s="147">
        <v>18.374400000000001</v>
      </c>
      <c r="L34" s="355">
        <v>40340</v>
      </c>
      <c r="M34" s="5">
        <v>24.951999999999998</v>
      </c>
    </row>
    <row r="35" spans="1:13">
      <c r="A35" s="4"/>
      <c r="B35" s="106"/>
      <c r="C35" s="4">
        <v>40347</v>
      </c>
      <c r="D35" s="55">
        <v>26.61</v>
      </c>
      <c r="E35" s="106"/>
      <c r="F35" s="94">
        <v>40347</v>
      </c>
      <c r="G35" s="55">
        <v>23.68</v>
      </c>
      <c r="H35" s="106"/>
      <c r="I35" s="106"/>
      <c r="J35" s="4">
        <v>40347</v>
      </c>
      <c r="K35" s="147">
        <v>18.668800000000001</v>
      </c>
      <c r="L35" s="355">
        <v>40347</v>
      </c>
      <c r="M35" s="5">
        <v>25.66</v>
      </c>
    </row>
    <row r="36" spans="1:13">
      <c r="A36" s="4"/>
      <c r="B36" s="106"/>
      <c r="C36" s="4">
        <v>40354</v>
      </c>
      <c r="D36" s="55">
        <v>26.76</v>
      </c>
      <c r="E36" s="106"/>
      <c r="F36" s="94">
        <v>40354</v>
      </c>
      <c r="G36" s="55">
        <v>23.89</v>
      </c>
      <c r="H36" s="106"/>
      <c r="I36" s="106"/>
      <c r="J36" s="4">
        <v>40354</v>
      </c>
      <c r="K36" s="147">
        <v>19.092700000000001</v>
      </c>
      <c r="L36" s="355">
        <v>40354</v>
      </c>
      <c r="M36" s="5">
        <v>26.099</v>
      </c>
    </row>
    <row r="37" spans="1:13">
      <c r="A37" s="4"/>
      <c r="B37" s="106"/>
      <c r="C37" s="4">
        <v>40361</v>
      </c>
      <c r="D37" s="55">
        <v>27.47</v>
      </c>
      <c r="E37" s="106"/>
      <c r="F37" s="94">
        <v>40361</v>
      </c>
      <c r="G37" s="55">
        <v>24.65</v>
      </c>
      <c r="H37" s="106"/>
      <c r="I37" s="106"/>
      <c r="J37" s="4">
        <v>40361</v>
      </c>
      <c r="K37" s="147">
        <v>19.498200000000001</v>
      </c>
      <c r="L37" s="355">
        <v>40361</v>
      </c>
      <c r="M37" s="5">
        <v>25.702999999999999</v>
      </c>
    </row>
    <row r="38" spans="1:13">
      <c r="A38" s="4"/>
      <c r="B38" s="106"/>
      <c r="C38" s="4">
        <v>40368</v>
      </c>
      <c r="D38" s="55">
        <v>27.75</v>
      </c>
      <c r="E38" s="106"/>
      <c r="F38" s="94">
        <v>40368</v>
      </c>
      <c r="G38" s="55">
        <v>25.02</v>
      </c>
      <c r="H38" s="106"/>
      <c r="I38" s="106"/>
      <c r="J38" s="4">
        <v>40368</v>
      </c>
      <c r="K38" s="147">
        <v>20.023499999999999</v>
      </c>
      <c r="L38" s="355">
        <v>40368</v>
      </c>
      <c r="M38" s="5">
        <v>26.007999999999999</v>
      </c>
    </row>
    <row r="39" spans="1:13">
      <c r="A39" s="4"/>
      <c r="B39" s="106"/>
      <c r="C39" s="4">
        <v>40375</v>
      </c>
      <c r="D39" s="55">
        <v>28.06</v>
      </c>
      <c r="E39" s="106"/>
      <c r="F39" s="94">
        <v>40375</v>
      </c>
      <c r="G39" s="55">
        <v>25.34</v>
      </c>
      <c r="H39" s="106"/>
      <c r="I39" s="106"/>
      <c r="J39" s="4">
        <v>40375</v>
      </c>
      <c r="K39" s="147">
        <v>20.342400000000001</v>
      </c>
      <c r="L39" s="355">
        <v>40375</v>
      </c>
      <c r="M39" s="5">
        <v>26.436</v>
      </c>
    </row>
    <row r="40" spans="1:13">
      <c r="A40" s="4"/>
      <c r="B40" s="106"/>
      <c r="C40" s="4">
        <v>40382</v>
      </c>
      <c r="D40" s="55">
        <v>28.24</v>
      </c>
      <c r="E40" s="106"/>
      <c r="F40" s="94">
        <v>40382</v>
      </c>
      <c r="G40" s="55">
        <v>25.58</v>
      </c>
      <c r="H40" s="106"/>
      <c r="I40" s="106"/>
      <c r="J40" s="4">
        <v>40382</v>
      </c>
      <c r="K40" s="147">
        <v>20.456299999999999</v>
      </c>
      <c r="L40" s="355">
        <v>40382</v>
      </c>
      <c r="M40" s="5">
        <v>26.748999999999999</v>
      </c>
    </row>
    <row r="41" spans="1:13">
      <c r="A41" s="4"/>
      <c r="B41" s="106"/>
      <c r="C41" s="4">
        <v>40389</v>
      </c>
      <c r="D41" s="55">
        <v>28.33</v>
      </c>
      <c r="E41" s="106"/>
      <c r="F41" s="94">
        <v>40389</v>
      </c>
      <c r="G41" s="55">
        <v>25.52</v>
      </c>
      <c r="H41" s="106"/>
      <c r="I41" s="106"/>
      <c r="J41" s="4">
        <v>40389</v>
      </c>
      <c r="K41" s="147">
        <v>20.460799999999999</v>
      </c>
      <c r="L41" s="355">
        <v>40389</v>
      </c>
      <c r="M41" s="5">
        <v>26.824000000000002</v>
      </c>
    </row>
    <row r="42" spans="1:13">
      <c r="A42" s="4"/>
      <c r="B42" s="106"/>
      <c r="C42" s="4">
        <v>40396</v>
      </c>
      <c r="D42" s="55">
        <v>28.65</v>
      </c>
      <c r="E42" s="106"/>
      <c r="F42" s="94">
        <v>40396</v>
      </c>
      <c r="G42" s="55">
        <v>25.84</v>
      </c>
      <c r="H42" s="106"/>
      <c r="I42" s="106"/>
      <c r="J42" s="4">
        <v>40396</v>
      </c>
      <c r="K42" s="147">
        <v>21.4345</v>
      </c>
      <c r="L42" s="355">
        <v>40396</v>
      </c>
      <c r="M42" s="5">
        <v>27.678000000000001</v>
      </c>
    </row>
    <row r="43" spans="1:13">
      <c r="A43" s="4"/>
      <c r="B43" s="106"/>
      <c r="C43" s="4">
        <v>40403</v>
      </c>
      <c r="D43" s="55">
        <v>28.88</v>
      </c>
      <c r="E43" s="106"/>
      <c r="F43" s="94">
        <v>40403</v>
      </c>
      <c r="G43" s="55">
        <v>26.06</v>
      </c>
      <c r="H43" s="106"/>
      <c r="I43" s="106"/>
      <c r="J43" s="4">
        <v>40403</v>
      </c>
      <c r="K43" s="147">
        <v>21.789000000000001</v>
      </c>
      <c r="L43" s="355">
        <v>40403</v>
      </c>
      <c r="M43" s="5">
        <v>28.065999999999999</v>
      </c>
    </row>
    <row r="44" spans="1:13">
      <c r="A44" s="4"/>
      <c r="B44" s="106"/>
      <c r="C44" s="4">
        <v>40410</v>
      </c>
      <c r="D44" s="55">
        <v>29.17</v>
      </c>
      <c r="E44" s="106"/>
      <c r="F44" s="94">
        <v>40410</v>
      </c>
      <c r="G44" s="55">
        <v>26.07</v>
      </c>
      <c r="H44" s="106"/>
      <c r="I44" s="106"/>
      <c r="J44" s="4">
        <v>40410</v>
      </c>
      <c r="K44" s="147">
        <v>22.050599999999999</v>
      </c>
      <c r="L44" s="355">
        <v>40410</v>
      </c>
      <c r="M44" s="5">
        <v>28.602</v>
      </c>
    </row>
    <row r="45" spans="1:13">
      <c r="A45" s="4"/>
      <c r="B45" s="106"/>
      <c r="C45" s="4">
        <v>40417</v>
      </c>
      <c r="D45" s="55">
        <v>29.26</v>
      </c>
      <c r="E45" s="106"/>
      <c r="F45" s="94">
        <v>40417</v>
      </c>
      <c r="G45" s="55">
        <v>26.04</v>
      </c>
      <c r="H45" s="106"/>
      <c r="I45" s="106"/>
      <c r="J45" s="4">
        <v>40417</v>
      </c>
      <c r="K45" s="147">
        <v>22.284099999999999</v>
      </c>
      <c r="L45" s="355">
        <v>40417</v>
      </c>
      <c r="M45" s="5">
        <v>29.931000000000001</v>
      </c>
    </row>
    <row r="46" spans="1:13">
      <c r="A46" s="4"/>
      <c r="B46" s="106"/>
      <c r="C46" s="4">
        <v>40424</v>
      </c>
      <c r="D46" s="55">
        <v>28.62</v>
      </c>
      <c r="E46" s="106"/>
      <c r="F46" s="94">
        <v>40424</v>
      </c>
      <c r="G46" s="55">
        <v>25.82</v>
      </c>
      <c r="H46" s="106"/>
      <c r="I46" s="106"/>
      <c r="J46" s="4">
        <v>40424</v>
      </c>
      <c r="K46" s="147">
        <v>22.867999999999999</v>
      </c>
      <c r="L46" s="355">
        <v>40424</v>
      </c>
      <c r="M46" s="5">
        <v>31.181999999999999</v>
      </c>
    </row>
    <row r="47" spans="1:13">
      <c r="A47" s="4"/>
      <c r="B47" s="106"/>
      <c r="C47" s="4">
        <v>40431</v>
      </c>
      <c r="D47" s="55">
        <v>21.97</v>
      </c>
      <c r="E47" s="106"/>
      <c r="F47" s="94">
        <v>40431</v>
      </c>
      <c r="G47" s="55">
        <v>20.93</v>
      </c>
      <c r="H47" s="106"/>
      <c r="I47" s="106"/>
      <c r="J47" s="4">
        <v>40431</v>
      </c>
      <c r="K47" s="147">
        <v>22.570599999999999</v>
      </c>
      <c r="L47" s="355">
        <v>40431</v>
      </c>
      <c r="M47" s="5">
        <v>29.704999999999998</v>
      </c>
    </row>
    <row r="48" spans="1:13">
      <c r="A48" s="4"/>
      <c r="B48" s="106"/>
      <c r="C48" s="4">
        <v>40438</v>
      </c>
      <c r="D48" s="55">
        <v>20.88</v>
      </c>
      <c r="E48" s="106"/>
      <c r="F48" s="94">
        <v>40438</v>
      </c>
      <c r="G48" s="55">
        <v>20.010000000000002</v>
      </c>
      <c r="H48" s="106"/>
      <c r="I48" s="106"/>
      <c r="J48" s="4">
        <v>40438</v>
      </c>
      <c r="K48" s="147">
        <v>22.796299999999999</v>
      </c>
      <c r="L48" s="355">
        <v>40438</v>
      </c>
      <c r="M48" s="5">
        <v>30.501999999999999</v>
      </c>
    </row>
    <row r="49" spans="1:13">
      <c r="A49" s="4"/>
      <c r="B49" s="106"/>
      <c r="C49" s="4">
        <v>40445</v>
      </c>
      <c r="D49" s="55">
        <v>20.3</v>
      </c>
      <c r="E49" s="106"/>
      <c r="F49" s="94">
        <v>40445</v>
      </c>
      <c r="G49" s="55">
        <v>19.170000000000002</v>
      </c>
      <c r="H49" s="106"/>
      <c r="I49" s="106"/>
      <c r="J49" s="4">
        <v>40445</v>
      </c>
      <c r="K49" s="147">
        <v>23.2364</v>
      </c>
      <c r="L49" s="355">
        <v>40445</v>
      </c>
      <c r="M49" s="5">
        <v>31.48</v>
      </c>
    </row>
    <row r="50" spans="1:13">
      <c r="A50" s="4"/>
      <c r="B50" s="106"/>
      <c r="C50" s="4">
        <v>40452</v>
      </c>
      <c r="D50" s="55">
        <v>18.3</v>
      </c>
      <c r="E50" s="106"/>
      <c r="F50" s="94">
        <v>40452</v>
      </c>
      <c r="G50" s="55">
        <v>17.72</v>
      </c>
      <c r="H50" s="106"/>
      <c r="I50" s="106"/>
      <c r="J50" s="4">
        <v>40452</v>
      </c>
      <c r="K50" s="147">
        <v>23.4968</v>
      </c>
      <c r="L50" s="355">
        <v>40452</v>
      </c>
      <c r="M50" s="5">
        <v>31.081</v>
      </c>
    </row>
    <row r="51" spans="1:13">
      <c r="A51" s="4"/>
      <c r="B51" s="106"/>
      <c r="C51" s="4">
        <v>40459</v>
      </c>
      <c r="D51" s="55">
        <v>18.05</v>
      </c>
      <c r="E51" s="106"/>
      <c r="F51" s="94">
        <v>40459</v>
      </c>
      <c r="G51" s="55">
        <v>17.39</v>
      </c>
      <c r="H51" s="106"/>
      <c r="I51" s="106"/>
      <c r="J51" s="4">
        <v>40459</v>
      </c>
      <c r="K51" s="147">
        <v>21.2562</v>
      </c>
      <c r="L51" s="355">
        <v>40459</v>
      </c>
      <c r="M51" s="5">
        <v>31.033000000000001</v>
      </c>
    </row>
    <row r="52" spans="1:13">
      <c r="A52" s="4"/>
      <c r="B52" s="106"/>
      <c r="C52" s="4">
        <v>40466</v>
      </c>
      <c r="D52" s="55">
        <v>17.829999999999998</v>
      </c>
      <c r="E52" s="106"/>
      <c r="F52" s="94">
        <v>40466</v>
      </c>
      <c r="G52" s="55">
        <v>16.899999999999999</v>
      </c>
      <c r="H52" s="106"/>
      <c r="I52" s="106"/>
      <c r="J52" s="4">
        <v>40466</v>
      </c>
      <c r="K52" s="147">
        <v>20.409300000000002</v>
      </c>
      <c r="L52" s="355">
        <v>40466</v>
      </c>
      <c r="M52" s="5">
        <v>30.783999999999999</v>
      </c>
    </row>
    <row r="53" spans="1:13">
      <c r="A53" s="4"/>
      <c r="B53" s="106"/>
      <c r="C53" s="4">
        <v>40473</v>
      </c>
      <c r="D53" s="55">
        <v>17.829999999999998</v>
      </c>
      <c r="E53" s="106"/>
      <c r="F53" s="94">
        <v>40473</v>
      </c>
      <c r="G53" s="55">
        <v>16.850000000000001</v>
      </c>
      <c r="H53" s="106"/>
      <c r="I53" s="106"/>
      <c r="J53" s="4">
        <v>40473</v>
      </c>
      <c r="K53" s="147">
        <v>21.099499999999999</v>
      </c>
      <c r="L53" s="355">
        <v>40473</v>
      </c>
      <c r="M53" s="5">
        <v>30.617000000000001</v>
      </c>
    </row>
    <row r="54" spans="1:13">
      <c r="A54" s="4"/>
      <c r="B54" s="106"/>
      <c r="C54" s="4">
        <v>40480</v>
      </c>
      <c r="D54" s="55">
        <v>17.3</v>
      </c>
      <c r="E54" s="106"/>
      <c r="F54" s="94">
        <v>40480</v>
      </c>
      <c r="G54" s="55">
        <v>16.28</v>
      </c>
      <c r="H54" s="106"/>
      <c r="I54" s="106"/>
      <c r="J54" s="4">
        <v>40480</v>
      </c>
      <c r="K54" s="147">
        <v>21.1965</v>
      </c>
      <c r="L54" s="355">
        <v>40480</v>
      </c>
      <c r="M54" s="5">
        <v>30.696999999999999</v>
      </c>
    </row>
    <row r="55" spans="1:13">
      <c r="A55" s="4"/>
      <c r="B55" s="106"/>
      <c r="C55" s="4">
        <v>40487</v>
      </c>
      <c r="D55" s="55">
        <v>16.3</v>
      </c>
      <c r="E55" s="106"/>
      <c r="F55" s="94">
        <v>40487</v>
      </c>
      <c r="G55" s="55">
        <v>14.95</v>
      </c>
      <c r="H55" s="106"/>
      <c r="I55" s="106"/>
      <c r="J55" s="4">
        <v>40487</v>
      </c>
      <c r="K55" s="147">
        <v>21.351600000000001</v>
      </c>
      <c r="L55" s="355">
        <v>40487</v>
      </c>
      <c r="M55" s="5">
        <v>30.879000000000001</v>
      </c>
    </row>
    <row r="56" spans="1:13">
      <c r="A56" s="4"/>
      <c r="B56" s="106"/>
      <c r="C56" s="4">
        <v>40494</v>
      </c>
      <c r="D56" s="55">
        <v>15.89</v>
      </c>
      <c r="E56" s="106"/>
      <c r="F56" s="94">
        <v>40494</v>
      </c>
      <c r="G56" s="55">
        <v>14.2</v>
      </c>
      <c r="H56" s="106"/>
      <c r="I56" s="106"/>
      <c r="J56" s="4">
        <v>40494</v>
      </c>
      <c r="K56" s="147">
        <v>22.183299999999999</v>
      </c>
      <c r="L56" s="355">
        <v>40494</v>
      </c>
      <c r="M56" s="5">
        <v>31.163</v>
      </c>
    </row>
    <row r="57" spans="1:13">
      <c r="A57" s="4"/>
      <c r="B57" s="106"/>
      <c r="C57" s="4">
        <v>40501</v>
      </c>
      <c r="D57" s="55">
        <v>15.7</v>
      </c>
      <c r="E57" s="106"/>
      <c r="F57" s="94">
        <v>40501</v>
      </c>
      <c r="G57" s="55">
        <v>14.09</v>
      </c>
      <c r="H57" s="106"/>
      <c r="I57" s="106"/>
      <c r="J57" s="4">
        <v>40501</v>
      </c>
      <c r="K57" s="147">
        <v>22.366399999999999</v>
      </c>
      <c r="L57" s="355">
        <v>40501</v>
      </c>
      <c r="M57" s="5">
        <v>31.861000000000001</v>
      </c>
    </row>
    <row r="58" spans="1:13">
      <c r="A58" s="4"/>
      <c r="B58" s="106"/>
      <c r="C58" s="4">
        <v>40508</v>
      </c>
      <c r="D58" s="55">
        <v>15.72</v>
      </c>
      <c r="E58" s="106"/>
      <c r="F58" s="94">
        <v>40508</v>
      </c>
      <c r="G58" s="55">
        <v>14.02</v>
      </c>
      <c r="H58" s="106"/>
      <c r="I58" s="106"/>
      <c r="J58" s="4">
        <v>40508</v>
      </c>
      <c r="K58" s="147">
        <v>22.581900000000001</v>
      </c>
      <c r="L58" s="355">
        <v>40508</v>
      </c>
      <c r="M58" s="5">
        <v>33.99</v>
      </c>
    </row>
    <row r="59" spans="1:13">
      <c r="A59" s="4"/>
      <c r="B59" s="106"/>
      <c r="C59" s="4">
        <v>40515</v>
      </c>
      <c r="D59" s="55">
        <v>16.38</v>
      </c>
      <c r="E59" s="106"/>
      <c r="F59" s="94">
        <v>40515</v>
      </c>
      <c r="G59" s="55">
        <v>14.23</v>
      </c>
      <c r="H59" s="106"/>
      <c r="I59" s="106"/>
      <c r="J59" s="4">
        <v>40515</v>
      </c>
      <c r="K59" s="147">
        <v>24.898</v>
      </c>
      <c r="L59" s="355">
        <v>40515</v>
      </c>
      <c r="M59" s="5">
        <v>35.027999999999999</v>
      </c>
    </row>
    <row r="60" spans="1:13">
      <c r="A60" s="4"/>
      <c r="B60" s="106"/>
      <c r="C60" s="4">
        <v>40522</v>
      </c>
      <c r="D60" s="55">
        <v>16.16</v>
      </c>
      <c r="E60" s="106"/>
      <c r="F60" s="94">
        <v>40522</v>
      </c>
      <c r="G60" s="55">
        <v>14.01</v>
      </c>
      <c r="H60" s="106"/>
      <c r="I60" s="106"/>
      <c r="J60" s="4">
        <v>40522</v>
      </c>
      <c r="K60" s="147">
        <v>24.123899999999999</v>
      </c>
      <c r="L60" s="355">
        <v>40522</v>
      </c>
      <c r="M60" s="5">
        <v>35.079000000000001</v>
      </c>
    </row>
    <row r="61" spans="1:13">
      <c r="A61" s="4"/>
      <c r="B61" s="106"/>
      <c r="C61" s="4">
        <v>40529</v>
      </c>
      <c r="D61" s="55">
        <v>15.47</v>
      </c>
      <c r="E61" s="106"/>
      <c r="F61" s="94">
        <v>40529</v>
      </c>
      <c r="G61" s="55">
        <v>13.51</v>
      </c>
      <c r="H61" s="106"/>
      <c r="I61" s="106"/>
      <c r="J61" s="4">
        <v>40529</v>
      </c>
      <c r="K61" s="147">
        <v>23.6081</v>
      </c>
      <c r="L61" s="355">
        <v>40529</v>
      </c>
      <c r="M61" s="5">
        <v>33.935000000000002</v>
      </c>
    </row>
    <row r="62" spans="1:13">
      <c r="A62" s="4"/>
      <c r="B62" s="106"/>
      <c r="C62" s="4">
        <v>40536</v>
      </c>
      <c r="D62" s="55">
        <v>14.82</v>
      </c>
      <c r="E62" s="106"/>
      <c r="F62" s="94">
        <v>40536</v>
      </c>
      <c r="G62" s="55">
        <v>13.13</v>
      </c>
      <c r="H62" s="106"/>
      <c r="I62" s="106"/>
      <c r="J62" s="4">
        <v>40536</v>
      </c>
      <c r="K62" s="147">
        <v>23.434200000000001</v>
      </c>
      <c r="L62" s="355">
        <v>40536</v>
      </c>
      <c r="M62" s="5">
        <v>33.856000000000002</v>
      </c>
    </row>
    <row r="63" spans="1:13">
      <c r="A63" s="4"/>
      <c r="B63" s="106"/>
      <c r="C63" s="4">
        <v>40543</v>
      </c>
      <c r="D63" s="55">
        <v>14.73</v>
      </c>
      <c r="E63" s="106"/>
      <c r="F63" s="94">
        <v>40543</v>
      </c>
      <c r="G63" s="55">
        <v>12.98</v>
      </c>
      <c r="H63" s="106"/>
      <c r="I63" s="106"/>
      <c r="J63" s="4">
        <v>40543</v>
      </c>
      <c r="K63" s="147">
        <v>23.321200000000001</v>
      </c>
      <c r="L63" s="355">
        <v>40543</v>
      </c>
      <c r="M63" s="5">
        <v>32.487000000000002</v>
      </c>
    </row>
    <row r="64" spans="1:13">
      <c r="A64" s="4"/>
      <c r="B64" s="106"/>
      <c r="C64" s="4">
        <v>40550</v>
      </c>
      <c r="D64" s="55">
        <v>14.37</v>
      </c>
      <c r="E64" s="106"/>
      <c r="F64" s="94">
        <v>40550</v>
      </c>
      <c r="G64" s="55">
        <v>12.22</v>
      </c>
      <c r="H64" s="106"/>
      <c r="I64" s="106"/>
      <c r="J64" s="4">
        <v>40550</v>
      </c>
      <c r="K64" s="147">
        <v>23.676600000000001</v>
      </c>
      <c r="L64" s="355">
        <v>40550</v>
      </c>
      <c r="M64" s="5">
        <v>31.271000000000001</v>
      </c>
    </row>
    <row r="65" spans="1:13">
      <c r="A65" s="4"/>
      <c r="B65" s="106"/>
      <c r="C65" s="4">
        <v>40557</v>
      </c>
      <c r="D65" s="55">
        <v>14.74</v>
      </c>
      <c r="E65" s="106"/>
      <c r="F65" s="94">
        <v>40557</v>
      </c>
      <c r="G65" s="55">
        <v>12.53</v>
      </c>
      <c r="H65" s="106"/>
      <c r="I65" s="106"/>
      <c r="J65" s="4">
        <v>40557</v>
      </c>
      <c r="K65" s="147">
        <v>24.358499999999999</v>
      </c>
      <c r="L65" s="355">
        <v>40557</v>
      </c>
      <c r="M65" s="5">
        <v>30.99</v>
      </c>
    </row>
    <row r="66" spans="1:13">
      <c r="A66" s="4"/>
      <c r="B66" s="106"/>
      <c r="C66" s="4">
        <v>40564</v>
      </c>
      <c r="D66" s="55">
        <v>14.86</v>
      </c>
      <c r="E66" s="106"/>
      <c r="F66" s="94">
        <v>40564</v>
      </c>
      <c r="G66" s="55">
        <v>12.76</v>
      </c>
      <c r="H66" s="106"/>
      <c r="I66" s="106"/>
      <c r="J66" s="4">
        <v>40564</v>
      </c>
      <c r="K66" s="147">
        <v>24.428899999999999</v>
      </c>
      <c r="L66" s="355">
        <v>40564</v>
      </c>
      <c r="M66" s="5">
        <v>30.244</v>
      </c>
    </row>
    <row r="67" spans="1:13">
      <c r="A67" s="4"/>
      <c r="B67" s="106"/>
      <c r="C67" s="4">
        <v>40571</v>
      </c>
      <c r="D67" s="55">
        <v>14.75</v>
      </c>
      <c r="E67" s="106"/>
      <c r="F67" s="94">
        <v>40571</v>
      </c>
      <c r="G67" s="55">
        <v>12.52</v>
      </c>
      <c r="H67" s="106"/>
      <c r="I67" s="106"/>
      <c r="J67" s="4">
        <v>40571</v>
      </c>
      <c r="K67" s="147">
        <v>23.786200000000001</v>
      </c>
      <c r="L67" s="355">
        <v>40571</v>
      </c>
      <c r="M67" s="5">
        <v>28.146999999999998</v>
      </c>
    </row>
    <row r="68" spans="1:13">
      <c r="A68" s="4"/>
      <c r="B68" s="106"/>
      <c r="C68" s="4">
        <v>40578</v>
      </c>
      <c r="D68" s="55">
        <v>14.92</v>
      </c>
      <c r="E68" s="106"/>
      <c r="F68" s="94">
        <v>40578</v>
      </c>
      <c r="G68" s="55">
        <v>12.56</v>
      </c>
      <c r="H68" s="106"/>
      <c r="I68" s="106"/>
      <c r="J68" s="4">
        <v>40578</v>
      </c>
      <c r="K68" s="147">
        <v>23.2791</v>
      </c>
      <c r="L68" s="355">
        <v>40578</v>
      </c>
      <c r="M68" s="5">
        <v>28.143000000000001</v>
      </c>
    </row>
    <row r="69" spans="1:13">
      <c r="A69" s="4"/>
      <c r="B69" s="106"/>
      <c r="C69" s="4">
        <v>40585</v>
      </c>
      <c r="D69" s="55">
        <v>14.81</v>
      </c>
      <c r="E69" s="106"/>
      <c r="F69" s="94">
        <v>40585</v>
      </c>
      <c r="G69" s="55">
        <v>12.49</v>
      </c>
      <c r="H69" s="106"/>
      <c r="I69" s="106"/>
      <c r="J69" s="4">
        <v>40585</v>
      </c>
      <c r="K69" s="147">
        <v>23.003399999999999</v>
      </c>
      <c r="L69" s="355">
        <v>40585</v>
      </c>
      <c r="M69" s="5">
        <v>27.681999999999999</v>
      </c>
    </row>
    <row r="70" spans="1:13">
      <c r="A70" s="4"/>
      <c r="B70" s="106"/>
      <c r="C70" s="4">
        <v>40592</v>
      </c>
      <c r="D70" s="55">
        <v>14.56</v>
      </c>
      <c r="E70" s="106"/>
      <c r="F70" s="94">
        <v>40592</v>
      </c>
      <c r="G70" s="55">
        <v>12.28</v>
      </c>
      <c r="H70" s="106"/>
      <c r="I70" s="106"/>
      <c r="J70" s="4">
        <v>40592</v>
      </c>
      <c r="K70" s="147">
        <v>23.087199999999999</v>
      </c>
      <c r="L70" s="355">
        <v>40592</v>
      </c>
      <c r="M70" s="5">
        <v>27.61</v>
      </c>
    </row>
    <row r="71" spans="1:13">
      <c r="A71" s="4"/>
      <c r="B71" s="106"/>
      <c r="C71" s="4">
        <v>40599</v>
      </c>
      <c r="D71" s="55">
        <v>14.92</v>
      </c>
      <c r="E71" s="106"/>
      <c r="F71" s="94">
        <v>40599</v>
      </c>
      <c r="G71" s="55">
        <v>12.82</v>
      </c>
      <c r="H71" s="106"/>
      <c r="I71" s="106"/>
      <c r="J71" s="4">
        <v>40599</v>
      </c>
      <c r="K71" s="147">
        <v>22.548000000000002</v>
      </c>
      <c r="L71" s="355">
        <v>40599</v>
      </c>
      <c r="M71" s="5">
        <v>27.792999999999999</v>
      </c>
    </row>
    <row r="72" spans="1:13">
      <c r="A72" s="4"/>
      <c r="B72" s="106"/>
      <c r="C72" s="4">
        <v>40606</v>
      </c>
      <c r="D72" s="55">
        <v>14.96</v>
      </c>
      <c r="E72" s="106"/>
      <c r="F72" s="94">
        <v>40606</v>
      </c>
      <c r="G72" s="55">
        <v>12.96</v>
      </c>
      <c r="H72" s="106"/>
      <c r="I72" s="106"/>
      <c r="J72" s="4">
        <v>40606</v>
      </c>
      <c r="K72" s="147">
        <v>21.775200000000002</v>
      </c>
      <c r="L72" s="355">
        <v>40606</v>
      </c>
      <c r="M72" s="5">
        <v>27.876999999999999</v>
      </c>
    </row>
    <row r="73" spans="1:13">
      <c r="A73" s="4"/>
      <c r="B73" s="106"/>
      <c r="C73" s="4">
        <v>40613</v>
      </c>
      <c r="D73" s="55">
        <v>14.53</v>
      </c>
      <c r="E73" s="106"/>
      <c r="F73" s="94">
        <v>40613</v>
      </c>
      <c r="G73" s="55">
        <v>12.88</v>
      </c>
      <c r="H73" s="106"/>
      <c r="I73" s="106"/>
      <c r="J73" s="4">
        <v>40613</v>
      </c>
      <c r="K73" s="147">
        <v>21.6235</v>
      </c>
      <c r="L73" s="355">
        <v>40613</v>
      </c>
      <c r="M73" s="5">
        <v>27.613</v>
      </c>
    </row>
    <row r="74" spans="1:13">
      <c r="A74" s="4"/>
      <c r="B74" s="106"/>
      <c r="C74" s="4">
        <v>40620</v>
      </c>
      <c r="D74" s="55">
        <v>15.41</v>
      </c>
      <c r="E74" s="106"/>
      <c r="F74" s="94">
        <v>40620</v>
      </c>
      <c r="G74" s="55">
        <v>14.06</v>
      </c>
      <c r="H74" s="106"/>
      <c r="I74" s="106"/>
      <c r="J74" s="4">
        <v>40620</v>
      </c>
      <c r="K74" s="147">
        <v>21.9815</v>
      </c>
      <c r="L74" s="355">
        <v>40620</v>
      </c>
      <c r="M74" s="5">
        <v>27.890999999999998</v>
      </c>
    </row>
    <row r="75" spans="1:13">
      <c r="A75" s="4"/>
      <c r="B75" s="106"/>
      <c r="C75" s="4">
        <v>40627</v>
      </c>
      <c r="D75" s="55">
        <v>15.43</v>
      </c>
      <c r="E75" s="106"/>
      <c r="F75" s="94">
        <v>40627</v>
      </c>
      <c r="G75" s="55">
        <v>13.58</v>
      </c>
      <c r="H75" s="106"/>
      <c r="I75" s="106"/>
      <c r="J75" s="4">
        <v>40627</v>
      </c>
      <c r="K75" s="147">
        <v>21.9239</v>
      </c>
      <c r="L75" s="355">
        <v>40627</v>
      </c>
      <c r="M75" s="5">
        <v>26.771000000000001</v>
      </c>
    </row>
    <row r="76" spans="1:13">
      <c r="A76" s="4"/>
      <c r="B76" s="106"/>
      <c r="C76" s="4">
        <v>40634</v>
      </c>
      <c r="D76" s="55">
        <v>14.49</v>
      </c>
      <c r="E76" s="106"/>
      <c r="F76" s="94">
        <v>40634</v>
      </c>
      <c r="G76" s="55">
        <v>13.2</v>
      </c>
      <c r="H76" s="106"/>
      <c r="I76" s="106"/>
      <c r="J76" s="4">
        <v>40634</v>
      </c>
      <c r="K76" s="147">
        <v>19.6358</v>
      </c>
      <c r="L76" s="355">
        <v>40634</v>
      </c>
      <c r="M76" s="5">
        <v>23.913</v>
      </c>
    </row>
    <row r="77" spans="1:13">
      <c r="A77" s="4"/>
      <c r="B77" s="106"/>
      <c r="C77" s="4">
        <v>40641</v>
      </c>
      <c r="D77" s="55">
        <v>13.58</v>
      </c>
      <c r="E77" s="106"/>
      <c r="F77" s="94">
        <v>40641</v>
      </c>
      <c r="G77" s="55">
        <v>12.51</v>
      </c>
      <c r="H77" s="106"/>
      <c r="I77" s="106"/>
      <c r="J77" s="4">
        <v>40641</v>
      </c>
      <c r="K77" s="147">
        <v>19.075900000000001</v>
      </c>
      <c r="L77" s="355">
        <v>40641</v>
      </c>
      <c r="M77" s="5">
        <v>22.294</v>
      </c>
    </row>
    <row r="78" spans="1:13">
      <c r="A78" s="4"/>
      <c r="B78" s="106"/>
      <c r="C78" s="4">
        <v>40648</v>
      </c>
      <c r="D78" s="55">
        <v>13.85</v>
      </c>
      <c r="E78" s="106"/>
      <c r="F78" s="94">
        <v>40648</v>
      </c>
      <c r="G78" s="55">
        <v>12.82</v>
      </c>
      <c r="H78" s="106"/>
      <c r="I78" s="106"/>
      <c r="J78" s="4">
        <v>40648</v>
      </c>
      <c r="K78" s="147">
        <v>18.869499999999999</v>
      </c>
      <c r="L78" s="355">
        <v>40648</v>
      </c>
      <c r="M78" s="5">
        <v>21.315000000000001</v>
      </c>
    </row>
    <row r="79" spans="1:13">
      <c r="A79" s="4"/>
      <c r="B79" s="106"/>
      <c r="C79" s="4">
        <v>40655</v>
      </c>
      <c r="D79" s="55">
        <v>14.13</v>
      </c>
      <c r="E79" s="106"/>
      <c r="F79" s="94">
        <v>40655</v>
      </c>
      <c r="G79" s="55">
        <v>13.5</v>
      </c>
      <c r="H79" s="106"/>
      <c r="I79" s="106"/>
      <c r="J79" s="4">
        <v>40655</v>
      </c>
      <c r="K79" s="147">
        <v>18.462700000000002</v>
      </c>
      <c r="L79" s="355">
        <v>40655</v>
      </c>
      <c r="M79" s="5">
        <v>21.972000000000001</v>
      </c>
    </row>
    <row r="80" spans="1:13">
      <c r="A80" s="4"/>
      <c r="B80" s="106"/>
      <c r="C80" s="4">
        <v>40662</v>
      </c>
      <c r="D80" s="55">
        <v>14.13</v>
      </c>
      <c r="E80" s="106"/>
      <c r="F80" s="94">
        <v>40662</v>
      </c>
      <c r="G80" s="55">
        <v>13.37</v>
      </c>
      <c r="H80" s="106"/>
      <c r="I80" s="106"/>
      <c r="J80" s="4">
        <v>40662</v>
      </c>
      <c r="K80" s="147">
        <v>18.5261</v>
      </c>
      <c r="L80" s="355">
        <v>40662</v>
      </c>
      <c r="M80" s="5">
        <v>21.878</v>
      </c>
    </row>
    <row r="81" spans="1:13">
      <c r="A81" s="4"/>
      <c r="B81" s="106"/>
      <c r="C81" s="4">
        <v>40669</v>
      </c>
      <c r="D81" s="55">
        <v>14.27</v>
      </c>
      <c r="E81" s="106"/>
      <c r="F81" s="94">
        <v>40669</v>
      </c>
      <c r="G81" s="55">
        <v>13.51</v>
      </c>
      <c r="H81" s="106"/>
      <c r="I81" s="106"/>
      <c r="J81" s="4">
        <v>40669</v>
      </c>
      <c r="K81" s="147">
        <v>18.4511</v>
      </c>
      <c r="L81" s="355">
        <v>40669</v>
      </c>
      <c r="M81" s="5">
        <v>21.745000000000001</v>
      </c>
    </row>
    <row r="82" spans="1:13">
      <c r="A82" s="4"/>
      <c r="B82" s="106"/>
      <c r="C82" s="4">
        <v>40676</v>
      </c>
      <c r="D82" s="55">
        <v>13.97</v>
      </c>
      <c r="E82" s="106"/>
      <c r="F82" s="94">
        <v>40676</v>
      </c>
      <c r="G82" s="55">
        <v>13.45</v>
      </c>
      <c r="H82" s="106"/>
      <c r="I82" s="106"/>
      <c r="J82" s="4">
        <v>40676</v>
      </c>
      <c r="K82" s="147">
        <v>16.8049</v>
      </c>
      <c r="L82" s="355">
        <v>40676</v>
      </c>
      <c r="M82" s="5">
        <v>21.722999999999999</v>
      </c>
    </row>
    <row r="83" spans="1:13">
      <c r="A83" s="4"/>
      <c r="B83" s="106"/>
      <c r="C83" s="4">
        <v>40683</v>
      </c>
      <c r="D83" s="55">
        <v>13.23</v>
      </c>
      <c r="E83" s="106"/>
      <c r="F83" s="94">
        <v>40683</v>
      </c>
      <c r="G83" s="55">
        <v>13.09</v>
      </c>
      <c r="H83" s="106"/>
      <c r="I83" s="106"/>
      <c r="J83" s="4">
        <v>40683</v>
      </c>
      <c r="K83" s="147">
        <v>15.2836</v>
      </c>
      <c r="L83" s="355">
        <v>40683</v>
      </c>
      <c r="M83" s="5">
        <v>20.645</v>
      </c>
    </row>
    <row r="84" spans="1:13">
      <c r="A84" s="4"/>
      <c r="B84" s="106"/>
      <c r="C84" s="4">
        <v>40690</v>
      </c>
      <c r="D84" s="55">
        <v>13.39</v>
      </c>
      <c r="E84" s="106"/>
      <c r="F84" s="94">
        <v>40690</v>
      </c>
      <c r="G84" s="55">
        <v>13.12</v>
      </c>
      <c r="H84" s="106"/>
      <c r="I84" s="106"/>
      <c r="J84" s="4">
        <v>40690</v>
      </c>
      <c r="K84" s="147">
        <v>14.624499999999999</v>
      </c>
      <c r="L84" s="355">
        <v>40690</v>
      </c>
      <c r="M84" s="5">
        <v>20.486999999999998</v>
      </c>
    </row>
    <row r="85" spans="1:13">
      <c r="A85" s="4"/>
      <c r="B85" s="106"/>
      <c r="C85" s="4">
        <v>40697</v>
      </c>
      <c r="D85" s="55">
        <v>13.86</v>
      </c>
      <c r="E85" s="106"/>
      <c r="F85" s="94">
        <v>40697</v>
      </c>
      <c r="G85" s="55">
        <v>13.33</v>
      </c>
      <c r="H85" s="106"/>
      <c r="I85" s="106"/>
      <c r="J85" s="4">
        <v>40697</v>
      </c>
      <c r="K85" s="147">
        <v>14.4716</v>
      </c>
      <c r="L85" s="355">
        <v>40697</v>
      </c>
      <c r="M85" s="5">
        <v>20.709</v>
      </c>
    </row>
    <row r="86" spans="1:13">
      <c r="A86" s="4"/>
      <c r="B86" s="106"/>
      <c r="C86" s="4">
        <v>40704</v>
      </c>
      <c r="D86" s="55">
        <v>13.8</v>
      </c>
      <c r="E86" s="106"/>
      <c r="F86" s="94">
        <v>40704</v>
      </c>
      <c r="G86" s="55">
        <v>13.39</v>
      </c>
      <c r="H86" s="106"/>
      <c r="I86" s="106"/>
      <c r="J86" s="4">
        <v>40704</v>
      </c>
      <c r="K86" s="147">
        <v>14.171900000000001</v>
      </c>
      <c r="L86" s="355">
        <v>40704</v>
      </c>
      <c r="M86" s="5">
        <v>20.957999999999998</v>
      </c>
    </row>
    <row r="87" spans="1:13">
      <c r="A87" s="4"/>
      <c r="B87" s="106"/>
      <c r="C87" s="4">
        <v>40711</v>
      </c>
      <c r="D87" s="55">
        <v>13.87</v>
      </c>
      <c r="E87" s="106"/>
      <c r="F87" s="94">
        <v>40711</v>
      </c>
      <c r="G87" s="55">
        <v>13.48</v>
      </c>
      <c r="H87" s="106"/>
      <c r="I87" s="106"/>
      <c r="J87" s="4">
        <v>40711</v>
      </c>
      <c r="K87" s="147">
        <v>14.033799999999999</v>
      </c>
      <c r="L87" s="355">
        <v>40711</v>
      </c>
      <c r="M87" s="5">
        <v>21.550999999999998</v>
      </c>
    </row>
    <row r="88" spans="1:13">
      <c r="A88" s="4"/>
      <c r="B88" s="106"/>
      <c r="C88" s="4">
        <v>40718</v>
      </c>
      <c r="D88" s="55">
        <v>14.31</v>
      </c>
      <c r="E88" s="106"/>
      <c r="F88" s="94">
        <v>40718</v>
      </c>
      <c r="G88" s="55">
        <v>13.87</v>
      </c>
      <c r="H88" s="106"/>
      <c r="I88" s="106"/>
      <c r="J88" s="4">
        <v>40718</v>
      </c>
      <c r="K88" s="147">
        <v>13.851900000000001</v>
      </c>
      <c r="L88" s="355">
        <v>40718</v>
      </c>
      <c r="M88" s="5">
        <v>21.224</v>
      </c>
    </row>
    <row r="89" spans="1:13">
      <c r="A89" s="4"/>
      <c r="B89" s="106"/>
      <c r="C89" s="4">
        <v>40725</v>
      </c>
      <c r="D89" s="55">
        <v>14.66</v>
      </c>
      <c r="E89" s="106"/>
      <c r="F89" s="94">
        <v>40725</v>
      </c>
      <c r="G89" s="55">
        <v>14.11</v>
      </c>
      <c r="H89" s="106"/>
      <c r="I89" s="106"/>
      <c r="J89" s="4">
        <v>40725</v>
      </c>
      <c r="K89" s="147">
        <v>14.180899999999999</v>
      </c>
      <c r="L89" s="355">
        <v>40725</v>
      </c>
      <c r="M89" s="5">
        <v>21.896999999999998</v>
      </c>
    </row>
    <row r="90" spans="1:13">
      <c r="A90" s="4"/>
      <c r="B90" s="106"/>
      <c r="C90" s="4">
        <v>40732</v>
      </c>
      <c r="D90" s="55">
        <v>15</v>
      </c>
      <c r="E90" s="106"/>
      <c r="F90" s="94">
        <v>40732</v>
      </c>
      <c r="G90" s="55">
        <v>13.87</v>
      </c>
      <c r="H90" s="106"/>
      <c r="I90" s="106"/>
      <c r="J90" s="4">
        <v>40732</v>
      </c>
      <c r="K90" s="147">
        <v>14.0389</v>
      </c>
      <c r="L90" s="355">
        <v>40732</v>
      </c>
      <c r="M90" s="5">
        <v>22.556999999999999</v>
      </c>
    </row>
    <row r="91" spans="1:13">
      <c r="A91" s="4"/>
      <c r="B91" s="106"/>
      <c r="C91" s="4">
        <v>40739</v>
      </c>
      <c r="D91" s="55">
        <v>15.88</v>
      </c>
      <c r="E91" s="106"/>
      <c r="F91" s="94">
        <v>40739</v>
      </c>
      <c r="G91" s="55">
        <v>14.07</v>
      </c>
      <c r="H91" s="106"/>
      <c r="I91" s="106"/>
      <c r="J91" s="4">
        <v>40739</v>
      </c>
      <c r="K91" s="147">
        <v>14.1557</v>
      </c>
      <c r="L91" s="355">
        <v>40739</v>
      </c>
      <c r="M91" s="5">
        <v>24.67</v>
      </c>
    </row>
    <row r="92" spans="1:13">
      <c r="A92" s="4"/>
      <c r="B92" s="106"/>
      <c r="C92" s="4">
        <v>40746</v>
      </c>
      <c r="D92" s="55">
        <v>15.96</v>
      </c>
      <c r="E92" s="106"/>
      <c r="F92" s="94">
        <v>40746</v>
      </c>
      <c r="G92" s="55">
        <v>13.43</v>
      </c>
      <c r="H92" s="106"/>
      <c r="I92" s="106"/>
      <c r="J92" s="4">
        <v>40746</v>
      </c>
      <c r="K92" s="147">
        <v>13.0913</v>
      </c>
      <c r="L92" s="355">
        <v>40746</v>
      </c>
      <c r="M92" s="5">
        <v>25.625</v>
      </c>
    </row>
    <row r="93" spans="1:13">
      <c r="A93" s="4"/>
      <c r="B93" s="106"/>
      <c r="C93" s="4">
        <v>40753</v>
      </c>
      <c r="D93" s="55">
        <v>15.56</v>
      </c>
      <c r="E93" s="106"/>
      <c r="F93" s="94">
        <v>40753</v>
      </c>
      <c r="G93" s="55">
        <v>13.16</v>
      </c>
      <c r="H93" s="106"/>
      <c r="I93" s="106"/>
      <c r="J93" s="4">
        <v>40753</v>
      </c>
      <c r="K93" s="147">
        <v>13.358499999999999</v>
      </c>
      <c r="L93" s="355">
        <v>40753</v>
      </c>
      <c r="M93" s="5">
        <v>26.928000000000001</v>
      </c>
    </row>
    <row r="94" spans="1:13">
      <c r="A94" s="4"/>
      <c r="B94" s="106"/>
      <c r="C94" s="4">
        <v>40760</v>
      </c>
      <c r="D94" s="55">
        <v>17.32</v>
      </c>
      <c r="E94" s="106"/>
      <c r="F94" s="94">
        <v>40760</v>
      </c>
      <c r="G94" s="55">
        <v>15.31</v>
      </c>
      <c r="H94" s="106"/>
      <c r="I94" s="106"/>
      <c r="J94" s="4">
        <v>40760</v>
      </c>
      <c r="K94" s="147">
        <v>13.2644</v>
      </c>
      <c r="L94" s="355">
        <v>40760</v>
      </c>
      <c r="M94" s="5">
        <v>28.417999999999999</v>
      </c>
    </row>
    <row r="95" spans="1:13">
      <c r="A95" s="4"/>
      <c r="B95" s="106"/>
      <c r="C95" s="4">
        <v>40767</v>
      </c>
      <c r="D95" s="55">
        <v>22.19</v>
      </c>
      <c r="E95" s="106"/>
      <c r="F95" s="94">
        <v>40767</v>
      </c>
      <c r="G95" s="55">
        <v>19.59</v>
      </c>
      <c r="H95" s="106"/>
      <c r="I95" s="106"/>
      <c r="J95" s="4">
        <v>40767</v>
      </c>
      <c r="K95" s="147">
        <v>16.631699999999999</v>
      </c>
      <c r="L95" s="355">
        <v>40767</v>
      </c>
      <c r="M95" s="5">
        <v>33.826999999999998</v>
      </c>
    </row>
    <row r="96" spans="1:13">
      <c r="A96" s="4"/>
      <c r="B96" s="106"/>
      <c r="C96" s="4">
        <v>40774</v>
      </c>
      <c r="D96" s="55">
        <v>23.53</v>
      </c>
      <c r="E96" s="106"/>
      <c r="F96" s="94">
        <v>40774</v>
      </c>
      <c r="G96" s="55">
        <v>21.13</v>
      </c>
      <c r="H96" s="106"/>
      <c r="I96" s="106"/>
      <c r="J96" s="4">
        <v>40774</v>
      </c>
      <c r="K96" s="147">
        <v>17.512499999999999</v>
      </c>
      <c r="L96" s="355">
        <v>40774</v>
      </c>
      <c r="M96" s="5">
        <v>35.363</v>
      </c>
    </row>
    <row r="97" spans="1:13">
      <c r="A97" s="4"/>
      <c r="B97" s="106"/>
      <c r="C97" s="4">
        <v>40781</v>
      </c>
      <c r="D97" s="55">
        <v>23.95</v>
      </c>
      <c r="E97" s="106"/>
      <c r="F97" s="94">
        <v>40781</v>
      </c>
      <c r="G97" s="55">
        <v>21.01</v>
      </c>
      <c r="H97" s="106"/>
      <c r="I97" s="106"/>
      <c r="J97" s="4">
        <v>40781</v>
      </c>
      <c r="K97" s="147">
        <v>17.7151</v>
      </c>
      <c r="L97" s="355">
        <v>40781</v>
      </c>
      <c r="M97" s="5">
        <v>36.048000000000002</v>
      </c>
    </row>
    <row r="98" spans="1:13">
      <c r="A98" s="4"/>
      <c r="B98" s="106"/>
      <c r="C98" s="4">
        <v>40788</v>
      </c>
      <c r="D98" s="55">
        <v>24.7</v>
      </c>
      <c r="E98" s="106"/>
      <c r="F98" s="94">
        <v>40788</v>
      </c>
      <c r="G98" s="55">
        <v>22.25</v>
      </c>
      <c r="H98" s="106"/>
      <c r="I98" s="106"/>
      <c r="J98" s="4">
        <v>40788</v>
      </c>
      <c r="K98" s="147">
        <v>17.954999999999998</v>
      </c>
      <c r="L98" s="355">
        <v>40788</v>
      </c>
      <c r="M98" s="5">
        <v>39.043999999999997</v>
      </c>
    </row>
    <row r="99" spans="1:13">
      <c r="A99" s="4"/>
      <c r="B99" s="106"/>
      <c r="C99" s="4">
        <v>40795</v>
      </c>
      <c r="D99" s="55">
        <v>26.81</v>
      </c>
      <c r="E99" s="106"/>
      <c r="F99" s="94">
        <v>40795</v>
      </c>
      <c r="G99" s="55">
        <v>24.12</v>
      </c>
      <c r="H99" s="106"/>
      <c r="I99" s="106"/>
      <c r="J99" s="4">
        <v>40795</v>
      </c>
      <c r="K99" s="147">
        <v>19.688500000000001</v>
      </c>
      <c r="L99" s="355">
        <v>40795</v>
      </c>
      <c r="M99" s="5">
        <v>42.271999999999998</v>
      </c>
    </row>
    <row r="100" spans="1:13">
      <c r="A100" s="4"/>
      <c r="B100" s="106"/>
      <c r="C100" s="4">
        <v>40802</v>
      </c>
      <c r="D100" s="55">
        <v>27.6</v>
      </c>
      <c r="E100" s="106"/>
      <c r="F100" s="94">
        <v>40802</v>
      </c>
      <c r="G100" s="55">
        <v>25.01</v>
      </c>
      <c r="H100" s="106"/>
      <c r="I100" s="106"/>
      <c r="J100" s="4">
        <v>40802</v>
      </c>
      <c r="K100" s="147">
        <v>22.276</v>
      </c>
      <c r="L100" s="355">
        <v>40802</v>
      </c>
      <c r="M100" s="5">
        <v>44.106000000000002</v>
      </c>
    </row>
    <row r="101" spans="1:13">
      <c r="A101" s="4"/>
      <c r="B101" s="106"/>
      <c r="C101" s="4">
        <v>40809</v>
      </c>
      <c r="D101" s="55">
        <v>29.32</v>
      </c>
      <c r="E101" s="106"/>
      <c r="F101" s="94">
        <v>40809</v>
      </c>
      <c r="G101" s="55">
        <v>26.67</v>
      </c>
      <c r="H101" s="106"/>
      <c r="I101" s="106"/>
      <c r="J101" s="4">
        <v>40809</v>
      </c>
      <c r="K101" s="147">
        <v>22.700700000000001</v>
      </c>
      <c r="L101" s="355">
        <v>40809</v>
      </c>
      <c r="M101" s="5">
        <v>45.848999999999997</v>
      </c>
    </row>
    <row r="102" spans="1:13">
      <c r="A102" s="4"/>
      <c r="B102" s="106"/>
      <c r="C102" s="4">
        <v>40816</v>
      </c>
      <c r="D102" s="55">
        <v>30.76</v>
      </c>
      <c r="E102" s="106"/>
      <c r="F102" s="94">
        <v>40816</v>
      </c>
      <c r="G102" s="55">
        <v>28.08</v>
      </c>
      <c r="H102" s="106"/>
      <c r="I102" s="106"/>
      <c r="J102" s="4">
        <v>40816</v>
      </c>
      <c r="K102" s="147">
        <v>23.234200000000001</v>
      </c>
      <c r="L102" s="355">
        <v>40816</v>
      </c>
      <c r="M102" s="5">
        <v>49.49</v>
      </c>
    </row>
    <row r="103" spans="1:13">
      <c r="A103" s="4"/>
      <c r="B103" s="106"/>
      <c r="C103" s="4">
        <v>40823</v>
      </c>
      <c r="D103" s="55">
        <v>31.8</v>
      </c>
      <c r="E103" s="106"/>
      <c r="F103" s="94">
        <v>40823</v>
      </c>
      <c r="G103" s="55">
        <v>29.33</v>
      </c>
      <c r="H103" s="106"/>
      <c r="I103" s="106"/>
      <c r="J103" s="4">
        <v>40823</v>
      </c>
      <c r="K103" s="147">
        <v>26.2437</v>
      </c>
      <c r="L103" s="355">
        <v>40823</v>
      </c>
      <c r="M103" s="5">
        <v>52.795999999999999</v>
      </c>
    </row>
    <row r="104" spans="1:13">
      <c r="A104" s="4"/>
      <c r="B104" s="106"/>
      <c r="C104" s="4">
        <v>40830</v>
      </c>
      <c r="D104" s="55">
        <v>31.97</v>
      </c>
      <c r="E104" s="106"/>
      <c r="F104" s="94">
        <v>40830</v>
      </c>
      <c r="G104" s="55">
        <v>29.6</v>
      </c>
      <c r="H104" s="106"/>
      <c r="I104" s="106"/>
      <c r="J104" s="4">
        <v>40830</v>
      </c>
      <c r="K104" s="147">
        <v>27.275099999999998</v>
      </c>
      <c r="L104" s="355">
        <v>40830</v>
      </c>
      <c r="M104" s="5">
        <v>54.685000000000002</v>
      </c>
    </row>
    <row r="105" spans="1:13">
      <c r="A105" s="4"/>
      <c r="B105" s="106"/>
      <c r="C105" s="4">
        <v>40837</v>
      </c>
      <c r="D105" s="55">
        <v>32.33</v>
      </c>
      <c r="E105" s="106"/>
      <c r="F105" s="94">
        <v>40837</v>
      </c>
      <c r="G105" s="55">
        <v>29.98</v>
      </c>
      <c r="H105" s="106"/>
      <c r="I105" s="106"/>
      <c r="J105" s="4">
        <v>40837</v>
      </c>
      <c r="K105" s="147">
        <v>27.311499999999999</v>
      </c>
      <c r="L105" s="355">
        <v>40837</v>
      </c>
      <c r="M105" s="5">
        <v>56.447000000000003</v>
      </c>
    </row>
    <row r="106" spans="1:13">
      <c r="A106" s="4"/>
      <c r="B106" s="106"/>
      <c r="C106" s="4">
        <v>40844</v>
      </c>
      <c r="D106" s="55">
        <v>33.03</v>
      </c>
      <c r="E106" s="106"/>
      <c r="F106" s="94">
        <v>40844</v>
      </c>
      <c r="G106" s="55">
        <v>30.53</v>
      </c>
      <c r="H106" s="106"/>
      <c r="I106" s="106"/>
      <c r="J106" s="4">
        <v>40844</v>
      </c>
      <c r="K106" s="147">
        <v>28.203199999999999</v>
      </c>
      <c r="L106" s="355">
        <v>40844</v>
      </c>
      <c r="M106" s="5">
        <v>58.146999999999998</v>
      </c>
    </row>
    <row r="107" spans="1:13">
      <c r="A107" s="4"/>
      <c r="B107" s="106"/>
      <c r="C107" s="4">
        <v>40851</v>
      </c>
      <c r="D107" s="55">
        <v>34</v>
      </c>
      <c r="E107" s="106"/>
      <c r="F107" s="94">
        <v>40851</v>
      </c>
      <c r="G107" s="55">
        <v>31.3</v>
      </c>
      <c r="H107" s="106"/>
      <c r="I107" s="106"/>
      <c r="J107" s="4">
        <v>40851</v>
      </c>
      <c r="K107" s="147">
        <v>28.1935</v>
      </c>
      <c r="L107" s="355">
        <v>40851</v>
      </c>
      <c r="M107" s="5">
        <v>64.507999999999996</v>
      </c>
    </row>
    <row r="108" spans="1:13">
      <c r="A108" s="4"/>
      <c r="B108" s="106"/>
      <c r="C108" s="4">
        <v>40858</v>
      </c>
      <c r="D108" s="55">
        <v>34.06</v>
      </c>
      <c r="E108" s="106"/>
      <c r="F108" s="94">
        <v>40858</v>
      </c>
      <c r="G108" s="55">
        <v>31.61</v>
      </c>
      <c r="H108" s="106"/>
      <c r="I108" s="106"/>
      <c r="J108" s="4">
        <v>40858</v>
      </c>
      <c r="K108" s="147">
        <v>28.183800000000002</v>
      </c>
      <c r="L108" s="355">
        <v>40858</v>
      </c>
      <c r="M108" s="5">
        <v>65.111000000000004</v>
      </c>
    </row>
    <row r="109" spans="1:13">
      <c r="A109" s="4"/>
      <c r="B109" s="106"/>
      <c r="C109" s="4">
        <v>40865</v>
      </c>
      <c r="D109" s="55">
        <v>33.93</v>
      </c>
      <c r="E109" s="106"/>
      <c r="F109" s="94">
        <v>40865</v>
      </c>
      <c r="G109" s="55">
        <v>31.54</v>
      </c>
      <c r="H109" s="106"/>
      <c r="I109" s="106"/>
      <c r="J109" s="4">
        <v>40865</v>
      </c>
      <c r="K109" s="147">
        <v>30.178699999999999</v>
      </c>
      <c r="L109" s="355">
        <v>40865</v>
      </c>
      <c r="M109" s="5">
        <v>66.534999999999997</v>
      </c>
    </row>
    <row r="110" spans="1:13">
      <c r="A110" s="4"/>
      <c r="B110" s="106"/>
      <c r="C110" s="4">
        <v>40872</v>
      </c>
      <c r="D110" s="55">
        <v>33.79</v>
      </c>
      <c r="E110" s="106"/>
      <c r="F110" s="94">
        <v>40872</v>
      </c>
      <c r="G110" s="55">
        <v>31.89</v>
      </c>
      <c r="H110" s="106"/>
      <c r="I110" s="106"/>
      <c r="J110" s="4">
        <v>40872</v>
      </c>
      <c r="K110" s="147">
        <v>34.581699999999998</v>
      </c>
      <c r="L110" s="355">
        <v>40872</v>
      </c>
      <c r="M110" s="5">
        <v>69.100999999999999</v>
      </c>
    </row>
    <row r="111" spans="1:13">
      <c r="A111" s="4"/>
      <c r="B111" s="106"/>
      <c r="C111" s="4">
        <v>40879</v>
      </c>
      <c r="D111" s="55">
        <v>35.119999999999997</v>
      </c>
      <c r="E111" s="106"/>
      <c r="F111" s="94">
        <v>40879</v>
      </c>
      <c r="G111" s="55">
        <v>33.119999999999997</v>
      </c>
      <c r="H111" s="106"/>
      <c r="I111" s="106"/>
      <c r="J111" s="4">
        <v>40879</v>
      </c>
      <c r="K111" s="147">
        <v>39.346899999999998</v>
      </c>
      <c r="L111" s="355">
        <v>40879</v>
      </c>
      <c r="M111" s="5">
        <v>69.087000000000003</v>
      </c>
    </row>
    <row r="112" spans="1:13">
      <c r="A112" s="4"/>
      <c r="B112" s="106"/>
      <c r="C112" s="4">
        <v>40886</v>
      </c>
      <c r="D112" s="55">
        <v>34.26</v>
      </c>
      <c r="E112" s="106"/>
      <c r="F112" s="94">
        <v>40886</v>
      </c>
      <c r="G112" s="55">
        <v>31.58</v>
      </c>
      <c r="H112" s="106"/>
      <c r="I112" s="106"/>
      <c r="J112" s="4">
        <v>40886</v>
      </c>
      <c r="K112" s="147">
        <v>40.723700000000001</v>
      </c>
      <c r="L112" s="355">
        <v>40886</v>
      </c>
      <c r="M112" s="5">
        <v>70.088999999999999</v>
      </c>
    </row>
    <row r="113" spans="1:13">
      <c r="A113" s="4"/>
      <c r="B113" s="106"/>
      <c r="C113" s="4">
        <v>40893</v>
      </c>
      <c r="D113" s="55">
        <v>32.380000000000003</v>
      </c>
      <c r="E113" s="106"/>
      <c r="F113" s="94">
        <v>40893</v>
      </c>
      <c r="G113" s="55">
        <v>30.27</v>
      </c>
      <c r="H113" s="106"/>
      <c r="I113" s="106"/>
      <c r="J113" s="4">
        <v>40893</v>
      </c>
      <c r="K113" s="147">
        <v>41.179099999999998</v>
      </c>
      <c r="L113" s="355">
        <v>40893</v>
      </c>
      <c r="M113" s="5">
        <v>69.637</v>
      </c>
    </row>
    <row r="114" spans="1:13">
      <c r="A114" s="4"/>
      <c r="B114" s="106"/>
      <c r="C114" s="4">
        <v>40900</v>
      </c>
      <c r="D114" s="55">
        <v>31.6</v>
      </c>
      <c r="E114" s="106"/>
      <c r="F114" s="94">
        <v>40900</v>
      </c>
      <c r="G114" s="55">
        <v>29.14</v>
      </c>
      <c r="H114" s="106"/>
      <c r="I114" s="106"/>
      <c r="J114" s="4">
        <v>40900</v>
      </c>
      <c r="K114" s="147">
        <v>41.692900000000002</v>
      </c>
      <c r="L114" s="355">
        <v>40900</v>
      </c>
      <c r="M114" s="5">
        <v>68.906999999999996</v>
      </c>
    </row>
    <row r="115" spans="1:13">
      <c r="A115" s="4"/>
      <c r="B115" s="106"/>
      <c r="C115" s="4">
        <v>40907</v>
      </c>
      <c r="D115" s="55">
        <v>31.27</v>
      </c>
      <c r="E115" s="106"/>
      <c r="F115" s="94">
        <v>40907</v>
      </c>
      <c r="G115" s="55">
        <v>29.01</v>
      </c>
      <c r="H115" s="106"/>
      <c r="I115" s="106"/>
      <c r="J115" s="4">
        <v>40907</v>
      </c>
      <c r="K115" s="147">
        <v>41.798999999999999</v>
      </c>
      <c r="L115" s="355">
        <v>40907</v>
      </c>
      <c r="M115" s="5">
        <v>68.53</v>
      </c>
    </row>
    <row r="116" spans="1:13">
      <c r="A116" s="4"/>
      <c r="B116" s="106"/>
      <c r="C116" s="4">
        <v>40914</v>
      </c>
      <c r="D116" s="55">
        <v>31</v>
      </c>
      <c r="E116" s="106"/>
      <c r="F116" s="94">
        <v>40914</v>
      </c>
      <c r="G116" s="55">
        <v>28.36</v>
      </c>
      <c r="H116" s="106"/>
      <c r="I116" s="106"/>
      <c r="J116" s="4">
        <v>40914</v>
      </c>
      <c r="K116" s="147">
        <v>42.656599999999997</v>
      </c>
      <c r="L116" s="355">
        <v>40914</v>
      </c>
      <c r="M116" s="5">
        <v>66.08</v>
      </c>
    </row>
    <row r="117" spans="1:13">
      <c r="A117" s="4"/>
      <c r="B117" s="106"/>
      <c r="C117" s="4">
        <v>40921</v>
      </c>
      <c r="D117" s="55">
        <v>29.25</v>
      </c>
      <c r="E117" s="106"/>
      <c r="F117" s="94">
        <v>40921</v>
      </c>
      <c r="G117" s="55">
        <v>26.69</v>
      </c>
      <c r="H117" s="106"/>
      <c r="I117" s="106"/>
      <c r="J117" s="4">
        <v>40921</v>
      </c>
      <c r="K117" s="147">
        <v>43.980600000000003</v>
      </c>
      <c r="L117" s="355">
        <v>40921</v>
      </c>
      <c r="M117" s="5">
        <v>65.846000000000004</v>
      </c>
    </row>
    <row r="118" spans="1:13">
      <c r="A118" s="4"/>
      <c r="B118" s="106"/>
      <c r="C118" s="4">
        <v>40928</v>
      </c>
      <c r="D118" s="55">
        <v>28.67</v>
      </c>
      <c r="E118" s="106"/>
      <c r="F118" s="94">
        <v>40928</v>
      </c>
      <c r="G118" s="55">
        <v>25.99</v>
      </c>
      <c r="H118" s="106"/>
      <c r="I118" s="106"/>
      <c r="J118" s="4">
        <v>40928</v>
      </c>
      <c r="K118" s="147">
        <v>42.876199999999997</v>
      </c>
      <c r="L118" s="355">
        <v>40928</v>
      </c>
      <c r="M118" s="5">
        <v>65.2</v>
      </c>
    </row>
    <row r="119" spans="1:13">
      <c r="A119" s="4"/>
      <c r="B119" s="106"/>
      <c r="C119" s="4">
        <v>40935</v>
      </c>
      <c r="D119" s="55">
        <v>26.85</v>
      </c>
      <c r="E119" s="106"/>
      <c r="F119" s="94">
        <v>40935</v>
      </c>
      <c r="G119" s="55">
        <v>23.95</v>
      </c>
      <c r="H119" s="106"/>
      <c r="I119" s="106"/>
      <c r="J119" s="4">
        <v>40935</v>
      </c>
      <c r="K119" s="147">
        <v>43.553600000000003</v>
      </c>
      <c r="L119" s="355">
        <v>40935</v>
      </c>
      <c r="M119" s="5">
        <v>64.174000000000007</v>
      </c>
    </row>
    <row r="120" spans="1:13">
      <c r="A120" s="4"/>
      <c r="B120" s="106"/>
      <c r="C120" s="4">
        <v>40942</v>
      </c>
      <c r="D120" s="55">
        <v>26.08</v>
      </c>
      <c r="E120" s="106"/>
      <c r="F120" s="94">
        <v>40942</v>
      </c>
      <c r="G120" s="55">
        <v>22.84</v>
      </c>
      <c r="H120" s="106"/>
      <c r="I120" s="106"/>
      <c r="J120" s="4">
        <v>40942</v>
      </c>
      <c r="K120" s="147">
        <v>43.6188</v>
      </c>
      <c r="L120" s="355">
        <v>40942</v>
      </c>
      <c r="M120" s="5">
        <v>62.661000000000001</v>
      </c>
    </row>
    <row r="121" spans="1:13">
      <c r="A121" s="4"/>
      <c r="B121" s="106"/>
      <c r="C121" s="4">
        <v>40949</v>
      </c>
      <c r="D121" s="55">
        <v>24.77</v>
      </c>
      <c r="E121" s="106"/>
      <c r="F121" s="94">
        <v>40949</v>
      </c>
      <c r="G121" s="55">
        <v>21.21</v>
      </c>
      <c r="H121" s="106"/>
      <c r="I121" s="106"/>
      <c r="J121" s="4">
        <v>40949</v>
      </c>
      <c r="K121" s="147">
        <v>41.6798</v>
      </c>
      <c r="L121" s="355">
        <v>40949</v>
      </c>
      <c r="M121" s="5">
        <v>61.12</v>
      </c>
    </row>
    <row r="122" spans="1:13">
      <c r="A122" s="4"/>
      <c r="B122" s="106"/>
      <c r="C122" s="4">
        <v>40956</v>
      </c>
      <c r="D122" s="55">
        <v>24.71</v>
      </c>
      <c r="E122" s="106"/>
      <c r="F122" s="94">
        <v>40956</v>
      </c>
      <c r="G122" s="55">
        <v>20.78</v>
      </c>
      <c r="H122" s="106"/>
      <c r="I122" s="106"/>
      <c r="J122" s="4">
        <v>40956</v>
      </c>
      <c r="K122" s="147">
        <v>41.116700000000002</v>
      </c>
      <c r="L122" s="355">
        <v>40956</v>
      </c>
      <c r="M122" s="5">
        <v>59.55</v>
      </c>
    </row>
    <row r="123" spans="1:13">
      <c r="A123" s="4"/>
      <c r="B123" s="106"/>
      <c r="C123" s="4">
        <v>40963</v>
      </c>
      <c r="D123" s="55">
        <v>24.19</v>
      </c>
      <c r="E123" s="106"/>
      <c r="F123" s="94">
        <v>40963</v>
      </c>
      <c r="G123" s="55">
        <v>20.2</v>
      </c>
      <c r="H123" s="106"/>
      <c r="I123" s="106"/>
      <c r="J123" s="4">
        <v>40963</v>
      </c>
      <c r="K123" s="147">
        <v>41.194299999999998</v>
      </c>
      <c r="L123" s="355">
        <v>40963</v>
      </c>
      <c r="M123" s="5">
        <v>58.709000000000003</v>
      </c>
    </row>
    <row r="124" spans="1:13">
      <c r="A124" s="4"/>
      <c r="B124" s="106"/>
      <c r="C124" s="4">
        <v>40970</v>
      </c>
      <c r="D124" s="55">
        <v>23.01</v>
      </c>
      <c r="E124" s="106"/>
      <c r="F124" s="94">
        <v>40970</v>
      </c>
      <c r="G124" s="55">
        <v>19.22</v>
      </c>
      <c r="H124" s="106"/>
      <c r="I124" s="106"/>
      <c r="J124" s="4">
        <v>40970</v>
      </c>
      <c r="K124" s="147">
        <v>40.631700000000002</v>
      </c>
      <c r="L124" s="355">
        <v>40970</v>
      </c>
      <c r="M124" s="5">
        <v>56.225999999999999</v>
      </c>
    </row>
    <row r="125" spans="1:13">
      <c r="A125" s="4"/>
      <c r="B125" s="106"/>
      <c r="C125" s="4">
        <v>40977</v>
      </c>
      <c r="D125" s="55">
        <v>21.82</v>
      </c>
      <c r="E125" s="106"/>
      <c r="F125" s="94">
        <v>40977</v>
      </c>
      <c r="G125" s="55">
        <v>18.2</v>
      </c>
      <c r="H125" s="106"/>
      <c r="I125" s="106"/>
      <c r="J125" s="4">
        <v>40977</v>
      </c>
      <c r="K125" s="147">
        <v>40.854999999999997</v>
      </c>
      <c r="L125" s="355">
        <v>40977</v>
      </c>
      <c r="M125" s="5">
        <v>49.787999999999997</v>
      </c>
    </row>
    <row r="126" spans="1:13">
      <c r="A126" s="4"/>
      <c r="B126" s="106"/>
      <c r="C126" s="4">
        <v>40984</v>
      </c>
      <c r="D126" s="55">
        <v>21.36</v>
      </c>
      <c r="E126" s="106"/>
      <c r="F126" s="94">
        <v>40984</v>
      </c>
      <c r="G126" s="55">
        <v>17.670000000000002</v>
      </c>
      <c r="H126" s="106"/>
      <c r="I126" s="106"/>
      <c r="J126" s="4">
        <v>40984</v>
      </c>
      <c r="K126" s="147">
        <v>40.143599999999999</v>
      </c>
      <c r="L126" s="355">
        <v>40984</v>
      </c>
      <c r="M126" s="5">
        <v>49.177</v>
      </c>
    </row>
    <row r="127" spans="1:13">
      <c r="A127" s="4"/>
      <c r="B127" s="106"/>
      <c r="C127" s="4">
        <v>40991</v>
      </c>
      <c r="D127" s="55">
        <v>21.02</v>
      </c>
      <c r="E127" s="106"/>
      <c r="F127" s="94">
        <v>40991</v>
      </c>
      <c r="G127" s="55">
        <v>17.579999999999998</v>
      </c>
      <c r="H127" s="106"/>
      <c r="I127" s="106"/>
      <c r="J127" s="4">
        <v>40991</v>
      </c>
      <c r="K127" s="147">
        <v>38.986199999999997</v>
      </c>
      <c r="L127" s="355">
        <v>40991</v>
      </c>
      <c r="M127" s="5">
        <v>48.8</v>
      </c>
    </row>
    <row r="128" spans="1:13">
      <c r="A128" s="4"/>
      <c r="B128" s="106"/>
      <c r="C128" s="4">
        <v>40998</v>
      </c>
      <c r="D128" s="55">
        <v>20.45</v>
      </c>
      <c r="E128" s="106"/>
      <c r="F128" s="94">
        <v>40998</v>
      </c>
      <c r="G128" s="55">
        <v>16.63</v>
      </c>
      <c r="H128" s="106"/>
      <c r="I128" s="106"/>
      <c r="J128" s="4">
        <v>40998</v>
      </c>
      <c r="K128" s="147">
        <v>33.267499999999998</v>
      </c>
      <c r="L128" s="355">
        <v>40998</v>
      </c>
      <c r="M128" s="5">
        <v>45.488999999999997</v>
      </c>
    </row>
    <row r="129" spans="1:13">
      <c r="A129" s="4"/>
      <c r="B129" s="106"/>
      <c r="C129" s="4">
        <v>41005</v>
      </c>
      <c r="D129" s="55">
        <v>19.239999999999998</v>
      </c>
      <c r="E129" s="106"/>
      <c r="F129" s="94">
        <v>41005</v>
      </c>
      <c r="G129" s="55">
        <v>15.14</v>
      </c>
      <c r="H129" s="106"/>
      <c r="I129" s="106"/>
      <c r="J129" s="4">
        <v>41005</v>
      </c>
      <c r="K129" s="147">
        <v>28.209499999999998</v>
      </c>
      <c r="L129" s="355">
        <v>41005</v>
      </c>
      <c r="M129" s="5">
        <v>44.469000000000001</v>
      </c>
    </row>
    <row r="130" spans="1:13">
      <c r="A130" s="4"/>
      <c r="B130" s="106"/>
      <c r="C130" s="4">
        <v>41012</v>
      </c>
      <c r="D130" s="55">
        <v>19.34</v>
      </c>
      <c r="E130" s="106"/>
      <c r="F130" s="94">
        <v>41012</v>
      </c>
      <c r="G130" s="55">
        <v>16.010000000000002</v>
      </c>
      <c r="H130" s="106"/>
      <c r="I130" s="106"/>
      <c r="J130" s="4">
        <v>41012</v>
      </c>
      <c r="K130" s="147">
        <v>26.754100000000001</v>
      </c>
      <c r="L130" s="355">
        <v>41012</v>
      </c>
      <c r="M130" s="5">
        <v>44.337000000000003</v>
      </c>
    </row>
    <row r="131" spans="1:13">
      <c r="A131" s="4"/>
      <c r="B131" s="106"/>
      <c r="C131" s="4">
        <v>41019</v>
      </c>
      <c r="D131" s="55">
        <v>18.579999999999998</v>
      </c>
      <c r="E131" s="106"/>
      <c r="F131" s="94">
        <v>41019</v>
      </c>
      <c r="G131" s="55">
        <v>15.26</v>
      </c>
      <c r="H131" s="106"/>
      <c r="I131" s="106"/>
      <c r="J131" s="4">
        <v>41019</v>
      </c>
      <c r="K131" s="147">
        <v>25.798300000000001</v>
      </c>
      <c r="L131" s="355">
        <v>41019</v>
      </c>
      <c r="M131" s="5">
        <v>42.814999999999998</v>
      </c>
    </row>
    <row r="132" spans="1:13">
      <c r="A132" s="4"/>
      <c r="B132" s="106"/>
      <c r="C132" s="4">
        <v>41026</v>
      </c>
      <c r="D132" s="55">
        <v>18.95</v>
      </c>
      <c r="E132" s="106"/>
      <c r="F132" s="94">
        <v>41026</v>
      </c>
      <c r="G132" s="55">
        <v>15.56</v>
      </c>
      <c r="H132" s="106"/>
      <c r="I132" s="106"/>
      <c r="J132" s="4">
        <v>41026</v>
      </c>
      <c r="K132" s="147">
        <v>24.883299999999998</v>
      </c>
      <c r="L132" s="355">
        <v>41026</v>
      </c>
      <c r="M132" s="5">
        <v>43.719000000000001</v>
      </c>
    </row>
    <row r="133" spans="1:13">
      <c r="A133" s="4"/>
      <c r="B133" s="106"/>
      <c r="C133" s="4">
        <v>41033</v>
      </c>
      <c r="D133" s="55">
        <v>19.09</v>
      </c>
      <c r="E133" s="106"/>
      <c r="F133" s="94">
        <v>41033</v>
      </c>
      <c r="G133" s="55">
        <v>15.67</v>
      </c>
      <c r="H133" s="106"/>
      <c r="I133" s="106"/>
      <c r="J133" s="4">
        <v>41033</v>
      </c>
      <c r="K133" s="147">
        <v>24.131900000000002</v>
      </c>
      <c r="L133" s="355">
        <v>41033</v>
      </c>
      <c r="M133" s="5">
        <v>43.244999999999997</v>
      </c>
    </row>
    <row r="134" spans="1:13">
      <c r="A134" s="4"/>
      <c r="B134" s="106"/>
      <c r="C134" s="4">
        <v>41040</v>
      </c>
      <c r="D134" s="55">
        <v>18.690000000000001</v>
      </c>
      <c r="E134" s="106"/>
      <c r="F134" s="94">
        <v>41040</v>
      </c>
      <c r="G134" s="55">
        <v>15.53</v>
      </c>
      <c r="H134" s="106"/>
      <c r="I134" s="106"/>
      <c r="J134" s="4">
        <v>41040</v>
      </c>
      <c r="K134" s="147">
        <v>23.2241</v>
      </c>
      <c r="L134" s="355">
        <v>41040</v>
      </c>
      <c r="M134" s="5">
        <v>43.628</v>
      </c>
    </row>
    <row r="135" spans="1:13">
      <c r="A135" s="4"/>
      <c r="B135" s="106"/>
      <c r="C135" s="4">
        <v>41047</v>
      </c>
      <c r="D135" s="55">
        <v>18.87</v>
      </c>
      <c r="E135" s="106"/>
      <c r="F135" s="94">
        <v>41047</v>
      </c>
      <c r="G135" s="55">
        <v>15.75</v>
      </c>
      <c r="H135" s="106"/>
      <c r="I135" s="106"/>
      <c r="J135" s="4">
        <v>41047</v>
      </c>
      <c r="K135" s="147">
        <v>20.2318</v>
      </c>
      <c r="L135" s="355">
        <v>41047</v>
      </c>
      <c r="M135" s="5">
        <v>43.534999999999997</v>
      </c>
    </row>
    <row r="136" spans="1:13">
      <c r="A136" s="4"/>
      <c r="B136" s="106"/>
      <c r="C136" s="4">
        <v>41054</v>
      </c>
      <c r="D136" s="55">
        <v>19.760000000000002</v>
      </c>
      <c r="E136" s="106"/>
      <c r="F136" s="94">
        <v>41054</v>
      </c>
      <c r="G136" s="55">
        <v>16.420000000000002</v>
      </c>
      <c r="H136" s="106"/>
      <c r="I136" s="106"/>
      <c r="J136" s="4">
        <v>41054</v>
      </c>
      <c r="K136" s="147">
        <v>21.6066</v>
      </c>
      <c r="L136" s="355">
        <v>41054</v>
      </c>
      <c r="M136" s="5">
        <v>43.460999999999999</v>
      </c>
    </row>
    <row r="137" spans="1:13">
      <c r="A137" s="4"/>
      <c r="B137" s="106"/>
      <c r="C137" s="4">
        <v>41061</v>
      </c>
      <c r="D137" s="55">
        <v>19.850000000000001</v>
      </c>
      <c r="E137" s="106"/>
      <c r="F137" s="94">
        <v>41061</v>
      </c>
      <c r="G137" s="55">
        <v>16.77</v>
      </c>
      <c r="H137" s="106"/>
      <c r="I137" s="106"/>
      <c r="J137" s="4">
        <v>41061</v>
      </c>
      <c r="K137" s="147">
        <v>22.747399999999999</v>
      </c>
      <c r="L137" s="355">
        <v>41061</v>
      </c>
      <c r="M137" s="5">
        <v>44.906999999999996</v>
      </c>
    </row>
    <row r="138" spans="1:13">
      <c r="A138" s="4"/>
      <c r="B138" s="106"/>
      <c r="C138" s="4">
        <v>41068</v>
      </c>
      <c r="D138" s="55">
        <v>18.97</v>
      </c>
      <c r="E138" s="106"/>
      <c r="F138" s="94">
        <v>41068</v>
      </c>
      <c r="G138" s="55">
        <v>16.809999999999999</v>
      </c>
      <c r="H138" s="106"/>
      <c r="I138" s="106"/>
      <c r="J138" s="4">
        <v>41068</v>
      </c>
      <c r="K138" s="147">
        <v>23.884599999999999</v>
      </c>
      <c r="L138" s="355">
        <v>41068</v>
      </c>
      <c r="M138" s="5">
        <v>48.036999999999999</v>
      </c>
    </row>
    <row r="139" spans="1:13">
      <c r="A139" s="4"/>
      <c r="B139" s="106"/>
      <c r="C139" s="4">
        <v>41075</v>
      </c>
      <c r="D139" s="55">
        <v>18.86</v>
      </c>
      <c r="E139" s="106"/>
      <c r="F139" s="94">
        <v>41075</v>
      </c>
      <c r="G139" s="55">
        <v>16.71</v>
      </c>
      <c r="H139" s="106"/>
      <c r="I139" s="106"/>
      <c r="J139" s="4">
        <v>41075</v>
      </c>
      <c r="K139" s="147">
        <v>25.397300000000001</v>
      </c>
      <c r="L139" s="355">
        <v>41075</v>
      </c>
      <c r="M139" s="5">
        <v>49.912999999999997</v>
      </c>
    </row>
    <row r="140" spans="1:13">
      <c r="A140" s="4"/>
      <c r="B140" s="106"/>
      <c r="C140" s="4">
        <v>41082</v>
      </c>
      <c r="D140" s="55">
        <v>18.760000000000002</v>
      </c>
      <c r="E140" s="106"/>
      <c r="F140" s="94">
        <v>41082</v>
      </c>
      <c r="G140" s="55">
        <v>16.88</v>
      </c>
      <c r="H140" s="106"/>
      <c r="I140" s="106"/>
      <c r="J140" s="4">
        <v>41082</v>
      </c>
      <c r="K140" s="147">
        <v>25.5228</v>
      </c>
      <c r="L140" s="355">
        <v>41082</v>
      </c>
      <c r="M140" s="5">
        <v>53.350999999999999</v>
      </c>
    </row>
    <row r="141" spans="1:13">
      <c r="A141" s="4"/>
      <c r="B141" s="106"/>
      <c r="C141" s="4">
        <v>41089</v>
      </c>
      <c r="D141" s="55">
        <v>19.690000000000001</v>
      </c>
      <c r="E141" s="106"/>
      <c r="F141" s="94">
        <v>41089</v>
      </c>
      <c r="G141" s="55">
        <v>17.73</v>
      </c>
      <c r="H141" s="106"/>
      <c r="I141" s="106"/>
      <c r="J141" s="4">
        <v>41089</v>
      </c>
      <c r="K141" s="147">
        <v>25.4252</v>
      </c>
      <c r="L141" s="355">
        <v>41089</v>
      </c>
      <c r="M141" s="5">
        <v>55.73</v>
      </c>
    </row>
    <row r="142" spans="1:13">
      <c r="A142" s="4"/>
      <c r="B142" s="106"/>
      <c r="C142" s="4">
        <v>41096</v>
      </c>
      <c r="D142" s="55">
        <v>19.97</v>
      </c>
      <c r="E142" s="106"/>
      <c r="F142" s="94">
        <v>41096</v>
      </c>
      <c r="G142" s="55">
        <v>17.95</v>
      </c>
      <c r="H142" s="106"/>
      <c r="I142" s="106"/>
      <c r="J142" s="4">
        <v>41096</v>
      </c>
      <c r="K142" s="147">
        <v>28.018799999999999</v>
      </c>
      <c r="L142" s="355">
        <v>41096</v>
      </c>
      <c r="M142" s="5">
        <v>57.149000000000001</v>
      </c>
    </row>
    <row r="143" spans="1:13">
      <c r="A143" s="4"/>
      <c r="B143" s="106"/>
      <c r="C143" s="4">
        <v>41103</v>
      </c>
      <c r="D143" s="55">
        <v>19.25</v>
      </c>
      <c r="E143" s="106"/>
      <c r="F143" s="94">
        <v>41103</v>
      </c>
      <c r="G143" s="55">
        <v>17.420000000000002</v>
      </c>
      <c r="H143" s="106"/>
      <c r="I143" s="106"/>
      <c r="J143" s="4">
        <v>41103</v>
      </c>
      <c r="K143" s="147">
        <v>28.566400000000002</v>
      </c>
      <c r="L143" s="355">
        <v>41103</v>
      </c>
      <c r="M143" s="5">
        <v>57.247</v>
      </c>
    </row>
    <row r="144" spans="1:13">
      <c r="A144" s="4"/>
      <c r="B144" s="106"/>
      <c r="C144" s="4">
        <v>41110</v>
      </c>
      <c r="D144" s="55">
        <v>19.43</v>
      </c>
      <c r="E144" s="106"/>
      <c r="F144" s="94">
        <v>41110</v>
      </c>
      <c r="G144" s="55">
        <v>17.52</v>
      </c>
      <c r="H144" s="106"/>
      <c r="I144" s="106"/>
      <c r="J144" s="4">
        <v>41110</v>
      </c>
      <c r="K144" s="147">
        <v>29.567</v>
      </c>
      <c r="L144" s="355">
        <v>41110</v>
      </c>
      <c r="M144" s="5">
        <v>55.357999999999997</v>
      </c>
    </row>
    <row r="145" spans="1:13">
      <c r="A145" s="4"/>
      <c r="B145" s="106"/>
      <c r="C145" s="4">
        <v>41117</v>
      </c>
      <c r="D145" s="55">
        <v>20.78</v>
      </c>
      <c r="E145" s="106"/>
      <c r="F145" s="94">
        <v>41117</v>
      </c>
      <c r="G145" s="55">
        <v>18.420000000000002</v>
      </c>
      <c r="H145" s="106"/>
      <c r="I145" s="106"/>
      <c r="J145" s="4">
        <v>41117</v>
      </c>
      <c r="K145" s="147">
        <v>33.028599999999997</v>
      </c>
      <c r="L145" s="355">
        <v>41117</v>
      </c>
      <c r="M145" s="5">
        <v>56.87</v>
      </c>
    </row>
    <row r="146" spans="1:13">
      <c r="A146" s="4"/>
      <c r="B146" s="106"/>
      <c r="C146" s="4">
        <v>41124</v>
      </c>
      <c r="D146" s="55">
        <v>21.7</v>
      </c>
      <c r="E146" s="106"/>
      <c r="F146" s="94">
        <v>41124</v>
      </c>
      <c r="G146" s="55">
        <v>18.989999999999998</v>
      </c>
      <c r="H146" s="106"/>
      <c r="I146" s="106"/>
      <c r="J146" s="4">
        <v>41124</v>
      </c>
      <c r="K146" s="147">
        <v>33.079000000000001</v>
      </c>
      <c r="L146" s="355">
        <v>41124</v>
      </c>
      <c r="M146" s="5">
        <v>66.647999999999996</v>
      </c>
    </row>
    <row r="147" spans="1:13">
      <c r="A147" s="4"/>
      <c r="B147" s="106"/>
      <c r="C147" s="4">
        <v>41131</v>
      </c>
      <c r="D147" s="55">
        <v>20.83</v>
      </c>
      <c r="E147" s="106"/>
      <c r="F147" s="94">
        <v>41131</v>
      </c>
      <c r="G147" s="55">
        <v>18.38</v>
      </c>
      <c r="H147" s="106"/>
      <c r="I147" s="106"/>
      <c r="J147" s="4">
        <v>41131</v>
      </c>
      <c r="K147" s="147">
        <v>32.962499999999999</v>
      </c>
      <c r="L147" s="355">
        <v>41131</v>
      </c>
      <c r="M147" s="5">
        <v>68.078999999999994</v>
      </c>
    </row>
    <row r="148" spans="1:13">
      <c r="A148" s="4"/>
      <c r="B148" s="106"/>
      <c r="C148" s="4">
        <v>41138</v>
      </c>
      <c r="D148" s="55">
        <v>20.329999999999998</v>
      </c>
      <c r="E148" s="106"/>
      <c r="F148" s="94">
        <v>41138</v>
      </c>
      <c r="G148" s="55">
        <v>17.559999999999999</v>
      </c>
      <c r="H148" s="106"/>
      <c r="I148" s="106"/>
      <c r="J148" s="4">
        <v>41138</v>
      </c>
      <c r="K148" s="147">
        <v>33.089399999999998</v>
      </c>
      <c r="L148" s="355">
        <v>41138</v>
      </c>
      <c r="M148" s="5">
        <v>67.42</v>
      </c>
    </row>
    <row r="149" spans="1:13">
      <c r="A149" s="4"/>
      <c r="B149" s="106"/>
      <c r="C149" s="4">
        <v>41145</v>
      </c>
      <c r="D149" s="55">
        <v>19.850000000000001</v>
      </c>
      <c r="E149" s="106"/>
      <c r="F149" s="94">
        <v>41145</v>
      </c>
      <c r="G149" s="55">
        <v>16.88</v>
      </c>
      <c r="H149" s="106"/>
      <c r="I149" s="106"/>
      <c r="J149" s="4">
        <v>41145</v>
      </c>
      <c r="K149" s="147">
        <v>33.101199999999999</v>
      </c>
      <c r="L149" s="355">
        <v>41145</v>
      </c>
      <c r="M149" s="5">
        <v>68.751000000000005</v>
      </c>
    </row>
    <row r="150" spans="1:13">
      <c r="A150" s="4"/>
      <c r="B150" s="106"/>
      <c r="C150" s="4">
        <v>41152</v>
      </c>
      <c r="D150" s="55">
        <v>19.170000000000002</v>
      </c>
      <c r="E150" s="106"/>
      <c r="F150" s="94">
        <v>41152</v>
      </c>
      <c r="G150" s="55">
        <v>16.77</v>
      </c>
      <c r="H150" s="106"/>
      <c r="I150" s="106"/>
      <c r="J150" s="4">
        <v>41152</v>
      </c>
      <c r="K150" s="147">
        <v>33.2866</v>
      </c>
      <c r="L150" s="355">
        <v>41152</v>
      </c>
      <c r="M150" s="5">
        <v>68.611000000000004</v>
      </c>
    </row>
    <row r="151" spans="1:13">
      <c r="A151" s="4"/>
      <c r="B151" s="106"/>
      <c r="C151" s="4">
        <v>41159</v>
      </c>
      <c r="D151" s="55">
        <v>19.399999999999999</v>
      </c>
      <c r="E151" s="106"/>
      <c r="F151" s="94">
        <v>41159</v>
      </c>
      <c r="G151" s="55">
        <v>17.059999999999999</v>
      </c>
      <c r="H151" s="106"/>
      <c r="I151" s="106"/>
      <c r="J151" s="4">
        <v>41159</v>
      </c>
      <c r="K151" s="147">
        <v>33.5762</v>
      </c>
      <c r="L151" s="355">
        <v>41159</v>
      </c>
      <c r="M151" s="5">
        <v>70.167000000000002</v>
      </c>
    </row>
    <row r="152" spans="1:13">
      <c r="A152" s="4"/>
      <c r="B152" s="106"/>
      <c r="C152" s="4">
        <v>41166</v>
      </c>
      <c r="D152" s="55">
        <v>19.100000000000001</v>
      </c>
      <c r="E152" s="106"/>
      <c r="F152" s="94">
        <v>41166</v>
      </c>
      <c r="G152" s="55">
        <v>16.579999999999998</v>
      </c>
      <c r="H152" s="106"/>
      <c r="I152" s="106"/>
      <c r="J152" s="4">
        <v>41166</v>
      </c>
      <c r="K152" s="147">
        <v>33.732700000000001</v>
      </c>
      <c r="L152" s="355">
        <v>41166</v>
      </c>
      <c r="M152" s="5">
        <v>71.977999999999994</v>
      </c>
    </row>
    <row r="153" spans="1:13">
      <c r="A153" s="4"/>
      <c r="B153" s="106"/>
      <c r="C153" s="4">
        <v>41173</v>
      </c>
      <c r="D153" s="55">
        <v>18.809999999999999</v>
      </c>
      <c r="E153" s="106"/>
      <c r="F153" s="94">
        <v>41173</v>
      </c>
      <c r="G153" s="55">
        <v>16.239999999999998</v>
      </c>
      <c r="H153" s="106"/>
      <c r="I153" s="106"/>
      <c r="J153" s="4">
        <v>41173</v>
      </c>
      <c r="K153" s="147">
        <v>33.636200000000002</v>
      </c>
      <c r="L153" s="355">
        <v>41173</v>
      </c>
      <c r="M153" s="5">
        <v>72.072999999999993</v>
      </c>
    </row>
    <row r="154" spans="1:13">
      <c r="A154" s="4"/>
      <c r="B154" s="106"/>
      <c r="C154" s="4">
        <v>41180</v>
      </c>
      <c r="D154" s="55">
        <v>18.39</v>
      </c>
      <c r="E154" s="106"/>
      <c r="F154" s="94">
        <v>41180</v>
      </c>
      <c r="G154" s="55">
        <v>15.95</v>
      </c>
      <c r="H154" s="106"/>
      <c r="I154" s="106"/>
      <c r="J154" s="4">
        <v>41180</v>
      </c>
      <c r="K154" s="147">
        <v>32.753799999999998</v>
      </c>
      <c r="L154" s="355">
        <v>41180</v>
      </c>
      <c r="M154" s="5">
        <v>72.811000000000007</v>
      </c>
    </row>
    <row r="155" spans="1:13">
      <c r="A155" s="4"/>
      <c r="B155" s="106"/>
      <c r="C155" s="4">
        <v>41187</v>
      </c>
      <c r="D155" s="55">
        <v>18.010000000000002</v>
      </c>
      <c r="E155" s="106"/>
      <c r="F155" s="94">
        <v>41187</v>
      </c>
      <c r="G155" s="55">
        <v>15.45</v>
      </c>
      <c r="H155" s="106"/>
      <c r="I155" s="106"/>
      <c r="J155" s="4">
        <v>41187</v>
      </c>
      <c r="K155" s="147">
        <v>31.000800000000002</v>
      </c>
      <c r="L155" s="355">
        <v>41187</v>
      </c>
      <c r="M155" s="5">
        <v>71.311999999999998</v>
      </c>
    </row>
    <row r="156" spans="1:13">
      <c r="A156" s="4"/>
      <c r="B156" s="106"/>
      <c r="C156" s="4">
        <v>41194</v>
      </c>
      <c r="D156" s="55">
        <v>17.97</v>
      </c>
      <c r="E156" s="106"/>
      <c r="F156" s="94">
        <v>41194</v>
      </c>
      <c r="G156" s="55">
        <v>15.23</v>
      </c>
      <c r="H156" s="106"/>
      <c r="I156" s="106"/>
      <c r="J156" s="4">
        <v>41194</v>
      </c>
      <c r="K156" s="147">
        <v>29.582899999999999</v>
      </c>
      <c r="L156" s="355">
        <v>41194</v>
      </c>
      <c r="M156" s="5">
        <v>69.372</v>
      </c>
    </row>
    <row r="157" spans="1:13">
      <c r="A157" s="4"/>
      <c r="B157" s="106"/>
      <c r="C157" s="4">
        <v>41201</v>
      </c>
      <c r="D157" s="55">
        <v>18.079999999999998</v>
      </c>
      <c r="E157" s="106"/>
      <c r="F157" s="94">
        <v>41201</v>
      </c>
      <c r="G157" s="55">
        <v>15.34</v>
      </c>
      <c r="H157" s="106"/>
      <c r="I157" s="106"/>
      <c r="J157" s="4">
        <v>41201</v>
      </c>
      <c r="K157" s="147">
        <v>28.767199999999999</v>
      </c>
      <c r="L157" s="355">
        <v>41201</v>
      </c>
      <c r="M157" s="5">
        <v>68.369</v>
      </c>
    </row>
    <row r="158" spans="1:13">
      <c r="A158" s="4"/>
      <c r="B158" s="106"/>
      <c r="C158" s="4">
        <v>41208</v>
      </c>
      <c r="D158" s="55">
        <v>17.88</v>
      </c>
      <c r="E158" s="106"/>
      <c r="F158" s="94">
        <v>41208</v>
      </c>
      <c r="G158" s="55">
        <v>15.1</v>
      </c>
      <c r="H158" s="106"/>
      <c r="I158" s="106"/>
      <c r="J158" s="4">
        <v>41208</v>
      </c>
      <c r="K158" s="147">
        <v>28.722300000000001</v>
      </c>
      <c r="L158" s="355">
        <v>41208</v>
      </c>
      <c r="M158" s="5">
        <v>64.718999999999994</v>
      </c>
    </row>
    <row r="159" spans="1:13">
      <c r="A159" s="4"/>
      <c r="B159" s="106"/>
      <c r="C159" s="4">
        <v>41215</v>
      </c>
      <c r="D159" s="55">
        <v>16.7</v>
      </c>
      <c r="E159" s="106"/>
      <c r="F159" s="94">
        <v>41215</v>
      </c>
      <c r="G159" s="55">
        <v>14.39</v>
      </c>
      <c r="H159" s="106"/>
      <c r="I159" s="106"/>
      <c r="J159" s="4">
        <v>41215</v>
      </c>
      <c r="K159" s="147">
        <v>27.376100000000001</v>
      </c>
      <c r="L159" s="355">
        <v>41215</v>
      </c>
      <c r="M159" s="5">
        <v>63.737000000000002</v>
      </c>
    </row>
    <row r="160" spans="1:13">
      <c r="A160" s="4"/>
      <c r="B160" s="106"/>
      <c r="C160" s="4">
        <v>41222</v>
      </c>
      <c r="D160" s="55">
        <v>16.71</v>
      </c>
      <c r="E160" s="106"/>
      <c r="F160" s="94">
        <v>41222</v>
      </c>
      <c r="G160" s="55">
        <v>14.44</v>
      </c>
      <c r="H160" s="106"/>
      <c r="I160" s="106"/>
      <c r="J160" s="4">
        <v>41222</v>
      </c>
      <c r="K160" s="147">
        <v>25.6858</v>
      </c>
      <c r="L160" s="355">
        <v>41222</v>
      </c>
      <c r="M160" s="5">
        <v>62.621000000000002</v>
      </c>
    </row>
    <row r="161" spans="1:13">
      <c r="A161" s="4"/>
      <c r="B161" s="106"/>
      <c r="C161" s="4">
        <v>41229</v>
      </c>
      <c r="D161" s="55">
        <v>16.690000000000001</v>
      </c>
      <c r="E161" s="106"/>
      <c r="F161" s="94">
        <v>41229</v>
      </c>
      <c r="G161" s="55">
        <v>14.44</v>
      </c>
      <c r="H161" s="106"/>
      <c r="I161" s="106"/>
      <c r="J161" s="4">
        <v>41229</v>
      </c>
      <c r="K161" s="147">
        <v>24.422999999999998</v>
      </c>
      <c r="L161" s="355">
        <v>41229</v>
      </c>
      <c r="M161" s="5">
        <v>62.064</v>
      </c>
    </row>
    <row r="162" spans="1:13">
      <c r="A162" s="4"/>
      <c r="B162" s="106"/>
      <c r="C162" s="4">
        <v>41236</v>
      </c>
      <c r="D162" s="55">
        <v>15.8</v>
      </c>
      <c r="E162" s="106"/>
      <c r="F162" s="94">
        <v>41236</v>
      </c>
      <c r="G162" s="55">
        <v>13.9</v>
      </c>
      <c r="H162" s="106"/>
      <c r="I162" s="106"/>
      <c r="J162" s="4">
        <v>41236</v>
      </c>
      <c r="K162" s="147">
        <v>22.769400000000001</v>
      </c>
      <c r="L162" s="355">
        <v>41236</v>
      </c>
      <c r="M162" s="5">
        <v>61.904000000000003</v>
      </c>
    </row>
    <row r="163" spans="1:13">
      <c r="A163" s="4"/>
      <c r="B163" s="106"/>
      <c r="C163" s="4">
        <v>41243</v>
      </c>
      <c r="D163" s="55">
        <v>14.93</v>
      </c>
      <c r="E163" s="106"/>
      <c r="F163" s="94">
        <v>41243</v>
      </c>
      <c r="G163" s="55">
        <v>13.03</v>
      </c>
      <c r="H163" s="106"/>
      <c r="I163" s="106"/>
      <c r="J163" s="4">
        <v>41243</v>
      </c>
      <c r="K163" s="147">
        <v>19.362100000000002</v>
      </c>
      <c r="L163" s="355">
        <v>41243</v>
      </c>
      <c r="M163" s="5">
        <v>60.755000000000003</v>
      </c>
    </row>
    <row r="164" spans="1:13">
      <c r="A164" s="4"/>
      <c r="B164" s="106"/>
      <c r="C164" s="4">
        <v>41250</v>
      </c>
      <c r="D164" s="55">
        <v>13.21</v>
      </c>
      <c r="E164" s="106"/>
      <c r="F164" s="94">
        <v>41250</v>
      </c>
      <c r="G164" s="55">
        <v>12.08</v>
      </c>
      <c r="H164" s="106"/>
      <c r="I164" s="106"/>
      <c r="J164" s="4">
        <v>41250</v>
      </c>
      <c r="K164" s="147">
        <v>18.852499999999999</v>
      </c>
      <c r="L164" s="355">
        <v>41250</v>
      </c>
      <c r="M164" s="5">
        <v>50.19</v>
      </c>
    </row>
    <row r="165" spans="1:13">
      <c r="A165" s="4"/>
      <c r="B165" s="106"/>
      <c r="C165" s="4">
        <v>41257</v>
      </c>
      <c r="D165" s="55">
        <v>13.15</v>
      </c>
      <c r="E165" s="106"/>
      <c r="F165" s="94">
        <v>41257</v>
      </c>
      <c r="G165" s="55">
        <v>12.01</v>
      </c>
      <c r="H165" s="106"/>
      <c r="I165" s="106"/>
      <c r="J165" s="4">
        <v>41257</v>
      </c>
      <c r="K165" s="147">
        <v>18.2026</v>
      </c>
      <c r="L165" s="355">
        <v>41257</v>
      </c>
      <c r="M165" s="5">
        <v>48.19</v>
      </c>
    </row>
    <row r="166" spans="1:13">
      <c r="A166" s="4"/>
      <c r="B166" s="106"/>
      <c r="C166" s="4">
        <v>41264</v>
      </c>
      <c r="D166" s="55">
        <v>13.12</v>
      </c>
      <c r="E166" s="106"/>
      <c r="F166" s="94">
        <v>41264</v>
      </c>
      <c r="G166" s="55">
        <v>11.94</v>
      </c>
      <c r="H166" s="106"/>
      <c r="I166" s="106"/>
      <c r="J166" s="4">
        <v>41264</v>
      </c>
      <c r="K166" s="147">
        <v>19.134899999999998</v>
      </c>
      <c r="L166" s="355">
        <v>41264</v>
      </c>
      <c r="M166" s="5">
        <v>46.648000000000003</v>
      </c>
    </row>
    <row r="167" spans="1:13">
      <c r="A167" s="4"/>
      <c r="B167" s="106"/>
      <c r="C167" s="4">
        <v>41271</v>
      </c>
      <c r="D167" s="55">
        <v>13.04</v>
      </c>
      <c r="E167" s="106"/>
      <c r="F167" s="94">
        <v>41271</v>
      </c>
      <c r="G167" s="55">
        <v>11.72</v>
      </c>
      <c r="H167" s="106"/>
      <c r="I167" s="106"/>
      <c r="J167" s="4">
        <v>41271</v>
      </c>
      <c r="K167" s="147">
        <v>18.6555</v>
      </c>
      <c r="L167" s="355">
        <v>41271</v>
      </c>
      <c r="M167" s="5">
        <v>44.487000000000002</v>
      </c>
    </row>
    <row r="168" spans="1:13">
      <c r="A168" s="4"/>
      <c r="B168" s="106"/>
      <c r="C168" s="4">
        <v>41278</v>
      </c>
      <c r="D168" s="55">
        <v>13.14</v>
      </c>
      <c r="E168" s="106"/>
      <c r="F168" s="94">
        <v>41278</v>
      </c>
      <c r="G168" s="55">
        <v>12.15</v>
      </c>
      <c r="H168" s="106"/>
      <c r="I168" s="106"/>
      <c r="J168" s="4">
        <v>41278</v>
      </c>
      <c r="K168" s="147">
        <v>20.738099999999999</v>
      </c>
      <c r="L168" s="355">
        <v>41278</v>
      </c>
      <c r="M168" s="5">
        <v>46.579000000000001</v>
      </c>
    </row>
    <row r="169" spans="1:13">
      <c r="A169" s="4"/>
      <c r="B169" s="106"/>
      <c r="C169" s="4">
        <v>41285</v>
      </c>
      <c r="D169" s="55">
        <v>12.86</v>
      </c>
      <c r="E169" s="106"/>
      <c r="F169" s="94">
        <v>41285</v>
      </c>
      <c r="G169" s="55">
        <v>11.9</v>
      </c>
      <c r="H169" s="106"/>
      <c r="I169" s="106"/>
      <c r="J169" s="4">
        <v>41285</v>
      </c>
      <c r="K169" s="147">
        <v>20.0871</v>
      </c>
      <c r="L169" s="355">
        <v>41285</v>
      </c>
      <c r="M169" s="5">
        <v>45.343000000000004</v>
      </c>
    </row>
    <row r="170" spans="1:13">
      <c r="A170" s="4"/>
      <c r="B170" s="106"/>
      <c r="C170" s="4">
        <v>41292</v>
      </c>
      <c r="D170" s="55">
        <v>12.34</v>
      </c>
      <c r="E170" s="106"/>
      <c r="F170" s="94">
        <v>41292</v>
      </c>
      <c r="G170" s="55">
        <v>11.27</v>
      </c>
      <c r="H170" s="106"/>
      <c r="I170" s="106"/>
      <c r="J170" s="4">
        <v>41292</v>
      </c>
      <c r="K170" s="147">
        <v>19.370699999999999</v>
      </c>
      <c r="L170" s="355">
        <v>41292</v>
      </c>
      <c r="M170" s="5">
        <v>42.448999999999998</v>
      </c>
    </row>
    <row r="171" spans="1:13">
      <c r="A171" s="4"/>
      <c r="B171" s="106"/>
      <c r="C171" s="4">
        <v>41299</v>
      </c>
      <c r="D171" s="55">
        <v>11.92</v>
      </c>
      <c r="E171" s="106"/>
      <c r="F171" s="94">
        <v>41299</v>
      </c>
      <c r="G171" s="55">
        <v>11.03</v>
      </c>
      <c r="H171" s="106"/>
      <c r="I171" s="106"/>
      <c r="J171" s="4">
        <v>41299</v>
      </c>
      <c r="K171" s="147">
        <v>19.811</v>
      </c>
      <c r="L171" s="355">
        <v>41299</v>
      </c>
      <c r="M171" s="5">
        <v>42.743000000000002</v>
      </c>
    </row>
    <row r="172" spans="1:13">
      <c r="A172" s="4"/>
      <c r="B172" s="106"/>
      <c r="C172" s="4">
        <v>41306</v>
      </c>
      <c r="D172" s="55">
        <v>12</v>
      </c>
      <c r="E172" s="106"/>
      <c r="F172" s="94">
        <v>41306</v>
      </c>
      <c r="G172" s="55">
        <v>10.6</v>
      </c>
      <c r="H172" s="106"/>
      <c r="I172" s="106"/>
      <c r="J172" s="4">
        <v>41306</v>
      </c>
      <c r="K172" s="147">
        <v>20.485900000000001</v>
      </c>
      <c r="L172" s="355">
        <v>41306</v>
      </c>
      <c r="M172" s="5">
        <v>40.630000000000003</v>
      </c>
    </row>
    <row r="173" spans="1:13">
      <c r="A173" s="4"/>
      <c r="B173" s="106"/>
      <c r="C173" s="4">
        <v>41313</v>
      </c>
      <c r="D173" s="55">
        <v>12.27</v>
      </c>
      <c r="E173" s="106"/>
      <c r="F173" s="94">
        <v>41313</v>
      </c>
      <c r="G173" s="55">
        <v>10.62</v>
      </c>
      <c r="H173" s="106"/>
      <c r="I173" s="106"/>
      <c r="J173" s="4">
        <v>41313</v>
      </c>
      <c r="K173" s="147">
        <v>20.3734</v>
      </c>
      <c r="L173" s="355">
        <v>41313</v>
      </c>
      <c r="M173" s="5">
        <v>40.295000000000002</v>
      </c>
    </row>
    <row r="174" spans="1:13">
      <c r="A174" s="4"/>
      <c r="B174" s="106"/>
      <c r="C174" s="4">
        <v>41320</v>
      </c>
      <c r="D174" s="55">
        <v>11.86</v>
      </c>
      <c r="E174" s="106"/>
      <c r="F174" s="94">
        <v>41320</v>
      </c>
      <c r="G174" s="55">
        <v>10.4</v>
      </c>
      <c r="H174" s="106"/>
      <c r="I174" s="106"/>
      <c r="J174" s="4">
        <v>41320</v>
      </c>
      <c r="K174" s="147">
        <v>20.037400000000002</v>
      </c>
      <c r="L174" s="355">
        <v>41320</v>
      </c>
      <c r="M174" s="5">
        <v>39.956000000000003</v>
      </c>
    </row>
    <row r="175" spans="1:13">
      <c r="A175" s="4"/>
      <c r="B175" s="106"/>
      <c r="C175" s="4">
        <v>41327</v>
      </c>
      <c r="D175" s="55">
        <v>12.67</v>
      </c>
      <c r="E175" s="106"/>
      <c r="F175" s="94">
        <v>41327</v>
      </c>
      <c r="G175" s="55">
        <v>10.68</v>
      </c>
      <c r="H175" s="106"/>
      <c r="I175" s="106"/>
      <c r="J175" s="4">
        <v>41327</v>
      </c>
      <c r="K175" s="147">
        <v>19.7547</v>
      </c>
      <c r="L175" s="355">
        <v>41327</v>
      </c>
      <c r="M175" s="5">
        <v>38.820999999999998</v>
      </c>
    </row>
    <row r="176" spans="1:13">
      <c r="A176" s="4"/>
      <c r="B176" s="106"/>
      <c r="C176" s="4">
        <v>41334</v>
      </c>
      <c r="D176" s="55">
        <v>13.13</v>
      </c>
      <c r="E176" s="106"/>
      <c r="F176" s="94">
        <v>41334</v>
      </c>
      <c r="G176" s="55">
        <v>10.59</v>
      </c>
      <c r="H176" s="106"/>
      <c r="I176" s="106"/>
      <c r="J176" s="4">
        <v>41334</v>
      </c>
      <c r="K176" s="147">
        <v>20.292000000000002</v>
      </c>
      <c r="L176" s="355">
        <v>41334</v>
      </c>
      <c r="M176" s="5">
        <v>39.154000000000003</v>
      </c>
    </row>
    <row r="177" spans="1:13">
      <c r="A177" s="4"/>
      <c r="B177" s="106"/>
      <c r="C177" s="4">
        <v>41341</v>
      </c>
      <c r="D177" s="55">
        <v>13.35</v>
      </c>
      <c r="E177" s="106"/>
      <c r="F177" s="94">
        <v>41341</v>
      </c>
      <c r="G177" s="55">
        <v>10.9</v>
      </c>
      <c r="H177" s="106"/>
      <c r="I177" s="106"/>
      <c r="J177" s="4">
        <v>41341</v>
      </c>
      <c r="K177" s="147">
        <v>20.428000000000001</v>
      </c>
      <c r="L177" s="355">
        <v>41341</v>
      </c>
      <c r="M177" s="5">
        <v>39.512</v>
      </c>
    </row>
    <row r="178" spans="1:13">
      <c r="A178" s="4"/>
      <c r="B178" s="106"/>
      <c r="C178" s="4">
        <v>41348</v>
      </c>
      <c r="D178" s="55">
        <v>12.91</v>
      </c>
      <c r="E178" s="106"/>
      <c r="F178" s="94">
        <v>41348</v>
      </c>
      <c r="G178" s="55">
        <v>10.49</v>
      </c>
      <c r="H178" s="106"/>
      <c r="I178" s="106"/>
      <c r="J178" s="4">
        <v>41348</v>
      </c>
      <c r="K178" s="147">
        <v>20.259900000000002</v>
      </c>
      <c r="L178" s="355">
        <v>41348</v>
      </c>
      <c r="M178" s="5">
        <v>39.012</v>
      </c>
    </row>
    <row r="179" spans="1:13">
      <c r="A179" s="4"/>
      <c r="B179" s="106"/>
      <c r="C179" s="4">
        <v>41355</v>
      </c>
      <c r="D179" s="55">
        <v>12.97</v>
      </c>
      <c r="E179" s="106"/>
      <c r="F179" s="94">
        <v>41355</v>
      </c>
      <c r="G179" s="55">
        <v>10.43</v>
      </c>
      <c r="H179" s="106"/>
      <c r="I179" s="106"/>
      <c r="J179" s="4">
        <v>41355</v>
      </c>
      <c r="K179" s="147">
        <v>20.3992</v>
      </c>
      <c r="L179" s="355">
        <v>41355</v>
      </c>
      <c r="M179" s="5">
        <v>40.485999999999997</v>
      </c>
    </row>
    <row r="180" spans="1:13">
      <c r="A180" s="4"/>
      <c r="B180" s="106"/>
      <c r="C180" s="4">
        <v>41362</v>
      </c>
      <c r="D180" s="55">
        <v>12.38</v>
      </c>
      <c r="E180" s="106"/>
      <c r="F180" s="94">
        <v>41362</v>
      </c>
      <c r="G180" s="55">
        <v>9.48</v>
      </c>
      <c r="H180" s="106"/>
      <c r="I180" s="106"/>
      <c r="J180" s="4">
        <v>41362</v>
      </c>
      <c r="K180" s="147">
        <v>19.9178</v>
      </c>
      <c r="L180" s="355">
        <v>41362</v>
      </c>
      <c r="M180" s="5">
        <v>41.462000000000003</v>
      </c>
    </row>
    <row r="181" spans="1:13">
      <c r="A181" s="4"/>
      <c r="B181" s="106"/>
      <c r="C181" s="4">
        <v>41369</v>
      </c>
      <c r="D181" s="55">
        <v>13</v>
      </c>
      <c r="E181" s="106"/>
      <c r="F181" s="94">
        <v>41369</v>
      </c>
      <c r="G181" s="55">
        <v>10.28</v>
      </c>
      <c r="H181" s="106"/>
      <c r="I181" s="106"/>
      <c r="J181" s="4">
        <v>41369</v>
      </c>
      <c r="K181" s="147">
        <v>23.548200000000001</v>
      </c>
      <c r="L181" s="355">
        <v>41369</v>
      </c>
      <c r="M181" s="5">
        <v>41.040999999999997</v>
      </c>
    </row>
    <row r="182" spans="1:13">
      <c r="A182" s="4"/>
      <c r="B182" s="106"/>
      <c r="C182" s="4">
        <v>41376</v>
      </c>
      <c r="D182" s="55">
        <v>13.37</v>
      </c>
      <c r="E182" s="106"/>
      <c r="F182" s="94">
        <v>41376</v>
      </c>
      <c r="G182" s="55">
        <v>10.68</v>
      </c>
      <c r="H182" s="106"/>
      <c r="I182" s="106"/>
      <c r="J182" s="4">
        <v>41376</v>
      </c>
      <c r="K182" s="147">
        <v>25.3674</v>
      </c>
      <c r="L182" s="355">
        <v>41376</v>
      </c>
      <c r="M182" s="5">
        <v>41.139000000000003</v>
      </c>
    </row>
    <row r="183" spans="1:13">
      <c r="A183" s="4"/>
      <c r="B183" s="106"/>
      <c r="C183" s="4">
        <v>41383</v>
      </c>
      <c r="D183" s="55">
        <v>13.9</v>
      </c>
      <c r="E183" s="106"/>
      <c r="F183" s="94">
        <v>41383</v>
      </c>
      <c r="G183" s="55">
        <v>11.14</v>
      </c>
      <c r="H183" s="106"/>
      <c r="I183" s="106"/>
      <c r="J183" s="4">
        <v>41383</v>
      </c>
      <c r="K183" s="147">
        <v>25.476099999999999</v>
      </c>
      <c r="L183" s="355">
        <v>41383</v>
      </c>
      <c r="M183" s="5">
        <v>41.808999999999997</v>
      </c>
    </row>
    <row r="184" spans="1:13">
      <c r="A184" s="4"/>
      <c r="B184" s="106"/>
      <c r="C184" s="4">
        <v>41390</v>
      </c>
      <c r="D184" s="55">
        <v>14.72</v>
      </c>
      <c r="E184" s="106"/>
      <c r="F184" s="94">
        <v>41390</v>
      </c>
      <c r="G184" s="55">
        <v>11.95</v>
      </c>
      <c r="H184" s="106"/>
      <c r="I184" s="106"/>
      <c r="J184" s="4">
        <v>41390</v>
      </c>
      <c r="K184" s="147">
        <v>25.03</v>
      </c>
      <c r="L184" s="355">
        <v>41390</v>
      </c>
      <c r="M184" s="5">
        <v>41.73</v>
      </c>
    </row>
    <row r="185" spans="1:13">
      <c r="A185" s="4"/>
      <c r="B185" s="106"/>
      <c r="C185" s="4">
        <v>41397</v>
      </c>
      <c r="D185" s="55">
        <v>14.96</v>
      </c>
      <c r="E185" s="106"/>
      <c r="F185" s="94">
        <v>41397</v>
      </c>
      <c r="G185" s="55">
        <v>12.05</v>
      </c>
      <c r="H185" s="106"/>
      <c r="I185" s="106"/>
      <c r="J185" s="4">
        <v>41397</v>
      </c>
      <c r="K185" s="147">
        <v>25.557200000000002</v>
      </c>
      <c r="L185" s="355">
        <v>41397</v>
      </c>
      <c r="M185" s="5">
        <v>42.912999999999997</v>
      </c>
    </row>
    <row r="186" spans="1:13">
      <c r="A186" s="4"/>
      <c r="B186" s="106"/>
      <c r="C186" s="4">
        <v>41404</v>
      </c>
      <c r="D186" s="55">
        <v>14.71</v>
      </c>
      <c r="E186" s="106"/>
      <c r="F186" s="94">
        <v>41404</v>
      </c>
      <c r="G186" s="55">
        <v>11.55</v>
      </c>
      <c r="H186" s="106"/>
      <c r="I186" s="106"/>
      <c r="J186" s="4">
        <v>41404</v>
      </c>
      <c r="K186" s="147">
        <v>25.475999999999999</v>
      </c>
      <c r="L186" s="355">
        <v>41404</v>
      </c>
      <c r="M186" s="5">
        <v>42.466999999999999</v>
      </c>
    </row>
    <row r="187" spans="1:13">
      <c r="A187" s="4"/>
      <c r="B187" s="106"/>
      <c r="C187" s="4">
        <v>41411</v>
      </c>
      <c r="D187" s="55">
        <v>14.68</v>
      </c>
      <c r="E187" s="106"/>
      <c r="F187" s="94">
        <v>41411</v>
      </c>
      <c r="G187" s="55">
        <v>11.51</v>
      </c>
      <c r="H187" s="106"/>
      <c r="I187" s="106"/>
      <c r="J187" s="4">
        <v>41411</v>
      </c>
      <c r="K187" s="147">
        <v>25.908200000000001</v>
      </c>
      <c r="L187" s="355">
        <v>41411</v>
      </c>
      <c r="M187" s="5">
        <v>41.71</v>
      </c>
    </row>
    <row r="188" spans="1:13">
      <c r="A188" s="4"/>
      <c r="B188" s="106"/>
      <c r="C188" s="4">
        <v>41418</v>
      </c>
      <c r="D188" s="55">
        <v>14.93</v>
      </c>
      <c r="E188" s="106"/>
      <c r="F188" s="94">
        <v>41418</v>
      </c>
      <c r="G188" s="55">
        <v>12.09</v>
      </c>
      <c r="H188" s="106"/>
      <c r="I188" s="106"/>
      <c r="J188" s="4">
        <v>41418</v>
      </c>
      <c r="K188" s="147">
        <v>25.700900000000001</v>
      </c>
      <c r="L188" s="355">
        <v>41418</v>
      </c>
      <c r="M188" s="5">
        <v>40.999000000000002</v>
      </c>
    </row>
    <row r="189" spans="1:13">
      <c r="A189" s="4"/>
      <c r="B189" s="106"/>
      <c r="C189" s="4">
        <v>41425</v>
      </c>
      <c r="D189" s="55">
        <v>15.27</v>
      </c>
      <c r="E189" s="106"/>
      <c r="F189" s="94">
        <v>41425</v>
      </c>
      <c r="G189" s="55">
        <v>12.82</v>
      </c>
      <c r="H189" s="106"/>
      <c r="I189" s="106"/>
      <c r="J189" s="4">
        <v>41425</v>
      </c>
      <c r="K189" s="147">
        <v>25.804099999999998</v>
      </c>
      <c r="L189" s="355">
        <v>41425</v>
      </c>
      <c r="M189" s="5">
        <v>40.340000000000003</v>
      </c>
    </row>
    <row r="190" spans="1:13">
      <c r="A190" s="4"/>
      <c r="B190" s="106"/>
      <c r="C190" s="4">
        <v>41432</v>
      </c>
      <c r="D190" s="55">
        <v>15.53</v>
      </c>
      <c r="E190" s="106"/>
      <c r="F190" s="94">
        <v>41432</v>
      </c>
      <c r="G190" s="55">
        <v>13.42</v>
      </c>
      <c r="H190" s="106"/>
      <c r="I190" s="106"/>
      <c r="J190" s="4">
        <v>41432</v>
      </c>
      <c r="K190" s="147">
        <v>25.9971</v>
      </c>
      <c r="L190" s="355">
        <v>41432</v>
      </c>
      <c r="M190" s="5">
        <v>40.084000000000003</v>
      </c>
    </row>
    <row r="191" spans="1:13">
      <c r="A191" s="4"/>
      <c r="B191" s="106"/>
      <c r="C191" s="4">
        <v>41439</v>
      </c>
      <c r="D191" s="55">
        <v>14.79</v>
      </c>
      <c r="E191" s="106"/>
      <c r="F191" s="94">
        <v>41439</v>
      </c>
      <c r="G191" s="55">
        <v>13.31</v>
      </c>
      <c r="H191" s="106"/>
      <c r="I191" s="106"/>
      <c r="J191" s="4">
        <v>41439</v>
      </c>
      <c r="K191" s="147">
        <v>26.927599999999998</v>
      </c>
      <c r="L191" s="355">
        <v>41439</v>
      </c>
      <c r="M191" s="5">
        <v>40.616</v>
      </c>
    </row>
    <row r="192" spans="1:13">
      <c r="A192" s="4"/>
      <c r="B192" s="106"/>
      <c r="C192" s="4">
        <v>41446</v>
      </c>
      <c r="D192" s="55">
        <v>15.77</v>
      </c>
      <c r="E192" s="106"/>
      <c r="F192" s="94">
        <v>41446</v>
      </c>
      <c r="G192" s="55">
        <v>14.26</v>
      </c>
      <c r="H192" s="106"/>
      <c r="I192" s="106"/>
      <c r="J192" s="4">
        <v>41446</v>
      </c>
      <c r="K192" s="147">
        <v>30.407900000000001</v>
      </c>
      <c r="L192" s="355">
        <v>41446</v>
      </c>
      <c r="M192" s="5">
        <v>42.542000000000002</v>
      </c>
    </row>
    <row r="193" spans="1:13">
      <c r="A193" s="4"/>
      <c r="B193" s="106"/>
      <c r="C193" s="4">
        <v>41453</v>
      </c>
      <c r="D193" s="55">
        <v>16.63</v>
      </c>
      <c r="E193" s="106"/>
      <c r="F193" s="94">
        <v>41453</v>
      </c>
      <c r="G193" s="55">
        <v>14.76</v>
      </c>
      <c r="H193" s="106"/>
      <c r="I193" s="106"/>
      <c r="J193" s="4">
        <v>41453</v>
      </c>
      <c r="K193" s="147">
        <v>35.061399999999999</v>
      </c>
      <c r="L193" s="355">
        <v>41453</v>
      </c>
      <c r="M193" s="5">
        <v>42.679000000000002</v>
      </c>
    </row>
    <row r="194" spans="1:13">
      <c r="A194" s="4"/>
      <c r="B194" s="106"/>
      <c r="C194" s="4">
        <v>41460</v>
      </c>
      <c r="D194" s="55">
        <v>16.13</v>
      </c>
      <c r="E194" s="106"/>
      <c r="F194" s="94">
        <v>41460</v>
      </c>
      <c r="G194" s="55">
        <v>15.17</v>
      </c>
      <c r="H194" s="106"/>
      <c r="I194" s="106"/>
      <c r="J194" s="4">
        <v>41460</v>
      </c>
      <c r="K194" s="147">
        <v>34.6721</v>
      </c>
      <c r="L194" s="355">
        <v>41460</v>
      </c>
      <c r="M194" s="5">
        <v>41.487000000000002</v>
      </c>
    </row>
    <row r="195" spans="1:13">
      <c r="A195" s="4"/>
      <c r="B195" s="106"/>
      <c r="C195" s="4">
        <v>41467</v>
      </c>
      <c r="D195" s="55">
        <v>16.059999999999999</v>
      </c>
      <c r="E195" s="106"/>
      <c r="F195" s="94">
        <v>41467</v>
      </c>
      <c r="G195" s="55">
        <v>15.14</v>
      </c>
      <c r="H195" s="106"/>
      <c r="I195" s="106"/>
      <c r="J195" s="4">
        <v>41467</v>
      </c>
      <c r="K195" s="147">
        <v>34.8977</v>
      </c>
      <c r="L195" s="355">
        <v>41467</v>
      </c>
      <c r="M195" s="5">
        <v>42.097999999999999</v>
      </c>
    </row>
    <row r="196" spans="1:13">
      <c r="A196" s="4"/>
      <c r="B196" s="106"/>
      <c r="C196" s="4">
        <v>41474</v>
      </c>
      <c r="D196" s="55">
        <v>16.05</v>
      </c>
      <c r="E196" s="106"/>
      <c r="F196" s="94">
        <v>41474</v>
      </c>
      <c r="G196" s="55">
        <v>15.12</v>
      </c>
      <c r="H196" s="106"/>
      <c r="I196" s="106"/>
      <c r="J196" s="4">
        <v>41474</v>
      </c>
      <c r="K196" s="147">
        <v>34.709899999999998</v>
      </c>
      <c r="L196" s="355">
        <v>41474</v>
      </c>
      <c r="M196" s="5">
        <v>41.671999999999997</v>
      </c>
    </row>
    <row r="197" spans="1:13">
      <c r="A197" s="4"/>
      <c r="B197" s="106"/>
      <c r="C197" s="4">
        <v>41481</v>
      </c>
      <c r="D197" s="55">
        <v>16.13</v>
      </c>
      <c r="E197" s="106"/>
      <c r="F197" s="94">
        <v>41481</v>
      </c>
      <c r="G197" s="55">
        <v>15.1</v>
      </c>
      <c r="H197" s="106"/>
      <c r="I197" s="106"/>
      <c r="J197" s="4">
        <v>41481</v>
      </c>
      <c r="K197" s="147">
        <v>34.739600000000003</v>
      </c>
      <c r="L197" s="355">
        <v>41481</v>
      </c>
      <c r="M197" s="5">
        <v>41.375999999999998</v>
      </c>
    </row>
    <row r="198" spans="1:13">
      <c r="A198" s="4"/>
      <c r="B198" s="106"/>
      <c r="C198" s="4">
        <v>41488</v>
      </c>
      <c r="D198" s="55">
        <v>16.7</v>
      </c>
      <c r="E198" s="106"/>
      <c r="F198" s="94">
        <v>41488</v>
      </c>
      <c r="G198" s="55">
        <v>15.17</v>
      </c>
      <c r="H198" s="106"/>
      <c r="I198" s="106"/>
      <c r="J198" s="4">
        <v>41488</v>
      </c>
      <c r="K198" s="147">
        <v>34.724299999999999</v>
      </c>
      <c r="L198" s="355">
        <v>41488</v>
      </c>
      <c r="M198" s="5">
        <v>40.043999999999997</v>
      </c>
    </row>
    <row r="199" spans="1:13">
      <c r="A199" s="4"/>
      <c r="B199" s="106"/>
      <c r="C199" s="4">
        <v>41495</v>
      </c>
      <c r="D199" s="55">
        <v>16.5</v>
      </c>
      <c r="E199" s="106"/>
      <c r="F199" s="94">
        <v>41495</v>
      </c>
      <c r="G199" s="55">
        <v>14.63</v>
      </c>
      <c r="H199" s="106"/>
      <c r="I199" s="106"/>
      <c r="J199" s="4">
        <v>41495</v>
      </c>
      <c r="K199" s="147">
        <v>31.827500000000001</v>
      </c>
      <c r="L199" s="355">
        <v>41495</v>
      </c>
      <c r="M199" s="5">
        <v>39.106999999999999</v>
      </c>
    </row>
    <row r="200" spans="1:13">
      <c r="A200" s="4"/>
      <c r="B200" s="106"/>
      <c r="C200" s="4">
        <v>41502</v>
      </c>
      <c r="D200" s="55">
        <v>15.95</v>
      </c>
      <c r="E200" s="106"/>
      <c r="F200" s="94">
        <v>41502</v>
      </c>
      <c r="G200" s="55">
        <v>14.31</v>
      </c>
      <c r="H200" s="106"/>
      <c r="I200" s="106"/>
      <c r="J200" s="4">
        <v>41502</v>
      </c>
      <c r="K200" s="147">
        <v>31.271000000000001</v>
      </c>
      <c r="L200" s="355">
        <v>41502</v>
      </c>
      <c r="M200" s="5">
        <v>39.655999999999999</v>
      </c>
    </row>
    <row r="201" spans="1:13">
      <c r="A201" s="4"/>
      <c r="B201" s="106"/>
      <c r="C201" s="4">
        <v>41509</v>
      </c>
      <c r="D201" s="55">
        <v>15.74</v>
      </c>
      <c r="E201" s="106"/>
      <c r="F201" s="94">
        <v>41509</v>
      </c>
      <c r="G201" s="55">
        <v>14.2</v>
      </c>
      <c r="H201" s="106"/>
      <c r="I201" s="106"/>
      <c r="J201" s="4">
        <v>41509</v>
      </c>
      <c r="K201" s="147">
        <v>31.0487</v>
      </c>
      <c r="L201" s="355">
        <v>41509</v>
      </c>
      <c r="M201" s="5">
        <v>39.200000000000003</v>
      </c>
    </row>
    <row r="202" spans="1:13">
      <c r="A202" s="4"/>
      <c r="B202" s="106"/>
      <c r="C202" s="4">
        <v>41516</v>
      </c>
      <c r="D202" s="55">
        <v>15.94</v>
      </c>
      <c r="E202" s="106"/>
      <c r="F202" s="94">
        <v>41516</v>
      </c>
      <c r="G202" s="55">
        <v>13.96</v>
      </c>
      <c r="H202" s="106"/>
      <c r="I202" s="106"/>
      <c r="J202" s="4">
        <v>41516</v>
      </c>
      <c r="K202" s="147">
        <v>31.065000000000001</v>
      </c>
      <c r="L202" s="355">
        <v>41516</v>
      </c>
      <c r="M202" s="5">
        <v>39.24</v>
      </c>
    </row>
    <row r="203" spans="1:13">
      <c r="A203" s="4"/>
      <c r="B203" s="106"/>
      <c r="C203" s="4">
        <v>41523</v>
      </c>
      <c r="D203" s="55">
        <v>15.81</v>
      </c>
      <c r="E203" s="106"/>
      <c r="F203" s="94">
        <v>41523</v>
      </c>
      <c r="G203" s="55">
        <v>14.29</v>
      </c>
      <c r="H203" s="106"/>
      <c r="I203" s="106"/>
      <c r="J203" s="4">
        <v>41523</v>
      </c>
      <c r="K203" s="147">
        <v>31.308399999999999</v>
      </c>
      <c r="L203" s="355">
        <v>41523</v>
      </c>
      <c r="M203" s="5">
        <v>39.334000000000003</v>
      </c>
    </row>
    <row r="204" spans="1:13">
      <c r="A204" s="4"/>
      <c r="B204" s="106"/>
      <c r="C204" s="4">
        <v>41530</v>
      </c>
      <c r="D204" s="55">
        <v>15.92</v>
      </c>
      <c r="E204" s="106"/>
      <c r="F204" s="94">
        <v>41530</v>
      </c>
      <c r="G204" s="55">
        <v>14.39</v>
      </c>
      <c r="H204" s="106"/>
      <c r="I204" s="106"/>
      <c r="J204" s="4">
        <v>41530</v>
      </c>
      <c r="K204" s="147">
        <v>30.509399999999999</v>
      </c>
      <c r="L204" s="355">
        <v>41530</v>
      </c>
      <c r="M204" s="5">
        <v>36.551000000000002</v>
      </c>
    </row>
    <row r="205" spans="1:13">
      <c r="A205" s="4"/>
      <c r="B205" s="106"/>
      <c r="C205" s="4">
        <v>41537</v>
      </c>
      <c r="D205" s="55">
        <v>16.05</v>
      </c>
      <c r="E205" s="106"/>
      <c r="F205" s="94">
        <v>41537</v>
      </c>
      <c r="G205" s="55">
        <v>14.43</v>
      </c>
      <c r="H205" s="106"/>
      <c r="I205" s="106"/>
      <c r="J205" s="4">
        <v>41537</v>
      </c>
      <c r="K205" s="147">
        <v>30.628599999999999</v>
      </c>
      <c r="L205" s="355">
        <v>41537</v>
      </c>
      <c r="M205" s="5">
        <v>36.511000000000003</v>
      </c>
    </row>
    <row r="206" spans="1:13">
      <c r="A206" s="4"/>
      <c r="B206" s="106"/>
      <c r="C206" s="4">
        <v>41544</v>
      </c>
      <c r="D206" s="55">
        <v>15.83</v>
      </c>
      <c r="E206" s="106"/>
      <c r="F206" s="94">
        <v>41544</v>
      </c>
      <c r="G206" s="55">
        <v>13.98</v>
      </c>
      <c r="H206" s="106"/>
      <c r="I206" s="106"/>
      <c r="J206" s="4">
        <v>41544</v>
      </c>
      <c r="K206" s="147">
        <v>30.8474</v>
      </c>
      <c r="L206" s="355">
        <v>41544</v>
      </c>
      <c r="M206" s="5">
        <v>37.409999999999997</v>
      </c>
    </row>
    <row r="207" spans="1:13">
      <c r="A207" s="4"/>
      <c r="B207" s="106"/>
      <c r="C207" s="4">
        <v>41551</v>
      </c>
      <c r="D207" s="55">
        <v>15.57</v>
      </c>
      <c r="E207" s="106"/>
      <c r="F207" s="94">
        <v>41551</v>
      </c>
      <c r="G207" s="55">
        <v>13.42</v>
      </c>
      <c r="H207" s="106"/>
      <c r="I207" s="106"/>
      <c r="J207" s="4">
        <v>41551</v>
      </c>
      <c r="K207" s="147">
        <v>30.551500000000001</v>
      </c>
      <c r="L207" s="355">
        <v>41551</v>
      </c>
      <c r="M207" s="5">
        <v>37.19</v>
      </c>
    </row>
    <row r="208" spans="1:13">
      <c r="A208" s="4"/>
      <c r="B208" s="106"/>
      <c r="C208" s="4">
        <v>41558</v>
      </c>
      <c r="D208" s="55">
        <v>15.61</v>
      </c>
      <c r="E208" s="106"/>
      <c r="F208" s="94">
        <v>41558</v>
      </c>
      <c r="G208" s="55">
        <v>13.21</v>
      </c>
      <c r="H208" s="106"/>
      <c r="I208" s="106"/>
      <c r="J208" s="4">
        <v>41558</v>
      </c>
      <c r="K208" s="147">
        <v>29.942299999999999</v>
      </c>
      <c r="L208" s="355">
        <v>41558</v>
      </c>
      <c r="M208" s="5">
        <v>36.962000000000003</v>
      </c>
    </row>
    <row r="209" spans="1:13">
      <c r="A209" s="4"/>
      <c r="B209" s="106"/>
      <c r="C209" s="4">
        <v>41565</v>
      </c>
      <c r="D209" s="55">
        <v>15.57</v>
      </c>
      <c r="E209" s="106"/>
      <c r="F209" s="94">
        <v>41565</v>
      </c>
      <c r="G209" s="55">
        <v>13.1</v>
      </c>
      <c r="H209" s="106"/>
      <c r="I209" s="106"/>
      <c r="J209" s="4">
        <v>41565</v>
      </c>
      <c r="K209" s="147">
        <v>29.6126</v>
      </c>
      <c r="L209" s="355">
        <v>41565</v>
      </c>
      <c r="M209" s="5">
        <v>37.331000000000003</v>
      </c>
    </row>
    <row r="210" spans="1:13">
      <c r="A210" s="4"/>
      <c r="B210" s="106"/>
      <c r="C210" s="4">
        <v>41572</v>
      </c>
      <c r="D210" s="55">
        <v>13.84</v>
      </c>
      <c r="E210" s="106"/>
      <c r="F210" s="94">
        <v>41572</v>
      </c>
      <c r="G210" s="55">
        <v>11.39</v>
      </c>
      <c r="H210" s="106"/>
      <c r="I210" s="106"/>
      <c r="J210" s="4">
        <v>41572</v>
      </c>
      <c r="K210" s="147">
        <v>22.213899999999999</v>
      </c>
      <c r="L210" s="355">
        <v>41572</v>
      </c>
      <c r="M210" s="5">
        <v>34.225000000000001</v>
      </c>
    </row>
    <row r="211" spans="1:13">
      <c r="A211" s="4"/>
      <c r="B211" s="106"/>
      <c r="C211" s="4">
        <v>41579</v>
      </c>
      <c r="D211" s="55">
        <v>13.45</v>
      </c>
      <c r="E211" s="106"/>
      <c r="F211" s="94">
        <v>41579</v>
      </c>
      <c r="G211" s="55">
        <v>10.71</v>
      </c>
      <c r="H211" s="106"/>
      <c r="I211" s="106"/>
      <c r="J211" s="4">
        <v>41579</v>
      </c>
      <c r="K211" s="147">
        <v>19.602399999999999</v>
      </c>
      <c r="L211" s="355">
        <v>41579</v>
      </c>
      <c r="M211" s="5">
        <v>34.277999999999999</v>
      </c>
    </row>
    <row r="212" spans="1:13">
      <c r="A212" s="4"/>
      <c r="B212" s="106"/>
      <c r="C212" s="4">
        <v>41586</v>
      </c>
      <c r="D212" s="55">
        <v>12.79</v>
      </c>
      <c r="E212" s="106"/>
      <c r="F212" s="94">
        <v>41586</v>
      </c>
      <c r="G212" s="55">
        <v>9.2899999999999991</v>
      </c>
      <c r="H212" s="106"/>
      <c r="I212" s="106"/>
      <c r="J212" s="4">
        <v>41586</v>
      </c>
      <c r="K212" s="147">
        <v>20.124700000000001</v>
      </c>
      <c r="L212" s="355">
        <v>41586</v>
      </c>
      <c r="M212" s="5">
        <v>35.030999999999999</v>
      </c>
    </row>
    <row r="213" spans="1:13">
      <c r="A213" s="4"/>
      <c r="B213" s="106"/>
      <c r="C213" s="4">
        <v>41593</v>
      </c>
      <c r="D213" s="55">
        <v>12.85</v>
      </c>
      <c r="E213" s="106"/>
      <c r="F213" s="94">
        <v>41593</v>
      </c>
      <c r="G213" s="55">
        <v>9.4</v>
      </c>
      <c r="H213" s="106"/>
      <c r="I213" s="106"/>
      <c r="J213" s="4">
        <v>41593</v>
      </c>
      <c r="K213" s="147">
        <v>20.5608</v>
      </c>
      <c r="L213" s="355">
        <v>41593</v>
      </c>
      <c r="M213" s="5">
        <v>34.534999999999997</v>
      </c>
    </row>
    <row r="214" spans="1:13">
      <c r="A214" s="4"/>
      <c r="B214" s="106"/>
      <c r="C214" s="4">
        <v>41600</v>
      </c>
      <c r="D214" s="55">
        <v>12.74</v>
      </c>
      <c r="E214" s="106"/>
      <c r="F214" s="94">
        <v>41600</v>
      </c>
      <c r="G214" s="55">
        <v>9.26</v>
      </c>
      <c r="H214" s="106"/>
      <c r="I214" s="106"/>
      <c r="J214" s="4">
        <v>41600</v>
      </c>
      <c r="K214" s="147">
        <v>20.7072</v>
      </c>
      <c r="L214" s="355">
        <v>41600</v>
      </c>
      <c r="M214" s="5">
        <v>34.648000000000003</v>
      </c>
    </row>
    <row r="215" spans="1:13">
      <c r="A215" s="4"/>
      <c r="B215" s="106"/>
      <c r="C215" s="4">
        <v>41607</v>
      </c>
      <c r="D215" s="55">
        <v>12.43</v>
      </c>
      <c r="E215" s="106"/>
      <c r="F215" s="94">
        <v>41607</v>
      </c>
      <c r="G215" s="55">
        <v>9.26</v>
      </c>
      <c r="H215" s="106"/>
      <c r="I215" s="106"/>
      <c r="J215" s="4">
        <v>41607</v>
      </c>
      <c r="K215" s="147">
        <v>20.626799999999999</v>
      </c>
      <c r="L215" s="355">
        <v>41607</v>
      </c>
      <c r="M215" s="5">
        <v>33.347000000000001</v>
      </c>
    </row>
    <row r="216" spans="1:13">
      <c r="A216" s="4"/>
      <c r="B216" s="106"/>
      <c r="C216" s="4">
        <v>41614</v>
      </c>
      <c r="D216" s="55">
        <v>12.25</v>
      </c>
      <c r="E216" s="106"/>
      <c r="F216" s="94">
        <v>41614</v>
      </c>
      <c r="G216" s="55">
        <v>9.81</v>
      </c>
      <c r="H216" s="106"/>
      <c r="I216" s="106"/>
      <c r="J216" s="4">
        <v>41614</v>
      </c>
      <c r="K216" s="147">
        <v>20.6739</v>
      </c>
      <c r="L216" s="355">
        <v>41614</v>
      </c>
      <c r="M216" s="5">
        <v>34.926000000000002</v>
      </c>
    </row>
    <row r="217" spans="1:13">
      <c r="A217" s="4"/>
      <c r="B217" s="106"/>
      <c r="C217" s="4">
        <v>41621</v>
      </c>
      <c r="D217" s="55">
        <v>11.76</v>
      </c>
      <c r="E217" s="106"/>
      <c r="F217" s="94">
        <v>41621</v>
      </c>
      <c r="G217" s="55">
        <v>9.99</v>
      </c>
      <c r="H217" s="106"/>
      <c r="I217" s="106"/>
      <c r="J217" s="4">
        <v>41621</v>
      </c>
      <c r="K217" s="147">
        <v>20.672499999999999</v>
      </c>
      <c r="L217" s="355">
        <v>41621</v>
      </c>
      <c r="M217" s="5">
        <v>34.954000000000001</v>
      </c>
    </row>
    <row r="218" spans="1:13">
      <c r="A218" s="4"/>
      <c r="B218" s="106"/>
      <c r="C218" s="4">
        <v>41628</v>
      </c>
      <c r="D218" s="55">
        <v>12.42</v>
      </c>
      <c r="E218" s="106"/>
      <c r="F218" s="94">
        <v>41628</v>
      </c>
      <c r="G218" s="55">
        <v>10.6</v>
      </c>
      <c r="H218" s="106"/>
      <c r="I218" s="106"/>
      <c r="J218" s="4">
        <v>41628</v>
      </c>
      <c r="K218" s="147">
        <v>18.849499999999999</v>
      </c>
      <c r="L218" s="355">
        <v>41628</v>
      </c>
      <c r="M218" s="5">
        <v>32.985999999999997</v>
      </c>
    </row>
    <row r="219" spans="1:13">
      <c r="A219" s="4"/>
      <c r="B219" s="106"/>
      <c r="C219" s="4">
        <v>41635</v>
      </c>
      <c r="D219" s="55">
        <v>12.2</v>
      </c>
      <c r="E219" s="106"/>
      <c r="F219" s="94">
        <v>41635</v>
      </c>
      <c r="G219" s="55">
        <v>10.54</v>
      </c>
      <c r="H219" s="106"/>
      <c r="I219" s="106"/>
      <c r="J219" s="4">
        <v>41635</v>
      </c>
      <c r="K219" s="147">
        <v>19.406700000000001</v>
      </c>
      <c r="L219" s="355">
        <v>41635</v>
      </c>
      <c r="M219" s="5">
        <v>32.448</v>
      </c>
    </row>
    <row r="220" spans="1:13">
      <c r="A220" s="4"/>
      <c r="B220" s="106"/>
      <c r="C220" s="4">
        <v>41642</v>
      </c>
      <c r="D220" s="55">
        <v>11.61</v>
      </c>
      <c r="E220" s="106"/>
      <c r="F220" s="94">
        <v>41642</v>
      </c>
      <c r="G220" s="55">
        <v>10.19</v>
      </c>
      <c r="H220" s="106"/>
      <c r="I220" s="106"/>
      <c r="J220" s="4">
        <v>41642</v>
      </c>
      <c r="K220" s="147">
        <v>19.235099999999999</v>
      </c>
      <c r="L220" s="355">
        <v>41642</v>
      </c>
      <c r="M220" s="5">
        <v>31.786999999999999</v>
      </c>
    </row>
    <row r="221" spans="1:13">
      <c r="A221" s="4"/>
      <c r="B221" s="106"/>
      <c r="C221" s="4">
        <v>41649</v>
      </c>
      <c r="D221" s="55">
        <v>11.13</v>
      </c>
      <c r="E221" s="106"/>
      <c r="F221" s="94">
        <v>41649</v>
      </c>
      <c r="G221" s="55">
        <v>9.6199999999999992</v>
      </c>
      <c r="H221" s="106"/>
      <c r="I221" s="106"/>
      <c r="J221" s="4">
        <v>41649</v>
      </c>
      <c r="K221" s="147">
        <v>18.445399999999999</v>
      </c>
      <c r="L221" s="355">
        <v>41649</v>
      </c>
      <c r="M221" s="5">
        <v>30.327000000000002</v>
      </c>
    </row>
    <row r="222" spans="1:13">
      <c r="A222" s="4"/>
      <c r="B222" s="106"/>
      <c r="C222" s="4">
        <v>41656</v>
      </c>
      <c r="D222" s="55">
        <v>10.83</v>
      </c>
      <c r="E222" s="106"/>
      <c r="F222" s="94">
        <v>41656</v>
      </c>
      <c r="G222" s="55">
        <v>9.48</v>
      </c>
      <c r="H222" s="106"/>
      <c r="I222" s="106"/>
      <c r="J222" s="4">
        <v>41656</v>
      </c>
      <c r="K222" s="147">
        <v>18.1935</v>
      </c>
      <c r="L222" s="355">
        <v>41656</v>
      </c>
      <c r="M222" s="5">
        <v>29.727</v>
      </c>
    </row>
    <row r="223" spans="1:13">
      <c r="A223" s="4"/>
      <c r="B223" s="106"/>
      <c r="C223" s="4">
        <v>41663</v>
      </c>
      <c r="D223" s="55">
        <v>11.28</v>
      </c>
      <c r="E223" s="106"/>
      <c r="F223" s="94">
        <v>41663</v>
      </c>
      <c r="G223" s="55">
        <v>10.44</v>
      </c>
      <c r="H223" s="106"/>
      <c r="I223" s="106"/>
      <c r="J223" s="4">
        <v>41663</v>
      </c>
      <c r="K223" s="147">
        <v>18.3628</v>
      </c>
      <c r="L223" s="355">
        <v>41663</v>
      </c>
      <c r="M223" s="5">
        <v>29.347999999999999</v>
      </c>
    </row>
    <row r="224" spans="1:13">
      <c r="A224" s="4"/>
      <c r="B224" s="106"/>
      <c r="C224" s="4">
        <v>41670</v>
      </c>
      <c r="D224" s="55">
        <v>11.46</v>
      </c>
      <c r="E224" s="106"/>
      <c r="F224" s="94">
        <v>41670</v>
      </c>
      <c r="G224" s="55">
        <v>10.56</v>
      </c>
      <c r="H224" s="106"/>
      <c r="I224" s="106"/>
      <c r="J224" s="4">
        <v>41670</v>
      </c>
      <c r="K224" s="147">
        <v>18.744599999999998</v>
      </c>
      <c r="L224" s="355">
        <v>41670</v>
      </c>
      <c r="M224" s="5">
        <v>29.614000000000001</v>
      </c>
    </row>
    <row r="225" spans="1:13">
      <c r="A225" s="4"/>
      <c r="B225" s="106"/>
      <c r="C225" s="4">
        <v>41677</v>
      </c>
      <c r="D225" s="55">
        <v>11.98</v>
      </c>
      <c r="E225" s="106"/>
      <c r="F225" s="94">
        <v>41677</v>
      </c>
      <c r="G225" s="55">
        <v>11</v>
      </c>
      <c r="H225" s="106"/>
      <c r="I225" s="106"/>
      <c r="J225" s="4">
        <v>41677</v>
      </c>
      <c r="K225" s="147">
        <v>19.316299999999998</v>
      </c>
      <c r="L225" s="355">
        <v>41677</v>
      </c>
      <c r="M225" s="5">
        <v>29.812999999999999</v>
      </c>
    </row>
    <row r="226" spans="1:13">
      <c r="A226" s="4"/>
      <c r="B226" s="106"/>
      <c r="C226" s="4">
        <v>41684</v>
      </c>
      <c r="D226" s="55">
        <v>11.95</v>
      </c>
      <c r="E226" s="106"/>
      <c r="F226" s="94">
        <v>41684</v>
      </c>
      <c r="G226" s="55">
        <v>11.08</v>
      </c>
      <c r="H226" s="106"/>
      <c r="I226" s="106"/>
      <c r="J226" s="4">
        <v>41684</v>
      </c>
      <c r="K226" s="147">
        <v>19.390899999999998</v>
      </c>
      <c r="L226" s="355">
        <v>41684</v>
      </c>
      <c r="M226" s="5">
        <v>29.942</v>
      </c>
    </row>
    <row r="227" spans="1:13">
      <c r="A227" s="4"/>
      <c r="B227" s="106"/>
      <c r="C227" s="4">
        <v>41691</v>
      </c>
      <c r="D227" s="55">
        <v>11.27</v>
      </c>
      <c r="E227" s="106"/>
      <c r="F227" s="94">
        <v>41691</v>
      </c>
      <c r="G227" s="55">
        <v>10.66</v>
      </c>
      <c r="H227" s="106"/>
      <c r="I227" s="106"/>
      <c r="J227" s="4">
        <v>41691</v>
      </c>
      <c r="K227" s="147">
        <v>19.517399999999999</v>
      </c>
      <c r="L227" s="355">
        <v>41691</v>
      </c>
      <c r="M227" s="5">
        <v>29.085999999999999</v>
      </c>
    </row>
    <row r="228" spans="1:13">
      <c r="A228" s="4"/>
      <c r="B228" s="106"/>
      <c r="C228" s="4">
        <v>41698</v>
      </c>
      <c r="D228" s="55">
        <v>11.37</v>
      </c>
      <c r="E228" s="106"/>
      <c r="F228" s="94">
        <v>41698</v>
      </c>
      <c r="G228" s="55">
        <v>10.56</v>
      </c>
      <c r="H228" s="106"/>
      <c r="I228" s="106"/>
      <c r="J228" s="4">
        <v>41698</v>
      </c>
      <c r="K228" s="147">
        <v>20.422000000000001</v>
      </c>
      <c r="L228" s="355">
        <v>41698</v>
      </c>
      <c r="M228" s="5">
        <v>30.297000000000001</v>
      </c>
    </row>
    <row r="229" spans="1:13">
      <c r="A229" s="4"/>
      <c r="B229" s="106"/>
      <c r="C229" s="4">
        <v>41705</v>
      </c>
      <c r="D229" s="55">
        <v>12.54</v>
      </c>
      <c r="E229" s="106"/>
      <c r="F229" s="94">
        <v>41705</v>
      </c>
      <c r="G229" s="55">
        <v>11.97</v>
      </c>
      <c r="H229" s="106"/>
      <c r="I229" s="106"/>
      <c r="J229" s="4">
        <v>41705</v>
      </c>
      <c r="K229" s="147">
        <v>21.367699999999999</v>
      </c>
      <c r="L229" s="355">
        <v>41705</v>
      </c>
      <c r="M229" s="5">
        <v>31.513999999999999</v>
      </c>
    </row>
    <row r="230" spans="1:13">
      <c r="A230" s="4"/>
      <c r="B230" s="106"/>
      <c r="C230" s="4">
        <v>41712</v>
      </c>
      <c r="D230" s="55">
        <v>12.76</v>
      </c>
      <c r="E230" s="106"/>
      <c r="F230" s="94">
        <v>41712</v>
      </c>
      <c r="G230" s="55">
        <v>12.28</v>
      </c>
      <c r="H230" s="106"/>
      <c r="I230" s="106"/>
      <c r="J230" s="4">
        <v>41712</v>
      </c>
      <c r="K230" s="147">
        <v>22.074100000000001</v>
      </c>
      <c r="L230" s="355">
        <v>41712</v>
      </c>
      <c r="M230" s="5">
        <v>30.405999999999999</v>
      </c>
    </row>
    <row r="231" spans="1:13">
      <c r="A231" s="4"/>
      <c r="B231" s="106"/>
      <c r="C231" s="4">
        <v>41719</v>
      </c>
      <c r="D231" s="55">
        <v>12.88</v>
      </c>
      <c r="E231" s="106"/>
      <c r="F231" s="94">
        <v>41719</v>
      </c>
      <c r="G231" s="55">
        <v>12.37</v>
      </c>
      <c r="H231" s="106"/>
      <c r="I231" s="106"/>
      <c r="J231" s="4">
        <v>41719</v>
      </c>
      <c r="K231" s="147">
        <v>21.726199999999999</v>
      </c>
      <c r="L231" s="355">
        <v>41719</v>
      </c>
      <c r="M231" s="5">
        <v>30.260999999999999</v>
      </c>
    </row>
    <row r="232" spans="1:13">
      <c r="A232" s="4"/>
      <c r="B232" s="106"/>
      <c r="C232" s="4">
        <v>41726</v>
      </c>
      <c r="D232" s="55">
        <v>13.01</v>
      </c>
      <c r="E232" s="106"/>
      <c r="F232" s="94">
        <v>41726</v>
      </c>
      <c r="G232" s="55">
        <v>12.65</v>
      </c>
      <c r="H232" s="106"/>
      <c r="I232" s="106"/>
      <c r="J232" s="4">
        <v>41726</v>
      </c>
      <c r="K232" s="147">
        <v>22.069700000000001</v>
      </c>
      <c r="L232" s="355">
        <v>41726</v>
      </c>
      <c r="M232" s="5">
        <v>30.513999999999999</v>
      </c>
    </row>
    <row r="233" spans="1:13">
      <c r="A233" s="4"/>
      <c r="B233" s="106"/>
      <c r="C233" s="4">
        <v>41733</v>
      </c>
      <c r="D233" s="55">
        <v>12.98</v>
      </c>
      <c r="E233" s="106"/>
      <c r="F233" s="94">
        <v>41733</v>
      </c>
      <c r="G233" s="55">
        <v>12.62</v>
      </c>
      <c r="H233" s="106"/>
      <c r="I233" s="106"/>
      <c r="J233" s="4">
        <v>41733</v>
      </c>
      <c r="K233" s="147">
        <v>23.328399999999998</v>
      </c>
      <c r="L233" s="355">
        <v>41733</v>
      </c>
      <c r="M233" s="5">
        <v>30.593</v>
      </c>
    </row>
    <row r="234" spans="1:13">
      <c r="A234" s="4"/>
      <c r="B234" s="106"/>
      <c r="C234" s="4">
        <v>41740</v>
      </c>
      <c r="D234" s="55">
        <v>12.81</v>
      </c>
      <c r="E234" s="106"/>
      <c r="F234" s="94">
        <v>41740</v>
      </c>
      <c r="G234" s="55">
        <v>12.74</v>
      </c>
      <c r="H234" s="106"/>
      <c r="I234" s="106"/>
      <c r="J234" s="4">
        <v>41740</v>
      </c>
      <c r="K234" s="147">
        <v>23.673999999999999</v>
      </c>
      <c r="L234" s="355">
        <v>41740</v>
      </c>
      <c r="M234" s="5">
        <v>29.597000000000001</v>
      </c>
    </row>
    <row r="235" spans="1:13">
      <c r="A235" s="4"/>
      <c r="B235" s="106"/>
      <c r="C235" s="4">
        <v>41747</v>
      </c>
      <c r="D235" s="55">
        <v>12.97</v>
      </c>
      <c r="E235" s="106"/>
      <c r="F235" s="94">
        <v>41747</v>
      </c>
      <c r="G235" s="55">
        <v>12.81</v>
      </c>
      <c r="H235" s="106"/>
      <c r="I235" s="106"/>
      <c r="J235" s="4">
        <v>41747</v>
      </c>
      <c r="K235" s="147">
        <v>24.420200000000001</v>
      </c>
      <c r="L235" s="355">
        <v>41747</v>
      </c>
      <c r="M235" s="5">
        <v>30.437999999999999</v>
      </c>
    </row>
    <row r="236" spans="1:13">
      <c r="A236" s="4"/>
      <c r="B236" s="106"/>
      <c r="C236" s="4">
        <v>41754</v>
      </c>
      <c r="D236" s="55">
        <v>12.97</v>
      </c>
      <c r="E236" s="106"/>
      <c r="F236" s="94">
        <v>41754</v>
      </c>
      <c r="G236" s="55">
        <v>12.81</v>
      </c>
      <c r="H236" s="106"/>
      <c r="I236" s="106"/>
      <c r="J236" s="4">
        <v>41754</v>
      </c>
      <c r="K236" s="147">
        <v>24.529299999999999</v>
      </c>
      <c r="L236" s="355">
        <v>41754</v>
      </c>
      <c r="M236" s="5">
        <v>30.716999999999999</v>
      </c>
    </row>
    <row r="237" spans="1:13">
      <c r="A237" s="4"/>
      <c r="B237" s="106"/>
      <c r="C237" s="4">
        <v>41761</v>
      </c>
      <c r="D237" s="55">
        <v>12.49</v>
      </c>
      <c r="E237" s="106"/>
      <c r="F237" s="94">
        <v>41761</v>
      </c>
      <c r="G237" s="55">
        <v>12.4</v>
      </c>
      <c r="H237" s="106"/>
      <c r="I237" s="106"/>
      <c r="J237" s="4">
        <v>41761</v>
      </c>
      <c r="K237" s="147">
        <v>24.0884</v>
      </c>
      <c r="L237" s="355">
        <v>41761</v>
      </c>
      <c r="M237" s="5">
        <v>30.28</v>
      </c>
    </row>
    <row r="238" spans="1:13">
      <c r="A238" s="4"/>
      <c r="B238" s="106"/>
      <c r="C238" s="4">
        <v>41768</v>
      </c>
      <c r="D238" s="55">
        <v>12.56</v>
      </c>
      <c r="E238" s="106"/>
      <c r="F238" s="94">
        <v>41768</v>
      </c>
      <c r="G238" s="55">
        <v>12.31</v>
      </c>
      <c r="H238" s="106"/>
      <c r="I238" s="106"/>
      <c r="J238" s="4">
        <v>41768</v>
      </c>
      <c r="K238" s="147">
        <v>24.371400000000001</v>
      </c>
      <c r="L238" s="355">
        <v>41768</v>
      </c>
      <c r="M238" s="5">
        <v>30.382999999999999</v>
      </c>
    </row>
    <row r="239" spans="1:13">
      <c r="A239" s="4"/>
      <c r="B239" s="106"/>
      <c r="C239" s="4">
        <v>41775</v>
      </c>
      <c r="D239" s="55">
        <v>12.45</v>
      </c>
      <c r="E239" s="106"/>
      <c r="F239" s="94">
        <v>41775</v>
      </c>
      <c r="G239" s="55">
        <v>12.33</v>
      </c>
      <c r="H239" s="106"/>
      <c r="I239" s="106"/>
      <c r="J239" s="4">
        <v>41775</v>
      </c>
      <c r="K239" s="147">
        <v>24.885400000000001</v>
      </c>
      <c r="L239" s="355">
        <v>41775</v>
      </c>
      <c r="M239" s="5">
        <v>31.675000000000001</v>
      </c>
    </row>
    <row r="240" spans="1:13">
      <c r="A240" s="4"/>
      <c r="B240" s="106"/>
      <c r="C240" s="4">
        <v>41782</v>
      </c>
      <c r="D240" s="55">
        <v>12.42</v>
      </c>
      <c r="E240" s="106"/>
      <c r="F240" s="94">
        <v>41782</v>
      </c>
      <c r="G240" s="55">
        <v>12.23</v>
      </c>
      <c r="H240" s="106"/>
      <c r="I240" s="106"/>
      <c r="J240" s="4">
        <v>41782</v>
      </c>
      <c r="K240" s="147">
        <v>25.024000000000001</v>
      </c>
      <c r="L240" s="355">
        <v>41782</v>
      </c>
      <c r="M240" s="5">
        <v>32.921999999999997</v>
      </c>
    </row>
    <row r="241" spans="1:13">
      <c r="A241" s="4"/>
      <c r="B241" s="106"/>
      <c r="C241" s="4">
        <v>41789</v>
      </c>
      <c r="D241" s="55">
        <v>12.43</v>
      </c>
      <c r="E241" s="106"/>
      <c r="F241" s="94">
        <v>41789</v>
      </c>
      <c r="G241" s="55">
        <v>12.08</v>
      </c>
      <c r="H241" s="106"/>
      <c r="I241" s="106"/>
      <c r="J241" s="4">
        <v>41789</v>
      </c>
      <c r="K241" s="147">
        <v>25.320900000000002</v>
      </c>
      <c r="L241" s="355">
        <v>41789</v>
      </c>
      <c r="M241" s="5">
        <v>32.993000000000002</v>
      </c>
    </row>
    <row r="242" spans="1:13">
      <c r="A242" s="4"/>
      <c r="B242" s="106"/>
      <c r="C242" s="4">
        <v>41796</v>
      </c>
      <c r="D242" s="55">
        <v>11.74</v>
      </c>
      <c r="E242" s="106"/>
      <c r="F242" s="94">
        <v>41796</v>
      </c>
      <c r="G242" s="55">
        <v>11.21</v>
      </c>
      <c r="H242" s="106"/>
      <c r="I242" s="106"/>
      <c r="J242" s="4">
        <v>41796</v>
      </c>
      <c r="K242" s="147">
        <v>27.1311</v>
      </c>
      <c r="L242" s="355">
        <v>41796</v>
      </c>
      <c r="M242" s="5">
        <v>33.015000000000001</v>
      </c>
    </row>
    <row r="243" spans="1:13">
      <c r="A243" s="4"/>
      <c r="B243" s="106"/>
      <c r="C243" s="4">
        <v>41803</v>
      </c>
      <c r="D243" s="55">
        <v>11.4</v>
      </c>
      <c r="E243" s="106"/>
      <c r="F243" s="94">
        <v>41803</v>
      </c>
      <c r="G243" s="55">
        <v>10.7</v>
      </c>
      <c r="H243" s="106"/>
      <c r="I243" s="106"/>
      <c r="J243" s="4">
        <v>41803</v>
      </c>
      <c r="K243" s="147">
        <v>26.954699999999999</v>
      </c>
      <c r="L243" s="355">
        <v>41803</v>
      </c>
      <c r="M243" s="5">
        <v>32.606999999999999</v>
      </c>
    </row>
    <row r="244" spans="1:13">
      <c r="A244" s="4"/>
      <c r="B244" s="106"/>
      <c r="C244" s="4">
        <v>41810</v>
      </c>
      <c r="D244" s="55">
        <v>11.04</v>
      </c>
      <c r="E244" s="106"/>
      <c r="F244" s="94">
        <v>41810</v>
      </c>
      <c r="G244" s="55">
        <v>10.46</v>
      </c>
      <c r="H244" s="106"/>
      <c r="I244" s="106"/>
      <c r="J244" s="4">
        <v>41810</v>
      </c>
      <c r="K244" s="147">
        <v>28.278600000000001</v>
      </c>
      <c r="L244" s="355">
        <v>41810</v>
      </c>
      <c r="M244" s="5">
        <v>33.529000000000003</v>
      </c>
    </row>
    <row r="245" spans="1:13">
      <c r="A245" s="4"/>
      <c r="B245" s="106"/>
      <c r="C245" s="4">
        <v>41817</v>
      </c>
      <c r="D245" s="55">
        <v>11.16</v>
      </c>
      <c r="E245" s="106"/>
      <c r="F245" s="94">
        <v>41817</v>
      </c>
      <c r="G245" s="55">
        <v>10.63</v>
      </c>
      <c r="H245" s="106"/>
      <c r="I245" s="106"/>
      <c r="J245" s="4">
        <v>41817</v>
      </c>
      <c r="K245" s="147">
        <v>28.3611</v>
      </c>
      <c r="L245" s="355">
        <v>41817</v>
      </c>
      <c r="M245" s="5">
        <v>34.200000000000003</v>
      </c>
    </row>
    <row r="246" spans="1:13">
      <c r="A246" s="4"/>
      <c r="B246" s="106"/>
      <c r="C246" s="4">
        <v>41824</v>
      </c>
      <c r="D246" s="55">
        <v>11.29</v>
      </c>
      <c r="E246" s="106"/>
      <c r="F246" s="94">
        <v>41824</v>
      </c>
      <c r="G246" s="55">
        <v>10.78</v>
      </c>
      <c r="H246" s="106"/>
      <c r="I246" s="106"/>
      <c r="J246" s="4">
        <v>41824</v>
      </c>
      <c r="K246" s="147">
        <v>27.466000000000001</v>
      </c>
      <c r="L246" s="355">
        <v>41824</v>
      </c>
      <c r="M246" s="5">
        <v>32.631</v>
      </c>
    </row>
    <row r="247" spans="1:13">
      <c r="A247" s="4"/>
      <c r="B247" s="106"/>
      <c r="C247" s="4">
        <v>41831</v>
      </c>
      <c r="D247" s="55">
        <v>10.199999999999999</v>
      </c>
      <c r="E247" s="106"/>
      <c r="F247" s="94">
        <v>41831</v>
      </c>
      <c r="G247" s="55">
        <v>10.01</v>
      </c>
      <c r="H247" s="106"/>
      <c r="I247" s="106"/>
      <c r="J247" s="4">
        <v>41831</v>
      </c>
      <c r="K247" s="147">
        <v>27.297699999999999</v>
      </c>
      <c r="L247" s="355">
        <v>41831</v>
      </c>
      <c r="M247" s="5">
        <v>32.253</v>
      </c>
    </row>
    <row r="248" spans="1:13">
      <c r="A248" s="4"/>
      <c r="B248" s="106"/>
      <c r="C248" s="4">
        <v>41838</v>
      </c>
      <c r="D248" s="55">
        <v>10.47</v>
      </c>
      <c r="E248" s="106"/>
      <c r="F248" s="94">
        <v>41838</v>
      </c>
      <c r="G248" s="55">
        <v>9.85</v>
      </c>
      <c r="H248" s="106"/>
      <c r="I248" s="106"/>
      <c r="J248" s="4">
        <v>41838</v>
      </c>
      <c r="K248" s="147">
        <v>26.474900000000002</v>
      </c>
      <c r="L248" s="355">
        <v>41838</v>
      </c>
      <c r="M248" s="5">
        <v>31.928000000000001</v>
      </c>
    </row>
    <row r="249" spans="1:13">
      <c r="A249" s="4"/>
      <c r="B249" s="106"/>
      <c r="C249" s="4">
        <v>41845</v>
      </c>
      <c r="D249" s="55">
        <v>9.85</v>
      </c>
      <c r="E249" s="106"/>
      <c r="F249" s="94">
        <v>41845</v>
      </c>
      <c r="G249" s="55">
        <v>9.9700000000000006</v>
      </c>
      <c r="H249" s="106"/>
      <c r="I249" s="106"/>
      <c r="J249" s="4">
        <v>41845</v>
      </c>
      <c r="K249" s="147">
        <v>26.599499999999999</v>
      </c>
      <c r="L249" s="355">
        <v>41845</v>
      </c>
      <c r="M249" s="5">
        <v>31.698</v>
      </c>
    </row>
    <row r="250" spans="1:13">
      <c r="A250" s="4"/>
      <c r="B250" s="106"/>
      <c r="C250" s="4">
        <v>41852</v>
      </c>
      <c r="D250" s="55">
        <v>10.01</v>
      </c>
      <c r="E250" s="106"/>
      <c r="F250" s="94">
        <v>41852</v>
      </c>
      <c r="G250" s="55">
        <v>10.039999999999999</v>
      </c>
      <c r="H250" s="106"/>
      <c r="I250" s="106"/>
      <c r="J250" s="4">
        <v>41852</v>
      </c>
      <c r="K250" s="147">
        <v>26.982299999999999</v>
      </c>
      <c r="L250" s="355">
        <v>41852</v>
      </c>
      <c r="M250" s="5">
        <v>32.838000000000001</v>
      </c>
    </row>
    <row r="251" spans="1:13">
      <c r="A251" s="4"/>
      <c r="B251" s="106"/>
      <c r="C251" s="4">
        <v>41859</v>
      </c>
      <c r="D251" s="55">
        <v>9.91</v>
      </c>
      <c r="E251" s="106"/>
      <c r="F251" s="94">
        <v>41859</v>
      </c>
      <c r="G251" s="55">
        <v>10.15</v>
      </c>
      <c r="H251" s="106"/>
      <c r="I251" s="106"/>
      <c r="J251" s="4">
        <v>41859</v>
      </c>
      <c r="K251" s="147">
        <v>27.395099999999999</v>
      </c>
      <c r="L251" s="355">
        <v>41859</v>
      </c>
      <c r="M251" s="5">
        <v>34.265999999999998</v>
      </c>
    </row>
    <row r="252" spans="1:13">
      <c r="A252" s="4"/>
      <c r="B252" s="106"/>
      <c r="C252" s="4">
        <v>41866</v>
      </c>
      <c r="D252" s="55">
        <v>10.119999999999999</v>
      </c>
      <c r="E252" s="106"/>
      <c r="F252" s="94">
        <v>41866</v>
      </c>
      <c r="G252" s="55">
        <v>10.15</v>
      </c>
      <c r="H252" s="106"/>
      <c r="I252" s="106"/>
      <c r="J252" s="4">
        <v>41866</v>
      </c>
      <c r="K252" s="147">
        <v>27.6843</v>
      </c>
      <c r="L252" s="355">
        <v>41866</v>
      </c>
      <c r="M252" s="5">
        <v>35.369</v>
      </c>
    </row>
    <row r="253" spans="1:13">
      <c r="A253" s="4"/>
      <c r="B253" s="106"/>
      <c r="C253" s="4">
        <v>41873</v>
      </c>
      <c r="D253" s="55">
        <v>9.91</v>
      </c>
      <c r="E253" s="106"/>
      <c r="F253" s="94">
        <v>41873</v>
      </c>
      <c r="G253" s="55">
        <v>9.7899999999999991</v>
      </c>
      <c r="H253" s="106"/>
      <c r="I253" s="106"/>
      <c r="J253" s="4">
        <v>41873</v>
      </c>
      <c r="K253" s="147">
        <v>28.480499999999999</v>
      </c>
      <c r="L253" s="355">
        <v>41873</v>
      </c>
      <c r="M253" s="5">
        <v>36.531999999999996</v>
      </c>
    </row>
    <row r="254" spans="1:13">
      <c r="A254" s="4"/>
      <c r="B254" s="106"/>
      <c r="C254" s="4">
        <v>41880</v>
      </c>
      <c r="D254" s="55">
        <v>9.7200000000000006</v>
      </c>
      <c r="E254" s="106"/>
      <c r="F254" s="94">
        <v>41880</v>
      </c>
      <c r="G254" s="55">
        <v>9.6999999999999993</v>
      </c>
      <c r="H254" s="106"/>
      <c r="I254" s="106"/>
      <c r="J254" s="4">
        <v>41880</v>
      </c>
      <c r="K254" s="147">
        <v>29.675899999999999</v>
      </c>
      <c r="L254" s="355">
        <v>41880</v>
      </c>
      <c r="M254" s="5">
        <v>36.982999999999997</v>
      </c>
    </row>
    <row r="255" spans="1:13">
      <c r="A255" s="4"/>
      <c r="B255" s="106"/>
      <c r="C255" s="4">
        <v>41887</v>
      </c>
      <c r="D255" s="55">
        <v>9.8000000000000007</v>
      </c>
      <c r="E255" s="106"/>
      <c r="F255" s="94">
        <v>41887</v>
      </c>
      <c r="G255" s="55">
        <v>9.74</v>
      </c>
      <c r="H255" s="106"/>
      <c r="I255" s="106"/>
      <c r="J255" s="4">
        <v>41887</v>
      </c>
      <c r="K255" s="147">
        <v>31.840299999999999</v>
      </c>
      <c r="L255" s="355">
        <v>41887</v>
      </c>
      <c r="M255" s="5">
        <v>39.258000000000003</v>
      </c>
    </row>
    <row r="256" spans="1:13">
      <c r="A256" s="4"/>
      <c r="B256" s="106"/>
      <c r="C256" s="4">
        <v>41894</v>
      </c>
      <c r="D256" s="55">
        <v>9.59</v>
      </c>
      <c r="E256" s="106"/>
      <c r="F256" s="94">
        <v>41894</v>
      </c>
      <c r="G256" s="55">
        <v>9.5399999999999991</v>
      </c>
      <c r="H256" s="106"/>
      <c r="I256" s="106"/>
      <c r="J256" s="4">
        <v>41894</v>
      </c>
      <c r="K256" s="147">
        <v>34.278199999999998</v>
      </c>
      <c r="L256" s="355">
        <v>41894</v>
      </c>
      <c r="M256" s="5">
        <v>41.966999999999999</v>
      </c>
    </row>
    <row r="257" spans="1:13">
      <c r="A257" s="4"/>
      <c r="B257" s="106"/>
      <c r="C257" s="4">
        <v>41901</v>
      </c>
      <c r="D257" s="55">
        <v>9.39</v>
      </c>
      <c r="E257" s="106"/>
      <c r="F257" s="94">
        <v>41901</v>
      </c>
      <c r="G257" s="55">
        <v>9.57</v>
      </c>
      <c r="H257" s="106"/>
      <c r="I257" s="106"/>
      <c r="J257" s="4">
        <v>41901</v>
      </c>
      <c r="K257" s="147">
        <v>35.520600000000002</v>
      </c>
      <c r="L257" s="355">
        <v>41901</v>
      </c>
      <c r="M257" s="5">
        <v>41.231000000000002</v>
      </c>
    </row>
    <row r="258" spans="1:13">
      <c r="A258" s="4"/>
      <c r="B258" s="106"/>
      <c r="C258" s="4">
        <v>41908</v>
      </c>
      <c r="D258" s="55">
        <v>9.56</v>
      </c>
      <c r="E258" s="106"/>
      <c r="F258" s="94">
        <v>41908</v>
      </c>
      <c r="G258" s="55">
        <v>10.039999999999999</v>
      </c>
      <c r="H258" s="106"/>
      <c r="I258" s="106"/>
      <c r="J258" s="4">
        <v>41908</v>
      </c>
      <c r="K258" s="147">
        <v>35.5246</v>
      </c>
      <c r="L258" s="355">
        <v>41908</v>
      </c>
      <c r="M258" s="5">
        <v>40.591000000000001</v>
      </c>
    </row>
    <row r="259" spans="1:13">
      <c r="A259" s="4"/>
      <c r="B259" s="106"/>
      <c r="C259" s="4">
        <v>41915</v>
      </c>
      <c r="D259" s="55">
        <v>10.57</v>
      </c>
      <c r="E259" s="106"/>
      <c r="F259" s="94">
        <v>41915</v>
      </c>
      <c r="G259" s="55">
        <v>11.13</v>
      </c>
      <c r="H259" s="106"/>
      <c r="I259" s="106"/>
      <c r="J259" s="4">
        <v>41915</v>
      </c>
      <c r="K259" s="147">
        <v>35.552</v>
      </c>
      <c r="L259" s="355">
        <v>41915</v>
      </c>
      <c r="M259" s="5">
        <v>41.045000000000002</v>
      </c>
    </row>
    <row r="260" spans="1:13">
      <c r="A260" s="4"/>
      <c r="B260" s="106"/>
      <c r="C260" s="4">
        <v>41922</v>
      </c>
      <c r="D260" s="55">
        <v>11.2</v>
      </c>
      <c r="E260" s="106"/>
      <c r="F260" s="94">
        <v>41922</v>
      </c>
      <c r="G260" s="55">
        <v>11.7</v>
      </c>
      <c r="H260" s="106"/>
      <c r="I260" s="106"/>
      <c r="J260" s="4">
        <v>41922</v>
      </c>
      <c r="K260" s="147">
        <v>34.225000000000001</v>
      </c>
      <c r="L260" s="355">
        <v>41922</v>
      </c>
      <c r="M260" s="5">
        <v>40.018999999999998</v>
      </c>
    </row>
    <row r="261" spans="1:13">
      <c r="A261" s="4"/>
      <c r="B261" s="106"/>
      <c r="C261" s="4">
        <v>41929</v>
      </c>
      <c r="D261" s="55">
        <v>13.99</v>
      </c>
      <c r="E261" s="106"/>
      <c r="F261" s="94">
        <v>41929</v>
      </c>
      <c r="G261" s="55">
        <v>13.76</v>
      </c>
      <c r="H261" s="106"/>
      <c r="I261" s="106"/>
      <c r="J261" s="4">
        <v>41929</v>
      </c>
      <c r="K261" s="147">
        <v>41.531799999999997</v>
      </c>
      <c r="L261" s="355">
        <v>41929</v>
      </c>
      <c r="M261" s="5">
        <v>47.734999999999999</v>
      </c>
    </row>
    <row r="262" spans="1:13">
      <c r="A262" s="4"/>
      <c r="B262" s="106"/>
      <c r="C262" s="4">
        <v>41936</v>
      </c>
      <c r="D262" s="55">
        <v>14.48</v>
      </c>
      <c r="E262" s="106"/>
      <c r="F262" s="94">
        <v>41936</v>
      </c>
      <c r="G262" s="55">
        <v>14.32</v>
      </c>
      <c r="H262" s="106"/>
      <c r="I262" s="106"/>
      <c r="J262" s="4">
        <v>41936</v>
      </c>
      <c r="K262" s="147">
        <v>40.78</v>
      </c>
      <c r="L262" s="355">
        <v>41936</v>
      </c>
      <c r="M262" s="5">
        <v>47.512999999999998</v>
      </c>
    </row>
    <row r="263" spans="1:13">
      <c r="A263" s="4"/>
      <c r="B263" s="106"/>
      <c r="C263" s="4">
        <v>41943</v>
      </c>
      <c r="D263" s="55">
        <v>14.78</v>
      </c>
      <c r="E263" s="106"/>
      <c r="F263" s="94">
        <v>41943</v>
      </c>
      <c r="G263" s="55">
        <v>14.74</v>
      </c>
      <c r="H263" s="106"/>
      <c r="I263" s="106"/>
      <c r="J263" s="4">
        <v>41943</v>
      </c>
      <c r="K263" s="147">
        <v>40.910200000000003</v>
      </c>
      <c r="L263" s="355">
        <v>41943</v>
      </c>
      <c r="M263" s="5">
        <v>48.268000000000001</v>
      </c>
    </row>
    <row r="264" spans="1:13">
      <c r="A264" s="4"/>
      <c r="B264" s="106"/>
      <c r="C264" s="4">
        <v>41950</v>
      </c>
      <c r="D264" s="55">
        <v>14.93</v>
      </c>
      <c r="E264" s="106"/>
      <c r="F264" s="94">
        <v>41950</v>
      </c>
      <c r="G264" s="55">
        <v>14.96</v>
      </c>
      <c r="H264" s="106"/>
      <c r="I264" s="106"/>
      <c r="J264" s="4">
        <v>41950</v>
      </c>
      <c r="K264" s="147">
        <v>41.694499999999998</v>
      </c>
      <c r="L264" s="355">
        <v>41950</v>
      </c>
      <c r="M264" s="5">
        <v>48.944000000000003</v>
      </c>
    </row>
    <row r="265" spans="1:13">
      <c r="A265" s="4"/>
      <c r="B265" s="106"/>
      <c r="C265" s="4">
        <v>41957</v>
      </c>
      <c r="D265" s="55">
        <v>14.85</v>
      </c>
      <c r="E265" s="106"/>
      <c r="F265" s="94">
        <v>41957</v>
      </c>
      <c r="G265" s="55">
        <v>14.82</v>
      </c>
      <c r="H265" s="106"/>
      <c r="I265" s="106"/>
      <c r="J265" s="4">
        <v>41957</v>
      </c>
      <c r="K265" s="147">
        <v>41.59</v>
      </c>
      <c r="L265" s="355">
        <v>41957</v>
      </c>
      <c r="M265" s="5">
        <v>48.893000000000001</v>
      </c>
    </row>
    <row r="266" spans="1:13">
      <c r="A266" s="4"/>
      <c r="B266" s="106"/>
      <c r="C266" s="4">
        <v>41964</v>
      </c>
      <c r="D266" s="55">
        <v>14.84</v>
      </c>
      <c r="E266" s="106"/>
      <c r="F266" s="94">
        <v>41964</v>
      </c>
      <c r="G266" s="55">
        <v>15.01</v>
      </c>
      <c r="H266" s="106"/>
      <c r="I266" s="106"/>
      <c r="J266" s="4">
        <v>41964</v>
      </c>
      <c r="K266" s="147">
        <v>42.580399999999997</v>
      </c>
      <c r="L266" s="355">
        <v>41964</v>
      </c>
      <c r="M266" s="5">
        <v>51.325000000000003</v>
      </c>
    </row>
    <row r="267" spans="1:13">
      <c r="A267" s="4"/>
      <c r="B267" s="106"/>
      <c r="C267" s="4">
        <v>41971</v>
      </c>
      <c r="D267" s="55">
        <v>14.62</v>
      </c>
      <c r="E267" s="106"/>
      <c r="F267" s="94">
        <v>41971</v>
      </c>
      <c r="G267" s="55">
        <v>14.77</v>
      </c>
      <c r="H267" s="106"/>
      <c r="I267" s="106"/>
      <c r="J267" s="4">
        <v>41971</v>
      </c>
      <c r="K267" s="147">
        <v>43.409199999999998</v>
      </c>
      <c r="L267" s="355">
        <v>41971</v>
      </c>
      <c r="M267" s="5">
        <v>51.82</v>
      </c>
    </row>
    <row r="268" spans="1:13">
      <c r="A268" s="4"/>
      <c r="B268" s="106"/>
      <c r="C268" s="4">
        <v>41978</v>
      </c>
      <c r="D268" s="55">
        <v>14.75</v>
      </c>
      <c r="E268" s="106"/>
      <c r="F268" s="94">
        <v>41978</v>
      </c>
      <c r="G268" s="55">
        <v>14.97</v>
      </c>
      <c r="H268" s="106"/>
      <c r="I268" s="106"/>
      <c r="J268" s="4">
        <v>41978</v>
      </c>
      <c r="K268" s="147">
        <v>43.666400000000003</v>
      </c>
      <c r="L268" s="355">
        <v>41978</v>
      </c>
      <c r="M268" s="5">
        <v>52.122999999999998</v>
      </c>
    </row>
    <row r="269" spans="1:13">
      <c r="A269" s="4"/>
      <c r="B269" s="106"/>
      <c r="C269" s="4">
        <v>41985</v>
      </c>
      <c r="D269" s="55">
        <v>15.74</v>
      </c>
      <c r="E269" s="106"/>
      <c r="F269" s="94">
        <v>41985</v>
      </c>
      <c r="G269" s="55">
        <v>15.94</v>
      </c>
      <c r="H269" s="106"/>
      <c r="I269" s="106"/>
      <c r="J269" s="4">
        <v>41985</v>
      </c>
      <c r="K269" s="147">
        <v>43.971800000000002</v>
      </c>
      <c r="L269" s="355">
        <v>41985</v>
      </c>
      <c r="M269" s="5">
        <v>54.698</v>
      </c>
    </row>
    <row r="270" spans="1:13">
      <c r="A270" s="4"/>
      <c r="B270" s="106"/>
      <c r="C270" s="4">
        <v>41992</v>
      </c>
      <c r="D270" s="55">
        <v>16.690000000000001</v>
      </c>
      <c r="E270" s="106"/>
      <c r="F270" s="94">
        <v>41992</v>
      </c>
      <c r="G270" s="55">
        <v>17.37</v>
      </c>
      <c r="H270" s="106"/>
      <c r="I270" s="106"/>
      <c r="J270" s="4">
        <v>41992</v>
      </c>
      <c r="K270" s="147">
        <v>43.785499999999999</v>
      </c>
      <c r="L270" s="355">
        <v>41992</v>
      </c>
      <c r="M270" s="5">
        <v>53.591999999999999</v>
      </c>
    </row>
    <row r="271" spans="1:13">
      <c r="A271" s="4"/>
      <c r="B271" s="106"/>
      <c r="C271" s="4">
        <v>41999</v>
      </c>
      <c r="D271" s="55">
        <v>16.7</v>
      </c>
      <c r="E271" s="106"/>
      <c r="F271" s="94">
        <v>41999</v>
      </c>
      <c r="G271" s="55">
        <v>17.34</v>
      </c>
      <c r="H271" s="106"/>
      <c r="I271" s="106"/>
      <c r="J271" s="4">
        <v>41999</v>
      </c>
      <c r="K271" s="147">
        <v>43.139800000000001</v>
      </c>
      <c r="L271" s="355">
        <v>41999</v>
      </c>
      <c r="M271" s="5">
        <v>53.441000000000003</v>
      </c>
    </row>
    <row r="272" spans="1:13">
      <c r="A272" s="4"/>
      <c r="B272" s="106"/>
      <c r="C272" s="4">
        <v>42006</v>
      </c>
      <c r="D272" s="55">
        <v>16.77</v>
      </c>
      <c r="E272" s="106"/>
      <c r="F272" s="94">
        <v>42006</v>
      </c>
      <c r="G272" s="55">
        <v>17.3</v>
      </c>
      <c r="H272" s="106"/>
      <c r="I272" s="106"/>
      <c r="J272" s="4">
        <v>42006</v>
      </c>
      <c r="K272" s="147">
        <v>43.412999999999997</v>
      </c>
      <c r="L272" s="355">
        <v>42006</v>
      </c>
      <c r="M272" s="5">
        <v>56.140999999999998</v>
      </c>
    </row>
    <row r="273" spans="1:13">
      <c r="A273" s="4"/>
      <c r="B273" s="106"/>
      <c r="C273" s="4">
        <v>42013</v>
      </c>
      <c r="D273" s="55">
        <v>17.940000000000001</v>
      </c>
      <c r="E273" s="106"/>
      <c r="F273" s="94">
        <v>42013</v>
      </c>
      <c r="G273" s="55">
        <v>18.53</v>
      </c>
      <c r="H273" s="106"/>
      <c r="I273" s="106"/>
      <c r="J273" s="4">
        <v>42013</v>
      </c>
      <c r="K273" s="147">
        <v>43.715400000000002</v>
      </c>
      <c r="L273" s="355">
        <v>42013</v>
      </c>
      <c r="M273" s="5">
        <v>62.768000000000001</v>
      </c>
    </row>
    <row r="274" spans="1:13">
      <c r="A274" s="4"/>
      <c r="B274" s="106"/>
      <c r="C274" s="4">
        <v>42020</v>
      </c>
      <c r="D274" s="55">
        <v>18.41</v>
      </c>
      <c r="E274" s="106"/>
      <c r="F274" s="94">
        <v>42020</v>
      </c>
      <c r="G274" s="55">
        <v>19.48</v>
      </c>
      <c r="H274" s="106"/>
      <c r="I274" s="106"/>
      <c r="J274" s="4">
        <v>42020</v>
      </c>
      <c r="K274" s="147">
        <v>46.361699999999999</v>
      </c>
      <c r="L274" s="355">
        <v>42020</v>
      </c>
      <c r="M274" s="5">
        <v>67.165000000000006</v>
      </c>
    </row>
    <row r="275" spans="1:13">
      <c r="A275" s="4"/>
      <c r="B275" s="106"/>
      <c r="C275" s="4">
        <v>42027</v>
      </c>
      <c r="D275" s="55">
        <v>18.61</v>
      </c>
      <c r="E275" s="106"/>
      <c r="F275" s="94">
        <v>42027</v>
      </c>
      <c r="G275" s="55">
        <v>19.93</v>
      </c>
      <c r="H275" s="106"/>
      <c r="I275" s="106"/>
      <c r="J275" s="4">
        <v>42027</v>
      </c>
      <c r="K275" s="147">
        <v>53.908099999999997</v>
      </c>
      <c r="L275" s="355">
        <v>42027</v>
      </c>
      <c r="M275" s="5">
        <v>84.367999999999995</v>
      </c>
    </row>
    <row r="276" spans="1:13">
      <c r="A276" s="4"/>
      <c r="B276" s="106"/>
      <c r="C276" s="4">
        <v>42034</v>
      </c>
      <c r="D276" s="55">
        <v>18.64</v>
      </c>
      <c r="E276" s="106"/>
      <c r="F276" s="94">
        <v>42034</v>
      </c>
      <c r="G276" s="55">
        <v>19.760000000000002</v>
      </c>
      <c r="H276" s="106"/>
      <c r="I276" s="106"/>
      <c r="J276" s="4">
        <v>42034</v>
      </c>
      <c r="K276" s="147">
        <v>56.2014</v>
      </c>
      <c r="L276" s="355">
        <v>42034</v>
      </c>
      <c r="M276" s="5">
        <v>91.131</v>
      </c>
    </row>
    <row r="277" spans="1:13">
      <c r="A277" s="4"/>
      <c r="B277" s="106"/>
      <c r="C277" s="4">
        <v>42041</v>
      </c>
      <c r="D277" s="55">
        <v>18.559999999999999</v>
      </c>
      <c r="E277" s="106"/>
      <c r="F277" s="94">
        <v>42041</v>
      </c>
      <c r="G277" s="55">
        <v>19.62</v>
      </c>
      <c r="H277" s="106"/>
      <c r="I277" s="106"/>
      <c r="J277" s="4">
        <v>42041</v>
      </c>
      <c r="K277" s="147">
        <v>58.0379</v>
      </c>
      <c r="L277" s="355">
        <v>42041</v>
      </c>
      <c r="M277" s="5">
        <v>93.915000000000006</v>
      </c>
    </row>
    <row r="278" spans="1:13">
      <c r="A278" s="4"/>
      <c r="B278" s="106"/>
      <c r="C278" s="4">
        <v>42048</v>
      </c>
      <c r="D278" s="55">
        <v>17.989999999999998</v>
      </c>
      <c r="E278" s="106"/>
      <c r="F278" s="94">
        <v>42048</v>
      </c>
      <c r="G278" s="55">
        <v>18.940000000000001</v>
      </c>
      <c r="H278" s="106"/>
      <c r="I278" s="106"/>
      <c r="J278" s="4">
        <v>42048</v>
      </c>
      <c r="K278" s="147">
        <v>59.5015</v>
      </c>
      <c r="L278" s="355">
        <v>42048</v>
      </c>
      <c r="M278" s="5">
        <v>97.058000000000007</v>
      </c>
    </row>
    <row r="279" spans="1:13">
      <c r="A279" s="4"/>
      <c r="B279" s="106"/>
      <c r="C279" s="4">
        <v>42055</v>
      </c>
      <c r="D279" s="55">
        <v>16.579999999999998</v>
      </c>
      <c r="E279" s="106"/>
      <c r="F279" s="94">
        <v>42055</v>
      </c>
      <c r="G279" s="55">
        <v>17.72</v>
      </c>
      <c r="H279" s="106"/>
      <c r="I279" s="106"/>
      <c r="J279" s="4">
        <v>42055</v>
      </c>
      <c r="K279" s="147">
        <v>54.9482</v>
      </c>
      <c r="L279" s="355">
        <v>42055</v>
      </c>
      <c r="M279" s="5">
        <v>95.861000000000004</v>
      </c>
    </row>
    <row r="280" spans="1:13">
      <c r="A280" s="4"/>
      <c r="B280" s="106"/>
      <c r="C280" s="4">
        <v>42062</v>
      </c>
      <c r="D280" s="55">
        <v>15.21</v>
      </c>
      <c r="E280" s="106"/>
      <c r="F280" s="94">
        <v>42062</v>
      </c>
      <c r="G280" s="55">
        <v>16.86</v>
      </c>
      <c r="H280" s="106"/>
      <c r="I280" s="106"/>
      <c r="J280" s="4">
        <v>42062</v>
      </c>
      <c r="K280" s="147">
        <v>57.7393</v>
      </c>
      <c r="L280" s="355">
        <v>42062</v>
      </c>
      <c r="M280" s="5">
        <v>100.697</v>
      </c>
    </row>
    <row r="281" spans="1:13">
      <c r="A281" s="4"/>
      <c r="B281" s="106"/>
      <c r="C281" s="4">
        <v>42069</v>
      </c>
      <c r="D281" s="55">
        <v>15.29</v>
      </c>
      <c r="E281" s="106"/>
      <c r="F281" s="94">
        <v>42069</v>
      </c>
      <c r="G281" s="55">
        <v>16.91</v>
      </c>
      <c r="H281" s="106"/>
      <c r="I281" s="106"/>
      <c r="J281" s="4">
        <v>42069</v>
      </c>
      <c r="K281" s="147">
        <v>59.796500000000002</v>
      </c>
      <c r="L281" s="355">
        <v>42069</v>
      </c>
      <c r="M281" s="5">
        <v>105.414</v>
      </c>
    </row>
    <row r="282" spans="1:13">
      <c r="A282" s="4"/>
      <c r="B282" s="106"/>
      <c r="C282" s="4">
        <v>42076</v>
      </c>
      <c r="D282" s="55">
        <v>15.22</v>
      </c>
      <c r="E282" s="106"/>
      <c r="F282" s="94">
        <v>42076</v>
      </c>
      <c r="G282" s="55">
        <v>16.52</v>
      </c>
      <c r="H282" s="106"/>
      <c r="I282" s="106"/>
      <c r="J282" s="4">
        <v>42076</v>
      </c>
      <c r="K282" s="147">
        <v>74.498099999999994</v>
      </c>
      <c r="L282" s="355">
        <v>42076</v>
      </c>
      <c r="M282" s="5">
        <v>126.462</v>
      </c>
    </row>
    <row r="283" spans="1:13">
      <c r="A283" s="4"/>
      <c r="B283" s="106"/>
      <c r="C283" s="4">
        <v>42083</v>
      </c>
      <c r="D283" s="55">
        <v>15.21</v>
      </c>
      <c r="E283" s="106"/>
      <c r="F283" s="94">
        <v>42083</v>
      </c>
      <c r="G283" s="55">
        <v>16.46</v>
      </c>
      <c r="H283" s="106"/>
      <c r="I283" s="106"/>
      <c r="J283" s="4">
        <v>42083</v>
      </c>
      <c r="K283" s="147">
        <v>77.527000000000001</v>
      </c>
      <c r="L283" s="355">
        <v>42083</v>
      </c>
      <c r="M283" s="5">
        <v>140.59299999999999</v>
      </c>
    </row>
    <row r="284" spans="1:13">
      <c r="A284" s="4"/>
      <c r="B284" s="106"/>
      <c r="C284" s="4">
        <v>42090</v>
      </c>
      <c r="D284" s="55">
        <v>15.38</v>
      </c>
      <c r="E284" s="106"/>
      <c r="F284" s="94">
        <v>42090</v>
      </c>
      <c r="G284" s="55">
        <v>16.72</v>
      </c>
      <c r="H284" s="106"/>
      <c r="I284" s="106"/>
      <c r="J284" s="4">
        <v>42090</v>
      </c>
      <c r="K284" s="147">
        <v>82.966099999999997</v>
      </c>
      <c r="L284" s="355">
        <v>42090</v>
      </c>
      <c r="M284" s="5">
        <v>144.971</v>
      </c>
    </row>
    <row r="285" spans="1:13">
      <c r="A285" s="4"/>
      <c r="B285" s="106"/>
      <c r="C285" s="4">
        <v>42097</v>
      </c>
      <c r="D285" s="55">
        <v>15.49</v>
      </c>
      <c r="E285" s="106"/>
      <c r="F285" s="94">
        <v>42097</v>
      </c>
      <c r="G285" s="55">
        <v>16.55</v>
      </c>
      <c r="H285" s="106"/>
      <c r="I285" s="106"/>
      <c r="J285" s="4">
        <v>42097</v>
      </c>
      <c r="K285" s="147">
        <v>84.639300000000006</v>
      </c>
      <c r="L285" s="355">
        <v>42097</v>
      </c>
      <c r="M285" s="5">
        <v>149.08699999999999</v>
      </c>
    </row>
    <row r="286" spans="1:13">
      <c r="A286" s="4"/>
      <c r="B286" s="106"/>
      <c r="C286" s="4">
        <v>42104</v>
      </c>
      <c r="D286" s="55">
        <v>15.8</v>
      </c>
      <c r="E286" s="106"/>
      <c r="F286" s="94">
        <v>42104</v>
      </c>
      <c r="G286" s="55">
        <v>16.82</v>
      </c>
      <c r="H286" s="106"/>
      <c r="I286" s="106"/>
      <c r="J286" s="4">
        <v>42104</v>
      </c>
      <c r="K286" s="147">
        <v>84.256</v>
      </c>
      <c r="L286" s="355">
        <v>42104</v>
      </c>
      <c r="M286" s="5">
        <v>149.60599999999999</v>
      </c>
    </row>
    <row r="287" spans="1:13">
      <c r="A287" s="4"/>
      <c r="B287" s="106"/>
      <c r="C287" s="4">
        <v>42111</v>
      </c>
      <c r="D287" s="55">
        <v>15.91</v>
      </c>
      <c r="E287" s="106"/>
      <c r="F287" s="94">
        <v>42111</v>
      </c>
      <c r="G287" s="55">
        <v>16.78</v>
      </c>
      <c r="H287" s="106"/>
      <c r="I287" s="106"/>
      <c r="J287" s="4">
        <v>42111</v>
      </c>
      <c r="K287" s="147">
        <v>88.138800000000003</v>
      </c>
      <c r="L287" s="355">
        <v>42111</v>
      </c>
      <c r="M287" s="5">
        <v>160.20400000000001</v>
      </c>
    </row>
    <row r="288" spans="1:13">
      <c r="A288" s="4"/>
      <c r="B288" s="106"/>
      <c r="C288" s="4">
        <v>42118</v>
      </c>
      <c r="D288" s="55">
        <v>14.45</v>
      </c>
      <c r="E288" s="106"/>
      <c r="F288" s="94">
        <v>42118</v>
      </c>
      <c r="G288" s="55">
        <v>14.82</v>
      </c>
      <c r="H288" s="106"/>
      <c r="I288" s="106"/>
      <c r="J288" s="4">
        <v>42118</v>
      </c>
      <c r="K288" s="147">
        <v>90.135599999999997</v>
      </c>
      <c r="L288" s="355">
        <v>42118</v>
      </c>
      <c r="M288" s="5">
        <v>190.63499999999999</v>
      </c>
    </row>
    <row r="289" spans="1:13">
      <c r="A289" s="4"/>
      <c r="B289" s="106"/>
      <c r="C289" s="4">
        <v>42125</v>
      </c>
      <c r="D289" s="55">
        <v>14.74</v>
      </c>
      <c r="E289" s="106"/>
      <c r="F289" s="94">
        <v>42125</v>
      </c>
      <c r="G289" s="55">
        <v>14.81</v>
      </c>
      <c r="H289" s="106"/>
      <c r="I289" s="106"/>
      <c r="J289" s="4">
        <v>42125</v>
      </c>
      <c r="K289" s="147">
        <v>108.1009</v>
      </c>
      <c r="L289" s="355">
        <v>42125</v>
      </c>
      <c r="M289" s="5">
        <v>218.744</v>
      </c>
    </row>
    <row r="290" spans="1:13">
      <c r="A290" s="4"/>
      <c r="B290" s="106"/>
      <c r="C290" s="4">
        <v>42132</v>
      </c>
      <c r="D290" s="55">
        <v>15.22</v>
      </c>
      <c r="E290" s="106"/>
      <c r="F290" s="94">
        <v>42132</v>
      </c>
      <c r="G290" s="55">
        <v>15.67</v>
      </c>
      <c r="H290" s="106"/>
      <c r="I290" s="106"/>
      <c r="J290" s="4">
        <v>42132</v>
      </c>
      <c r="K290" s="147">
        <v>114.0986</v>
      </c>
      <c r="L290" s="355">
        <v>42132</v>
      </c>
      <c r="M290" s="5">
        <v>223.39500000000001</v>
      </c>
    </row>
    <row r="291" spans="1:13">
      <c r="A291" s="4"/>
      <c r="B291" s="106"/>
      <c r="C291" s="4">
        <v>42139</v>
      </c>
      <c r="D291" s="55">
        <v>14.74</v>
      </c>
      <c r="E291" s="106"/>
      <c r="F291" s="94">
        <v>42139</v>
      </c>
      <c r="G291" s="55">
        <v>14.6</v>
      </c>
      <c r="H291" s="106"/>
      <c r="I291" s="106"/>
      <c r="J291" s="4">
        <v>42139</v>
      </c>
      <c r="K291" s="147">
        <v>115.6896</v>
      </c>
      <c r="L291" s="355">
        <v>42139</v>
      </c>
      <c r="M291" s="5">
        <v>223.893</v>
      </c>
    </row>
    <row r="292" spans="1:13">
      <c r="A292" s="4"/>
      <c r="B292" s="106"/>
      <c r="C292" s="4">
        <v>42146</v>
      </c>
      <c r="D292" s="55">
        <v>13.7</v>
      </c>
      <c r="E292" s="106"/>
      <c r="F292" s="94">
        <v>42146</v>
      </c>
      <c r="G292" s="55">
        <v>13.33</v>
      </c>
      <c r="H292" s="106"/>
      <c r="I292" s="106"/>
      <c r="J292" s="4">
        <v>42146</v>
      </c>
      <c r="K292" s="147">
        <v>114.4605</v>
      </c>
      <c r="L292" s="355">
        <v>42146</v>
      </c>
      <c r="M292" s="5">
        <v>223.01300000000001</v>
      </c>
    </row>
    <row r="293" spans="1:13">
      <c r="A293" s="4"/>
      <c r="B293" s="106"/>
      <c r="C293" s="4">
        <v>42153</v>
      </c>
      <c r="D293" s="55">
        <v>13.75</v>
      </c>
      <c r="E293" s="106"/>
      <c r="F293" s="94">
        <v>42153</v>
      </c>
      <c r="G293" s="55">
        <v>13.65</v>
      </c>
      <c r="H293" s="106"/>
      <c r="I293" s="106"/>
      <c r="J293" s="4">
        <v>42153</v>
      </c>
      <c r="K293" s="147">
        <v>110.0775</v>
      </c>
      <c r="L293" s="355">
        <v>42153</v>
      </c>
      <c r="M293" s="5">
        <v>217.547</v>
      </c>
    </row>
    <row r="294" spans="1:13">
      <c r="A294" s="4"/>
      <c r="B294" s="106"/>
      <c r="C294" s="4">
        <v>42160</v>
      </c>
      <c r="D294" s="55">
        <v>13.62</v>
      </c>
      <c r="E294" s="106"/>
      <c r="F294" s="94">
        <v>42160</v>
      </c>
      <c r="G294" s="55">
        <v>13.52</v>
      </c>
      <c r="H294" s="106"/>
      <c r="I294" s="106"/>
      <c r="J294" s="4">
        <v>42160</v>
      </c>
      <c r="K294" s="147">
        <v>116.26730000000001</v>
      </c>
      <c r="L294" s="355">
        <v>42160</v>
      </c>
      <c r="M294" s="5">
        <v>223.351</v>
      </c>
    </row>
    <row r="295" spans="1:13">
      <c r="A295" s="4"/>
      <c r="B295" s="106"/>
      <c r="C295" s="4">
        <v>42167</v>
      </c>
      <c r="D295" s="55">
        <v>13.98</v>
      </c>
      <c r="E295" s="106"/>
      <c r="F295" s="94">
        <v>42167</v>
      </c>
      <c r="G295" s="55">
        <v>13.96</v>
      </c>
      <c r="H295" s="106"/>
      <c r="I295" s="106"/>
      <c r="J295" s="4">
        <v>42167</v>
      </c>
      <c r="K295" s="147">
        <v>117.0839</v>
      </c>
      <c r="L295" s="355">
        <v>42167</v>
      </c>
      <c r="M295" s="5">
        <v>223.96100000000001</v>
      </c>
    </row>
    <row r="296" spans="1:13">
      <c r="A296" s="4"/>
      <c r="B296" s="106"/>
      <c r="C296" s="4">
        <v>42174</v>
      </c>
      <c r="D296" s="55">
        <v>14.13</v>
      </c>
      <c r="E296" s="106"/>
      <c r="F296" s="94">
        <v>42174</v>
      </c>
      <c r="G296" s="55">
        <v>14.15</v>
      </c>
      <c r="H296" s="106"/>
      <c r="I296" s="106"/>
      <c r="J296" s="4">
        <v>42174</v>
      </c>
      <c r="K296" s="147">
        <v>116.5288</v>
      </c>
      <c r="L296" s="355">
        <v>42174</v>
      </c>
      <c r="M296" s="5">
        <v>223.12700000000001</v>
      </c>
    </row>
    <row r="297" spans="1:13">
      <c r="A297" s="4"/>
      <c r="B297" s="106"/>
      <c r="C297" s="4">
        <v>42181</v>
      </c>
      <c r="D297" s="55">
        <v>14.98</v>
      </c>
      <c r="E297" s="106"/>
      <c r="F297" s="94">
        <v>42181</v>
      </c>
      <c r="G297" s="55">
        <v>14.74</v>
      </c>
      <c r="H297" s="106"/>
      <c r="I297" s="106"/>
      <c r="J297" s="4">
        <v>42181</v>
      </c>
      <c r="K297" s="147">
        <v>116.61790000000001</v>
      </c>
      <c r="L297" s="355">
        <v>42181</v>
      </c>
      <c r="M297" s="5">
        <v>224.256</v>
      </c>
    </row>
    <row r="298" spans="1:13">
      <c r="A298" s="4"/>
      <c r="B298" s="106"/>
      <c r="C298" s="4">
        <v>42188</v>
      </c>
      <c r="D298" s="55">
        <v>16.100000000000001</v>
      </c>
      <c r="E298" s="106"/>
      <c r="F298" s="94">
        <v>42188</v>
      </c>
      <c r="G298" s="55">
        <v>15.8</v>
      </c>
      <c r="H298" s="106"/>
      <c r="I298" s="106"/>
      <c r="J298" s="4">
        <v>42188</v>
      </c>
      <c r="K298" s="147">
        <v>115.73820000000001</v>
      </c>
      <c r="L298" s="355">
        <v>42188</v>
      </c>
      <c r="M298" s="5">
        <v>223.703</v>
      </c>
    </row>
    <row r="299" spans="1:13">
      <c r="A299" s="4"/>
      <c r="B299" s="106"/>
      <c r="C299" s="4">
        <v>42195</v>
      </c>
      <c r="D299" s="55">
        <v>17.260000000000002</v>
      </c>
      <c r="E299" s="106"/>
      <c r="F299" s="94">
        <v>42195</v>
      </c>
      <c r="G299" s="55">
        <v>16.8</v>
      </c>
      <c r="H299" s="106"/>
      <c r="I299" s="106"/>
      <c r="J299" s="4">
        <v>42195</v>
      </c>
      <c r="K299" s="147">
        <v>115.2171</v>
      </c>
      <c r="L299" s="355">
        <v>42195</v>
      </c>
      <c r="M299" s="5">
        <v>223.768</v>
      </c>
    </row>
    <row r="300" spans="1:13">
      <c r="A300" s="4"/>
      <c r="B300" s="106"/>
      <c r="C300" s="4">
        <v>42202</v>
      </c>
      <c r="D300" s="55">
        <v>17.440000000000001</v>
      </c>
      <c r="E300" s="106"/>
      <c r="F300" s="94">
        <v>42202</v>
      </c>
      <c r="G300" s="55">
        <v>17.03</v>
      </c>
      <c r="H300" s="106"/>
      <c r="I300" s="106"/>
      <c r="J300" s="4">
        <v>42202</v>
      </c>
      <c r="K300" s="147">
        <v>108.4329</v>
      </c>
      <c r="L300" s="355">
        <v>42202</v>
      </c>
      <c r="M300" s="5">
        <v>215.32599999999999</v>
      </c>
    </row>
    <row r="301" spans="1:13">
      <c r="A301" s="4"/>
      <c r="B301" s="106"/>
      <c r="C301" s="4">
        <v>42209</v>
      </c>
      <c r="D301" s="55">
        <v>17.37</v>
      </c>
      <c r="E301" s="106"/>
      <c r="F301" s="94">
        <v>42209</v>
      </c>
      <c r="G301" s="55">
        <v>17.11</v>
      </c>
      <c r="H301" s="106"/>
      <c r="I301" s="106"/>
      <c r="J301" s="4">
        <v>42209</v>
      </c>
      <c r="K301" s="147">
        <v>104.2119</v>
      </c>
      <c r="L301" s="355">
        <v>42209</v>
      </c>
      <c r="M301" s="5">
        <v>203.87100000000001</v>
      </c>
    </row>
    <row r="302" spans="1:13">
      <c r="A302" s="4"/>
      <c r="B302" s="106"/>
      <c r="C302" s="4">
        <v>42216</v>
      </c>
      <c r="D302" s="55">
        <v>17.670000000000002</v>
      </c>
      <c r="E302" s="106"/>
      <c r="F302" s="94">
        <v>42216</v>
      </c>
      <c r="G302" s="55">
        <v>17.489999999999998</v>
      </c>
      <c r="H302" s="106"/>
      <c r="I302" s="106"/>
      <c r="J302" s="4">
        <v>42216</v>
      </c>
      <c r="K302" s="147">
        <v>104.60939999999999</v>
      </c>
      <c r="L302" s="355">
        <v>42216</v>
      </c>
      <c r="M302" s="5">
        <v>204.006</v>
      </c>
    </row>
    <row r="303" spans="1:13">
      <c r="A303" s="4"/>
      <c r="B303" s="106"/>
      <c r="C303" s="4">
        <v>42223</v>
      </c>
      <c r="D303" s="55">
        <v>17.559999999999999</v>
      </c>
      <c r="E303" s="106"/>
      <c r="F303" s="94">
        <v>42223</v>
      </c>
      <c r="G303" s="55">
        <v>17.63</v>
      </c>
      <c r="H303" s="106"/>
      <c r="I303" s="106"/>
      <c r="J303" s="4">
        <v>42223</v>
      </c>
      <c r="K303" s="147">
        <v>104.624</v>
      </c>
      <c r="L303" s="355">
        <v>42223</v>
      </c>
      <c r="M303" s="5">
        <v>203.16399999999999</v>
      </c>
    </row>
    <row r="304" spans="1:13">
      <c r="A304" s="4"/>
      <c r="B304" s="106"/>
      <c r="C304" s="4">
        <v>42230</v>
      </c>
      <c r="D304" s="55">
        <v>18.16</v>
      </c>
      <c r="E304" s="106"/>
      <c r="F304" s="94">
        <v>42230</v>
      </c>
      <c r="G304" s="55">
        <v>18.16</v>
      </c>
      <c r="H304" s="106"/>
      <c r="I304" s="106"/>
      <c r="J304" s="4">
        <v>42230</v>
      </c>
      <c r="K304" s="147">
        <v>105.105</v>
      </c>
      <c r="L304" s="355">
        <v>42230</v>
      </c>
      <c r="M304" s="5">
        <v>202.46700000000001</v>
      </c>
    </row>
    <row r="305" spans="1:13">
      <c r="A305" s="4"/>
      <c r="B305" s="106"/>
      <c r="C305" s="4">
        <v>42237</v>
      </c>
      <c r="D305" s="55">
        <v>18.88</v>
      </c>
      <c r="E305" s="106"/>
      <c r="F305" s="94">
        <v>42237</v>
      </c>
      <c r="G305" s="55">
        <v>19.2</v>
      </c>
      <c r="H305" s="106"/>
      <c r="I305" s="106"/>
      <c r="J305" s="4">
        <v>42237</v>
      </c>
      <c r="K305" s="147">
        <v>101.5967</v>
      </c>
      <c r="L305" s="355">
        <v>42237</v>
      </c>
      <c r="M305" s="5">
        <v>190.679</v>
      </c>
    </row>
    <row r="306" spans="1:13">
      <c r="A306" s="4"/>
      <c r="B306" s="106"/>
      <c r="C306" s="4">
        <v>42244</v>
      </c>
      <c r="D306" s="55">
        <v>22.38</v>
      </c>
      <c r="E306" s="106"/>
      <c r="F306" s="94">
        <v>42244</v>
      </c>
      <c r="G306" s="55">
        <v>23.54</v>
      </c>
      <c r="H306" s="106"/>
      <c r="I306" s="106"/>
      <c r="J306" s="4">
        <v>42244</v>
      </c>
      <c r="K306" s="147">
        <v>104.01439999999999</v>
      </c>
      <c r="L306" s="355">
        <v>42244</v>
      </c>
      <c r="M306" s="5">
        <v>168.56899999999999</v>
      </c>
    </row>
    <row r="307" spans="1:13">
      <c r="A307" s="4"/>
      <c r="B307" s="106"/>
      <c r="C307" s="4">
        <v>42251</v>
      </c>
      <c r="D307" s="55">
        <v>22.38</v>
      </c>
      <c r="E307" s="106"/>
      <c r="F307" s="94">
        <v>42251</v>
      </c>
      <c r="G307" s="55">
        <v>24.3</v>
      </c>
      <c r="H307" s="106"/>
      <c r="I307" s="106"/>
      <c r="J307" s="4">
        <v>42251</v>
      </c>
      <c r="K307" s="147">
        <v>88.77</v>
      </c>
      <c r="L307" s="355">
        <v>42251</v>
      </c>
      <c r="M307" s="5">
        <v>132.15</v>
      </c>
    </row>
    <row r="308" spans="1:13">
      <c r="A308" s="4"/>
      <c r="B308" s="106"/>
      <c r="C308" s="4">
        <v>42258</v>
      </c>
      <c r="D308" s="55">
        <v>22.13</v>
      </c>
      <c r="E308" s="106"/>
      <c r="F308" s="94">
        <v>42258</v>
      </c>
      <c r="G308" s="55">
        <v>24.05</v>
      </c>
      <c r="H308" s="106"/>
      <c r="I308" s="106"/>
      <c r="J308" s="4">
        <v>42258</v>
      </c>
      <c r="K308" s="147">
        <v>81.216399999999993</v>
      </c>
      <c r="L308" s="355">
        <v>42258</v>
      </c>
      <c r="M308" s="5">
        <v>127.13800000000001</v>
      </c>
    </row>
    <row r="309" spans="1:13">
      <c r="A309" s="4"/>
      <c r="B309" s="106"/>
      <c r="C309" s="4">
        <v>42265</v>
      </c>
      <c r="D309" s="55">
        <v>22.42</v>
      </c>
      <c r="E309" s="106"/>
      <c r="F309" s="94">
        <v>42265</v>
      </c>
      <c r="G309" s="55">
        <v>24.33</v>
      </c>
      <c r="H309" s="106"/>
      <c r="I309" s="106"/>
      <c r="J309" s="4">
        <v>42265</v>
      </c>
      <c r="K309" s="147">
        <v>82.533500000000004</v>
      </c>
      <c r="L309" s="355">
        <v>42265</v>
      </c>
      <c r="M309" s="5">
        <v>128.63200000000001</v>
      </c>
    </row>
    <row r="310" spans="1:13">
      <c r="A310" s="4"/>
      <c r="B310" s="106"/>
      <c r="C310" s="4">
        <v>42272</v>
      </c>
      <c r="D310" s="55">
        <v>23.39</v>
      </c>
      <c r="E310" s="106"/>
      <c r="F310" s="94">
        <v>42272</v>
      </c>
      <c r="G310" s="55">
        <v>25.5</v>
      </c>
      <c r="H310" s="106"/>
      <c r="I310" s="106"/>
      <c r="J310" s="4">
        <v>42272</v>
      </c>
      <c r="K310" s="147">
        <v>84.026399999999995</v>
      </c>
      <c r="L310" s="355">
        <v>42272</v>
      </c>
      <c r="M310" s="5">
        <v>130.16300000000001</v>
      </c>
    </row>
    <row r="311" spans="1:13">
      <c r="A311" s="4"/>
      <c r="B311" s="106"/>
      <c r="C311" s="4">
        <v>42279</v>
      </c>
      <c r="D311" s="55">
        <v>23.54</v>
      </c>
      <c r="E311" s="106"/>
      <c r="F311" s="94">
        <v>42279</v>
      </c>
      <c r="G311" s="55">
        <v>25.89</v>
      </c>
      <c r="H311" s="106"/>
      <c r="I311" s="106"/>
      <c r="J311" s="4">
        <v>42279</v>
      </c>
      <c r="K311" s="147">
        <v>84.484399999999994</v>
      </c>
      <c r="L311" s="355">
        <v>42279</v>
      </c>
      <c r="M311" s="5">
        <v>129.05699999999999</v>
      </c>
    </row>
    <row r="312" spans="1:13">
      <c r="A312" s="4"/>
      <c r="B312" s="106"/>
      <c r="C312" s="4">
        <v>42286</v>
      </c>
      <c r="D312" s="55">
        <v>23.88</v>
      </c>
      <c r="E312" s="106"/>
      <c r="F312" s="94">
        <v>42286</v>
      </c>
      <c r="G312" s="55">
        <v>26.35</v>
      </c>
      <c r="H312" s="106"/>
      <c r="I312" s="106"/>
      <c r="J312" s="4">
        <v>42286</v>
      </c>
      <c r="K312" s="147">
        <v>74.639300000000006</v>
      </c>
      <c r="L312" s="355">
        <v>42286</v>
      </c>
      <c r="M312" s="5">
        <v>115.669</v>
      </c>
    </row>
    <row r="313" spans="1:13">
      <c r="A313" s="4"/>
      <c r="B313" s="106"/>
      <c r="C313" s="4">
        <v>42293</v>
      </c>
      <c r="D313" s="55">
        <v>23.64</v>
      </c>
      <c r="E313" s="106"/>
      <c r="F313" s="94">
        <v>42293</v>
      </c>
      <c r="G313" s="55">
        <v>26.19</v>
      </c>
      <c r="H313" s="106"/>
      <c r="I313" s="106"/>
      <c r="J313" s="4">
        <v>42293</v>
      </c>
      <c r="K313" s="147">
        <v>73.211600000000004</v>
      </c>
      <c r="L313" s="355">
        <v>42293</v>
      </c>
      <c r="M313" s="5">
        <v>114.27500000000001</v>
      </c>
    </row>
    <row r="314" spans="1:13">
      <c r="A314" s="4"/>
      <c r="B314" s="106"/>
      <c r="C314" s="4">
        <v>42300</v>
      </c>
      <c r="D314" s="55">
        <v>23.46</v>
      </c>
      <c r="E314" s="106"/>
      <c r="F314" s="94">
        <v>42300</v>
      </c>
      <c r="G314" s="55">
        <v>26.33</v>
      </c>
      <c r="H314" s="106"/>
      <c r="I314" s="106"/>
      <c r="J314" s="4">
        <v>42300</v>
      </c>
      <c r="K314" s="147">
        <v>75.482399999999998</v>
      </c>
      <c r="L314" s="355">
        <v>42300</v>
      </c>
      <c r="M314" s="5">
        <v>115.093</v>
      </c>
    </row>
    <row r="315" spans="1:13">
      <c r="A315" s="4"/>
      <c r="B315" s="106"/>
      <c r="C315" s="4">
        <v>42307</v>
      </c>
      <c r="D315" s="55">
        <v>23.02</v>
      </c>
      <c r="E315" s="106"/>
      <c r="F315" s="94">
        <v>42307</v>
      </c>
      <c r="G315" s="55">
        <v>25.93</v>
      </c>
      <c r="H315" s="106"/>
      <c r="I315" s="106"/>
      <c r="J315" s="4">
        <v>42307</v>
      </c>
      <c r="K315" s="147">
        <v>77.857699999999994</v>
      </c>
      <c r="L315" s="355">
        <v>42307</v>
      </c>
      <c r="M315" s="5">
        <v>118.331</v>
      </c>
    </row>
    <row r="316" spans="1:13">
      <c r="A316" s="4"/>
      <c r="B316" s="106"/>
      <c r="C316" s="4">
        <v>42314</v>
      </c>
      <c r="D316" s="55">
        <v>22.63</v>
      </c>
      <c r="E316" s="106"/>
      <c r="F316" s="94">
        <v>42314</v>
      </c>
      <c r="G316" s="55">
        <v>25.62</v>
      </c>
      <c r="H316" s="106"/>
      <c r="I316" s="106"/>
      <c r="J316" s="4">
        <v>42314</v>
      </c>
      <c r="K316" s="147">
        <v>78.147900000000007</v>
      </c>
      <c r="L316" s="355">
        <v>42314</v>
      </c>
      <c r="M316" s="5">
        <v>120.248</v>
      </c>
    </row>
    <row r="317" spans="1:13">
      <c r="A317" s="4"/>
      <c r="B317" s="106"/>
      <c r="C317" s="4">
        <v>42321</v>
      </c>
      <c r="D317" s="55">
        <v>21.64</v>
      </c>
      <c r="E317" s="106"/>
      <c r="F317" s="94">
        <v>42321</v>
      </c>
      <c r="G317" s="55">
        <v>24.98</v>
      </c>
      <c r="H317" s="106"/>
      <c r="I317" s="106"/>
      <c r="J317" s="4">
        <v>42321</v>
      </c>
      <c r="K317" s="147">
        <v>76.206299999999999</v>
      </c>
      <c r="L317" s="355">
        <v>42321</v>
      </c>
      <c r="M317" s="5">
        <v>110.497</v>
      </c>
    </row>
    <row r="318" spans="1:13">
      <c r="A318" s="4"/>
      <c r="B318" s="106"/>
      <c r="C318" s="4">
        <v>42328</v>
      </c>
      <c r="D318" s="55">
        <v>21.73</v>
      </c>
      <c r="E318" s="106"/>
      <c r="F318" s="94">
        <v>42328</v>
      </c>
      <c r="G318" s="55">
        <v>25.24</v>
      </c>
      <c r="H318" s="106"/>
      <c r="I318" s="106"/>
      <c r="J318" s="4">
        <v>42328</v>
      </c>
      <c r="K318" s="147">
        <v>74.705600000000004</v>
      </c>
      <c r="L318" s="355">
        <v>42328</v>
      </c>
      <c r="M318" s="5">
        <v>110.76300000000001</v>
      </c>
    </row>
    <row r="319" spans="1:13">
      <c r="A319" s="4"/>
      <c r="B319" s="106"/>
      <c r="C319" s="4">
        <v>42335</v>
      </c>
      <c r="D319" s="55">
        <v>21.59</v>
      </c>
      <c r="E319" s="106"/>
      <c r="F319" s="94">
        <v>42335</v>
      </c>
      <c r="G319" s="55">
        <v>25.09</v>
      </c>
      <c r="H319" s="106"/>
      <c r="I319" s="106"/>
      <c r="J319" s="4">
        <v>42335</v>
      </c>
      <c r="K319" s="147">
        <v>74.380300000000005</v>
      </c>
      <c r="L319" s="355">
        <v>42335</v>
      </c>
      <c r="M319" s="5">
        <v>112.46299999999999</v>
      </c>
    </row>
    <row r="320" spans="1:13">
      <c r="A320" s="4"/>
      <c r="B320" s="106"/>
      <c r="C320" s="4">
        <v>42342</v>
      </c>
      <c r="D320" s="55">
        <v>21.83</v>
      </c>
      <c r="E320" s="106"/>
      <c r="F320" s="94">
        <v>42342</v>
      </c>
      <c r="G320" s="55">
        <v>25.56</v>
      </c>
      <c r="H320" s="106"/>
      <c r="I320" s="106"/>
      <c r="J320" s="4">
        <v>42342</v>
      </c>
      <c r="K320" s="147">
        <v>81.803399999999996</v>
      </c>
      <c r="L320" s="355">
        <v>42342</v>
      </c>
      <c r="M320" s="5">
        <v>126.492</v>
      </c>
    </row>
    <row r="321" spans="1:13">
      <c r="A321" s="4"/>
      <c r="B321" s="106"/>
      <c r="C321" s="4">
        <v>42349</v>
      </c>
      <c r="D321" s="55">
        <v>21.95</v>
      </c>
      <c r="E321" s="106"/>
      <c r="F321" s="94">
        <v>42349</v>
      </c>
      <c r="G321" s="55">
        <v>25.77</v>
      </c>
      <c r="H321" s="106"/>
      <c r="I321" s="106"/>
      <c r="J321" s="4">
        <v>42349</v>
      </c>
      <c r="K321" s="147">
        <v>81.633499999999998</v>
      </c>
      <c r="L321" s="355">
        <v>42349</v>
      </c>
      <c r="M321" s="5">
        <v>125.53400000000001</v>
      </c>
    </row>
    <row r="322" spans="1:13">
      <c r="A322" s="4"/>
      <c r="B322" s="106"/>
      <c r="C322" s="4">
        <v>42356</v>
      </c>
      <c r="D322" s="55">
        <v>21.93</v>
      </c>
      <c r="E322" s="106"/>
      <c r="F322" s="94">
        <v>42356</v>
      </c>
      <c r="G322" s="55">
        <v>26.02</v>
      </c>
      <c r="H322" s="106"/>
      <c r="I322" s="106"/>
      <c r="J322" s="4">
        <v>42356</v>
      </c>
      <c r="K322" s="147">
        <v>83.676400000000001</v>
      </c>
      <c r="L322" s="355">
        <v>42356</v>
      </c>
      <c r="M322" s="5">
        <v>128.40899999999999</v>
      </c>
    </row>
    <row r="323" spans="1:13">
      <c r="A323" s="4"/>
      <c r="B323" s="106"/>
      <c r="C323" s="4">
        <v>42363</v>
      </c>
      <c r="D323" s="55">
        <v>21.26</v>
      </c>
      <c r="E323" s="106"/>
      <c r="F323" s="94">
        <v>42363</v>
      </c>
      <c r="G323" s="55">
        <v>25.48</v>
      </c>
      <c r="H323" s="106"/>
      <c r="I323" s="106"/>
      <c r="J323" s="4">
        <v>42363</v>
      </c>
      <c r="K323" s="147">
        <v>83.783199999999994</v>
      </c>
      <c r="L323" s="355">
        <v>42363</v>
      </c>
      <c r="M323" s="5">
        <v>128.547</v>
      </c>
    </row>
    <row r="324" spans="1:13">
      <c r="A324" s="4"/>
      <c r="B324" s="106"/>
      <c r="C324" s="4">
        <v>42370</v>
      </c>
      <c r="D324" s="55">
        <v>17.72</v>
      </c>
      <c r="E324" s="106"/>
      <c r="F324" s="94">
        <v>42370</v>
      </c>
      <c r="G324" s="55">
        <v>21.61</v>
      </c>
      <c r="H324" s="106"/>
      <c r="I324" s="106"/>
      <c r="J324" s="4">
        <v>42370</v>
      </c>
      <c r="K324" s="147">
        <v>80.406000000000006</v>
      </c>
      <c r="L324" s="355">
        <v>42370</v>
      </c>
      <c r="M324" s="5">
        <v>125.67100000000001</v>
      </c>
    </row>
    <row r="325" spans="1:13">
      <c r="A325" s="4"/>
      <c r="B325" s="106"/>
      <c r="C325" s="4">
        <v>42377</v>
      </c>
      <c r="D325" s="55">
        <v>17.95</v>
      </c>
      <c r="E325" s="106"/>
      <c r="F325" s="94">
        <v>42377</v>
      </c>
      <c r="G325" s="55">
        <v>21.76</v>
      </c>
      <c r="H325" s="106"/>
      <c r="I325" s="106"/>
      <c r="J325" s="4">
        <v>42377</v>
      </c>
      <c r="K325" s="147">
        <v>80.451999999999998</v>
      </c>
      <c r="L325" s="355">
        <v>42377</v>
      </c>
      <c r="M325" s="5">
        <v>127.10899999999999</v>
      </c>
    </row>
    <row r="326" spans="1:13">
      <c r="A326" s="4"/>
      <c r="B326" s="106"/>
      <c r="C326" s="4">
        <v>42384</v>
      </c>
      <c r="D326" s="55">
        <v>18.170000000000002</v>
      </c>
      <c r="E326" s="106"/>
      <c r="F326" s="94">
        <v>42384</v>
      </c>
      <c r="G326" s="55">
        <v>21.71</v>
      </c>
      <c r="H326" s="106"/>
      <c r="I326" s="106"/>
      <c r="J326" s="4">
        <v>42384</v>
      </c>
      <c r="K326" s="147">
        <v>81.176699999999997</v>
      </c>
      <c r="L326" s="355">
        <v>42384</v>
      </c>
      <c r="M326" s="5">
        <v>127.79</v>
      </c>
    </row>
    <row r="327" spans="1:13">
      <c r="A327" s="4"/>
      <c r="B327" s="106"/>
      <c r="C327" s="4">
        <v>42391</v>
      </c>
      <c r="D327" s="55">
        <v>19.739999999999998</v>
      </c>
      <c r="E327" s="106"/>
      <c r="F327" s="94">
        <v>42391</v>
      </c>
      <c r="G327" s="55">
        <v>23.15</v>
      </c>
      <c r="H327" s="106"/>
      <c r="I327" s="106"/>
      <c r="J327" s="4">
        <v>42391</v>
      </c>
      <c r="K327" s="147">
        <v>78.227800000000002</v>
      </c>
      <c r="L327" s="355">
        <v>42391</v>
      </c>
      <c r="M327" s="5">
        <v>125.497</v>
      </c>
    </row>
    <row r="328" spans="1:13">
      <c r="A328" s="4"/>
      <c r="B328" s="106"/>
      <c r="C328" s="4">
        <v>42398</v>
      </c>
      <c r="D328" s="55">
        <v>19.29</v>
      </c>
      <c r="E328" s="106"/>
      <c r="F328" s="94">
        <v>42398</v>
      </c>
      <c r="G328" s="55">
        <v>22.47</v>
      </c>
      <c r="H328" s="106"/>
      <c r="I328" s="106"/>
      <c r="J328" s="4">
        <v>42398</v>
      </c>
      <c r="K328" s="147">
        <v>78.202299999999994</v>
      </c>
      <c r="L328" s="355">
        <v>42398</v>
      </c>
      <c r="M328" s="5">
        <v>127.834</v>
      </c>
    </row>
    <row r="329" spans="1:13">
      <c r="A329" s="4"/>
      <c r="B329" s="106"/>
      <c r="C329" s="4">
        <v>42405</v>
      </c>
      <c r="D329" s="55">
        <v>19</v>
      </c>
      <c r="E329" s="106"/>
      <c r="F329" s="94">
        <v>42405</v>
      </c>
      <c r="G329" s="55">
        <v>21.67</v>
      </c>
      <c r="H329" s="106"/>
      <c r="I329" s="106"/>
      <c r="J329" s="4">
        <v>42405</v>
      </c>
      <c r="K329" s="147">
        <v>77.917900000000003</v>
      </c>
      <c r="L329" s="355">
        <v>42405</v>
      </c>
      <c r="M329" s="5">
        <v>130.554</v>
      </c>
    </row>
    <row r="330" spans="1:13">
      <c r="A330" s="4"/>
      <c r="B330" s="106"/>
      <c r="C330" s="4">
        <v>42412</v>
      </c>
      <c r="D330" s="55">
        <v>20.5</v>
      </c>
      <c r="E330" s="106"/>
      <c r="F330" s="94">
        <v>42412</v>
      </c>
      <c r="G330" s="55">
        <v>23.56</v>
      </c>
      <c r="H330" s="106"/>
      <c r="I330" s="106"/>
      <c r="J330" s="4">
        <v>42412</v>
      </c>
      <c r="K330" s="147">
        <v>80.110900000000001</v>
      </c>
      <c r="L330" s="355">
        <v>42412</v>
      </c>
      <c r="M330" s="5">
        <v>157.32499999999999</v>
      </c>
    </row>
    <row r="331" spans="1:13">
      <c r="A331" s="4"/>
      <c r="B331" s="106"/>
      <c r="C331" s="4">
        <v>42419</v>
      </c>
      <c r="D331" s="55">
        <v>21.49</v>
      </c>
      <c r="E331" s="106"/>
      <c r="F331" s="94">
        <v>42419</v>
      </c>
      <c r="G331" s="55">
        <v>24.38</v>
      </c>
      <c r="H331" s="106"/>
      <c r="I331" s="106"/>
      <c r="J331" s="4">
        <v>42419</v>
      </c>
      <c r="K331" s="147">
        <v>82.619</v>
      </c>
      <c r="L331" s="355">
        <v>42419</v>
      </c>
      <c r="M331" s="5">
        <v>162.84299999999999</v>
      </c>
    </row>
    <row r="332" spans="1:13">
      <c r="A332" s="4"/>
      <c r="B332" s="106"/>
      <c r="C332" s="4">
        <v>42426</v>
      </c>
      <c r="D332" s="55">
        <v>22.09</v>
      </c>
      <c r="E332" s="106"/>
      <c r="F332" s="94">
        <v>42426</v>
      </c>
      <c r="G332" s="55">
        <v>25.04</v>
      </c>
      <c r="H332" s="106"/>
      <c r="I332" s="106"/>
      <c r="J332" s="4">
        <v>42426</v>
      </c>
      <c r="K332" s="147">
        <v>80.192499999999995</v>
      </c>
      <c r="L332" s="355">
        <v>42426</v>
      </c>
      <c r="M332" s="5">
        <v>164.928</v>
      </c>
    </row>
    <row r="333" spans="1:13">
      <c r="A333" s="4"/>
      <c r="B333" s="106"/>
      <c r="C333" s="4">
        <v>42433</v>
      </c>
      <c r="D333" s="55">
        <v>21.83</v>
      </c>
      <c r="E333" s="106"/>
      <c r="F333" s="94">
        <v>42433</v>
      </c>
      <c r="G333" s="55">
        <v>24.93</v>
      </c>
      <c r="H333" s="106"/>
      <c r="I333" s="106"/>
      <c r="J333" s="4">
        <v>42433</v>
      </c>
      <c r="K333" s="147">
        <v>81.968299999999999</v>
      </c>
      <c r="L333" s="355">
        <v>42433</v>
      </c>
      <c r="M333" s="5">
        <v>199.21199999999999</v>
      </c>
    </row>
    <row r="334" spans="1:13">
      <c r="A334" s="4"/>
      <c r="B334" s="106"/>
      <c r="C334" s="4">
        <v>42440</v>
      </c>
      <c r="D334" s="55">
        <v>22.2</v>
      </c>
      <c r="E334" s="106"/>
      <c r="F334" s="94">
        <v>42440</v>
      </c>
      <c r="G334" s="55">
        <v>25.56</v>
      </c>
      <c r="H334" s="106"/>
      <c r="I334" s="106"/>
      <c r="J334" s="4">
        <v>42440</v>
      </c>
      <c r="K334" s="147">
        <v>89.239599999999996</v>
      </c>
      <c r="L334" s="355">
        <v>42440</v>
      </c>
      <c r="M334" s="5">
        <v>211.869</v>
      </c>
    </row>
    <row r="335" spans="1:13">
      <c r="A335" s="4"/>
      <c r="B335" s="106"/>
      <c r="C335" s="4">
        <v>42447</v>
      </c>
      <c r="D335" s="55">
        <v>21.99</v>
      </c>
      <c r="E335" s="106"/>
      <c r="F335" s="94">
        <v>42447</v>
      </c>
      <c r="G335" s="55">
        <v>25.42</v>
      </c>
      <c r="H335" s="106"/>
      <c r="I335" s="106"/>
      <c r="J335" s="4">
        <v>42447</v>
      </c>
      <c r="K335" s="147">
        <v>90.742199999999997</v>
      </c>
      <c r="L335" s="355">
        <v>42447</v>
      </c>
      <c r="M335" s="5">
        <v>218.696</v>
      </c>
    </row>
    <row r="336" spans="1:13">
      <c r="A336" s="4"/>
      <c r="B336" s="106"/>
      <c r="C336" s="4">
        <v>42454</v>
      </c>
      <c r="D336" s="55">
        <v>21.92</v>
      </c>
      <c r="E336" s="106"/>
      <c r="F336" s="94">
        <v>42454</v>
      </c>
      <c r="G336" s="55">
        <v>25.08</v>
      </c>
      <c r="H336" s="106"/>
      <c r="I336" s="106"/>
      <c r="J336" s="4">
        <v>42454</v>
      </c>
      <c r="K336" s="147">
        <v>89.858699999999999</v>
      </c>
      <c r="L336" s="355">
        <v>42454</v>
      </c>
      <c r="M336" s="5">
        <v>219.357</v>
      </c>
    </row>
    <row r="337" spans="1:13">
      <c r="A337" s="4"/>
      <c r="B337" s="106"/>
      <c r="C337" s="4">
        <v>42461</v>
      </c>
      <c r="D337" s="55">
        <v>22.1</v>
      </c>
      <c r="E337" s="106"/>
      <c r="F337" s="94">
        <v>42461</v>
      </c>
      <c r="G337" s="55">
        <v>25.26</v>
      </c>
      <c r="H337" s="106"/>
      <c r="I337" s="106"/>
      <c r="J337" s="4">
        <v>42461</v>
      </c>
      <c r="K337" s="147">
        <v>89.887799999999999</v>
      </c>
      <c r="L337" s="355">
        <v>42461</v>
      </c>
      <c r="M337" s="5">
        <v>225.37100000000001</v>
      </c>
    </row>
    <row r="338" spans="1:13">
      <c r="A338" s="4"/>
      <c r="B338" s="106"/>
      <c r="C338" s="4">
        <v>42468</v>
      </c>
      <c r="D338" s="55">
        <v>22.24</v>
      </c>
      <c r="E338" s="106"/>
      <c r="F338" s="94">
        <v>42468</v>
      </c>
      <c r="G338" s="55">
        <v>25.4</v>
      </c>
      <c r="H338" s="106"/>
      <c r="I338" s="106"/>
      <c r="J338" s="4">
        <v>42468</v>
      </c>
      <c r="K338" s="147">
        <v>81.267899999999997</v>
      </c>
      <c r="L338" s="355">
        <v>42468</v>
      </c>
      <c r="M338" s="5">
        <v>227.81800000000001</v>
      </c>
    </row>
    <row r="339" spans="1:13">
      <c r="A339" s="4"/>
      <c r="B339" s="106"/>
      <c r="C339" s="4">
        <v>42475</v>
      </c>
      <c r="D339" s="55">
        <v>22.09</v>
      </c>
      <c r="E339" s="106"/>
      <c r="F339" s="94">
        <v>42475</v>
      </c>
      <c r="G339" s="55">
        <v>25.06</v>
      </c>
      <c r="H339" s="106"/>
      <c r="I339" s="106"/>
      <c r="J339" s="4">
        <v>42475</v>
      </c>
      <c r="K339" s="147">
        <v>82.960300000000004</v>
      </c>
      <c r="L339" s="355">
        <v>42475</v>
      </c>
      <c r="M339" s="5">
        <v>251.708</v>
      </c>
    </row>
    <row r="340" spans="1:13">
      <c r="A340" s="4"/>
      <c r="B340" s="106"/>
      <c r="C340" s="4">
        <v>42482</v>
      </c>
      <c r="D340" s="55">
        <v>21.48</v>
      </c>
      <c r="E340" s="106"/>
      <c r="F340" s="94">
        <v>42482</v>
      </c>
      <c r="G340" s="55">
        <v>24.25</v>
      </c>
      <c r="H340" s="106"/>
      <c r="I340" s="106"/>
      <c r="J340" s="4">
        <v>42482</v>
      </c>
      <c r="K340" s="147">
        <v>85.323899999999995</v>
      </c>
      <c r="L340" s="355">
        <v>42482</v>
      </c>
      <c r="M340" s="5">
        <v>265.464</v>
      </c>
    </row>
    <row r="341" spans="1:13">
      <c r="A341" s="4"/>
      <c r="B341" s="106"/>
      <c r="C341" s="4">
        <v>42489</v>
      </c>
      <c r="D341" s="55">
        <v>21.43</v>
      </c>
      <c r="E341" s="106"/>
      <c r="F341" s="94">
        <v>42489</v>
      </c>
      <c r="G341" s="55">
        <v>24.31</v>
      </c>
      <c r="H341" s="106"/>
      <c r="I341" s="106"/>
      <c r="J341" s="4">
        <v>42489</v>
      </c>
      <c r="K341" s="147">
        <v>86.6173</v>
      </c>
      <c r="L341" s="355">
        <v>42489</v>
      </c>
      <c r="M341" s="5">
        <v>266.93400000000003</v>
      </c>
    </row>
    <row r="342" spans="1:13">
      <c r="A342" s="4"/>
      <c r="B342" s="106"/>
      <c r="C342" s="4">
        <v>42496</v>
      </c>
      <c r="D342" s="55">
        <v>21.08</v>
      </c>
      <c r="E342" s="106"/>
      <c r="F342" s="94">
        <v>42496</v>
      </c>
      <c r="G342" s="55">
        <v>23.9</v>
      </c>
      <c r="H342" s="106"/>
      <c r="I342" s="106"/>
      <c r="J342" s="4">
        <v>42496</v>
      </c>
      <c r="K342" s="147">
        <v>87.808400000000006</v>
      </c>
      <c r="L342" s="355">
        <v>42496</v>
      </c>
      <c r="M342" s="5">
        <v>273.08699999999999</v>
      </c>
    </row>
    <row r="343" spans="1:13">
      <c r="A343" s="4"/>
      <c r="B343" s="106"/>
      <c r="C343" s="4">
        <v>42503</v>
      </c>
      <c r="D343" s="55">
        <v>20.75</v>
      </c>
      <c r="E343" s="106"/>
      <c r="F343" s="94">
        <v>42503</v>
      </c>
      <c r="G343" s="55">
        <v>23.2</v>
      </c>
      <c r="H343" s="106"/>
      <c r="I343" s="106"/>
      <c r="J343" s="4">
        <v>42503</v>
      </c>
      <c r="K343" s="147">
        <v>87.503200000000007</v>
      </c>
      <c r="L343" s="355">
        <v>42503</v>
      </c>
      <c r="M343" s="5">
        <v>277.75599999999997</v>
      </c>
    </row>
    <row r="344" spans="1:13">
      <c r="A344" s="4"/>
      <c r="B344" s="106"/>
      <c r="C344" s="4">
        <v>42510</v>
      </c>
      <c r="D344" s="55">
        <v>20.399999999999999</v>
      </c>
      <c r="E344" s="106"/>
      <c r="F344" s="94">
        <v>42510</v>
      </c>
      <c r="G344" s="55">
        <v>23.06</v>
      </c>
      <c r="H344" s="106"/>
      <c r="I344" s="106"/>
      <c r="J344" s="4">
        <v>42510</v>
      </c>
      <c r="K344" s="147">
        <v>88.233199999999997</v>
      </c>
      <c r="L344" s="355">
        <v>42510</v>
      </c>
      <c r="M344" s="5">
        <v>282.339</v>
      </c>
    </row>
    <row r="345" spans="1:13">
      <c r="A345" s="4"/>
      <c r="B345" s="106"/>
      <c r="C345" s="4">
        <v>42517</v>
      </c>
      <c r="D345" s="55">
        <v>19.22</v>
      </c>
      <c r="E345" s="106"/>
      <c r="F345" s="94">
        <v>42517</v>
      </c>
      <c r="G345" s="55">
        <v>21.82</v>
      </c>
      <c r="H345" s="106"/>
      <c r="I345" s="106"/>
      <c r="J345" s="4">
        <v>42517</v>
      </c>
      <c r="K345" s="147">
        <v>87.946700000000007</v>
      </c>
      <c r="L345" s="355">
        <v>42517</v>
      </c>
      <c r="M345" s="5">
        <v>282.61</v>
      </c>
    </row>
    <row r="346" spans="1:13">
      <c r="A346" s="4"/>
      <c r="B346" s="106"/>
      <c r="C346" s="4">
        <v>42524</v>
      </c>
      <c r="D346" s="55">
        <v>18.399999999999999</v>
      </c>
      <c r="E346" s="106"/>
      <c r="F346" s="94">
        <v>42524</v>
      </c>
      <c r="G346" s="55">
        <v>21.13</v>
      </c>
      <c r="H346" s="106"/>
      <c r="I346" s="106"/>
      <c r="J346" s="4">
        <v>42524</v>
      </c>
      <c r="K346" s="147">
        <v>87.8035</v>
      </c>
      <c r="L346" s="355">
        <v>42524</v>
      </c>
      <c r="M346" s="5">
        <v>297.22500000000002</v>
      </c>
    </row>
    <row r="347" spans="1:13">
      <c r="A347" s="4"/>
      <c r="B347" s="106"/>
      <c r="C347" s="4">
        <v>42531</v>
      </c>
      <c r="D347" s="55">
        <v>18.079999999999998</v>
      </c>
      <c r="E347" s="106"/>
      <c r="F347" s="94">
        <v>42531</v>
      </c>
      <c r="G347" s="55">
        <v>20.86</v>
      </c>
      <c r="H347" s="106"/>
      <c r="I347" s="106"/>
      <c r="J347" s="4">
        <v>42531</v>
      </c>
      <c r="K347" s="147">
        <v>88.314400000000006</v>
      </c>
      <c r="L347" s="355">
        <v>42531</v>
      </c>
      <c r="M347" s="5">
        <v>329.90600000000001</v>
      </c>
    </row>
    <row r="348" spans="1:13">
      <c r="A348" s="4"/>
      <c r="B348" s="106"/>
      <c r="C348" s="4">
        <v>42538</v>
      </c>
      <c r="D348" s="55">
        <v>16.87</v>
      </c>
      <c r="E348" s="106"/>
      <c r="F348" s="94">
        <v>42538</v>
      </c>
      <c r="G348" s="55">
        <v>19.149999999999999</v>
      </c>
      <c r="H348" s="106"/>
      <c r="I348" s="106"/>
      <c r="J348" s="4">
        <v>42538</v>
      </c>
      <c r="K348" s="147">
        <v>87.564700000000002</v>
      </c>
      <c r="L348" s="355">
        <v>42538</v>
      </c>
      <c r="M348" s="5">
        <v>330.04199999999997</v>
      </c>
    </row>
    <row r="349" spans="1:13">
      <c r="A349" s="4"/>
      <c r="B349" s="106"/>
      <c r="C349" s="4">
        <v>42545</v>
      </c>
      <c r="D349" s="55">
        <v>19.559999999999999</v>
      </c>
      <c r="E349" s="106"/>
      <c r="F349" s="94">
        <v>42545</v>
      </c>
      <c r="G349" s="55">
        <v>21.95</v>
      </c>
      <c r="H349" s="106"/>
      <c r="I349" s="106"/>
      <c r="J349" s="4">
        <v>42545</v>
      </c>
      <c r="K349" s="147">
        <v>89.801599999999993</v>
      </c>
      <c r="L349" s="355">
        <v>42545</v>
      </c>
      <c r="M349" s="5">
        <v>383.24400000000003</v>
      </c>
    </row>
    <row r="350" spans="1:13">
      <c r="A350" s="4"/>
      <c r="B350" s="106"/>
      <c r="C350" s="4">
        <v>42552</v>
      </c>
      <c r="D350" s="55">
        <v>21.13</v>
      </c>
      <c r="E350" s="106"/>
      <c r="F350" s="94">
        <v>42552</v>
      </c>
      <c r="G350" s="55">
        <v>22.98</v>
      </c>
      <c r="H350" s="106"/>
      <c r="I350" s="106"/>
      <c r="J350" s="4">
        <v>42552</v>
      </c>
      <c r="K350" s="147">
        <v>115.4543</v>
      </c>
      <c r="L350" s="355">
        <v>42552</v>
      </c>
      <c r="M350" s="5">
        <v>389.13</v>
      </c>
    </row>
    <row r="351" spans="1:13">
      <c r="A351" s="4"/>
      <c r="B351" s="106"/>
      <c r="C351" s="4">
        <v>42559</v>
      </c>
      <c r="D351" s="55">
        <v>21.52</v>
      </c>
      <c r="E351" s="106"/>
      <c r="F351" s="94">
        <v>42559</v>
      </c>
      <c r="G351" s="55">
        <v>23.16</v>
      </c>
      <c r="H351" s="106"/>
      <c r="I351" s="106"/>
      <c r="J351" s="4">
        <v>42559</v>
      </c>
      <c r="K351" s="147">
        <v>132.02160000000001</v>
      </c>
      <c r="L351" s="355">
        <v>42559</v>
      </c>
      <c r="M351" s="5">
        <v>384.43099999999998</v>
      </c>
    </row>
    <row r="352" spans="1:13">
      <c r="A352" s="4"/>
      <c r="B352" s="106"/>
      <c r="C352" s="4">
        <v>42566</v>
      </c>
      <c r="D352" s="55">
        <v>21.61</v>
      </c>
      <c r="E352" s="106"/>
      <c r="F352" s="94">
        <v>42566</v>
      </c>
      <c r="G352" s="55">
        <v>23.14</v>
      </c>
      <c r="H352" s="106"/>
      <c r="I352" s="106"/>
      <c r="J352" s="4">
        <v>42566</v>
      </c>
      <c r="K352" s="147">
        <v>174.33160000000001</v>
      </c>
      <c r="L352" s="355">
        <v>42566</v>
      </c>
      <c r="M352" s="5">
        <v>384.43099999999998</v>
      </c>
    </row>
    <row r="353" spans="1:13">
      <c r="A353" s="4"/>
      <c r="B353" s="106"/>
      <c r="C353" s="4">
        <v>42573</v>
      </c>
      <c r="D353" s="55">
        <v>21.21</v>
      </c>
      <c r="E353" s="106"/>
      <c r="F353" s="94">
        <v>42573</v>
      </c>
      <c r="G353" s="55">
        <v>22.64</v>
      </c>
      <c r="H353" s="106"/>
      <c r="I353" s="106"/>
      <c r="J353" s="4">
        <v>42573</v>
      </c>
      <c r="K353" s="147">
        <v>173.69980000000001</v>
      </c>
      <c r="L353" s="355">
        <v>42573</v>
      </c>
      <c r="M353" s="5">
        <v>384.43099999999998</v>
      </c>
    </row>
    <row r="354" spans="1:13">
      <c r="A354" s="4"/>
      <c r="B354" s="106"/>
      <c r="C354" s="4">
        <v>42580</v>
      </c>
      <c r="D354" s="55">
        <v>21.18</v>
      </c>
      <c r="E354" s="106"/>
      <c r="F354" s="94">
        <v>42580</v>
      </c>
      <c r="G354" s="55">
        <v>22.59</v>
      </c>
      <c r="H354" s="106"/>
      <c r="I354" s="106"/>
      <c r="J354" s="4">
        <v>42580</v>
      </c>
      <c r="K354" s="147">
        <v>205.79259999999999</v>
      </c>
      <c r="L354" s="355">
        <v>42580</v>
      </c>
      <c r="M354" s="5">
        <v>384.43099999999998</v>
      </c>
    </row>
    <row r="355" spans="1:13">
      <c r="A355" s="4"/>
      <c r="B355" s="106"/>
      <c r="C355" s="4">
        <v>42587</v>
      </c>
      <c r="D355" s="55">
        <v>21.43</v>
      </c>
      <c r="E355" s="106"/>
      <c r="F355" s="94">
        <v>42587</v>
      </c>
      <c r="G355" s="55">
        <v>22.49</v>
      </c>
      <c r="H355" s="106"/>
      <c r="I355" s="106"/>
      <c r="J355" s="4">
        <v>42587</v>
      </c>
      <c r="K355" s="147">
        <v>249.51089999999999</v>
      </c>
      <c r="L355" s="355">
        <v>42587</v>
      </c>
      <c r="M355" s="5">
        <v>384.43099999999998</v>
      </c>
    </row>
    <row r="356" spans="1:13">
      <c r="A356" s="4"/>
      <c r="B356" s="106"/>
      <c r="C356" s="4">
        <v>42594</v>
      </c>
      <c r="D356" s="55">
        <v>21.24</v>
      </c>
      <c r="E356" s="106"/>
      <c r="F356" s="94">
        <v>42594</v>
      </c>
      <c r="G356" s="55">
        <v>22.18</v>
      </c>
      <c r="H356" s="106"/>
      <c r="I356" s="106"/>
      <c r="J356" s="4">
        <v>42594</v>
      </c>
      <c r="K356" s="147">
        <v>278.02409999999998</v>
      </c>
      <c r="L356" s="355">
        <v>42594</v>
      </c>
      <c r="M356" s="5">
        <v>384.43099999999998</v>
      </c>
    </row>
    <row r="357" spans="1:13">
      <c r="A357" s="4"/>
      <c r="B357" s="106"/>
      <c r="C357" s="4">
        <v>42601</v>
      </c>
      <c r="D357" s="55">
        <v>21.16</v>
      </c>
      <c r="E357" s="106"/>
      <c r="F357" s="94">
        <v>42601</v>
      </c>
      <c r="G357" s="55">
        <v>21.88</v>
      </c>
      <c r="H357" s="106"/>
      <c r="I357" s="106"/>
      <c r="J357" s="4">
        <v>42601</v>
      </c>
      <c r="K357" s="147">
        <v>309.53609999999998</v>
      </c>
      <c r="L357" s="355">
        <v>42601</v>
      </c>
      <c r="M357" s="5">
        <v>384.43099999999998</v>
      </c>
    </row>
    <row r="358" spans="1:13">
      <c r="A358" s="4"/>
      <c r="B358" s="106"/>
      <c r="C358" s="4">
        <v>42608</v>
      </c>
      <c r="D358" s="55">
        <v>21.14</v>
      </c>
      <c r="E358" s="106"/>
      <c r="F358" s="94">
        <v>42608</v>
      </c>
      <c r="G358" s="55">
        <v>21.8</v>
      </c>
      <c r="H358" s="106"/>
      <c r="I358" s="106"/>
      <c r="J358" s="4">
        <v>42608</v>
      </c>
      <c r="K358" s="147">
        <v>316.28629999999998</v>
      </c>
      <c r="L358" s="355">
        <v>42608</v>
      </c>
      <c r="M358" s="5">
        <v>384.43099999999998</v>
      </c>
    </row>
    <row r="359" spans="1:13">
      <c r="A359" s="4"/>
      <c r="B359" s="106"/>
      <c r="C359" s="4">
        <v>42615</v>
      </c>
      <c r="D359" s="55">
        <v>21.14</v>
      </c>
      <c r="E359" s="106"/>
      <c r="F359" s="94">
        <v>42615</v>
      </c>
      <c r="G359" s="55">
        <v>21.75</v>
      </c>
      <c r="H359" s="106"/>
      <c r="I359" s="106"/>
      <c r="J359" s="4">
        <v>42615</v>
      </c>
      <c r="K359" s="147">
        <v>328.50790000000001</v>
      </c>
      <c r="L359" s="355">
        <v>42615</v>
      </c>
      <c r="M359" s="5">
        <v>384.43099999999998</v>
      </c>
    </row>
    <row r="360" spans="1:13">
      <c r="A360" s="4"/>
      <c r="B360" s="106"/>
      <c r="C360" s="4">
        <v>42622</v>
      </c>
      <c r="D360" s="55">
        <v>20.99</v>
      </c>
      <c r="E360" s="106"/>
      <c r="F360" s="94">
        <v>42622</v>
      </c>
      <c r="G360" s="55">
        <v>21.5</v>
      </c>
      <c r="H360" s="106"/>
      <c r="I360" s="106"/>
      <c r="J360" s="4">
        <v>42622</v>
      </c>
      <c r="K360" s="147">
        <v>396.62799999999999</v>
      </c>
      <c r="L360" s="355">
        <v>42622</v>
      </c>
      <c r="M360" s="5">
        <v>384.43099999999998</v>
      </c>
    </row>
    <row r="361" spans="1:13">
      <c r="A361" s="4"/>
      <c r="B361" s="106"/>
      <c r="C361" s="4">
        <v>42629</v>
      </c>
      <c r="D361" s="55">
        <v>21.08</v>
      </c>
      <c r="E361" s="106"/>
      <c r="F361" s="94">
        <v>42629</v>
      </c>
      <c r="G361" s="55">
        <v>21.6</v>
      </c>
      <c r="H361" s="106"/>
      <c r="I361" s="106"/>
      <c r="J361" s="4">
        <v>42629</v>
      </c>
      <c r="K361" s="147">
        <v>397.91520000000003</v>
      </c>
      <c r="L361" s="355">
        <v>42629</v>
      </c>
      <c r="M361" s="5">
        <v>384.43099999999998</v>
      </c>
    </row>
    <row r="362" spans="1:13">
      <c r="A362" s="4"/>
      <c r="B362" s="106"/>
      <c r="C362" s="4">
        <v>42636</v>
      </c>
      <c r="D362" s="55">
        <v>21.12</v>
      </c>
      <c r="E362" s="106"/>
      <c r="F362" s="94">
        <v>42636</v>
      </c>
      <c r="G362" s="55">
        <v>21.62</v>
      </c>
      <c r="H362" s="106"/>
      <c r="I362" s="106"/>
      <c r="J362" s="4">
        <v>42636</v>
      </c>
      <c r="K362" s="147">
        <v>415.80200000000002</v>
      </c>
      <c r="L362" s="355">
        <v>42636</v>
      </c>
      <c r="M362" s="5">
        <v>384.43099999999998</v>
      </c>
    </row>
    <row r="363" spans="1:13">
      <c r="A363" s="4"/>
      <c r="B363" s="106"/>
      <c r="C363" s="4">
        <v>42643</v>
      </c>
      <c r="D363" s="55">
        <v>20.99</v>
      </c>
      <c r="E363" s="106"/>
      <c r="F363" s="94">
        <v>42643</v>
      </c>
      <c r="G363" s="55">
        <v>21.37</v>
      </c>
      <c r="H363" s="106"/>
      <c r="I363" s="106"/>
      <c r="J363" s="4">
        <v>42643</v>
      </c>
      <c r="K363" s="147">
        <v>435.61509999999998</v>
      </c>
      <c r="L363" s="355">
        <v>42643</v>
      </c>
      <c r="M363" s="5">
        <v>384.43099999999998</v>
      </c>
    </row>
    <row r="364" spans="1:13">
      <c r="A364" s="4"/>
      <c r="B364" s="106"/>
      <c r="C364" s="4">
        <v>42650</v>
      </c>
      <c r="D364" s="55">
        <v>21.02</v>
      </c>
      <c r="E364" s="106"/>
      <c r="F364" s="94">
        <v>42650</v>
      </c>
      <c r="G364" s="55">
        <v>21.33</v>
      </c>
      <c r="H364" s="106"/>
      <c r="I364" s="106"/>
      <c r="J364" s="4">
        <v>42650</v>
      </c>
      <c r="K364" s="147">
        <v>448.23779999999999</v>
      </c>
      <c r="L364" s="355">
        <v>42650</v>
      </c>
      <c r="M364" s="5">
        <v>384.43099999999998</v>
      </c>
    </row>
    <row r="365" spans="1:13">
      <c r="A365" s="4"/>
      <c r="B365" s="106"/>
      <c r="C365" s="4">
        <v>42657</v>
      </c>
      <c r="D365" s="55">
        <v>20.38</v>
      </c>
      <c r="E365" s="106"/>
      <c r="F365" s="94">
        <v>42657</v>
      </c>
      <c r="G365" s="55">
        <v>20.76</v>
      </c>
      <c r="H365" s="106"/>
      <c r="I365" s="106"/>
      <c r="J365" s="4">
        <v>42657</v>
      </c>
      <c r="K365" s="147">
        <v>449.947</v>
      </c>
      <c r="L365" s="355">
        <v>42657</v>
      </c>
      <c r="M365" s="5">
        <v>384.43099999999998</v>
      </c>
    </row>
    <row r="366" spans="1:13">
      <c r="A366" s="4"/>
      <c r="B366" s="106"/>
      <c r="C366" s="4">
        <v>42664</v>
      </c>
      <c r="D366" s="55">
        <v>19.52</v>
      </c>
      <c r="E366" s="106"/>
      <c r="F366" s="94">
        <v>42664</v>
      </c>
      <c r="G366" s="55">
        <v>19.57</v>
      </c>
      <c r="H366" s="106"/>
      <c r="I366" s="106"/>
      <c r="J366" s="4">
        <v>42664</v>
      </c>
      <c r="K366" s="147">
        <v>451.27109999999999</v>
      </c>
      <c r="L366" s="355">
        <v>42664</v>
      </c>
      <c r="M366" s="5">
        <v>384.43099999999998</v>
      </c>
    </row>
    <row r="367" spans="1:13">
      <c r="A367" s="4"/>
      <c r="B367" s="106"/>
      <c r="C367" s="4">
        <v>42671</v>
      </c>
      <c r="D367" s="55">
        <v>13.92</v>
      </c>
      <c r="E367" s="106"/>
      <c r="F367" s="94">
        <v>42671</v>
      </c>
      <c r="G367" s="55">
        <v>13.91</v>
      </c>
      <c r="H367" s="106"/>
      <c r="I367" s="106"/>
      <c r="J367" s="4">
        <v>42671</v>
      </c>
      <c r="K367" s="147">
        <v>454.79570000000001</v>
      </c>
      <c r="L367" s="355">
        <v>42671</v>
      </c>
      <c r="M367" s="5">
        <v>384.43099999999998</v>
      </c>
    </row>
    <row r="368" spans="1:13">
      <c r="A368" s="4"/>
      <c r="B368" s="106"/>
      <c r="C368" s="4">
        <v>42678</v>
      </c>
      <c r="D368" s="55">
        <v>12.81</v>
      </c>
      <c r="E368" s="106"/>
      <c r="F368" s="94">
        <v>42678</v>
      </c>
      <c r="G368" s="55">
        <v>12.58</v>
      </c>
      <c r="H368" s="106"/>
      <c r="I368" s="106"/>
      <c r="J368" s="4">
        <v>42678</v>
      </c>
      <c r="K368" s="147">
        <v>450.83569999999997</v>
      </c>
      <c r="L368" s="355">
        <v>42678</v>
      </c>
      <c r="M368" s="5">
        <v>384.43099999999998</v>
      </c>
    </row>
    <row r="369" spans="1:13">
      <c r="A369" s="4"/>
      <c r="B369" s="106"/>
      <c r="C369" s="4">
        <v>42685</v>
      </c>
      <c r="D369" s="55">
        <v>12.19</v>
      </c>
      <c r="E369" s="106"/>
      <c r="F369" s="94">
        <v>42685</v>
      </c>
      <c r="G369" s="55">
        <v>12.02</v>
      </c>
      <c r="H369" s="106"/>
      <c r="I369" s="106"/>
      <c r="J369" s="4">
        <v>42685</v>
      </c>
      <c r="K369" s="147">
        <v>447.58870000000002</v>
      </c>
      <c r="L369" s="355">
        <v>42685</v>
      </c>
      <c r="M369" s="5">
        <v>384.43099999999998</v>
      </c>
    </row>
    <row r="370" spans="1:13">
      <c r="A370" s="4"/>
      <c r="B370" s="106"/>
      <c r="C370" s="4">
        <v>42692</v>
      </c>
      <c r="D370" s="55">
        <v>12.25</v>
      </c>
      <c r="E370" s="106"/>
      <c r="F370" s="94">
        <v>42692</v>
      </c>
      <c r="G370" s="55">
        <v>11.87</v>
      </c>
      <c r="H370" s="106"/>
      <c r="I370" s="106"/>
      <c r="J370" s="4">
        <v>42692</v>
      </c>
      <c r="K370" s="147">
        <v>434.45139999999998</v>
      </c>
      <c r="L370" s="355">
        <v>42692</v>
      </c>
      <c r="M370" s="5">
        <v>384.43099999999998</v>
      </c>
    </row>
    <row r="371" spans="1:13">
      <c r="A371" s="4"/>
      <c r="B371" s="106"/>
      <c r="C371" s="4">
        <v>42699</v>
      </c>
      <c r="D371" s="55">
        <v>12.32</v>
      </c>
      <c r="E371" s="106"/>
      <c r="F371" s="94">
        <v>42699</v>
      </c>
      <c r="G371" s="55">
        <v>11.76</v>
      </c>
      <c r="H371" s="106"/>
      <c r="I371" s="106"/>
      <c r="J371" s="4">
        <v>42699</v>
      </c>
      <c r="K371" s="147">
        <v>434.02069999999998</v>
      </c>
      <c r="L371" s="355">
        <v>42699</v>
      </c>
      <c r="M371" s="5">
        <v>384.43099999999998</v>
      </c>
    </row>
    <row r="372" spans="1:13">
      <c r="A372" s="4"/>
      <c r="B372" s="106"/>
      <c r="C372" s="4">
        <v>42706</v>
      </c>
      <c r="D372" s="55">
        <v>12.04</v>
      </c>
      <c r="E372" s="106"/>
      <c r="F372" s="94">
        <v>42706</v>
      </c>
      <c r="G372" s="55">
        <v>11.7</v>
      </c>
      <c r="H372" s="106"/>
      <c r="I372" s="106"/>
      <c r="J372" s="4">
        <v>42706</v>
      </c>
      <c r="K372" s="147">
        <v>416.8091</v>
      </c>
      <c r="L372" s="355">
        <v>42706</v>
      </c>
      <c r="M372" s="5">
        <v>384.43099999999998</v>
      </c>
    </row>
    <row r="373" spans="1:13">
      <c r="A373" s="4"/>
      <c r="B373" s="106"/>
      <c r="C373" s="4">
        <v>42713</v>
      </c>
      <c r="D373" s="55">
        <v>11.93</v>
      </c>
      <c r="E373" s="106"/>
      <c r="F373" s="94">
        <v>42713</v>
      </c>
      <c r="G373" s="55">
        <v>11.85</v>
      </c>
      <c r="H373" s="106"/>
      <c r="I373" s="106"/>
      <c r="J373" s="4">
        <v>42713</v>
      </c>
      <c r="K373" s="147">
        <v>395.80630000000002</v>
      </c>
      <c r="L373" s="355">
        <v>42713</v>
      </c>
      <c r="M373" s="5">
        <v>384.43099999999998</v>
      </c>
    </row>
    <row r="374" spans="1:13">
      <c r="A374" s="4"/>
      <c r="B374" s="106"/>
      <c r="C374" s="4">
        <v>42720</v>
      </c>
      <c r="D374" s="55">
        <v>11.92</v>
      </c>
      <c r="E374" s="106"/>
      <c r="F374" s="94">
        <v>42720</v>
      </c>
      <c r="G374" s="55">
        <v>11.94</v>
      </c>
      <c r="H374" s="106"/>
      <c r="I374" s="106"/>
      <c r="J374" s="4">
        <v>42720</v>
      </c>
      <c r="K374" s="147">
        <v>370.649</v>
      </c>
      <c r="L374" s="355">
        <v>42720</v>
      </c>
      <c r="M374" s="5">
        <v>384.43099999999998</v>
      </c>
    </row>
    <row r="375" spans="1:13">
      <c r="A375" s="4"/>
      <c r="B375" s="106"/>
      <c r="C375" s="4">
        <v>42727</v>
      </c>
      <c r="D375" s="55">
        <v>11.68</v>
      </c>
      <c r="E375" s="106"/>
      <c r="F375" s="94">
        <v>42727</v>
      </c>
      <c r="G375" s="55">
        <v>11.67</v>
      </c>
      <c r="H375" s="106"/>
      <c r="I375" s="106"/>
      <c r="J375" s="4">
        <v>42727</v>
      </c>
      <c r="K375" s="147">
        <v>345.72550000000001</v>
      </c>
      <c r="L375" s="355">
        <v>42727</v>
      </c>
      <c r="M375" s="5">
        <v>384.43099999999998</v>
      </c>
    </row>
    <row r="376" spans="1:13">
      <c r="A376" s="4"/>
      <c r="B376" s="106"/>
      <c r="C376" s="4">
        <v>42734</v>
      </c>
      <c r="D376" s="55">
        <v>11.51</v>
      </c>
      <c r="E376" s="106"/>
      <c r="F376" s="94">
        <v>42734</v>
      </c>
      <c r="G376" s="55">
        <v>11.49</v>
      </c>
      <c r="H376" s="106"/>
      <c r="I376" s="106"/>
      <c r="J376" s="4">
        <v>42734</v>
      </c>
      <c r="K376" s="147">
        <v>339.50740000000002</v>
      </c>
      <c r="L376" s="355">
        <v>42734</v>
      </c>
      <c r="M376" s="5">
        <v>384.43099999999998</v>
      </c>
    </row>
    <row r="377" spans="1:13">
      <c r="A377" s="4"/>
      <c r="B377" s="106"/>
      <c r="C377" s="4">
        <v>42741</v>
      </c>
      <c r="D377" s="55">
        <v>11.08</v>
      </c>
      <c r="E377" s="106"/>
      <c r="F377" s="94">
        <v>42741</v>
      </c>
      <c r="G377" s="55">
        <v>10.99</v>
      </c>
      <c r="H377" s="106"/>
      <c r="I377" s="106"/>
      <c r="J377" s="4">
        <v>42741</v>
      </c>
      <c r="K377" s="147">
        <v>334.48680000000002</v>
      </c>
      <c r="L377" s="355">
        <v>42741</v>
      </c>
      <c r="M377" s="5">
        <v>384.43099999999998</v>
      </c>
    </row>
    <row r="378" spans="1:13">
      <c r="A378" s="4"/>
      <c r="B378" s="106"/>
      <c r="C378" s="4">
        <v>42748</v>
      </c>
      <c r="D378" s="55">
        <v>11.29</v>
      </c>
      <c r="E378" s="106"/>
      <c r="F378" s="94">
        <v>42748</v>
      </c>
      <c r="G378" s="55">
        <v>11.01</v>
      </c>
      <c r="H378" s="106"/>
      <c r="I378" s="106"/>
      <c r="J378" s="4">
        <v>42748</v>
      </c>
      <c r="K378" s="147">
        <v>251.90799999999999</v>
      </c>
      <c r="L378" s="355">
        <v>42748</v>
      </c>
      <c r="M378" s="5">
        <v>384.43099999999998</v>
      </c>
    </row>
    <row r="379" spans="1:13">
      <c r="A379" s="4"/>
      <c r="B379" s="106"/>
      <c r="C379" s="4">
        <v>42755</v>
      </c>
      <c r="D379" s="55">
        <v>11.1</v>
      </c>
      <c r="E379" s="106"/>
      <c r="F379" s="94">
        <v>42755</v>
      </c>
      <c r="G379" s="55">
        <v>10.7</v>
      </c>
      <c r="H379" s="106"/>
      <c r="I379" s="106"/>
      <c r="J379" s="4">
        <v>42755</v>
      </c>
      <c r="K379" s="147">
        <v>251.01509999999999</v>
      </c>
      <c r="L379" s="355">
        <v>42755</v>
      </c>
      <c r="M379" s="5">
        <v>384.43099999999998</v>
      </c>
    </row>
    <row r="380" spans="1:13">
      <c r="A380" s="4"/>
      <c r="B380" s="106"/>
      <c r="C380" s="4">
        <v>42762</v>
      </c>
      <c r="D380" s="55">
        <v>10.98</v>
      </c>
      <c r="E380" s="106"/>
      <c r="F380" s="94">
        <v>42762</v>
      </c>
      <c r="G380" s="55">
        <v>10.41</v>
      </c>
      <c r="H380" s="106"/>
      <c r="I380" s="106"/>
      <c r="J380" s="4">
        <v>42762</v>
      </c>
      <c r="K380" s="147">
        <v>211.00030000000001</v>
      </c>
      <c r="L380" s="355">
        <v>42762</v>
      </c>
      <c r="M380" s="5">
        <v>656.55399999999997</v>
      </c>
    </row>
    <row r="381" spans="1:13">
      <c r="A381" s="4"/>
      <c r="B381" s="106"/>
      <c r="C381" s="4">
        <v>42769</v>
      </c>
      <c r="D381" s="55">
        <v>10.97</v>
      </c>
      <c r="E381" s="106"/>
      <c r="F381" s="94">
        <v>42769</v>
      </c>
      <c r="G381" s="55">
        <v>10.38</v>
      </c>
      <c r="H381" s="106"/>
      <c r="I381" s="106"/>
      <c r="J381" s="4">
        <v>42769</v>
      </c>
      <c r="K381" s="147">
        <v>171.50280000000001</v>
      </c>
      <c r="L381" s="355">
        <v>42769</v>
      </c>
      <c r="M381" s="5">
        <v>637.49900000000002</v>
      </c>
    </row>
    <row r="382" spans="1:13">
      <c r="A382" s="4"/>
      <c r="B382" s="106"/>
      <c r="C382" s="4">
        <v>42776</v>
      </c>
      <c r="D382" s="55">
        <v>11</v>
      </c>
      <c r="E382" s="106"/>
      <c r="F382" s="94">
        <v>42776</v>
      </c>
      <c r="G382" s="55">
        <v>10.24</v>
      </c>
      <c r="H382" s="106"/>
      <c r="I382" s="106"/>
      <c r="J382" s="4">
        <v>42776</v>
      </c>
      <c r="K382" s="147">
        <v>144.7099</v>
      </c>
      <c r="L382" s="355">
        <v>42776</v>
      </c>
      <c r="M382" s="5">
        <v>599.73800000000006</v>
      </c>
    </row>
    <row r="383" spans="1:13">
      <c r="A383" s="4"/>
      <c r="B383" s="106"/>
      <c r="C383" s="4">
        <v>42783</v>
      </c>
      <c r="D383" s="55">
        <v>10.66</v>
      </c>
      <c r="E383" s="106"/>
      <c r="F383" s="94">
        <v>42783</v>
      </c>
      <c r="G383" s="55">
        <v>9.7799999999999994</v>
      </c>
      <c r="H383" s="106"/>
      <c r="I383" s="106"/>
      <c r="J383" s="4">
        <v>42783</v>
      </c>
      <c r="K383" s="147">
        <v>140.66390000000001</v>
      </c>
      <c r="L383" s="355">
        <v>42783</v>
      </c>
      <c r="M383" s="5">
        <v>548.78399999999999</v>
      </c>
    </row>
    <row r="384" spans="1:13">
      <c r="A384" s="4"/>
      <c r="B384" s="106"/>
      <c r="C384" s="4">
        <v>42790</v>
      </c>
      <c r="D384" s="55">
        <v>10.53</v>
      </c>
      <c r="E384" s="106"/>
      <c r="F384" s="94">
        <v>42790</v>
      </c>
      <c r="G384" s="55">
        <v>9.58</v>
      </c>
      <c r="H384" s="106"/>
      <c r="I384" s="106"/>
      <c r="J384" s="4">
        <v>42790</v>
      </c>
      <c r="K384" s="147">
        <v>137.3135</v>
      </c>
      <c r="L384" s="355">
        <v>42790</v>
      </c>
      <c r="M384" s="5">
        <v>299.46499999999997</v>
      </c>
    </row>
    <row r="385" spans="1:13">
      <c r="A385" s="4"/>
      <c r="B385" s="106"/>
      <c r="C385" s="4">
        <v>42797</v>
      </c>
      <c r="D385" s="55">
        <v>11.09</v>
      </c>
      <c r="E385" s="106"/>
      <c r="F385" s="94">
        <v>42797</v>
      </c>
      <c r="G385" s="55">
        <v>9.83</v>
      </c>
      <c r="H385" s="106"/>
      <c r="I385" s="106"/>
      <c r="J385" s="4">
        <v>42797</v>
      </c>
      <c r="K385" s="147">
        <v>119.4141</v>
      </c>
      <c r="L385" s="355">
        <v>42797</v>
      </c>
      <c r="M385" s="5">
        <v>216.68199999999999</v>
      </c>
    </row>
    <row r="386" spans="1:13">
      <c r="A386" s="4"/>
      <c r="B386" s="106"/>
      <c r="C386" s="4">
        <v>42804</v>
      </c>
      <c r="D386" s="55">
        <v>10.83</v>
      </c>
      <c r="E386" s="106"/>
      <c r="F386" s="94">
        <v>42804</v>
      </c>
      <c r="G386" s="55">
        <v>9.2200000000000006</v>
      </c>
      <c r="H386" s="106"/>
      <c r="I386" s="106"/>
      <c r="J386" s="4">
        <v>42804</v>
      </c>
      <c r="K386" s="147">
        <v>114.79940000000001</v>
      </c>
      <c r="L386" s="355">
        <v>42804</v>
      </c>
      <c r="M386" s="5">
        <v>207.70500000000001</v>
      </c>
    </row>
    <row r="387" spans="1:13">
      <c r="A387" s="4"/>
      <c r="B387" s="106"/>
      <c r="C387" s="4">
        <v>42811</v>
      </c>
      <c r="D387" s="55">
        <v>10.25</v>
      </c>
      <c r="E387" s="106"/>
      <c r="F387" s="94">
        <v>42811</v>
      </c>
      <c r="G387" s="55">
        <v>8.4700000000000006</v>
      </c>
      <c r="H387" s="106"/>
      <c r="I387" s="106"/>
      <c r="J387" s="4">
        <v>42811</v>
      </c>
      <c r="K387" s="147">
        <v>98.275300000000001</v>
      </c>
      <c r="L387" s="355">
        <v>42811</v>
      </c>
      <c r="M387" s="5">
        <v>198.916</v>
      </c>
    </row>
    <row r="388" spans="1:13">
      <c r="A388" s="4"/>
      <c r="B388" s="106"/>
      <c r="C388" s="4">
        <v>42818</v>
      </c>
      <c r="D388" s="55">
        <v>10.29</v>
      </c>
      <c r="E388" s="106"/>
      <c r="F388" s="94">
        <v>42818</v>
      </c>
      <c r="G388" s="55">
        <v>8.5299999999999994</v>
      </c>
      <c r="H388" s="106"/>
      <c r="I388" s="106"/>
      <c r="J388" s="4">
        <v>42818</v>
      </c>
      <c r="K388" s="147">
        <v>95.280900000000003</v>
      </c>
      <c r="L388" s="355">
        <v>42818</v>
      </c>
      <c r="M388" s="5">
        <v>200.11099999999999</v>
      </c>
    </row>
    <row r="389" spans="1:13">
      <c r="A389" s="4"/>
      <c r="B389" s="106"/>
      <c r="C389" s="4">
        <v>42825</v>
      </c>
      <c r="D389" s="55">
        <v>10.28</v>
      </c>
      <c r="E389" s="106"/>
      <c r="F389" s="94">
        <v>42825</v>
      </c>
      <c r="G389" s="55">
        <v>8.6300000000000008</v>
      </c>
      <c r="H389" s="106"/>
      <c r="I389" s="106"/>
      <c r="J389" s="4">
        <v>42825</v>
      </c>
      <c r="K389" s="147">
        <v>92.982399999999998</v>
      </c>
      <c r="L389" s="355">
        <v>42825</v>
      </c>
      <c r="M389" s="5">
        <v>193.24199999999999</v>
      </c>
    </row>
    <row r="390" spans="1:13">
      <c r="A390" s="4"/>
      <c r="B390" s="106"/>
      <c r="C390" s="4">
        <v>42832</v>
      </c>
      <c r="D390" s="55">
        <v>9.98</v>
      </c>
      <c r="E390" s="106"/>
      <c r="F390" s="94">
        <v>42832</v>
      </c>
      <c r="G390" s="55">
        <v>8.4</v>
      </c>
      <c r="H390" s="106"/>
      <c r="I390" s="106"/>
      <c r="J390" s="4">
        <v>42832</v>
      </c>
      <c r="K390" s="147">
        <v>88.818899999999999</v>
      </c>
      <c r="L390" s="355">
        <v>42832</v>
      </c>
      <c r="M390" s="5">
        <v>178.434</v>
      </c>
    </row>
    <row r="391" spans="1:13">
      <c r="A391" s="4"/>
      <c r="B391" s="106"/>
      <c r="C391" s="4">
        <v>42839</v>
      </c>
      <c r="D391" s="55">
        <v>9.3699999999999992</v>
      </c>
      <c r="E391" s="106"/>
      <c r="F391" s="94">
        <v>42839</v>
      </c>
      <c r="G391" s="55">
        <v>7.92</v>
      </c>
      <c r="H391" s="106"/>
      <c r="I391" s="106"/>
      <c r="J391" s="4">
        <v>42839</v>
      </c>
      <c r="K391" s="147">
        <v>87.646199999999993</v>
      </c>
      <c r="L391" s="355">
        <v>42839</v>
      </c>
      <c r="M391" s="5">
        <v>176.05500000000001</v>
      </c>
    </row>
    <row r="392" spans="1:13">
      <c r="A392" s="4"/>
      <c r="B392" s="106"/>
      <c r="C392" s="4">
        <v>42846</v>
      </c>
      <c r="D392" s="55">
        <v>9.35</v>
      </c>
      <c r="E392" s="106"/>
      <c r="F392" s="94">
        <v>42846</v>
      </c>
      <c r="G392" s="55">
        <v>7.8100000000000005</v>
      </c>
      <c r="H392" s="106"/>
      <c r="I392" s="106"/>
      <c r="J392" s="4">
        <v>42846</v>
      </c>
      <c r="K392" s="147">
        <v>82.666799999999995</v>
      </c>
      <c r="L392" s="355">
        <v>42846</v>
      </c>
      <c r="M392" s="5">
        <v>174.45599999999999</v>
      </c>
    </row>
    <row r="393" spans="1:13">
      <c r="A393" s="4"/>
      <c r="B393" s="106"/>
      <c r="C393" s="4">
        <v>42853</v>
      </c>
      <c r="D393" s="55">
        <v>10.54</v>
      </c>
      <c r="E393" s="106"/>
      <c r="F393" s="94">
        <v>42853</v>
      </c>
      <c r="G393" s="55">
        <v>8.4700000000000006</v>
      </c>
      <c r="H393" s="106"/>
      <c r="I393" s="106"/>
      <c r="J393" s="4">
        <v>42853</v>
      </c>
      <c r="K393" s="147">
        <v>83.806899999999999</v>
      </c>
      <c r="L393" s="355">
        <v>42853</v>
      </c>
      <c r="M393" s="5">
        <v>181.42699999999999</v>
      </c>
    </row>
    <row r="394" spans="1:13">
      <c r="A394" s="4"/>
      <c r="B394" s="106"/>
      <c r="C394" s="4">
        <v>42860</v>
      </c>
      <c r="D394" s="55">
        <v>11.11</v>
      </c>
      <c r="E394" s="106"/>
      <c r="F394" s="94">
        <v>42860</v>
      </c>
      <c r="G394" s="55">
        <v>8.61</v>
      </c>
      <c r="H394" s="106"/>
      <c r="I394" s="106"/>
      <c r="J394" s="4">
        <v>42860</v>
      </c>
      <c r="K394" s="147">
        <v>81.112499999999997</v>
      </c>
      <c r="L394" s="355">
        <v>42860</v>
      </c>
      <c r="M394" s="5">
        <v>179.45099999999999</v>
      </c>
    </row>
    <row r="395" spans="1:13">
      <c r="A395" s="4"/>
      <c r="B395" s="106"/>
      <c r="C395" s="4">
        <v>42867</v>
      </c>
      <c r="D395" s="55">
        <v>11.15</v>
      </c>
      <c r="E395" s="106"/>
      <c r="F395" s="94">
        <v>42867</v>
      </c>
      <c r="G395" s="55">
        <v>8.61</v>
      </c>
      <c r="H395" s="106"/>
      <c r="I395" s="106"/>
      <c r="J395" s="4">
        <v>42867</v>
      </c>
      <c r="K395" s="147">
        <v>74.582499999999996</v>
      </c>
      <c r="L395" s="355">
        <v>42867</v>
      </c>
      <c r="M395" s="5">
        <v>165.76599999999999</v>
      </c>
    </row>
    <row r="396" spans="1:13">
      <c r="A396" s="4"/>
      <c r="B396" s="106"/>
      <c r="C396" s="4">
        <v>42874</v>
      </c>
      <c r="D396" s="55">
        <v>11.7</v>
      </c>
      <c r="E396" s="106"/>
      <c r="F396" s="94">
        <v>42874</v>
      </c>
      <c r="G396" s="55">
        <v>8.84</v>
      </c>
      <c r="H396" s="106"/>
      <c r="I396" s="106"/>
      <c r="J396" s="4">
        <v>42874</v>
      </c>
      <c r="K396" s="147">
        <v>75.115300000000005</v>
      </c>
      <c r="L396" s="355">
        <v>42874</v>
      </c>
      <c r="M396" s="5">
        <v>166.87</v>
      </c>
    </row>
    <row r="397" spans="1:13">
      <c r="A397" s="4"/>
      <c r="B397" s="106"/>
      <c r="C397" s="4">
        <v>42881</v>
      </c>
      <c r="D397" s="55">
        <v>11.54</v>
      </c>
      <c r="E397" s="106"/>
      <c r="F397" s="94">
        <v>42881</v>
      </c>
      <c r="G397" s="55">
        <v>8.5500000000000007</v>
      </c>
      <c r="H397" s="106"/>
      <c r="I397" s="106"/>
      <c r="J397" s="4">
        <v>42881</v>
      </c>
      <c r="K397" s="147">
        <v>72.617500000000007</v>
      </c>
      <c r="L397" s="355">
        <v>42881</v>
      </c>
      <c r="M397" s="5">
        <v>165.01499999999999</v>
      </c>
    </row>
    <row r="398" spans="1:13">
      <c r="A398" s="4"/>
      <c r="B398" s="106"/>
      <c r="C398" s="4">
        <v>42888</v>
      </c>
      <c r="D398" s="55">
        <v>11.29</v>
      </c>
      <c r="E398" s="106"/>
      <c r="F398" s="94">
        <v>42888</v>
      </c>
      <c r="G398" s="55">
        <v>8.26</v>
      </c>
      <c r="H398" s="106"/>
      <c r="I398" s="106"/>
      <c r="J398" s="4">
        <v>42888</v>
      </c>
      <c r="K398" s="147">
        <v>68.994299999999996</v>
      </c>
      <c r="L398" s="355">
        <v>42888</v>
      </c>
      <c r="M398" s="5">
        <v>163.82</v>
      </c>
    </row>
    <row r="399" spans="1:13">
      <c r="A399" s="4"/>
      <c r="B399" s="106"/>
      <c r="C399" s="4">
        <v>42895</v>
      </c>
      <c r="D399" s="55">
        <v>11.12</v>
      </c>
      <c r="E399" s="106"/>
      <c r="F399" s="94">
        <v>42895</v>
      </c>
      <c r="G399" s="55">
        <v>7.87</v>
      </c>
      <c r="H399" s="106"/>
      <c r="I399" s="106"/>
      <c r="J399" s="4">
        <v>42895</v>
      </c>
      <c r="K399" s="147">
        <v>68.093900000000005</v>
      </c>
      <c r="L399" s="355">
        <v>42895</v>
      </c>
      <c r="M399" s="5">
        <v>163.79400000000001</v>
      </c>
    </row>
    <row r="400" spans="1:13">
      <c r="A400" s="4"/>
      <c r="B400" s="106"/>
      <c r="C400" s="4">
        <v>42902</v>
      </c>
      <c r="D400" s="55">
        <v>11.26</v>
      </c>
      <c r="E400" s="106"/>
      <c r="F400" s="94">
        <v>42902</v>
      </c>
      <c r="G400" s="55">
        <v>7.9399999999999995</v>
      </c>
      <c r="H400" s="106"/>
      <c r="I400" s="106"/>
      <c r="J400" s="4">
        <v>42902</v>
      </c>
      <c r="K400" s="147">
        <v>67.654799999999994</v>
      </c>
      <c r="L400" s="355">
        <v>42902</v>
      </c>
      <c r="M400" s="5">
        <v>168.07499999999999</v>
      </c>
    </row>
    <row r="401" spans="1:13">
      <c r="A401" s="4"/>
      <c r="B401" s="106"/>
      <c r="C401" s="4">
        <v>42909</v>
      </c>
      <c r="D401" s="55">
        <v>11.4</v>
      </c>
      <c r="E401" s="106"/>
      <c r="F401" s="94">
        <v>42909</v>
      </c>
      <c r="G401" s="55">
        <v>8.0399999999999991</v>
      </c>
      <c r="H401" s="106"/>
      <c r="I401" s="106"/>
      <c r="J401" s="4">
        <v>42909</v>
      </c>
      <c r="K401" s="147">
        <v>66.786699999999996</v>
      </c>
      <c r="L401" s="355">
        <v>42909</v>
      </c>
      <c r="M401" s="5">
        <v>165.64500000000001</v>
      </c>
    </row>
    <row r="402" spans="1:13">
      <c r="A402" s="4"/>
      <c r="B402" s="106"/>
      <c r="C402" s="4">
        <v>42916</v>
      </c>
      <c r="D402" s="55">
        <v>11.63</v>
      </c>
      <c r="E402" s="106"/>
      <c r="F402" s="94">
        <v>42916</v>
      </c>
      <c r="G402" s="55">
        <v>8.48</v>
      </c>
      <c r="H402" s="106"/>
      <c r="I402" s="106"/>
      <c r="J402" s="4">
        <v>42916</v>
      </c>
      <c r="K402" s="147">
        <v>73.769199999999998</v>
      </c>
      <c r="L402" s="355">
        <v>42916</v>
      </c>
      <c r="M402" s="5">
        <v>175.52799999999999</v>
      </c>
    </row>
    <row r="403" spans="1:13">
      <c r="A403" s="4"/>
      <c r="B403" s="106"/>
      <c r="C403" s="4">
        <v>42923</v>
      </c>
      <c r="D403" s="55">
        <v>11.15</v>
      </c>
      <c r="E403" s="106"/>
      <c r="F403" s="94">
        <v>42923</v>
      </c>
      <c r="G403" s="55">
        <v>8.3000000000000007</v>
      </c>
      <c r="H403" s="106"/>
      <c r="I403" s="106"/>
      <c r="J403" s="4">
        <v>42923</v>
      </c>
      <c r="K403" s="147">
        <v>75.097499999999997</v>
      </c>
      <c r="L403" s="355">
        <v>42923</v>
      </c>
      <c r="M403" s="5">
        <v>168.19300000000001</v>
      </c>
    </row>
    <row r="404" spans="1:13">
      <c r="A404" s="4"/>
      <c r="B404" s="106"/>
      <c r="C404" s="4">
        <v>42930</v>
      </c>
      <c r="D404" s="55">
        <v>11.25</v>
      </c>
      <c r="E404" s="106"/>
      <c r="F404" s="94">
        <v>42930</v>
      </c>
      <c r="G404" s="55">
        <v>8.7799999999999994</v>
      </c>
      <c r="H404" s="106"/>
      <c r="I404" s="106"/>
      <c r="J404" s="4">
        <v>42930</v>
      </c>
      <c r="K404" s="147">
        <v>73.018299999999996</v>
      </c>
      <c r="L404" s="355">
        <v>42930</v>
      </c>
      <c r="M404" s="5">
        <v>163.42099999999999</v>
      </c>
    </row>
    <row r="405" spans="1:13">
      <c r="A405" s="4"/>
      <c r="B405" s="106"/>
      <c r="C405" s="4">
        <v>42937</v>
      </c>
      <c r="D405" s="55">
        <v>11.22</v>
      </c>
      <c r="E405" s="106"/>
      <c r="F405" s="94">
        <v>42937</v>
      </c>
      <c r="G405" s="55">
        <v>9.14</v>
      </c>
      <c r="H405" s="106"/>
      <c r="I405" s="106"/>
      <c r="J405" s="4">
        <v>42937</v>
      </c>
      <c r="K405" s="147">
        <v>72.3245</v>
      </c>
      <c r="L405" s="355">
        <v>42937</v>
      </c>
      <c r="M405" s="5">
        <v>162.62</v>
      </c>
    </row>
    <row r="406" spans="1:13">
      <c r="A406" s="4"/>
      <c r="B406" s="106"/>
      <c r="C406" s="4">
        <v>42944</v>
      </c>
      <c r="D406" s="55">
        <v>11.47</v>
      </c>
      <c r="E406" s="106"/>
      <c r="F406" s="94">
        <v>42944</v>
      </c>
      <c r="G406" s="55">
        <v>9.2200000000000006</v>
      </c>
      <c r="H406" s="106"/>
      <c r="I406" s="106"/>
      <c r="J406" s="4">
        <v>42944</v>
      </c>
      <c r="K406" s="147">
        <v>72.741900000000001</v>
      </c>
      <c r="L406" s="355">
        <v>42944</v>
      </c>
      <c r="M406" s="5">
        <v>161.68299999999999</v>
      </c>
    </row>
    <row r="407" spans="1:13">
      <c r="A407" s="4"/>
      <c r="B407" s="106"/>
      <c r="C407" s="4">
        <v>42951</v>
      </c>
      <c r="D407" s="55">
        <v>11.35</v>
      </c>
      <c r="E407" s="106"/>
      <c r="F407" s="94">
        <v>42951</v>
      </c>
      <c r="G407" s="55">
        <v>9.32</v>
      </c>
      <c r="H407" s="106"/>
      <c r="I407" s="106"/>
      <c r="J407" s="4">
        <v>42951</v>
      </c>
      <c r="K407" s="147">
        <v>73.231200000000001</v>
      </c>
      <c r="L407" s="355">
        <v>42951</v>
      </c>
      <c r="M407" s="5">
        <v>158.762</v>
      </c>
    </row>
    <row r="408" spans="1:13">
      <c r="A408" s="4"/>
      <c r="B408" s="106"/>
      <c r="C408" s="4">
        <v>42958</v>
      </c>
      <c r="D408" s="55">
        <v>11.61</v>
      </c>
      <c r="E408" s="106"/>
      <c r="F408" s="94">
        <v>42958</v>
      </c>
      <c r="G408" s="55">
        <v>9.6999999999999993</v>
      </c>
      <c r="H408" s="106"/>
      <c r="I408" s="106"/>
      <c r="J408" s="4">
        <v>42958</v>
      </c>
      <c r="K408" s="147">
        <v>73.237899999999996</v>
      </c>
      <c r="L408" s="355">
        <v>42958</v>
      </c>
      <c r="M408" s="5">
        <v>157.19999999999999</v>
      </c>
    </row>
    <row r="409" spans="1:13">
      <c r="A409" s="4"/>
      <c r="B409" s="106"/>
      <c r="C409" s="4">
        <v>42965</v>
      </c>
      <c r="D409" s="55">
        <v>11.84</v>
      </c>
      <c r="E409" s="106"/>
      <c r="F409" s="94">
        <v>42965</v>
      </c>
      <c r="G409" s="55">
        <v>10.029999999999999</v>
      </c>
      <c r="H409" s="106"/>
      <c r="I409" s="106"/>
      <c r="J409" s="4">
        <v>42965</v>
      </c>
      <c r="K409" s="147">
        <v>73.848100000000002</v>
      </c>
      <c r="L409" s="355">
        <v>42965</v>
      </c>
      <c r="M409" s="5">
        <v>157.56399999999999</v>
      </c>
    </row>
    <row r="410" spans="1:13">
      <c r="A410" s="4"/>
      <c r="B410" s="106"/>
      <c r="C410" s="4">
        <v>42972</v>
      </c>
      <c r="D410" s="55">
        <v>11.74</v>
      </c>
      <c r="E410" s="106"/>
      <c r="F410" s="94">
        <v>42972</v>
      </c>
      <c r="G410" s="55">
        <v>9.26</v>
      </c>
      <c r="H410" s="106"/>
      <c r="I410" s="106"/>
      <c r="J410" s="4">
        <v>42972</v>
      </c>
      <c r="K410" s="147">
        <v>72.887299999999996</v>
      </c>
      <c r="L410" s="355">
        <v>42972</v>
      </c>
      <c r="M410" s="5">
        <v>138.27799999999999</v>
      </c>
    </row>
    <row r="411" spans="1:13">
      <c r="A411" s="4"/>
      <c r="B411" s="106"/>
      <c r="C411" s="4">
        <v>42979</v>
      </c>
      <c r="D411" s="55">
        <v>10.78</v>
      </c>
      <c r="E411" s="106"/>
      <c r="F411" s="94">
        <v>42979</v>
      </c>
      <c r="G411" s="55">
        <v>9.6300000000000008</v>
      </c>
      <c r="H411" s="106"/>
      <c r="I411" s="106"/>
      <c r="J411" s="4">
        <v>42979</v>
      </c>
      <c r="K411" s="147">
        <v>71.380399999999995</v>
      </c>
      <c r="L411" s="355">
        <v>42979</v>
      </c>
      <c r="M411" s="5">
        <v>133.297</v>
      </c>
    </row>
    <row r="412" spans="1:13">
      <c r="A412" s="4"/>
      <c r="B412" s="106"/>
      <c r="C412" s="4">
        <v>42986</v>
      </c>
      <c r="D412" s="55">
        <v>10.210000000000001</v>
      </c>
      <c r="E412" s="106"/>
      <c r="F412" s="94">
        <v>42986</v>
      </c>
      <c r="G412" s="55">
        <v>9.4499999999999993</v>
      </c>
      <c r="H412" s="106"/>
      <c r="I412" s="106"/>
      <c r="J412" s="4">
        <v>42986</v>
      </c>
      <c r="K412" s="147">
        <v>72.315600000000003</v>
      </c>
      <c r="L412" s="355">
        <v>42986</v>
      </c>
      <c r="M412" s="5">
        <v>131.43</v>
      </c>
    </row>
    <row r="413" spans="1:13">
      <c r="A413" s="4"/>
      <c r="B413" s="106"/>
      <c r="C413" s="4">
        <v>42993</v>
      </c>
      <c r="D413" s="55">
        <v>10.29</v>
      </c>
      <c r="E413" s="106"/>
      <c r="F413" s="94">
        <v>42993</v>
      </c>
      <c r="G413" s="55">
        <v>9.6199999999999992</v>
      </c>
      <c r="H413" s="106"/>
      <c r="I413" s="106"/>
      <c r="J413" s="4">
        <v>42993</v>
      </c>
      <c r="K413" s="147">
        <v>72.395499999999998</v>
      </c>
      <c r="L413" s="355">
        <v>42993</v>
      </c>
      <c r="M413" s="5">
        <v>134.096</v>
      </c>
    </row>
    <row r="414" spans="1:13">
      <c r="A414" s="4"/>
      <c r="B414" s="106"/>
      <c r="C414" s="4">
        <v>43000</v>
      </c>
      <c r="D414" s="55">
        <v>9.3000000000000007</v>
      </c>
      <c r="E414" s="106"/>
      <c r="F414" s="94">
        <v>43000</v>
      </c>
      <c r="G414" s="55">
        <v>9.33</v>
      </c>
      <c r="H414" s="106"/>
      <c r="I414" s="106"/>
      <c r="J414" s="4">
        <v>43000</v>
      </c>
      <c r="K414" s="147">
        <v>71.085499999999996</v>
      </c>
      <c r="L414" s="355">
        <v>43000</v>
      </c>
      <c r="M414" s="5">
        <v>129.96299999999999</v>
      </c>
    </row>
    <row r="415" spans="1:13">
      <c r="A415" s="4"/>
      <c r="B415" s="106"/>
      <c r="C415" s="4">
        <v>43007</v>
      </c>
      <c r="D415" s="55">
        <v>9.3000000000000007</v>
      </c>
      <c r="E415" s="106"/>
      <c r="F415" s="94">
        <v>43007</v>
      </c>
      <c r="G415" s="55">
        <v>9.39</v>
      </c>
      <c r="H415" s="106"/>
      <c r="I415" s="106"/>
      <c r="J415" s="4">
        <v>43007</v>
      </c>
      <c r="K415" s="147">
        <v>70.929199999999994</v>
      </c>
      <c r="L415" s="355">
        <v>43007</v>
      </c>
      <c r="M415" s="5">
        <v>129.89500000000001</v>
      </c>
    </row>
    <row r="416" spans="1:13">
      <c r="A416" s="4"/>
      <c r="B416" s="106"/>
      <c r="C416" s="4">
        <v>43014</v>
      </c>
      <c r="D416" s="55">
        <v>9.33</v>
      </c>
      <c r="E416" s="106"/>
      <c r="F416" s="94">
        <v>43014</v>
      </c>
      <c r="G416" s="55">
        <v>9.42</v>
      </c>
      <c r="H416" s="106"/>
      <c r="I416" s="106"/>
      <c r="J416" s="4">
        <v>43014</v>
      </c>
      <c r="K416" s="147">
        <v>70.430000000000007</v>
      </c>
      <c r="L416" s="355">
        <v>43014</v>
      </c>
      <c r="M416" s="5">
        <v>128.303</v>
      </c>
    </row>
    <row r="417" spans="1:13">
      <c r="A417" s="4"/>
      <c r="B417" s="106"/>
      <c r="C417" s="4">
        <v>43021</v>
      </c>
      <c r="D417" s="55">
        <v>8.8699999999999992</v>
      </c>
      <c r="E417" s="106"/>
      <c r="F417" s="94">
        <v>43021</v>
      </c>
      <c r="G417" s="55">
        <v>9.2200000000000006</v>
      </c>
      <c r="H417" s="106"/>
      <c r="I417" s="106"/>
      <c r="J417" s="4">
        <v>43021</v>
      </c>
      <c r="K417" s="147">
        <v>69.523499999999999</v>
      </c>
      <c r="L417" s="355">
        <v>43021</v>
      </c>
      <c r="M417" s="5">
        <v>126.944</v>
      </c>
    </row>
    <row r="418" spans="1:13">
      <c r="A418" s="4"/>
      <c r="B418" s="106"/>
      <c r="C418" s="4">
        <v>43028</v>
      </c>
      <c r="D418" s="55">
        <v>8.77</v>
      </c>
      <c r="E418" s="106"/>
      <c r="F418" s="94">
        <v>43028</v>
      </c>
      <c r="G418" s="55">
        <v>9.0500000000000007</v>
      </c>
      <c r="H418" s="106"/>
      <c r="I418" s="106"/>
      <c r="J418" s="4">
        <v>43028</v>
      </c>
      <c r="K418" s="147">
        <v>68.612399999999994</v>
      </c>
      <c r="L418" s="355">
        <v>43028</v>
      </c>
      <c r="M418" s="5">
        <v>121.22499999999999</v>
      </c>
    </row>
    <row r="419" spans="1:13">
      <c r="A419" s="4"/>
      <c r="B419" s="106"/>
      <c r="C419" s="4">
        <v>43035</v>
      </c>
      <c r="D419" s="55">
        <v>8.6999999999999993</v>
      </c>
      <c r="E419" s="106"/>
      <c r="F419" s="94">
        <v>43035</v>
      </c>
      <c r="G419" s="55">
        <v>9.24</v>
      </c>
      <c r="H419" s="106"/>
      <c r="I419" s="106"/>
      <c r="J419" s="4">
        <v>43035</v>
      </c>
      <c r="K419" s="147">
        <v>70.990899999999996</v>
      </c>
      <c r="L419" s="355">
        <v>43035</v>
      </c>
      <c r="M419" s="5">
        <v>124.898</v>
      </c>
    </row>
    <row r="420" spans="1:13">
      <c r="A420" s="4"/>
      <c r="B420" s="106"/>
      <c r="C420" s="4">
        <v>43042</v>
      </c>
      <c r="D420" s="55">
        <v>8.26</v>
      </c>
      <c r="E420" s="106"/>
      <c r="F420" s="94">
        <v>43042</v>
      </c>
      <c r="G420" s="55">
        <v>8.64</v>
      </c>
      <c r="H420" s="106"/>
      <c r="I420" s="106"/>
      <c r="J420" s="4">
        <v>43042</v>
      </c>
      <c r="K420" s="147">
        <v>60.087800000000001</v>
      </c>
      <c r="L420" s="355">
        <v>43042</v>
      </c>
      <c r="M420" s="5">
        <v>96.998999999999995</v>
      </c>
    </row>
    <row r="421" spans="1:13">
      <c r="A421" s="4"/>
      <c r="B421" s="106"/>
      <c r="C421" s="4">
        <v>43049</v>
      </c>
      <c r="D421" s="55">
        <v>8.5299999999999994</v>
      </c>
      <c r="E421" s="106"/>
      <c r="F421" s="94">
        <v>43049</v>
      </c>
      <c r="G421" s="55">
        <v>8.81</v>
      </c>
      <c r="H421" s="106"/>
      <c r="I421" s="106"/>
      <c r="J421" s="4">
        <v>43049</v>
      </c>
      <c r="K421" s="147">
        <v>60.9422</v>
      </c>
      <c r="L421" s="355">
        <v>43049</v>
      </c>
      <c r="M421" s="5">
        <v>96.695999999999998</v>
      </c>
    </row>
    <row r="422" spans="1:13">
      <c r="A422" s="4"/>
      <c r="B422" s="106"/>
      <c r="C422" s="4">
        <v>43056</v>
      </c>
      <c r="D422" s="55">
        <v>8.6</v>
      </c>
      <c r="E422" s="106"/>
      <c r="F422" s="94">
        <v>43056</v>
      </c>
      <c r="G422" s="55">
        <v>8.5399999999999991</v>
      </c>
      <c r="H422" s="106"/>
      <c r="I422" s="106"/>
      <c r="J422" s="4">
        <v>43056</v>
      </c>
      <c r="K422" s="147">
        <v>60.203000000000003</v>
      </c>
      <c r="L422" s="355">
        <v>43056</v>
      </c>
      <c r="M422" s="5">
        <v>96.718000000000004</v>
      </c>
    </row>
    <row r="423" spans="1:13">
      <c r="A423" s="4"/>
      <c r="B423" s="106"/>
      <c r="C423" s="4">
        <v>43063</v>
      </c>
      <c r="D423" s="55">
        <v>8.31</v>
      </c>
      <c r="E423" s="106"/>
      <c r="F423" s="94">
        <v>43063</v>
      </c>
      <c r="G423" s="55">
        <v>8.1</v>
      </c>
      <c r="H423" s="106"/>
      <c r="I423" s="106"/>
      <c r="J423" s="4">
        <v>43063</v>
      </c>
      <c r="K423" s="147">
        <v>59.875100000000003</v>
      </c>
      <c r="L423" s="355">
        <v>43063</v>
      </c>
      <c r="M423" s="5">
        <v>96.503</v>
      </c>
    </row>
    <row r="424" spans="1:13">
      <c r="A424" s="4"/>
      <c r="B424" s="106"/>
      <c r="C424" s="4">
        <v>43070</v>
      </c>
      <c r="D424" s="55">
        <v>7.73</v>
      </c>
      <c r="E424" s="106"/>
      <c r="F424" s="94">
        <v>43070</v>
      </c>
      <c r="G424" s="55">
        <v>8.07</v>
      </c>
      <c r="H424" s="106"/>
      <c r="I424" s="106"/>
      <c r="J424" s="4">
        <v>43070</v>
      </c>
      <c r="K424" s="147">
        <v>65.988100000000003</v>
      </c>
      <c r="L424" s="355">
        <v>43070</v>
      </c>
      <c r="M424" s="5">
        <v>102.348</v>
      </c>
    </row>
    <row r="425" spans="1:13">
      <c r="A425" s="4"/>
      <c r="B425" s="106"/>
      <c r="C425" s="4">
        <v>43077</v>
      </c>
      <c r="D425" s="55">
        <v>7.9</v>
      </c>
      <c r="E425" s="106"/>
      <c r="F425" s="94">
        <v>43077</v>
      </c>
      <c r="G425" s="55">
        <v>8.06</v>
      </c>
      <c r="H425" s="106"/>
      <c r="I425" s="106"/>
      <c r="J425" s="4">
        <v>43077</v>
      </c>
      <c r="K425" s="147">
        <v>65.514600000000002</v>
      </c>
      <c r="L425" s="355">
        <v>43077</v>
      </c>
      <c r="M425" s="5">
        <v>104.17700000000001</v>
      </c>
    </row>
    <row r="426" spans="1:13">
      <c r="A426" s="4"/>
      <c r="B426" s="106"/>
      <c r="C426" s="4">
        <v>43084</v>
      </c>
      <c r="D426" s="55">
        <v>7.41</v>
      </c>
      <c r="E426" s="106"/>
      <c r="F426" s="94">
        <v>43084</v>
      </c>
      <c r="G426" s="55">
        <v>7.46</v>
      </c>
      <c r="H426" s="106"/>
      <c r="I426" s="106"/>
      <c r="J426" s="4">
        <v>43084</v>
      </c>
      <c r="K426" s="147">
        <v>64.5899</v>
      </c>
      <c r="L426" s="355">
        <v>43084</v>
      </c>
      <c r="M426" s="5">
        <v>102.393</v>
      </c>
    </row>
    <row r="427" spans="1:13">
      <c r="A427" s="4"/>
      <c r="B427" s="106"/>
      <c r="C427" s="4">
        <v>43091</v>
      </c>
      <c r="D427" s="55">
        <v>7.37</v>
      </c>
      <c r="E427" s="106"/>
      <c r="F427" s="94">
        <v>43091</v>
      </c>
      <c r="G427" s="55">
        <v>7.64</v>
      </c>
      <c r="H427" s="106"/>
      <c r="I427" s="106"/>
      <c r="J427" s="4">
        <v>43091</v>
      </c>
      <c r="K427" s="147">
        <v>69.930700000000002</v>
      </c>
      <c r="L427" s="355">
        <v>43091</v>
      </c>
      <c r="M427" s="5">
        <v>108.017</v>
      </c>
    </row>
    <row r="428" spans="1:13">
      <c r="A428" s="4"/>
      <c r="B428" s="106"/>
      <c r="C428" s="4">
        <v>43098</v>
      </c>
      <c r="D428" s="55">
        <v>7.25</v>
      </c>
      <c r="E428" s="106"/>
      <c r="F428" s="94">
        <v>43098</v>
      </c>
      <c r="G428" s="55">
        <v>7.47</v>
      </c>
      <c r="H428" s="106"/>
      <c r="I428" s="106"/>
      <c r="J428" s="4">
        <v>43098</v>
      </c>
      <c r="K428" s="147">
        <v>71.402000000000001</v>
      </c>
      <c r="L428" s="355">
        <v>43098</v>
      </c>
      <c r="M428" s="5">
        <v>109.905</v>
      </c>
    </row>
    <row r="429" spans="1:13">
      <c r="A429" s="4"/>
      <c r="B429" s="106"/>
      <c r="C429" s="4">
        <v>43105</v>
      </c>
      <c r="D429" s="55">
        <v>7.42</v>
      </c>
      <c r="E429" s="106"/>
      <c r="F429" s="94">
        <v>43105</v>
      </c>
      <c r="G429" s="55">
        <v>7.44</v>
      </c>
      <c r="H429" s="106"/>
      <c r="I429" s="106"/>
      <c r="J429" s="4">
        <v>43105</v>
      </c>
      <c r="K429" s="147">
        <v>71.7196</v>
      </c>
      <c r="L429" s="355">
        <v>43105</v>
      </c>
      <c r="M429" s="5">
        <v>109.413</v>
      </c>
    </row>
    <row r="430" spans="1:13">
      <c r="A430" s="4"/>
      <c r="B430" s="106"/>
      <c r="C430" s="4">
        <v>43112</v>
      </c>
      <c r="D430" s="55">
        <v>7.45</v>
      </c>
      <c r="E430" s="106"/>
      <c r="F430" s="94">
        <v>43112</v>
      </c>
      <c r="G430" s="55">
        <v>7.3</v>
      </c>
      <c r="H430" s="106"/>
      <c r="I430" s="106"/>
      <c r="J430" s="4">
        <v>43112</v>
      </c>
      <c r="K430" s="147">
        <v>71.851299999999995</v>
      </c>
      <c r="L430" s="355">
        <v>43112</v>
      </c>
      <c r="M430" s="5">
        <v>109.798</v>
      </c>
    </row>
    <row r="431" spans="1:13">
      <c r="A431" s="4"/>
      <c r="B431" s="106"/>
      <c r="C431" s="4">
        <v>43119</v>
      </c>
      <c r="D431" s="55">
        <v>7.18</v>
      </c>
      <c r="E431" s="106"/>
      <c r="F431" s="94">
        <v>43119</v>
      </c>
      <c r="G431" s="55">
        <v>7.1</v>
      </c>
      <c r="H431" s="106"/>
      <c r="I431" s="106"/>
      <c r="J431" s="4">
        <v>43119</v>
      </c>
      <c r="K431" s="147">
        <v>70.434299999999993</v>
      </c>
      <c r="L431" s="355">
        <v>43119</v>
      </c>
      <c r="M431" s="5">
        <v>105.574</v>
      </c>
    </row>
    <row r="432" spans="1:13">
      <c r="A432" s="4"/>
      <c r="B432" s="106"/>
      <c r="C432" s="4">
        <v>43126</v>
      </c>
      <c r="D432" s="55">
        <v>7.22</v>
      </c>
      <c r="E432" s="106"/>
      <c r="F432" s="94">
        <v>43126</v>
      </c>
      <c r="G432" s="55">
        <v>7.26</v>
      </c>
      <c r="H432" s="106"/>
      <c r="I432" s="106"/>
      <c r="J432" s="4">
        <v>43126</v>
      </c>
      <c r="K432" s="147">
        <v>69.690700000000007</v>
      </c>
      <c r="L432" s="355">
        <v>43126</v>
      </c>
      <c r="M432" s="5">
        <v>104.004</v>
      </c>
    </row>
    <row r="433" spans="1:13">
      <c r="A433" s="4"/>
      <c r="B433" s="106"/>
      <c r="C433" s="4">
        <v>43133</v>
      </c>
      <c r="D433" s="55">
        <v>7.63</v>
      </c>
      <c r="E433" s="106"/>
      <c r="F433" s="94">
        <v>43133</v>
      </c>
      <c r="G433" s="55">
        <v>7.85</v>
      </c>
      <c r="H433" s="106"/>
      <c r="I433" s="106"/>
      <c r="J433" s="4">
        <v>43133</v>
      </c>
      <c r="K433" s="147">
        <v>69.8733</v>
      </c>
      <c r="L433" s="355">
        <v>43133</v>
      </c>
      <c r="M433" s="5">
        <v>103.011</v>
      </c>
    </row>
    <row r="434" spans="1:13">
      <c r="A434" s="4"/>
      <c r="B434" s="106"/>
      <c r="C434" s="4">
        <v>43140</v>
      </c>
      <c r="D434" s="55">
        <v>10.63</v>
      </c>
      <c r="E434" s="106"/>
      <c r="F434" s="94">
        <v>43140</v>
      </c>
      <c r="G434" s="55">
        <v>10.56</v>
      </c>
      <c r="H434" s="106"/>
      <c r="I434" s="106"/>
      <c r="J434" s="4">
        <v>43140</v>
      </c>
      <c r="K434" s="147">
        <v>70.808199999999999</v>
      </c>
      <c r="L434" s="355">
        <v>43140</v>
      </c>
      <c r="M434" s="5">
        <v>104.379</v>
      </c>
    </row>
    <row r="435" spans="1:13">
      <c r="A435" s="4"/>
      <c r="B435" s="106"/>
      <c r="C435" s="4">
        <v>43147</v>
      </c>
      <c r="D435" s="55">
        <v>10.97</v>
      </c>
      <c r="E435" s="106"/>
      <c r="F435" s="94">
        <v>43147</v>
      </c>
      <c r="G435" s="55">
        <v>11.15</v>
      </c>
      <c r="H435" s="106"/>
      <c r="I435" s="106"/>
      <c r="J435" s="4">
        <v>43147</v>
      </c>
      <c r="K435" s="147">
        <v>69.597700000000003</v>
      </c>
      <c r="L435" s="355">
        <v>43147</v>
      </c>
      <c r="M435" s="5">
        <v>102.23099999999999</v>
      </c>
    </row>
    <row r="436" spans="1:13">
      <c r="A436" s="4"/>
      <c r="B436" s="106"/>
      <c r="C436" s="4">
        <v>43154</v>
      </c>
      <c r="D436" s="55">
        <v>11.08</v>
      </c>
      <c r="E436" s="106"/>
      <c r="F436" s="94">
        <v>43154</v>
      </c>
      <c r="G436" s="55">
        <v>11.24</v>
      </c>
      <c r="H436" s="106"/>
      <c r="I436" s="106"/>
      <c r="J436" s="4">
        <v>43154</v>
      </c>
      <c r="K436" s="147">
        <v>68.694100000000006</v>
      </c>
      <c r="L436" s="355">
        <v>43154</v>
      </c>
      <c r="M436" s="5">
        <v>99.838999999999999</v>
      </c>
    </row>
    <row r="437" spans="1:13">
      <c r="A437" s="4"/>
      <c r="B437" s="106"/>
      <c r="C437" s="4">
        <v>43161</v>
      </c>
      <c r="D437" s="55">
        <v>11.7</v>
      </c>
      <c r="E437" s="106"/>
      <c r="F437" s="94">
        <v>43161</v>
      </c>
      <c r="G437" s="55">
        <v>11.99</v>
      </c>
      <c r="H437" s="106"/>
      <c r="I437" s="106"/>
      <c r="J437" s="4">
        <v>43161</v>
      </c>
      <c r="K437" s="147">
        <v>66.088800000000006</v>
      </c>
      <c r="L437" s="355">
        <v>43161</v>
      </c>
      <c r="M437" s="5">
        <v>93.983999999999995</v>
      </c>
    </row>
    <row r="438" spans="1:13">
      <c r="A438" s="4"/>
      <c r="B438" s="106"/>
      <c r="C438" s="4">
        <v>43168</v>
      </c>
      <c r="D438" s="55">
        <v>11.84</v>
      </c>
      <c r="E438" s="106"/>
      <c r="F438" s="94">
        <v>43168</v>
      </c>
      <c r="G438" s="55">
        <v>12.08</v>
      </c>
      <c r="H438" s="106"/>
      <c r="I438" s="106"/>
      <c r="J438" s="4">
        <v>43168</v>
      </c>
      <c r="K438" s="147">
        <v>66.435000000000002</v>
      </c>
      <c r="L438" s="355">
        <v>43168</v>
      </c>
      <c r="M438" s="5">
        <v>93.62</v>
      </c>
    </row>
    <row r="439" spans="1:13">
      <c r="A439" s="4"/>
      <c r="B439" s="106"/>
      <c r="C439" s="4">
        <v>43175</v>
      </c>
      <c r="D439" s="55">
        <v>12.05</v>
      </c>
      <c r="E439" s="106"/>
      <c r="F439" s="94">
        <v>43175</v>
      </c>
      <c r="G439" s="55">
        <v>12.21</v>
      </c>
      <c r="H439" s="106"/>
      <c r="I439" s="106"/>
      <c r="J439" s="4">
        <v>43175</v>
      </c>
      <c r="K439" s="147">
        <v>62.497599999999998</v>
      </c>
      <c r="L439" s="355">
        <v>43175</v>
      </c>
      <c r="M439" s="5">
        <v>90.274000000000001</v>
      </c>
    </row>
    <row r="440" spans="1:13">
      <c r="A440" s="4"/>
      <c r="B440" s="106"/>
      <c r="C440" s="4">
        <v>43182</v>
      </c>
      <c r="D440" s="55">
        <v>12.45</v>
      </c>
      <c r="E440" s="106"/>
      <c r="F440" s="94">
        <v>43182</v>
      </c>
      <c r="G440" s="55">
        <v>12.53</v>
      </c>
      <c r="H440" s="106"/>
      <c r="I440" s="106"/>
      <c r="J440" s="4">
        <v>43182</v>
      </c>
      <c r="K440" s="147">
        <v>63.835900000000002</v>
      </c>
      <c r="L440" s="355">
        <v>43182</v>
      </c>
      <c r="M440" s="5">
        <v>91.257000000000005</v>
      </c>
    </row>
    <row r="441" spans="1:13">
      <c r="A441" s="4"/>
      <c r="B441" s="106"/>
      <c r="C441" s="4">
        <v>43189</v>
      </c>
      <c r="D441" s="55">
        <v>12.44</v>
      </c>
      <c r="E441" s="106"/>
      <c r="F441" s="94">
        <v>43189</v>
      </c>
      <c r="G441" s="55">
        <v>12.69</v>
      </c>
      <c r="H441" s="106"/>
      <c r="I441" s="106"/>
      <c r="J441" s="4">
        <v>43189</v>
      </c>
      <c r="K441" s="147">
        <v>63.498899999999999</v>
      </c>
      <c r="L441" s="355">
        <v>43189</v>
      </c>
      <c r="M441" s="5">
        <v>90.653000000000006</v>
      </c>
    </row>
    <row r="442" spans="1:13">
      <c r="A442" s="4"/>
      <c r="B442" s="106"/>
      <c r="C442" s="4">
        <v>43196</v>
      </c>
      <c r="D442" s="55">
        <v>13.05</v>
      </c>
      <c r="E442" s="106"/>
      <c r="F442" s="94">
        <v>43196</v>
      </c>
      <c r="G442" s="55">
        <v>13.42</v>
      </c>
      <c r="H442" s="106"/>
      <c r="I442" s="106"/>
      <c r="J442" s="4">
        <v>43196</v>
      </c>
      <c r="K442" s="147">
        <v>55.279899999999998</v>
      </c>
      <c r="L442" s="355">
        <v>43196</v>
      </c>
      <c r="M442" s="5">
        <v>79.873999999999995</v>
      </c>
    </row>
    <row r="443" spans="1:13">
      <c r="A443" s="4"/>
      <c r="B443" s="106"/>
      <c r="C443" s="4">
        <v>43203</v>
      </c>
      <c r="D443" s="55">
        <v>13.03</v>
      </c>
      <c r="E443" s="106"/>
      <c r="F443" s="94">
        <v>43203</v>
      </c>
      <c r="G443" s="55">
        <v>13.37</v>
      </c>
      <c r="H443" s="106"/>
      <c r="I443" s="106"/>
      <c r="J443" s="4">
        <v>43203</v>
      </c>
      <c r="K443" s="147">
        <v>55.440199999999997</v>
      </c>
      <c r="L443" s="355">
        <v>43203</v>
      </c>
      <c r="M443" s="5">
        <v>77.106999999999999</v>
      </c>
    </row>
    <row r="444" spans="1:13">
      <c r="A444" s="4"/>
      <c r="B444" s="106"/>
      <c r="C444" s="4">
        <v>43210</v>
      </c>
      <c r="D444" s="55">
        <v>13.04</v>
      </c>
      <c r="E444" s="106"/>
      <c r="F444" s="94">
        <v>43210</v>
      </c>
      <c r="G444" s="55">
        <v>13.41</v>
      </c>
      <c r="H444" s="106"/>
      <c r="I444" s="106"/>
      <c r="J444" s="4">
        <v>43210</v>
      </c>
      <c r="K444" s="147">
        <v>55.994900000000001</v>
      </c>
      <c r="L444" s="355">
        <v>43210</v>
      </c>
      <c r="M444" s="5">
        <v>78.953000000000003</v>
      </c>
    </row>
    <row r="445" spans="1:13">
      <c r="A445" s="4"/>
      <c r="B445" s="106"/>
      <c r="C445" s="4">
        <v>43217</v>
      </c>
      <c r="D445" s="55">
        <v>13</v>
      </c>
      <c r="E445" s="106"/>
      <c r="F445" s="94">
        <v>43217</v>
      </c>
      <c r="G445" s="55">
        <v>13.33</v>
      </c>
      <c r="H445" s="106"/>
      <c r="I445" s="106"/>
      <c r="J445" s="4">
        <v>43217</v>
      </c>
      <c r="K445" s="147">
        <v>50.2851</v>
      </c>
      <c r="L445" s="355">
        <v>43217</v>
      </c>
      <c r="M445" s="5">
        <v>72.739999999999995</v>
      </c>
    </row>
    <row r="446" spans="1:13">
      <c r="A446" s="4"/>
      <c r="B446" s="106"/>
      <c r="C446" s="4">
        <v>43224</v>
      </c>
      <c r="D446" s="55">
        <v>13.17</v>
      </c>
      <c r="E446" s="106"/>
      <c r="F446" s="94">
        <v>43224</v>
      </c>
      <c r="G446" s="55">
        <v>13.34</v>
      </c>
      <c r="H446" s="106"/>
      <c r="I446" s="106"/>
      <c r="J446" s="4">
        <v>43224</v>
      </c>
      <c r="K446" s="147">
        <v>48.465000000000003</v>
      </c>
      <c r="L446" s="355">
        <v>43224</v>
      </c>
      <c r="M446" s="5">
        <v>71.269000000000005</v>
      </c>
    </row>
    <row r="447" spans="1:13">
      <c r="A447" s="4"/>
      <c r="B447" s="106"/>
      <c r="C447" s="4">
        <v>43231</v>
      </c>
      <c r="D447" s="55">
        <v>13.16</v>
      </c>
      <c r="E447" s="106"/>
      <c r="F447" s="94">
        <v>43231</v>
      </c>
      <c r="G447" s="55">
        <v>13.31</v>
      </c>
      <c r="H447" s="106"/>
      <c r="I447" s="106"/>
      <c r="J447" s="4">
        <v>43231</v>
      </c>
      <c r="K447" s="147">
        <v>47.792499999999997</v>
      </c>
      <c r="L447" s="355">
        <v>43231</v>
      </c>
      <c r="M447" s="5">
        <v>69.5</v>
      </c>
    </row>
    <row r="448" spans="1:13">
      <c r="A448" s="4"/>
      <c r="B448" s="106"/>
      <c r="C448" s="4">
        <v>43238</v>
      </c>
      <c r="D448" s="55">
        <v>12.9</v>
      </c>
      <c r="E448" s="106"/>
      <c r="F448" s="94">
        <v>43238</v>
      </c>
      <c r="G448" s="55">
        <v>13.22</v>
      </c>
      <c r="H448" s="106"/>
      <c r="I448" s="106"/>
      <c r="J448" s="4">
        <v>43238</v>
      </c>
      <c r="K448" s="147">
        <v>47.081099999999999</v>
      </c>
      <c r="L448" s="355">
        <v>43238</v>
      </c>
      <c r="M448" s="5">
        <v>68.16</v>
      </c>
    </row>
    <row r="449" spans="1:13">
      <c r="A449" s="4"/>
      <c r="B449" s="106"/>
      <c r="C449" s="4">
        <v>43245</v>
      </c>
      <c r="D449" s="55">
        <v>13.01</v>
      </c>
      <c r="E449" s="106"/>
      <c r="F449" s="94">
        <v>43245</v>
      </c>
      <c r="G449" s="55">
        <v>13.42</v>
      </c>
      <c r="H449" s="106"/>
      <c r="I449" s="106"/>
      <c r="J449" s="4">
        <v>43245</v>
      </c>
      <c r="K449" s="147">
        <v>48.568300000000001</v>
      </c>
      <c r="L449" s="355">
        <v>43245</v>
      </c>
      <c r="M449" s="5">
        <v>78.105999999999995</v>
      </c>
    </row>
    <row r="450" spans="1:13">
      <c r="A450" s="4"/>
      <c r="B450" s="106"/>
      <c r="C450" s="4">
        <v>43252</v>
      </c>
      <c r="D450" s="55">
        <v>13.6</v>
      </c>
      <c r="E450" s="106"/>
      <c r="F450" s="94">
        <v>43252</v>
      </c>
      <c r="G450" s="55">
        <v>13.68</v>
      </c>
      <c r="H450" s="106"/>
      <c r="I450" s="106"/>
      <c r="J450" s="4">
        <v>43252</v>
      </c>
      <c r="K450" s="147">
        <v>49.879800000000003</v>
      </c>
      <c r="L450" s="355">
        <v>43252</v>
      </c>
      <c r="M450" s="5">
        <v>114.71299999999999</v>
      </c>
    </row>
    <row r="451" spans="1:13">
      <c r="A451" s="4"/>
      <c r="B451" s="106"/>
      <c r="C451" s="4">
        <v>43259</v>
      </c>
      <c r="D451" s="55">
        <v>13.69</v>
      </c>
      <c r="E451" s="106"/>
      <c r="F451" s="94">
        <v>43259</v>
      </c>
      <c r="G451" s="55">
        <v>13.55</v>
      </c>
      <c r="H451" s="106"/>
      <c r="I451" s="106"/>
      <c r="J451" s="4">
        <v>43259</v>
      </c>
      <c r="K451" s="147">
        <v>54.9863</v>
      </c>
      <c r="L451" s="355">
        <v>43259</v>
      </c>
      <c r="M451" s="5">
        <v>124.137</v>
      </c>
    </row>
    <row r="452" spans="1:13">
      <c r="A452" s="4"/>
      <c r="B452" s="106"/>
      <c r="C452" s="4">
        <v>43266</v>
      </c>
      <c r="D452" s="55">
        <v>12.17</v>
      </c>
      <c r="E452" s="106"/>
      <c r="F452" s="94">
        <v>43266</v>
      </c>
      <c r="G452" s="55">
        <v>11.84</v>
      </c>
      <c r="H452" s="106"/>
      <c r="I452" s="106"/>
      <c r="J452" s="4">
        <v>43266</v>
      </c>
      <c r="K452" s="147">
        <v>57.142400000000002</v>
      </c>
      <c r="L452" s="355">
        <v>43266</v>
      </c>
      <c r="M452" s="5">
        <v>126.001</v>
      </c>
    </row>
    <row r="453" spans="1:13">
      <c r="A453" s="4"/>
      <c r="B453" s="106"/>
      <c r="C453" s="4">
        <v>43273</v>
      </c>
      <c r="D453" s="55">
        <v>11.67</v>
      </c>
      <c r="E453" s="106"/>
      <c r="F453" s="94">
        <v>43273</v>
      </c>
      <c r="G453" s="55">
        <v>11.65</v>
      </c>
      <c r="H453" s="106"/>
      <c r="I453" s="106"/>
      <c r="J453" s="4">
        <v>43273</v>
      </c>
      <c r="K453" s="147">
        <v>56.460900000000002</v>
      </c>
      <c r="L453" s="355">
        <v>43273</v>
      </c>
      <c r="M453" s="5">
        <v>126.93899999999999</v>
      </c>
    </row>
    <row r="454" spans="1:13">
      <c r="A454" s="4"/>
      <c r="B454" s="106"/>
      <c r="C454" s="4">
        <v>43280</v>
      </c>
      <c r="D454" s="55">
        <v>11.85</v>
      </c>
      <c r="E454" s="106"/>
      <c r="F454" s="94">
        <v>43280</v>
      </c>
      <c r="G454" s="55">
        <v>12.24</v>
      </c>
      <c r="H454" s="106"/>
      <c r="I454" s="106"/>
      <c r="J454" s="4">
        <v>43280</v>
      </c>
      <c r="K454" s="147">
        <v>56.746400000000001</v>
      </c>
      <c r="L454" s="355">
        <v>43280</v>
      </c>
      <c r="M454" s="5">
        <v>127.21</v>
      </c>
    </row>
    <row r="455" spans="1:13">
      <c r="A455" s="4"/>
      <c r="B455" s="106"/>
      <c r="C455" s="4">
        <v>43287</v>
      </c>
      <c r="D455" s="55">
        <v>11.9</v>
      </c>
      <c r="E455" s="106"/>
      <c r="F455" s="94">
        <v>43287</v>
      </c>
      <c r="G455" s="55">
        <v>12.14</v>
      </c>
      <c r="H455" s="106"/>
      <c r="I455" s="106"/>
      <c r="J455" s="4">
        <v>43287</v>
      </c>
      <c r="K455" s="147">
        <v>56.467300000000002</v>
      </c>
      <c r="L455" s="355">
        <v>43287</v>
      </c>
      <c r="M455" s="5">
        <v>127.184</v>
      </c>
    </row>
    <row r="456" spans="1:13">
      <c r="A456" s="4"/>
      <c r="B456" s="106"/>
      <c r="C456" s="4">
        <v>43294</v>
      </c>
      <c r="D456" s="55">
        <v>11.28</v>
      </c>
      <c r="E456" s="106"/>
      <c r="F456" s="94">
        <v>43294</v>
      </c>
      <c r="G456" s="55">
        <v>11.65</v>
      </c>
      <c r="H456" s="106"/>
      <c r="I456" s="106"/>
      <c r="J456" s="4">
        <v>43294</v>
      </c>
      <c r="K456" s="147">
        <v>56.517099999999999</v>
      </c>
      <c r="L456" s="355">
        <v>43294</v>
      </c>
      <c r="M456" s="5">
        <v>129.88399999999999</v>
      </c>
    </row>
    <row r="457" spans="1:13">
      <c r="A457" s="4"/>
      <c r="B457" s="106"/>
      <c r="C457" s="4">
        <v>43301</v>
      </c>
      <c r="D457" s="55">
        <v>10.87</v>
      </c>
      <c r="E457" s="106"/>
      <c r="F457" s="94">
        <v>43301</v>
      </c>
      <c r="G457" s="55">
        <v>11.54</v>
      </c>
      <c r="H457" s="106"/>
      <c r="I457" s="106"/>
      <c r="J457" s="4">
        <v>43301</v>
      </c>
      <c r="K457" s="147">
        <v>58.821899999999999</v>
      </c>
      <c r="L457" s="355">
        <v>43301</v>
      </c>
      <c r="M457" s="5">
        <v>132.172</v>
      </c>
    </row>
    <row r="458" spans="1:13">
      <c r="A458" s="4"/>
      <c r="B458" s="106"/>
      <c r="C458" s="4">
        <v>43308</v>
      </c>
      <c r="D458" s="55">
        <v>11.01</v>
      </c>
      <c r="E458" s="106"/>
      <c r="F458" s="94">
        <v>43308</v>
      </c>
      <c r="G458" s="55">
        <v>11.18</v>
      </c>
      <c r="H458" s="106"/>
      <c r="I458" s="106"/>
      <c r="J458" s="4">
        <v>43308</v>
      </c>
      <c r="K458" s="147">
        <v>57.185400000000001</v>
      </c>
      <c r="L458" s="355">
        <v>43308</v>
      </c>
      <c r="M458" s="5">
        <v>131.89400000000001</v>
      </c>
    </row>
    <row r="459" spans="1:13">
      <c r="A459" s="4"/>
      <c r="B459" s="106"/>
      <c r="C459" s="4">
        <v>43315</v>
      </c>
      <c r="D459" s="55">
        <v>10.39</v>
      </c>
      <c r="E459" s="106"/>
      <c r="F459" s="94">
        <v>43315</v>
      </c>
      <c r="G459" s="55">
        <v>10.96</v>
      </c>
      <c r="H459" s="106"/>
      <c r="I459" s="106"/>
      <c r="J459" s="4">
        <v>43315</v>
      </c>
      <c r="K459" s="147">
        <v>59.764400000000002</v>
      </c>
      <c r="L459" s="355">
        <v>43315</v>
      </c>
      <c r="M459" s="5">
        <v>135.23400000000001</v>
      </c>
    </row>
    <row r="460" spans="1:13">
      <c r="A460" s="4"/>
      <c r="B460" s="106"/>
      <c r="C460" s="4">
        <v>43322</v>
      </c>
      <c r="D460" s="55">
        <v>10.210000000000001</v>
      </c>
      <c r="E460" s="106"/>
      <c r="F460" s="94">
        <v>43322</v>
      </c>
      <c r="G460" s="55">
        <v>10.29</v>
      </c>
      <c r="H460" s="106"/>
      <c r="I460" s="106"/>
      <c r="J460" s="4">
        <v>43322</v>
      </c>
      <c r="K460" s="147">
        <v>60.240499999999997</v>
      </c>
      <c r="L460" s="355">
        <v>43322</v>
      </c>
      <c r="M460" s="5">
        <v>138.49700000000001</v>
      </c>
    </row>
    <row r="461" spans="1:13">
      <c r="A461" s="4"/>
      <c r="B461" s="106"/>
      <c r="C461" s="4">
        <v>43329</v>
      </c>
      <c r="D461" s="55">
        <v>10.33</v>
      </c>
      <c r="E461" s="106"/>
      <c r="F461" s="94">
        <v>43329</v>
      </c>
      <c r="G461" s="55">
        <v>10.37</v>
      </c>
      <c r="H461" s="106"/>
      <c r="I461" s="106"/>
      <c r="J461" s="4">
        <v>43329</v>
      </c>
      <c r="K461" s="147">
        <v>59.955500000000001</v>
      </c>
      <c r="L461" s="355">
        <v>43329</v>
      </c>
      <c r="M461" s="5">
        <v>139.441</v>
      </c>
    </row>
    <row r="462" spans="1:13">
      <c r="A462" s="4"/>
      <c r="B462" s="106"/>
      <c r="C462" s="4">
        <v>43336</v>
      </c>
      <c r="D462" s="55">
        <v>10.24</v>
      </c>
      <c r="E462" s="106"/>
      <c r="F462" s="94">
        <v>43336</v>
      </c>
      <c r="G462" s="55">
        <v>10.31</v>
      </c>
      <c r="H462" s="106"/>
      <c r="I462" s="106"/>
      <c r="J462" s="4">
        <v>43336</v>
      </c>
      <c r="K462" s="147">
        <v>58.568199999999997</v>
      </c>
      <c r="L462" s="355">
        <v>43336</v>
      </c>
      <c r="M462" s="5">
        <v>137.86000000000001</v>
      </c>
    </row>
    <row r="463" spans="1:13">
      <c r="A463" s="4"/>
      <c r="B463" s="106"/>
      <c r="C463" s="4">
        <v>43343</v>
      </c>
      <c r="D463" s="55">
        <v>10.36</v>
      </c>
      <c r="E463" s="106"/>
      <c r="F463" s="94">
        <v>43343</v>
      </c>
      <c r="G463" s="55">
        <v>10.27</v>
      </c>
      <c r="H463" s="106"/>
      <c r="I463" s="106"/>
      <c r="J463" s="4">
        <v>43343</v>
      </c>
      <c r="K463" s="147">
        <v>59.154400000000003</v>
      </c>
      <c r="L463" s="355">
        <v>43343</v>
      </c>
      <c r="M463" s="5">
        <v>141.38900000000001</v>
      </c>
    </row>
    <row r="464" spans="1:13">
      <c r="A464" s="4"/>
      <c r="B464" s="106"/>
      <c r="C464" s="4">
        <v>43350</v>
      </c>
      <c r="D464" s="55">
        <v>10.28</v>
      </c>
      <c r="E464" s="106"/>
      <c r="F464" s="94">
        <v>43350</v>
      </c>
      <c r="G464" s="55">
        <v>10.33</v>
      </c>
      <c r="H464" s="106"/>
      <c r="I464" s="106"/>
      <c r="J464" s="4">
        <v>43350</v>
      </c>
      <c r="K464" s="147">
        <v>59.401699999999998</v>
      </c>
      <c r="L464" s="355">
        <v>43350</v>
      </c>
      <c r="M464" s="5">
        <v>142.80000000000001</v>
      </c>
    </row>
    <row r="465" spans="1:13">
      <c r="A465" s="4"/>
      <c r="B465" s="106"/>
      <c r="C465" s="4">
        <v>43357</v>
      </c>
      <c r="D465" s="55">
        <v>10.41</v>
      </c>
      <c r="E465" s="106"/>
      <c r="F465" s="94">
        <v>43357</v>
      </c>
      <c r="G465" s="55">
        <v>10.34</v>
      </c>
      <c r="H465" s="106"/>
      <c r="I465" s="106"/>
      <c r="J465" s="4">
        <v>43357</v>
      </c>
      <c r="K465" s="147">
        <v>58.8842</v>
      </c>
      <c r="L465" s="355">
        <v>43357</v>
      </c>
      <c r="M465" s="5">
        <v>143.06200000000001</v>
      </c>
    </row>
    <row r="466" spans="1:13">
      <c r="A466" s="4"/>
      <c r="B466" s="106"/>
      <c r="C466" s="4">
        <v>43364</v>
      </c>
      <c r="D466" s="55">
        <v>10.37</v>
      </c>
      <c r="E466" s="106"/>
      <c r="F466" s="94">
        <v>43364</v>
      </c>
      <c r="G466" s="55">
        <v>10.41</v>
      </c>
      <c r="H466" s="106"/>
      <c r="I466" s="106"/>
      <c r="J466" s="4">
        <v>43364</v>
      </c>
      <c r="K466" s="147">
        <v>58.143700000000003</v>
      </c>
      <c r="L466" s="355">
        <v>43364</v>
      </c>
      <c r="M466" s="5">
        <v>140.46600000000001</v>
      </c>
    </row>
    <row r="467" spans="1:13">
      <c r="A467" s="4"/>
      <c r="B467" s="106"/>
      <c r="C467" s="4">
        <v>43371</v>
      </c>
      <c r="D467" s="55">
        <v>10.35</v>
      </c>
      <c r="E467" s="106"/>
      <c r="F467" s="94">
        <v>43371</v>
      </c>
      <c r="G467" s="55">
        <v>10.36</v>
      </c>
      <c r="H467" s="106"/>
      <c r="I467" s="106"/>
      <c r="J467" s="4">
        <v>43371</v>
      </c>
      <c r="K467" s="147">
        <v>57.493899999999996</v>
      </c>
      <c r="L467" s="355">
        <v>43371</v>
      </c>
      <c r="M467" s="5">
        <v>136.03</v>
      </c>
    </row>
    <row r="468" spans="1:13">
      <c r="A468" s="4"/>
      <c r="B468" s="106"/>
      <c r="C468" s="4">
        <v>43378</v>
      </c>
      <c r="D468" s="55">
        <v>9.84</v>
      </c>
      <c r="E468" s="106"/>
      <c r="F468" s="94">
        <v>43378</v>
      </c>
      <c r="G468" s="55">
        <v>10.220000000000001</v>
      </c>
      <c r="H468" s="106"/>
      <c r="I468" s="106"/>
      <c r="J468" s="4">
        <v>43378</v>
      </c>
      <c r="K468" s="147">
        <v>56.9163</v>
      </c>
      <c r="L468" s="355">
        <v>43378</v>
      </c>
      <c r="M468" s="5">
        <v>113.447</v>
      </c>
    </row>
    <row r="469" spans="1:13">
      <c r="A469" s="4"/>
      <c r="B469" s="106"/>
      <c r="C469" s="4">
        <v>43385</v>
      </c>
      <c r="D469" s="55">
        <v>10.91</v>
      </c>
      <c r="E469" s="106"/>
      <c r="F469" s="94">
        <v>43385</v>
      </c>
      <c r="G469" s="55">
        <v>11.18</v>
      </c>
      <c r="H469" s="106"/>
      <c r="I469" s="106"/>
      <c r="J469" s="4">
        <v>43385</v>
      </c>
      <c r="K469" s="147">
        <v>51.718600000000002</v>
      </c>
      <c r="L469" s="355">
        <v>43385</v>
      </c>
      <c r="M469" s="5">
        <v>103.83</v>
      </c>
    </row>
    <row r="470" spans="1:13">
      <c r="A470" s="4"/>
      <c r="B470" s="106"/>
      <c r="C470" s="4">
        <v>43392</v>
      </c>
      <c r="D470" s="55">
        <v>11.14</v>
      </c>
      <c r="E470" s="106"/>
      <c r="F470" s="94">
        <v>43392</v>
      </c>
      <c r="G470" s="55">
        <v>11.11</v>
      </c>
      <c r="H470" s="106"/>
      <c r="I470" s="106"/>
      <c r="J470" s="4">
        <v>43392</v>
      </c>
      <c r="K470" s="147">
        <v>48.328400000000002</v>
      </c>
      <c r="L470" s="355">
        <v>43392</v>
      </c>
      <c r="M470" s="5">
        <v>104.64700000000001</v>
      </c>
    </row>
    <row r="471" spans="1:13">
      <c r="A471" s="4"/>
      <c r="B471" s="106"/>
      <c r="C471" s="4">
        <v>43399</v>
      </c>
      <c r="D471" s="55">
        <v>11.38</v>
      </c>
      <c r="E471" s="106"/>
      <c r="F471" s="94">
        <v>43399</v>
      </c>
      <c r="G471" s="55">
        <v>10.56</v>
      </c>
      <c r="H471" s="106"/>
      <c r="I471" s="106"/>
      <c r="J471" s="4">
        <v>43399</v>
      </c>
      <c r="K471" s="147">
        <v>50.019599999999997</v>
      </c>
      <c r="L471" s="355">
        <v>43399</v>
      </c>
      <c r="M471" s="5">
        <v>105.494</v>
      </c>
    </row>
    <row r="472" spans="1:13">
      <c r="A472" s="4"/>
      <c r="B472" s="106"/>
      <c r="C472" s="4">
        <v>43406</v>
      </c>
      <c r="D472" s="55">
        <v>12.06</v>
      </c>
      <c r="E472" s="106"/>
      <c r="F472" s="94">
        <v>43406</v>
      </c>
      <c r="G472" s="55">
        <v>10.78</v>
      </c>
      <c r="H472" s="106"/>
      <c r="I472" s="106"/>
      <c r="J472" s="4">
        <v>43406</v>
      </c>
      <c r="K472" s="147">
        <v>48.730600000000003</v>
      </c>
      <c r="L472" s="355">
        <v>43406</v>
      </c>
      <c r="M472" s="5">
        <v>105.998</v>
      </c>
    </row>
    <row r="473" spans="1:13">
      <c r="A473" s="4"/>
      <c r="B473" s="106"/>
      <c r="C473" s="4">
        <v>43413</v>
      </c>
      <c r="D473" s="55">
        <v>12.27</v>
      </c>
      <c r="E473" s="106"/>
      <c r="F473" s="94">
        <v>43413</v>
      </c>
      <c r="G473" s="55">
        <v>10.78</v>
      </c>
      <c r="H473" s="106"/>
      <c r="I473" s="106"/>
      <c r="J473" s="4">
        <v>43413</v>
      </c>
      <c r="K473" s="147">
        <v>48.915799999999997</v>
      </c>
      <c r="L473" s="355">
        <v>43413</v>
      </c>
      <c r="M473" s="5">
        <v>107.589</v>
      </c>
    </row>
    <row r="474" spans="1:13">
      <c r="A474" s="4"/>
      <c r="B474" s="106"/>
      <c r="C474" s="4">
        <v>43420</v>
      </c>
      <c r="D474" s="55">
        <v>12.35</v>
      </c>
      <c r="E474" s="106"/>
      <c r="F474" s="94">
        <v>43420</v>
      </c>
      <c r="G474" s="55">
        <v>10.72</v>
      </c>
      <c r="H474" s="106"/>
      <c r="I474" s="106"/>
      <c r="J474" s="4">
        <v>43420</v>
      </c>
      <c r="K474" s="147">
        <v>47.342399999999998</v>
      </c>
      <c r="L474" s="355">
        <v>43420</v>
      </c>
      <c r="M474" s="5">
        <v>105.146</v>
      </c>
    </row>
    <row r="475" spans="1:13">
      <c r="A475" s="4"/>
      <c r="B475" s="106"/>
      <c r="C475" s="4">
        <v>43427</v>
      </c>
      <c r="D475" s="55">
        <v>13.18</v>
      </c>
      <c r="E475" s="106"/>
      <c r="F475" s="94">
        <v>43427</v>
      </c>
      <c r="G475" s="55">
        <v>11.1</v>
      </c>
      <c r="H475" s="106"/>
      <c r="I475" s="106"/>
      <c r="J475" s="4">
        <v>43427</v>
      </c>
      <c r="K475" s="147">
        <v>45.544400000000003</v>
      </c>
      <c r="L475" s="355">
        <v>43427</v>
      </c>
      <c r="M475" s="5">
        <v>103.73099999999999</v>
      </c>
    </row>
    <row r="476" spans="1:13">
      <c r="A476" s="4"/>
      <c r="B476" s="106"/>
      <c r="C476" s="4"/>
      <c r="D476" s="150"/>
      <c r="E476" s="106"/>
      <c r="F476" s="94"/>
      <c r="G476" s="150"/>
      <c r="H476" s="106"/>
      <c r="I476" s="106"/>
      <c r="J476" s="8"/>
      <c r="K476" s="5"/>
      <c r="L476" s="8"/>
      <c r="M476" s="5"/>
    </row>
    <row r="477" spans="1:13">
      <c r="A477" s="4"/>
      <c r="B477" s="106"/>
      <c r="C477" s="4"/>
      <c r="D477" s="150"/>
      <c r="E477" s="106"/>
      <c r="F477" s="94"/>
      <c r="G477" s="150"/>
      <c r="H477" s="106"/>
      <c r="I477" s="106"/>
      <c r="J477" s="8"/>
      <c r="K477" s="5"/>
      <c r="L477" s="8"/>
      <c r="M477" s="5"/>
    </row>
    <row r="478" spans="1:13">
      <c r="A478" s="4"/>
      <c r="B478" s="106"/>
      <c r="C478" s="4"/>
      <c r="D478" s="150"/>
      <c r="E478" s="106"/>
      <c r="F478" s="94"/>
      <c r="G478" s="150"/>
      <c r="H478" s="106"/>
      <c r="I478" s="106"/>
      <c r="J478" s="8"/>
      <c r="K478" s="5"/>
      <c r="L478" s="8"/>
      <c r="M478" s="5"/>
    </row>
    <row r="479" spans="1:13">
      <c r="A479" s="4"/>
      <c r="B479" s="106"/>
      <c r="C479" s="4"/>
      <c r="D479" s="150"/>
      <c r="E479" s="106"/>
      <c r="F479" s="94"/>
      <c r="G479" s="150"/>
      <c r="H479" s="106"/>
      <c r="I479" s="106"/>
      <c r="J479" s="8"/>
      <c r="K479" s="5"/>
      <c r="L479" s="8"/>
      <c r="M479" s="5"/>
    </row>
    <row r="480" spans="1:13">
      <c r="A480" s="4"/>
      <c r="B480" s="106"/>
      <c r="C480" s="4"/>
      <c r="D480" s="150"/>
      <c r="E480" s="106"/>
      <c r="F480" s="94"/>
      <c r="G480" s="150"/>
      <c r="H480" s="106"/>
      <c r="I480" s="106"/>
      <c r="J480" s="8"/>
      <c r="K480" s="5"/>
      <c r="L480" s="8"/>
      <c r="M480" s="5"/>
    </row>
    <row r="481" spans="1:13">
      <c r="A481" s="4"/>
      <c r="B481" s="106"/>
      <c r="C481" s="4"/>
      <c r="D481" s="150"/>
      <c r="E481" s="106"/>
      <c r="F481" s="94"/>
      <c r="G481" s="150"/>
      <c r="H481" s="106"/>
      <c r="I481" s="106"/>
      <c r="J481" s="8"/>
      <c r="K481" s="5"/>
      <c r="L481" s="8"/>
      <c r="M481" s="5"/>
    </row>
    <row r="482" spans="1:13">
      <c r="A482" s="4"/>
      <c r="B482" s="106"/>
      <c r="C482" s="4"/>
      <c r="D482" s="150"/>
      <c r="E482" s="106"/>
      <c r="F482" s="94"/>
      <c r="G482" s="150"/>
      <c r="H482" s="106"/>
      <c r="I482" s="106"/>
      <c r="J482" s="8"/>
      <c r="K482" s="5"/>
      <c r="L482" s="8"/>
      <c r="M482" s="5"/>
    </row>
    <row r="483" spans="1:13">
      <c r="A483" s="4"/>
      <c r="B483" s="106"/>
      <c r="C483" s="4"/>
      <c r="D483" s="150"/>
      <c r="E483" s="106"/>
      <c r="F483" s="94"/>
      <c r="G483" s="150"/>
      <c r="H483" s="106"/>
      <c r="I483" s="106"/>
      <c r="J483" s="8"/>
      <c r="K483" s="5"/>
      <c r="L483" s="8"/>
      <c r="M483" s="5"/>
    </row>
    <row r="484" spans="1:13">
      <c r="A484" s="4"/>
      <c r="B484" s="106"/>
      <c r="C484" s="4"/>
      <c r="D484" s="150"/>
      <c r="E484" s="106"/>
      <c r="F484" s="94"/>
      <c r="G484" s="150"/>
      <c r="H484" s="106"/>
      <c r="I484" s="106"/>
      <c r="J484" s="8"/>
      <c r="K484" s="5"/>
      <c r="L484" s="8"/>
      <c r="M484" s="5"/>
    </row>
    <row r="485" spans="1:13">
      <c r="A485" s="4"/>
      <c r="B485" s="106"/>
      <c r="C485" s="4"/>
      <c r="D485" s="150"/>
      <c r="E485" s="106"/>
      <c r="F485" s="94"/>
      <c r="G485" s="150"/>
      <c r="H485" s="106"/>
      <c r="I485" s="106"/>
      <c r="J485" s="8"/>
      <c r="K485" s="5"/>
      <c r="L485" s="8"/>
      <c r="M485" s="5"/>
    </row>
    <row r="486" spans="1:13">
      <c r="A486" s="4"/>
      <c r="B486" s="106"/>
      <c r="C486" s="4"/>
      <c r="D486" s="150"/>
      <c r="E486" s="106"/>
      <c r="F486" s="94"/>
      <c r="G486" s="150"/>
      <c r="H486" s="106"/>
      <c r="I486" s="106"/>
      <c r="J486" s="8"/>
      <c r="K486" s="5"/>
      <c r="L486" s="8"/>
      <c r="M486" s="5"/>
    </row>
    <row r="487" spans="1:13">
      <c r="A487" s="4"/>
      <c r="B487" s="106"/>
      <c r="C487" s="4"/>
      <c r="D487" s="150"/>
      <c r="E487" s="106"/>
      <c r="F487" s="94"/>
      <c r="G487" s="150"/>
      <c r="H487" s="106"/>
      <c r="I487" s="106"/>
      <c r="J487" s="8"/>
      <c r="K487" s="5"/>
      <c r="L487" s="8"/>
      <c r="M487" s="5"/>
    </row>
    <row r="488" spans="1:13">
      <c r="A488" s="4"/>
      <c r="B488" s="106"/>
      <c r="C488" s="4"/>
      <c r="D488" s="150"/>
      <c r="E488" s="106"/>
      <c r="F488" s="94"/>
      <c r="G488" s="150"/>
      <c r="H488" s="106"/>
      <c r="I488" s="106"/>
      <c r="J488" s="8"/>
      <c r="K488" s="5"/>
      <c r="L488" s="8"/>
      <c r="M488" s="5"/>
    </row>
    <row r="489" spans="1:13">
      <c r="A489" s="4"/>
      <c r="B489" s="106"/>
      <c r="C489" s="4"/>
      <c r="D489" s="150"/>
      <c r="E489" s="106"/>
      <c r="F489" s="94"/>
      <c r="G489" s="150"/>
      <c r="H489" s="106"/>
      <c r="I489" s="106"/>
      <c r="J489" s="8"/>
      <c r="K489" s="5"/>
      <c r="L489" s="8"/>
      <c r="M489" s="5"/>
    </row>
    <row r="490" spans="1:13">
      <c r="A490" s="4"/>
      <c r="B490" s="106"/>
      <c r="C490" s="4"/>
      <c r="D490" s="150"/>
      <c r="E490" s="106"/>
      <c r="F490" s="94"/>
      <c r="G490" s="150"/>
      <c r="H490" s="106"/>
      <c r="I490" s="106"/>
      <c r="J490" s="8"/>
      <c r="K490" s="5"/>
      <c r="L490" s="8"/>
      <c r="M490" s="5"/>
    </row>
    <row r="491" spans="1:13">
      <c r="A491" s="4"/>
      <c r="B491" s="106"/>
      <c r="C491" s="4"/>
      <c r="D491" s="150"/>
      <c r="E491" s="106"/>
      <c r="F491" s="94"/>
      <c r="G491" s="150"/>
      <c r="H491" s="106"/>
      <c r="I491" s="106"/>
      <c r="J491" s="8"/>
      <c r="K491" s="5"/>
      <c r="L491" s="8"/>
      <c r="M491" s="5"/>
    </row>
    <row r="492" spans="1:13">
      <c r="A492" s="4"/>
      <c r="B492" s="106"/>
      <c r="C492" s="4"/>
      <c r="D492" s="150"/>
      <c r="E492" s="106"/>
      <c r="F492" s="94"/>
      <c r="G492" s="150"/>
      <c r="H492" s="106"/>
      <c r="I492" s="106"/>
      <c r="J492" s="8"/>
      <c r="K492" s="5"/>
      <c r="L492" s="8"/>
      <c r="M492" s="5"/>
    </row>
    <row r="493" spans="1:13">
      <c r="A493" s="4"/>
      <c r="B493" s="106"/>
      <c r="C493" s="4"/>
      <c r="D493" s="150"/>
      <c r="E493" s="106"/>
      <c r="F493" s="94"/>
      <c r="G493" s="150"/>
      <c r="H493" s="106"/>
      <c r="I493" s="106"/>
      <c r="J493" s="8"/>
      <c r="K493" s="5"/>
      <c r="L493" s="8"/>
      <c r="M493" s="5"/>
    </row>
    <row r="494" spans="1:13">
      <c r="A494" s="4"/>
      <c r="B494" s="106"/>
      <c r="C494" s="4"/>
      <c r="D494" s="150"/>
      <c r="E494" s="106"/>
      <c r="F494" s="94"/>
      <c r="G494" s="150"/>
      <c r="H494" s="106"/>
      <c r="I494" s="106"/>
      <c r="J494" s="8"/>
      <c r="K494" s="5"/>
      <c r="L494" s="8"/>
      <c r="M494" s="5"/>
    </row>
    <row r="495" spans="1:13">
      <c r="A495" s="4"/>
      <c r="B495" s="106"/>
      <c r="C495" s="4"/>
      <c r="D495" s="150"/>
      <c r="E495" s="106"/>
      <c r="F495" s="94"/>
      <c r="G495" s="150"/>
      <c r="H495" s="106"/>
      <c r="I495" s="106"/>
      <c r="J495" s="8"/>
      <c r="K495" s="5"/>
      <c r="L495" s="8"/>
      <c r="M495" s="5"/>
    </row>
    <row r="496" spans="1:13">
      <c r="A496" s="4"/>
      <c r="B496" s="106"/>
      <c r="C496" s="4"/>
      <c r="D496" s="150"/>
      <c r="E496" s="106"/>
      <c r="F496" s="94"/>
      <c r="G496" s="150"/>
      <c r="H496" s="106"/>
      <c r="I496" s="106"/>
      <c r="J496" s="8"/>
      <c r="K496" s="5"/>
      <c r="L496" s="8"/>
      <c r="M496" s="5"/>
    </row>
    <row r="497" spans="1:13">
      <c r="A497" s="4"/>
      <c r="B497" s="106"/>
      <c r="C497" s="4"/>
      <c r="D497" s="150"/>
      <c r="E497" s="106"/>
      <c r="F497" s="94"/>
      <c r="G497" s="150"/>
      <c r="H497" s="106"/>
      <c r="I497" s="106"/>
      <c r="J497" s="8"/>
      <c r="K497" s="5"/>
      <c r="L497" s="8"/>
      <c r="M497" s="5"/>
    </row>
    <row r="498" spans="1:13">
      <c r="A498" s="4"/>
      <c r="B498" s="106"/>
      <c r="C498" s="4"/>
      <c r="D498" s="150"/>
      <c r="E498" s="106"/>
      <c r="F498" s="94"/>
      <c r="G498" s="150"/>
      <c r="H498" s="106"/>
      <c r="I498" s="106"/>
      <c r="J498" s="8"/>
      <c r="K498" s="5"/>
      <c r="L498" s="8"/>
      <c r="M498" s="5"/>
    </row>
    <row r="499" spans="1:13">
      <c r="A499" s="4"/>
      <c r="B499" s="106"/>
      <c r="C499" s="4"/>
      <c r="D499" s="150"/>
      <c r="E499" s="106"/>
      <c r="F499" s="94"/>
      <c r="G499" s="150"/>
      <c r="H499" s="106"/>
      <c r="I499" s="106"/>
      <c r="J499" s="8"/>
      <c r="K499" s="5"/>
      <c r="L499" s="8"/>
      <c r="M499" s="5"/>
    </row>
    <row r="500" spans="1:13">
      <c r="A500" s="4"/>
      <c r="B500" s="106"/>
      <c r="C500" s="4"/>
      <c r="D500" s="150"/>
      <c r="E500" s="106"/>
      <c r="F500" s="94"/>
      <c r="G500" s="150"/>
      <c r="H500" s="106"/>
      <c r="I500" s="106"/>
      <c r="J500" s="8"/>
      <c r="K500" s="5"/>
      <c r="L500" s="8"/>
      <c r="M500" s="5"/>
    </row>
    <row r="501" spans="1:13">
      <c r="A501" s="4"/>
      <c r="B501" s="106"/>
      <c r="C501" s="4"/>
      <c r="D501" s="150"/>
      <c r="E501" s="106"/>
      <c r="F501" s="94"/>
      <c r="G501" s="150"/>
      <c r="H501" s="106"/>
      <c r="I501" s="106"/>
      <c r="J501" s="8"/>
      <c r="K501" s="5"/>
      <c r="L501" s="8"/>
      <c r="M501" s="5"/>
    </row>
    <row r="502" spans="1:13">
      <c r="A502" s="4"/>
      <c r="B502" s="106"/>
      <c r="C502" s="4"/>
      <c r="D502" s="150"/>
      <c r="E502" s="106"/>
      <c r="F502" s="94"/>
      <c r="G502" s="150"/>
      <c r="H502" s="106"/>
      <c r="I502" s="106"/>
      <c r="J502" s="8"/>
      <c r="K502" s="5"/>
      <c r="L502" s="8"/>
      <c r="M502" s="5"/>
    </row>
    <row r="503" spans="1:13">
      <c r="A503" s="4"/>
      <c r="B503" s="106"/>
      <c r="C503" s="4"/>
      <c r="D503" s="150"/>
      <c r="E503" s="106"/>
      <c r="F503" s="94"/>
      <c r="G503" s="150"/>
      <c r="H503" s="106"/>
      <c r="I503" s="106"/>
      <c r="J503" s="8"/>
      <c r="K503" s="5"/>
      <c r="L503" s="8"/>
      <c r="M503" s="5"/>
    </row>
    <row r="504" spans="1:13">
      <c r="A504" s="4"/>
      <c r="B504" s="106"/>
      <c r="C504" s="4"/>
      <c r="D504" s="150"/>
      <c r="E504" s="106"/>
      <c r="F504" s="94"/>
      <c r="G504" s="150"/>
      <c r="H504" s="106"/>
      <c r="I504" s="106"/>
      <c r="J504" s="8"/>
      <c r="K504" s="5"/>
      <c r="L504" s="8"/>
      <c r="M504" s="5"/>
    </row>
    <row r="505" spans="1:13">
      <c r="A505" s="4"/>
      <c r="B505" s="106"/>
      <c r="C505" s="4"/>
      <c r="D505" s="150"/>
      <c r="E505" s="106"/>
      <c r="F505" s="94"/>
      <c r="G505" s="150"/>
      <c r="H505" s="106"/>
      <c r="I505" s="106"/>
      <c r="J505" s="8"/>
      <c r="K505" s="5"/>
      <c r="L505" s="8"/>
      <c r="M505" s="5"/>
    </row>
    <row r="506" spans="1:13">
      <c r="A506" s="4"/>
      <c r="B506" s="106"/>
      <c r="C506" s="4"/>
      <c r="D506" s="150"/>
      <c r="E506" s="106"/>
      <c r="F506" s="94"/>
      <c r="G506" s="150"/>
      <c r="H506" s="106"/>
      <c r="I506" s="106"/>
      <c r="J506" s="8"/>
      <c r="K506" s="5"/>
      <c r="L506" s="8"/>
      <c r="M506" s="5"/>
    </row>
    <row r="507" spans="1:13">
      <c r="A507" s="4"/>
      <c r="B507" s="106"/>
      <c r="C507" s="4"/>
      <c r="D507" s="150"/>
      <c r="E507" s="106"/>
      <c r="F507" s="94"/>
      <c r="G507" s="150"/>
      <c r="H507" s="106"/>
      <c r="I507" s="106"/>
      <c r="J507" s="8"/>
      <c r="K507" s="5"/>
      <c r="L507" s="8"/>
      <c r="M507" s="5"/>
    </row>
    <row r="508" spans="1:13">
      <c r="A508" s="4"/>
      <c r="B508" s="106"/>
      <c r="C508" s="4"/>
      <c r="D508" s="150"/>
      <c r="E508" s="106"/>
      <c r="F508" s="94"/>
      <c r="G508" s="150"/>
      <c r="H508" s="106"/>
      <c r="I508" s="106"/>
      <c r="J508" s="8"/>
      <c r="K508" s="5"/>
      <c r="L508" s="8"/>
      <c r="M508" s="5"/>
    </row>
    <row r="509" spans="1:13">
      <c r="A509" s="4"/>
      <c r="B509" s="106"/>
      <c r="C509" s="4"/>
      <c r="D509" s="150"/>
      <c r="E509" s="106"/>
      <c r="F509" s="94"/>
      <c r="G509" s="150"/>
      <c r="H509" s="106"/>
      <c r="I509" s="106"/>
      <c r="J509" s="8"/>
      <c r="K509" s="5"/>
      <c r="L509" s="8"/>
      <c r="M509" s="5"/>
    </row>
    <row r="510" spans="1:13">
      <c r="A510" s="4"/>
      <c r="B510" s="106"/>
      <c r="C510" s="4"/>
      <c r="D510" s="150"/>
      <c r="E510" s="106"/>
      <c r="F510" s="94"/>
      <c r="G510" s="150"/>
      <c r="H510" s="106"/>
      <c r="I510" s="106"/>
      <c r="J510" s="8"/>
      <c r="K510" s="5"/>
      <c r="L510" s="8"/>
      <c r="M510" s="5"/>
    </row>
    <row r="511" spans="1:13">
      <c r="A511" s="4"/>
      <c r="B511" s="106"/>
      <c r="C511" s="4"/>
      <c r="D511" s="150"/>
      <c r="E511" s="106"/>
      <c r="F511" s="94"/>
      <c r="G511" s="150"/>
      <c r="H511" s="106"/>
      <c r="I511" s="106"/>
      <c r="J511" s="8"/>
      <c r="K511" s="5"/>
      <c r="L511" s="8"/>
      <c r="M511" s="5"/>
    </row>
    <row r="512" spans="1:13">
      <c r="A512" s="4"/>
      <c r="B512" s="106"/>
      <c r="C512" s="4"/>
      <c r="D512" s="150"/>
      <c r="E512" s="106"/>
      <c r="F512" s="94"/>
      <c r="G512" s="150"/>
      <c r="H512" s="106"/>
      <c r="I512" s="106"/>
      <c r="J512" s="8"/>
      <c r="K512" s="5"/>
      <c r="L512" s="8"/>
      <c r="M512" s="5"/>
    </row>
    <row r="513" spans="1:13">
      <c r="A513" s="4"/>
      <c r="B513" s="106"/>
      <c r="C513" s="4"/>
      <c r="D513" s="150"/>
      <c r="E513" s="106"/>
      <c r="F513" s="94"/>
      <c r="G513" s="150"/>
      <c r="H513" s="106"/>
      <c r="I513" s="106"/>
      <c r="J513" s="8"/>
      <c r="K513" s="5"/>
      <c r="L513" s="8"/>
      <c r="M513" s="5"/>
    </row>
    <row r="514" spans="1:13">
      <c r="A514" s="4"/>
      <c r="B514" s="106"/>
      <c r="C514" s="4"/>
      <c r="D514" s="150"/>
      <c r="E514" s="106"/>
      <c r="F514" s="94"/>
      <c r="G514" s="150"/>
      <c r="H514" s="106"/>
      <c r="I514" s="106"/>
      <c r="J514" s="8"/>
      <c r="K514" s="5"/>
      <c r="L514" s="8"/>
      <c r="M514" s="5"/>
    </row>
    <row r="515" spans="1:13">
      <c r="A515" s="4"/>
      <c r="B515" s="106"/>
      <c r="C515" s="4"/>
      <c r="D515" s="150"/>
      <c r="E515" s="106"/>
      <c r="F515" s="94"/>
      <c r="G515" s="150"/>
      <c r="H515" s="106"/>
      <c r="I515" s="106"/>
      <c r="J515" s="8"/>
      <c r="K515" s="5"/>
      <c r="L515" s="8"/>
      <c r="M515" s="5"/>
    </row>
    <row r="516" spans="1:13">
      <c r="A516" s="4"/>
      <c r="B516" s="106"/>
      <c r="C516" s="4"/>
      <c r="D516" s="150"/>
      <c r="E516" s="106"/>
      <c r="F516" s="94"/>
      <c r="G516" s="150"/>
      <c r="H516" s="106"/>
      <c r="I516" s="106"/>
      <c r="J516" s="8"/>
      <c r="K516" s="5"/>
      <c r="L516" s="8"/>
      <c r="M516" s="5"/>
    </row>
    <row r="517" spans="1:13">
      <c r="A517" s="4"/>
      <c r="B517" s="106"/>
      <c r="C517" s="4"/>
      <c r="D517" s="150"/>
      <c r="E517" s="106"/>
      <c r="F517" s="94"/>
      <c r="G517" s="150"/>
      <c r="H517" s="106"/>
      <c r="I517" s="106"/>
      <c r="J517" s="8"/>
      <c r="K517" s="5"/>
      <c r="L517" s="8"/>
      <c r="M517" s="5"/>
    </row>
    <row r="518" spans="1:13">
      <c r="A518" s="4"/>
      <c r="B518" s="106"/>
      <c r="C518" s="4"/>
      <c r="D518" s="150"/>
      <c r="E518" s="106"/>
      <c r="F518" s="94"/>
      <c r="G518" s="150"/>
      <c r="H518" s="106"/>
      <c r="I518" s="106"/>
      <c r="J518" s="8"/>
      <c r="K518" s="5"/>
      <c r="L518" s="8"/>
      <c r="M518" s="5"/>
    </row>
    <row r="519" spans="1:13">
      <c r="A519" s="4"/>
      <c r="B519" s="106"/>
      <c r="C519" s="4"/>
      <c r="D519" s="150"/>
      <c r="E519" s="106"/>
      <c r="F519" s="94"/>
      <c r="G519" s="150"/>
      <c r="H519" s="106"/>
      <c r="I519" s="106"/>
      <c r="J519" s="8"/>
      <c r="K519" s="5"/>
      <c r="L519" s="8"/>
      <c r="M519" s="5"/>
    </row>
    <row r="520" spans="1:13">
      <c r="A520" s="4"/>
      <c r="B520" s="106"/>
      <c r="C520" s="4"/>
      <c r="D520" s="150"/>
      <c r="E520" s="106"/>
      <c r="F520" s="94"/>
      <c r="G520" s="150"/>
      <c r="H520" s="106"/>
      <c r="I520" s="106"/>
      <c r="J520" s="8"/>
      <c r="K520" s="5"/>
      <c r="L520" s="8"/>
      <c r="M520" s="5"/>
    </row>
    <row r="521" spans="1:13">
      <c r="A521" s="4"/>
      <c r="B521" s="106"/>
      <c r="C521" s="4"/>
      <c r="D521" s="150"/>
      <c r="E521" s="106"/>
      <c r="F521" s="94"/>
      <c r="G521" s="150"/>
      <c r="H521" s="106"/>
      <c r="I521" s="106"/>
      <c r="J521" s="8"/>
      <c r="K521" s="5"/>
      <c r="L521" s="8"/>
      <c r="M521" s="5"/>
    </row>
    <row r="522" spans="1:13">
      <c r="A522" s="4"/>
      <c r="B522" s="106"/>
      <c r="C522" s="4"/>
      <c r="D522" s="150"/>
      <c r="E522" s="106"/>
      <c r="F522" s="94"/>
      <c r="G522" s="150"/>
      <c r="H522" s="106"/>
      <c r="I522" s="106"/>
      <c r="J522" s="8"/>
      <c r="K522" s="5"/>
      <c r="L522" s="8"/>
      <c r="M522" s="5"/>
    </row>
    <row r="523" spans="1:13">
      <c r="A523" s="4"/>
      <c r="B523" s="106"/>
      <c r="C523" s="4"/>
      <c r="D523" s="150"/>
      <c r="E523" s="106"/>
      <c r="F523" s="94"/>
      <c r="G523" s="150"/>
      <c r="H523" s="106"/>
      <c r="I523" s="106"/>
      <c r="J523" s="8"/>
      <c r="K523" s="5"/>
      <c r="L523" s="8"/>
      <c r="M523" s="5"/>
    </row>
    <row r="524" spans="1:13">
      <c r="A524" s="4"/>
      <c r="B524" s="106"/>
      <c r="C524" s="4"/>
      <c r="D524" s="150"/>
      <c r="E524" s="106"/>
      <c r="F524" s="94"/>
      <c r="G524" s="150"/>
      <c r="H524" s="106"/>
      <c r="I524" s="106"/>
      <c r="J524" s="8"/>
      <c r="K524" s="5"/>
      <c r="L524" s="8"/>
      <c r="M524" s="5"/>
    </row>
    <row r="525" spans="1:13">
      <c r="A525" s="4"/>
      <c r="B525" s="106"/>
      <c r="C525" s="4"/>
      <c r="D525" s="150"/>
      <c r="E525" s="106"/>
      <c r="F525" s="94"/>
      <c r="G525" s="150"/>
      <c r="H525" s="106"/>
      <c r="I525" s="106"/>
      <c r="J525" s="8"/>
      <c r="K525" s="5"/>
      <c r="L525" s="8"/>
      <c r="M525" s="5"/>
    </row>
    <row r="526" spans="1:13">
      <c r="A526" s="4"/>
      <c r="B526" s="106"/>
      <c r="C526" s="4"/>
      <c r="D526" s="150"/>
      <c r="E526" s="106"/>
      <c r="F526" s="94"/>
      <c r="G526" s="150"/>
      <c r="H526" s="106"/>
      <c r="I526" s="106"/>
      <c r="J526" s="8"/>
      <c r="K526" s="5"/>
      <c r="L526" s="8"/>
      <c r="M526" s="5"/>
    </row>
    <row r="527" spans="1:13">
      <c r="A527" s="4"/>
      <c r="B527" s="106"/>
      <c r="C527" s="4"/>
      <c r="D527" s="150"/>
      <c r="E527" s="106"/>
      <c r="F527" s="94"/>
      <c r="G527" s="150"/>
      <c r="H527" s="106"/>
      <c r="I527" s="106"/>
      <c r="J527" s="8"/>
      <c r="K527" s="5"/>
      <c r="L527" s="8"/>
      <c r="M527" s="5"/>
    </row>
    <row r="528" spans="1:13">
      <c r="A528" s="4"/>
      <c r="B528" s="106"/>
      <c r="C528" s="4"/>
      <c r="D528" s="150"/>
      <c r="E528" s="106"/>
      <c r="F528" s="94"/>
      <c r="G528" s="150"/>
      <c r="H528" s="106"/>
      <c r="I528" s="106"/>
      <c r="J528" s="8"/>
      <c r="K528" s="5"/>
      <c r="L528" s="8"/>
      <c r="M528" s="5"/>
    </row>
    <row r="529" spans="1:13">
      <c r="A529" s="4"/>
      <c r="B529" s="106"/>
      <c r="C529" s="4"/>
      <c r="D529" s="150"/>
      <c r="E529" s="106"/>
      <c r="F529" s="94"/>
      <c r="G529" s="150"/>
      <c r="H529" s="106"/>
      <c r="I529" s="106"/>
      <c r="J529" s="8"/>
      <c r="K529" s="5"/>
      <c r="L529" s="8"/>
      <c r="M529" s="5"/>
    </row>
    <row r="530" spans="1:13">
      <c r="A530" s="4"/>
      <c r="B530" s="106"/>
      <c r="C530" s="4"/>
      <c r="D530" s="150"/>
      <c r="E530" s="106"/>
      <c r="F530" s="94"/>
      <c r="G530" s="150"/>
      <c r="H530" s="106"/>
      <c r="I530" s="106"/>
      <c r="J530" s="8"/>
      <c r="K530" s="5"/>
      <c r="L530" s="8"/>
      <c r="M530" s="5"/>
    </row>
    <row r="531" spans="1:13">
      <c r="A531" s="4"/>
      <c r="B531" s="106"/>
      <c r="C531" s="4"/>
      <c r="D531" s="150"/>
      <c r="E531" s="106"/>
      <c r="F531" s="94"/>
      <c r="G531" s="150"/>
      <c r="H531" s="106"/>
      <c r="I531" s="106"/>
      <c r="J531" s="8"/>
      <c r="K531" s="5"/>
      <c r="L531" s="8"/>
      <c r="M531" s="5"/>
    </row>
    <row r="532" spans="1:13">
      <c r="A532" s="4"/>
      <c r="B532" s="106"/>
      <c r="C532" s="4"/>
      <c r="D532" s="150"/>
      <c r="E532" s="106"/>
      <c r="F532" s="94"/>
      <c r="G532" s="150"/>
      <c r="H532" s="106"/>
      <c r="I532" s="106"/>
      <c r="J532" s="8"/>
      <c r="K532" s="5"/>
      <c r="L532" s="8"/>
      <c r="M532" s="5"/>
    </row>
    <row r="533" spans="1:13">
      <c r="A533" s="4"/>
      <c r="B533" s="106"/>
      <c r="C533" s="4"/>
      <c r="D533" s="150"/>
      <c r="E533" s="106"/>
      <c r="F533" s="94"/>
      <c r="G533" s="150"/>
      <c r="H533" s="106"/>
      <c r="I533" s="106"/>
      <c r="J533" s="8"/>
      <c r="K533" s="5"/>
      <c r="L533" s="8"/>
      <c r="M533" s="5"/>
    </row>
    <row r="534" spans="1:13">
      <c r="A534" s="4"/>
      <c r="B534" s="106"/>
      <c r="C534" s="4"/>
      <c r="D534" s="150"/>
      <c r="E534" s="106"/>
      <c r="F534" s="94"/>
      <c r="G534" s="150"/>
      <c r="H534" s="106"/>
      <c r="I534" s="106"/>
      <c r="J534" s="8"/>
      <c r="K534" s="5"/>
      <c r="L534" s="8"/>
      <c r="M534" s="5"/>
    </row>
    <row r="535" spans="1:13">
      <c r="A535" s="4"/>
      <c r="B535" s="106"/>
      <c r="C535" s="4"/>
      <c r="D535" s="150"/>
      <c r="E535" s="106"/>
      <c r="F535" s="94"/>
      <c r="G535" s="150"/>
      <c r="H535" s="106"/>
      <c r="I535" s="106"/>
      <c r="J535" s="8"/>
      <c r="K535" s="5"/>
      <c r="L535" s="8"/>
      <c r="M535" s="5"/>
    </row>
    <row r="536" spans="1:13">
      <c r="A536" s="4"/>
      <c r="B536" s="106"/>
      <c r="C536" s="4"/>
      <c r="D536" s="150"/>
      <c r="E536" s="106"/>
      <c r="F536" s="94"/>
      <c r="G536" s="150"/>
      <c r="H536" s="106"/>
      <c r="I536" s="106"/>
      <c r="J536" s="8"/>
      <c r="K536" s="5"/>
      <c r="L536" s="8"/>
      <c r="M536" s="5"/>
    </row>
    <row r="537" spans="1:13">
      <c r="A537" s="4"/>
      <c r="B537" s="106"/>
      <c r="C537" s="4"/>
      <c r="D537" s="150"/>
      <c r="E537" s="106"/>
      <c r="F537" s="94"/>
      <c r="G537" s="150"/>
      <c r="H537" s="106"/>
      <c r="I537" s="106"/>
      <c r="J537" s="8"/>
      <c r="K537" s="5"/>
      <c r="L537" s="8"/>
      <c r="M537" s="5"/>
    </row>
    <row r="538" spans="1:13">
      <c r="A538" s="4"/>
      <c r="B538" s="106"/>
      <c r="C538" s="4"/>
      <c r="D538" s="150"/>
      <c r="E538" s="106"/>
      <c r="F538" s="94"/>
      <c r="G538" s="150"/>
      <c r="H538" s="106"/>
      <c r="I538" s="106"/>
      <c r="J538" s="8"/>
      <c r="K538" s="5"/>
      <c r="L538" s="8"/>
      <c r="M538" s="5"/>
    </row>
    <row r="539" spans="1:13">
      <c r="A539" s="4"/>
      <c r="B539" s="106"/>
      <c r="C539" s="4"/>
      <c r="D539" s="150"/>
      <c r="E539" s="106"/>
      <c r="F539" s="94"/>
      <c r="G539" s="150"/>
      <c r="H539" s="106"/>
      <c r="I539" s="106"/>
      <c r="J539" s="8"/>
      <c r="K539" s="5"/>
      <c r="L539" s="8"/>
      <c r="M539" s="5"/>
    </row>
    <row r="540" spans="1:13">
      <c r="A540" s="4"/>
      <c r="B540" s="106"/>
      <c r="C540" s="4"/>
      <c r="D540" s="150"/>
      <c r="E540" s="106"/>
      <c r="F540" s="94"/>
      <c r="G540" s="150"/>
      <c r="H540" s="106"/>
      <c r="I540" s="106"/>
      <c r="J540" s="8"/>
      <c r="K540" s="5"/>
      <c r="L540" s="8"/>
      <c r="M540" s="5"/>
    </row>
    <row r="541" spans="1:13">
      <c r="A541" s="4"/>
      <c r="B541" s="106"/>
      <c r="C541" s="4"/>
      <c r="D541" s="150"/>
      <c r="E541" s="106"/>
      <c r="F541" s="94"/>
      <c r="G541" s="150"/>
      <c r="H541" s="106"/>
      <c r="I541" s="106"/>
      <c r="J541" s="8"/>
      <c r="K541" s="5"/>
      <c r="L541" s="8"/>
      <c r="M541" s="5"/>
    </row>
    <row r="542" spans="1:13">
      <c r="A542" s="4"/>
      <c r="B542" s="106"/>
      <c r="C542" s="4"/>
      <c r="D542" s="150"/>
      <c r="E542" s="106"/>
      <c r="F542" s="94"/>
      <c r="G542" s="150"/>
      <c r="H542" s="106"/>
      <c r="I542" s="106"/>
      <c r="J542" s="8"/>
      <c r="K542" s="5"/>
      <c r="L542" s="8"/>
      <c r="M542" s="5"/>
    </row>
    <row r="543" spans="1:13">
      <c r="A543" s="4"/>
      <c r="B543" s="106"/>
      <c r="C543" s="4"/>
      <c r="D543" s="150"/>
      <c r="E543" s="106"/>
      <c r="F543" s="94"/>
      <c r="G543" s="150"/>
      <c r="H543" s="106"/>
      <c r="I543" s="106"/>
      <c r="J543" s="8"/>
      <c r="K543" s="5"/>
      <c r="L543" s="8"/>
      <c r="M543" s="5"/>
    </row>
    <row r="544" spans="1:13">
      <c r="A544" s="4"/>
      <c r="B544" s="106"/>
      <c r="C544" s="4"/>
      <c r="D544" s="150"/>
      <c r="E544" s="106"/>
      <c r="F544" s="94"/>
      <c r="G544" s="150"/>
      <c r="H544" s="106"/>
      <c r="I544" s="106"/>
      <c r="J544" s="8"/>
      <c r="K544" s="5"/>
      <c r="L544" s="8"/>
      <c r="M544" s="5"/>
    </row>
    <row r="545" spans="1:13">
      <c r="A545" s="4"/>
      <c r="B545" s="106"/>
      <c r="C545" s="4"/>
      <c r="D545" s="150"/>
      <c r="E545" s="106"/>
      <c r="F545" s="94"/>
      <c r="G545" s="150"/>
      <c r="H545" s="106"/>
      <c r="I545" s="106"/>
      <c r="J545" s="8"/>
      <c r="K545" s="5"/>
      <c r="L545" s="8"/>
      <c r="M545" s="5"/>
    </row>
    <row r="546" spans="1:13">
      <c r="A546" s="4"/>
      <c r="B546" s="106"/>
      <c r="C546" s="4"/>
      <c r="D546" s="150"/>
      <c r="E546" s="106"/>
      <c r="F546" s="94"/>
      <c r="G546" s="150"/>
      <c r="H546" s="106"/>
      <c r="I546" s="106"/>
      <c r="J546" s="8"/>
      <c r="K546" s="5"/>
      <c r="L546" s="8"/>
      <c r="M546" s="5"/>
    </row>
    <row r="547" spans="1:13">
      <c r="A547" s="4"/>
      <c r="B547" s="106"/>
      <c r="C547" s="4"/>
      <c r="D547" s="150"/>
      <c r="E547" s="106"/>
      <c r="F547" s="94"/>
      <c r="G547" s="150"/>
      <c r="H547" s="106"/>
      <c r="I547" s="106"/>
      <c r="J547" s="8"/>
      <c r="K547" s="5"/>
      <c r="L547" s="8"/>
      <c r="M547" s="5"/>
    </row>
    <row r="548" spans="1:13">
      <c r="A548" s="4"/>
      <c r="B548" s="106"/>
      <c r="C548" s="4"/>
      <c r="D548" s="150"/>
      <c r="E548" s="106"/>
      <c r="F548" s="94"/>
      <c r="G548" s="150"/>
      <c r="H548" s="106"/>
      <c r="I548" s="106"/>
      <c r="J548" s="8"/>
      <c r="K548" s="5"/>
      <c r="L548" s="8"/>
      <c r="M548" s="5"/>
    </row>
    <row r="549" spans="1:13">
      <c r="A549" s="4"/>
      <c r="B549" s="106"/>
      <c r="C549" s="4"/>
      <c r="D549" s="150"/>
      <c r="E549" s="106"/>
      <c r="F549" s="94"/>
      <c r="G549" s="150"/>
      <c r="H549" s="106"/>
      <c r="I549" s="106"/>
      <c r="J549" s="8"/>
      <c r="K549" s="5"/>
      <c r="L549" s="8"/>
      <c r="M549" s="5"/>
    </row>
    <row r="550" spans="1:13">
      <c r="A550" s="4"/>
      <c r="B550" s="106"/>
      <c r="C550" s="4"/>
      <c r="D550" s="150"/>
      <c r="E550" s="106"/>
      <c r="F550" s="94"/>
      <c r="G550" s="150"/>
      <c r="H550" s="106"/>
      <c r="I550" s="106"/>
      <c r="J550" s="8"/>
      <c r="K550" s="5"/>
      <c r="L550" s="8"/>
      <c r="M550" s="5"/>
    </row>
    <row r="551" spans="1:13">
      <c r="A551" s="4"/>
      <c r="B551" s="106"/>
      <c r="C551" s="4"/>
      <c r="D551" s="150"/>
      <c r="E551" s="106"/>
      <c r="F551" s="94"/>
      <c r="G551" s="150"/>
      <c r="H551" s="106"/>
      <c r="I551" s="106"/>
      <c r="J551" s="8"/>
      <c r="K551" s="5"/>
      <c r="L551" s="8"/>
      <c r="M551" s="5"/>
    </row>
    <row r="552" spans="1:13">
      <c r="A552" s="4"/>
      <c r="B552" s="106"/>
      <c r="C552" s="4"/>
      <c r="D552" s="150"/>
      <c r="E552" s="106"/>
      <c r="F552" s="94"/>
      <c r="G552" s="150"/>
      <c r="H552" s="106"/>
      <c r="I552" s="106"/>
      <c r="J552" s="8"/>
      <c r="K552" s="5"/>
      <c r="L552" s="8"/>
      <c r="M552" s="5"/>
    </row>
    <row r="553" spans="1:13">
      <c r="A553" s="4"/>
      <c r="B553" s="106"/>
      <c r="C553" s="4"/>
      <c r="D553" s="150"/>
      <c r="E553" s="106"/>
      <c r="F553" s="94"/>
      <c r="G553" s="150"/>
      <c r="H553" s="106"/>
      <c r="I553" s="106"/>
      <c r="J553" s="8"/>
      <c r="K553" s="5"/>
      <c r="L553" s="8"/>
      <c r="M553" s="5"/>
    </row>
    <row r="554" spans="1:13">
      <c r="A554" s="4"/>
      <c r="B554" s="106"/>
      <c r="C554" s="4"/>
      <c r="D554" s="150"/>
      <c r="E554" s="106"/>
      <c r="F554" s="94"/>
      <c r="G554" s="150"/>
      <c r="H554" s="106"/>
      <c r="I554" s="106"/>
      <c r="J554" s="8"/>
      <c r="K554" s="5"/>
      <c r="L554" s="8"/>
      <c r="M554" s="5"/>
    </row>
    <row r="555" spans="1:13">
      <c r="A555" s="4"/>
      <c r="B555" s="106"/>
      <c r="C555" s="4"/>
      <c r="D555" s="150"/>
      <c r="E555" s="106"/>
      <c r="F555" s="94"/>
      <c r="G555" s="150"/>
      <c r="H555" s="106"/>
      <c r="I555" s="106"/>
      <c r="J555" s="8"/>
      <c r="K555" s="5"/>
      <c r="L555" s="8"/>
      <c r="M555" s="5"/>
    </row>
    <row r="556" spans="1:13">
      <c r="A556" s="4"/>
      <c r="B556" s="106"/>
      <c r="C556" s="4"/>
      <c r="D556" s="150"/>
      <c r="E556" s="106"/>
      <c r="F556" s="94"/>
      <c r="G556" s="150"/>
      <c r="H556" s="106"/>
      <c r="I556" s="106"/>
      <c r="J556" s="8"/>
      <c r="K556" s="5"/>
      <c r="L556" s="8"/>
      <c r="M556" s="5"/>
    </row>
    <row r="557" spans="1:13">
      <c r="A557" s="4"/>
      <c r="B557" s="106"/>
      <c r="C557" s="4"/>
      <c r="D557" s="150"/>
      <c r="E557" s="106"/>
      <c r="F557" s="94"/>
      <c r="G557" s="150"/>
      <c r="H557" s="106"/>
      <c r="I557" s="106"/>
      <c r="J557" s="8"/>
      <c r="K557" s="5"/>
      <c r="L557" s="8"/>
      <c r="M557" s="5"/>
    </row>
    <row r="558" spans="1:13">
      <c r="A558" s="4"/>
      <c r="B558" s="106"/>
      <c r="C558" s="4"/>
      <c r="D558" s="150"/>
      <c r="E558" s="106"/>
      <c r="F558" s="94"/>
      <c r="G558" s="150"/>
      <c r="H558" s="106"/>
      <c r="I558" s="106"/>
      <c r="J558" s="8"/>
      <c r="K558" s="5"/>
      <c r="L558" s="8"/>
      <c r="M558" s="5"/>
    </row>
    <row r="559" spans="1:13">
      <c r="A559" s="4"/>
      <c r="B559" s="106"/>
      <c r="C559" s="4"/>
      <c r="D559" s="150"/>
      <c r="E559" s="106"/>
      <c r="F559" s="94"/>
      <c r="G559" s="150"/>
      <c r="H559" s="106"/>
      <c r="I559" s="106"/>
      <c r="J559" s="8"/>
      <c r="K559" s="5"/>
      <c r="L559" s="8"/>
      <c r="M559" s="5"/>
    </row>
    <row r="560" spans="1:13">
      <c r="A560" s="4"/>
      <c r="B560" s="106"/>
      <c r="C560" s="4"/>
      <c r="D560" s="150"/>
      <c r="E560" s="106"/>
      <c r="F560" s="94"/>
      <c r="G560" s="150"/>
      <c r="H560" s="106"/>
      <c r="I560" s="106"/>
      <c r="J560" s="8"/>
      <c r="K560" s="5"/>
      <c r="L560" s="8"/>
      <c r="M560" s="5"/>
    </row>
    <row r="561" spans="1:13">
      <c r="A561" s="4"/>
      <c r="B561" s="106"/>
      <c r="C561" s="4"/>
      <c r="D561" s="150"/>
      <c r="E561" s="106"/>
      <c r="F561" s="94"/>
      <c r="G561" s="150"/>
      <c r="H561" s="106"/>
      <c r="I561" s="106"/>
      <c r="J561" s="8"/>
      <c r="K561" s="5"/>
      <c r="L561" s="8"/>
      <c r="M561" s="5"/>
    </row>
    <row r="562" spans="1:13">
      <c r="A562" s="4"/>
      <c r="B562" s="106"/>
      <c r="C562" s="4"/>
      <c r="D562" s="150"/>
      <c r="E562" s="106"/>
      <c r="F562" s="94"/>
      <c r="G562" s="150"/>
      <c r="H562" s="106"/>
      <c r="I562" s="106"/>
      <c r="J562" s="8"/>
      <c r="K562" s="5"/>
      <c r="L562" s="8"/>
      <c r="M562" s="5"/>
    </row>
    <row r="563" spans="1:13">
      <c r="A563" s="4"/>
      <c r="B563" s="106"/>
      <c r="C563" s="4"/>
      <c r="D563" s="150"/>
      <c r="E563" s="106"/>
      <c r="F563" s="94"/>
      <c r="G563" s="150"/>
      <c r="H563" s="106"/>
      <c r="I563" s="106"/>
      <c r="J563" s="8"/>
      <c r="K563" s="5"/>
      <c r="L563" s="8"/>
      <c r="M563" s="5"/>
    </row>
    <row r="564" spans="1:13">
      <c r="A564" s="4"/>
      <c r="B564" s="106"/>
      <c r="C564" s="4"/>
      <c r="D564" s="150"/>
      <c r="E564" s="106"/>
      <c r="F564" s="94"/>
      <c r="G564" s="150"/>
      <c r="H564" s="106"/>
      <c r="I564" s="106"/>
      <c r="J564" s="8"/>
      <c r="K564" s="5"/>
      <c r="L564" s="8"/>
      <c r="M564" s="5"/>
    </row>
    <row r="565" spans="1:13">
      <c r="A565" s="4"/>
      <c r="B565" s="106"/>
      <c r="C565" s="4"/>
      <c r="D565" s="150"/>
      <c r="E565" s="106"/>
      <c r="F565" s="94"/>
      <c r="G565" s="150"/>
      <c r="H565" s="106"/>
      <c r="I565" s="106"/>
      <c r="J565" s="8"/>
      <c r="K565" s="5"/>
      <c r="L565" s="8"/>
      <c r="M565" s="5"/>
    </row>
    <row r="566" spans="1:13">
      <c r="A566" s="4"/>
      <c r="B566" s="106"/>
      <c r="C566" s="4"/>
      <c r="D566" s="150"/>
      <c r="E566" s="106"/>
      <c r="F566" s="94"/>
      <c r="G566" s="150"/>
      <c r="H566" s="106"/>
      <c r="I566" s="106"/>
      <c r="J566" s="8"/>
      <c r="K566" s="5"/>
      <c r="L566" s="8"/>
      <c r="M566" s="5"/>
    </row>
    <row r="567" spans="1:13">
      <c r="A567" s="4"/>
      <c r="B567" s="106"/>
      <c r="C567" s="4"/>
      <c r="D567" s="150"/>
      <c r="E567" s="106"/>
      <c r="F567" s="94"/>
      <c r="G567" s="150"/>
      <c r="H567" s="106"/>
      <c r="I567" s="106"/>
      <c r="J567" s="8"/>
      <c r="K567" s="5"/>
      <c r="L567" s="8"/>
      <c r="M567" s="5"/>
    </row>
    <row r="568" spans="1:13">
      <c r="A568" s="4"/>
      <c r="B568" s="106"/>
      <c r="C568" s="4"/>
      <c r="D568" s="150"/>
      <c r="E568" s="106"/>
      <c r="F568" s="94"/>
      <c r="G568" s="150"/>
      <c r="H568" s="106"/>
      <c r="I568" s="106"/>
      <c r="J568" s="8"/>
      <c r="K568" s="5"/>
      <c r="L568" s="8"/>
      <c r="M568" s="5"/>
    </row>
    <row r="569" spans="1:13">
      <c r="A569" s="4"/>
      <c r="B569" s="106"/>
      <c r="C569" s="4"/>
      <c r="D569" s="150"/>
      <c r="E569" s="106"/>
      <c r="F569" s="94"/>
      <c r="G569" s="150"/>
      <c r="H569" s="106"/>
      <c r="I569" s="106"/>
      <c r="J569" s="8"/>
      <c r="K569" s="5"/>
      <c r="L569" s="8"/>
      <c r="M569" s="5"/>
    </row>
    <row r="570" spans="1:13">
      <c r="A570" s="4"/>
      <c r="B570" s="106"/>
      <c r="C570" s="4"/>
      <c r="D570" s="150"/>
      <c r="E570" s="106"/>
      <c r="F570" s="94"/>
      <c r="G570" s="150"/>
      <c r="H570" s="106"/>
      <c r="I570" s="106"/>
      <c r="J570" s="8"/>
      <c r="K570" s="5"/>
      <c r="L570" s="8"/>
      <c r="M570" s="5"/>
    </row>
    <row r="571" spans="1:13">
      <c r="A571" s="4"/>
      <c r="B571" s="106"/>
      <c r="C571" s="4"/>
      <c r="D571" s="150"/>
      <c r="E571" s="106"/>
      <c r="F571" s="94"/>
      <c r="G571" s="150"/>
      <c r="H571" s="106"/>
      <c r="I571" s="106"/>
      <c r="J571" s="8"/>
      <c r="K571" s="5"/>
      <c r="L571" s="8"/>
      <c r="M571" s="5"/>
    </row>
    <row r="572" spans="1:13">
      <c r="A572" s="4"/>
      <c r="B572" s="106"/>
      <c r="C572" s="4"/>
      <c r="D572" s="150"/>
      <c r="E572" s="106"/>
      <c r="F572" s="94"/>
      <c r="G572" s="150"/>
      <c r="H572" s="106"/>
      <c r="I572" s="106"/>
      <c r="J572" s="8"/>
      <c r="K572" s="5"/>
      <c r="L572" s="8"/>
      <c r="M572" s="5"/>
    </row>
    <row r="573" spans="1:13">
      <c r="A573" s="4"/>
      <c r="B573" s="106"/>
      <c r="C573" s="4"/>
      <c r="D573" s="150"/>
      <c r="E573" s="106"/>
      <c r="F573" s="94"/>
      <c r="G573" s="150"/>
      <c r="H573" s="106"/>
      <c r="I573" s="106"/>
      <c r="J573" s="8"/>
      <c r="K573" s="5"/>
      <c r="L573" s="8"/>
      <c r="M573" s="5"/>
    </row>
    <row r="574" spans="1:13">
      <c r="A574" s="4"/>
      <c r="B574" s="106"/>
      <c r="C574" s="4"/>
      <c r="D574" s="150"/>
      <c r="E574" s="106"/>
      <c r="F574" s="94"/>
      <c r="G574" s="150"/>
      <c r="H574" s="106"/>
      <c r="I574" s="106"/>
      <c r="J574" s="8"/>
      <c r="K574" s="5"/>
      <c r="L574" s="8"/>
      <c r="M574" s="5"/>
    </row>
    <row r="575" spans="1:13">
      <c r="A575" s="4"/>
      <c r="B575" s="106"/>
      <c r="C575" s="4"/>
      <c r="D575" s="150"/>
      <c r="E575" s="106"/>
      <c r="F575" s="94"/>
      <c r="G575" s="150"/>
      <c r="H575" s="106"/>
      <c r="I575" s="106"/>
      <c r="J575" s="8"/>
      <c r="K575" s="5"/>
      <c r="L575" s="8"/>
      <c r="M575" s="5"/>
    </row>
    <row r="576" spans="1:13">
      <c r="A576" s="4"/>
      <c r="B576" s="106"/>
      <c r="C576" s="4"/>
      <c r="D576" s="150"/>
      <c r="E576" s="106"/>
      <c r="F576" s="94"/>
      <c r="G576" s="150"/>
      <c r="H576" s="106"/>
      <c r="I576" s="106"/>
      <c r="J576" s="8"/>
      <c r="K576" s="5"/>
      <c r="L576" s="8"/>
      <c r="M576" s="5"/>
    </row>
    <row r="577" spans="1:13">
      <c r="A577" s="4"/>
      <c r="B577" s="106"/>
      <c r="C577" s="4"/>
      <c r="D577" s="150"/>
      <c r="E577" s="106"/>
      <c r="F577" s="94"/>
      <c r="G577" s="150"/>
      <c r="H577" s="106"/>
      <c r="I577" s="106"/>
      <c r="J577" s="8"/>
      <c r="K577" s="5"/>
      <c r="L577" s="8"/>
      <c r="M577" s="5"/>
    </row>
    <row r="578" spans="1:13">
      <c r="A578" s="4"/>
      <c r="B578" s="106"/>
      <c r="C578" s="4"/>
      <c r="D578" s="150"/>
      <c r="E578" s="106"/>
      <c r="F578" s="94"/>
      <c r="G578" s="150"/>
      <c r="H578" s="106"/>
      <c r="I578" s="106"/>
      <c r="J578" s="8"/>
      <c r="K578" s="5"/>
      <c r="L578" s="8"/>
      <c r="M578" s="5"/>
    </row>
    <row r="579" spans="1:13">
      <c r="A579" s="4"/>
      <c r="B579" s="106"/>
      <c r="C579" s="4"/>
      <c r="D579" s="150"/>
      <c r="E579" s="106"/>
      <c r="F579" s="94"/>
      <c r="G579" s="150"/>
      <c r="H579" s="106"/>
      <c r="I579" s="106"/>
      <c r="J579" s="8"/>
      <c r="K579" s="5"/>
      <c r="L579" s="8"/>
      <c r="M579" s="5"/>
    </row>
    <row r="580" spans="1:13">
      <c r="A580" s="4"/>
      <c r="B580" s="106"/>
      <c r="C580" s="4"/>
      <c r="D580" s="150"/>
      <c r="E580" s="106"/>
      <c r="F580" s="94"/>
      <c r="G580" s="150"/>
      <c r="H580" s="106"/>
      <c r="I580" s="106"/>
      <c r="J580" s="8"/>
      <c r="K580" s="5"/>
      <c r="L580" s="8"/>
      <c r="M580" s="5"/>
    </row>
    <row r="581" spans="1:13">
      <c r="A581" s="4"/>
      <c r="B581" s="106"/>
      <c r="C581" s="4"/>
      <c r="D581" s="150"/>
      <c r="E581" s="106"/>
      <c r="F581" s="94"/>
      <c r="G581" s="150"/>
      <c r="H581" s="106"/>
      <c r="I581" s="106"/>
      <c r="J581" s="8"/>
      <c r="K581" s="5"/>
      <c r="L581" s="8"/>
      <c r="M581" s="5"/>
    </row>
    <row r="582" spans="1:13">
      <c r="A582" s="4"/>
      <c r="B582" s="106"/>
      <c r="C582" s="4"/>
      <c r="D582" s="150"/>
      <c r="E582" s="106"/>
      <c r="F582" s="94"/>
      <c r="G582" s="150"/>
      <c r="H582" s="106"/>
      <c r="I582" s="106"/>
      <c r="J582" s="8"/>
      <c r="K582" s="5"/>
      <c r="L582" s="8"/>
      <c r="M582" s="5"/>
    </row>
    <row r="583" spans="1:13">
      <c r="A583" s="4"/>
      <c r="B583" s="106"/>
      <c r="C583" s="4"/>
      <c r="D583" s="150"/>
      <c r="E583" s="106"/>
      <c r="F583" s="94"/>
      <c r="G583" s="150"/>
      <c r="H583" s="106"/>
      <c r="I583" s="106"/>
      <c r="J583" s="8"/>
      <c r="K583" s="5"/>
      <c r="L583" s="8"/>
      <c r="M583" s="5"/>
    </row>
    <row r="584" spans="1:13">
      <c r="A584" s="4"/>
      <c r="B584" s="106"/>
      <c r="C584" s="4"/>
      <c r="D584" s="150"/>
      <c r="E584" s="106"/>
      <c r="F584" s="94"/>
      <c r="G584" s="150"/>
      <c r="H584" s="106"/>
      <c r="I584" s="106"/>
      <c r="J584" s="8"/>
      <c r="K584" s="5"/>
      <c r="L584" s="8"/>
      <c r="M584" s="5"/>
    </row>
    <row r="585" spans="1:13">
      <c r="A585" s="4"/>
      <c r="B585" s="106"/>
      <c r="C585" s="4"/>
      <c r="D585" s="150"/>
      <c r="E585" s="106"/>
      <c r="F585" s="94"/>
      <c r="G585" s="150"/>
      <c r="H585" s="106"/>
      <c r="I585" s="106"/>
      <c r="J585" s="8"/>
      <c r="K585" s="5"/>
      <c r="L585" s="8"/>
      <c r="M585" s="5"/>
    </row>
    <row r="586" spans="1:13">
      <c r="A586" s="4"/>
      <c r="B586" s="106"/>
      <c r="C586" s="4"/>
      <c r="D586" s="150"/>
      <c r="E586" s="106"/>
      <c r="F586" s="94"/>
      <c r="G586" s="150"/>
      <c r="H586" s="106"/>
      <c r="I586" s="106"/>
      <c r="J586" s="8"/>
      <c r="K586" s="5"/>
      <c r="L586" s="8"/>
      <c r="M586" s="5"/>
    </row>
    <row r="587" spans="1:13">
      <c r="A587" s="4"/>
      <c r="B587" s="106"/>
      <c r="C587" s="4"/>
      <c r="D587" s="150"/>
      <c r="E587" s="106"/>
      <c r="F587" s="94"/>
      <c r="G587" s="150"/>
      <c r="H587" s="106"/>
      <c r="I587" s="106"/>
      <c r="J587" s="8"/>
      <c r="K587" s="5"/>
      <c r="L587" s="8"/>
      <c r="M587" s="5"/>
    </row>
    <row r="588" spans="1:13">
      <c r="A588" s="4"/>
      <c r="B588" s="106"/>
      <c r="C588" s="4"/>
      <c r="D588" s="150"/>
      <c r="E588" s="106"/>
      <c r="F588" s="94"/>
      <c r="G588" s="150"/>
      <c r="H588" s="106"/>
      <c r="I588" s="106"/>
      <c r="J588" s="8"/>
      <c r="K588" s="5"/>
      <c r="L588" s="8"/>
      <c r="M588" s="5"/>
    </row>
    <row r="589" spans="1:13">
      <c r="A589" s="4"/>
      <c r="B589" s="106"/>
      <c r="C589" s="4"/>
      <c r="D589" s="150"/>
      <c r="E589" s="106"/>
      <c r="F589" s="94"/>
      <c r="G589" s="150"/>
      <c r="H589" s="106"/>
      <c r="I589" s="106"/>
      <c r="J589" s="8"/>
      <c r="K589" s="5"/>
      <c r="L589" s="8"/>
      <c r="M589" s="5"/>
    </row>
    <row r="590" spans="1:13">
      <c r="A590" s="4"/>
      <c r="B590" s="106"/>
      <c r="C590" s="4"/>
      <c r="D590" s="150"/>
      <c r="E590" s="106"/>
      <c r="F590" s="94"/>
      <c r="G590" s="150"/>
      <c r="H590" s="106"/>
      <c r="I590" s="106"/>
      <c r="J590" s="8"/>
      <c r="K590" s="5"/>
      <c r="L590" s="8"/>
      <c r="M590" s="5"/>
    </row>
    <row r="591" spans="1:13">
      <c r="A591" s="4"/>
      <c r="B591" s="106"/>
      <c r="C591" s="4"/>
      <c r="D591" s="150"/>
      <c r="E591" s="106"/>
      <c r="F591" s="94"/>
      <c r="G591" s="150"/>
      <c r="H591" s="106"/>
      <c r="I591" s="106"/>
      <c r="J591" s="8"/>
      <c r="K591" s="5"/>
      <c r="L591" s="8"/>
      <c r="M591" s="5"/>
    </row>
    <row r="592" spans="1:13">
      <c r="A592" s="4"/>
      <c r="B592" s="106"/>
      <c r="C592" s="4"/>
      <c r="D592" s="150"/>
      <c r="E592" s="106"/>
      <c r="F592" s="94"/>
      <c r="G592" s="150"/>
      <c r="H592" s="106"/>
      <c r="I592" s="106"/>
      <c r="J592" s="8"/>
      <c r="K592" s="5"/>
      <c r="L592" s="8"/>
      <c r="M592" s="5"/>
    </row>
    <row r="593" spans="1:13">
      <c r="A593" s="4"/>
      <c r="B593" s="106"/>
      <c r="C593" s="4"/>
      <c r="D593" s="150"/>
      <c r="E593" s="106"/>
      <c r="F593" s="94"/>
      <c r="G593" s="150"/>
      <c r="H593" s="106"/>
      <c r="I593" s="106"/>
      <c r="J593" s="8"/>
      <c r="K593" s="5"/>
      <c r="L593" s="8"/>
      <c r="M593" s="5"/>
    </row>
    <row r="594" spans="1:13">
      <c r="A594" s="4"/>
      <c r="B594" s="106"/>
      <c r="C594" s="4"/>
      <c r="D594" s="150"/>
      <c r="E594" s="106"/>
      <c r="F594" s="94"/>
      <c r="G594" s="150"/>
      <c r="H594" s="106"/>
      <c r="I594" s="106"/>
      <c r="J594" s="8"/>
      <c r="K594" s="5"/>
      <c r="L594" s="8"/>
      <c r="M594" s="5"/>
    </row>
    <row r="595" spans="1:13">
      <c r="A595" s="4"/>
      <c r="B595" s="106"/>
      <c r="C595" s="4"/>
      <c r="D595" s="150"/>
      <c r="E595" s="106"/>
      <c r="F595" s="94"/>
      <c r="G595" s="150"/>
      <c r="H595" s="106"/>
      <c r="I595" s="106"/>
      <c r="J595" s="8"/>
      <c r="K595" s="5"/>
      <c r="L595" s="8"/>
      <c r="M595" s="5"/>
    </row>
    <row r="596" spans="1:13">
      <c r="A596" s="4"/>
      <c r="B596" s="106"/>
      <c r="C596" s="4"/>
      <c r="D596" s="150"/>
      <c r="E596" s="106"/>
      <c r="F596" s="94"/>
      <c r="G596" s="150"/>
      <c r="H596" s="106"/>
      <c r="I596" s="106"/>
      <c r="J596" s="8"/>
      <c r="K596" s="5"/>
      <c r="L596" s="8"/>
      <c r="M596" s="5"/>
    </row>
    <row r="597" spans="1:13">
      <c r="A597" s="4"/>
      <c r="B597" s="106"/>
      <c r="C597" s="4"/>
      <c r="D597" s="150"/>
      <c r="E597" s="106"/>
      <c r="F597" s="94"/>
      <c r="G597" s="150"/>
      <c r="H597" s="106"/>
      <c r="I597" s="106"/>
      <c r="J597" s="8"/>
      <c r="K597" s="5"/>
      <c r="L597" s="8"/>
      <c r="M597" s="5"/>
    </row>
    <row r="598" spans="1:13">
      <c r="A598" s="4"/>
      <c r="B598" s="106"/>
      <c r="C598" s="4"/>
      <c r="D598" s="150"/>
      <c r="E598" s="106"/>
      <c r="F598" s="94"/>
      <c r="G598" s="150"/>
      <c r="H598" s="106"/>
      <c r="I598" s="106"/>
      <c r="J598" s="8"/>
      <c r="K598" s="5"/>
      <c r="L598" s="8"/>
      <c r="M598" s="5"/>
    </row>
    <row r="599" spans="1:13">
      <c r="A599" s="4"/>
      <c r="B599" s="106"/>
      <c r="C599" s="4"/>
      <c r="D599" s="150"/>
      <c r="E599" s="106"/>
      <c r="F599" s="94"/>
      <c r="G599" s="150"/>
      <c r="H599" s="106"/>
      <c r="I599" s="106"/>
      <c r="J599" s="8"/>
      <c r="K599" s="5"/>
      <c r="L599" s="8"/>
      <c r="M599" s="5"/>
    </row>
    <row r="600" spans="1:13">
      <c r="A600" s="4"/>
      <c r="B600" s="106"/>
      <c r="C600" s="4"/>
      <c r="D600" s="150"/>
      <c r="E600" s="106"/>
      <c r="F600" s="94"/>
      <c r="G600" s="150"/>
      <c r="H600" s="106"/>
      <c r="I600" s="106"/>
      <c r="J600" s="8"/>
      <c r="K600" s="5"/>
      <c r="L600" s="8"/>
      <c r="M600" s="5"/>
    </row>
    <row r="601" spans="1:13">
      <c r="A601" s="4"/>
      <c r="B601" s="106"/>
      <c r="C601" s="4"/>
      <c r="D601" s="150"/>
      <c r="E601" s="106"/>
      <c r="F601" s="94"/>
      <c r="G601" s="150"/>
      <c r="H601" s="106"/>
      <c r="I601" s="106"/>
      <c r="J601" s="8"/>
      <c r="K601" s="5"/>
      <c r="L601" s="8"/>
      <c r="M601" s="5"/>
    </row>
    <row r="602" spans="1:13">
      <c r="A602" s="4"/>
      <c r="B602" s="106"/>
      <c r="C602" s="4"/>
      <c r="D602" s="150"/>
      <c r="E602" s="106"/>
      <c r="F602" s="94"/>
      <c r="G602" s="150"/>
      <c r="H602" s="106"/>
      <c r="I602" s="106"/>
      <c r="J602" s="8"/>
      <c r="K602" s="5"/>
      <c r="L602" s="8"/>
      <c r="M602" s="5"/>
    </row>
    <row r="603" spans="1:13">
      <c r="A603" s="4"/>
      <c r="B603" s="106"/>
      <c r="C603" s="4"/>
      <c r="D603" s="150"/>
      <c r="E603" s="106"/>
      <c r="F603" s="94"/>
      <c r="G603" s="150"/>
      <c r="H603" s="106"/>
      <c r="I603" s="106"/>
      <c r="J603" s="8"/>
      <c r="K603" s="5"/>
      <c r="L603" s="8"/>
      <c r="M603" s="5"/>
    </row>
    <row r="604" spans="1:13">
      <c r="A604" s="4"/>
      <c r="B604" s="106"/>
      <c r="C604" s="4"/>
      <c r="D604" s="150"/>
      <c r="E604" s="106"/>
      <c r="F604" s="94"/>
      <c r="G604" s="150"/>
      <c r="H604" s="106"/>
      <c r="I604" s="106"/>
      <c r="J604" s="8"/>
      <c r="K604" s="5"/>
      <c r="L604" s="8"/>
      <c r="M604" s="5"/>
    </row>
    <row r="605" spans="1:13">
      <c r="A605" s="4"/>
      <c r="B605" s="106"/>
      <c r="C605" s="4"/>
      <c r="D605" s="150"/>
      <c r="E605" s="106"/>
      <c r="F605" s="94"/>
      <c r="G605" s="150"/>
      <c r="H605" s="106"/>
      <c r="I605" s="106"/>
      <c r="J605" s="8"/>
      <c r="K605" s="5"/>
      <c r="L605" s="8"/>
      <c r="M605" s="5"/>
    </row>
    <row r="606" spans="1:13">
      <c r="A606" s="4"/>
      <c r="B606" s="106"/>
      <c r="C606" s="4"/>
      <c r="D606" s="150"/>
      <c r="E606" s="106"/>
      <c r="F606" s="94"/>
      <c r="G606" s="150"/>
      <c r="H606" s="106"/>
      <c r="I606" s="106"/>
      <c r="J606" s="8"/>
      <c r="K606" s="5"/>
      <c r="L606" s="8"/>
      <c r="M606" s="5"/>
    </row>
    <row r="607" spans="1:13">
      <c r="A607" s="4"/>
      <c r="B607" s="106"/>
      <c r="C607" s="4"/>
      <c r="D607" s="150"/>
      <c r="E607" s="106"/>
      <c r="F607" s="94"/>
      <c r="G607" s="150"/>
      <c r="H607" s="106"/>
      <c r="I607" s="106"/>
      <c r="J607" s="8"/>
      <c r="K607" s="5"/>
      <c r="L607" s="8"/>
      <c r="M607" s="5"/>
    </row>
    <row r="608" spans="1:13">
      <c r="A608" s="4"/>
      <c r="B608" s="106"/>
      <c r="C608" s="4"/>
      <c r="D608" s="150"/>
      <c r="E608" s="106"/>
      <c r="F608" s="94"/>
      <c r="G608" s="150"/>
      <c r="H608" s="106"/>
      <c r="I608" s="106"/>
      <c r="J608" s="8"/>
      <c r="K608" s="5"/>
      <c r="L608" s="8"/>
      <c r="M608" s="5"/>
    </row>
    <row r="609" spans="1:13">
      <c r="A609" s="4"/>
      <c r="B609" s="106"/>
      <c r="C609" s="4"/>
      <c r="D609" s="150"/>
      <c r="E609" s="106"/>
      <c r="F609" s="94"/>
      <c r="G609" s="150"/>
      <c r="H609" s="106"/>
      <c r="I609" s="106"/>
      <c r="J609" s="8"/>
      <c r="K609" s="5"/>
      <c r="L609" s="8"/>
      <c r="M609" s="5"/>
    </row>
    <row r="610" spans="1:13">
      <c r="A610" s="4"/>
      <c r="B610" s="106"/>
      <c r="C610" s="4"/>
      <c r="D610" s="150"/>
      <c r="E610" s="106"/>
      <c r="F610" s="94"/>
      <c r="G610" s="150"/>
      <c r="H610" s="106"/>
      <c r="I610" s="106"/>
      <c r="J610" s="8"/>
      <c r="K610" s="5"/>
      <c r="L610" s="8"/>
      <c r="M610" s="5"/>
    </row>
    <row r="611" spans="1:13">
      <c r="A611" s="4"/>
      <c r="B611" s="106"/>
      <c r="C611" s="4"/>
      <c r="D611" s="150"/>
      <c r="E611" s="106"/>
      <c r="F611" s="94"/>
      <c r="G611" s="150"/>
      <c r="H611" s="106"/>
      <c r="I611" s="106"/>
      <c r="J611" s="8"/>
      <c r="K611" s="5"/>
      <c r="L611" s="8"/>
      <c r="M611" s="5"/>
    </row>
    <row r="612" spans="1:13">
      <c r="A612" s="4"/>
      <c r="B612" s="106"/>
      <c r="C612" s="4"/>
      <c r="D612" s="150"/>
      <c r="E612" s="106"/>
      <c r="F612" s="94"/>
      <c r="G612" s="150"/>
      <c r="H612" s="106"/>
      <c r="I612" s="106"/>
      <c r="J612" s="8"/>
      <c r="K612" s="5"/>
      <c r="L612" s="8"/>
      <c r="M612" s="5"/>
    </row>
    <row r="613" spans="1:13">
      <c r="A613" s="4"/>
      <c r="B613" s="106"/>
      <c r="C613" s="4"/>
      <c r="D613" s="150"/>
      <c r="E613" s="106"/>
      <c r="F613" s="94"/>
      <c r="G613" s="150"/>
      <c r="H613" s="106"/>
      <c r="I613" s="106"/>
      <c r="J613" s="8"/>
      <c r="K613" s="5"/>
      <c r="L613" s="8"/>
      <c r="M613" s="5"/>
    </row>
    <row r="614" spans="1:13">
      <c r="A614" s="4"/>
      <c r="B614" s="106"/>
      <c r="C614" s="4"/>
      <c r="D614" s="150"/>
      <c r="E614" s="106"/>
      <c r="F614" s="94"/>
      <c r="G614" s="150"/>
      <c r="H614" s="106"/>
      <c r="I614" s="106"/>
      <c r="J614" s="8"/>
      <c r="K614" s="5"/>
      <c r="L614" s="8"/>
      <c r="M614" s="5"/>
    </row>
    <row r="615" spans="1:13">
      <c r="A615" s="4"/>
      <c r="B615" s="106"/>
      <c r="C615" s="4"/>
      <c r="D615" s="150"/>
      <c r="E615" s="106"/>
      <c r="F615" s="94"/>
      <c r="G615" s="150"/>
      <c r="H615" s="106"/>
      <c r="I615" s="106"/>
      <c r="J615" s="8"/>
      <c r="K615" s="5"/>
      <c r="L615" s="8"/>
      <c r="M615" s="5"/>
    </row>
    <row r="616" spans="1:13">
      <c r="A616" s="4"/>
      <c r="B616" s="106"/>
      <c r="C616" s="4"/>
      <c r="D616" s="150"/>
      <c r="E616" s="106"/>
      <c r="F616" s="94"/>
      <c r="G616" s="150"/>
      <c r="H616" s="106"/>
      <c r="I616" s="106"/>
      <c r="J616" s="8"/>
      <c r="K616" s="5"/>
      <c r="L616" s="8"/>
      <c r="M616" s="5"/>
    </row>
    <row r="617" spans="1:13">
      <c r="A617" s="4"/>
      <c r="B617" s="106"/>
      <c r="C617" s="4"/>
      <c r="D617" s="150"/>
      <c r="E617" s="106"/>
      <c r="F617" s="94"/>
      <c r="G617" s="150"/>
      <c r="H617" s="106"/>
      <c r="I617" s="106"/>
      <c r="J617" s="8"/>
      <c r="K617" s="5"/>
      <c r="L617" s="8"/>
      <c r="M617" s="5"/>
    </row>
    <row r="618" spans="1:13">
      <c r="A618" s="4"/>
      <c r="B618" s="106"/>
      <c r="C618" s="4"/>
      <c r="D618" s="150"/>
      <c r="E618" s="106"/>
      <c r="F618" s="94"/>
      <c r="G618" s="150"/>
      <c r="H618" s="106"/>
      <c r="I618" s="106"/>
      <c r="J618" s="8"/>
      <c r="K618" s="5"/>
      <c r="L618" s="8"/>
      <c r="M618" s="5"/>
    </row>
    <row r="619" spans="1:13">
      <c r="A619" s="4"/>
      <c r="B619" s="106"/>
      <c r="C619" s="4"/>
      <c r="D619" s="150"/>
      <c r="E619" s="106"/>
      <c r="F619" s="94"/>
      <c r="G619" s="150"/>
      <c r="H619" s="106"/>
      <c r="I619" s="106"/>
      <c r="J619" s="8"/>
      <c r="K619" s="5"/>
      <c r="L619" s="8"/>
      <c r="M619" s="5"/>
    </row>
    <row r="620" spans="1:13">
      <c r="A620" s="4"/>
      <c r="B620" s="106"/>
      <c r="C620" s="4"/>
      <c r="D620" s="150"/>
      <c r="E620" s="106"/>
      <c r="F620" s="94"/>
      <c r="G620" s="150"/>
      <c r="H620" s="106"/>
      <c r="I620" s="106"/>
      <c r="J620" s="8"/>
      <c r="K620" s="5"/>
      <c r="L620" s="8"/>
      <c r="M620" s="5"/>
    </row>
    <row r="621" spans="1:13">
      <c r="A621" s="4"/>
      <c r="B621" s="106"/>
      <c r="C621" s="4"/>
      <c r="D621" s="150"/>
      <c r="E621" s="106"/>
      <c r="F621" s="94"/>
      <c r="G621" s="150"/>
      <c r="H621" s="106"/>
      <c r="I621" s="106"/>
      <c r="J621" s="8"/>
      <c r="K621" s="5"/>
      <c r="L621" s="8"/>
      <c r="M621" s="5"/>
    </row>
    <row r="622" spans="1:13">
      <c r="A622" s="4"/>
      <c r="B622" s="106"/>
      <c r="C622" s="4"/>
      <c r="D622" s="150"/>
      <c r="E622" s="106"/>
      <c r="F622" s="94"/>
      <c r="G622" s="150"/>
      <c r="H622" s="106"/>
      <c r="I622" s="106"/>
      <c r="J622" s="8"/>
      <c r="K622" s="5"/>
      <c r="L622" s="8"/>
      <c r="M622" s="5"/>
    </row>
    <row r="623" spans="1:13">
      <c r="A623" s="4"/>
      <c r="B623" s="106"/>
      <c r="C623" s="4"/>
      <c r="D623" s="150"/>
      <c r="E623" s="106"/>
      <c r="F623" s="94"/>
      <c r="G623" s="150"/>
      <c r="H623" s="106"/>
      <c r="I623" s="106"/>
      <c r="J623" s="8"/>
      <c r="K623" s="5"/>
      <c r="L623" s="8"/>
      <c r="M623" s="5"/>
    </row>
    <row r="624" spans="1:13">
      <c r="A624" s="4"/>
      <c r="B624" s="106"/>
      <c r="C624" s="4"/>
      <c r="D624" s="150"/>
      <c r="E624" s="106"/>
      <c r="F624" s="94"/>
      <c r="G624" s="150"/>
      <c r="H624" s="106"/>
      <c r="I624" s="106"/>
      <c r="J624" s="8"/>
      <c r="K624" s="5"/>
      <c r="L624" s="8"/>
      <c r="M624" s="5"/>
    </row>
    <row r="625" spans="1:13">
      <c r="A625" s="4"/>
      <c r="B625" s="106"/>
      <c r="C625" s="4"/>
      <c r="D625" s="150"/>
      <c r="E625" s="106"/>
      <c r="F625" s="94"/>
      <c r="G625" s="150"/>
      <c r="H625" s="106"/>
      <c r="I625" s="106"/>
      <c r="J625" s="8"/>
      <c r="K625" s="5"/>
      <c r="L625" s="8"/>
      <c r="M625" s="5"/>
    </row>
    <row r="626" spans="1:13">
      <c r="A626" s="4"/>
      <c r="B626" s="106"/>
      <c r="C626" s="4"/>
      <c r="D626" s="150"/>
      <c r="E626" s="106"/>
      <c r="F626" s="94"/>
      <c r="G626" s="150"/>
      <c r="H626" s="106"/>
      <c r="I626" s="106"/>
      <c r="J626" s="8"/>
      <c r="K626" s="5"/>
      <c r="L626" s="8"/>
      <c r="M626" s="5"/>
    </row>
    <row r="627" spans="1:13">
      <c r="A627" s="4"/>
      <c r="B627" s="106"/>
      <c r="C627" s="4"/>
      <c r="D627" s="150"/>
      <c r="E627" s="106"/>
      <c r="F627" s="94"/>
      <c r="G627" s="150"/>
      <c r="H627" s="106"/>
      <c r="I627" s="106"/>
      <c r="J627" s="8"/>
      <c r="K627" s="5"/>
      <c r="L627" s="8"/>
      <c r="M627" s="5"/>
    </row>
    <row r="628" spans="1:13">
      <c r="A628" s="4"/>
      <c r="B628" s="106"/>
      <c r="C628" s="4"/>
      <c r="D628" s="150"/>
      <c r="E628" s="106"/>
      <c r="F628" s="94"/>
      <c r="G628" s="150"/>
      <c r="H628" s="106"/>
      <c r="I628" s="106"/>
      <c r="J628" s="8"/>
      <c r="K628" s="5"/>
      <c r="L628" s="8"/>
      <c r="M628" s="5"/>
    </row>
    <row r="629" spans="1:13">
      <c r="A629" s="4"/>
      <c r="B629" s="106"/>
      <c r="C629" s="4"/>
      <c r="D629" s="150"/>
      <c r="E629" s="106"/>
      <c r="F629" s="94"/>
      <c r="G629" s="150"/>
      <c r="H629" s="106"/>
      <c r="I629" s="106"/>
      <c r="J629" s="8"/>
      <c r="K629" s="5"/>
      <c r="L629" s="8"/>
      <c r="M629" s="5"/>
    </row>
    <row r="630" spans="1:13">
      <c r="A630" s="4"/>
      <c r="B630" s="106"/>
      <c r="C630" s="4"/>
      <c r="D630" s="150"/>
      <c r="E630" s="106"/>
      <c r="F630" s="94"/>
      <c r="G630" s="150"/>
      <c r="H630" s="106"/>
      <c r="I630" s="106"/>
      <c r="J630" s="8"/>
      <c r="K630" s="5"/>
      <c r="L630" s="8"/>
      <c r="M630" s="5"/>
    </row>
    <row r="631" spans="1:13">
      <c r="A631" s="4"/>
      <c r="B631" s="106"/>
      <c r="C631" s="4"/>
      <c r="D631" s="150"/>
      <c r="E631" s="106"/>
      <c r="F631" s="94"/>
      <c r="G631" s="150"/>
      <c r="H631" s="106"/>
      <c r="I631" s="106"/>
      <c r="J631" s="8"/>
      <c r="K631" s="5"/>
      <c r="L631" s="8"/>
      <c r="M631" s="5"/>
    </row>
    <row r="632" spans="1:13">
      <c r="A632" s="4"/>
      <c r="B632" s="106"/>
      <c r="C632" s="4"/>
      <c r="D632" s="150"/>
      <c r="E632" s="106"/>
      <c r="F632" s="94"/>
      <c r="G632" s="150"/>
      <c r="H632" s="106"/>
      <c r="I632" s="106"/>
      <c r="J632" s="8"/>
      <c r="K632" s="5"/>
      <c r="L632" s="8"/>
      <c r="M632" s="5"/>
    </row>
    <row r="633" spans="1:13">
      <c r="A633" s="4"/>
      <c r="B633" s="106"/>
      <c r="C633" s="4"/>
      <c r="D633" s="150"/>
      <c r="E633" s="106"/>
      <c r="F633" s="94"/>
      <c r="G633" s="150"/>
      <c r="H633" s="106"/>
      <c r="I633" s="106"/>
      <c r="J633" s="8"/>
      <c r="K633" s="5"/>
      <c r="L633" s="8"/>
      <c r="M633" s="5"/>
    </row>
    <row r="634" spans="1:13">
      <c r="A634" s="4"/>
      <c r="B634" s="106"/>
      <c r="C634" s="4"/>
      <c r="D634" s="150"/>
      <c r="E634" s="106"/>
      <c r="F634" s="94"/>
      <c r="G634" s="150"/>
      <c r="H634" s="106"/>
      <c r="I634" s="106"/>
      <c r="J634" s="8"/>
      <c r="K634" s="5"/>
      <c r="L634" s="8"/>
      <c r="M634" s="5"/>
    </row>
    <row r="635" spans="1:13">
      <c r="A635" s="4"/>
      <c r="B635" s="106"/>
      <c r="C635" s="4"/>
      <c r="D635" s="150"/>
      <c r="E635" s="106"/>
      <c r="F635" s="94"/>
      <c r="G635" s="150"/>
      <c r="H635" s="106"/>
      <c r="I635" s="106"/>
      <c r="J635" s="8"/>
      <c r="K635" s="5"/>
      <c r="L635" s="8"/>
      <c r="M635" s="5"/>
    </row>
    <row r="636" spans="1:13">
      <c r="A636" s="4"/>
      <c r="B636" s="106"/>
      <c r="C636" s="4"/>
      <c r="D636" s="150"/>
      <c r="E636" s="106"/>
      <c r="F636" s="94"/>
      <c r="G636" s="150"/>
      <c r="H636" s="106"/>
      <c r="I636" s="106"/>
      <c r="J636" s="8"/>
      <c r="K636" s="5"/>
      <c r="L636" s="8"/>
      <c r="M636" s="5"/>
    </row>
    <row r="637" spans="1:13">
      <c r="A637" s="4"/>
      <c r="B637" s="106"/>
      <c r="C637" s="4"/>
      <c r="D637" s="150"/>
      <c r="E637" s="106"/>
      <c r="F637" s="94"/>
      <c r="G637" s="150"/>
      <c r="H637" s="106"/>
      <c r="I637" s="106"/>
      <c r="J637" s="8"/>
      <c r="K637" s="5"/>
      <c r="L637" s="8"/>
      <c r="M637" s="5"/>
    </row>
    <row r="638" spans="1:13">
      <c r="A638" s="4"/>
      <c r="B638" s="106"/>
      <c r="C638" s="4"/>
      <c r="D638" s="150"/>
      <c r="E638" s="106"/>
      <c r="F638" s="94"/>
      <c r="G638" s="150"/>
      <c r="H638" s="106"/>
      <c r="I638" s="106"/>
      <c r="J638" s="8"/>
      <c r="K638" s="5"/>
      <c r="L638" s="8"/>
      <c r="M638" s="5"/>
    </row>
    <row r="639" spans="1:13">
      <c r="A639" s="4"/>
      <c r="B639" s="106"/>
      <c r="C639" s="4"/>
      <c r="D639" s="150"/>
      <c r="E639" s="106"/>
      <c r="F639" s="94"/>
      <c r="G639" s="150"/>
      <c r="H639" s="106"/>
      <c r="I639" s="106"/>
      <c r="J639" s="8"/>
      <c r="K639" s="5"/>
      <c r="L639" s="8"/>
      <c r="M639" s="5"/>
    </row>
    <row r="640" spans="1:13">
      <c r="A640" s="4"/>
      <c r="B640" s="106"/>
      <c r="C640" s="4"/>
      <c r="D640" s="150"/>
      <c r="E640" s="106"/>
      <c r="F640" s="94"/>
      <c r="G640" s="150"/>
      <c r="H640" s="106"/>
      <c r="I640" s="106"/>
      <c r="J640" s="8"/>
      <c r="K640" s="5"/>
      <c r="L640" s="8"/>
      <c r="M640" s="5"/>
    </row>
    <row r="641" spans="1:13">
      <c r="A641" s="4"/>
      <c r="B641" s="106"/>
      <c r="C641" s="4"/>
      <c r="D641" s="150"/>
      <c r="E641" s="106"/>
      <c r="F641" s="94"/>
      <c r="G641" s="150"/>
      <c r="H641" s="106"/>
      <c r="I641" s="106"/>
      <c r="J641" s="8"/>
      <c r="K641" s="5"/>
      <c r="L641" s="8"/>
      <c r="M641" s="5"/>
    </row>
    <row r="642" spans="1:13">
      <c r="A642" s="4"/>
      <c r="B642" s="106"/>
      <c r="C642" s="4"/>
      <c r="D642" s="150"/>
      <c r="E642" s="106"/>
      <c r="F642" s="94"/>
      <c r="G642" s="150"/>
      <c r="H642" s="106"/>
      <c r="I642" s="106"/>
      <c r="J642" s="8"/>
      <c r="K642" s="5"/>
      <c r="L642" s="8"/>
      <c r="M642" s="5"/>
    </row>
    <row r="643" spans="1:13">
      <c r="A643" s="4"/>
      <c r="B643" s="106"/>
      <c r="C643" s="4"/>
      <c r="D643" s="150"/>
      <c r="E643" s="106"/>
      <c r="F643" s="94"/>
      <c r="G643" s="150"/>
      <c r="H643" s="106"/>
      <c r="I643" s="106"/>
      <c r="J643" s="8"/>
      <c r="K643" s="5"/>
      <c r="L643" s="8"/>
      <c r="M643" s="5"/>
    </row>
    <row r="644" spans="1:13">
      <c r="A644" s="4"/>
      <c r="B644" s="106"/>
      <c r="C644" s="4"/>
      <c r="D644" s="150"/>
      <c r="E644" s="106"/>
      <c r="F644" s="94"/>
      <c r="G644" s="150"/>
      <c r="H644" s="106"/>
      <c r="I644" s="106"/>
      <c r="J644" s="8"/>
      <c r="K644" s="5"/>
      <c r="L644" s="8"/>
      <c r="M644" s="5"/>
    </row>
    <row r="645" spans="1:13">
      <c r="A645" s="4"/>
      <c r="B645" s="106"/>
      <c r="C645" s="4"/>
      <c r="D645" s="150"/>
      <c r="E645" s="106"/>
      <c r="F645" s="94"/>
      <c r="G645" s="150"/>
      <c r="H645" s="106"/>
      <c r="I645" s="106"/>
      <c r="J645" s="8"/>
      <c r="K645" s="5"/>
      <c r="L645" s="8"/>
      <c r="M645" s="5"/>
    </row>
    <row r="646" spans="1:13">
      <c r="A646" s="4"/>
      <c r="B646" s="106"/>
      <c r="C646" s="4"/>
      <c r="D646" s="150"/>
      <c r="E646" s="106"/>
      <c r="F646" s="94"/>
      <c r="G646" s="150"/>
      <c r="H646" s="106"/>
      <c r="I646" s="106"/>
      <c r="J646" s="8"/>
      <c r="K646" s="5"/>
      <c r="L646" s="8"/>
      <c r="M646" s="5"/>
    </row>
    <row r="647" spans="1:13">
      <c r="A647" s="4"/>
      <c r="B647" s="106"/>
      <c r="C647" s="4"/>
      <c r="D647" s="150"/>
      <c r="E647" s="106"/>
      <c r="F647" s="94"/>
      <c r="G647" s="150"/>
      <c r="H647" s="106"/>
      <c r="I647" s="106"/>
      <c r="J647" s="8"/>
      <c r="K647" s="5"/>
      <c r="L647" s="8"/>
      <c r="M647" s="5"/>
    </row>
    <row r="648" spans="1:13">
      <c r="A648" s="4"/>
      <c r="B648" s="106"/>
      <c r="C648" s="4"/>
      <c r="D648" s="150"/>
      <c r="E648" s="106"/>
      <c r="F648" s="94"/>
      <c r="G648" s="150"/>
      <c r="H648" s="106"/>
      <c r="I648" s="106"/>
      <c r="J648" s="8"/>
      <c r="K648" s="5"/>
      <c r="L648" s="8"/>
      <c r="M648" s="5"/>
    </row>
    <row r="649" spans="1:13">
      <c r="A649" s="4"/>
      <c r="B649" s="106"/>
      <c r="C649" s="4"/>
      <c r="D649" s="150"/>
      <c r="E649" s="106"/>
      <c r="F649" s="94"/>
      <c r="G649" s="150"/>
      <c r="H649" s="106"/>
      <c r="I649" s="106"/>
      <c r="J649" s="8"/>
      <c r="K649" s="5"/>
      <c r="L649" s="8"/>
      <c r="M649" s="5"/>
    </row>
    <row r="650" spans="1:13">
      <c r="A650" s="4"/>
      <c r="B650" s="106"/>
      <c r="C650" s="4"/>
      <c r="D650" s="150"/>
      <c r="E650" s="106"/>
      <c r="F650" s="94"/>
      <c r="G650" s="150"/>
      <c r="H650" s="106"/>
      <c r="I650" s="106"/>
      <c r="J650" s="8"/>
      <c r="K650" s="5"/>
      <c r="L650" s="8"/>
      <c r="M650" s="5"/>
    </row>
    <row r="651" spans="1:13">
      <c r="A651" s="4"/>
      <c r="B651" s="106"/>
      <c r="C651" s="4"/>
      <c r="D651" s="150"/>
      <c r="E651" s="106"/>
      <c r="F651" s="94"/>
      <c r="G651" s="150"/>
      <c r="H651" s="106"/>
      <c r="I651" s="106"/>
      <c r="J651" s="8"/>
      <c r="K651" s="5"/>
      <c r="L651" s="8"/>
      <c r="M651" s="5"/>
    </row>
    <row r="652" spans="1:13">
      <c r="A652" s="4"/>
      <c r="B652" s="106"/>
      <c r="C652" s="4"/>
      <c r="D652" s="150"/>
      <c r="E652" s="106"/>
      <c r="F652" s="94"/>
      <c r="G652" s="150"/>
      <c r="H652" s="106"/>
      <c r="I652" s="106"/>
      <c r="J652" s="8"/>
      <c r="K652" s="5"/>
      <c r="L652" s="8"/>
      <c r="M652" s="5"/>
    </row>
    <row r="653" spans="1:13">
      <c r="A653" s="4"/>
      <c r="B653" s="106"/>
      <c r="C653" s="4"/>
      <c r="D653" s="150"/>
      <c r="E653" s="106"/>
      <c r="F653" s="94"/>
      <c r="G653" s="150"/>
      <c r="H653" s="106"/>
      <c r="I653" s="106"/>
      <c r="J653" s="8"/>
      <c r="K653" s="5"/>
      <c r="L653" s="8"/>
      <c r="M653" s="5"/>
    </row>
    <row r="654" spans="1:13">
      <c r="A654" s="4"/>
      <c r="B654" s="106"/>
      <c r="C654" s="4"/>
      <c r="D654" s="150"/>
      <c r="E654" s="106"/>
      <c r="F654" s="94"/>
      <c r="G654" s="150"/>
      <c r="H654" s="106"/>
      <c r="I654" s="106"/>
      <c r="J654" s="8"/>
      <c r="K654" s="5"/>
      <c r="L654" s="8"/>
      <c r="M654" s="5"/>
    </row>
    <row r="655" spans="1:13">
      <c r="A655" s="4"/>
      <c r="B655" s="106"/>
      <c r="C655" s="4"/>
      <c r="D655" s="150"/>
      <c r="E655" s="106"/>
      <c r="F655" s="94"/>
      <c r="G655" s="150"/>
      <c r="H655" s="106"/>
      <c r="I655" s="106"/>
      <c r="J655" s="8"/>
      <c r="K655" s="5"/>
      <c r="L655" s="8"/>
      <c r="M655" s="5"/>
    </row>
    <row r="656" spans="1:13">
      <c r="A656" s="4"/>
      <c r="B656" s="106"/>
      <c r="C656" s="4"/>
      <c r="D656" s="150"/>
      <c r="E656" s="106"/>
      <c r="F656" s="94"/>
      <c r="G656" s="150"/>
      <c r="H656" s="106"/>
      <c r="I656" s="106"/>
      <c r="J656" s="8"/>
      <c r="K656" s="5"/>
      <c r="L656" s="8"/>
      <c r="M656" s="5"/>
    </row>
    <row r="657" spans="1:13">
      <c r="A657" s="4"/>
      <c r="B657" s="106"/>
      <c r="C657" s="4"/>
      <c r="D657" s="150"/>
      <c r="E657" s="106"/>
      <c r="F657" s="94"/>
      <c r="G657" s="150"/>
      <c r="H657" s="106"/>
      <c r="I657" s="106"/>
      <c r="J657" s="8"/>
      <c r="K657" s="5"/>
      <c r="L657" s="8"/>
      <c r="M657" s="5"/>
    </row>
    <row r="658" spans="1:13">
      <c r="A658" s="4"/>
      <c r="B658" s="106"/>
      <c r="C658" s="4"/>
      <c r="D658" s="150"/>
      <c r="E658" s="106"/>
      <c r="F658" s="94"/>
      <c r="G658" s="150"/>
      <c r="H658" s="106"/>
      <c r="I658" s="106"/>
      <c r="J658" s="8"/>
      <c r="K658" s="5"/>
      <c r="L658" s="8"/>
      <c r="M658" s="5"/>
    </row>
    <row r="659" spans="1:13">
      <c r="A659" s="4"/>
      <c r="B659" s="106"/>
      <c r="C659" s="4"/>
      <c r="D659" s="150"/>
      <c r="E659" s="106"/>
      <c r="F659" s="94"/>
      <c r="G659" s="150"/>
      <c r="H659" s="106"/>
      <c r="I659" s="106"/>
      <c r="J659" s="8"/>
      <c r="K659" s="5"/>
      <c r="L659" s="8"/>
      <c r="M659" s="5"/>
    </row>
    <row r="660" spans="1:13">
      <c r="A660" s="4"/>
      <c r="B660" s="106"/>
      <c r="C660" s="4"/>
      <c r="D660" s="150"/>
      <c r="E660" s="106"/>
      <c r="F660" s="94"/>
      <c r="G660" s="150"/>
      <c r="H660" s="106"/>
      <c r="I660" s="106"/>
      <c r="J660" s="8"/>
      <c r="K660" s="5"/>
      <c r="L660" s="8"/>
      <c r="M660" s="5"/>
    </row>
    <row r="661" spans="1:13">
      <c r="A661" s="4"/>
      <c r="B661" s="106"/>
      <c r="C661" s="4"/>
      <c r="D661" s="150"/>
      <c r="E661" s="106"/>
      <c r="F661" s="94"/>
      <c r="G661" s="150"/>
      <c r="H661" s="106"/>
      <c r="I661" s="106"/>
      <c r="J661" s="8"/>
      <c r="K661" s="5"/>
      <c r="L661" s="8"/>
      <c r="M661" s="5"/>
    </row>
    <row r="662" spans="1:13">
      <c r="A662" s="4"/>
      <c r="B662" s="106"/>
      <c r="C662" s="4"/>
      <c r="D662" s="150"/>
      <c r="E662" s="106"/>
      <c r="F662" s="94"/>
      <c r="G662" s="150"/>
      <c r="H662" s="106"/>
      <c r="I662" s="106"/>
      <c r="J662" s="8"/>
      <c r="K662" s="5"/>
      <c r="L662" s="8"/>
      <c r="M662" s="5"/>
    </row>
    <row r="663" spans="1:13">
      <c r="A663" s="4"/>
      <c r="B663" s="106"/>
      <c r="C663" s="4"/>
      <c r="D663" s="150"/>
      <c r="E663" s="106"/>
      <c r="F663" s="94"/>
      <c r="G663" s="150"/>
      <c r="H663" s="106"/>
      <c r="I663" s="106"/>
      <c r="J663" s="8"/>
      <c r="K663" s="5"/>
      <c r="L663" s="8"/>
      <c r="M663" s="5"/>
    </row>
    <row r="664" spans="1:13">
      <c r="A664" s="4"/>
      <c r="B664" s="106"/>
      <c r="C664" s="4"/>
      <c r="D664" s="150"/>
      <c r="E664" s="106"/>
      <c r="F664" s="94"/>
      <c r="G664" s="150"/>
      <c r="H664" s="106"/>
      <c r="I664" s="106"/>
      <c r="J664" s="8"/>
      <c r="K664" s="5"/>
      <c r="L664" s="8"/>
      <c r="M664" s="5"/>
    </row>
    <row r="665" spans="1:13">
      <c r="A665" s="4"/>
      <c r="B665" s="106"/>
      <c r="C665" s="4"/>
      <c r="D665" s="150"/>
      <c r="E665" s="106"/>
      <c r="F665" s="94"/>
      <c r="G665" s="150"/>
      <c r="H665" s="106"/>
      <c r="I665" s="106"/>
      <c r="J665" s="8"/>
      <c r="K665" s="5"/>
      <c r="L665" s="8"/>
      <c r="M665" s="5"/>
    </row>
    <row r="666" spans="1:13">
      <c r="A666" s="4"/>
      <c r="B666" s="106"/>
      <c r="C666" s="4"/>
      <c r="D666" s="150"/>
      <c r="E666" s="106"/>
      <c r="F666" s="94"/>
      <c r="G666" s="150"/>
      <c r="H666" s="106"/>
      <c r="I666" s="106"/>
      <c r="J666" s="8"/>
      <c r="K666" s="5"/>
      <c r="L666" s="8"/>
      <c r="M666" s="5"/>
    </row>
    <row r="667" spans="1:13">
      <c r="A667" s="4"/>
      <c r="B667" s="106"/>
      <c r="C667" s="4"/>
      <c r="D667" s="150"/>
      <c r="E667" s="106"/>
      <c r="F667" s="94"/>
      <c r="G667" s="150"/>
      <c r="H667" s="106"/>
      <c r="I667" s="106"/>
      <c r="J667" s="8"/>
      <c r="K667" s="5"/>
      <c r="L667" s="8"/>
      <c r="M667" s="5"/>
    </row>
    <row r="668" spans="1:13">
      <c r="A668" s="4"/>
      <c r="B668" s="106"/>
      <c r="C668" s="4"/>
      <c r="D668" s="150"/>
      <c r="E668" s="106"/>
      <c r="F668" s="94"/>
      <c r="G668" s="150"/>
      <c r="H668" s="106"/>
      <c r="I668" s="106"/>
      <c r="J668" s="8"/>
      <c r="K668" s="5"/>
      <c r="L668" s="8"/>
      <c r="M668" s="5"/>
    </row>
    <row r="669" spans="1:13">
      <c r="A669" s="4"/>
      <c r="B669" s="106"/>
      <c r="C669" s="4"/>
      <c r="D669" s="150"/>
      <c r="E669" s="106"/>
      <c r="F669" s="94"/>
      <c r="G669" s="150"/>
      <c r="H669" s="106"/>
      <c r="I669" s="106"/>
      <c r="J669" s="8"/>
      <c r="K669" s="5"/>
      <c r="L669" s="8"/>
      <c r="M669" s="5"/>
    </row>
    <row r="670" spans="1:13">
      <c r="A670" s="4"/>
      <c r="B670" s="106"/>
      <c r="C670" s="4"/>
      <c r="D670" s="150"/>
      <c r="E670" s="106"/>
      <c r="F670" s="94"/>
      <c r="G670" s="150"/>
      <c r="H670" s="106"/>
      <c r="I670" s="106"/>
      <c r="J670" s="8"/>
      <c r="K670" s="5"/>
      <c r="L670" s="8"/>
      <c r="M670" s="5"/>
    </row>
    <row r="671" spans="1:13">
      <c r="A671" s="4"/>
      <c r="B671" s="106"/>
      <c r="C671" s="4"/>
      <c r="D671" s="150"/>
      <c r="E671" s="106"/>
      <c r="F671" s="94"/>
      <c r="G671" s="150"/>
      <c r="H671" s="106"/>
      <c r="I671" s="106"/>
      <c r="J671" s="8"/>
      <c r="K671" s="5"/>
      <c r="L671" s="8"/>
      <c r="M671" s="5"/>
    </row>
    <row r="672" spans="1:13">
      <c r="A672" s="4"/>
      <c r="B672" s="106"/>
      <c r="C672" s="4"/>
      <c r="D672" s="150"/>
      <c r="E672" s="106"/>
      <c r="F672" s="94"/>
      <c r="G672" s="150"/>
      <c r="H672" s="106"/>
      <c r="I672" s="106"/>
      <c r="J672" s="8"/>
      <c r="K672" s="5"/>
      <c r="L672" s="8"/>
      <c r="M672" s="5"/>
    </row>
    <row r="673" spans="1:13">
      <c r="A673" s="4"/>
      <c r="B673" s="106"/>
      <c r="C673" s="4"/>
      <c r="D673" s="150"/>
      <c r="E673" s="106"/>
      <c r="F673" s="94"/>
      <c r="G673" s="150"/>
      <c r="H673" s="106"/>
      <c r="I673" s="106"/>
      <c r="J673" s="8"/>
      <c r="K673" s="5"/>
      <c r="L673" s="8"/>
      <c r="M673" s="5"/>
    </row>
    <row r="674" spans="1:13">
      <c r="A674" s="4"/>
      <c r="B674" s="106"/>
      <c r="C674" s="4"/>
      <c r="D674" s="150"/>
      <c r="E674" s="106"/>
      <c r="F674" s="94"/>
      <c r="G674" s="150"/>
      <c r="H674" s="106"/>
      <c r="I674" s="106"/>
      <c r="J674" s="8"/>
      <c r="K674" s="5"/>
      <c r="L674" s="8"/>
      <c r="M674" s="5"/>
    </row>
    <row r="675" spans="1:13">
      <c r="A675" s="4"/>
      <c r="B675" s="106"/>
      <c r="C675" s="4"/>
      <c r="D675" s="150"/>
      <c r="E675" s="106"/>
      <c r="F675" s="94"/>
      <c r="G675" s="150"/>
      <c r="H675" s="106"/>
      <c r="I675" s="106"/>
      <c r="J675" s="8"/>
      <c r="K675" s="5"/>
      <c r="L675" s="8"/>
      <c r="M675" s="5"/>
    </row>
    <row r="676" spans="1:13">
      <c r="A676" s="4"/>
      <c r="B676" s="106"/>
      <c r="C676" s="4"/>
      <c r="D676" s="150"/>
      <c r="E676" s="106"/>
      <c r="F676" s="94"/>
      <c r="G676" s="150"/>
      <c r="H676" s="106"/>
      <c r="I676" s="106"/>
      <c r="J676" s="8"/>
      <c r="K676" s="5"/>
      <c r="L676" s="8"/>
      <c r="M676" s="5"/>
    </row>
    <row r="677" spans="1:13">
      <c r="A677" s="4"/>
      <c r="B677" s="106"/>
      <c r="C677" s="4"/>
      <c r="D677" s="150"/>
      <c r="E677" s="106"/>
      <c r="F677" s="94"/>
      <c r="G677" s="150"/>
      <c r="H677" s="106"/>
      <c r="I677" s="106"/>
      <c r="J677" s="8"/>
      <c r="K677" s="5"/>
      <c r="L677" s="8"/>
      <c r="M677" s="5"/>
    </row>
    <row r="678" spans="1:13">
      <c r="A678" s="4"/>
      <c r="B678" s="106"/>
      <c r="C678" s="4"/>
      <c r="D678" s="150"/>
      <c r="E678" s="106"/>
      <c r="F678" s="94"/>
      <c r="G678" s="150"/>
      <c r="H678" s="106"/>
      <c r="I678" s="106"/>
      <c r="J678" s="8"/>
      <c r="K678" s="5"/>
      <c r="L678" s="8"/>
      <c r="M678" s="5"/>
    </row>
    <row r="679" spans="1:13">
      <c r="A679" s="4"/>
      <c r="B679" s="106"/>
      <c r="C679" s="4"/>
      <c r="D679" s="150"/>
      <c r="E679" s="106"/>
      <c r="F679" s="94"/>
      <c r="G679" s="150"/>
      <c r="H679" s="106"/>
      <c r="I679" s="106"/>
      <c r="J679" s="8"/>
      <c r="K679" s="5"/>
      <c r="L679" s="8"/>
      <c r="M679" s="5"/>
    </row>
    <row r="680" spans="1:13">
      <c r="A680" s="4"/>
      <c r="B680" s="106"/>
      <c r="C680" s="4"/>
      <c r="D680" s="150"/>
      <c r="E680" s="106"/>
      <c r="F680" s="94"/>
      <c r="G680" s="150"/>
      <c r="H680" s="106"/>
      <c r="I680" s="106"/>
      <c r="J680" s="8"/>
      <c r="K680" s="5"/>
      <c r="L680" s="8"/>
      <c r="M680" s="5"/>
    </row>
    <row r="681" spans="1:13">
      <c r="A681" s="4"/>
      <c r="B681" s="106"/>
      <c r="C681" s="4"/>
      <c r="D681" s="150"/>
      <c r="E681" s="106"/>
      <c r="F681" s="94"/>
      <c r="G681" s="150"/>
      <c r="H681" s="106"/>
      <c r="I681" s="106"/>
      <c r="J681" s="8"/>
      <c r="K681" s="5"/>
      <c r="L681" s="8"/>
      <c r="M681" s="5"/>
    </row>
    <row r="682" spans="1:13">
      <c r="A682" s="4"/>
      <c r="B682" s="106"/>
      <c r="C682" s="4"/>
      <c r="D682" s="150"/>
      <c r="E682" s="106"/>
      <c r="F682" s="94"/>
      <c r="G682" s="150"/>
      <c r="H682" s="106"/>
      <c r="I682" s="106"/>
      <c r="J682" s="8"/>
      <c r="K682" s="5"/>
      <c r="L682" s="8"/>
      <c r="M682" s="5"/>
    </row>
    <row r="683" spans="1:13">
      <c r="A683" s="4"/>
      <c r="B683" s="106"/>
      <c r="C683" s="4"/>
      <c r="D683" s="150"/>
      <c r="E683" s="106"/>
      <c r="F683" s="94"/>
      <c r="G683" s="150"/>
      <c r="H683" s="106"/>
      <c r="I683" s="106"/>
      <c r="J683" s="8"/>
      <c r="K683" s="5"/>
      <c r="L683" s="8"/>
      <c r="M683" s="5"/>
    </row>
    <row r="684" spans="1:13">
      <c r="A684" s="4"/>
      <c r="B684" s="106"/>
      <c r="C684" s="4"/>
      <c r="D684" s="150"/>
      <c r="E684" s="106"/>
      <c r="F684" s="94"/>
      <c r="G684" s="150"/>
      <c r="H684" s="106"/>
      <c r="I684" s="106"/>
      <c r="J684" s="8"/>
      <c r="K684" s="5"/>
      <c r="L684" s="8"/>
      <c r="M684" s="5"/>
    </row>
    <row r="685" spans="1:13">
      <c r="A685" s="4"/>
      <c r="B685" s="106"/>
      <c r="C685" s="4"/>
      <c r="D685" s="150"/>
      <c r="E685" s="106"/>
      <c r="F685" s="94"/>
      <c r="G685" s="150"/>
      <c r="H685" s="106"/>
      <c r="I685" s="106"/>
      <c r="J685" s="8"/>
      <c r="K685" s="5"/>
      <c r="L685" s="8"/>
      <c r="M685" s="5"/>
    </row>
    <row r="686" spans="1:13">
      <c r="A686" s="4"/>
      <c r="B686" s="106"/>
      <c r="C686" s="4"/>
      <c r="D686" s="150"/>
      <c r="E686" s="106"/>
      <c r="F686" s="94"/>
      <c r="G686" s="150"/>
      <c r="H686" s="106"/>
      <c r="I686" s="106"/>
      <c r="J686" s="8"/>
      <c r="K686" s="5"/>
      <c r="L686" s="8"/>
      <c r="M686" s="5"/>
    </row>
    <row r="687" spans="1:13">
      <c r="A687" s="4"/>
      <c r="B687" s="106"/>
      <c r="C687" s="4"/>
      <c r="D687" s="150"/>
      <c r="E687" s="106"/>
      <c r="F687" s="94"/>
      <c r="G687" s="150"/>
      <c r="H687" s="106"/>
      <c r="I687" s="106"/>
      <c r="J687" s="8"/>
      <c r="K687" s="5"/>
      <c r="L687" s="8"/>
      <c r="M687" s="5"/>
    </row>
    <row r="688" spans="1:13">
      <c r="A688" s="4"/>
      <c r="B688" s="106"/>
      <c r="C688" s="4"/>
      <c r="D688" s="150"/>
      <c r="E688" s="106"/>
      <c r="F688" s="94"/>
      <c r="G688" s="150"/>
      <c r="H688" s="106"/>
      <c r="I688" s="106"/>
      <c r="J688" s="8"/>
      <c r="K688" s="5"/>
      <c r="L688" s="8"/>
      <c r="M688" s="5"/>
    </row>
    <row r="689" spans="1:13">
      <c r="A689" s="4"/>
      <c r="B689" s="106"/>
      <c r="C689" s="4"/>
      <c r="D689" s="150"/>
      <c r="E689" s="106"/>
      <c r="F689" s="94"/>
      <c r="G689" s="150"/>
      <c r="H689" s="106"/>
      <c r="I689" s="106"/>
      <c r="J689" s="8"/>
      <c r="K689" s="5"/>
      <c r="L689" s="8"/>
      <c r="M689" s="5"/>
    </row>
    <row r="690" spans="1:13">
      <c r="A690" s="4"/>
      <c r="B690" s="106"/>
      <c r="C690" s="4"/>
      <c r="D690" s="150"/>
      <c r="E690" s="106"/>
      <c r="F690" s="94"/>
      <c r="G690" s="150"/>
      <c r="H690" s="106"/>
      <c r="I690" s="106"/>
      <c r="J690" s="8"/>
      <c r="K690" s="5"/>
      <c r="L690" s="8"/>
      <c r="M690" s="5"/>
    </row>
    <row r="691" spans="1:13">
      <c r="A691" s="4"/>
      <c r="B691" s="106"/>
      <c r="C691" s="4"/>
      <c r="D691" s="150"/>
      <c r="E691" s="106"/>
      <c r="F691" s="94"/>
      <c r="G691" s="150"/>
      <c r="H691" s="106"/>
      <c r="I691" s="106"/>
      <c r="J691" s="8"/>
      <c r="K691" s="5"/>
      <c r="L691" s="8"/>
      <c r="M691" s="5"/>
    </row>
    <row r="692" spans="1:13">
      <c r="A692" s="4"/>
      <c r="B692" s="106"/>
      <c r="C692" s="4"/>
      <c r="D692" s="150"/>
      <c r="E692" s="106"/>
      <c r="F692" s="94"/>
      <c r="G692" s="150"/>
      <c r="H692" s="106"/>
      <c r="I692" s="106"/>
      <c r="J692" s="8"/>
      <c r="K692" s="5"/>
      <c r="L692" s="8"/>
      <c r="M692" s="5"/>
    </row>
    <row r="693" spans="1:13">
      <c r="A693" s="4"/>
      <c r="B693" s="106"/>
      <c r="C693" s="4"/>
      <c r="D693" s="150"/>
      <c r="E693" s="106"/>
      <c r="F693" s="94"/>
      <c r="G693" s="150"/>
      <c r="H693" s="106"/>
      <c r="I693" s="106"/>
      <c r="J693" s="8"/>
      <c r="K693" s="5"/>
      <c r="L693" s="8"/>
      <c r="M693" s="5"/>
    </row>
    <row r="694" spans="1:13">
      <c r="A694" s="4"/>
      <c r="B694" s="106"/>
      <c r="C694" s="4"/>
      <c r="D694" s="150"/>
      <c r="E694" s="106"/>
      <c r="F694" s="94"/>
      <c r="G694" s="150"/>
      <c r="H694" s="106"/>
      <c r="I694" s="106"/>
      <c r="J694" s="8"/>
      <c r="K694" s="5"/>
      <c r="L694" s="8"/>
      <c r="M694" s="5"/>
    </row>
    <row r="695" spans="1:13">
      <c r="A695" s="4"/>
      <c r="B695" s="106"/>
      <c r="C695" s="4"/>
      <c r="D695" s="150"/>
      <c r="E695" s="106"/>
      <c r="F695" s="94"/>
      <c r="G695" s="150"/>
      <c r="H695" s="106"/>
      <c r="I695" s="106"/>
      <c r="J695" s="8"/>
      <c r="K695" s="5"/>
      <c r="L695" s="8"/>
      <c r="M695" s="5"/>
    </row>
    <row r="696" spans="1:13">
      <c r="A696" s="4"/>
      <c r="B696" s="106"/>
      <c r="C696" s="4"/>
      <c r="D696" s="150"/>
      <c r="E696" s="106"/>
      <c r="F696" s="94"/>
      <c r="G696" s="150"/>
      <c r="H696" s="106"/>
      <c r="I696" s="106"/>
      <c r="J696" s="8"/>
      <c r="K696" s="5"/>
      <c r="L696" s="8"/>
      <c r="M696" s="5"/>
    </row>
    <row r="697" spans="1:13">
      <c r="A697" s="4"/>
      <c r="B697" s="106"/>
      <c r="C697" s="4"/>
      <c r="D697" s="150"/>
      <c r="E697" s="106"/>
      <c r="F697" s="94"/>
      <c r="G697" s="150"/>
      <c r="H697" s="106"/>
      <c r="I697" s="106"/>
      <c r="J697" s="8"/>
      <c r="K697" s="5"/>
      <c r="L697" s="8"/>
      <c r="M697" s="5"/>
    </row>
    <row r="698" spans="1:13">
      <c r="A698" s="4"/>
      <c r="B698" s="106"/>
      <c r="C698" s="4"/>
      <c r="D698" s="150"/>
      <c r="E698" s="106"/>
      <c r="F698" s="94"/>
      <c r="G698" s="150"/>
      <c r="H698" s="106"/>
      <c r="I698" s="106"/>
      <c r="J698" s="8"/>
      <c r="K698" s="5"/>
      <c r="L698" s="8"/>
      <c r="M698" s="5"/>
    </row>
    <row r="699" spans="1:13">
      <c r="A699" s="4"/>
      <c r="B699" s="106"/>
      <c r="C699" s="4"/>
      <c r="D699" s="150"/>
      <c r="E699" s="106"/>
      <c r="F699" s="94"/>
      <c r="G699" s="150"/>
      <c r="H699" s="106"/>
      <c r="I699" s="106"/>
      <c r="J699" s="8"/>
      <c r="K699" s="5"/>
      <c r="L699" s="8"/>
      <c r="M699" s="5"/>
    </row>
    <row r="700" spans="1:13">
      <c r="A700" s="4"/>
      <c r="B700" s="106"/>
      <c r="C700" s="4"/>
      <c r="D700" s="150"/>
      <c r="E700" s="106"/>
      <c r="F700" s="94"/>
      <c r="G700" s="150"/>
      <c r="H700" s="106"/>
      <c r="I700" s="106"/>
      <c r="J700" s="8"/>
      <c r="K700" s="5"/>
      <c r="L700" s="8"/>
      <c r="M700" s="5"/>
    </row>
    <row r="701" spans="1:13">
      <c r="A701" s="4"/>
      <c r="B701" s="106"/>
      <c r="C701" s="4"/>
      <c r="D701" s="150"/>
      <c r="E701" s="106"/>
      <c r="F701" s="94"/>
      <c r="G701" s="150"/>
      <c r="H701" s="106"/>
      <c r="I701" s="106"/>
      <c r="J701" s="8"/>
      <c r="K701" s="5"/>
      <c r="L701" s="8"/>
      <c r="M701" s="5"/>
    </row>
    <row r="702" spans="1:13">
      <c r="A702" s="4"/>
      <c r="B702" s="106"/>
      <c r="C702" s="4"/>
      <c r="D702" s="150"/>
      <c r="E702" s="106"/>
      <c r="F702" s="94"/>
      <c r="G702" s="150"/>
      <c r="H702" s="106"/>
      <c r="I702" s="106"/>
      <c r="J702" s="8"/>
      <c r="K702" s="5"/>
      <c r="L702" s="8"/>
      <c r="M702" s="5"/>
    </row>
    <row r="703" spans="1:13">
      <c r="A703" s="4"/>
      <c r="B703" s="106"/>
      <c r="C703" s="4"/>
      <c r="D703" s="150"/>
      <c r="E703" s="106"/>
      <c r="F703" s="94"/>
      <c r="G703" s="150"/>
      <c r="H703" s="106"/>
      <c r="I703" s="106"/>
      <c r="J703" s="8"/>
      <c r="K703" s="5"/>
      <c r="L703" s="8"/>
      <c r="M703" s="5"/>
    </row>
    <row r="704" spans="1:13">
      <c r="A704" s="4"/>
      <c r="B704" s="106"/>
      <c r="C704" s="4"/>
      <c r="D704" s="150"/>
      <c r="E704" s="106"/>
      <c r="F704" s="94"/>
      <c r="G704" s="150"/>
      <c r="H704" s="106"/>
      <c r="I704" s="106"/>
      <c r="J704" s="8"/>
      <c r="K704" s="5"/>
      <c r="L704" s="8"/>
      <c r="M704" s="5"/>
    </row>
    <row r="705" spans="1:13">
      <c r="A705" s="4"/>
      <c r="B705" s="106"/>
      <c r="C705" s="4"/>
      <c r="D705" s="150"/>
      <c r="E705" s="106"/>
      <c r="F705" s="94"/>
      <c r="G705" s="150"/>
      <c r="H705" s="106"/>
      <c r="I705" s="106"/>
      <c r="J705" s="8"/>
      <c r="K705" s="5"/>
      <c r="L705" s="8"/>
      <c r="M705" s="5"/>
    </row>
    <row r="706" spans="1:13">
      <c r="A706" s="4"/>
      <c r="B706" s="106"/>
      <c r="C706" s="4"/>
      <c r="D706" s="150"/>
      <c r="E706" s="106"/>
      <c r="F706" s="94"/>
      <c r="G706" s="150"/>
      <c r="H706" s="106"/>
      <c r="I706" s="106"/>
      <c r="J706" s="8"/>
      <c r="K706" s="5"/>
      <c r="L706" s="8"/>
      <c r="M706" s="5"/>
    </row>
    <row r="707" spans="1:13">
      <c r="A707" s="4"/>
      <c r="B707" s="106"/>
      <c r="C707" s="4"/>
      <c r="D707" s="150"/>
      <c r="E707" s="106"/>
      <c r="F707" s="94"/>
      <c r="G707" s="150"/>
      <c r="H707" s="106"/>
      <c r="I707" s="106"/>
      <c r="J707" s="8"/>
      <c r="K707" s="5"/>
      <c r="L707" s="8"/>
      <c r="M707" s="5"/>
    </row>
    <row r="708" spans="1:13">
      <c r="A708" s="4"/>
      <c r="B708" s="106"/>
      <c r="C708" s="4"/>
      <c r="D708" s="150"/>
      <c r="E708" s="106"/>
      <c r="F708" s="94"/>
      <c r="G708" s="150"/>
      <c r="H708" s="106"/>
      <c r="I708" s="106"/>
      <c r="J708" s="8"/>
      <c r="K708" s="5"/>
      <c r="L708" s="8"/>
      <c r="M708" s="5"/>
    </row>
    <row r="709" spans="1:13">
      <c r="A709" s="4"/>
      <c r="B709" s="106"/>
      <c r="C709" s="4"/>
      <c r="D709" s="150"/>
      <c r="E709" s="106"/>
      <c r="F709" s="94"/>
      <c r="G709" s="150"/>
      <c r="H709" s="106"/>
      <c r="I709" s="106"/>
      <c r="J709" s="8"/>
      <c r="K709" s="5"/>
      <c r="L709" s="8"/>
      <c r="M709" s="5"/>
    </row>
    <row r="710" spans="1:13">
      <c r="A710" s="4"/>
      <c r="B710" s="106"/>
      <c r="C710" s="4"/>
      <c r="D710" s="150"/>
      <c r="E710" s="106"/>
      <c r="F710" s="94"/>
      <c r="G710" s="150"/>
      <c r="H710" s="106"/>
      <c r="I710" s="106"/>
      <c r="J710" s="8"/>
      <c r="K710" s="5"/>
      <c r="L710" s="8"/>
      <c r="M710" s="5"/>
    </row>
    <row r="711" spans="1:13">
      <c r="A711" s="4"/>
      <c r="B711" s="106"/>
      <c r="C711" s="4"/>
      <c r="D711" s="150"/>
      <c r="E711" s="106"/>
      <c r="F711" s="94"/>
      <c r="G711" s="150"/>
      <c r="H711" s="106"/>
      <c r="I711" s="106"/>
      <c r="J711" s="8"/>
      <c r="K711" s="5"/>
      <c r="L711" s="8"/>
      <c r="M711" s="5"/>
    </row>
    <row r="712" spans="1:13">
      <c r="A712" s="4"/>
      <c r="B712" s="106"/>
      <c r="C712" s="4"/>
      <c r="D712" s="150"/>
      <c r="E712" s="106"/>
      <c r="F712" s="94"/>
      <c r="G712" s="150"/>
      <c r="H712" s="106"/>
      <c r="I712" s="106"/>
      <c r="J712" s="8"/>
      <c r="K712" s="5"/>
      <c r="L712" s="8"/>
      <c r="M712" s="5"/>
    </row>
    <row r="713" spans="1:13">
      <c r="A713" s="4"/>
      <c r="B713" s="106"/>
      <c r="C713" s="4"/>
      <c r="D713" s="150"/>
      <c r="E713" s="106"/>
      <c r="F713" s="94"/>
      <c r="G713" s="150"/>
      <c r="H713" s="106"/>
      <c r="I713" s="106"/>
      <c r="J713" s="8"/>
      <c r="K713" s="5"/>
      <c r="L713" s="8"/>
      <c r="M713" s="5"/>
    </row>
    <row r="714" spans="1:13">
      <c r="A714" s="4"/>
      <c r="B714" s="106"/>
      <c r="C714" s="4"/>
      <c r="D714" s="150"/>
      <c r="E714" s="106"/>
      <c r="F714" s="94"/>
      <c r="G714" s="150"/>
      <c r="H714" s="106"/>
      <c r="I714" s="106"/>
      <c r="J714" s="8"/>
      <c r="K714" s="5"/>
      <c r="L714" s="8"/>
      <c r="M714" s="5"/>
    </row>
    <row r="715" spans="1:13">
      <c r="A715" s="4"/>
      <c r="B715" s="106"/>
      <c r="C715" s="4"/>
      <c r="D715" s="150"/>
      <c r="E715" s="106"/>
      <c r="F715" s="94"/>
      <c r="G715" s="150"/>
      <c r="H715" s="106"/>
      <c r="I715" s="106"/>
      <c r="J715" s="8"/>
      <c r="K715" s="5"/>
      <c r="L715" s="8"/>
      <c r="M715" s="5"/>
    </row>
    <row r="716" spans="1:13">
      <c r="A716" s="4"/>
      <c r="B716" s="106"/>
      <c r="C716" s="4"/>
      <c r="D716" s="150"/>
      <c r="E716" s="106"/>
      <c r="F716" s="94"/>
      <c r="G716" s="150"/>
      <c r="H716" s="106"/>
      <c r="I716" s="106"/>
      <c r="J716" s="8"/>
      <c r="K716" s="5"/>
      <c r="L716" s="8"/>
      <c r="M716" s="5"/>
    </row>
    <row r="717" spans="1:13">
      <c r="A717" s="4"/>
      <c r="B717" s="106"/>
      <c r="C717" s="4"/>
      <c r="D717" s="150"/>
      <c r="E717" s="106"/>
      <c r="F717" s="94"/>
      <c r="G717" s="150"/>
      <c r="H717" s="106"/>
      <c r="I717" s="106"/>
      <c r="J717" s="8"/>
      <c r="K717" s="5"/>
      <c r="L717" s="8"/>
      <c r="M717" s="5"/>
    </row>
    <row r="718" spans="1:13">
      <c r="A718" s="4"/>
      <c r="B718" s="106"/>
      <c r="C718" s="4"/>
      <c r="D718" s="150"/>
      <c r="E718" s="106"/>
      <c r="F718" s="94"/>
      <c r="G718" s="150"/>
      <c r="H718" s="106"/>
      <c r="I718" s="106"/>
      <c r="J718" s="8"/>
      <c r="K718" s="5"/>
      <c r="L718" s="8"/>
      <c r="M718" s="5"/>
    </row>
    <row r="719" spans="1:13">
      <c r="A719" s="4"/>
      <c r="B719" s="106"/>
      <c r="C719" s="4"/>
      <c r="D719" s="150"/>
      <c r="E719" s="106"/>
      <c r="F719" s="94"/>
      <c r="G719" s="150"/>
      <c r="H719" s="106"/>
      <c r="I719" s="106"/>
      <c r="J719" s="8"/>
      <c r="K719" s="5"/>
      <c r="L719" s="8"/>
      <c r="M719" s="5"/>
    </row>
    <row r="720" spans="1:13">
      <c r="A720" s="4"/>
      <c r="B720" s="106"/>
      <c r="C720" s="4"/>
      <c r="D720" s="150"/>
      <c r="E720" s="106"/>
      <c r="F720" s="94"/>
      <c r="G720" s="150"/>
      <c r="H720" s="106"/>
      <c r="I720" s="106"/>
      <c r="J720" s="8"/>
      <c r="K720" s="5"/>
      <c r="L720" s="8"/>
      <c r="M720" s="5"/>
    </row>
    <row r="721" spans="1:13">
      <c r="A721" s="4"/>
      <c r="B721" s="106"/>
      <c r="C721" s="4"/>
      <c r="D721" s="150"/>
      <c r="E721" s="106"/>
      <c r="F721" s="94"/>
      <c r="G721" s="150"/>
      <c r="H721" s="106"/>
      <c r="I721" s="106"/>
      <c r="J721" s="8"/>
      <c r="K721" s="5"/>
      <c r="L721" s="8"/>
      <c r="M721" s="5"/>
    </row>
    <row r="722" spans="1:13">
      <c r="A722" s="4"/>
      <c r="B722" s="106"/>
      <c r="C722" s="4"/>
      <c r="D722" s="150"/>
      <c r="E722" s="106"/>
      <c r="F722" s="94"/>
      <c r="G722" s="150"/>
      <c r="H722" s="106"/>
      <c r="I722" s="106"/>
      <c r="J722" s="8"/>
      <c r="K722" s="5"/>
      <c r="L722" s="8"/>
      <c r="M722" s="5"/>
    </row>
    <row r="723" spans="1:13">
      <c r="A723" s="4"/>
      <c r="B723" s="106"/>
      <c r="C723" s="4"/>
      <c r="D723" s="150"/>
      <c r="E723" s="106"/>
      <c r="F723" s="94"/>
      <c r="G723" s="150"/>
      <c r="H723" s="106"/>
      <c r="I723" s="106"/>
      <c r="J723" s="8"/>
      <c r="K723" s="5"/>
      <c r="L723" s="8"/>
      <c r="M723" s="5"/>
    </row>
    <row r="724" spans="1:13">
      <c r="A724" s="4"/>
      <c r="B724" s="106"/>
      <c r="C724" s="4"/>
      <c r="D724" s="150"/>
      <c r="E724" s="106"/>
      <c r="F724" s="94"/>
      <c r="G724" s="150"/>
      <c r="H724" s="106"/>
      <c r="I724" s="106"/>
      <c r="J724" s="8"/>
      <c r="K724" s="5"/>
      <c r="L724" s="8"/>
      <c r="M724" s="5"/>
    </row>
    <row r="725" spans="1:13">
      <c r="A725" s="4"/>
      <c r="B725" s="106"/>
      <c r="C725" s="4"/>
      <c r="D725" s="150"/>
      <c r="E725" s="106"/>
      <c r="F725" s="94"/>
      <c r="G725" s="150"/>
      <c r="H725" s="106"/>
      <c r="I725" s="106"/>
      <c r="J725" s="8"/>
      <c r="K725" s="5"/>
      <c r="L725" s="8"/>
      <c r="M725" s="5"/>
    </row>
    <row r="726" spans="1:13">
      <c r="A726" s="4"/>
      <c r="B726" s="106"/>
      <c r="C726" s="4"/>
      <c r="D726" s="150"/>
      <c r="E726" s="106"/>
      <c r="F726" s="94"/>
      <c r="G726" s="150"/>
      <c r="H726" s="106"/>
      <c r="I726" s="106"/>
      <c r="J726" s="8"/>
      <c r="K726" s="5"/>
      <c r="L726" s="8"/>
      <c r="M726" s="5"/>
    </row>
    <row r="727" spans="1:13">
      <c r="A727" s="4"/>
      <c r="B727" s="106"/>
      <c r="C727" s="4"/>
      <c r="D727" s="150"/>
      <c r="E727" s="106"/>
      <c r="F727" s="94"/>
      <c r="G727" s="150"/>
      <c r="H727" s="106"/>
      <c r="I727" s="106"/>
      <c r="J727" s="8"/>
      <c r="K727" s="5"/>
      <c r="L727" s="8"/>
      <c r="M727" s="5"/>
    </row>
    <row r="728" spans="1:13">
      <c r="A728" s="4"/>
      <c r="B728" s="106"/>
      <c r="C728" s="4"/>
      <c r="D728" s="150"/>
      <c r="E728" s="106"/>
      <c r="F728" s="94"/>
      <c r="G728" s="150"/>
      <c r="H728" s="106"/>
      <c r="I728" s="106"/>
      <c r="J728" s="8"/>
      <c r="K728" s="5"/>
      <c r="L728" s="8"/>
      <c r="M728" s="5"/>
    </row>
    <row r="729" spans="1:13">
      <c r="A729" s="4"/>
      <c r="B729" s="106"/>
      <c r="C729" s="4"/>
      <c r="D729" s="150"/>
      <c r="E729" s="106"/>
      <c r="F729" s="94"/>
      <c r="G729" s="150"/>
      <c r="H729" s="106"/>
      <c r="I729" s="106"/>
      <c r="J729" s="8"/>
      <c r="K729" s="5"/>
      <c r="L729" s="8"/>
      <c r="M729" s="5"/>
    </row>
    <row r="730" spans="1:13">
      <c r="A730" s="4"/>
      <c r="B730" s="106"/>
      <c r="C730" s="4"/>
      <c r="D730" s="150"/>
      <c r="E730" s="106"/>
      <c r="F730" s="94"/>
      <c r="G730" s="150"/>
      <c r="H730" s="106"/>
      <c r="I730" s="106"/>
      <c r="J730" s="8"/>
      <c r="K730" s="5"/>
      <c r="L730" s="8"/>
      <c r="M730" s="5"/>
    </row>
    <row r="731" spans="1:13">
      <c r="A731" s="4"/>
      <c r="B731" s="106"/>
      <c r="C731" s="4"/>
      <c r="D731" s="150"/>
      <c r="E731" s="106"/>
      <c r="F731" s="94"/>
      <c r="G731" s="150"/>
      <c r="H731" s="106"/>
      <c r="I731" s="106"/>
      <c r="J731" s="8"/>
      <c r="K731" s="5"/>
      <c r="L731" s="8"/>
      <c r="M731" s="5"/>
    </row>
    <row r="732" spans="1:13">
      <c r="A732" s="4"/>
      <c r="B732" s="106"/>
      <c r="C732" s="4"/>
      <c r="D732" s="150"/>
      <c r="E732" s="106"/>
      <c r="F732" s="94"/>
      <c r="G732" s="150"/>
      <c r="H732" s="106"/>
      <c r="I732" s="106"/>
      <c r="J732" s="8"/>
      <c r="K732" s="5"/>
      <c r="L732" s="8"/>
      <c r="M732" s="5"/>
    </row>
    <row r="733" spans="1:13">
      <c r="A733" s="4"/>
      <c r="B733" s="106"/>
      <c r="C733" s="4"/>
      <c r="D733" s="150"/>
      <c r="E733" s="106"/>
      <c r="F733" s="94"/>
      <c r="G733" s="150"/>
      <c r="H733" s="106"/>
      <c r="I733" s="106"/>
      <c r="J733" s="8"/>
      <c r="K733" s="5"/>
      <c r="L733" s="8"/>
      <c r="M733" s="5"/>
    </row>
    <row r="734" spans="1:13">
      <c r="A734" s="4"/>
      <c r="B734" s="106"/>
      <c r="C734" s="4"/>
      <c r="D734" s="150"/>
      <c r="E734" s="106"/>
      <c r="F734" s="94"/>
      <c r="G734" s="150"/>
      <c r="H734" s="106"/>
      <c r="I734" s="106"/>
      <c r="J734" s="8"/>
      <c r="K734" s="5"/>
      <c r="L734" s="8"/>
      <c r="M734" s="5"/>
    </row>
    <row r="735" spans="1:13">
      <c r="A735" s="4"/>
      <c r="B735" s="106"/>
      <c r="C735" s="4"/>
      <c r="D735" s="150"/>
      <c r="E735" s="106"/>
      <c r="F735" s="94"/>
      <c r="G735" s="150"/>
      <c r="H735" s="106"/>
      <c r="I735" s="106"/>
      <c r="J735" s="8"/>
      <c r="K735" s="5"/>
      <c r="L735" s="8"/>
      <c r="M735" s="5"/>
    </row>
    <row r="736" spans="1:13">
      <c r="A736" s="4"/>
      <c r="B736" s="106"/>
      <c r="C736" s="4"/>
      <c r="D736" s="150"/>
      <c r="E736" s="106"/>
      <c r="F736" s="94"/>
      <c r="G736" s="150"/>
      <c r="H736" s="106"/>
      <c r="I736" s="106"/>
      <c r="J736" s="8"/>
      <c r="K736" s="5"/>
      <c r="L736" s="8"/>
      <c r="M736" s="5"/>
    </row>
    <row r="737" spans="1:13">
      <c r="A737" s="4"/>
      <c r="B737" s="106"/>
      <c r="C737" s="4"/>
      <c r="D737" s="150"/>
      <c r="E737" s="106"/>
      <c r="F737" s="94"/>
      <c r="G737" s="150"/>
      <c r="H737" s="106"/>
      <c r="I737" s="106"/>
      <c r="J737" s="8"/>
      <c r="K737" s="5"/>
      <c r="L737" s="8"/>
      <c r="M737" s="5"/>
    </row>
    <row r="738" spans="1:13">
      <c r="A738" s="4"/>
      <c r="B738" s="106"/>
      <c r="C738" s="4"/>
      <c r="D738" s="150"/>
      <c r="E738" s="106"/>
      <c r="F738" s="94"/>
      <c r="G738" s="150"/>
      <c r="H738" s="106"/>
      <c r="I738" s="106"/>
      <c r="J738" s="8"/>
      <c r="K738" s="5"/>
      <c r="L738" s="8"/>
      <c r="M738" s="5"/>
    </row>
    <row r="739" spans="1:13">
      <c r="A739" s="4"/>
      <c r="B739" s="106"/>
      <c r="C739" s="4"/>
      <c r="D739" s="150"/>
      <c r="E739" s="106"/>
      <c r="F739" s="94"/>
      <c r="G739" s="150"/>
      <c r="H739" s="106"/>
      <c r="I739" s="106"/>
      <c r="J739" s="8"/>
      <c r="K739" s="5"/>
      <c r="L739" s="8"/>
      <c r="M739" s="5"/>
    </row>
    <row r="740" spans="1:13">
      <c r="A740" s="4"/>
      <c r="B740" s="106"/>
      <c r="C740" s="4"/>
      <c r="D740" s="150"/>
      <c r="E740" s="106"/>
      <c r="F740" s="94"/>
      <c r="G740" s="150"/>
      <c r="H740" s="106"/>
      <c r="I740" s="106"/>
      <c r="J740" s="8"/>
      <c r="K740" s="5"/>
      <c r="L740" s="8"/>
      <c r="M740" s="5"/>
    </row>
    <row r="741" spans="1:13">
      <c r="A741" s="4"/>
      <c r="B741" s="106"/>
      <c r="C741" s="4"/>
      <c r="D741" s="150"/>
      <c r="E741" s="106"/>
      <c r="F741" s="94"/>
      <c r="G741" s="150"/>
      <c r="H741" s="106"/>
      <c r="I741" s="106"/>
      <c r="J741" s="8"/>
      <c r="K741" s="5"/>
      <c r="L741" s="8"/>
      <c r="M741" s="5"/>
    </row>
    <row r="742" spans="1:13">
      <c r="A742" s="4"/>
      <c r="B742" s="106"/>
      <c r="C742" s="4"/>
      <c r="D742" s="150"/>
      <c r="E742" s="106"/>
      <c r="F742" s="94"/>
      <c r="G742" s="150"/>
      <c r="H742" s="106"/>
      <c r="I742" s="106"/>
      <c r="J742" s="8"/>
      <c r="K742" s="5"/>
      <c r="L742" s="8"/>
      <c r="M742" s="5"/>
    </row>
    <row r="743" spans="1:13">
      <c r="A743" s="4"/>
      <c r="B743" s="106"/>
      <c r="C743" s="4"/>
      <c r="D743" s="150"/>
      <c r="E743" s="106"/>
      <c r="F743" s="94"/>
      <c r="G743" s="150"/>
      <c r="H743" s="106"/>
      <c r="I743" s="106"/>
      <c r="J743" s="8"/>
      <c r="K743" s="5"/>
      <c r="L743" s="8"/>
      <c r="M743" s="5"/>
    </row>
    <row r="744" spans="1:13">
      <c r="A744" s="4"/>
      <c r="B744" s="106"/>
      <c r="C744" s="4"/>
      <c r="D744" s="150"/>
      <c r="E744" s="106"/>
      <c r="F744" s="94"/>
      <c r="G744" s="150"/>
      <c r="H744" s="106"/>
      <c r="I744" s="106"/>
      <c r="J744" s="8"/>
      <c r="K744" s="5"/>
      <c r="L744" s="8"/>
      <c r="M744" s="5"/>
    </row>
    <row r="745" spans="1:13">
      <c r="A745" s="4"/>
      <c r="B745" s="106"/>
      <c r="C745" s="4"/>
      <c r="D745" s="150"/>
      <c r="E745" s="106"/>
      <c r="F745" s="94"/>
      <c r="G745" s="150"/>
      <c r="H745" s="106"/>
      <c r="I745" s="106"/>
      <c r="J745" s="8"/>
      <c r="K745" s="5"/>
      <c r="L745" s="8"/>
      <c r="M745" s="5"/>
    </row>
    <row r="746" spans="1:13">
      <c r="A746" s="4"/>
      <c r="B746" s="106"/>
      <c r="C746" s="4"/>
      <c r="D746" s="150"/>
      <c r="E746" s="106"/>
      <c r="F746" s="94"/>
      <c r="G746" s="150"/>
      <c r="H746" s="106"/>
      <c r="I746" s="106"/>
      <c r="J746" s="8"/>
      <c r="K746" s="5"/>
      <c r="L746" s="8"/>
      <c r="M746" s="5"/>
    </row>
    <row r="747" spans="1:13">
      <c r="A747" s="4"/>
      <c r="B747" s="106"/>
      <c r="C747" s="4"/>
      <c r="D747" s="150"/>
      <c r="E747" s="106"/>
      <c r="F747" s="94"/>
      <c r="G747" s="150"/>
      <c r="H747" s="106"/>
      <c r="I747" s="106"/>
      <c r="J747" s="8"/>
      <c r="K747" s="5"/>
      <c r="L747" s="8"/>
      <c r="M747" s="5"/>
    </row>
    <row r="748" spans="1:13">
      <c r="A748" s="4"/>
      <c r="B748" s="106"/>
      <c r="C748" s="4"/>
      <c r="D748" s="150"/>
      <c r="E748" s="106"/>
      <c r="F748" s="94"/>
      <c r="G748" s="150"/>
      <c r="H748" s="106"/>
      <c r="I748" s="106"/>
      <c r="J748" s="8"/>
      <c r="K748" s="5"/>
      <c r="L748" s="8"/>
      <c r="M748" s="5"/>
    </row>
    <row r="749" spans="1:13">
      <c r="A749" s="4"/>
      <c r="B749" s="106"/>
      <c r="C749" s="4"/>
      <c r="D749" s="150"/>
      <c r="E749" s="106"/>
      <c r="F749" s="94"/>
      <c r="G749" s="150"/>
      <c r="H749" s="106"/>
      <c r="I749" s="106"/>
      <c r="J749" s="8"/>
      <c r="K749" s="5"/>
      <c r="L749" s="8"/>
      <c r="M749" s="5"/>
    </row>
    <row r="750" spans="1:13">
      <c r="A750" s="4"/>
      <c r="B750" s="106"/>
      <c r="C750" s="4"/>
      <c r="D750" s="150"/>
      <c r="E750" s="106"/>
      <c r="F750" s="94"/>
      <c r="G750" s="150"/>
      <c r="H750" s="106"/>
      <c r="I750" s="106"/>
      <c r="J750" s="8"/>
      <c r="K750" s="5"/>
      <c r="L750" s="8"/>
      <c r="M750" s="5"/>
    </row>
    <row r="751" spans="1:13">
      <c r="A751" s="4"/>
      <c r="B751" s="106"/>
      <c r="C751" s="4"/>
      <c r="D751" s="150"/>
      <c r="E751" s="106"/>
      <c r="F751" s="94"/>
      <c r="G751" s="150"/>
      <c r="H751" s="106"/>
      <c r="I751" s="106"/>
      <c r="J751" s="8"/>
      <c r="K751" s="5"/>
      <c r="L751" s="8"/>
      <c r="M751" s="5"/>
    </row>
    <row r="752" spans="1:13">
      <c r="A752" s="4"/>
      <c r="B752" s="106"/>
      <c r="C752" s="4"/>
      <c r="D752" s="150"/>
      <c r="E752" s="106"/>
      <c r="F752" s="94"/>
      <c r="G752" s="150"/>
      <c r="H752" s="106"/>
      <c r="I752" s="106"/>
      <c r="J752" s="8"/>
      <c r="K752" s="5"/>
      <c r="L752" s="8"/>
      <c r="M752" s="5"/>
    </row>
    <row r="753" spans="1:13">
      <c r="A753" s="4"/>
      <c r="B753" s="106"/>
      <c r="C753" s="4"/>
      <c r="D753" s="150"/>
      <c r="E753" s="106"/>
      <c r="F753" s="94"/>
      <c r="G753" s="150"/>
      <c r="H753" s="106"/>
      <c r="I753" s="106"/>
      <c r="J753" s="8"/>
      <c r="K753" s="5"/>
      <c r="L753" s="8"/>
      <c r="M753" s="5"/>
    </row>
    <row r="754" spans="1:13">
      <c r="A754" s="4"/>
      <c r="B754" s="106"/>
      <c r="C754" s="4"/>
      <c r="D754" s="150"/>
      <c r="E754" s="106"/>
      <c r="F754" s="94"/>
      <c r="G754" s="150"/>
      <c r="H754" s="106"/>
      <c r="I754" s="106"/>
      <c r="J754" s="8"/>
      <c r="K754" s="5"/>
      <c r="L754" s="8"/>
      <c r="M754" s="5"/>
    </row>
    <row r="755" spans="1:13">
      <c r="A755" s="4"/>
      <c r="B755" s="106"/>
      <c r="C755" s="4"/>
      <c r="D755" s="150"/>
      <c r="E755" s="106"/>
      <c r="F755" s="94"/>
      <c r="G755" s="150"/>
      <c r="H755" s="106"/>
      <c r="I755" s="106"/>
      <c r="J755" s="8"/>
      <c r="K755" s="5"/>
      <c r="L755" s="8"/>
      <c r="M755" s="5"/>
    </row>
    <row r="756" spans="1:13">
      <c r="A756" s="4"/>
      <c r="B756" s="106"/>
      <c r="C756" s="4"/>
      <c r="D756" s="150"/>
      <c r="E756" s="106"/>
      <c r="F756" s="94"/>
      <c r="G756" s="150"/>
      <c r="H756" s="106"/>
      <c r="I756" s="106"/>
      <c r="J756" s="8"/>
      <c r="K756" s="5"/>
      <c r="L756" s="8"/>
      <c r="M756" s="5"/>
    </row>
    <row r="757" spans="1:13">
      <c r="A757" s="4"/>
      <c r="B757" s="106"/>
      <c r="C757" s="4"/>
      <c r="D757" s="150"/>
      <c r="E757" s="106"/>
      <c r="F757" s="94"/>
      <c r="G757" s="150"/>
      <c r="H757" s="106"/>
      <c r="I757" s="106"/>
      <c r="J757" s="8"/>
      <c r="K757" s="5"/>
      <c r="L757" s="8"/>
      <c r="M757" s="5"/>
    </row>
    <row r="758" spans="1:13">
      <c r="A758" s="4"/>
      <c r="B758" s="106"/>
      <c r="C758" s="4"/>
      <c r="D758" s="150"/>
      <c r="E758" s="106"/>
      <c r="F758" s="94"/>
      <c r="G758" s="150"/>
      <c r="H758" s="106"/>
      <c r="I758" s="106"/>
      <c r="J758" s="8"/>
      <c r="K758" s="5"/>
      <c r="L758" s="8"/>
      <c r="M758" s="5"/>
    </row>
    <row r="759" spans="1:13">
      <c r="A759" s="4"/>
      <c r="B759" s="106"/>
      <c r="C759" s="4"/>
      <c r="D759" s="150"/>
      <c r="E759" s="106"/>
      <c r="F759" s="94"/>
      <c r="G759" s="150"/>
      <c r="H759" s="106"/>
      <c r="I759" s="106"/>
      <c r="J759" s="8"/>
      <c r="K759" s="5"/>
      <c r="L759" s="8"/>
      <c r="M759" s="5"/>
    </row>
    <row r="760" spans="1:13">
      <c r="A760" s="4"/>
      <c r="B760" s="106"/>
      <c r="C760" s="4"/>
      <c r="D760" s="150"/>
      <c r="E760" s="106"/>
      <c r="F760" s="94"/>
      <c r="G760" s="150"/>
      <c r="H760" s="106"/>
      <c r="I760" s="106"/>
      <c r="J760" s="8"/>
      <c r="K760" s="5"/>
      <c r="L760" s="8"/>
      <c r="M760" s="5"/>
    </row>
    <row r="761" spans="1:13">
      <c r="A761" s="4"/>
      <c r="B761" s="106"/>
      <c r="C761" s="4"/>
      <c r="D761" s="150"/>
      <c r="E761" s="106"/>
      <c r="F761" s="94"/>
      <c r="G761" s="150"/>
      <c r="H761" s="106"/>
      <c r="I761" s="106"/>
      <c r="J761" s="8"/>
      <c r="K761" s="5"/>
      <c r="L761" s="8"/>
      <c r="M761" s="5"/>
    </row>
    <row r="762" spans="1:13">
      <c r="A762" s="4"/>
      <c r="B762" s="106"/>
      <c r="C762" s="4"/>
      <c r="D762" s="150"/>
      <c r="E762" s="106"/>
      <c r="F762" s="94"/>
      <c r="G762" s="150"/>
      <c r="H762" s="106"/>
      <c r="I762" s="106"/>
      <c r="J762" s="8"/>
      <c r="K762" s="5"/>
      <c r="L762" s="8"/>
      <c r="M762" s="5"/>
    </row>
    <row r="763" spans="1:13">
      <c r="A763" s="4"/>
      <c r="B763" s="106"/>
      <c r="C763" s="4"/>
      <c r="D763" s="150"/>
      <c r="E763" s="106"/>
      <c r="F763" s="94"/>
      <c r="G763" s="150"/>
      <c r="H763" s="106"/>
      <c r="I763" s="106"/>
      <c r="J763" s="8"/>
      <c r="K763" s="5"/>
      <c r="L763" s="8"/>
      <c r="M763" s="5"/>
    </row>
    <row r="764" spans="1:13">
      <c r="A764" s="4"/>
      <c r="B764" s="106"/>
      <c r="C764" s="4"/>
      <c r="D764" s="150"/>
      <c r="E764" s="106"/>
      <c r="F764" s="94"/>
      <c r="G764" s="150"/>
      <c r="H764" s="106"/>
      <c r="I764" s="106"/>
      <c r="J764" s="8"/>
      <c r="K764" s="5"/>
      <c r="L764" s="8"/>
      <c r="M764" s="5"/>
    </row>
    <row r="765" spans="1:13">
      <c r="A765" s="4"/>
      <c r="B765" s="106"/>
      <c r="C765" s="4"/>
      <c r="D765" s="150"/>
      <c r="E765" s="106"/>
      <c r="F765" s="94"/>
      <c r="G765" s="150"/>
      <c r="H765" s="106"/>
      <c r="I765" s="106"/>
      <c r="J765" s="8"/>
      <c r="K765" s="5"/>
      <c r="L765" s="8"/>
      <c r="M765" s="5"/>
    </row>
    <row r="766" spans="1:13">
      <c r="A766" s="4"/>
      <c r="B766" s="106"/>
      <c r="C766" s="4"/>
      <c r="D766" s="150"/>
      <c r="E766" s="106"/>
      <c r="F766" s="94"/>
      <c r="G766" s="150"/>
      <c r="H766" s="106"/>
      <c r="I766" s="106"/>
      <c r="J766" s="8"/>
      <c r="K766" s="5"/>
      <c r="L766" s="8"/>
      <c r="M766" s="5"/>
    </row>
    <row r="767" spans="1:13">
      <c r="A767" s="4"/>
      <c r="B767" s="106"/>
      <c r="C767" s="4"/>
      <c r="D767" s="150"/>
      <c r="E767" s="106"/>
      <c r="F767" s="94"/>
      <c r="G767" s="150"/>
      <c r="H767" s="106"/>
      <c r="I767" s="106"/>
      <c r="J767" s="8"/>
      <c r="K767" s="5"/>
      <c r="L767" s="8"/>
      <c r="M767" s="5"/>
    </row>
    <row r="768" spans="1:13">
      <c r="A768" s="4"/>
      <c r="B768" s="106"/>
      <c r="C768" s="4"/>
      <c r="D768" s="150"/>
      <c r="E768" s="106"/>
      <c r="F768" s="94"/>
      <c r="G768" s="150"/>
      <c r="H768" s="106"/>
      <c r="I768" s="106"/>
      <c r="J768" s="8"/>
      <c r="K768" s="5"/>
      <c r="L768" s="8"/>
      <c r="M768" s="5"/>
    </row>
    <row r="769" spans="1:13">
      <c r="A769" s="4"/>
      <c r="B769" s="106"/>
      <c r="C769" s="4"/>
      <c r="D769" s="150"/>
      <c r="E769" s="106"/>
      <c r="F769" s="94"/>
      <c r="G769" s="150"/>
      <c r="H769" s="106"/>
      <c r="I769" s="106"/>
      <c r="J769" s="8"/>
      <c r="K769" s="5"/>
      <c r="L769" s="8"/>
      <c r="M769" s="5"/>
    </row>
    <row r="770" spans="1:13">
      <c r="A770" s="4"/>
      <c r="B770" s="106"/>
      <c r="C770" s="4"/>
      <c r="D770" s="150"/>
      <c r="E770" s="106"/>
      <c r="F770" s="94"/>
      <c r="G770" s="150"/>
      <c r="H770" s="106"/>
      <c r="I770" s="106"/>
      <c r="J770" s="8"/>
      <c r="K770" s="5"/>
      <c r="L770" s="8"/>
      <c r="M770" s="5"/>
    </row>
    <row r="771" spans="1:13">
      <c r="A771" s="4"/>
      <c r="B771" s="106"/>
      <c r="C771" s="4"/>
      <c r="D771" s="150"/>
      <c r="E771" s="106"/>
      <c r="F771" s="94"/>
      <c r="G771" s="150"/>
      <c r="H771" s="106"/>
      <c r="I771" s="106"/>
      <c r="J771" s="8"/>
      <c r="K771" s="5"/>
      <c r="L771" s="8"/>
      <c r="M771" s="5"/>
    </row>
    <row r="772" spans="1:13">
      <c r="A772" s="4"/>
      <c r="B772" s="106"/>
      <c r="C772" s="4"/>
      <c r="D772" s="150"/>
      <c r="E772" s="106"/>
      <c r="F772" s="94"/>
      <c r="G772" s="150"/>
      <c r="H772" s="106"/>
      <c r="I772" s="106"/>
      <c r="J772" s="8"/>
      <c r="K772" s="5"/>
      <c r="L772" s="8"/>
      <c r="M772" s="5"/>
    </row>
    <row r="773" spans="1:13">
      <c r="A773" s="4"/>
      <c r="B773" s="106"/>
      <c r="C773" s="4"/>
      <c r="D773" s="150"/>
      <c r="E773" s="106"/>
      <c r="F773" s="94"/>
      <c r="G773" s="150"/>
      <c r="H773" s="106"/>
      <c r="I773" s="106"/>
      <c r="J773" s="8"/>
      <c r="K773" s="5"/>
      <c r="L773" s="8"/>
      <c r="M773" s="5"/>
    </row>
    <row r="774" spans="1:13">
      <c r="A774" s="4"/>
      <c r="B774" s="106"/>
      <c r="C774" s="4"/>
      <c r="D774" s="150"/>
      <c r="E774" s="106"/>
      <c r="F774" s="94"/>
      <c r="G774" s="150"/>
      <c r="H774" s="106"/>
      <c r="I774" s="106"/>
      <c r="J774" s="8"/>
      <c r="K774" s="5"/>
      <c r="L774" s="8"/>
      <c r="M774" s="5"/>
    </row>
    <row r="775" spans="1:13">
      <c r="A775" s="4"/>
      <c r="B775" s="106"/>
      <c r="C775" s="4"/>
      <c r="D775" s="150"/>
      <c r="E775" s="106"/>
      <c r="F775" s="94"/>
      <c r="G775" s="150"/>
      <c r="H775" s="106"/>
      <c r="I775" s="106"/>
      <c r="J775" s="8"/>
      <c r="K775" s="5"/>
      <c r="L775" s="8"/>
      <c r="M775" s="5"/>
    </row>
    <row r="776" spans="1:13">
      <c r="A776" s="4"/>
      <c r="B776" s="106"/>
      <c r="C776" s="4"/>
      <c r="D776" s="150"/>
      <c r="E776" s="106"/>
      <c r="F776" s="94"/>
      <c r="G776" s="150"/>
      <c r="H776" s="106"/>
      <c r="I776" s="106"/>
      <c r="J776" s="8"/>
      <c r="K776" s="5"/>
      <c r="L776" s="8"/>
      <c r="M776" s="5"/>
    </row>
    <row r="777" spans="1:13">
      <c r="A777" s="4"/>
      <c r="B777" s="106"/>
      <c r="C777" s="4"/>
      <c r="D777" s="150"/>
      <c r="E777" s="106"/>
      <c r="F777" s="94"/>
      <c r="G777" s="150"/>
      <c r="H777" s="106"/>
      <c r="I777" s="106"/>
      <c r="J777" s="8"/>
      <c r="K777" s="5"/>
      <c r="L777" s="8"/>
      <c r="M777" s="5"/>
    </row>
    <row r="778" spans="1:13">
      <c r="A778" s="4"/>
      <c r="B778" s="106"/>
      <c r="C778" s="4"/>
      <c r="D778" s="150"/>
      <c r="E778" s="106"/>
      <c r="F778" s="94"/>
      <c r="G778" s="150"/>
      <c r="H778" s="106"/>
      <c r="I778" s="106"/>
      <c r="J778" s="8"/>
      <c r="K778" s="5"/>
      <c r="L778" s="8"/>
      <c r="M778" s="5"/>
    </row>
    <row r="779" spans="1:13">
      <c r="A779" s="4"/>
      <c r="B779" s="106"/>
      <c r="C779" s="4"/>
      <c r="D779" s="150"/>
      <c r="E779" s="106"/>
      <c r="F779" s="94"/>
      <c r="G779" s="150"/>
      <c r="H779" s="106"/>
      <c r="I779" s="106"/>
      <c r="J779" s="8"/>
      <c r="K779" s="5"/>
      <c r="L779" s="8"/>
      <c r="M779" s="5"/>
    </row>
    <row r="780" spans="1:13">
      <c r="A780" s="4"/>
      <c r="B780" s="106"/>
      <c r="C780" s="4"/>
      <c r="D780" s="150"/>
      <c r="E780" s="106"/>
      <c r="F780" s="94"/>
      <c r="G780" s="150"/>
      <c r="H780" s="106"/>
      <c r="I780" s="106"/>
      <c r="J780" s="8"/>
      <c r="K780" s="5"/>
      <c r="L780" s="8"/>
      <c r="M780" s="5"/>
    </row>
    <row r="781" spans="1:13">
      <c r="A781" s="4"/>
      <c r="B781" s="106"/>
      <c r="C781" s="4"/>
      <c r="D781" s="150"/>
      <c r="E781" s="106"/>
      <c r="F781" s="94"/>
      <c r="G781" s="150"/>
      <c r="H781" s="106"/>
      <c r="I781" s="106"/>
      <c r="J781" s="8"/>
      <c r="K781" s="5"/>
      <c r="L781" s="8"/>
      <c r="M781" s="5"/>
    </row>
    <row r="782" spans="1:13">
      <c r="A782" s="4"/>
      <c r="B782" s="106"/>
      <c r="C782" s="4"/>
      <c r="D782" s="150"/>
      <c r="E782" s="106"/>
      <c r="F782" s="94"/>
      <c r="G782" s="150"/>
      <c r="H782" s="106"/>
      <c r="I782" s="106"/>
      <c r="J782" s="8"/>
      <c r="K782" s="5"/>
      <c r="L782" s="8"/>
      <c r="M782" s="5"/>
    </row>
    <row r="783" spans="1:13">
      <c r="A783" s="4"/>
      <c r="B783" s="106"/>
      <c r="C783" s="4"/>
      <c r="D783" s="150"/>
      <c r="E783" s="106"/>
      <c r="F783" s="94"/>
      <c r="G783" s="150"/>
      <c r="H783" s="106"/>
      <c r="I783" s="106"/>
      <c r="J783" s="8"/>
      <c r="K783" s="5"/>
      <c r="L783" s="8"/>
      <c r="M783" s="5"/>
    </row>
    <row r="784" spans="1:13">
      <c r="A784" s="4"/>
      <c r="B784" s="106"/>
      <c r="C784" s="4"/>
      <c r="D784" s="150"/>
      <c r="E784" s="106"/>
      <c r="F784" s="94"/>
      <c r="G784" s="150"/>
      <c r="H784" s="106"/>
      <c r="I784" s="106"/>
      <c r="J784" s="8"/>
      <c r="K784" s="5"/>
      <c r="L784" s="8"/>
      <c r="M784" s="5"/>
    </row>
    <row r="785" spans="1:13">
      <c r="A785" s="4"/>
      <c r="B785" s="106"/>
      <c r="C785" s="4"/>
      <c r="D785" s="150"/>
      <c r="E785" s="106"/>
      <c r="F785" s="94"/>
      <c r="G785" s="150"/>
      <c r="H785" s="106"/>
      <c r="I785" s="106"/>
      <c r="J785" s="8"/>
      <c r="K785" s="5"/>
      <c r="L785" s="8"/>
      <c r="M785" s="5"/>
    </row>
    <row r="786" spans="1:13">
      <c r="A786" s="4"/>
      <c r="B786" s="106"/>
      <c r="C786" s="4"/>
      <c r="D786" s="150"/>
      <c r="E786" s="106"/>
      <c r="F786" s="94"/>
      <c r="G786" s="150"/>
      <c r="H786" s="106"/>
      <c r="I786" s="106"/>
      <c r="J786" s="8"/>
      <c r="K786" s="5"/>
      <c r="L786" s="8"/>
      <c r="M786" s="5"/>
    </row>
    <row r="787" spans="1:13">
      <c r="A787" s="4"/>
      <c r="B787" s="106"/>
      <c r="C787" s="4"/>
      <c r="D787" s="150"/>
      <c r="E787" s="106"/>
      <c r="F787" s="94"/>
      <c r="G787" s="150"/>
      <c r="H787" s="106"/>
      <c r="I787" s="106"/>
      <c r="J787" s="8"/>
      <c r="K787" s="5"/>
      <c r="L787" s="8"/>
      <c r="M787" s="5"/>
    </row>
    <row r="788" spans="1:13">
      <c r="A788" s="4"/>
      <c r="B788" s="106"/>
      <c r="C788" s="4"/>
      <c r="D788" s="150"/>
      <c r="E788" s="106"/>
      <c r="F788" s="94"/>
      <c r="G788" s="150"/>
      <c r="H788" s="106"/>
      <c r="I788" s="106"/>
      <c r="J788" s="8"/>
      <c r="K788" s="5"/>
      <c r="L788" s="8"/>
      <c r="M788" s="5"/>
    </row>
    <row r="789" spans="1:13">
      <c r="A789" s="4"/>
      <c r="B789" s="106"/>
      <c r="C789" s="4"/>
      <c r="D789" s="150"/>
      <c r="E789" s="106"/>
      <c r="F789" s="94"/>
      <c r="G789" s="150"/>
      <c r="H789" s="106"/>
      <c r="I789" s="106"/>
      <c r="J789" s="8"/>
      <c r="K789" s="5"/>
      <c r="L789" s="8"/>
      <c r="M789" s="5"/>
    </row>
    <row r="790" spans="1:13">
      <c r="A790" s="4"/>
      <c r="B790" s="106"/>
      <c r="C790" s="4"/>
      <c r="D790" s="150"/>
      <c r="E790" s="106"/>
      <c r="F790" s="94"/>
      <c r="G790" s="150"/>
      <c r="H790" s="106"/>
      <c r="I790" s="106"/>
      <c r="J790" s="8"/>
      <c r="K790" s="5"/>
      <c r="L790" s="8"/>
      <c r="M790" s="5"/>
    </row>
    <row r="791" spans="1:13">
      <c r="A791" s="4"/>
      <c r="B791" s="106"/>
      <c r="C791" s="4"/>
      <c r="D791" s="150"/>
      <c r="E791" s="106"/>
      <c r="F791" s="94"/>
      <c r="G791" s="150"/>
      <c r="H791" s="106"/>
      <c r="I791" s="106"/>
      <c r="J791" s="8"/>
      <c r="K791" s="5"/>
      <c r="L791" s="8"/>
      <c r="M791" s="5"/>
    </row>
    <row r="792" spans="1:13">
      <c r="A792" s="4"/>
      <c r="B792" s="106"/>
      <c r="C792" s="4"/>
      <c r="D792" s="150"/>
      <c r="E792" s="106"/>
      <c r="F792" s="94"/>
      <c r="G792" s="150"/>
      <c r="H792" s="106"/>
      <c r="I792" s="106"/>
      <c r="J792" s="8"/>
      <c r="K792" s="5"/>
      <c r="L792" s="8"/>
      <c r="M792" s="5"/>
    </row>
    <row r="793" spans="1:13">
      <c r="A793" s="4"/>
      <c r="B793" s="106"/>
      <c r="C793" s="4"/>
      <c r="D793" s="150"/>
      <c r="E793" s="106"/>
      <c r="F793" s="94"/>
      <c r="G793" s="150"/>
      <c r="H793" s="106"/>
      <c r="I793" s="106"/>
      <c r="J793" s="8"/>
      <c r="K793" s="5"/>
      <c r="L793" s="8"/>
      <c r="M793" s="5"/>
    </row>
    <row r="794" spans="1:13">
      <c r="A794" s="4"/>
      <c r="B794" s="106"/>
      <c r="C794" s="4"/>
      <c r="D794" s="150"/>
      <c r="E794" s="106"/>
      <c r="F794" s="94"/>
      <c r="G794" s="150"/>
      <c r="H794" s="106"/>
      <c r="I794" s="106"/>
      <c r="J794" s="8"/>
      <c r="K794" s="5"/>
      <c r="L794" s="8"/>
      <c r="M794" s="5"/>
    </row>
    <row r="795" spans="1:13">
      <c r="A795" s="4"/>
      <c r="B795" s="106"/>
      <c r="C795" s="4"/>
      <c r="D795" s="150"/>
      <c r="E795" s="106"/>
      <c r="F795" s="94"/>
      <c r="G795" s="150"/>
      <c r="H795" s="106"/>
      <c r="I795" s="106"/>
      <c r="J795" s="8"/>
      <c r="K795" s="5"/>
      <c r="L795" s="8"/>
      <c r="M795" s="5"/>
    </row>
    <row r="796" spans="1:13">
      <c r="A796" s="4"/>
      <c r="B796" s="106"/>
      <c r="C796" s="4"/>
      <c r="D796" s="150"/>
      <c r="E796" s="106"/>
      <c r="F796" s="94"/>
      <c r="G796" s="150"/>
      <c r="H796" s="106"/>
      <c r="I796" s="106"/>
      <c r="J796" s="8"/>
      <c r="K796" s="5"/>
      <c r="L796" s="8"/>
      <c r="M796" s="5"/>
    </row>
    <row r="797" spans="1:13">
      <c r="A797" s="4"/>
      <c r="B797" s="106"/>
      <c r="C797" s="4"/>
      <c r="D797" s="150"/>
      <c r="E797" s="106"/>
      <c r="F797" s="94"/>
      <c r="G797" s="150"/>
      <c r="H797" s="106"/>
      <c r="I797" s="106"/>
      <c r="J797" s="8"/>
      <c r="K797" s="5"/>
      <c r="L797" s="8"/>
      <c r="M797" s="5"/>
    </row>
    <row r="798" spans="1:13">
      <c r="A798" s="4"/>
      <c r="B798" s="106"/>
      <c r="C798" s="4"/>
      <c r="D798" s="150"/>
      <c r="E798" s="106"/>
      <c r="F798" s="94"/>
      <c r="G798" s="150"/>
      <c r="H798" s="106"/>
      <c r="I798" s="106"/>
      <c r="J798" s="8"/>
      <c r="K798" s="5"/>
      <c r="L798" s="8"/>
      <c r="M798" s="5"/>
    </row>
    <row r="799" spans="1:13">
      <c r="A799" s="4"/>
      <c r="B799" s="106"/>
      <c r="C799" s="4"/>
      <c r="D799" s="150"/>
      <c r="E799" s="106"/>
      <c r="F799" s="94"/>
      <c r="G799" s="150"/>
      <c r="H799" s="106"/>
      <c r="I799" s="106"/>
      <c r="J799" s="8"/>
      <c r="K799" s="5"/>
      <c r="L799" s="8"/>
      <c r="M799" s="5"/>
    </row>
    <row r="800" spans="1:13">
      <c r="A800" s="4"/>
      <c r="B800" s="106"/>
      <c r="C800" s="4"/>
      <c r="D800" s="150"/>
      <c r="E800" s="106"/>
      <c r="F800" s="94"/>
      <c r="G800" s="150"/>
      <c r="H800" s="106"/>
      <c r="I800" s="106"/>
      <c r="J800" s="8"/>
      <c r="K800" s="5"/>
      <c r="L800" s="8"/>
      <c r="M800" s="5"/>
    </row>
    <row r="801" spans="1:13">
      <c r="A801" s="4"/>
      <c r="B801" s="106"/>
      <c r="C801" s="4"/>
      <c r="D801" s="150"/>
      <c r="E801" s="106"/>
      <c r="F801" s="94"/>
      <c r="G801" s="150"/>
      <c r="H801" s="106"/>
      <c r="I801" s="106"/>
      <c r="J801" s="8"/>
      <c r="K801" s="5"/>
      <c r="L801" s="8"/>
      <c r="M801" s="5"/>
    </row>
    <row r="802" spans="1:13">
      <c r="A802" s="4"/>
      <c r="B802" s="106"/>
      <c r="C802" s="4"/>
      <c r="D802" s="150"/>
      <c r="E802" s="106"/>
      <c r="F802" s="94"/>
      <c r="G802" s="150"/>
      <c r="H802" s="106"/>
      <c r="I802" s="106"/>
      <c r="J802" s="8"/>
      <c r="K802" s="5"/>
      <c r="L802" s="8"/>
      <c r="M802" s="5"/>
    </row>
    <row r="803" spans="1:13">
      <c r="A803" s="4"/>
      <c r="B803" s="106"/>
      <c r="C803" s="4"/>
      <c r="D803" s="150"/>
      <c r="E803" s="106"/>
      <c r="F803" s="94"/>
      <c r="G803" s="150"/>
      <c r="H803" s="106"/>
      <c r="I803" s="106"/>
      <c r="J803" s="8"/>
      <c r="K803" s="5"/>
      <c r="L803" s="8"/>
      <c r="M803" s="5"/>
    </row>
    <row r="804" spans="1:13">
      <c r="A804" s="4"/>
      <c r="B804" s="106"/>
      <c r="C804" s="4"/>
      <c r="D804" s="150"/>
      <c r="E804" s="106"/>
      <c r="F804" s="94"/>
      <c r="G804" s="150"/>
      <c r="H804" s="106"/>
      <c r="I804" s="106"/>
      <c r="J804" s="8"/>
      <c r="K804" s="5"/>
      <c r="L804" s="8"/>
      <c r="M804" s="5"/>
    </row>
    <row r="805" spans="1:13">
      <c r="A805" s="4"/>
      <c r="B805" s="106"/>
      <c r="C805" s="4"/>
      <c r="D805" s="150"/>
      <c r="E805" s="106"/>
      <c r="F805" s="94"/>
      <c r="G805" s="150"/>
      <c r="H805" s="106"/>
      <c r="I805" s="106"/>
      <c r="J805" s="8"/>
      <c r="K805" s="5"/>
      <c r="L805" s="8"/>
      <c r="M805" s="5"/>
    </row>
    <row r="806" spans="1:13">
      <c r="A806" s="4"/>
      <c r="B806" s="106"/>
      <c r="C806" s="4"/>
      <c r="D806" s="150"/>
      <c r="E806" s="106"/>
      <c r="F806" s="94"/>
      <c r="G806" s="150"/>
      <c r="H806" s="106"/>
      <c r="I806" s="106"/>
      <c r="J806" s="8"/>
      <c r="K806" s="5"/>
      <c r="L806" s="8"/>
      <c r="M806" s="5"/>
    </row>
    <row r="807" spans="1:13">
      <c r="A807" s="4"/>
      <c r="B807" s="106"/>
      <c r="C807" s="4"/>
      <c r="D807" s="150"/>
      <c r="E807" s="106"/>
      <c r="F807" s="94"/>
      <c r="G807" s="150"/>
      <c r="H807" s="106"/>
      <c r="I807" s="106"/>
      <c r="J807" s="8"/>
      <c r="K807" s="5"/>
      <c r="L807" s="8"/>
      <c r="M807" s="5"/>
    </row>
    <row r="808" spans="1:13">
      <c r="A808" s="4"/>
      <c r="B808" s="106"/>
      <c r="C808" s="4"/>
      <c r="D808" s="150"/>
      <c r="E808" s="106"/>
      <c r="F808" s="94"/>
      <c r="G808" s="150"/>
      <c r="H808" s="106"/>
      <c r="I808" s="106"/>
      <c r="J808" s="8"/>
      <c r="K808" s="5"/>
      <c r="L808" s="8"/>
      <c r="M808" s="5"/>
    </row>
    <row r="809" spans="1:13">
      <c r="A809" s="4"/>
      <c r="B809" s="106"/>
      <c r="C809" s="4"/>
      <c r="D809" s="150"/>
      <c r="E809" s="106"/>
      <c r="F809" s="94"/>
      <c r="G809" s="150"/>
      <c r="H809" s="106"/>
      <c r="I809" s="106"/>
      <c r="J809" s="8"/>
      <c r="K809" s="5"/>
      <c r="L809" s="8"/>
      <c r="M809" s="5"/>
    </row>
    <row r="810" spans="1:13">
      <c r="A810" s="4"/>
      <c r="B810" s="106"/>
      <c r="C810" s="4"/>
      <c r="D810" s="150"/>
      <c r="E810" s="106"/>
      <c r="F810" s="94"/>
      <c r="G810" s="150"/>
      <c r="H810" s="106"/>
      <c r="I810" s="106"/>
      <c r="J810" s="8"/>
      <c r="K810" s="5"/>
      <c r="L810" s="8"/>
      <c r="M810" s="5"/>
    </row>
    <row r="811" spans="1:13">
      <c r="A811" s="4"/>
      <c r="B811" s="106"/>
      <c r="C811" s="4"/>
      <c r="D811" s="150"/>
      <c r="E811" s="106"/>
      <c r="F811" s="94"/>
      <c r="G811" s="150"/>
      <c r="H811" s="106"/>
      <c r="I811" s="106"/>
      <c r="J811" s="8"/>
      <c r="K811" s="5"/>
      <c r="L811" s="8"/>
      <c r="M811" s="5"/>
    </row>
    <row r="812" spans="1:13">
      <c r="A812" s="4"/>
      <c r="B812" s="106"/>
      <c r="C812" s="4"/>
      <c r="D812" s="150"/>
      <c r="E812" s="106"/>
      <c r="F812" s="94"/>
      <c r="G812" s="150"/>
      <c r="H812" s="106"/>
      <c r="I812" s="106"/>
      <c r="J812" s="8"/>
      <c r="K812" s="5"/>
      <c r="L812" s="8"/>
      <c r="M812" s="5"/>
    </row>
    <row r="813" spans="1:13">
      <c r="A813" s="4"/>
      <c r="B813" s="106"/>
      <c r="C813" s="4"/>
      <c r="D813" s="150"/>
      <c r="E813" s="106"/>
      <c r="F813" s="94"/>
      <c r="G813" s="150"/>
      <c r="H813" s="106"/>
      <c r="I813" s="106"/>
      <c r="J813" s="8"/>
      <c r="K813" s="5"/>
      <c r="L813" s="8"/>
      <c r="M813" s="5"/>
    </row>
    <row r="814" spans="1:13">
      <c r="A814" s="4"/>
      <c r="B814" s="106"/>
      <c r="C814" s="4"/>
      <c r="D814" s="150"/>
      <c r="E814" s="106"/>
      <c r="F814" s="94"/>
      <c r="G814" s="150"/>
      <c r="H814" s="106"/>
      <c r="I814" s="106"/>
      <c r="J814" s="8"/>
      <c r="K814" s="5"/>
      <c r="L814" s="8"/>
      <c r="M814" s="5"/>
    </row>
    <row r="815" spans="1:13">
      <c r="A815" s="4"/>
      <c r="B815" s="106"/>
      <c r="C815" s="4"/>
      <c r="D815" s="150"/>
      <c r="E815" s="106"/>
      <c r="F815" s="94"/>
      <c r="G815" s="150"/>
      <c r="H815" s="106"/>
      <c r="I815" s="106"/>
      <c r="J815" s="8"/>
      <c r="K815" s="5"/>
      <c r="L815" s="8"/>
      <c r="M815" s="5"/>
    </row>
    <row r="816" spans="1:13">
      <c r="A816" s="4"/>
      <c r="B816" s="106"/>
      <c r="C816" s="4"/>
      <c r="D816" s="150"/>
      <c r="E816" s="106"/>
      <c r="F816" s="94"/>
      <c r="G816" s="150"/>
      <c r="H816" s="106"/>
      <c r="I816" s="106"/>
      <c r="J816" s="8"/>
      <c r="K816" s="5"/>
      <c r="L816" s="8"/>
      <c r="M816" s="5"/>
    </row>
    <row r="817" spans="1:13">
      <c r="A817" s="4"/>
      <c r="B817" s="106"/>
      <c r="C817" s="4"/>
      <c r="D817" s="150"/>
      <c r="E817" s="106"/>
      <c r="F817" s="94"/>
      <c r="G817" s="150"/>
      <c r="H817" s="106"/>
      <c r="I817" s="106"/>
      <c r="J817" s="8"/>
      <c r="K817" s="5"/>
      <c r="L817" s="8"/>
      <c r="M817" s="5"/>
    </row>
    <row r="818" spans="1:13">
      <c r="A818" s="4"/>
      <c r="B818" s="106"/>
      <c r="C818" s="4"/>
      <c r="D818" s="150"/>
      <c r="E818" s="106"/>
      <c r="F818" s="94"/>
      <c r="G818" s="150"/>
      <c r="H818" s="106"/>
      <c r="I818" s="106"/>
      <c r="J818" s="8"/>
      <c r="K818" s="5"/>
      <c r="L818" s="8"/>
      <c r="M818" s="5"/>
    </row>
    <row r="819" spans="1:13">
      <c r="A819" s="4"/>
      <c r="B819" s="106"/>
      <c r="C819" s="4"/>
      <c r="D819" s="150"/>
      <c r="E819" s="106"/>
      <c r="F819" s="94"/>
      <c r="G819" s="150"/>
      <c r="H819" s="106"/>
      <c r="I819" s="106"/>
      <c r="J819" s="8"/>
      <c r="K819" s="5"/>
      <c r="L819" s="8"/>
      <c r="M819" s="5"/>
    </row>
    <row r="820" spans="1:13">
      <c r="A820" s="4"/>
      <c r="B820" s="106"/>
      <c r="C820" s="4"/>
      <c r="D820" s="150"/>
      <c r="E820" s="106"/>
      <c r="F820" s="94"/>
      <c r="G820" s="150"/>
      <c r="H820" s="106"/>
      <c r="I820" s="106"/>
      <c r="J820" s="8"/>
      <c r="K820" s="5"/>
      <c r="L820" s="8"/>
      <c r="M820" s="5"/>
    </row>
    <row r="821" spans="1:13">
      <c r="A821" s="4"/>
      <c r="B821" s="106"/>
      <c r="C821" s="4"/>
      <c r="D821" s="150"/>
      <c r="E821" s="106"/>
      <c r="F821" s="94"/>
      <c r="G821" s="150"/>
      <c r="H821" s="106"/>
      <c r="I821" s="106"/>
      <c r="J821" s="8"/>
      <c r="K821" s="5"/>
      <c r="L821" s="8"/>
      <c r="M821" s="5"/>
    </row>
    <row r="822" spans="1:13">
      <c r="A822" s="4"/>
      <c r="B822" s="106"/>
      <c r="C822" s="4"/>
      <c r="D822" s="150"/>
      <c r="E822" s="106"/>
      <c r="F822" s="94"/>
      <c r="G822" s="150"/>
      <c r="H822" s="106"/>
      <c r="I822" s="106"/>
      <c r="J822" s="8"/>
      <c r="K822" s="5"/>
      <c r="L822" s="8"/>
      <c r="M822" s="5"/>
    </row>
    <row r="823" spans="1:13">
      <c r="A823" s="4"/>
      <c r="B823" s="106"/>
      <c r="C823" s="4"/>
      <c r="D823" s="150"/>
      <c r="E823" s="106"/>
      <c r="F823" s="94"/>
      <c r="G823" s="150"/>
      <c r="H823" s="106"/>
      <c r="I823" s="106"/>
      <c r="J823" s="8"/>
      <c r="K823" s="5"/>
      <c r="L823" s="8"/>
      <c r="M823" s="5"/>
    </row>
    <row r="824" spans="1:13">
      <c r="A824" s="4"/>
      <c r="B824" s="106"/>
      <c r="C824" s="4"/>
      <c r="D824" s="150"/>
      <c r="E824" s="106"/>
      <c r="F824" s="94"/>
      <c r="G824" s="150"/>
      <c r="H824" s="106"/>
      <c r="I824" s="106"/>
      <c r="J824" s="8"/>
      <c r="K824" s="5"/>
      <c r="L824" s="8"/>
      <c r="M824" s="5"/>
    </row>
    <row r="825" spans="1:13">
      <c r="A825" s="4"/>
      <c r="B825" s="106"/>
      <c r="C825" s="4"/>
      <c r="D825" s="150"/>
      <c r="E825" s="106"/>
      <c r="F825" s="94"/>
      <c r="G825" s="150"/>
      <c r="H825" s="106"/>
      <c r="I825" s="106"/>
      <c r="J825" s="8"/>
      <c r="K825" s="5"/>
      <c r="L825" s="8"/>
      <c r="M825" s="5"/>
    </row>
    <row r="826" spans="1:13">
      <c r="A826" s="4"/>
      <c r="B826" s="106"/>
      <c r="C826" s="4"/>
      <c r="D826" s="150"/>
      <c r="E826" s="106"/>
      <c r="F826" s="94"/>
      <c r="G826" s="150"/>
      <c r="H826" s="106"/>
      <c r="I826" s="106"/>
      <c r="J826" s="8"/>
      <c r="K826" s="5"/>
      <c r="L826" s="8"/>
      <c r="M826" s="5"/>
    </row>
    <row r="827" spans="1:13">
      <c r="A827" s="4"/>
      <c r="B827" s="106"/>
      <c r="C827" s="4"/>
      <c r="D827" s="150"/>
      <c r="E827" s="106"/>
      <c r="F827" s="94"/>
      <c r="G827" s="150"/>
      <c r="H827" s="106"/>
      <c r="I827" s="106"/>
      <c r="J827" s="8"/>
      <c r="K827" s="5"/>
      <c r="L827" s="8"/>
      <c r="M827" s="5"/>
    </row>
    <row r="828" spans="1:13">
      <c r="A828" s="4"/>
      <c r="B828" s="106"/>
      <c r="C828" s="4"/>
      <c r="D828" s="150"/>
      <c r="E828" s="106"/>
      <c r="F828" s="94"/>
      <c r="G828" s="150"/>
      <c r="H828" s="106"/>
      <c r="I828" s="106"/>
      <c r="J828" s="8"/>
      <c r="K828" s="5"/>
      <c r="L828" s="8"/>
      <c r="M828" s="5"/>
    </row>
    <row r="829" spans="1:13">
      <c r="A829" s="4"/>
      <c r="B829" s="106"/>
      <c r="C829" s="4"/>
      <c r="D829" s="150"/>
      <c r="E829" s="106"/>
      <c r="F829" s="94"/>
      <c r="G829" s="150"/>
      <c r="H829" s="106"/>
      <c r="I829" s="106"/>
      <c r="J829" s="8"/>
      <c r="K829" s="5"/>
      <c r="L829" s="8"/>
      <c r="M829" s="5"/>
    </row>
    <row r="830" spans="1:13">
      <c r="A830" s="4"/>
      <c r="B830" s="106"/>
      <c r="C830" s="4"/>
      <c r="D830" s="150"/>
      <c r="E830" s="106"/>
      <c r="F830" s="94"/>
      <c r="G830" s="150"/>
      <c r="H830" s="106"/>
      <c r="I830" s="106"/>
      <c r="J830" s="8"/>
      <c r="K830" s="5"/>
      <c r="L830" s="8"/>
      <c r="M830" s="5"/>
    </row>
    <row r="831" spans="1:13">
      <c r="A831" s="4"/>
      <c r="B831" s="106"/>
      <c r="C831" s="4"/>
      <c r="D831" s="150"/>
      <c r="E831" s="106"/>
      <c r="F831" s="94"/>
      <c r="G831" s="150"/>
      <c r="H831" s="106"/>
      <c r="I831" s="106"/>
      <c r="J831" s="8"/>
      <c r="K831" s="5"/>
      <c r="L831" s="8"/>
      <c r="M831" s="5"/>
    </row>
    <row r="832" spans="1:13">
      <c r="A832" s="4"/>
      <c r="B832" s="106"/>
      <c r="C832" s="4"/>
      <c r="D832" s="150"/>
      <c r="E832" s="106"/>
      <c r="F832" s="94"/>
      <c r="G832" s="150"/>
      <c r="H832" s="106"/>
      <c r="I832" s="106"/>
      <c r="J832" s="8"/>
      <c r="K832" s="5"/>
      <c r="L832" s="8"/>
      <c r="M832" s="5"/>
    </row>
    <row r="833" spans="1:13">
      <c r="A833" s="4"/>
      <c r="B833" s="106"/>
      <c r="C833" s="4"/>
      <c r="D833" s="150"/>
      <c r="E833" s="106"/>
      <c r="F833" s="94"/>
      <c r="G833" s="150"/>
      <c r="H833" s="106"/>
      <c r="I833" s="106"/>
      <c r="J833" s="8"/>
      <c r="K833" s="5"/>
      <c r="L833" s="8"/>
      <c r="M833" s="5"/>
    </row>
    <row r="834" spans="1:13">
      <c r="A834" s="4"/>
      <c r="B834" s="106"/>
      <c r="C834" s="4"/>
      <c r="D834" s="150"/>
      <c r="E834" s="106"/>
      <c r="F834" s="94"/>
      <c r="G834" s="150"/>
      <c r="H834" s="106"/>
      <c r="I834" s="106"/>
      <c r="J834" s="8"/>
      <c r="K834" s="5"/>
      <c r="L834" s="8"/>
      <c r="M834" s="5"/>
    </row>
    <row r="835" spans="1:13">
      <c r="A835" s="4"/>
      <c r="B835" s="106"/>
      <c r="C835" s="4"/>
      <c r="D835" s="150"/>
      <c r="E835" s="106"/>
      <c r="F835" s="94"/>
      <c r="G835" s="150"/>
      <c r="H835" s="106"/>
      <c r="I835" s="106"/>
      <c r="J835" s="8"/>
      <c r="K835" s="5"/>
      <c r="L835" s="8"/>
      <c r="M835" s="5"/>
    </row>
    <row r="836" spans="1:13">
      <c r="A836" s="4"/>
      <c r="B836" s="106"/>
      <c r="C836" s="4"/>
      <c r="D836" s="150"/>
      <c r="E836" s="106"/>
      <c r="F836" s="94"/>
      <c r="G836" s="150"/>
      <c r="H836" s="106"/>
      <c r="I836" s="106"/>
      <c r="J836" s="8"/>
      <c r="K836" s="5"/>
      <c r="L836" s="8"/>
      <c r="M836" s="5"/>
    </row>
    <row r="837" spans="1:13">
      <c r="A837" s="4"/>
      <c r="B837" s="106"/>
      <c r="C837" s="4"/>
      <c r="D837" s="150"/>
      <c r="E837" s="106"/>
      <c r="F837" s="94"/>
      <c r="G837" s="150"/>
      <c r="H837" s="106"/>
      <c r="I837" s="106"/>
      <c r="J837" s="8"/>
      <c r="K837" s="5"/>
      <c r="L837" s="8"/>
      <c r="M837" s="5"/>
    </row>
    <row r="838" spans="1:13">
      <c r="A838" s="4"/>
      <c r="B838" s="106"/>
      <c r="C838" s="4"/>
      <c r="D838" s="150"/>
      <c r="E838" s="106"/>
      <c r="F838" s="94"/>
      <c r="G838" s="150"/>
      <c r="H838" s="106"/>
      <c r="I838" s="106"/>
      <c r="J838" s="8"/>
      <c r="K838" s="5"/>
      <c r="L838" s="8"/>
      <c r="M838" s="5"/>
    </row>
    <row r="839" spans="1:13">
      <c r="A839" s="4"/>
      <c r="B839" s="106"/>
      <c r="C839" s="4"/>
      <c r="D839" s="150"/>
      <c r="E839" s="106"/>
      <c r="F839" s="94"/>
      <c r="G839" s="150"/>
      <c r="H839" s="106"/>
      <c r="I839" s="106"/>
      <c r="J839" s="8"/>
      <c r="K839" s="5"/>
      <c r="L839" s="8"/>
      <c r="M839" s="5"/>
    </row>
    <row r="840" spans="1:13">
      <c r="A840" s="4"/>
      <c r="B840" s="106"/>
      <c r="C840" s="4"/>
      <c r="D840" s="150"/>
      <c r="E840" s="106"/>
      <c r="F840" s="94"/>
      <c r="G840" s="150"/>
      <c r="H840" s="106"/>
      <c r="I840" s="106"/>
      <c r="J840" s="8"/>
      <c r="K840" s="5"/>
      <c r="L840" s="8"/>
      <c r="M840" s="5"/>
    </row>
    <row r="841" spans="1:13">
      <c r="A841" s="4"/>
      <c r="B841" s="106"/>
      <c r="C841" s="4"/>
      <c r="D841" s="150"/>
      <c r="E841" s="106"/>
      <c r="F841" s="94"/>
      <c r="G841" s="150"/>
      <c r="H841" s="106"/>
      <c r="I841" s="106"/>
      <c r="J841" s="8"/>
      <c r="K841" s="5"/>
      <c r="L841" s="8"/>
      <c r="M841" s="5"/>
    </row>
    <row r="842" spans="1:13">
      <c r="A842" s="4"/>
      <c r="B842" s="106"/>
      <c r="C842" s="4"/>
      <c r="D842" s="150"/>
      <c r="E842" s="106"/>
      <c r="F842" s="94"/>
      <c r="G842" s="150"/>
      <c r="H842" s="106"/>
      <c r="I842" s="106"/>
      <c r="J842" s="8"/>
      <c r="K842" s="5"/>
      <c r="L842" s="8"/>
      <c r="M842" s="5"/>
    </row>
    <row r="843" spans="1:13">
      <c r="A843" s="4"/>
      <c r="B843" s="106"/>
      <c r="C843" s="4"/>
      <c r="D843" s="150"/>
      <c r="E843" s="106"/>
      <c r="F843" s="94"/>
      <c r="G843" s="150"/>
      <c r="H843" s="106"/>
      <c r="I843" s="106"/>
      <c r="J843" s="8"/>
      <c r="K843" s="5"/>
      <c r="L843" s="8"/>
      <c r="M843" s="5"/>
    </row>
    <row r="844" spans="1:13">
      <c r="A844" s="4"/>
      <c r="B844" s="106"/>
      <c r="C844" s="4"/>
      <c r="D844" s="150"/>
      <c r="E844" s="106"/>
      <c r="F844" s="94"/>
      <c r="G844" s="150"/>
      <c r="H844" s="106"/>
      <c r="I844" s="106"/>
      <c r="J844" s="8"/>
      <c r="K844" s="5"/>
      <c r="L844" s="8"/>
      <c r="M844" s="5"/>
    </row>
    <row r="845" spans="1:13">
      <c r="A845" s="4"/>
      <c r="B845" s="106"/>
      <c r="C845" s="4"/>
      <c r="D845" s="150"/>
      <c r="E845" s="106"/>
      <c r="F845" s="94"/>
      <c r="G845" s="150"/>
      <c r="H845" s="106"/>
      <c r="I845" s="106"/>
      <c r="J845" s="8"/>
      <c r="K845" s="5"/>
      <c r="L845" s="8"/>
      <c r="M845" s="5"/>
    </row>
    <row r="846" spans="1:13">
      <c r="A846" s="4"/>
      <c r="B846" s="106"/>
      <c r="C846" s="4"/>
      <c r="D846" s="150"/>
      <c r="E846" s="106"/>
      <c r="F846" s="94"/>
      <c r="G846" s="150"/>
      <c r="H846" s="106"/>
      <c r="I846" s="106"/>
      <c r="J846" s="8"/>
      <c r="K846" s="5"/>
      <c r="L846" s="8"/>
      <c r="M846" s="5"/>
    </row>
    <row r="847" spans="1:13">
      <c r="A847" s="4"/>
      <c r="B847" s="106"/>
      <c r="C847" s="4"/>
      <c r="D847" s="150"/>
      <c r="E847" s="106"/>
      <c r="F847" s="94"/>
      <c r="G847" s="150"/>
      <c r="H847" s="106"/>
      <c r="I847" s="106"/>
      <c r="J847" s="8"/>
      <c r="K847" s="5"/>
      <c r="L847" s="8"/>
      <c r="M847" s="5"/>
    </row>
    <row r="848" spans="1:13">
      <c r="A848" s="4"/>
      <c r="B848" s="106"/>
      <c r="C848" s="4"/>
      <c r="D848" s="150"/>
      <c r="E848" s="106"/>
      <c r="F848" s="94"/>
      <c r="G848" s="150"/>
      <c r="H848" s="106"/>
      <c r="I848" s="106"/>
      <c r="J848" s="8"/>
      <c r="K848" s="5"/>
      <c r="L848" s="8"/>
      <c r="M848" s="5"/>
    </row>
    <row r="849" spans="1:13">
      <c r="A849" s="4"/>
      <c r="B849" s="106"/>
      <c r="C849" s="4"/>
      <c r="D849" s="150"/>
      <c r="E849" s="106"/>
      <c r="F849" s="94"/>
      <c r="G849" s="150"/>
      <c r="H849" s="106"/>
      <c r="I849" s="106"/>
      <c r="J849" s="8"/>
      <c r="K849" s="5"/>
      <c r="L849" s="8"/>
      <c r="M849" s="5"/>
    </row>
    <row r="850" spans="1:13">
      <c r="A850" s="4"/>
      <c r="B850" s="106"/>
      <c r="C850" s="4"/>
      <c r="D850" s="150"/>
      <c r="E850" s="106"/>
      <c r="F850" s="94"/>
      <c r="G850" s="150"/>
      <c r="H850" s="106"/>
      <c r="I850" s="106"/>
      <c r="J850" s="8"/>
      <c r="K850" s="5"/>
      <c r="L850" s="8"/>
      <c r="M850" s="5"/>
    </row>
    <row r="851" spans="1:13">
      <c r="A851" s="4"/>
      <c r="B851" s="106"/>
      <c r="C851" s="4"/>
      <c r="D851" s="150"/>
      <c r="E851" s="106"/>
      <c r="F851" s="94"/>
      <c r="G851" s="150"/>
      <c r="H851" s="106"/>
      <c r="I851" s="106"/>
      <c r="J851" s="8"/>
      <c r="K851" s="5"/>
      <c r="L851" s="8"/>
      <c r="M851" s="5"/>
    </row>
    <row r="852" spans="1:13">
      <c r="A852" s="4"/>
      <c r="B852" s="106"/>
      <c r="C852" s="4"/>
      <c r="D852" s="150"/>
      <c r="E852" s="106"/>
      <c r="F852" s="94"/>
      <c r="G852" s="150"/>
      <c r="H852" s="106"/>
      <c r="I852" s="106"/>
      <c r="J852" s="8"/>
      <c r="K852" s="5"/>
      <c r="L852" s="8"/>
      <c r="M852" s="5"/>
    </row>
    <row r="853" spans="1:13">
      <c r="A853" s="4"/>
      <c r="B853" s="106"/>
      <c r="C853" s="4"/>
      <c r="D853" s="150"/>
      <c r="E853" s="106"/>
      <c r="F853" s="94"/>
      <c r="G853" s="150"/>
      <c r="H853" s="106"/>
      <c r="I853" s="106"/>
      <c r="J853" s="8"/>
      <c r="K853" s="5"/>
      <c r="L853" s="8"/>
      <c r="M853" s="5"/>
    </row>
    <row r="854" spans="1:13">
      <c r="A854" s="4"/>
      <c r="B854" s="106"/>
      <c r="C854" s="4"/>
      <c r="D854" s="150"/>
      <c r="E854" s="106"/>
      <c r="F854" s="94"/>
      <c r="G854" s="150"/>
      <c r="H854" s="106"/>
      <c r="I854" s="106"/>
      <c r="J854" s="8"/>
      <c r="K854" s="5"/>
      <c r="L854" s="8"/>
      <c r="M854" s="5"/>
    </row>
    <row r="855" spans="1:13">
      <c r="A855" s="4"/>
      <c r="B855" s="106"/>
      <c r="C855" s="4"/>
      <c r="D855" s="150"/>
      <c r="E855" s="106"/>
      <c r="F855" s="94"/>
      <c r="G855" s="150"/>
      <c r="H855" s="106"/>
      <c r="I855" s="106"/>
      <c r="J855" s="8"/>
      <c r="K855" s="5"/>
      <c r="L855" s="8"/>
      <c r="M855" s="5"/>
    </row>
    <row r="856" spans="1:13">
      <c r="A856" s="4"/>
      <c r="B856" s="106"/>
      <c r="C856" s="4"/>
      <c r="D856" s="150"/>
      <c r="E856" s="106"/>
      <c r="F856" s="94"/>
      <c r="G856" s="150"/>
      <c r="H856" s="106"/>
      <c r="I856" s="106"/>
      <c r="J856" s="8"/>
      <c r="K856" s="5"/>
      <c r="L856" s="8"/>
      <c r="M856" s="5"/>
    </row>
    <row r="857" spans="1:13">
      <c r="A857" s="4"/>
      <c r="B857" s="106"/>
      <c r="C857" s="4"/>
      <c r="D857" s="150"/>
      <c r="E857" s="106"/>
      <c r="F857" s="94"/>
      <c r="G857" s="150"/>
      <c r="H857" s="106"/>
      <c r="I857" s="106"/>
      <c r="J857" s="8"/>
      <c r="K857" s="5"/>
      <c r="L857" s="8"/>
      <c r="M857" s="5"/>
    </row>
    <row r="858" spans="1:13">
      <c r="A858" s="4"/>
      <c r="B858" s="106"/>
      <c r="C858" s="4"/>
      <c r="D858" s="150"/>
      <c r="E858" s="106"/>
      <c r="F858" s="94"/>
      <c r="G858" s="150"/>
      <c r="H858" s="106"/>
      <c r="I858" s="106"/>
      <c r="J858" s="8"/>
      <c r="K858" s="5"/>
      <c r="L858" s="8"/>
      <c r="M858" s="5"/>
    </row>
    <row r="859" spans="1:13">
      <c r="A859" s="4"/>
      <c r="B859" s="106"/>
      <c r="C859" s="4"/>
      <c r="D859" s="150"/>
      <c r="E859" s="106"/>
      <c r="F859" s="94"/>
      <c r="G859" s="150"/>
      <c r="H859" s="106"/>
      <c r="I859" s="106"/>
      <c r="J859" s="8"/>
      <c r="K859" s="5"/>
      <c r="L859" s="8"/>
      <c r="M859" s="5"/>
    </row>
    <row r="860" spans="1:13">
      <c r="A860" s="4"/>
      <c r="B860" s="106"/>
      <c r="C860" s="4"/>
      <c r="D860" s="150"/>
      <c r="E860" s="106"/>
      <c r="F860" s="94"/>
      <c r="G860" s="150"/>
      <c r="H860" s="106"/>
      <c r="I860" s="106"/>
      <c r="J860" s="8"/>
      <c r="K860" s="5"/>
      <c r="L860" s="8"/>
      <c r="M860" s="5"/>
    </row>
    <row r="861" spans="1:13">
      <c r="A861" s="4"/>
      <c r="B861" s="106"/>
      <c r="C861" s="4"/>
      <c r="D861" s="150"/>
      <c r="E861" s="106"/>
      <c r="F861" s="94"/>
      <c r="G861" s="150"/>
      <c r="H861" s="106"/>
      <c r="I861" s="106"/>
      <c r="J861" s="8"/>
      <c r="K861" s="5"/>
      <c r="L861" s="8"/>
      <c r="M861" s="5"/>
    </row>
    <row r="862" spans="1:13">
      <c r="A862" s="4"/>
      <c r="B862" s="106"/>
      <c r="C862" s="4"/>
      <c r="D862" s="150"/>
      <c r="E862" s="106"/>
      <c r="F862" s="94"/>
      <c r="G862" s="150"/>
      <c r="H862" s="106"/>
      <c r="I862" s="106"/>
      <c r="J862" s="8"/>
      <c r="K862" s="5"/>
      <c r="L862" s="8"/>
      <c r="M862" s="5"/>
    </row>
    <row r="863" spans="1:13">
      <c r="A863" s="4"/>
      <c r="B863" s="106"/>
      <c r="C863" s="4"/>
      <c r="D863" s="150"/>
      <c r="E863" s="106"/>
      <c r="F863" s="94"/>
      <c r="G863" s="150"/>
      <c r="H863" s="106"/>
      <c r="I863" s="106"/>
      <c r="J863" s="8"/>
      <c r="K863" s="5"/>
      <c r="L863" s="8"/>
      <c r="M863" s="5"/>
    </row>
    <row r="864" spans="1:13">
      <c r="A864" s="4"/>
      <c r="B864" s="106"/>
      <c r="C864" s="4"/>
      <c r="D864" s="150"/>
      <c r="E864" s="106"/>
      <c r="F864" s="94"/>
      <c r="G864" s="150"/>
      <c r="H864" s="106"/>
      <c r="I864" s="106"/>
      <c r="J864" s="8"/>
      <c r="K864" s="5"/>
      <c r="L864" s="8"/>
      <c r="M864" s="5"/>
    </row>
    <row r="865" spans="1:13">
      <c r="A865" s="4"/>
      <c r="B865" s="106"/>
      <c r="C865" s="4"/>
      <c r="D865" s="150"/>
      <c r="E865" s="106"/>
      <c r="F865" s="94"/>
      <c r="G865" s="150"/>
      <c r="H865" s="106"/>
      <c r="I865" s="106"/>
      <c r="J865" s="8"/>
      <c r="K865" s="5"/>
      <c r="L865" s="8"/>
      <c r="M865" s="5"/>
    </row>
    <row r="866" spans="1:13">
      <c r="A866" s="4"/>
      <c r="B866" s="106"/>
      <c r="C866" s="4"/>
      <c r="D866" s="150"/>
      <c r="E866" s="106"/>
      <c r="F866" s="94"/>
      <c r="G866" s="150"/>
      <c r="H866" s="106"/>
      <c r="I866" s="106"/>
      <c r="J866" s="8"/>
      <c r="K866" s="5"/>
      <c r="L866" s="8"/>
      <c r="M866" s="5"/>
    </row>
    <row r="867" spans="1:13">
      <c r="A867" s="4"/>
      <c r="B867" s="106"/>
      <c r="C867" s="4"/>
      <c r="D867" s="150"/>
      <c r="E867" s="106"/>
      <c r="F867" s="94"/>
      <c r="G867" s="150"/>
      <c r="H867" s="106"/>
      <c r="I867" s="106"/>
      <c r="J867" s="8"/>
      <c r="K867" s="5"/>
      <c r="L867" s="8"/>
      <c r="M867" s="5"/>
    </row>
    <row r="868" spans="1:13">
      <c r="A868" s="4"/>
      <c r="B868" s="106"/>
      <c r="C868" s="4"/>
      <c r="D868" s="150"/>
      <c r="E868" s="106"/>
      <c r="F868" s="94"/>
      <c r="G868" s="150"/>
      <c r="H868" s="106"/>
      <c r="I868" s="106"/>
      <c r="J868" s="8"/>
      <c r="K868" s="5"/>
      <c r="L868" s="8"/>
      <c r="M868" s="5"/>
    </row>
    <row r="869" spans="1:13">
      <c r="A869" s="4"/>
      <c r="B869" s="106"/>
      <c r="C869" s="4"/>
      <c r="D869" s="150"/>
      <c r="E869" s="106"/>
      <c r="F869" s="94"/>
      <c r="G869" s="150"/>
      <c r="H869" s="106"/>
      <c r="I869" s="106"/>
      <c r="J869" s="8"/>
      <c r="K869" s="5"/>
      <c r="L869" s="8"/>
      <c r="M869" s="5"/>
    </row>
    <row r="870" spans="1:13">
      <c r="A870" s="4"/>
      <c r="B870" s="106"/>
      <c r="C870" s="4"/>
      <c r="D870" s="150"/>
      <c r="E870" s="106"/>
      <c r="F870" s="94"/>
      <c r="G870" s="150"/>
      <c r="H870" s="106"/>
      <c r="I870" s="106"/>
      <c r="J870" s="8"/>
      <c r="K870" s="5"/>
      <c r="L870" s="8"/>
      <c r="M870" s="5"/>
    </row>
    <row r="871" spans="1:13">
      <c r="A871" s="4"/>
      <c r="B871" s="106"/>
      <c r="C871" s="4"/>
      <c r="D871" s="150"/>
      <c r="E871" s="106"/>
      <c r="F871" s="94"/>
      <c r="G871" s="150"/>
      <c r="H871" s="106"/>
      <c r="I871" s="106"/>
      <c r="J871" s="8"/>
      <c r="K871" s="5"/>
      <c r="L871" s="8"/>
      <c r="M871" s="5"/>
    </row>
    <row r="872" spans="1:13">
      <c r="A872" s="4"/>
      <c r="B872" s="106"/>
      <c r="C872" s="4"/>
      <c r="D872" s="150"/>
      <c r="E872" s="106"/>
      <c r="F872" s="94"/>
      <c r="G872" s="150"/>
      <c r="H872" s="106"/>
      <c r="I872" s="106"/>
      <c r="J872" s="8"/>
      <c r="K872" s="5"/>
      <c r="L872" s="8"/>
      <c r="M872" s="5"/>
    </row>
    <row r="873" spans="1:13">
      <c r="A873" s="4"/>
      <c r="B873" s="106"/>
      <c r="C873" s="4"/>
      <c r="D873" s="150"/>
      <c r="E873" s="106"/>
      <c r="F873" s="94"/>
      <c r="G873" s="150"/>
      <c r="H873" s="106"/>
      <c r="I873" s="106"/>
      <c r="J873" s="8"/>
      <c r="K873" s="5"/>
      <c r="L873" s="8"/>
      <c r="M873" s="5"/>
    </row>
    <row r="874" spans="1:13">
      <c r="A874" s="4"/>
      <c r="B874" s="106"/>
      <c r="C874" s="4"/>
      <c r="D874" s="150"/>
      <c r="E874" s="106"/>
      <c r="F874" s="94"/>
      <c r="G874" s="150"/>
      <c r="H874" s="106"/>
      <c r="I874" s="106"/>
      <c r="J874" s="8"/>
      <c r="K874" s="5"/>
      <c r="L874" s="8"/>
      <c r="M874" s="5"/>
    </row>
    <row r="875" spans="1:13">
      <c r="A875" s="4"/>
      <c r="B875" s="106"/>
      <c r="C875" s="4"/>
      <c r="D875" s="150"/>
      <c r="E875" s="106"/>
      <c r="F875" s="94"/>
      <c r="G875" s="150"/>
      <c r="H875" s="106"/>
      <c r="I875" s="106"/>
      <c r="J875" s="8"/>
      <c r="K875" s="5"/>
      <c r="L875" s="8"/>
      <c r="M875" s="5"/>
    </row>
    <row r="876" spans="1:13">
      <c r="A876" s="4"/>
      <c r="B876" s="106"/>
      <c r="C876" s="4"/>
      <c r="D876" s="150"/>
      <c r="E876" s="106"/>
      <c r="F876" s="94"/>
      <c r="G876" s="150"/>
      <c r="H876" s="106"/>
      <c r="I876" s="106"/>
      <c r="J876" s="8"/>
      <c r="K876" s="5"/>
      <c r="L876" s="8"/>
      <c r="M876" s="5"/>
    </row>
    <row r="877" spans="1:13">
      <c r="A877" s="4"/>
      <c r="B877" s="106"/>
      <c r="C877" s="4"/>
      <c r="D877" s="150"/>
      <c r="E877" s="106"/>
      <c r="F877" s="94"/>
      <c r="G877" s="150"/>
      <c r="H877" s="106"/>
      <c r="I877" s="106"/>
      <c r="J877" s="8"/>
      <c r="K877" s="5"/>
      <c r="L877" s="8"/>
      <c r="M877" s="5"/>
    </row>
    <row r="878" spans="1:13">
      <c r="A878" s="4"/>
      <c r="B878" s="106"/>
      <c r="C878" s="4"/>
      <c r="D878" s="150"/>
      <c r="E878" s="106"/>
      <c r="F878" s="94"/>
      <c r="G878" s="150"/>
      <c r="H878" s="106"/>
      <c r="I878" s="106"/>
      <c r="J878" s="8"/>
      <c r="K878" s="5"/>
      <c r="L878" s="8"/>
      <c r="M878" s="5"/>
    </row>
    <row r="879" spans="1:13">
      <c r="A879" s="4"/>
      <c r="B879" s="106"/>
      <c r="C879" s="4"/>
      <c r="D879" s="150"/>
      <c r="E879" s="106"/>
      <c r="F879" s="94"/>
      <c r="G879" s="150"/>
      <c r="H879" s="106"/>
      <c r="I879" s="106"/>
      <c r="J879" s="8"/>
      <c r="K879" s="5"/>
      <c r="L879" s="8"/>
      <c r="M879" s="5"/>
    </row>
    <row r="880" spans="1:13">
      <c r="A880" s="4"/>
      <c r="B880" s="106"/>
      <c r="C880" s="4"/>
      <c r="D880" s="150"/>
      <c r="E880" s="106"/>
      <c r="F880" s="94"/>
      <c r="G880" s="150"/>
      <c r="H880" s="106"/>
      <c r="I880" s="106"/>
      <c r="J880" s="8"/>
      <c r="K880" s="5"/>
      <c r="L880" s="8"/>
      <c r="M880" s="5"/>
    </row>
    <row r="881" spans="1:13">
      <c r="A881" s="4"/>
      <c r="B881" s="106"/>
      <c r="C881" s="4"/>
      <c r="D881" s="150"/>
      <c r="E881" s="106"/>
      <c r="F881" s="94"/>
      <c r="G881" s="150"/>
      <c r="H881" s="106"/>
      <c r="I881" s="106"/>
      <c r="J881" s="8"/>
      <c r="K881" s="5"/>
      <c r="L881" s="8"/>
      <c r="M881" s="5"/>
    </row>
    <row r="882" spans="1:13">
      <c r="A882" s="4"/>
      <c r="B882" s="106"/>
      <c r="C882" s="4"/>
      <c r="D882" s="150"/>
      <c r="E882" s="106"/>
      <c r="F882" s="94"/>
      <c r="G882" s="150"/>
      <c r="H882" s="106"/>
      <c r="I882" s="106"/>
      <c r="J882" s="8"/>
      <c r="K882" s="5"/>
      <c r="L882" s="8"/>
      <c r="M882" s="5"/>
    </row>
    <row r="883" spans="1:13">
      <c r="A883" s="4"/>
      <c r="B883" s="106"/>
      <c r="C883" s="4"/>
      <c r="D883" s="150"/>
      <c r="E883" s="106"/>
      <c r="F883" s="94"/>
      <c r="G883" s="150"/>
      <c r="H883" s="106"/>
      <c r="I883" s="106"/>
      <c r="J883" s="8"/>
      <c r="K883" s="5"/>
      <c r="L883" s="8"/>
      <c r="M883" s="5"/>
    </row>
    <row r="884" spans="1:13">
      <c r="A884" s="4"/>
      <c r="B884" s="106"/>
      <c r="C884" s="4"/>
      <c r="D884" s="150"/>
      <c r="E884" s="106"/>
      <c r="F884" s="94"/>
      <c r="G884" s="150"/>
      <c r="H884" s="106"/>
      <c r="I884" s="106"/>
      <c r="J884" s="8"/>
      <c r="K884" s="5"/>
      <c r="L884" s="8"/>
      <c r="M884" s="5"/>
    </row>
    <row r="885" spans="1:13">
      <c r="A885" s="4"/>
      <c r="B885" s="106"/>
      <c r="C885" s="4"/>
      <c r="D885" s="150"/>
      <c r="E885" s="106"/>
      <c r="F885" s="94"/>
      <c r="G885" s="150"/>
      <c r="H885" s="106"/>
      <c r="I885" s="106"/>
      <c r="J885" s="8"/>
      <c r="K885" s="5"/>
      <c r="L885" s="8"/>
      <c r="M885" s="5"/>
    </row>
    <row r="886" spans="1:13">
      <c r="A886" s="4"/>
      <c r="B886" s="106"/>
      <c r="C886" s="4"/>
      <c r="D886" s="150"/>
      <c r="E886" s="106"/>
      <c r="F886" s="94"/>
      <c r="G886" s="150"/>
      <c r="H886" s="106"/>
      <c r="I886" s="106"/>
      <c r="J886" s="8"/>
      <c r="K886" s="5"/>
      <c r="L886" s="8"/>
      <c r="M886" s="5"/>
    </row>
    <row r="887" spans="1:13">
      <c r="A887" s="4"/>
      <c r="B887" s="106"/>
      <c r="C887" s="4"/>
      <c r="D887" s="150"/>
      <c r="E887" s="106"/>
      <c r="F887" s="94"/>
      <c r="G887" s="150"/>
      <c r="H887" s="106"/>
      <c r="I887" s="106"/>
      <c r="J887" s="8"/>
      <c r="K887" s="5"/>
      <c r="L887" s="8"/>
      <c r="M887" s="5"/>
    </row>
    <row r="888" spans="1:13">
      <c r="A888" s="4"/>
      <c r="B888" s="106"/>
      <c r="C888" s="4"/>
      <c r="D888" s="150"/>
      <c r="E888" s="106"/>
      <c r="F888" s="94"/>
      <c r="G888" s="150"/>
      <c r="H888" s="106"/>
      <c r="I888" s="106"/>
      <c r="J888" s="8"/>
      <c r="K888" s="5"/>
      <c r="L888" s="8"/>
      <c r="M888" s="5"/>
    </row>
    <row r="889" spans="1:13">
      <c r="A889" s="4"/>
      <c r="B889" s="106"/>
      <c r="C889" s="4"/>
      <c r="D889" s="150"/>
      <c r="E889" s="106"/>
      <c r="F889" s="94"/>
      <c r="G889" s="150"/>
      <c r="H889" s="106"/>
      <c r="I889" s="106"/>
      <c r="J889" s="8"/>
      <c r="K889" s="5"/>
      <c r="L889" s="8"/>
      <c r="M889" s="5"/>
    </row>
    <row r="890" spans="1:13">
      <c r="A890" s="4"/>
      <c r="B890" s="106"/>
      <c r="C890" s="4"/>
      <c r="D890" s="150"/>
      <c r="E890" s="106"/>
      <c r="F890" s="94"/>
      <c r="G890" s="150"/>
      <c r="H890" s="106"/>
      <c r="I890" s="106"/>
      <c r="J890" s="8"/>
      <c r="K890" s="5"/>
      <c r="L890" s="8"/>
      <c r="M890" s="5"/>
    </row>
    <row r="891" spans="1:13">
      <c r="A891" s="4"/>
      <c r="B891" s="106"/>
      <c r="C891" s="4"/>
      <c r="D891" s="150"/>
      <c r="E891" s="106"/>
      <c r="F891" s="94"/>
      <c r="G891" s="150"/>
      <c r="H891" s="106"/>
      <c r="I891" s="106"/>
      <c r="J891" s="8"/>
      <c r="K891" s="5"/>
      <c r="L891" s="8"/>
      <c r="M891" s="5"/>
    </row>
    <row r="892" spans="1:13">
      <c r="A892" s="4"/>
      <c r="B892" s="106"/>
      <c r="C892" s="4"/>
      <c r="D892" s="150"/>
      <c r="E892" s="106"/>
      <c r="F892" s="94"/>
      <c r="G892" s="150"/>
      <c r="H892" s="106"/>
      <c r="I892" s="106"/>
      <c r="J892" s="8"/>
      <c r="K892" s="5"/>
      <c r="L892" s="8"/>
      <c r="M892" s="5"/>
    </row>
    <row r="893" spans="1:13">
      <c r="A893" s="4"/>
      <c r="B893" s="106"/>
      <c r="C893" s="4"/>
      <c r="D893" s="150"/>
      <c r="E893" s="106"/>
      <c r="F893" s="94"/>
      <c r="G893" s="150"/>
      <c r="H893" s="106"/>
      <c r="I893" s="106"/>
      <c r="J893" s="8"/>
      <c r="K893" s="5"/>
      <c r="L893" s="8"/>
      <c r="M893" s="5"/>
    </row>
    <row r="894" spans="1:13">
      <c r="A894" s="4"/>
      <c r="B894" s="106"/>
      <c r="C894" s="4"/>
      <c r="D894" s="150"/>
      <c r="E894" s="106"/>
      <c r="F894" s="94"/>
      <c r="G894" s="150"/>
      <c r="H894" s="106"/>
      <c r="I894" s="106"/>
      <c r="J894" s="8"/>
      <c r="K894" s="5"/>
      <c r="L894" s="8"/>
      <c r="M894" s="5"/>
    </row>
    <row r="895" spans="1:13">
      <c r="A895" s="4"/>
      <c r="B895" s="106"/>
      <c r="C895" s="4"/>
      <c r="D895" s="150"/>
      <c r="E895" s="106"/>
      <c r="F895" s="94"/>
      <c r="G895" s="150"/>
      <c r="H895" s="106"/>
      <c r="I895" s="106"/>
      <c r="J895" s="8"/>
      <c r="K895" s="5"/>
      <c r="L895" s="8"/>
      <c r="M895" s="5"/>
    </row>
    <row r="896" spans="1:13">
      <c r="A896" s="4"/>
      <c r="B896" s="106"/>
      <c r="C896" s="4"/>
      <c r="D896" s="150"/>
      <c r="E896" s="106"/>
      <c r="F896" s="94"/>
      <c r="G896" s="150"/>
      <c r="H896" s="106"/>
      <c r="I896" s="106"/>
      <c r="J896" s="8"/>
      <c r="K896" s="5"/>
      <c r="L896" s="8"/>
      <c r="M896" s="5"/>
    </row>
    <row r="897" spans="1:13">
      <c r="A897" s="4"/>
      <c r="B897" s="106"/>
      <c r="C897" s="4"/>
      <c r="D897" s="150"/>
      <c r="E897" s="106"/>
      <c r="F897" s="94"/>
      <c r="G897" s="150"/>
      <c r="H897" s="106"/>
      <c r="I897" s="106"/>
      <c r="J897" s="8"/>
      <c r="K897" s="5"/>
      <c r="L897" s="8"/>
      <c r="M897" s="5"/>
    </row>
    <row r="898" spans="1:13">
      <c r="A898" s="4"/>
      <c r="B898" s="106"/>
      <c r="C898" s="4"/>
      <c r="D898" s="150"/>
      <c r="E898" s="106"/>
      <c r="F898" s="94"/>
      <c r="G898" s="150"/>
      <c r="H898" s="106"/>
      <c r="I898" s="106"/>
      <c r="J898" s="8"/>
      <c r="K898" s="5"/>
      <c r="L898" s="8"/>
      <c r="M898" s="5"/>
    </row>
    <row r="899" spans="1:13">
      <c r="A899" s="4"/>
      <c r="B899" s="106"/>
      <c r="C899" s="4"/>
      <c r="D899" s="150"/>
      <c r="E899" s="106"/>
      <c r="F899" s="94"/>
      <c r="G899" s="150"/>
      <c r="H899" s="106"/>
      <c r="I899" s="106"/>
      <c r="J899" s="8"/>
      <c r="K899" s="5"/>
      <c r="L899" s="8"/>
      <c r="M899" s="5"/>
    </row>
    <row r="900" spans="1:13">
      <c r="A900" s="4"/>
      <c r="B900" s="106"/>
      <c r="C900" s="4"/>
      <c r="D900" s="150"/>
      <c r="E900" s="106"/>
      <c r="F900" s="94"/>
      <c r="G900" s="150"/>
      <c r="H900" s="106"/>
      <c r="I900" s="106"/>
      <c r="J900" s="8"/>
      <c r="K900" s="5"/>
      <c r="L900" s="8"/>
      <c r="M900" s="5"/>
    </row>
    <row r="901" spans="1:13">
      <c r="A901" s="4"/>
      <c r="B901" s="106"/>
      <c r="C901" s="4"/>
      <c r="D901" s="150"/>
      <c r="E901" s="106"/>
      <c r="F901" s="94"/>
      <c r="G901" s="150"/>
      <c r="H901" s="106"/>
      <c r="I901" s="106"/>
      <c r="J901" s="8"/>
      <c r="K901" s="5"/>
      <c r="L901" s="8"/>
      <c r="M901" s="5"/>
    </row>
    <row r="902" spans="1:13">
      <c r="A902" s="4"/>
      <c r="B902" s="106"/>
      <c r="C902" s="4"/>
      <c r="D902" s="150"/>
      <c r="E902" s="106"/>
      <c r="F902" s="94"/>
      <c r="G902" s="150"/>
      <c r="H902" s="106"/>
      <c r="I902" s="106"/>
      <c r="J902" s="8"/>
      <c r="K902" s="5"/>
      <c r="L902" s="8"/>
      <c r="M902" s="5"/>
    </row>
    <row r="903" spans="1:13">
      <c r="A903" s="4"/>
      <c r="B903" s="106"/>
      <c r="C903" s="4"/>
      <c r="D903" s="150"/>
      <c r="E903" s="106"/>
      <c r="F903" s="94"/>
      <c r="G903" s="150"/>
      <c r="H903" s="106"/>
      <c r="I903" s="106"/>
      <c r="J903" s="8"/>
      <c r="K903" s="5"/>
      <c r="L903" s="8"/>
      <c r="M903" s="5"/>
    </row>
    <row r="904" spans="1:13">
      <c r="A904" s="4"/>
      <c r="B904" s="106"/>
      <c r="C904" s="4"/>
      <c r="D904" s="150"/>
      <c r="E904" s="106"/>
      <c r="F904" s="94"/>
      <c r="G904" s="150"/>
      <c r="H904" s="106"/>
      <c r="I904" s="106"/>
      <c r="J904" s="8"/>
      <c r="K904" s="5"/>
      <c r="L904" s="8"/>
      <c r="M904" s="5"/>
    </row>
    <row r="905" spans="1:13">
      <c r="A905" s="4"/>
      <c r="B905" s="106"/>
      <c r="C905" s="4"/>
      <c r="D905" s="150"/>
      <c r="E905" s="106"/>
      <c r="F905" s="94"/>
      <c r="G905" s="150"/>
      <c r="H905" s="106"/>
      <c r="I905" s="106"/>
      <c r="J905" s="8"/>
      <c r="K905" s="5"/>
      <c r="L905" s="8"/>
      <c r="M905" s="5"/>
    </row>
    <row r="906" spans="1:13">
      <c r="A906" s="4"/>
      <c r="B906" s="106"/>
      <c r="C906" s="4"/>
      <c r="D906" s="150"/>
      <c r="E906" s="106"/>
      <c r="F906" s="94"/>
      <c r="G906" s="150"/>
      <c r="H906" s="106"/>
      <c r="I906" s="106"/>
      <c r="J906" s="8"/>
      <c r="K906" s="5"/>
      <c r="L906" s="8"/>
      <c r="M906" s="5"/>
    </row>
    <row r="907" spans="1:13">
      <c r="A907" s="4"/>
      <c r="B907" s="106"/>
      <c r="C907" s="4"/>
      <c r="D907" s="150"/>
      <c r="E907" s="106"/>
      <c r="F907" s="94"/>
      <c r="G907" s="150"/>
      <c r="H907" s="106"/>
      <c r="I907" s="106"/>
      <c r="J907" s="8"/>
      <c r="K907" s="5"/>
      <c r="L907" s="8"/>
      <c r="M907" s="5"/>
    </row>
    <row r="908" spans="1:13">
      <c r="A908" s="4"/>
      <c r="B908" s="106"/>
      <c r="C908" s="4"/>
      <c r="D908" s="150"/>
      <c r="E908" s="106"/>
      <c r="F908" s="94"/>
      <c r="G908" s="150"/>
      <c r="H908" s="106"/>
      <c r="I908" s="106"/>
      <c r="J908" s="8"/>
      <c r="K908" s="5"/>
      <c r="L908" s="8"/>
      <c r="M908" s="5"/>
    </row>
    <row r="909" spans="1:13">
      <c r="A909" s="4"/>
      <c r="B909" s="106"/>
      <c r="C909" s="4"/>
      <c r="D909" s="150"/>
      <c r="E909" s="106"/>
      <c r="F909" s="94"/>
      <c r="G909" s="150"/>
      <c r="H909" s="106"/>
      <c r="I909" s="106"/>
      <c r="J909" s="8"/>
      <c r="K909" s="5"/>
      <c r="L909" s="8"/>
      <c r="M909" s="5"/>
    </row>
    <row r="910" spans="1:13">
      <c r="A910" s="4"/>
      <c r="B910" s="106"/>
      <c r="C910" s="4"/>
      <c r="D910" s="150"/>
      <c r="E910" s="106"/>
      <c r="F910" s="94"/>
      <c r="G910" s="150"/>
      <c r="H910" s="106"/>
      <c r="I910" s="106"/>
      <c r="J910" s="8"/>
      <c r="K910" s="5"/>
      <c r="L910" s="8"/>
      <c r="M910" s="5"/>
    </row>
    <row r="911" spans="1:13">
      <c r="A911" s="4"/>
      <c r="B911" s="106"/>
      <c r="C911" s="4"/>
      <c r="D911" s="150"/>
      <c r="E911" s="106"/>
      <c r="F911" s="94"/>
      <c r="G911" s="150"/>
      <c r="H911" s="106"/>
      <c r="I911" s="106"/>
      <c r="J911" s="8"/>
      <c r="K911" s="5"/>
      <c r="L911" s="8"/>
      <c r="M911" s="5"/>
    </row>
    <row r="912" spans="1:13">
      <c r="A912" s="4"/>
      <c r="B912" s="106"/>
      <c r="C912" s="4"/>
      <c r="D912" s="150"/>
      <c r="E912" s="106"/>
      <c r="F912" s="94"/>
      <c r="G912" s="150"/>
      <c r="H912" s="106"/>
      <c r="I912" s="106"/>
      <c r="J912" s="8"/>
      <c r="K912" s="5"/>
      <c r="L912" s="8"/>
      <c r="M912" s="5"/>
    </row>
    <row r="913" spans="1:13">
      <c r="A913" s="4"/>
      <c r="B913" s="106"/>
      <c r="C913" s="4"/>
      <c r="D913" s="150"/>
      <c r="E913" s="106"/>
      <c r="F913" s="94"/>
      <c r="G913" s="150"/>
      <c r="H913" s="106"/>
      <c r="I913" s="106"/>
      <c r="J913" s="8"/>
      <c r="K913" s="5"/>
      <c r="L913" s="8"/>
      <c r="M913" s="5"/>
    </row>
    <row r="914" spans="1:13">
      <c r="A914" s="4"/>
      <c r="B914" s="106"/>
      <c r="C914" s="4"/>
      <c r="D914" s="150"/>
      <c r="E914" s="106"/>
      <c r="F914" s="94"/>
      <c r="G914" s="150"/>
      <c r="H914" s="106"/>
      <c r="I914" s="106"/>
      <c r="J914" s="8"/>
      <c r="K914" s="5"/>
      <c r="L914" s="8"/>
      <c r="M914" s="5"/>
    </row>
    <row r="915" spans="1:13">
      <c r="A915" s="4"/>
      <c r="B915" s="106"/>
      <c r="C915" s="4"/>
      <c r="D915" s="150"/>
      <c r="E915" s="106"/>
      <c r="F915" s="94"/>
      <c r="G915" s="150"/>
      <c r="H915" s="106"/>
      <c r="I915" s="106"/>
      <c r="J915" s="8"/>
      <c r="K915" s="5"/>
      <c r="L915" s="8"/>
      <c r="M915" s="5"/>
    </row>
    <row r="916" spans="1:13">
      <c r="A916" s="4"/>
      <c r="B916" s="106"/>
      <c r="C916" s="4"/>
      <c r="D916" s="150"/>
      <c r="E916" s="106"/>
      <c r="F916" s="94"/>
      <c r="G916" s="150"/>
      <c r="H916" s="106"/>
      <c r="I916" s="106"/>
      <c r="J916" s="8"/>
      <c r="K916" s="5"/>
      <c r="L916" s="8"/>
      <c r="M916" s="5"/>
    </row>
    <row r="917" spans="1:13">
      <c r="A917" s="4"/>
      <c r="B917" s="106"/>
      <c r="C917" s="4"/>
      <c r="D917" s="150"/>
      <c r="E917" s="106"/>
      <c r="F917" s="94"/>
      <c r="G917" s="150"/>
      <c r="H917" s="106"/>
      <c r="I917" s="106"/>
      <c r="J917" s="8"/>
      <c r="K917" s="5"/>
      <c r="L917" s="8"/>
      <c r="M917" s="5"/>
    </row>
    <row r="918" spans="1:13">
      <c r="A918" s="4"/>
      <c r="B918" s="106"/>
      <c r="C918" s="4"/>
      <c r="D918" s="150"/>
      <c r="E918" s="106"/>
      <c r="F918" s="94"/>
      <c r="G918" s="150"/>
      <c r="H918" s="106"/>
      <c r="I918" s="106"/>
      <c r="J918" s="8"/>
      <c r="K918" s="5"/>
      <c r="L918" s="8"/>
      <c r="M918" s="5"/>
    </row>
    <row r="919" spans="1:13">
      <c r="A919" s="4"/>
      <c r="B919" s="106"/>
      <c r="C919" s="4"/>
      <c r="D919" s="150"/>
      <c r="E919" s="106"/>
      <c r="F919" s="94"/>
      <c r="G919" s="150"/>
      <c r="H919" s="106"/>
      <c r="I919" s="106"/>
      <c r="J919" s="8"/>
      <c r="K919" s="5"/>
      <c r="L919" s="8"/>
      <c r="M919" s="5"/>
    </row>
    <row r="920" spans="1:13">
      <c r="A920" s="4"/>
      <c r="B920" s="106"/>
      <c r="C920" s="4"/>
      <c r="D920" s="150"/>
      <c r="E920" s="106"/>
      <c r="F920" s="94"/>
      <c r="G920" s="150"/>
      <c r="H920" s="106"/>
      <c r="I920" s="106"/>
      <c r="J920" s="8"/>
      <c r="K920" s="5"/>
      <c r="L920" s="8"/>
      <c r="M920" s="5"/>
    </row>
    <row r="921" spans="1:13">
      <c r="A921" s="4"/>
      <c r="B921" s="106"/>
      <c r="C921" s="4"/>
      <c r="D921" s="150"/>
      <c r="E921" s="106"/>
      <c r="F921" s="94"/>
      <c r="G921" s="150"/>
      <c r="H921" s="106"/>
      <c r="I921" s="106"/>
      <c r="J921" s="8"/>
      <c r="K921" s="5"/>
      <c r="L921" s="8"/>
      <c r="M921" s="5"/>
    </row>
    <row r="922" spans="1:13">
      <c r="A922" s="4"/>
      <c r="B922" s="106"/>
      <c r="C922" s="4"/>
      <c r="D922" s="150"/>
      <c r="E922" s="106"/>
      <c r="F922" s="94"/>
      <c r="G922" s="150"/>
      <c r="H922" s="106"/>
      <c r="I922" s="106"/>
      <c r="J922" s="8"/>
      <c r="K922" s="5"/>
      <c r="L922" s="8"/>
      <c r="M922" s="5"/>
    </row>
    <row r="923" spans="1:13">
      <c r="A923" s="4"/>
      <c r="B923" s="106"/>
      <c r="C923" s="4"/>
      <c r="D923" s="150"/>
      <c r="E923" s="106"/>
      <c r="F923" s="94"/>
      <c r="G923" s="150"/>
      <c r="H923" s="106"/>
      <c r="I923" s="106"/>
      <c r="J923" s="8"/>
      <c r="K923" s="5"/>
      <c r="L923" s="8"/>
      <c r="M923" s="5"/>
    </row>
    <row r="924" spans="1:13">
      <c r="A924" s="4"/>
      <c r="B924" s="106"/>
      <c r="C924" s="4"/>
      <c r="D924" s="150"/>
      <c r="E924" s="106"/>
      <c r="F924" s="94"/>
      <c r="G924" s="150"/>
      <c r="H924" s="106"/>
      <c r="I924" s="106"/>
      <c r="J924" s="8"/>
      <c r="K924" s="5"/>
      <c r="L924" s="8"/>
      <c r="M924" s="5"/>
    </row>
    <row r="925" spans="1:13">
      <c r="A925" s="4"/>
      <c r="B925" s="106"/>
      <c r="C925" s="4"/>
      <c r="D925" s="150"/>
      <c r="E925" s="106"/>
      <c r="F925" s="94"/>
      <c r="G925" s="150"/>
      <c r="H925" s="106"/>
      <c r="I925" s="106"/>
      <c r="J925" s="8"/>
      <c r="K925" s="5"/>
      <c r="L925" s="8"/>
      <c r="M925" s="5"/>
    </row>
    <row r="926" spans="1:13">
      <c r="A926" s="4"/>
      <c r="B926" s="106"/>
      <c r="C926" s="4"/>
      <c r="D926" s="150"/>
      <c r="E926" s="106"/>
      <c r="F926" s="94"/>
      <c r="G926" s="150"/>
      <c r="H926" s="106"/>
      <c r="I926" s="106"/>
      <c r="J926" s="8"/>
      <c r="K926" s="5"/>
      <c r="L926" s="8"/>
      <c r="M926" s="5"/>
    </row>
    <row r="927" spans="1:13">
      <c r="A927" s="4"/>
      <c r="B927" s="106"/>
      <c r="C927" s="4"/>
      <c r="D927" s="150"/>
      <c r="E927" s="106"/>
      <c r="F927" s="94"/>
      <c r="G927" s="150"/>
      <c r="H927" s="106"/>
      <c r="I927" s="106"/>
      <c r="J927" s="8"/>
      <c r="K927" s="5"/>
      <c r="L927" s="8"/>
      <c r="M927" s="5"/>
    </row>
    <row r="928" spans="1:13">
      <c r="A928" s="4"/>
      <c r="B928" s="106"/>
      <c r="C928" s="4"/>
      <c r="D928" s="150"/>
      <c r="E928" s="106"/>
      <c r="F928" s="94"/>
      <c r="G928" s="150"/>
      <c r="H928" s="106"/>
      <c r="I928" s="106"/>
      <c r="J928" s="8"/>
      <c r="K928" s="5"/>
      <c r="L928" s="8"/>
      <c r="M928" s="5"/>
    </row>
    <row r="929" spans="1:13">
      <c r="A929" s="4"/>
      <c r="B929" s="106"/>
      <c r="C929" s="4"/>
      <c r="D929" s="150"/>
      <c r="E929" s="106"/>
      <c r="F929" s="94"/>
      <c r="G929" s="150"/>
      <c r="H929" s="106"/>
      <c r="I929" s="106"/>
      <c r="J929" s="8"/>
      <c r="K929" s="5"/>
      <c r="L929" s="8"/>
      <c r="M929" s="5"/>
    </row>
    <row r="930" spans="1:13">
      <c r="A930" s="4"/>
      <c r="B930" s="106"/>
      <c r="C930" s="4"/>
      <c r="D930" s="150"/>
      <c r="E930" s="106"/>
      <c r="F930" s="94"/>
      <c r="G930" s="150"/>
      <c r="H930" s="106"/>
      <c r="I930" s="106"/>
      <c r="J930" s="8"/>
      <c r="K930" s="5"/>
      <c r="L930" s="8"/>
      <c r="M930" s="5"/>
    </row>
    <row r="931" spans="1:13">
      <c r="A931" s="4"/>
      <c r="B931" s="106"/>
      <c r="C931" s="4"/>
      <c r="D931" s="150"/>
      <c r="E931" s="106"/>
      <c r="F931" s="94"/>
      <c r="G931" s="150"/>
      <c r="H931" s="106"/>
      <c r="I931" s="106"/>
      <c r="J931" s="8"/>
      <c r="K931" s="5"/>
      <c r="L931" s="8"/>
      <c r="M931" s="5"/>
    </row>
    <row r="932" spans="1:13">
      <c r="A932" s="4"/>
      <c r="B932" s="106"/>
      <c r="C932" s="4"/>
      <c r="D932" s="150"/>
      <c r="E932" s="106"/>
      <c r="F932" s="94"/>
      <c r="G932" s="150"/>
      <c r="H932" s="106"/>
      <c r="I932" s="106"/>
      <c r="J932" s="8"/>
      <c r="K932" s="5"/>
      <c r="L932" s="8"/>
      <c r="M932" s="5"/>
    </row>
    <row r="933" spans="1:13">
      <c r="A933" s="4"/>
      <c r="B933" s="106"/>
      <c r="C933" s="4"/>
      <c r="D933" s="150"/>
      <c r="E933" s="106"/>
      <c r="F933" s="94"/>
      <c r="G933" s="150"/>
      <c r="H933" s="106"/>
      <c r="I933" s="106"/>
      <c r="J933" s="8"/>
      <c r="K933" s="5"/>
      <c r="L933" s="8"/>
      <c r="M933" s="5"/>
    </row>
    <row r="934" spans="1:13">
      <c r="A934" s="4"/>
      <c r="B934" s="106"/>
      <c r="C934" s="4"/>
      <c r="D934" s="150"/>
      <c r="E934" s="106"/>
      <c r="F934" s="94"/>
      <c r="G934" s="150"/>
      <c r="H934" s="106"/>
      <c r="I934" s="106"/>
      <c r="J934" s="8"/>
      <c r="K934" s="5"/>
      <c r="L934" s="8"/>
      <c r="M934" s="5"/>
    </row>
    <row r="935" spans="1:13">
      <c r="A935" s="4"/>
      <c r="B935" s="106"/>
      <c r="C935" s="4"/>
      <c r="D935" s="150"/>
      <c r="E935" s="106"/>
      <c r="F935" s="94"/>
      <c r="G935" s="150"/>
      <c r="H935" s="106"/>
      <c r="I935" s="106"/>
      <c r="J935" s="8"/>
      <c r="K935" s="5"/>
      <c r="L935" s="8"/>
      <c r="M935" s="5"/>
    </row>
    <row r="936" spans="1:13">
      <c r="A936" s="4"/>
      <c r="B936" s="106"/>
      <c r="C936" s="4"/>
      <c r="D936" s="150"/>
      <c r="E936" s="106"/>
      <c r="F936" s="94"/>
      <c r="G936" s="150"/>
      <c r="H936" s="106"/>
      <c r="I936" s="106"/>
      <c r="J936" s="8"/>
      <c r="K936" s="5"/>
      <c r="L936" s="8"/>
      <c r="M936" s="5"/>
    </row>
    <row r="937" spans="1:13">
      <c r="A937" s="4"/>
      <c r="B937" s="106"/>
      <c r="C937" s="4"/>
      <c r="D937" s="150"/>
      <c r="E937" s="106"/>
      <c r="F937" s="94"/>
      <c r="G937" s="150"/>
      <c r="H937" s="106"/>
      <c r="I937" s="106"/>
      <c r="J937" s="8"/>
      <c r="K937" s="5"/>
      <c r="L937" s="8"/>
      <c r="M937" s="5"/>
    </row>
    <row r="938" spans="1:13">
      <c r="A938" s="4"/>
      <c r="B938" s="106"/>
      <c r="C938" s="4"/>
      <c r="D938" s="150"/>
      <c r="E938" s="106"/>
      <c r="F938" s="94"/>
      <c r="G938" s="150"/>
      <c r="H938" s="106"/>
      <c r="I938" s="106"/>
      <c r="J938" s="8"/>
      <c r="K938" s="5"/>
      <c r="L938" s="8"/>
      <c r="M938" s="5"/>
    </row>
    <row r="939" spans="1:13">
      <c r="A939" s="4"/>
      <c r="B939" s="106"/>
      <c r="C939" s="4"/>
      <c r="D939" s="150"/>
      <c r="E939" s="106"/>
      <c r="F939" s="94"/>
      <c r="G939" s="150"/>
      <c r="H939" s="106"/>
      <c r="I939" s="106"/>
      <c r="J939" s="8"/>
      <c r="K939" s="5"/>
      <c r="L939" s="8"/>
      <c r="M939" s="5"/>
    </row>
    <row r="940" spans="1:13">
      <c r="A940" s="4"/>
      <c r="B940" s="106"/>
      <c r="C940" s="4"/>
      <c r="D940" s="150"/>
      <c r="E940" s="106"/>
      <c r="F940" s="94"/>
      <c r="G940" s="150"/>
      <c r="H940" s="106"/>
      <c r="I940" s="106"/>
      <c r="J940" s="8"/>
      <c r="K940" s="5"/>
      <c r="L940" s="8"/>
      <c r="M940" s="5"/>
    </row>
    <row r="941" spans="1:13">
      <c r="A941" s="4"/>
      <c r="B941" s="106"/>
      <c r="C941" s="4"/>
      <c r="D941" s="150"/>
      <c r="E941" s="106"/>
      <c r="F941" s="94"/>
      <c r="G941" s="150"/>
      <c r="H941" s="106"/>
      <c r="I941" s="106"/>
      <c r="J941" s="8"/>
      <c r="K941" s="5"/>
      <c r="L941" s="8"/>
      <c r="M941" s="5"/>
    </row>
    <row r="942" spans="1:13">
      <c r="A942" s="4"/>
      <c r="B942" s="106"/>
      <c r="C942" s="4"/>
      <c r="D942" s="150"/>
      <c r="E942" s="106"/>
      <c r="F942" s="94"/>
      <c r="G942" s="150"/>
      <c r="H942" s="106"/>
      <c r="I942" s="106"/>
      <c r="J942" s="8"/>
      <c r="K942" s="5"/>
      <c r="L942" s="8"/>
      <c r="M942" s="5"/>
    </row>
    <row r="943" spans="1:13">
      <c r="A943" s="4"/>
      <c r="B943" s="106"/>
      <c r="C943" s="4"/>
      <c r="D943" s="150"/>
      <c r="E943" s="106"/>
      <c r="F943" s="94"/>
      <c r="G943" s="150"/>
      <c r="H943" s="106"/>
      <c r="I943" s="106"/>
      <c r="J943" s="8"/>
      <c r="K943" s="5"/>
      <c r="L943" s="8"/>
      <c r="M943" s="5"/>
    </row>
    <row r="944" spans="1:13">
      <c r="A944" s="4"/>
      <c r="B944" s="106"/>
      <c r="C944" s="4"/>
      <c r="D944" s="150"/>
      <c r="E944" s="106"/>
      <c r="F944" s="94"/>
      <c r="G944" s="150"/>
      <c r="H944" s="106"/>
      <c r="I944" s="106"/>
      <c r="J944" s="8"/>
      <c r="K944" s="5"/>
      <c r="L944" s="8"/>
      <c r="M944" s="5"/>
    </row>
    <row r="945" spans="1:13">
      <c r="A945" s="4"/>
      <c r="B945" s="106"/>
      <c r="C945" s="4"/>
      <c r="D945" s="150"/>
      <c r="E945" s="106"/>
      <c r="F945" s="94"/>
      <c r="G945" s="150"/>
      <c r="H945" s="106"/>
      <c r="I945" s="106"/>
      <c r="J945" s="8"/>
      <c r="K945" s="5"/>
      <c r="L945" s="8"/>
      <c r="M945" s="5"/>
    </row>
    <row r="946" spans="1:13">
      <c r="A946" s="4"/>
      <c r="B946" s="106"/>
      <c r="C946" s="4"/>
      <c r="D946" s="150"/>
      <c r="E946" s="106"/>
      <c r="F946" s="94"/>
      <c r="G946" s="150"/>
      <c r="H946" s="106"/>
      <c r="I946" s="106"/>
      <c r="J946" s="8"/>
      <c r="K946" s="5"/>
      <c r="L946" s="8"/>
      <c r="M946" s="5"/>
    </row>
    <row r="947" spans="1:13">
      <c r="A947" s="4"/>
      <c r="B947" s="106"/>
      <c r="C947" s="4"/>
      <c r="D947" s="150"/>
      <c r="E947" s="106"/>
      <c r="F947" s="94"/>
      <c r="G947" s="150"/>
      <c r="H947" s="106"/>
      <c r="I947" s="106"/>
      <c r="J947" s="8"/>
      <c r="K947" s="5"/>
      <c r="L947" s="8"/>
      <c r="M947" s="5"/>
    </row>
    <row r="948" spans="1:13">
      <c r="A948" s="4"/>
      <c r="B948" s="106"/>
      <c r="C948" s="4"/>
      <c r="D948" s="150"/>
      <c r="E948" s="106"/>
      <c r="F948" s="94"/>
      <c r="G948" s="150"/>
      <c r="H948" s="106"/>
      <c r="I948" s="106"/>
      <c r="J948" s="8"/>
      <c r="K948" s="5"/>
      <c r="L948" s="8"/>
      <c r="M948" s="5"/>
    </row>
    <row r="949" spans="1:13">
      <c r="A949" s="4"/>
      <c r="B949" s="106"/>
      <c r="C949" s="4"/>
      <c r="D949" s="150"/>
      <c r="E949" s="106"/>
      <c r="F949" s="94"/>
      <c r="G949" s="150"/>
      <c r="H949" s="106"/>
      <c r="I949" s="106"/>
      <c r="J949" s="8"/>
      <c r="K949" s="5"/>
      <c r="L949" s="8"/>
      <c r="M949" s="5"/>
    </row>
    <row r="950" spans="1:13">
      <c r="A950" s="4"/>
      <c r="B950" s="106"/>
      <c r="C950" s="4"/>
      <c r="D950" s="150"/>
      <c r="E950" s="106"/>
      <c r="F950" s="94"/>
      <c r="G950" s="150"/>
      <c r="H950" s="106"/>
      <c r="I950" s="106"/>
      <c r="J950" s="8"/>
      <c r="K950" s="5"/>
      <c r="L950" s="8"/>
      <c r="M950" s="5"/>
    </row>
    <row r="951" spans="1:13">
      <c r="A951" s="4"/>
      <c r="B951" s="106"/>
      <c r="C951" s="4"/>
      <c r="D951" s="150"/>
      <c r="E951" s="106"/>
      <c r="F951" s="94"/>
      <c r="G951" s="150"/>
      <c r="H951" s="106"/>
      <c r="I951" s="106"/>
      <c r="J951" s="8"/>
      <c r="K951" s="5"/>
      <c r="L951" s="8"/>
      <c r="M951" s="5"/>
    </row>
    <row r="952" spans="1:13">
      <c r="A952" s="4"/>
      <c r="B952" s="106"/>
      <c r="C952" s="4"/>
      <c r="D952" s="150"/>
      <c r="E952" s="106"/>
      <c r="F952" s="94"/>
      <c r="G952" s="150"/>
      <c r="H952" s="106"/>
      <c r="I952" s="106"/>
      <c r="J952" s="8"/>
      <c r="K952" s="5"/>
      <c r="L952" s="8"/>
      <c r="M952" s="5"/>
    </row>
    <row r="953" spans="1:13">
      <c r="A953" s="4"/>
      <c r="B953" s="106"/>
      <c r="C953" s="4"/>
      <c r="D953" s="150"/>
      <c r="E953" s="106"/>
      <c r="F953" s="94"/>
      <c r="G953" s="150"/>
      <c r="H953" s="106"/>
      <c r="I953" s="106"/>
      <c r="J953" s="8"/>
      <c r="K953" s="5"/>
      <c r="L953" s="8"/>
      <c r="M953" s="5"/>
    </row>
    <row r="954" spans="1:13">
      <c r="A954" s="4"/>
      <c r="B954" s="106"/>
      <c r="C954" s="4"/>
      <c r="D954" s="150"/>
      <c r="E954" s="106"/>
      <c r="F954" s="94"/>
      <c r="G954" s="150"/>
      <c r="H954" s="106"/>
      <c r="I954" s="106"/>
      <c r="J954" s="8"/>
      <c r="K954" s="5"/>
      <c r="L954" s="8"/>
      <c r="M954" s="5"/>
    </row>
    <row r="955" spans="1:13">
      <c r="A955" s="4"/>
      <c r="B955" s="106"/>
      <c r="C955" s="4"/>
      <c r="D955" s="150"/>
      <c r="E955" s="106"/>
      <c r="F955" s="94"/>
      <c r="G955" s="150"/>
      <c r="H955" s="106"/>
      <c r="I955" s="106"/>
      <c r="J955" s="8"/>
      <c r="K955" s="5"/>
      <c r="L955" s="8"/>
      <c r="M955" s="5"/>
    </row>
    <row r="956" spans="1:13">
      <c r="A956" s="4"/>
      <c r="B956" s="106"/>
      <c r="C956" s="4"/>
      <c r="D956" s="150"/>
      <c r="E956" s="106"/>
      <c r="F956" s="94"/>
      <c r="G956" s="150"/>
      <c r="H956" s="106"/>
      <c r="I956" s="106"/>
      <c r="J956" s="8"/>
      <c r="K956" s="5"/>
      <c r="L956" s="8"/>
      <c r="M956" s="5"/>
    </row>
    <row r="957" spans="1:13">
      <c r="A957" s="4"/>
      <c r="B957" s="106"/>
      <c r="C957" s="4"/>
      <c r="D957" s="150"/>
      <c r="E957" s="106"/>
      <c r="F957" s="94"/>
      <c r="G957" s="150"/>
      <c r="H957" s="106"/>
      <c r="I957" s="106"/>
      <c r="J957" s="8"/>
      <c r="K957" s="5"/>
      <c r="L957" s="8"/>
      <c r="M957" s="5"/>
    </row>
    <row r="958" spans="1:13">
      <c r="A958" s="4"/>
      <c r="B958" s="106"/>
      <c r="C958" s="4"/>
      <c r="D958" s="150"/>
      <c r="E958" s="106"/>
      <c r="F958" s="94"/>
      <c r="G958" s="150"/>
      <c r="H958" s="106"/>
      <c r="I958" s="106"/>
      <c r="J958" s="8"/>
      <c r="K958" s="5"/>
      <c r="L958" s="8"/>
      <c r="M958" s="5"/>
    </row>
    <row r="959" spans="1:13">
      <c r="A959" s="4"/>
      <c r="B959" s="106"/>
      <c r="C959" s="4"/>
      <c r="D959" s="150"/>
      <c r="E959" s="106"/>
      <c r="F959" s="94"/>
      <c r="G959" s="150"/>
      <c r="H959" s="106"/>
      <c r="I959" s="106"/>
      <c r="J959" s="8"/>
      <c r="K959" s="5"/>
      <c r="L959" s="8"/>
      <c r="M959" s="5"/>
    </row>
    <row r="960" spans="1:13">
      <c r="A960" s="4"/>
      <c r="B960" s="106"/>
      <c r="C960" s="4"/>
      <c r="D960" s="150"/>
      <c r="E960" s="106"/>
      <c r="F960" s="94"/>
      <c r="G960" s="150"/>
      <c r="H960" s="106"/>
      <c r="I960" s="106"/>
      <c r="J960" s="8"/>
      <c r="K960" s="5"/>
      <c r="L960" s="8"/>
      <c r="M960" s="5"/>
    </row>
    <row r="961" spans="1:13">
      <c r="A961" s="4"/>
      <c r="B961" s="106"/>
      <c r="C961" s="4"/>
      <c r="D961" s="150"/>
      <c r="E961" s="106"/>
      <c r="F961" s="94"/>
      <c r="G961" s="150"/>
      <c r="H961" s="106"/>
      <c r="I961" s="106"/>
      <c r="J961" s="8"/>
      <c r="K961" s="5"/>
      <c r="L961" s="8"/>
      <c r="M961" s="5"/>
    </row>
    <row r="962" spans="1:13">
      <c r="A962" s="4"/>
      <c r="B962" s="106"/>
      <c r="C962" s="4"/>
      <c r="D962" s="150"/>
      <c r="E962" s="106"/>
      <c r="F962" s="94"/>
      <c r="G962" s="150"/>
      <c r="H962" s="106"/>
      <c r="I962" s="106"/>
      <c r="J962" s="8"/>
      <c r="K962" s="5"/>
      <c r="L962" s="8"/>
      <c r="M962" s="5"/>
    </row>
    <row r="963" spans="1:13">
      <c r="A963" s="4"/>
      <c r="B963" s="106"/>
      <c r="C963" s="4"/>
      <c r="D963" s="150"/>
      <c r="E963" s="106"/>
      <c r="F963" s="94"/>
      <c r="G963" s="150"/>
      <c r="H963" s="106"/>
      <c r="I963" s="106"/>
      <c r="J963" s="8"/>
      <c r="K963" s="5"/>
      <c r="L963" s="8"/>
      <c r="M963" s="5"/>
    </row>
    <row r="964" spans="1:13">
      <c r="A964" s="4"/>
      <c r="B964" s="106"/>
      <c r="C964" s="4"/>
      <c r="D964" s="150"/>
      <c r="E964" s="106"/>
      <c r="F964" s="94"/>
      <c r="G964" s="150"/>
      <c r="H964" s="106"/>
      <c r="I964" s="106"/>
      <c r="J964" s="8"/>
      <c r="K964" s="5"/>
      <c r="L964" s="8"/>
      <c r="M964" s="5"/>
    </row>
    <row r="965" spans="1:13">
      <c r="A965" s="4"/>
      <c r="B965" s="106"/>
      <c r="C965" s="4"/>
      <c r="D965" s="150"/>
      <c r="E965" s="106"/>
      <c r="F965" s="94"/>
      <c r="G965" s="150"/>
      <c r="H965" s="106"/>
      <c r="I965" s="106"/>
      <c r="J965" s="8"/>
      <c r="K965" s="5"/>
      <c r="L965" s="8"/>
      <c r="M965" s="5"/>
    </row>
    <row r="966" spans="1:13">
      <c r="A966" s="4"/>
      <c r="B966" s="106"/>
      <c r="C966" s="4"/>
      <c r="D966" s="150"/>
      <c r="E966" s="106"/>
      <c r="F966" s="94"/>
      <c r="G966" s="150"/>
      <c r="H966" s="106"/>
      <c r="I966" s="106"/>
      <c r="J966" s="8"/>
      <c r="K966" s="5"/>
      <c r="L966" s="8"/>
      <c r="M966" s="5"/>
    </row>
    <row r="967" spans="1:13">
      <c r="A967" s="4"/>
      <c r="B967" s="106"/>
      <c r="C967" s="4"/>
      <c r="D967" s="150"/>
      <c r="E967" s="106"/>
      <c r="F967" s="94"/>
      <c r="G967" s="150"/>
      <c r="H967" s="106"/>
      <c r="I967" s="106"/>
      <c r="J967" s="8"/>
      <c r="K967" s="5"/>
      <c r="L967" s="8"/>
      <c r="M967" s="5"/>
    </row>
    <row r="968" spans="1:13">
      <c r="A968" s="4"/>
      <c r="B968" s="106"/>
      <c r="C968" s="4"/>
      <c r="D968" s="150"/>
      <c r="E968" s="106"/>
      <c r="F968" s="94"/>
      <c r="G968" s="150"/>
      <c r="H968" s="106"/>
      <c r="I968" s="106"/>
      <c r="J968" s="8"/>
      <c r="K968" s="5"/>
      <c r="L968" s="8"/>
      <c r="M968" s="5"/>
    </row>
    <row r="969" spans="1:13">
      <c r="A969" s="4"/>
      <c r="B969" s="106"/>
      <c r="C969" s="4"/>
      <c r="D969" s="150"/>
      <c r="E969" s="106"/>
      <c r="F969" s="94"/>
      <c r="G969" s="150"/>
      <c r="H969" s="106"/>
      <c r="I969" s="106"/>
      <c r="J969" s="8"/>
      <c r="K969" s="5"/>
      <c r="L969" s="8"/>
      <c r="M969" s="5"/>
    </row>
    <row r="970" spans="1:13">
      <c r="A970" s="4"/>
      <c r="B970" s="106"/>
      <c r="C970" s="4"/>
      <c r="D970" s="150"/>
      <c r="E970" s="106"/>
      <c r="F970" s="94"/>
      <c r="G970" s="150"/>
      <c r="H970" s="106"/>
      <c r="I970" s="106"/>
      <c r="J970" s="8"/>
      <c r="K970" s="5"/>
      <c r="L970" s="8"/>
      <c r="M970" s="5"/>
    </row>
    <row r="971" spans="1:13">
      <c r="A971" s="4"/>
      <c r="B971" s="106"/>
      <c r="C971" s="4"/>
      <c r="D971" s="150"/>
      <c r="E971" s="106"/>
      <c r="F971" s="94"/>
      <c r="G971" s="150"/>
      <c r="H971" s="106"/>
      <c r="I971" s="106"/>
      <c r="J971" s="8"/>
      <c r="K971" s="5"/>
      <c r="L971" s="8"/>
      <c r="M971" s="5"/>
    </row>
    <row r="972" spans="1:13">
      <c r="A972" s="4"/>
      <c r="B972" s="106"/>
      <c r="C972" s="4"/>
      <c r="D972" s="150"/>
      <c r="E972" s="106"/>
      <c r="F972" s="94"/>
      <c r="G972" s="150"/>
      <c r="H972" s="106"/>
      <c r="I972" s="106"/>
      <c r="J972" s="8"/>
      <c r="K972" s="5"/>
      <c r="L972" s="8"/>
      <c r="M972" s="5"/>
    </row>
    <row r="973" spans="1:13">
      <c r="A973" s="4"/>
      <c r="B973" s="106"/>
      <c r="C973" s="4"/>
      <c r="D973" s="150"/>
      <c r="E973" s="106"/>
      <c r="F973" s="94"/>
      <c r="G973" s="150"/>
      <c r="H973" s="106"/>
      <c r="I973" s="106"/>
      <c r="J973" s="8"/>
      <c r="K973" s="5"/>
      <c r="L973" s="8"/>
      <c r="M973" s="5"/>
    </row>
    <row r="974" spans="1:13">
      <c r="A974" s="4"/>
      <c r="B974" s="106"/>
      <c r="C974" s="4"/>
      <c r="D974" s="150"/>
      <c r="E974" s="106"/>
      <c r="F974" s="94"/>
      <c r="G974" s="150"/>
      <c r="H974" s="106"/>
      <c r="I974" s="106"/>
      <c r="J974" s="8"/>
      <c r="K974" s="5"/>
      <c r="L974" s="8"/>
      <c r="M974" s="5"/>
    </row>
    <row r="975" spans="1:13">
      <c r="A975" s="4"/>
      <c r="B975" s="106"/>
      <c r="C975" s="4"/>
      <c r="D975" s="150"/>
      <c r="E975" s="106"/>
      <c r="F975" s="94"/>
      <c r="G975" s="150"/>
      <c r="H975" s="106"/>
      <c r="I975" s="106"/>
      <c r="J975" s="8"/>
      <c r="K975" s="5"/>
      <c r="L975" s="8"/>
      <c r="M975" s="5"/>
    </row>
    <row r="976" spans="1:13">
      <c r="A976" s="4"/>
      <c r="B976" s="106"/>
      <c r="C976" s="4"/>
      <c r="D976" s="150"/>
      <c r="E976" s="106"/>
      <c r="F976" s="94"/>
      <c r="G976" s="150"/>
      <c r="H976" s="106"/>
      <c r="I976" s="106"/>
      <c r="J976" s="8"/>
      <c r="K976" s="5"/>
      <c r="L976" s="8"/>
      <c r="M976" s="5"/>
    </row>
    <row r="977" spans="1:13">
      <c r="A977" s="4"/>
      <c r="B977" s="106"/>
      <c r="C977" s="4"/>
      <c r="D977" s="150"/>
      <c r="E977" s="106"/>
      <c r="F977" s="94"/>
      <c r="G977" s="150"/>
      <c r="H977" s="106"/>
      <c r="I977" s="106"/>
      <c r="J977" s="8"/>
      <c r="K977" s="5"/>
      <c r="L977" s="8"/>
      <c r="M977" s="5"/>
    </row>
    <row r="978" spans="1:13">
      <c r="A978" s="4"/>
      <c r="B978" s="106"/>
      <c r="C978" s="4"/>
      <c r="D978" s="150"/>
      <c r="E978" s="106"/>
      <c r="F978" s="94"/>
      <c r="G978" s="150"/>
      <c r="H978" s="106"/>
      <c r="I978" s="106"/>
      <c r="J978" s="8"/>
      <c r="K978" s="5"/>
      <c r="L978" s="8"/>
      <c r="M978" s="5"/>
    </row>
    <row r="979" spans="1:13">
      <c r="A979" s="4"/>
      <c r="B979" s="106"/>
      <c r="C979" s="4"/>
      <c r="D979" s="150"/>
      <c r="E979" s="106"/>
      <c r="F979" s="94"/>
      <c r="G979" s="150"/>
      <c r="H979" s="106"/>
      <c r="I979" s="106"/>
      <c r="J979" s="8"/>
      <c r="K979" s="5"/>
      <c r="L979" s="8"/>
      <c r="M979" s="5"/>
    </row>
    <row r="980" spans="1:13">
      <c r="A980" s="4"/>
      <c r="B980" s="106"/>
      <c r="C980" s="4"/>
      <c r="D980" s="150"/>
      <c r="E980" s="106"/>
      <c r="F980" s="94"/>
      <c r="G980" s="150"/>
      <c r="H980" s="106"/>
      <c r="I980" s="106"/>
      <c r="J980" s="8"/>
      <c r="K980" s="5"/>
      <c r="L980" s="8"/>
      <c r="M980" s="5"/>
    </row>
    <row r="981" spans="1:13">
      <c r="A981" s="4"/>
      <c r="B981" s="106"/>
      <c r="C981" s="4"/>
      <c r="D981" s="150"/>
      <c r="E981" s="106"/>
      <c r="F981" s="94"/>
      <c r="G981" s="150"/>
      <c r="H981" s="106"/>
      <c r="I981" s="106"/>
      <c r="J981" s="8"/>
      <c r="K981" s="5"/>
      <c r="L981" s="8"/>
      <c r="M981" s="5"/>
    </row>
    <row r="982" spans="1:13">
      <c r="A982" s="4"/>
      <c r="B982" s="106"/>
      <c r="C982" s="4"/>
      <c r="D982" s="150"/>
      <c r="E982" s="106"/>
      <c r="F982" s="94"/>
      <c r="G982" s="150"/>
      <c r="H982" s="106"/>
      <c r="I982" s="106"/>
      <c r="J982" s="8"/>
      <c r="K982" s="5"/>
      <c r="L982" s="8"/>
      <c r="M982" s="5"/>
    </row>
    <row r="983" spans="1:13">
      <c r="A983" s="4"/>
      <c r="B983" s="106"/>
      <c r="C983" s="4"/>
      <c r="D983" s="150"/>
      <c r="E983" s="106"/>
      <c r="F983" s="94"/>
      <c r="G983" s="150"/>
      <c r="H983" s="106"/>
      <c r="I983" s="106"/>
      <c r="J983" s="8"/>
      <c r="K983" s="5"/>
      <c r="L983" s="8"/>
      <c r="M983" s="5"/>
    </row>
    <row r="984" spans="1:13">
      <c r="A984" s="4"/>
      <c r="B984" s="106"/>
      <c r="C984" s="4"/>
      <c r="D984" s="150"/>
      <c r="E984" s="106"/>
      <c r="F984" s="94"/>
      <c r="G984" s="150"/>
      <c r="H984" s="106"/>
      <c r="I984" s="106"/>
      <c r="J984" s="8"/>
      <c r="K984" s="5"/>
      <c r="L984" s="8"/>
      <c r="M984" s="5"/>
    </row>
    <row r="985" spans="1:13">
      <c r="A985" s="4"/>
      <c r="B985" s="106"/>
      <c r="C985" s="4"/>
      <c r="D985" s="150"/>
      <c r="E985" s="106"/>
      <c r="F985" s="94"/>
      <c r="G985" s="150"/>
      <c r="H985" s="106"/>
      <c r="I985" s="106"/>
      <c r="J985" s="8"/>
      <c r="K985" s="5"/>
      <c r="L985" s="8"/>
      <c r="M985" s="5"/>
    </row>
    <row r="986" spans="1:13">
      <c r="A986" s="4"/>
      <c r="B986" s="106"/>
      <c r="C986" s="4"/>
      <c r="D986" s="150"/>
      <c r="E986" s="106"/>
      <c r="F986" s="94"/>
      <c r="G986" s="150"/>
      <c r="H986" s="106"/>
      <c r="I986" s="106"/>
      <c r="J986" s="8"/>
      <c r="K986" s="5"/>
      <c r="L986" s="8"/>
      <c r="M986" s="5"/>
    </row>
    <row r="987" spans="1:13">
      <c r="A987" s="4"/>
      <c r="B987" s="106"/>
      <c r="C987" s="4"/>
      <c r="D987" s="150"/>
      <c r="E987" s="106"/>
      <c r="F987" s="94"/>
      <c r="G987" s="150"/>
      <c r="H987" s="106"/>
      <c r="I987" s="106"/>
      <c r="J987" s="8"/>
      <c r="K987" s="5"/>
      <c r="L987" s="8"/>
      <c r="M987" s="5"/>
    </row>
    <row r="988" spans="1:13">
      <c r="A988" s="4"/>
      <c r="B988" s="106"/>
      <c r="C988" s="4"/>
      <c r="D988" s="150"/>
      <c r="E988" s="106"/>
      <c r="F988" s="94"/>
      <c r="G988" s="150"/>
      <c r="H988" s="106"/>
      <c r="I988" s="106"/>
      <c r="J988" s="8"/>
      <c r="K988" s="5"/>
      <c r="L988" s="8"/>
      <c r="M988" s="5"/>
    </row>
    <row r="989" spans="1:13">
      <c r="A989" s="4"/>
      <c r="B989" s="106"/>
      <c r="C989" s="4"/>
      <c r="D989" s="150"/>
      <c r="E989" s="106"/>
      <c r="F989" s="94"/>
      <c r="G989" s="150"/>
      <c r="H989" s="106"/>
      <c r="I989" s="106"/>
      <c r="J989" s="8"/>
      <c r="K989" s="5"/>
      <c r="L989" s="8"/>
      <c r="M989" s="5"/>
    </row>
    <row r="990" spans="1:13">
      <c r="A990" s="4"/>
      <c r="B990" s="106"/>
      <c r="C990" s="4"/>
      <c r="D990" s="150"/>
      <c r="E990" s="106"/>
      <c r="F990" s="94"/>
      <c r="G990" s="150"/>
      <c r="H990" s="106"/>
      <c r="I990" s="106"/>
      <c r="J990" s="8"/>
      <c r="K990" s="5"/>
      <c r="L990" s="8"/>
      <c r="M990" s="5"/>
    </row>
    <row r="991" spans="1:13">
      <c r="A991" s="4"/>
      <c r="B991" s="106"/>
      <c r="C991" s="4"/>
      <c r="D991" s="150"/>
      <c r="E991" s="106"/>
      <c r="F991" s="94"/>
      <c r="G991" s="150"/>
      <c r="H991" s="106"/>
      <c r="I991" s="106"/>
      <c r="J991" s="8"/>
      <c r="K991" s="5"/>
      <c r="L991" s="8"/>
      <c r="M991" s="5"/>
    </row>
    <row r="992" spans="1:13">
      <c r="A992" s="4"/>
      <c r="B992" s="106"/>
      <c r="C992" s="4"/>
      <c r="D992" s="150"/>
      <c r="E992" s="106"/>
      <c r="F992" s="94"/>
      <c r="G992" s="150"/>
      <c r="H992" s="106"/>
      <c r="I992" s="106"/>
      <c r="J992" s="8"/>
      <c r="K992" s="5"/>
      <c r="L992" s="8"/>
      <c r="M992" s="5"/>
    </row>
    <row r="993" spans="1:13">
      <c r="A993" s="4"/>
      <c r="B993" s="106"/>
      <c r="C993" s="4"/>
      <c r="D993" s="150"/>
      <c r="E993" s="106"/>
      <c r="F993" s="94"/>
      <c r="G993" s="150"/>
      <c r="H993" s="106"/>
      <c r="I993" s="106"/>
      <c r="J993" s="8"/>
      <c r="K993" s="5"/>
      <c r="L993" s="8"/>
      <c r="M993" s="5"/>
    </row>
    <row r="994" spans="1:13">
      <c r="A994" s="4"/>
      <c r="B994" s="106"/>
      <c r="C994" s="4"/>
      <c r="D994" s="150"/>
      <c r="E994" s="106"/>
      <c r="F994" s="94"/>
      <c r="G994" s="150"/>
      <c r="H994" s="106"/>
      <c r="I994" s="106"/>
      <c r="J994" s="8"/>
      <c r="K994" s="5"/>
      <c r="L994" s="8"/>
      <c r="M994" s="5"/>
    </row>
    <row r="995" spans="1:13">
      <c r="A995" s="4"/>
      <c r="B995" s="106"/>
      <c r="C995" s="4"/>
      <c r="D995" s="150"/>
      <c r="E995" s="106"/>
      <c r="F995" s="94"/>
      <c r="G995" s="150"/>
      <c r="H995" s="106"/>
      <c r="I995" s="106"/>
      <c r="J995" s="8"/>
      <c r="K995" s="5"/>
      <c r="L995" s="8"/>
      <c r="M995" s="5"/>
    </row>
    <row r="996" spans="1:13">
      <c r="A996" s="4"/>
      <c r="B996" s="106"/>
      <c r="C996" s="4"/>
      <c r="D996" s="150"/>
      <c r="E996" s="106"/>
      <c r="F996" s="94"/>
      <c r="G996" s="150"/>
      <c r="H996" s="106"/>
      <c r="I996" s="106"/>
      <c r="J996" s="8"/>
      <c r="K996" s="5"/>
      <c r="L996" s="8"/>
      <c r="M996" s="5"/>
    </row>
    <row r="997" spans="1:13">
      <c r="A997" s="4"/>
      <c r="B997" s="106"/>
      <c r="C997" s="4"/>
      <c r="D997" s="150"/>
      <c r="E997" s="106"/>
      <c r="F997" s="94"/>
      <c r="G997" s="150"/>
      <c r="H997" s="106"/>
      <c r="I997" s="106"/>
      <c r="J997" s="8"/>
      <c r="K997" s="5"/>
      <c r="L997" s="8"/>
      <c r="M997" s="5"/>
    </row>
    <row r="998" spans="1:13">
      <c r="A998" s="4"/>
      <c r="B998" s="106"/>
      <c r="C998" s="4"/>
      <c r="D998" s="150"/>
      <c r="E998" s="106"/>
      <c r="F998" s="94"/>
      <c r="G998" s="150"/>
      <c r="H998" s="106"/>
      <c r="I998" s="106"/>
      <c r="J998" s="8"/>
      <c r="K998" s="5"/>
      <c r="L998" s="8"/>
      <c r="M998" s="5"/>
    </row>
    <row r="999" spans="1:13">
      <c r="A999" s="4"/>
      <c r="B999" s="106"/>
      <c r="C999" s="4"/>
      <c r="D999" s="150"/>
      <c r="E999" s="106"/>
      <c r="F999" s="94"/>
      <c r="G999" s="150"/>
      <c r="H999" s="106"/>
      <c r="I999" s="106"/>
      <c r="J999" s="8"/>
      <c r="K999" s="5"/>
      <c r="L999" s="8"/>
      <c r="M999" s="5"/>
    </row>
    <row r="1000" spans="1:13">
      <c r="A1000" s="4"/>
      <c r="B1000" s="106"/>
      <c r="C1000" s="4"/>
      <c r="D1000" s="150"/>
      <c r="E1000" s="106"/>
      <c r="F1000" s="94"/>
      <c r="G1000" s="150"/>
      <c r="H1000" s="106"/>
      <c r="I1000" s="106"/>
      <c r="J1000" s="8"/>
      <c r="K1000" s="5"/>
      <c r="L1000" s="8"/>
      <c r="M1000" s="5"/>
    </row>
    <row r="1001" spans="1:13">
      <c r="A1001" s="4"/>
      <c r="B1001" s="106"/>
      <c r="C1001" s="4"/>
      <c r="D1001" s="150"/>
      <c r="E1001" s="106"/>
      <c r="F1001" s="94"/>
      <c r="G1001" s="150"/>
      <c r="H1001" s="106"/>
      <c r="I1001" s="106"/>
      <c r="J1001" s="8"/>
      <c r="K1001" s="5"/>
      <c r="L1001" s="8"/>
      <c r="M1001" s="5"/>
    </row>
    <row r="1002" spans="1:13">
      <c r="A1002" s="4"/>
      <c r="B1002" s="106"/>
      <c r="C1002" s="4"/>
      <c r="D1002" s="150"/>
      <c r="E1002" s="106"/>
      <c r="F1002" s="94"/>
      <c r="G1002" s="150"/>
      <c r="H1002" s="106"/>
      <c r="I1002" s="106"/>
      <c r="J1002" s="8"/>
      <c r="K1002" s="5"/>
      <c r="L1002" s="8"/>
      <c r="M1002" s="5"/>
    </row>
    <row r="1003" spans="1:13">
      <c r="A1003" s="4"/>
      <c r="B1003" s="106"/>
      <c r="C1003" s="4"/>
      <c r="D1003" s="150"/>
      <c r="E1003" s="106"/>
      <c r="F1003" s="94"/>
      <c r="G1003" s="150"/>
      <c r="H1003" s="106"/>
      <c r="I1003" s="106"/>
      <c r="J1003" s="8"/>
      <c r="K1003" s="5"/>
      <c r="L1003" s="8"/>
      <c r="M1003" s="5"/>
    </row>
    <row r="1004" spans="1:13">
      <c r="A1004" s="4"/>
      <c r="B1004" s="106"/>
      <c r="C1004" s="4"/>
      <c r="D1004" s="150"/>
      <c r="E1004" s="106"/>
      <c r="F1004" s="94"/>
      <c r="G1004" s="150"/>
      <c r="H1004" s="106"/>
      <c r="I1004" s="106"/>
      <c r="J1004" s="8"/>
      <c r="K1004" s="5"/>
      <c r="L1004" s="8"/>
      <c r="M1004" s="5"/>
    </row>
    <row r="1005" spans="1:13">
      <c r="A1005" s="4"/>
      <c r="B1005" s="106"/>
      <c r="C1005" s="4"/>
      <c r="D1005" s="150"/>
      <c r="E1005" s="106"/>
      <c r="F1005" s="94"/>
      <c r="G1005" s="150"/>
      <c r="H1005" s="106"/>
      <c r="I1005" s="106"/>
      <c r="J1005" s="8"/>
      <c r="K1005" s="5"/>
      <c r="L1005" s="8"/>
      <c r="M1005" s="5"/>
    </row>
    <row r="1006" spans="1:13">
      <c r="A1006" s="4"/>
      <c r="B1006" s="106"/>
      <c r="C1006" s="4"/>
      <c r="D1006" s="150"/>
      <c r="E1006" s="106"/>
      <c r="F1006" s="94"/>
      <c r="G1006" s="150"/>
      <c r="H1006" s="106"/>
      <c r="I1006" s="106"/>
      <c r="J1006" s="8"/>
      <c r="K1006" s="5"/>
      <c r="L1006" s="8"/>
      <c r="M1006" s="5"/>
    </row>
    <row r="1007" spans="1:13">
      <c r="A1007" s="4"/>
      <c r="B1007" s="106"/>
      <c r="C1007" s="4"/>
      <c r="D1007" s="150"/>
      <c r="E1007" s="106"/>
      <c r="F1007" s="94"/>
      <c r="G1007" s="150"/>
      <c r="H1007" s="106"/>
      <c r="I1007" s="106"/>
      <c r="J1007" s="8"/>
      <c r="K1007" s="5"/>
      <c r="L1007" s="8"/>
      <c r="M1007" s="5"/>
    </row>
    <row r="1008" spans="1:13">
      <c r="A1008" s="4"/>
      <c r="B1008" s="106"/>
      <c r="C1008" s="4"/>
      <c r="D1008" s="150"/>
      <c r="E1008" s="106"/>
      <c r="F1008" s="94"/>
      <c r="G1008" s="150"/>
      <c r="H1008" s="106"/>
      <c r="I1008" s="106"/>
      <c r="J1008" s="8"/>
      <c r="K1008" s="5"/>
      <c r="L1008" s="8"/>
      <c r="M1008" s="5"/>
    </row>
    <row r="1009" spans="1:13">
      <c r="A1009" s="4"/>
      <c r="B1009" s="106"/>
      <c r="C1009" s="4"/>
      <c r="D1009" s="150"/>
      <c r="E1009" s="106"/>
      <c r="F1009" s="94"/>
      <c r="G1009" s="150"/>
      <c r="H1009" s="106"/>
      <c r="I1009" s="106"/>
      <c r="J1009" s="8"/>
      <c r="K1009" s="5"/>
      <c r="L1009" s="8"/>
      <c r="M1009" s="5"/>
    </row>
    <row r="1010" spans="1:13">
      <c r="A1010" s="4"/>
      <c r="B1010" s="106"/>
      <c r="C1010" s="4"/>
      <c r="D1010" s="150"/>
      <c r="E1010" s="106"/>
      <c r="F1010" s="94"/>
      <c r="G1010" s="150"/>
      <c r="H1010" s="106"/>
      <c r="I1010" s="106"/>
      <c r="J1010" s="8"/>
      <c r="K1010" s="5"/>
      <c r="L1010" s="8"/>
      <c r="M1010" s="5"/>
    </row>
    <row r="1011" spans="1:13">
      <c r="A1011" s="4"/>
      <c r="B1011" s="106"/>
      <c r="C1011" s="4"/>
      <c r="D1011" s="150"/>
      <c r="E1011" s="106"/>
      <c r="F1011" s="94"/>
      <c r="G1011" s="150"/>
      <c r="H1011" s="106"/>
      <c r="I1011" s="106"/>
      <c r="J1011" s="8"/>
      <c r="K1011" s="5"/>
      <c r="L1011" s="8"/>
      <c r="M1011" s="5"/>
    </row>
    <row r="1012" spans="1:13">
      <c r="A1012" s="4"/>
      <c r="B1012" s="106"/>
      <c r="C1012" s="4"/>
      <c r="D1012" s="150"/>
      <c r="E1012" s="106"/>
      <c r="F1012" s="94"/>
      <c r="G1012" s="150"/>
      <c r="H1012" s="106"/>
      <c r="I1012" s="106"/>
      <c r="J1012" s="8"/>
      <c r="K1012" s="5"/>
      <c r="L1012" s="8"/>
      <c r="M1012" s="5"/>
    </row>
    <row r="1013" spans="1:13">
      <c r="A1013" s="4"/>
      <c r="B1013" s="106"/>
      <c r="C1013" s="4"/>
      <c r="D1013" s="150"/>
      <c r="E1013" s="106"/>
      <c r="F1013" s="94"/>
      <c r="G1013" s="150"/>
      <c r="H1013" s="106"/>
      <c r="I1013" s="106"/>
      <c r="J1013" s="8"/>
      <c r="K1013" s="5"/>
      <c r="L1013" s="8"/>
      <c r="M1013" s="5"/>
    </row>
    <row r="1014" spans="1:13">
      <c r="A1014" s="4"/>
      <c r="B1014" s="106"/>
      <c r="C1014" s="4"/>
      <c r="D1014" s="150"/>
      <c r="E1014" s="106"/>
      <c r="F1014" s="94"/>
      <c r="G1014" s="150"/>
      <c r="H1014" s="106"/>
      <c r="I1014" s="106"/>
      <c r="J1014" s="8"/>
      <c r="K1014" s="5"/>
      <c r="L1014" s="8"/>
      <c r="M1014" s="5"/>
    </row>
    <row r="1015" spans="1:13">
      <c r="A1015" s="4"/>
      <c r="B1015" s="106"/>
      <c r="C1015" s="4"/>
      <c r="D1015" s="150"/>
      <c r="E1015" s="106"/>
      <c r="F1015" s="94"/>
      <c r="G1015" s="150"/>
      <c r="H1015" s="106"/>
      <c r="I1015" s="106"/>
      <c r="J1015" s="8"/>
      <c r="K1015" s="5"/>
      <c r="L1015" s="8"/>
      <c r="M1015" s="5"/>
    </row>
    <row r="1016" spans="1:13">
      <c r="A1016" s="4"/>
      <c r="B1016" s="106"/>
      <c r="C1016" s="4"/>
      <c r="D1016" s="150"/>
      <c r="E1016" s="106"/>
      <c r="F1016" s="94"/>
      <c r="G1016" s="150"/>
      <c r="H1016" s="106"/>
      <c r="I1016" s="106"/>
      <c r="J1016" s="8"/>
      <c r="K1016" s="5"/>
      <c r="L1016" s="8"/>
      <c r="M1016" s="5"/>
    </row>
    <row r="1017" spans="1:13">
      <c r="A1017" s="4"/>
      <c r="B1017" s="106"/>
      <c r="C1017" s="4"/>
      <c r="D1017" s="150"/>
      <c r="E1017" s="106"/>
      <c r="F1017" s="94"/>
      <c r="G1017" s="150"/>
      <c r="H1017" s="106"/>
      <c r="I1017" s="106"/>
      <c r="J1017" s="8"/>
      <c r="K1017" s="5"/>
      <c r="L1017" s="8"/>
      <c r="M1017" s="5"/>
    </row>
    <row r="1018" spans="1:13">
      <c r="A1018" s="4"/>
      <c r="B1018" s="106"/>
      <c r="C1018" s="4"/>
      <c r="D1018" s="150"/>
      <c r="E1018" s="106"/>
      <c r="F1018" s="94"/>
      <c r="G1018" s="150"/>
      <c r="H1018" s="106"/>
      <c r="I1018" s="106"/>
      <c r="J1018" s="8"/>
      <c r="K1018" s="5"/>
      <c r="L1018" s="8"/>
      <c r="M1018" s="5"/>
    </row>
    <row r="1019" spans="1:13">
      <c r="A1019" s="4"/>
      <c r="B1019" s="106"/>
      <c r="C1019" s="4"/>
      <c r="D1019" s="150"/>
      <c r="E1019" s="106"/>
      <c r="F1019" s="94"/>
      <c r="G1019" s="150"/>
      <c r="H1019" s="106"/>
      <c r="I1019" s="106"/>
      <c r="J1019" s="8"/>
      <c r="K1019" s="5"/>
      <c r="L1019" s="8"/>
      <c r="M1019" s="5"/>
    </row>
    <row r="1020" spans="1:13">
      <c r="A1020" s="4"/>
      <c r="B1020" s="106"/>
      <c r="C1020" s="4"/>
      <c r="D1020" s="150"/>
      <c r="E1020" s="106"/>
      <c r="F1020" s="94"/>
      <c r="G1020" s="150"/>
      <c r="H1020" s="106"/>
      <c r="I1020" s="106"/>
      <c r="J1020" s="8"/>
      <c r="K1020" s="5"/>
      <c r="L1020" s="8"/>
      <c r="M1020" s="5"/>
    </row>
    <row r="1021" spans="1:13">
      <c r="A1021" s="4"/>
      <c r="B1021" s="106"/>
      <c r="C1021" s="4"/>
      <c r="D1021" s="150"/>
      <c r="E1021" s="106"/>
      <c r="F1021" s="94"/>
      <c r="G1021" s="150"/>
      <c r="H1021" s="106"/>
      <c r="I1021" s="106"/>
      <c r="J1021" s="8"/>
      <c r="K1021" s="5"/>
      <c r="L1021" s="8"/>
      <c r="M1021" s="5"/>
    </row>
    <row r="1022" spans="1:13">
      <c r="A1022" s="4"/>
      <c r="B1022" s="106"/>
      <c r="C1022" s="4"/>
      <c r="D1022" s="150"/>
      <c r="E1022" s="106"/>
      <c r="F1022" s="94"/>
      <c r="G1022" s="150"/>
      <c r="H1022" s="106"/>
      <c r="I1022" s="106"/>
      <c r="J1022" s="8"/>
      <c r="K1022" s="5"/>
      <c r="L1022" s="8"/>
      <c r="M1022" s="5"/>
    </row>
    <row r="1023" spans="1:13">
      <c r="A1023" s="4"/>
      <c r="B1023" s="106"/>
      <c r="C1023" s="4"/>
      <c r="D1023" s="150"/>
      <c r="E1023" s="106"/>
      <c r="F1023" s="94"/>
      <c r="G1023" s="150"/>
      <c r="H1023" s="106"/>
      <c r="I1023" s="106"/>
      <c r="J1023" s="8"/>
      <c r="K1023" s="5"/>
      <c r="L1023" s="8"/>
      <c r="M1023" s="5"/>
    </row>
    <row r="1024" spans="1:13">
      <c r="A1024" s="4"/>
      <c r="B1024" s="106"/>
      <c r="C1024" s="4"/>
      <c r="D1024" s="150"/>
      <c r="E1024" s="106"/>
      <c r="F1024" s="94"/>
      <c r="G1024" s="150"/>
      <c r="H1024" s="106"/>
      <c r="I1024" s="106"/>
      <c r="J1024" s="8"/>
      <c r="K1024" s="5"/>
      <c r="L1024" s="8"/>
      <c r="M1024" s="5"/>
    </row>
    <row r="1025" spans="1:13">
      <c r="A1025" s="4"/>
      <c r="B1025" s="106"/>
      <c r="C1025" s="4"/>
      <c r="D1025" s="150"/>
      <c r="E1025" s="106"/>
      <c r="F1025" s="94"/>
      <c r="G1025" s="150"/>
      <c r="H1025" s="106"/>
      <c r="I1025" s="106"/>
      <c r="J1025" s="8"/>
      <c r="K1025" s="5"/>
      <c r="L1025" s="8"/>
      <c r="M1025" s="5"/>
    </row>
    <row r="1026" spans="1:13">
      <c r="A1026" s="4"/>
      <c r="B1026" s="106"/>
      <c r="C1026" s="4"/>
      <c r="D1026" s="150"/>
      <c r="E1026" s="106"/>
      <c r="F1026" s="94"/>
      <c r="G1026" s="150"/>
      <c r="H1026" s="106"/>
      <c r="I1026" s="106"/>
      <c r="J1026" s="8"/>
      <c r="K1026" s="5"/>
      <c r="L1026" s="8"/>
      <c r="M1026" s="5"/>
    </row>
    <row r="1027" spans="1:13">
      <c r="A1027" s="4"/>
      <c r="B1027" s="106"/>
      <c r="C1027" s="4"/>
      <c r="D1027" s="150"/>
      <c r="E1027" s="106"/>
      <c r="F1027" s="94"/>
      <c r="G1027" s="150"/>
      <c r="H1027" s="106"/>
      <c r="I1027" s="106"/>
      <c r="J1027" s="8"/>
      <c r="K1027" s="5"/>
      <c r="L1027" s="8"/>
      <c r="M1027" s="5"/>
    </row>
    <row r="1028" spans="1:13">
      <c r="A1028" s="4"/>
      <c r="B1028" s="106"/>
      <c r="C1028" s="4"/>
      <c r="D1028" s="150"/>
      <c r="E1028" s="106"/>
      <c r="F1028" s="94"/>
      <c r="G1028" s="150"/>
      <c r="H1028" s="106"/>
      <c r="I1028" s="106"/>
      <c r="J1028" s="8"/>
      <c r="K1028" s="5"/>
      <c r="L1028" s="8"/>
      <c r="M1028" s="5"/>
    </row>
    <row r="1029" spans="1:13">
      <c r="A1029" s="4"/>
      <c r="B1029" s="106"/>
      <c r="C1029" s="4"/>
      <c r="D1029" s="150"/>
      <c r="E1029" s="106"/>
      <c r="F1029" s="94"/>
      <c r="G1029" s="150"/>
      <c r="H1029" s="106"/>
      <c r="I1029" s="106"/>
      <c r="J1029" s="8"/>
      <c r="K1029" s="5"/>
      <c r="L1029" s="8"/>
      <c r="M1029" s="5"/>
    </row>
    <row r="1030" spans="1:13">
      <c r="A1030" s="4"/>
      <c r="B1030" s="106"/>
      <c r="C1030" s="4"/>
      <c r="D1030" s="150"/>
      <c r="E1030" s="106"/>
      <c r="F1030" s="94"/>
      <c r="G1030" s="150"/>
      <c r="H1030" s="106"/>
      <c r="I1030" s="106"/>
      <c r="J1030" s="8"/>
      <c r="K1030" s="5"/>
      <c r="L1030" s="8"/>
      <c r="M1030" s="5"/>
    </row>
    <row r="1031" spans="1:13">
      <c r="A1031" s="4"/>
      <c r="B1031" s="106"/>
      <c r="C1031" s="4"/>
      <c r="D1031" s="150"/>
      <c r="E1031" s="106"/>
      <c r="F1031" s="94"/>
      <c r="G1031" s="150"/>
      <c r="H1031" s="106"/>
      <c r="I1031" s="106"/>
      <c r="J1031" s="8"/>
      <c r="K1031" s="5"/>
      <c r="L1031" s="8"/>
      <c r="M1031" s="5"/>
    </row>
    <row r="1032" spans="1:13">
      <c r="A1032" s="4"/>
      <c r="B1032" s="106"/>
      <c r="C1032" s="4"/>
      <c r="D1032" s="150"/>
      <c r="E1032" s="106"/>
      <c r="F1032" s="94"/>
      <c r="G1032" s="150"/>
      <c r="H1032" s="106"/>
      <c r="I1032" s="106"/>
      <c r="J1032" s="8"/>
      <c r="K1032" s="5"/>
      <c r="L1032" s="8"/>
      <c r="M1032" s="5"/>
    </row>
    <row r="1033" spans="1:13">
      <c r="A1033" s="4"/>
      <c r="B1033" s="106"/>
      <c r="C1033" s="4"/>
      <c r="D1033" s="150"/>
      <c r="E1033" s="106"/>
      <c r="F1033" s="94"/>
      <c r="G1033" s="150"/>
      <c r="H1033" s="106"/>
      <c r="I1033" s="106"/>
      <c r="J1033" s="8"/>
      <c r="K1033" s="5"/>
      <c r="L1033" s="8"/>
      <c r="M1033" s="5"/>
    </row>
    <row r="1034" spans="1:13">
      <c r="A1034" s="4"/>
      <c r="B1034" s="106"/>
      <c r="C1034" s="4"/>
      <c r="D1034" s="150"/>
      <c r="E1034" s="106"/>
      <c r="F1034" s="94"/>
      <c r="G1034" s="150"/>
      <c r="H1034" s="106"/>
      <c r="I1034" s="106"/>
      <c r="J1034" s="8"/>
      <c r="K1034" s="5"/>
      <c r="L1034" s="8"/>
      <c r="M1034" s="5"/>
    </row>
    <row r="1035" spans="1:13">
      <c r="A1035" s="4"/>
      <c r="B1035" s="106"/>
      <c r="C1035" s="4"/>
      <c r="D1035" s="150"/>
      <c r="E1035" s="106"/>
      <c r="F1035" s="94"/>
      <c r="G1035" s="150"/>
      <c r="H1035" s="106"/>
      <c r="I1035" s="106"/>
      <c r="J1035" s="8"/>
      <c r="K1035" s="5"/>
      <c r="L1035" s="8"/>
      <c r="M1035" s="5"/>
    </row>
    <row r="1036" spans="1:13">
      <c r="A1036" s="4"/>
      <c r="B1036" s="106"/>
      <c r="C1036" s="4"/>
      <c r="D1036" s="150"/>
      <c r="E1036" s="106"/>
      <c r="F1036" s="94"/>
      <c r="G1036" s="150"/>
      <c r="H1036" s="106"/>
      <c r="I1036" s="106"/>
      <c r="J1036" s="8"/>
      <c r="K1036" s="5"/>
      <c r="L1036" s="8"/>
      <c r="M1036" s="5"/>
    </row>
    <row r="1037" spans="1:13">
      <c r="A1037" s="4"/>
      <c r="B1037" s="106"/>
      <c r="C1037" s="4"/>
      <c r="D1037" s="150"/>
      <c r="E1037" s="106"/>
      <c r="F1037" s="94"/>
      <c r="G1037" s="150"/>
      <c r="H1037" s="106"/>
      <c r="I1037" s="106"/>
      <c r="J1037" s="8"/>
      <c r="K1037" s="5"/>
      <c r="L1037" s="8"/>
      <c r="M1037" s="5"/>
    </row>
    <row r="1038" spans="1:13">
      <c r="A1038" s="4"/>
      <c r="B1038" s="106"/>
      <c r="C1038" s="4"/>
      <c r="D1038" s="150"/>
      <c r="E1038" s="106"/>
      <c r="F1038" s="94"/>
      <c r="G1038" s="150"/>
      <c r="H1038" s="106"/>
      <c r="I1038" s="106"/>
      <c r="J1038" s="8"/>
      <c r="K1038" s="5"/>
      <c r="L1038" s="8"/>
      <c r="M1038" s="5"/>
    </row>
    <row r="1039" spans="1:13">
      <c r="A1039" s="4"/>
      <c r="B1039" s="106"/>
      <c r="C1039" s="4"/>
      <c r="D1039" s="150"/>
      <c r="E1039" s="106"/>
      <c r="F1039" s="94"/>
      <c r="G1039" s="150"/>
      <c r="H1039" s="106"/>
      <c r="I1039" s="106"/>
      <c r="J1039" s="8"/>
      <c r="K1039" s="5"/>
      <c r="L1039" s="8"/>
      <c r="M1039" s="5"/>
    </row>
    <row r="1040" spans="1:13">
      <c r="A1040" s="4"/>
      <c r="B1040" s="106"/>
      <c r="C1040" s="4"/>
      <c r="D1040" s="150"/>
      <c r="E1040" s="106"/>
      <c r="F1040" s="94"/>
      <c r="G1040" s="150"/>
      <c r="H1040" s="106"/>
      <c r="I1040" s="106"/>
      <c r="J1040" s="8"/>
      <c r="K1040" s="5"/>
      <c r="L1040" s="8"/>
      <c r="M1040" s="5"/>
    </row>
    <row r="1041" spans="1:13">
      <c r="A1041" s="4"/>
      <c r="B1041" s="106"/>
      <c r="C1041" s="4"/>
      <c r="D1041" s="150"/>
      <c r="E1041" s="106"/>
      <c r="F1041" s="94"/>
      <c r="G1041" s="150"/>
      <c r="H1041" s="106"/>
      <c r="I1041" s="106"/>
      <c r="J1041" s="8"/>
      <c r="K1041" s="5"/>
      <c r="L1041" s="8"/>
      <c r="M1041" s="5"/>
    </row>
    <row r="1042" spans="1:13">
      <c r="A1042" s="4"/>
      <c r="B1042" s="106"/>
      <c r="C1042" s="4"/>
      <c r="D1042" s="150"/>
      <c r="E1042" s="106"/>
      <c r="F1042" s="94"/>
      <c r="G1042" s="150"/>
      <c r="H1042" s="106"/>
      <c r="I1042" s="106"/>
      <c r="J1042" s="8"/>
      <c r="K1042" s="5"/>
      <c r="L1042" s="8"/>
      <c r="M1042" s="5"/>
    </row>
    <row r="1043" spans="1:13">
      <c r="A1043" s="4"/>
      <c r="B1043" s="106"/>
      <c r="C1043" s="4"/>
      <c r="D1043" s="150"/>
      <c r="E1043" s="106"/>
      <c r="F1043" s="94"/>
      <c r="G1043" s="150"/>
      <c r="H1043" s="106"/>
      <c r="I1043" s="106"/>
      <c r="J1043" s="8"/>
      <c r="K1043" s="5"/>
      <c r="L1043" s="8"/>
      <c r="M1043" s="5"/>
    </row>
    <row r="1044" spans="1:13">
      <c r="A1044" s="4"/>
      <c r="B1044" s="106"/>
      <c r="C1044" s="4"/>
      <c r="D1044" s="150"/>
      <c r="E1044" s="106"/>
      <c r="F1044" s="94"/>
      <c r="G1044" s="150"/>
      <c r="H1044" s="106"/>
      <c r="I1044" s="106"/>
      <c r="J1044" s="8"/>
      <c r="K1044" s="5"/>
      <c r="L1044" s="8"/>
      <c r="M1044" s="5"/>
    </row>
    <row r="1045" spans="1:13">
      <c r="A1045" s="4"/>
      <c r="B1045" s="106"/>
      <c r="C1045" s="4"/>
      <c r="D1045" s="150"/>
      <c r="E1045" s="106"/>
      <c r="F1045" s="94"/>
      <c r="G1045" s="150"/>
      <c r="H1045" s="106"/>
      <c r="I1045" s="106"/>
      <c r="J1045" s="8"/>
      <c r="K1045" s="5"/>
      <c r="L1045" s="8"/>
      <c r="M1045" s="5"/>
    </row>
    <row r="1046" spans="1:13">
      <c r="A1046" s="4"/>
      <c r="B1046" s="106"/>
      <c r="C1046" s="4"/>
      <c r="D1046" s="150"/>
      <c r="E1046" s="106"/>
      <c r="F1046" s="94"/>
      <c r="G1046" s="150"/>
      <c r="H1046" s="106"/>
      <c r="I1046" s="106"/>
      <c r="J1046" s="8"/>
      <c r="K1046" s="5"/>
      <c r="L1046" s="8"/>
      <c r="M1046" s="5"/>
    </row>
    <row r="1047" spans="1:13">
      <c r="A1047" s="4"/>
      <c r="B1047" s="106"/>
      <c r="C1047" s="4"/>
      <c r="D1047" s="150"/>
      <c r="E1047" s="106"/>
      <c r="F1047" s="94"/>
      <c r="G1047" s="150"/>
      <c r="H1047" s="106"/>
      <c r="I1047" s="106"/>
      <c r="J1047" s="8"/>
      <c r="K1047" s="5"/>
      <c r="L1047" s="8"/>
      <c r="M1047" s="5"/>
    </row>
    <row r="1048" spans="1:13">
      <c r="A1048" s="4"/>
      <c r="B1048" s="106"/>
      <c r="C1048" s="4"/>
      <c r="D1048" s="150"/>
      <c r="E1048" s="106"/>
      <c r="F1048" s="94"/>
      <c r="G1048" s="150"/>
      <c r="H1048" s="106"/>
      <c r="I1048" s="106"/>
      <c r="J1048" s="8"/>
      <c r="K1048" s="5"/>
      <c r="L1048" s="8"/>
      <c r="M1048" s="5"/>
    </row>
    <row r="1049" spans="1:13">
      <c r="A1049" s="4"/>
      <c r="B1049" s="106"/>
      <c r="C1049" s="4"/>
      <c r="D1049" s="150"/>
      <c r="E1049" s="106"/>
      <c r="F1049" s="94"/>
      <c r="G1049" s="150"/>
      <c r="H1049" s="106"/>
      <c r="I1049" s="106"/>
      <c r="J1049" s="8"/>
      <c r="K1049" s="5"/>
      <c r="L1049" s="8"/>
      <c r="M1049" s="5"/>
    </row>
    <row r="1050" spans="1:13">
      <c r="A1050" s="4"/>
      <c r="B1050" s="106"/>
      <c r="C1050" s="4"/>
      <c r="D1050" s="150"/>
      <c r="E1050" s="106"/>
      <c r="F1050" s="94"/>
      <c r="G1050" s="150"/>
      <c r="H1050" s="106"/>
      <c r="I1050" s="106"/>
      <c r="J1050" s="8"/>
      <c r="K1050" s="5"/>
      <c r="L1050" s="8"/>
      <c r="M1050" s="5"/>
    </row>
    <row r="1051" spans="1:13">
      <c r="A1051" s="4"/>
      <c r="B1051" s="106"/>
      <c r="C1051" s="4"/>
      <c r="D1051" s="150"/>
      <c r="E1051" s="106"/>
      <c r="F1051" s="94"/>
      <c r="G1051" s="150"/>
      <c r="H1051" s="106"/>
      <c r="I1051" s="106"/>
      <c r="J1051" s="8"/>
      <c r="K1051" s="5"/>
      <c r="L1051" s="8"/>
      <c r="M1051" s="5"/>
    </row>
    <row r="1052" spans="1:13">
      <c r="A1052" s="4"/>
      <c r="B1052" s="106"/>
      <c r="C1052" s="4"/>
      <c r="D1052" s="150"/>
      <c r="E1052" s="106"/>
      <c r="F1052" s="94"/>
      <c r="G1052" s="150"/>
      <c r="H1052" s="106"/>
      <c r="I1052" s="106"/>
      <c r="J1052" s="8"/>
      <c r="K1052" s="5"/>
      <c r="L1052" s="8"/>
      <c r="M1052" s="5"/>
    </row>
    <row r="1053" spans="1:13">
      <c r="A1053" s="4"/>
      <c r="B1053" s="106"/>
      <c r="C1053" s="4"/>
      <c r="D1053" s="150"/>
      <c r="E1053" s="106"/>
      <c r="F1053" s="94"/>
      <c r="G1053" s="150"/>
      <c r="H1053" s="106"/>
      <c r="I1053" s="106"/>
      <c r="J1053" s="8"/>
      <c r="K1053" s="5"/>
      <c r="L1053" s="8"/>
      <c r="M1053" s="5"/>
    </row>
    <row r="1054" spans="1:13">
      <c r="A1054" s="4"/>
      <c r="B1054" s="106"/>
      <c r="C1054" s="4"/>
      <c r="D1054" s="150"/>
      <c r="E1054" s="106"/>
      <c r="F1054" s="94"/>
      <c r="G1054" s="150"/>
      <c r="H1054" s="106"/>
      <c r="I1054" s="106"/>
      <c r="J1054" s="8"/>
      <c r="K1054" s="5"/>
      <c r="L1054" s="8"/>
      <c r="M1054" s="5"/>
    </row>
    <row r="1055" spans="1:13">
      <c r="A1055" s="4"/>
      <c r="B1055" s="106"/>
      <c r="C1055" s="4"/>
      <c r="D1055" s="150"/>
      <c r="E1055" s="106"/>
      <c r="F1055" s="94"/>
      <c r="G1055" s="150"/>
      <c r="H1055" s="106"/>
      <c r="I1055" s="106"/>
      <c r="J1055" s="8"/>
      <c r="K1055" s="5"/>
      <c r="L1055" s="8"/>
      <c r="M1055" s="5"/>
    </row>
    <row r="1056" spans="1:13">
      <c r="A1056" s="4"/>
      <c r="B1056" s="106"/>
      <c r="C1056" s="4"/>
      <c r="D1056" s="150"/>
      <c r="E1056" s="106"/>
      <c r="F1056" s="94"/>
      <c r="G1056" s="150"/>
      <c r="H1056" s="106"/>
      <c r="I1056" s="106"/>
      <c r="J1056" s="8"/>
      <c r="K1056" s="5"/>
      <c r="L1056" s="8"/>
      <c r="M1056" s="5"/>
    </row>
    <row r="1057" spans="1:13">
      <c r="A1057" s="4"/>
      <c r="B1057" s="106"/>
      <c r="C1057" s="4"/>
      <c r="D1057" s="150"/>
      <c r="E1057" s="106"/>
      <c r="F1057" s="94"/>
      <c r="G1057" s="150"/>
      <c r="H1057" s="106"/>
      <c r="I1057" s="106"/>
      <c r="J1057" s="8"/>
      <c r="K1057" s="5"/>
      <c r="L1057" s="8"/>
      <c r="M1057" s="5"/>
    </row>
    <row r="1058" spans="1:13">
      <c r="A1058" s="4"/>
      <c r="B1058" s="106"/>
      <c r="C1058" s="4"/>
      <c r="D1058" s="150"/>
      <c r="E1058" s="106"/>
      <c r="F1058" s="94"/>
      <c r="G1058" s="150"/>
      <c r="H1058" s="106"/>
      <c r="I1058" s="106"/>
      <c r="J1058" s="8"/>
      <c r="K1058" s="5"/>
      <c r="L1058" s="8"/>
      <c r="M1058" s="5"/>
    </row>
    <row r="1059" spans="1:13">
      <c r="A1059" s="4"/>
      <c r="B1059" s="106"/>
      <c r="C1059" s="4"/>
      <c r="D1059" s="150"/>
      <c r="E1059" s="106"/>
      <c r="F1059" s="94"/>
      <c r="G1059" s="150"/>
      <c r="H1059" s="106"/>
      <c r="I1059" s="106"/>
      <c r="J1059" s="8"/>
      <c r="K1059" s="5"/>
      <c r="L1059" s="8"/>
      <c r="M1059" s="5"/>
    </row>
    <row r="1060" spans="1:13">
      <c r="A1060" s="4"/>
      <c r="B1060" s="106"/>
      <c r="C1060" s="4"/>
      <c r="D1060" s="150"/>
      <c r="E1060" s="106"/>
      <c r="F1060" s="94"/>
      <c r="G1060" s="150"/>
      <c r="H1060" s="106"/>
      <c r="I1060" s="106"/>
      <c r="J1060" s="8"/>
      <c r="K1060" s="5"/>
      <c r="L1060" s="8"/>
      <c r="M1060" s="5"/>
    </row>
    <row r="1061" spans="1:13">
      <c r="A1061" s="4"/>
      <c r="B1061" s="106"/>
      <c r="C1061" s="4"/>
      <c r="D1061" s="150"/>
      <c r="E1061" s="106"/>
      <c r="F1061" s="94"/>
      <c r="G1061" s="150"/>
      <c r="H1061" s="106"/>
      <c r="I1061" s="106"/>
      <c r="J1061" s="8"/>
      <c r="K1061" s="5"/>
      <c r="L1061" s="8"/>
      <c r="M1061" s="5"/>
    </row>
    <row r="1062" spans="1:13">
      <c r="A1062" s="4"/>
      <c r="B1062" s="106"/>
      <c r="C1062" s="4"/>
      <c r="D1062" s="150"/>
      <c r="E1062" s="106"/>
      <c r="F1062" s="94"/>
      <c r="G1062" s="150"/>
      <c r="H1062" s="106"/>
      <c r="I1062" s="106"/>
      <c r="J1062" s="8"/>
      <c r="K1062" s="5"/>
      <c r="L1062" s="8"/>
      <c r="M1062" s="5"/>
    </row>
    <row r="1063" spans="1:13">
      <c r="A1063" s="4"/>
      <c r="B1063" s="106"/>
      <c r="C1063" s="4"/>
      <c r="D1063" s="150"/>
      <c r="E1063" s="106"/>
      <c r="F1063" s="94"/>
      <c r="G1063" s="150"/>
      <c r="H1063" s="106"/>
      <c r="I1063" s="106"/>
      <c r="J1063" s="8"/>
      <c r="K1063" s="5"/>
      <c r="L1063" s="8"/>
      <c r="M1063" s="5"/>
    </row>
    <row r="1064" spans="1:13">
      <c r="A1064" s="4"/>
      <c r="B1064" s="106"/>
      <c r="C1064" s="4"/>
      <c r="D1064" s="150"/>
      <c r="E1064" s="106"/>
      <c r="F1064" s="94"/>
      <c r="G1064" s="150"/>
      <c r="H1064" s="106"/>
      <c r="I1064" s="106"/>
      <c r="J1064" s="8"/>
      <c r="K1064" s="5"/>
      <c r="L1064" s="8"/>
      <c r="M1064" s="5"/>
    </row>
    <row r="1065" spans="1:13">
      <c r="A1065" s="4"/>
      <c r="B1065" s="106"/>
      <c r="C1065" s="4"/>
      <c r="D1065" s="150"/>
      <c r="E1065" s="106"/>
      <c r="F1065" s="94"/>
      <c r="G1065" s="150"/>
      <c r="H1065" s="106"/>
      <c r="I1065" s="106"/>
      <c r="J1065" s="8"/>
      <c r="K1065" s="5"/>
      <c r="L1065" s="8"/>
      <c r="M1065" s="5"/>
    </row>
    <row r="1066" spans="1:13">
      <c r="A1066" s="4"/>
      <c r="B1066" s="106"/>
      <c r="C1066" s="4"/>
      <c r="D1066" s="150"/>
      <c r="E1066" s="106"/>
      <c r="F1066" s="94"/>
      <c r="G1066" s="150"/>
      <c r="H1066" s="106"/>
      <c r="I1066" s="106"/>
      <c r="J1066" s="8"/>
      <c r="K1066" s="5"/>
      <c r="L1066" s="8"/>
      <c r="M1066" s="5"/>
    </row>
    <row r="1067" spans="1:13">
      <c r="A1067" s="4"/>
      <c r="B1067" s="106"/>
      <c r="C1067" s="4"/>
      <c r="D1067" s="150"/>
      <c r="E1067" s="106"/>
      <c r="F1067" s="94"/>
      <c r="G1067" s="150"/>
      <c r="H1067" s="106"/>
      <c r="I1067" s="106"/>
      <c r="J1067" s="8"/>
      <c r="K1067" s="5"/>
      <c r="L1067" s="8"/>
      <c r="M1067" s="5"/>
    </row>
    <row r="1068" spans="1:13">
      <c r="A1068" s="4"/>
      <c r="B1068" s="106"/>
      <c r="C1068" s="4"/>
      <c r="D1068" s="150"/>
      <c r="E1068" s="106"/>
      <c r="F1068" s="94"/>
      <c r="G1068" s="150"/>
      <c r="H1068" s="106"/>
      <c r="I1068" s="106"/>
      <c r="J1068" s="8"/>
      <c r="K1068" s="5"/>
      <c r="L1068" s="8"/>
      <c r="M1068" s="5"/>
    </row>
    <row r="1069" spans="1:13">
      <c r="A1069" s="4"/>
      <c r="B1069" s="106"/>
      <c r="C1069" s="4"/>
      <c r="D1069" s="150"/>
      <c r="E1069" s="106"/>
      <c r="F1069" s="94"/>
      <c r="G1069" s="150"/>
      <c r="H1069" s="106"/>
      <c r="I1069" s="106"/>
      <c r="J1069" s="8"/>
      <c r="K1069" s="5"/>
      <c r="L1069" s="8"/>
      <c r="M1069" s="5"/>
    </row>
    <row r="1070" spans="1:13">
      <c r="A1070" s="4"/>
      <c r="B1070" s="106"/>
      <c r="C1070" s="4"/>
      <c r="D1070" s="150"/>
      <c r="E1070" s="106"/>
      <c r="F1070" s="94"/>
      <c r="G1070" s="150"/>
      <c r="H1070" s="106"/>
      <c r="I1070" s="106"/>
      <c r="J1070" s="8"/>
      <c r="K1070" s="5"/>
      <c r="L1070" s="8"/>
      <c r="M1070" s="5"/>
    </row>
    <row r="1071" spans="1:13">
      <c r="A1071" s="4"/>
      <c r="B1071" s="106"/>
      <c r="C1071" s="4"/>
      <c r="D1071" s="150"/>
      <c r="E1071" s="106"/>
      <c r="F1071" s="94"/>
      <c r="G1071" s="150"/>
      <c r="H1071" s="106"/>
      <c r="I1071" s="106"/>
      <c r="J1071" s="8"/>
      <c r="K1071" s="5"/>
      <c r="L1071" s="8"/>
      <c r="M1071" s="5"/>
    </row>
    <row r="1072" spans="1:13">
      <c r="A1072" s="4"/>
      <c r="B1072" s="106"/>
      <c r="C1072" s="4"/>
      <c r="D1072" s="150"/>
      <c r="E1072" s="106"/>
      <c r="F1072" s="94"/>
      <c r="G1072" s="150"/>
      <c r="H1072" s="106"/>
      <c r="I1072" s="106"/>
      <c r="J1072" s="8"/>
      <c r="K1072" s="5"/>
      <c r="L1072" s="8"/>
      <c r="M1072" s="5"/>
    </row>
    <row r="1073" spans="1:13">
      <c r="A1073" s="4"/>
      <c r="B1073" s="106"/>
      <c r="C1073" s="4"/>
      <c r="D1073" s="150"/>
      <c r="E1073" s="106"/>
      <c r="F1073" s="94"/>
      <c r="G1073" s="150"/>
      <c r="H1073" s="106"/>
      <c r="I1073" s="106"/>
      <c r="J1073" s="8"/>
      <c r="K1073" s="5"/>
      <c r="L1073" s="8"/>
      <c r="M1073" s="5"/>
    </row>
    <row r="1074" spans="1:13">
      <c r="A1074" s="4"/>
      <c r="B1074" s="106"/>
      <c r="C1074" s="4"/>
      <c r="D1074" s="150"/>
      <c r="E1074" s="106"/>
      <c r="F1074" s="94"/>
      <c r="G1074" s="150"/>
      <c r="H1074" s="106"/>
      <c r="I1074" s="106"/>
      <c r="J1074" s="8"/>
      <c r="K1074" s="5"/>
      <c r="L1074" s="8"/>
      <c r="M1074" s="5"/>
    </row>
    <row r="1075" spans="1:13">
      <c r="A1075" s="4"/>
      <c r="B1075" s="106"/>
      <c r="C1075" s="4"/>
      <c r="D1075" s="150"/>
      <c r="E1075" s="106"/>
      <c r="F1075" s="94"/>
      <c r="G1075" s="150"/>
      <c r="H1075" s="106"/>
      <c r="I1075" s="106"/>
      <c r="J1075" s="8"/>
      <c r="K1075" s="5"/>
      <c r="L1075" s="8"/>
      <c r="M1075" s="5"/>
    </row>
    <row r="1076" spans="1:13">
      <c r="A1076" s="4"/>
      <c r="B1076" s="106"/>
      <c r="C1076" s="4"/>
      <c r="D1076" s="150"/>
      <c r="E1076" s="106"/>
      <c r="F1076" s="94"/>
      <c r="G1076" s="150"/>
      <c r="H1076" s="106"/>
      <c r="I1076" s="106"/>
      <c r="J1076" s="8"/>
      <c r="K1076" s="5"/>
      <c r="L1076" s="8"/>
      <c r="M1076" s="5"/>
    </row>
    <row r="1077" spans="1:13">
      <c r="A1077" s="4"/>
      <c r="B1077" s="106"/>
      <c r="C1077" s="4"/>
      <c r="D1077" s="150"/>
      <c r="E1077" s="106"/>
      <c r="F1077" s="94"/>
      <c r="G1077" s="150"/>
      <c r="H1077" s="106"/>
      <c r="I1077" s="106"/>
      <c r="J1077" s="8"/>
      <c r="K1077" s="5"/>
      <c r="L1077" s="8"/>
      <c r="M1077" s="5"/>
    </row>
    <row r="1078" spans="1:13">
      <c r="A1078" s="4"/>
      <c r="B1078" s="106"/>
      <c r="C1078" s="4"/>
      <c r="D1078" s="150"/>
      <c r="E1078" s="106"/>
      <c r="F1078" s="94"/>
      <c r="G1078" s="150"/>
      <c r="H1078" s="106"/>
      <c r="I1078" s="106"/>
      <c r="J1078" s="8"/>
      <c r="K1078" s="5"/>
      <c r="L1078" s="8"/>
      <c r="M1078" s="5"/>
    </row>
    <row r="1079" spans="1:13">
      <c r="A1079" s="4"/>
      <c r="B1079" s="106"/>
      <c r="C1079" s="4"/>
      <c r="D1079" s="150"/>
      <c r="E1079" s="106"/>
      <c r="F1079" s="94"/>
      <c r="G1079" s="150"/>
      <c r="H1079" s="106"/>
      <c r="I1079" s="106"/>
      <c r="J1079" s="8"/>
      <c r="K1079" s="5"/>
      <c r="L1079" s="8"/>
      <c r="M1079" s="5"/>
    </row>
    <row r="1080" spans="1:13">
      <c r="A1080" s="4"/>
      <c r="B1080" s="106"/>
      <c r="C1080" s="4"/>
      <c r="D1080" s="150"/>
      <c r="E1080" s="106"/>
      <c r="F1080" s="94"/>
      <c r="G1080" s="150"/>
      <c r="H1080" s="106"/>
      <c r="I1080" s="106"/>
      <c r="J1080" s="8"/>
      <c r="K1080" s="5"/>
      <c r="L1080" s="8"/>
      <c r="M1080" s="5"/>
    </row>
    <row r="1081" spans="1:13">
      <c r="A1081" s="4"/>
      <c r="B1081" s="106"/>
      <c r="C1081" s="4"/>
      <c r="D1081" s="150"/>
      <c r="E1081" s="106"/>
      <c r="F1081" s="94"/>
      <c r="G1081" s="150"/>
      <c r="H1081" s="106"/>
      <c r="I1081" s="106"/>
      <c r="J1081" s="8"/>
      <c r="K1081" s="5"/>
      <c r="L1081" s="8"/>
      <c r="M1081" s="5"/>
    </row>
    <row r="1082" spans="1:13">
      <c r="A1082" s="4"/>
      <c r="B1082" s="106"/>
      <c r="C1082" s="4"/>
      <c r="D1082" s="150"/>
      <c r="E1082" s="106"/>
      <c r="F1082" s="94"/>
      <c r="G1082" s="150"/>
      <c r="H1082" s="106"/>
      <c r="I1082" s="106"/>
      <c r="J1082" s="8"/>
      <c r="K1082" s="5"/>
      <c r="L1082" s="8"/>
      <c r="M1082" s="5"/>
    </row>
    <row r="1083" spans="1:13">
      <c r="A1083" s="4"/>
      <c r="B1083" s="106"/>
      <c r="C1083" s="4"/>
      <c r="D1083" s="150"/>
      <c r="E1083" s="106"/>
      <c r="F1083" s="94"/>
      <c r="G1083" s="150"/>
      <c r="H1083" s="106"/>
      <c r="I1083" s="106"/>
      <c r="J1083" s="8"/>
      <c r="K1083" s="5"/>
      <c r="L1083" s="8"/>
      <c r="M1083" s="5"/>
    </row>
    <row r="1084" spans="1:13">
      <c r="A1084" s="4"/>
      <c r="B1084" s="106"/>
      <c r="C1084" s="4"/>
      <c r="D1084" s="150"/>
      <c r="E1084" s="106"/>
      <c r="F1084" s="94"/>
      <c r="G1084" s="150"/>
      <c r="H1084" s="106"/>
      <c r="I1084" s="106"/>
      <c r="J1084" s="8"/>
      <c r="K1084" s="5"/>
      <c r="L1084" s="8"/>
      <c r="M1084" s="5"/>
    </row>
    <row r="1085" spans="1:13">
      <c r="A1085" s="4"/>
      <c r="B1085" s="106"/>
      <c r="C1085" s="4"/>
      <c r="D1085" s="150"/>
      <c r="E1085" s="106"/>
      <c r="F1085" s="94"/>
      <c r="G1085" s="150"/>
      <c r="H1085" s="106"/>
      <c r="I1085" s="106"/>
      <c r="J1085" s="8"/>
      <c r="K1085" s="5"/>
      <c r="L1085" s="8"/>
      <c r="M1085" s="5"/>
    </row>
    <row r="1086" spans="1:13">
      <c r="A1086" s="4"/>
      <c r="B1086" s="106"/>
      <c r="C1086" s="4"/>
      <c r="D1086" s="150"/>
      <c r="E1086" s="106"/>
      <c r="F1086" s="94"/>
      <c r="G1086" s="150"/>
      <c r="H1086" s="106"/>
      <c r="I1086" s="106"/>
      <c r="J1086" s="8"/>
      <c r="K1086" s="5"/>
      <c r="L1086" s="8"/>
      <c r="M1086" s="5"/>
    </row>
    <row r="1087" spans="1:13">
      <c r="A1087" s="4"/>
      <c r="B1087" s="106"/>
      <c r="C1087" s="4"/>
      <c r="D1087" s="150"/>
      <c r="E1087" s="106"/>
      <c r="F1087" s="94"/>
      <c r="G1087" s="150"/>
      <c r="H1087" s="106"/>
      <c r="I1087" s="106"/>
      <c r="J1087" s="8"/>
      <c r="K1087" s="5"/>
      <c r="L1087" s="8"/>
      <c r="M1087" s="5"/>
    </row>
    <row r="1088" spans="1:13">
      <c r="A1088" s="4"/>
      <c r="B1088" s="106"/>
      <c r="C1088" s="4"/>
      <c r="D1088" s="150"/>
      <c r="E1088" s="106"/>
      <c r="F1088" s="94"/>
      <c r="G1088" s="150"/>
      <c r="H1088" s="106"/>
      <c r="I1088" s="106"/>
      <c r="J1088" s="8"/>
      <c r="K1088" s="5"/>
      <c r="L1088" s="8"/>
      <c r="M1088" s="5"/>
    </row>
    <row r="1089" spans="1:13">
      <c r="A1089" s="4"/>
      <c r="B1089" s="106"/>
      <c r="C1089" s="4"/>
      <c r="D1089" s="150"/>
      <c r="E1089" s="106"/>
      <c r="F1089" s="94"/>
      <c r="G1089" s="150"/>
      <c r="H1089" s="106"/>
      <c r="I1089" s="106"/>
      <c r="J1089" s="8"/>
      <c r="K1089" s="5"/>
      <c r="L1089" s="8"/>
      <c r="M1089" s="5"/>
    </row>
    <row r="1090" spans="1:13">
      <c r="A1090" s="4"/>
      <c r="B1090" s="106"/>
      <c r="C1090" s="4"/>
      <c r="D1090" s="150"/>
      <c r="E1090" s="106"/>
      <c r="F1090" s="94"/>
      <c r="G1090" s="150"/>
      <c r="H1090" s="106"/>
      <c r="I1090" s="106"/>
      <c r="J1090" s="8"/>
      <c r="K1090" s="5"/>
      <c r="L1090" s="8"/>
      <c r="M1090" s="5"/>
    </row>
    <row r="1091" spans="1:13">
      <c r="A1091" s="4"/>
      <c r="B1091" s="106"/>
      <c r="C1091" s="4"/>
      <c r="D1091" s="150"/>
      <c r="E1091" s="106"/>
      <c r="F1091" s="94"/>
      <c r="G1091" s="150"/>
      <c r="H1091" s="106"/>
      <c r="I1091" s="106"/>
      <c r="J1091" s="8"/>
      <c r="K1091" s="5"/>
      <c r="L1091" s="8"/>
      <c r="M1091" s="5"/>
    </row>
    <row r="1092" spans="1:13">
      <c r="A1092" s="4"/>
      <c r="B1092" s="106"/>
      <c r="C1092" s="4"/>
      <c r="D1092" s="150"/>
      <c r="E1092" s="106"/>
      <c r="F1092" s="94"/>
      <c r="G1092" s="150"/>
      <c r="H1092" s="106"/>
      <c r="I1092" s="106"/>
      <c r="J1092" s="8"/>
      <c r="K1092" s="5"/>
      <c r="L1092" s="8"/>
      <c r="M1092" s="5"/>
    </row>
    <row r="1093" spans="1:13">
      <c r="A1093" s="4"/>
      <c r="B1093" s="106"/>
      <c r="C1093" s="4"/>
      <c r="D1093" s="150"/>
      <c r="E1093" s="106"/>
      <c r="F1093" s="94"/>
      <c r="G1093" s="150"/>
      <c r="H1093" s="106"/>
      <c r="I1093" s="106"/>
      <c r="J1093" s="8"/>
      <c r="K1093" s="5"/>
      <c r="L1093" s="8"/>
      <c r="M1093" s="5"/>
    </row>
    <row r="1094" spans="1:13">
      <c r="A1094" s="4"/>
      <c r="B1094" s="106"/>
      <c r="C1094" s="4"/>
      <c r="D1094" s="150"/>
      <c r="E1094" s="106"/>
      <c r="F1094" s="94"/>
      <c r="G1094" s="150"/>
      <c r="H1094" s="106"/>
      <c r="I1094" s="106"/>
      <c r="J1094" s="8"/>
      <c r="K1094" s="5"/>
      <c r="L1094" s="8"/>
      <c r="M1094" s="5"/>
    </row>
    <row r="1095" spans="1:13">
      <c r="A1095" s="4"/>
      <c r="B1095" s="106"/>
      <c r="C1095" s="4"/>
      <c r="D1095" s="150"/>
      <c r="E1095" s="106"/>
      <c r="F1095" s="94"/>
      <c r="G1095" s="150"/>
      <c r="H1095" s="106"/>
      <c r="I1095" s="106"/>
      <c r="J1095" s="8"/>
      <c r="K1095" s="5"/>
      <c r="L1095" s="8"/>
      <c r="M1095" s="5"/>
    </row>
    <row r="1096" spans="1:13">
      <c r="A1096" s="4"/>
      <c r="B1096" s="106"/>
      <c r="C1096" s="4"/>
      <c r="D1096" s="150"/>
      <c r="E1096" s="106"/>
      <c r="F1096" s="94"/>
      <c r="G1096" s="150"/>
      <c r="H1096" s="106"/>
      <c r="I1096" s="106"/>
      <c r="J1096" s="8"/>
      <c r="K1096" s="5"/>
      <c r="L1096" s="8"/>
      <c r="M1096" s="5"/>
    </row>
    <row r="1097" spans="1:13">
      <c r="A1097" s="4"/>
      <c r="B1097" s="106"/>
      <c r="C1097" s="4"/>
      <c r="D1097" s="150"/>
      <c r="E1097" s="106"/>
      <c r="F1097" s="94"/>
      <c r="G1097" s="150"/>
      <c r="H1097" s="106"/>
      <c r="I1097" s="106"/>
      <c r="J1097" s="8"/>
      <c r="K1097" s="5"/>
      <c r="L1097" s="8"/>
      <c r="M1097" s="5"/>
    </row>
    <row r="1098" spans="1:13">
      <c r="A1098" s="4"/>
      <c r="B1098" s="106"/>
      <c r="C1098" s="4"/>
      <c r="D1098" s="150"/>
      <c r="E1098" s="106"/>
      <c r="F1098" s="94"/>
      <c r="G1098" s="150"/>
      <c r="H1098" s="106"/>
      <c r="I1098" s="106"/>
      <c r="J1098" s="8"/>
      <c r="K1098" s="5"/>
      <c r="L1098" s="8"/>
      <c r="M1098" s="5"/>
    </row>
    <row r="1099" spans="1:13">
      <c r="A1099" s="4"/>
      <c r="B1099" s="106"/>
      <c r="C1099" s="4"/>
      <c r="D1099" s="150"/>
      <c r="E1099" s="106"/>
      <c r="F1099" s="94"/>
      <c r="G1099" s="150"/>
      <c r="H1099" s="106"/>
      <c r="I1099" s="106"/>
      <c r="J1099" s="8"/>
      <c r="K1099" s="5"/>
      <c r="L1099" s="8"/>
      <c r="M1099" s="5"/>
    </row>
    <row r="1100" spans="1:13">
      <c r="A1100" s="4"/>
      <c r="B1100" s="106"/>
      <c r="C1100" s="4"/>
      <c r="D1100" s="150"/>
      <c r="E1100" s="106"/>
      <c r="F1100" s="94"/>
      <c r="G1100" s="150"/>
      <c r="H1100" s="106"/>
      <c r="I1100" s="106"/>
      <c r="J1100" s="8"/>
      <c r="K1100" s="5"/>
      <c r="L1100" s="8"/>
      <c r="M1100" s="5"/>
    </row>
    <row r="1101" spans="1:13">
      <c r="A1101" s="4"/>
      <c r="B1101" s="106"/>
      <c r="C1101" s="4"/>
      <c r="D1101" s="150"/>
      <c r="E1101" s="106"/>
      <c r="F1101" s="94"/>
      <c r="G1101" s="150"/>
      <c r="H1101" s="106"/>
      <c r="I1101" s="106"/>
      <c r="J1101" s="8"/>
      <c r="K1101" s="5"/>
      <c r="L1101" s="8"/>
      <c r="M1101" s="5"/>
    </row>
    <row r="1102" spans="1:13">
      <c r="A1102" s="4"/>
      <c r="B1102" s="106"/>
      <c r="C1102" s="4"/>
      <c r="D1102" s="150"/>
      <c r="E1102" s="106"/>
      <c r="F1102" s="94"/>
      <c r="G1102" s="150"/>
      <c r="H1102" s="106"/>
      <c r="I1102" s="106"/>
      <c r="J1102" s="8"/>
      <c r="K1102" s="5"/>
      <c r="L1102" s="8"/>
      <c r="M1102" s="5"/>
    </row>
    <row r="1103" spans="1:13">
      <c r="A1103" s="4"/>
      <c r="B1103" s="106"/>
      <c r="C1103" s="4"/>
      <c r="D1103" s="150"/>
      <c r="E1103" s="106"/>
      <c r="F1103" s="94"/>
      <c r="G1103" s="150"/>
      <c r="H1103" s="106"/>
      <c r="I1103" s="106"/>
      <c r="J1103" s="8"/>
      <c r="K1103" s="5"/>
      <c r="L1103" s="8"/>
      <c r="M1103" s="5"/>
    </row>
    <row r="1104" spans="1:13">
      <c r="A1104" s="4"/>
      <c r="B1104" s="106"/>
      <c r="C1104" s="4"/>
      <c r="D1104" s="150"/>
      <c r="E1104" s="106"/>
      <c r="F1104" s="94"/>
      <c r="G1104" s="150"/>
      <c r="H1104" s="106"/>
      <c r="I1104" s="106"/>
      <c r="J1104" s="8"/>
      <c r="K1104" s="5"/>
      <c r="L1104" s="8"/>
      <c r="M1104" s="5"/>
    </row>
    <row r="1105" spans="1:13">
      <c r="A1105" s="4"/>
      <c r="B1105" s="106"/>
      <c r="C1105" s="4"/>
      <c r="D1105" s="150"/>
      <c r="E1105" s="106"/>
      <c r="F1105" s="94"/>
      <c r="G1105" s="150"/>
      <c r="H1105" s="106"/>
      <c r="I1105" s="106"/>
      <c r="J1105" s="8"/>
      <c r="K1105" s="5"/>
      <c r="L1105" s="8"/>
      <c r="M1105" s="5"/>
    </row>
    <row r="1106" spans="1:13">
      <c r="A1106" s="4"/>
      <c r="B1106" s="106"/>
      <c r="C1106" s="4"/>
      <c r="D1106" s="150"/>
      <c r="E1106" s="106"/>
      <c r="F1106" s="94"/>
      <c r="G1106" s="150"/>
      <c r="H1106" s="106"/>
      <c r="I1106" s="106"/>
      <c r="J1106" s="8"/>
      <c r="K1106" s="5"/>
      <c r="L1106" s="8"/>
      <c r="M1106" s="5"/>
    </row>
    <row r="1107" spans="1:13">
      <c r="A1107" s="4"/>
      <c r="B1107" s="106"/>
      <c r="C1107" s="4"/>
      <c r="D1107" s="150"/>
      <c r="E1107" s="106"/>
      <c r="F1107" s="94"/>
      <c r="G1107" s="150"/>
      <c r="H1107" s="106"/>
      <c r="I1107" s="106"/>
      <c r="J1107" s="8"/>
      <c r="K1107" s="5"/>
      <c r="L1107" s="8"/>
      <c r="M1107" s="5"/>
    </row>
    <row r="1108" spans="1:13">
      <c r="A1108" s="4"/>
      <c r="B1108" s="106"/>
      <c r="C1108" s="4"/>
      <c r="D1108" s="150"/>
      <c r="E1108" s="106"/>
      <c r="F1108" s="94"/>
      <c r="G1108" s="150"/>
      <c r="H1108" s="106"/>
      <c r="I1108" s="106"/>
      <c r="J1108" s="8"/>
      <c r="K1108" s="5"/>
      <c r="L1108" s="8"/>
      <c r="M1108" s="5"/>
    </row>
    <row r="1109" spans="1:13">
      <c r="A1109" s="4"/>
      <c r="B1109" s="106"/>
      <c r="C1109" s="4"/>
      <c r="D1109" s="150"/>
      <c r="E1109" s="106"/>
      <c r="F1109" s="94"/>
      <c r="G1109" s="150"/>
      <c r="H1109" s="106"/>
      <c r="I1109" s="106"/>
      <c r="J1109" s="8"/>
      <c r="K1109" s="5"/>
      <c r="L1109" s="8"/>
      <c r="M1109" s="5"/>
    </row>
    <row r="1110" spans="1:13">
      <c r="A1110" s="4"/>
      <c r="B1110" s="106"/>
      <c r="C1110" s="4"/>
      <c r="D1110" s="150"/>
      <c r="E1110" s="106"/>
      <c r="F1110" s="94"/>
      <c r="G1110" s="150"/>
      <c r="H1110" s="106"/>
      <c r="I1110" s="106"/>
      <c r="J1110" s="8"/>
      <c r="K1110" s="5"/>
      <c r="L1110" s="8"/>
      <c r="M1110" s="5"/>
    </row>
    <row r="1111" spans="1:13">
      <c r="A1111" s="4"/>
      <c r="B1111" s="106"/>
      <c r="C1111" s="4"/>
      <c r="D1111" s="150"/>
      <c r="E1111" s="106"/>
      <c r="F1111" s="94"/>
      <c r="G1111" s="150"/>
      <c r="H1111" s="106"/>
      <c r="I1111" s="106"/>
      <c r="J1111" s="8"/>
      <c r="K1111" s="5"/>
      <c r="L1111" s="8"/>
      <c r="M1111" s="5"/>
    </row>
    <row r="1112" spans="1:13">
      <c r="A1112" s="4"/>
      <c r="B1112" s="106"/>
      <c r="C1112" s="4"/>
      <c r="D1112" s="150"/>
      <c r="E1112" s="106"/>
      <c r="F1112" s="94"/>
      <c r="G1112" s="150"/>
      <c r="H1112" s="106"/>
      <c r="I1112" s="106"/>
      <c r="J1112" s="8"/>
      <c r="K1112" s="5"/>
      <c r="L1112" s="8"/>
      <c r="M1112" s="5"/>
    </row>
    <row r="1113" spans="1:13">
      <c r="A1113" s="4"/>
      <c r="B1113" s="106"/>
      <c r="C1113" s="4"/>
      <c r="D1113" s="150"/>
      <c r="E1113" s="106"/>
      <c r="F1113" s="94"/>
      <c r="G1113" s="150"/>
      <c r="H1113" s="106"/>
      <c r="I1113" s="106"/>
      <c r="J1113" s="8"/>
      <c r="K1113" s="5"/>
      <c r="L1113" s="8"/>
      <c r="M1113" s="5"/>
    </row>
    <row r="1114" spans="1:13">
      <c r="A1114" s="4"/>
      <c r="B1114" s="106"/>
      <c r="C1114" s="4"/>
      <c r="D1114" s="150"/>
      <c r="E1114" s="106"/>
      <c r="F1114" s="94"/>
      <c r="G1114" s="150"/>
      <c r="H1114" s="106"/>
      <c r="I1114" s="106"/>
      <c r="J1114" s="8"/>
      <c r="K1114" s="5"/>
      <c r="L1114" s="8"/>
      <c r="M1114" s="5"/>
    </row>
    <row r="1115" spans="1:13">
      <c r="A1115" s="4"/>
      <c r="B1115" s="106"/>
      <c r="C1115" s="4"/>
      <c r="D1115" s="150"/>
      <c r="E1115" s="106"/>
      <c r="F1115" s="94"/>
      <c r="G1115" s="150"/>
      <c r="H1115" s="106"/>
      <c r="I1115" s="106"/>
      <c r="J1115" s="8"/>
      <c r="K1115" s="5"/>
      <c r="L1115" s="8"/>
      <c r="M1115" s="5"/>
    </row>
    <row r="1116" spans="1:13">
      <c r="A1116" s="4"/>
      <c r="B1116" s="106"/>
      <c r="C1116" s="4"/>
      <c r="D1116" s="150"/>
      <c r="E1116" s="106"/>
      <c r="F1116" s="94"/>
      <c r="G1116" s="150"/>
      <c r="H1116" s="106"/>
      <c r="I1116" s="106"/>
      <c r="J1116" s="8"/>
      <c r="K1116" s="5"/>
      <c r="L1116" s="8"/>
      <c r="M1116" s="5"/>
    </row>
    <row r="1117" spans="1:13">
      <c r="A1117" s="4"/>
      <c r="B1117" s="106"/>
      <c r="C1117" s="4"/>
      <c r="D1117" s="150"/>
      <c r="E1117" s="106"/>
      <c r="F1117" s="94"/>
      <c r="G1117" s="150"/>
      <c r="H1117" s="106"/>
      <c r="I1117" s="106"/>
      <c r="J1117" s="8"/>
      <c r="K1117" s="5"/>
      <c r="L1117" s="8"/>
      <c r="M1117" s="5"/>
    </row>
    <row r="1118" spans="1:13">
      <c r="A1118" s="4"/>
      <c r="B1118" s="106"/>
      <c r="C1118" s="4"/>
      <c r="D1118" s="150"/>
      <c r="E1118" s="106"/>
      <c r="F1118" s="94"/>
      <c r="G1118" s="150"/>
      <c r="H1118" s="106"/>
      <c r="I1118" s="106"/>
      <c r="J1118" s="8"/>
      <c r="K1118" s="5"/>
      <c r="L1118" s="8"/>
      <c r="M1118" s="5"/>
    </row>
    <row r="1119" spans="1:13">
      <c r="A1119" s="4"/>
      <c r="B1119" s="106"/>
      <c r="C1119" s="4"/>
      <c r="D1119" s="150"/>
      <c r="E1119" s="106"/>
      <c r="F1119" s="94"/>
      <c r="G1119" s="150"/>
      <c r="H1119" s="106"/>
      <c r="I1119" s="106"/>
      <c r="J1119" s="8"/>
      <c r="K1119" s="5"/>
      <c r="L1119" s="8"/>
      <c r="M1119" s="5"/>
    </row>
    <row r="1120" spans="1:13">
      <c r="A1120" s="4"/>
      <c r="B1120" s="106"/>
      <c r="C1120" s="4"/>
      <c r="D1120" s="150"/>
      <c r="E1120" s="106"/>
      <c r="F1120" s="94"/>
      <c r="G1120" s="150"/>
      <c r="H1120" s="106"/>
      <c r="I1120" s="106"/>
      <c r="J1120" s="8"/>
      <c r="K1120" s="5"/>
      <c r="L1120" s="8"/>
      <c r="M1120" s="5"/>
    </row>
    <row r="1121" spans="1:13">
      <c r="A1121" s="4"/>
      <c r="B1121" s="106"/>
      <c r="C1121" s="4"/>
      <c r="D1121" s="150"/>
      <c r="E1121" s="106"/>
      <c r="F1121" s="94"/>
      <c r="G1121" s="150"/>
      <c r="H1121" s="106"/>
      <c r="I1121" s="106"/>
      <c r="J1121" s="8"/>
      <c r="K1121" s="5"/>
      <c r="L1121" s="8"/>
      <c r="M1121" s="5"/>
    </row>
    <row r="1122" spans="1:13">
      <c r="A1122" s="4"/>
      <c r="B1122" s="106"/>
      <c r="C1122" s="4"/>
      <c r="D1122" s="150"/>
      <c r="E1122" s="106"/>
      <c r="F1122" s="94"/>
      <c r="G1122" s="150"/>
      <c r="H1122" s="106"/>
      <c r="I1122" s="106"/>
      <c r="J1122" s="8"/>
      <c r="K1122" s="5"/>
      <c r="L1122" s="8"/>
      <c r="M1122" s="5"/>
    </row>
    <row r="1123" spans="1:13">
      <c r="A1123" s="4"/>
      <c r="B1123" s="106"/>
      <c r="C1123" s="4"/>
      <c r="D1123" s="150"/>
      <c r="E1123" s="106"/>
      <c r="F1123" s="94"/>
      <c r="G1123" s="150"/>
      <c r="H1123" s="106"/>
      <c r="I1123" s="106"/>
      <c r="J1123" s="8"/>
      <c r="K1123" s="5"/>
      <c r="L1123" s="8"/>
      <c r="M1123" s="5"/>
    </row>
    <row r="1124" spans="1:13">
      <c r="A1124" s="4"/>
      <c r="B1124" s="106"/>
      <c r="C1124" s="4"/>
      <c r="D1124" s="150"/>
      <c r="E1124" s="106"/>
      <c r="F1124" s="94"/>
      <c r="G1124" s="150"/>
      <c r="H1124" s="106"/>
      <c r="I1124" s="106"/>
      <c r="J1124" s="8"/>
      <c r="K1124" s="5"/>
      <c r="L1124" s="8"/>
      <c r="M1124" s="5"/>
    </row>
    <row r="1125" spans="1:13">
      <c r="A1125" s="4"/>
      <c r="B1125" s="106"/>
      <c r="C1125" s="4"/>
      <c r="D1125" s="150"/>
      <c r="E1125" s="106"/>
      <c r="F1125" s="94"/>
      <c r="G1125" s="150"/>
      <c r="H1125" s="106"/>
      <c r="I1125" s="106"/>
      <c r="J1125" s="8"/>
      <c r="K1125" s="5"/>
      <c r="L1125" s="8"/>
      <c r="M1125" s="5"/>
    </row>
    <row r="1126" spans="1:13">
      <c r="A1126" s="4"/>
      <c r="B1126" s="106"/>
      <c r="C1126" s="4"/>
      <c r="D1126" s="150"/>
      <c r="E1126" s="106"/>
      <c r="F1126" s="94"/>
      <c r="G1126" s="150"/>
      <c r="H1126" s="106"/>
      <c r="I1126" s="106"/>
      <c r="J1126" s="8"/>
      <c r="K1126" s="5"/>
      <c r="L1126" s="8"/>
      <c r="M1126" s="5"/>
    </row>
    <row r="1127" spans="1:13">
      <c r="A1127" s="4"/>
      <c r="B1127" s="106"/>
      <c r="C1127" s="4"/>
      <c r="D1127" s="150"/>
      <c r="E1127" s="106"/>
      <c r="F1127" s="94"/>
      <c r="G1127" s="150"/>
      <c r="H1127" s="106"/>
      <c r="I1127" s="106"/>
      <c r="J1127" s="8"/>
      <c r="K1127" s="5"/>
      <c r="L1127" s="8"/>
      <c r="M1127" s="5"/>
    </row>
    <row r="1128" spans="1:13">
      <c r="A1128" s="4"/>
      <c r="B1128" s="106"/>
      <c r="C1128" s="4"/>
      <c r="D1128" s="150"/>
      <c r="E1128" s="106"/>
      <c r="F1128" s="94"/>
      <c r="G1128" s="150"/>
      <c r="H1128" s="106"/>
      <c r="I1128" s="106"/>
      <c r="J1128" s="8"/>
      <c r="K1128" s="5"/>
      <c r="L1128" s="8"/>
      <c r="M1128" s="5"/>
    </row>
    <row r="1129" spans="1:13">
      <c r="A1129" s="4"/>
      <c r="B1129" s="106"/>
      <c r="C1129" s="4"/>
      <c r="D1129" s="150"/>
      <c r="E1129" s="106"/>
      <c r="F1129" s="94"/>
      <c r="G1129" s="150"/>
      <c r="H1129" s="106"/>
      <c r="I1129" s="106"/>
      <c r="J1129" s="8"/>
      <c r="K1129" s="5"/>
      <c r="L1129" s="8"/>
      <c r="M1129" s="5"/>
    </row>
    <row r="1130" spans="1:13">
      <c r="A1130" s="4"/>
      <c r="B1130" s="106"/>
      <c r="C1130" s="4"/>
      <c r="D1130" s="150"/>
      <c r="E1130" s="106"/>
      <c r="F1130" s="94"/>
      <c r="G1130" s="150"/>
      <c r="H1130" s="106"/>
      <c r="I1130" s="106"/>
      <c r="J1130" s="8"/>
      <c r="K1130" s="5"/>
      <c r="L1130" s="8"/>
      <c r="M1130" s="5"/>
    </row>
    <row r="1131" spans="1:13">
      <c r="A1131" s="4"/>
      <c r="B1131" s="106"/>
      <c r="C1131" s="4"/>
      <c r="D1131" s="150"/>
      <c r="E1131" s="106"/>
      <c r="F1131" s="94"/>
      <c r="G1131" s="150"/>
      <c r="H1131" s="106"/>
      <c r="I1131" s="106"/>
      <c r="J1131" s="8"/>
      <c r="K1131" s="5"/>
      <c r="L1131" s="8"/>
      <c r="M1131" s="5"/>
    </row>
    <row r="1132" spans="1:13">
      <c r="A1132" s="4"/>
      <c r="B1132" s="106"/>
      <c r="C1132" s="4"/>
      <c r="D1132" s="150"/>
      <c r="E1132" s="106"/>
      <c r="F1132" s="94"/>
      <c r="G1132" s="150"/>
      <c r="H1132" s="106"/>
      <c r="I1132" s="106"/>
      <c r="J1132" s="8"/>
      <c r="K1132" s="5"/>
      <c r="L1132" s="8"/>
      <c r="M1132" s="5"/>
    </row>
    <row r="1133" spans="1:13">
      <c r="A1133" s="4"/>
      <c r="B1133" s="106"/>
      <c r="C1133" s="4"/>
      <c r="D1133" s="150"/>
      <c r="E1133" s="106"/>
      <c r="F1133" s="94"/>
      <c r="G1133" s="150"/>
      <c r="H1133" s="106"/>
      <c r="I1133" s="106"/>
      <c r="J1133" s="8"/>
      <c r="K1133" s="5"/>
      <c r="L1133" s="8"/>
      <c r="M1133" s="5"/>
    </row>
    <row r="1134" spans="1:13">
      <c r="A1134" s="4"/>
      <c r="B1134" s="106"/>
      <c r="C1134" s="4"/>
      <c r="D1134" s="150"/>
      <c r="E1134" s="106"/>
      <c r="F1134" s="94"/>
      <c r="G1134" s="150"/>
      <c r="H1134" s="106"/>
      <c r="I1134" s="106"/>
      <c r="J1134" s="8"/>
      <c r="K1134" s="5"/>
      <c r="L1134" s="8"/>
      <c r="M1134" s="5"/>
    </row>
    <row r="1135" spans="1:13">
      <c r="A1135" s="4"/>
      <c r="B1135" s="106"/>
      <c r="C1135" s="4"/>
      <c r="D1135" s="150"/>
      <c r="E1135" s="106"/>
      <c r="F1135" s="94"/>
      <c r="G1135" s="150"/>
      <c r="H1135" s="106"/>
      <c r="I1135" s="106"/>
      <c r="J1135" s="8"/>
      <c r="K1135" s="5"/>
      <c r="L1135" s="8"/>
      <c r="M1135" s="5"/>
    </row>
    <row r="1136" spans="1:13">
      <c r="A1136" s="4"/>
      <c r="B1136" s="106"/>
      <c r="C1136" s="4"/>
      <c r="D1136" s="150"/>
      <c r="E1136" s="106"/>
      <c r="F1136" s="94"/>
      <c r="G1136" s="150"/>
      <c r="H1136" s="106"/>
      <c r="I1136" s="106"/>
      <c r="J1136" s="8"/>
      <c r="K1136" s="5"/>
      <c r="L1136" s="8"/>
      <c r="M1136" s="5"/>
    </row>
    <row r="1137" spans="1:13">
      <c r="A1137" s="4"/>
      <c r="B1137" s="106"/>
      <c r="C1137" s="4"/>
      <c r="D1137" s="150"/>
      <c r="E1137" s="106"/>
      <c r="F1137" s="94"/>
      <c r="G1137" s="150"/>
      <c r="H1137" s="106"/>
      <c r="I1137" s="106"/>
      <c r="J1137" s="8"/>
      <c r="K1137" s="5"/>
      <c r="L1137" s="8"/>
      <c r="M1137" s="5"/>
    </row>
    <row r="1138" spans="1:13">
      <c r="A1138" s="4"/>
      <c r="B1138" s="106"/>
      <c r="C1138" s="4"/>
      <c r="D1138" s="150"/>
      <c r="E1138" s="106"/>
      <c r="F1138" s="94"/>
      <c r="G1138" s="150"/>
      <c r="H1138" s="106"/>
      <c r="I1138" s="106"/>
      <c r="J1138" s="8"/>
      <c r="K1138" s="5"/>
      <c r="L1138" s="8"/>
      <c r="M1138" s="5"/>
    </row>
    <row r="1139" spans="1:13">
      <c r="A1139" s="4"/>
      <c r="B1139" s="106"/>
      <c r="C1139" s="4"/>
      <c r="D1139" s="150"/>
      <c r="E1139" s="106"/>
      <c r="F1139" s="94"/>
      <c r="G1139" s="150"/>
      <c r="H1139" s="106"/>
      <c r="I1139" s="106"/>
      <c r="J1139" s="8"/>
      <c r="K1139" s="5"/>
      <c r="L1139" s="8"/>
      <c r="M1139" s="5"/>
    </row>
    <row r="1140" spans="1:13">
      <c r="A1140" s="4"/>
      <c r="B1140" s="106"/>
      <c r="C1140" s="4"/>
      <c r="D1140" s="150"/>
      <c r="E1140" s="106"/>
      <c r="F1140" s="94"/>
      <c r="G1140" s="150"/>
      <c r="H1140" s="106"/>
      <c r="I1140" s="106"/>
      <c r="J1140" s="8"/>
      <c r="K1140" s="5"/>
      <c r="L1140" s="8"/>
      <c r="M1140" s="5"/>
    </row>
    <row r="1141" spans="1:13">
      <c r="A1141" s="4"/>
      <c r="B1141" s="106"/>
      <c r="C1141" s="4"/>
      <c r="D1141" s="150"/>
      <c r="E1141" s="106"/>
      <c r="F1141" s="94"/>
      <c r="G1141" s="150"/>
      <c r="H1141" s="106"/>
      <c r="I1141" s="106"/>
      <c r="J1141" s="8"/>
      <c r="K1141" s="5"/>
      <c r="L1141" s="8"/>
      <c r="M1141" s="5"/>
    </row>
    <row r="1142" spans="1:13">
      <c r="A1142" s="4"/>
      <c r="B1142" s="106"/>
      <c r="C1142" s="4"/>
      <c r="D1142" s="150"/>
      <c r="E1142" s="106"/>
      <c r="F1142" s="94"/>
      <c r="G1142" s="150"/>
      <c r="H1142" s="106"/>
      <c r="I1142" s="106"/>
      <c r="J1142" s="8"/>
      <c r="K1142" s="5"/>
      <c r="L1142" s="8"/>
      <c r="M1142" s="5"/>
    </row>
    <row r="1143" spans="1:13">
      <c r="A1143" s="4"/>
      <c r="B1143" s="106"/>
      <c r="C1143" s="4"/>
      <c r="D1143" s="150"/>
      <c r="E1143" s="106"/>
      <c r="F1143" s="94"/>
      <c r="G1143" s="150"/>
      <c r="H1143" s="106"/>
      <c r="I1143" s="106"/>
      <c r="J1143" s="8"/>
      <c r="K1143" s="5"/>
      <c r="L1143" s="8"/>
      <c r="M1143" s="5"/>
    </row>
    <row r="1144" spans="1:13">
      <c r="A1144" s="4"/>
      <c r="B1144" s="106"/>
      <c r="C1144" s="4"/>
      <c r="D1144" s="150"/>
      <c r="E1144" s="106"/>
      <c r="F1144" s="94"/>
      <c r="G1144" s="150"/>
      <c r="H1144" s="106"/>
      <c r="I1144" s="106"/>
      <c r="J1144" s="8"/>
      <c r="K1144" s="5"/>
      <c r="L1144" s="8"/>
      <c r="M1144" s="5"/>
    </row>
    <row r="1145" spans="1:13">
      <c r="A1145" s="4"/>
      <c r="B1145" s="106"/>
      <c r="C1145" s="4"/>
      <c r="D1145" s="150"/>
      <c r="E1145" s="106"/>
      <c r="F1145" s="94"/>
      <c r="G1145" s="150"/>
      <c r="H1145" s="106"/>
      <c r="I1145" s="106"/>
      <c r="J1145" s="8"/>
      <c r="K1145" s="5"/>
      <c r="L1145" s="8"/>
      <c r="M1145" s="5"/>
    </row>
    <row r="1146" spans="1:13">
      <c r="A1146" s="4"/>
      <c r="B1146" s="106"/>
      <c r="C1146" s="4"/>
      <c r="D1146" s="150"/>
      <c r="E1146" s="106"/>
      <c r="F1146" s="94"/>
      <c r="G1146" s="150"/>
      <c r="H1146" s="106"/>
      <c r="I1146" s="106"/>
      <c r="J1146" s="8"/>
      <c r="K1146" s="5"/>
      <c r="L1146" s="8"/>
      <c r="M1146" s="5"/>
    </row>
    <row r="1147" spans="1:13">
      <c r="A1147" s="4"/>
      <c r="B1147" s="106"/>
      <c r="C1147" s="4"/>
      <c r="D1147" s="150"/>
      <c r="E1147" s="106"/>
      <c r="F1147" s="94"/>
      <c r="G1147" s="150"/>
      <c r="H1147" s="106"/>
      <c r="I1147" s="106"/>
      <c r="J1147" s="8"/>
      <c r="K1147" s="5"/>
      <c r="L1147" s="8"/>
      <c r="M1147" s="5"/>
    </row>
    <row r="1148" spans="1:13">
      <c r="A1148" s="4"/>
      <c r="B1148" s="106"/>
      <c r="C1148" s="4"/>
      <c r="D1148" s="150"/>
      <c r="E1148" s="106"/>
      <c r="F1148" s="94"/>
      <c r="G1148" s="150"/>
      <c r="H1148" s="106"/>
      <c r="I1148" s="106"/>
      <c r="J1148" s="8"/>
      <c r="K1148" s="5"/>
      <c r="L1148" s="8"/>
      <c r="M1148" s="5"/>
    </row>
    <row r="1149" spans="1:13">
      <c r="A1149" s="4"/>
      <c r="B1149" s="106"/>
      <c r="C1149" s="4"/>
      <c r="D1149" s="150"/>
      <c r="E1149" s="106"/>
      <c r="F1149" s="94"/>
      <c r="G1149" s="150"/>
      <c r="H1149" s="106"/>
      <c r="I1149" s="106"/>
      <c r="J1149" s="8"/>
      <c r="K1149" s="5"/>
      <c r="L1149" s="8"/>
      <c r="M1149" s="5"/>
    </row>
    <row r="1150" spans="1:13">
      <c r="A1150" s="4"/>
      <c r="B1150" s="106"/>
      <c r="C1150" s="4"/>
      <c r="D1150" s="150"/>
      <c r="E1150" s="106"/>
      <c r="F1150" s="94"/>
      <c r="G1150" s="150"/>
      <c r="H1150" s="106"/>
      <c r="I1150" s="106"/>
      <c r="J1150" s="8"/>
      <c r="K1150" s="5"/>
      <c r="L1150" s="8"/>
      <c r="M1150" s="5"/>
    </row>
    <row r="1151" spans="1:13">
      <c r="A1151" s="4"/>
      <c r="B1151" s="106"/>
      <c r="C1151" s="4"/>
      <c r="D1151" s="150"/>
      <c r="E1151" s="106"/>
      <c r="F1151" s="94"/>
      <c r="G1151" s="150"/>
      <c r="H1151" s="106"/>
      <c r="I1151" s="106"/>
      <c r="J1151" s="8"/>
      <c r="K1151" s="5"/>
      <c r="L1151" s="8"/>
      <c r="M1151" s="5"/>
    </row>
    <row r="1152" spans="1:13">
      <c r="A1152" s="4"/>
      <c r="B1152" s="106"/>
      <c r="C1152" s="4"/>
      <c r="D1152" s="150"/>
      <c r="E1152" s="106"/>
      <c r="F1152" s="94"/>
      <c r="G1152" s="150"/>
      <c r="H1152" s="106"/>
      <c r="I1152" s="106"/>
      <c r="J1152" s="8"/>
      <c r="K1152" s="5"/>
      <c r="L1152" s="8"/>
      <c r="M1152" s="5"/>
    </row>
    <row r="1153" spans="1:13">
      <c r="A1153" s="4"/>
      <c r="B1153" s="106"/>
      <c r="C1153" s="4"/>
      <c r="D1153" s="150"/>
      <c r="E1153" s="106"/>
      <c r="F1153" s="94"/>
      <c r="G1153" s="150"/>
      <c r="H1153" s="106"/>
      <c r="I1153" s="106"/>
      <c r="J1153" s="8"/>
      <c r="K1153" s="5"/>
      <c r="L1153" s="8"/>
      <c r="M1153" s="5"/>
    </row>
    <row r="1154" spans="1:13">
      <c r="A1154" s="4"/>
      <c r="B1154" s="106"/>
      <c r="C1154" s="4"/>
      <c r="D1154" s="150"/>
      <c r="E1154" s="106"/>
      <c r="F1154" s="94"/>
      <c r="G1154" s="150"/>
      <c r="H1154" s="106"/>
      <c r="I1154" s="106"/>
      <c r="J1154" s="8"/>
      <c r="K1154" s="5"/>
      <c r="L1154" s="8"/>
      <c r="M1154" s="5"/>
    </row>
    <row r="1155" spans="1:13">
      <c r="A1155" s="4"/>
      <c r="B1155" s="106"/>
      <c r="C1155" s="4"/>
      <c r="D1155" s="150"/>
      <c r="E1155" s="106"/>
      <c r="F1155" s="94"/>
      <c r="G1155" s="150"/>
      <c r="H1155" s="106"/>
      <c r="I1155" s="106"/>
      <c r="J1155" s="8"/>
      <c r="K1155" s="5"/>
      <c r="L1155" s="8"/>
      <c r="M1155" s="5"/>
    </row>
    <row r="1156" spans="1:13">
      <c r="A1156" s="4"/>
      <c r="B1156" s="106"/>
      <c r="C1156" s="4"/>
      <c r="D1156" s="150"/>
      <c r="E1156" s="106"/>
      <c r="F1156" s="94"/>
      <c r="G1156" s="150"/>
      <c r="H1156" s="106"/>
      <c r="I1156" s="106"/>
      <c r="J1156" s="8"/>
      <c r="K1156" s="5"/>
      <c r="L1156" s="8"/>
      <c r="M1156" s="5"/>
    </row>
    <row r="1157" spans="1:13">
      <c r="A1157" s="4"/>
      <c r="B1157" s="106"/>
      <c r="C1157" s="4"/>
      <c r="D1157" s="150"/>
      <c r="E1157" s="106"/>
      <c r="F1157" s="94"/>
      <c r="G1157" s="150"/>
      <c r="H1157" s="106"/>
      <c r="I1157" s="106"/>
      <c r="J1157" s="8"/>
      <c r="K1157" s="5"/>
      <c r="L1157" s="8"/>
      <c r="M1157" s="5"/>
    </row>
    <row r="1158" spans="1:13">
      <c r="A1158" s="4"/>
      <c r="B1158" s="106"/>
      <c r="C1158" s="4"/>
      <c r="D1158" s="150"/>
      <c r="E1158" s="106"/>
      <c r="F1158" s="94"/>
      <c r="G1158" s="150"/>
      <c r="H1158" s="106"/>
      <c r="I1158" s="106"/>
      <c r="J1158" s="8"/>
      <c r="K1158" s="5"/>
      <c r="L1158" s="8"/>
      <c r="M1158" s="5"/>
    </row>
    <row r="1159" spans="1:13">
      <c r="A1159" s="4"/>
      <c r="B1159" s="106"/>
      <c r="C1159" s="4"/>
      <c r="D1159" s="150"/>
      <c r="E1159" s="106"/>
      <c r="F1159" s="94"/>
      <c r="G1159" s="150"/>
      <c r="H1159" s="106"/>
      <c r="I1159" s="106"/>
      <c r="J1159" s="8"/>
      <c r="K1159" s="5"/>
      <c r="L1159" s="8"/>
      <c r="M1159" s="5"/>
    </row>
    <row r="1160" spans="1:13">
      <c r="A1160" s="4"/>
      <c r="B1160" s="106"/>
      <c r="C1160" s="4"/>
      <c r="D1160" s="150"/>
      <c r="E1160" s="106"/>
      <c r="F1160" s="94"/>
      <c r="G1160" s="150"/>
      <c r="H1160" s="106"/>
      <c r="I1160" s="106"/>
      <c r="J1160" s="8"/>
      <c r="K1160" s="5"/>
      <c r="L1160" s="8"/>
      <c r="M1160" s="5"/>
    </row>
    <row r="1161" spans="1:13">
      <c r="A1161" s="4"/>
      <c r="B1161" s="106"/>
      <c r="C1161" s="4"/>
      <c r="D1161" s="150"/>
      <c r="E1161" s="106"/>
      <c r="F1161" s="94"/>
      <c r="G1161" s="150"/>
      <c r="H1161" s="106"/>
      <c r="I1161" s="106"/>
      <c r="J1161" s="8"/>
      <c r="K1161" s="5"/>
      <c r="L1161" s="8"/>
      <c r="M1161" s="5"/>
    </row>
    <row r="1162" spans="1:13">
      <c r="A1162" s="4"/>
      <c r="B1162" s="106"/>
      <c r="C1162" s="4"/>
      <c r="D1162" s="150"/>
      <c r="E1162" s="106"/>
      <c r="F1162" s="94"/>
      <c r="G1162" s="150"/>
      <c r="H1162" s="106"/>
      <c r="I1162" s="106"/>
      <c r="J1162" s="8"/>
      <c r="K1162" s="5"/>
      <c r="L1162" s="8"/>
      <c r="M1162" s="5"/>
    </row>
    <row r="1163" spans="1:13">
      <c r="A1163" s="4"/>
      <c r="B1163" s="106"/>
      <c r="C1163" s="4"/>
      <c r="D1163" s="150"/>
      <c r="E1163" s="106"/>
      <c r="F1163" s="94"/>
      <c r="G1163" s="150"/>
      <c r="H1163" s="106"/>
      <c r="I1163" s="106"/>
      <c r="J1163" s="8"/>
      <c r="K1163" s="5"/>
      <c r="L1163" s="8"/>
      <c r="M1163" s="5"/>
    </row>
    <row r="1164" spans="1:13">
      <c r="A1164" s="4"/>
      <c r="B1164" s="106"/>
      <c r="C1164" s="4"/>
      <c r="D1164" s="150"/>
      <c r="E1164" s="106"/>
      <c r="F1164" s="94"/>
      <c r="G1164" s="150"/>
      <c r="H1164" s="106"/>
      <c r="I1164" s="106"/>
      <c r="J1164" s="8"/>
      <c r="K1164" s="5"/>
      <c r="L1164" s="8"/>
      <c r="M1164" s="5"/>
    </row>
    <row r="1165" spans="1:13">
      <c r="A1165" s="4"/>
      <c r="B1165" s="106"/>
      <c r="C1165" s="4"/>
      <c r="D1165" s="150"/>
      <c r="E1165" s="106"/>
      <c r="F1165" s="94"/>
      <c r="G1165" s="150"/>
      <c r="H1165" s="106"/>
      <c r="I1165" s="106"/>
      <c r="J1165" s="8"/>
      <c r="K1165" s="5"/>
      <c r="L1165" s="8"/>
      <c r="M1165" s="5"/>
    </row>
    <row r="1166" spans="1:13">
      <c r="A1166" s="4"/>
      <c r="B1166" s="106"/>
      <c r="C1166" s="4"/>
      <c r="D1166" s="150"/>
      <c r="E1166" s="106"/>
      <c r="F1166" s="94"/>
      <c r="G1166" s="150"/>
      <c r="H1166" s="106"/>
      <c r="I1166" s="106"/>
      <c r="J1166" s="8"/>
      <c r="K1166" s="5"/>
      <c r="L1166" s="8"/>
      <c r="M1166" s="5"/>
    </row>
    <row r="1167" spans="1:13">
      <c r="A1167" s="4"/>
      <c r="B1167" s="106"/>
      <c r="C1167" s="4"/>
      <c r="D1167" s="150"/>
      <c r="E1167" s="106"/>
      <c r="F1167" s="94"/>
      <c r="G1167" s="150"/>
      <c r="H1167" s="106"/>
      <c r="I1167" s="106"/>
      <c r="J1167" s="8"/>
      <c r="K1167" s="5"/>
      <c r="L1167" s="8"/>
      <c r="M1167" s="5"/>
    </row>
    <row r="1168" spans="1:13">
      <c r="A1168" s="4"/>
      <c r="B1168" s="106"/>
      <c r="C1168" s="4"/>
      <c r="D1168" s="150"/>
      <c r="E1168" s="106"/>
      <c r="F1168" s="94"/>
      <c r="G1168" s="150"/>
      <c r="H1168" s="106"/>
      <c r="I1168" s="106"/>
      <c r="J1168" s="8"/>
      <c r="K1168" s="5"/>
      <c r="L1168" s="8"/>
      <c r="M1168" s="5"/>
    </row>
    <row r="1169" spans="1:13">
      <c r="A1169" s="4"/>
      <c r="B1169" s="106"/>
      <c r="C1169" s="4"/>
      <c r="D1169" s="150"/>
      <c r="E1169" s="106"/>
      <c r="F1169" s="94"/>
      <c r="G1169" s="150"/>
      <c r="H1169" s="106"/>
      <c r="I1169" s="106"/>
      <c r="J1169" s="8"/>
      <c r="K1169" s="5"/>
      <c r="L1169" s="8"/>
      <c r="M1169" s="5"/>
    </row>
    <row r="1170" spans="1:13">
      <c r="A1170" s="4"/>
      <c r="B1170" s="106"/>
      <c r="C1170" s="4"/>
      <c r="D1170" s="150"/>
      <c r="E1170" s="106"/>
      <c r="F1170" s="94"/>
      <c r="G1170" s="150"/>
      <c r="H1170" s="106"/>
      <c r="I1170" s="106"/>
      <c r="J1170" s="8"/>
      <c r="K1170" s="5"/>
      <c r="L1170" s="8"/>
      <c r="M1170" s="5"/>
    </row>
    <row r="1171" spans="1:13">
      <c r="A1171" s="4"/>
      <c r="B1171" s="106"/>
      <c r="C1171" s="4"/>
      <c r="D1171" s="150"/>
      <c r="E1171" s="106"/>
      <c r="F1171" s="94"/>
      <c r="G1171" s="150"/>
      <c r="H1171" s="106"/>
      <c r="I1171" s="106"/>
      <c r="J1171" s="8"/>
      <c r="K1171" s="5"/>
      <c r="L1171" s="8"/>
      <c r="M1171" s="5"/>
    </row>
    <row r="1172" spans="1:13">
      <c r="A1172" s="4"/>
      <c r="B1172" s="106"/>
      <c r="C1172" s="4"/>
      <c r="D1172" s="150"/>
      <c r="E1172" s="106"/>
      <c r="F1172" s="94"/>
      <c r="G1172" s="150"/>
      <c r="H1172" s="106"/>
      <c r="I1172" s="106"/>
      <c r="J1172" s="8"/>
      <c r="K1172" s="5"/>
      <c r="L1172" s="8"/>
      <c r="M1172" s="5"/>
    </row>
    <row r="1173" spans="1:13">
      <c r="A1173" s="4"/>
      <c r="B1173" s="106"/>
      <c r="C1173" s="4"/>
      <c r="D1173" s="150"/>
      <c r="E1173" s="106"/>
      <c r="F1173" s="94"/>
      <c r="G1173" s="150"/>
      <c r="H1173" s="106"/>
      <c r="I1173" s="106"/>
      <c r="J1173" s="8"/>
      <c r="K1173" s="5"/>
      <c r="L1173" s="8"/>
      <c r="M1173" s="5"/>
    </row>
    <row r="1174" spans="1:13">
      <c r="A1174" s="4"/>
      <c r="B1174" s="106"/>
      <c r="C1174" s="4"/>
      <c r="D1174" s="150"/>
      <c r="E1174" s="106"/>
      <c r="F1174" s="94"/>
      <c r="G1174" s="150"/>
      <c r="H1174" s="106"/>
      <c r="I1174" s="106"/>
      <c r="J1174" s="8"/>
      <c r="K1174" s="5"/>
      <c r="L1174" s="8"/>
      <c r="M1174" s="5"/>
    </row>
    <row r="1175" spans="1:13">
      <c r="A1175" s="4"/>
      <c r="B1175" s="106"/>
      <c r="C1175" s="4"/>
      <c r="D1175" s="150"/>
      <c r="E1175" s="106"/>
      <c r="F1175" s="94"/>
      <c r="G1175" s="150"/>
      <c r="H1175" s="106"/>
      <c r="I1175" s="106"/>
      <c r="J1175" s="8"/>
      <c r="K1175" s="5"/>
      <c r="L1175" s="8"/>
      <c r="M1175" s="5"/>
    </row>
    <row r="1176" spans="1:13">
      <c r="A1176" s="4"/>
      <c r="B1176" s="106"/>
      <c r="C1176" s="4"/>
      <c r="D1176" s="150"/>
      <c r="E1176" s="106"/>
      <c r="F1176" s="94"/>
      <c r="G1176" s="150"/>
      <c r="H1176" s="106"/>
      <c r="I1176" s="106"/>
      <c r="J1176" s="8"/>
      <c r="K1176" s="5"/>
      <c r="L1176" s="8"/>
      <c r="M1176" s="5"/>
    </row>
    <row r="1177" spans="1:13">
      <c r="A1177" s="4"/>
      <c r="B1177" s="106"/>
      <c r="C1177" s="4"/>
      <c r="D1177" s="150"/>
      <c r="E1177" s="106"/>
      <c r="F1177" s="94"/>
      <c r="G1177" s="150"/>
      <c r="H1177" s="106"/>
      <c r="I1177" s="106"/>
      <c r="J1177" s="8"/>
      <c r="K1177" s="5"/>
      <c r="L1177" s="8"/>
      <c r="M1177" s="5"/>
    </row>
    <row r="1178" spans="1:13">
      <c r="A1178" s="4"/>
      <c r="B1178" s="106"/>
      <c r="C1178" s="4"/>
      <c r="D1178" s="150"/>
      <c r="E1178" s="106"/>
      <c r="F1178" s="94"/>
      <c r="G1178" s="150"/>
      <c r="H1178" s="106"/>
      <c r="I1178" s="106"/>
      <c r="J1178" s="8"/>
      <c r="K1178" s="5"/>
      <c r="L1178" s="8"/>
      <c r="M1178" s="5"/>
    </row>
    <row r="1179" spans="1:13">
      <c r="A1179" s="4"/>
      <c r="B1179" s="106"/>
      <c r="C1179" s="4"/>
      <c r="D1179" s="150"/>
      <c r="E1179" s="106"/>
      <c r="F1179" s="94"/>
      <c r="G1179" s="150"/>
      <c r="H1179" s="106"/>
      <c r="I1179" s="106"/>
      <c r="J1179" s="8"/>
      <c r="K1179" s="5"/>
      <c r="L1179" s="8"/>
      <c r="M1179" s="5"/>
    </row>
    <row r="1180" spans="1:13">
      <c r="A1180" s="4"/>
      <c r="B1180" s="106"/>
      <c r="C1180" s="4"/>
      <c r="D1180" s="150"/>
      <c r="E1180" s="106"/>
      <c r="F1180" s="94"/>
      <c r="G1180" s="150"/>
      <c r="H1180" s="106"/>
      <c r="I1180" s="106"/>
      <c r="J1180" s="8"/>
      <c r="K1180" s="5"/>
      <c r="L1180" s="8"/>
      <c r="M1180" s="5"/>
    </row>
    <row r="1181" spans="1:13">
      <c r="A1181" s="4"/>
      <c r="B1181" s="106"/>
      <c r="C1181" s="4"/>
      <c r="D1181" s="150"/>
      <c r="E1181" s="106"/>
      <c r="F1181" s="94"/>
      <c r="G1181" s="150"/>
      <c r="H1181" s="106"/>
      <c r="I1181" s="106"/>
      <c r="J1181" s="8"/>
      <c r="K1181" s="5"/>
      <c r="L1181" s="8"/>
      <c r="M1181" s="5"/>
    </row>
    <row r="1182" spans="1:13">
      <c r="A1182" s="4"/>
      <c r="B1182" s="106"/>
      <c r="C1182" s="4"/>
      <c r="D1182" s="150"/>
      <c r="E1182" s="106"/>
      <c r="F1182" s="94"/>
      <c r="G1182" s="150"/>
      <c r="H1182" s="106"/>
      <c r="I1182" s="106"/>
      <c r="J1182" s="8"/>
      <c r="K1182" s="5"/>
      <c r="L1182" s="8"/>
      <c r="M1182" s="5"/>
    </row>
    <row r="1183" spans="1:13">
      <c r="A1183" s="4"/>
      <c r="B1183" s="106"/>
      <c r="C1183" s="4"/>
      <c r="D1183" s="150"/>
      <c r="E1183" s="106"/>
      <c r="F1183" s="94"/>
      <c r="G1183" s="150"/>
      <c r="H1183" s="106"/>
      <c r="I1183" s="106"/>
      <c r="J1183" s="8"/>
      <c r="K1183" s="5"/>
      <c r="L1183" s="8"/>
      <c r="M1183" s="5"/>
    </row>
    <row r="1184" spans="1:13">
      <c r="A1184" s="4"/>
      <c r="B1184" s="106"/>
      <c r="C1184" s="4"/>
      <c r="D1184" s="150"/>
      <c r="E1184" s="106"/>
      <c r="F1184" s="94"/>
      <c r="G1184" s="150"/>
      <c r="H1184" s="106"/>
      <c r="I1184" s="106"/>
      <c r="J1184" s="8"/>
      <c r="K1184" s="5"/>
      <c r="L1184" s="8"/>
      <c r="M1184" s="5"/>
    </row>
    <row r="1185" spans="1:13">
      <c r="A1185" s="4"/>
      <c r="B1185" s="106"/>
      <c r="C1185" s="4"/>
      <c r="D1185" s="150"/>
      <c r="E1185" s="106"/>
      <c r="F1185" s="94"/>
      <c r="G1185" s="150"/>
      <c r="H1185" s="106"/>
      <c r="I1185" s="106"/>
      <c r="J1185" s="8"/>
      <c r="K1185" s="5"/>
      <c r="L1185" s="8"/>
      <c r="M1185" s="5"/>
    </row>
    <row r="1186" spans="1:13">
      <c r="A1186" s="4"/>
      <c r="B1186" s="106"/>
      <c r="C1186" s="4"/>
      <c r="D1186" s="150"/>
      <c r="E1186" s="106"/>
      <c r="F1186" s="94"/>
      <c r="G1186" s="150"/>
      <c r="H1186" s="106"/>
      <c r="I1186" s="106"/>
      <c r="J1186" s="8"/>
      <c r="K1186" s="5"/>
      <c r="L1186" s="8"/>
      <c r="M1186" s="5"/>
    </row>
    <row r="1187" spans="1:13">
      <c r="A1187" s="4"/>
      <c r="B1187" s="106"/>
      <c r="C1187" s="4"/>
      <c r="D1187" s="150"/>
      <c r="E1187" s="106"/>
      <c r="F1187" s="94"/>
      <c r="G1187" s="150"/>
      <c r="H1187" s="106"/>
      <c r="I1187" s="106"/>
      <c r="J1187" s="8"/>
      <c r="K1187" s="5"/>
      <c r="L1187" s="8"/>
      <c r="M1187" s="5"/>
    </row>
    <row r="1188" spans="1:13">
      <c r="A1188" s="4"/>
      <c r="B1188" s="106"/>
      <c r="C1188" s="4"/>
      <c r="D1188" s="150"/>
      <c r="E1188" s="106"/>
      <c r="F1188" s="94"/>
      <c r="G1188" s="150"/>
      <c r="H1188" s="106"/>
      <c r="I1188" s="106"/>
      <c r="J1188" s="8"/>
      <c r="K1188" s="5"/>
      <c r="L1188" s="8"/>
      <c r="M1188" s="5"/>
    </row>
    <row r="1189" spans="1:13">
      <c r="A1189" s="4"/>
      <c r="B1189" s="106"/>
      <c r="C1189" s="4"/>
      <c r="D1189" s="150"/>
      <c r="E1189" s="106"/>
      <c r="F1189" s="94"/>
      <c r="G1189" s="150"/>
      <c r="H1189" s="106"/>
      <c r="I1189" s="106"/>
      <c r="J1189" s="8"/>
      <c r="K1189" s="5"/>
      <c r="L1189" s="8"/>
      <c r="M1189" s="5"/>
    </row>
    <row r="1190" spans="1:13">
      <c r="A1190" s="4"/>
      <c r="B1190" s="106"/>
      <c r="C1190" s="4"/>
      <c r="D1190" s="150"/>
      <c r="E1190" s="106"/>
      <c r="F1190" s="94"/>
      <c r="G1190" s="150"/>
      <c r="H1190" s="106"/>
      <c r="I1190" s="106"/>
      <c r="J1190" s="8"/>
      <c r="K1190" s="5"/>
      <c r="L1190" s="8"/>
      <c r="M1190" s="5"/>
    </row>
    <row r="1191" spans="1:13">
      <c r="A1191" s="4"/>
      <c r="B1191" s="106"/>
      <c r="C1191" s="4"/>
      <c r="D1191" s="150"/>
      <c r="E1191" s="106"/>
      <c r="F1191" s="94"/>
      <c r="G1191" s="150"/>
      <c r="H1191" s="106"/>
      <c r="I1191" s="106"/>
      <c r="J1191" s="8"/>
      <c r="K1191" s="5"/>
      <c r="L1191" s="8"/>
      <c r="M1191" s="5"/>
    </row>
    <row r="1192" spans="1:13">
      <c r="A1192" s="4"/>
      <c r="B1192" s="106"/>
      <c r="C1192" s="4"/>
      <c r="D1192" s="150"/>
      <c r="E1192" s="106"/>
      <c r="F1192" s="94"/>
      <c r="G1192" s="150"/>
      <c r="H1192" s="106"/>
      <c r="I1192" s="106"/>
      <c r="J1192" s="8"/>
      <c r="K1192" s="5"/>
      <c r="L1192" s="8"/>
      <c r="M1192" s="5"/>
    </row>
    <row r="1193" spans="1:13">
      <c r="A1193" s="4"/>
      <c r="B1193" s="106"/>
      <c r="C1193" s="4"/>
      <c r="D1193" s="150"/>
      <c r="E1193" s="106"/>
      <c r="F1193" s="94"/>
      <c r="G1193" s="150"/>
      <c r="H1193" s="106"/>
      <c r="I1193" s="106"/>
      <c r="J1193" s="8"/>
      <c r="K1193" s="5"/>
      <c r="L1193" s="8"/>
      <c r="M1193" s="5"/>
    </row>
    <row r="1194" spans="1:13">
      <c r="A1194" s="4"/>
      <c r="B1194" s="106"/>
      <c r="C1194" s="4"/>
      <c r="D1194" s="150"/>
      <c r="E1194" s="106"/>
      <c r="F1194" s="94"/>
      <c r="G1194" s="150"/>
      <c r="H1194" s="106"/>
      <c r="I1194" s="106"/>
      <c r="J1194" s="8"/>
      <c r="K1194" s="5"/>
      <c r="L1194" s="8"/>
      <c r="M1194" s="5"/>
    </row>
    <row r="1195" spans="1:13">
      <c r="A1195" s="4"/>
      <c r="B1195" s="106"/>
      <c r="C1195" s="4"/>
      <c r="D1195" s="150"/>
      <c r="E1195" s="106"/>
      <c r="F1195" s="94"/>
      <c r="G1195" s="150"/>
      <c r="H1195" s="106"/>
      <c r="I1195" s="106"/>
      <c r="J1195" s="8"/>
      <c r="K1195" s="5"/>
      <c r="L1195" s="8"/>
      <c r="M1195" s="5"/>
    </row>
    <row r="1196" spans="1:13">
      <c r="A1196" s="4"/>
      <c r="B1196" s="106"/>
      <c r="C1196" s="4"/>
      <c r="D1196" s="150"/>
      <c r="E1196" s="106"/>
      <c r="F1196" s="94"/>
      <c r="G1196" s="150"/>
      <c r="H1196" s="106"/>
      <c r="I1196" s="106"/>
      <c r="J1196" s="8"/>
      <c r="K1196" s="5"/>
      <c r="L1196" s="8"/>
      <c r="M1196" s="5"/>
    </row>
    <row r="1197" spans="1:13">
      <c r="A1197" s="4"/>
      <c r="B1197" s="106"/>
      <c r="C1197" s="4"/>
      <c r="D1197" s="150"/>
      <c r="E1197" s="106"/>
      <c r="F1197" s="94"/>
      <c r="G1197" s="150"/>
      <c r="H1197" s="106"/>
      <c r="I1197" s="106"/>
      <c r="J1197" s="8"/>
      <c r="K1197" s="5"/>
      <c r="L1197" s="8"/>
      <c r="M1197" s="5"/>
    </row>
    <row r="1198" spans="1:13">
      <c r="A1198" s="4"/>
      <c r="B1198" s="106"/>
      <c r="C1198" s="4"/>
      <c r="D1198" s="150"/>
      <c r="E1198" s="106"/>
      <c r="F1198" s="94"/>
      <c r="G1198" s="150"/>
      <c r="H1198" s="106"/>
      <c r="I1198" s="106"/>
      <c r="J1198" s="8"/>
      <c r="K1198" s="5"/>
      <c r="L1198" s="8"/>
      <c r="M1198" s="5"/>
    </row>
    <row r="1199" spans="1:13">
      <c r="A1199" s="4"/>
      <c r="B1199" s="106"/>
      <c r="C1199" s="4"/>
      <c r="D1199" s="150"/>
      <c r="E1199" s="106"/>
      <c r="F1199" s="94"/>
      <c r="G1199" s="150"/>
      <c r="H1199" s="106"/>
      <c r="I1199" s="106"/>
      <c r="J1199" s="8"/>
      <c r="K1199" s="5"/>
      <c r="L1199" s="8"/>
      <c r="M1199" s="5"/>
    </row>
    <row r="1200" spans="1:13">
      <c r="A1200" s="4"/>
      <c r="B1200" s="106"/>
      <c r="C1200" s="4"/>
      <c r="D1200" s="150"/>
      <c r="E1200" s="106"/>
      <c r="F1200" s="94"/>
      <c r="G1200" s="150"/>
      <c r="H1200" s="106"/>
      <c r="I1200" s="106"/>
      <c r="J1200" s="8"/>
      <c r="K1200" s="5"/>
      <c r="L1200" s="8"/>
      <c r="M1200" s="5"/>
    </row>
    <row r="1201" spans="1:13">
      <c r="A1201" s="4"/>
      <c r="B1201" s="106"/>
      <c r="C1201" s="4"/>
      <c r="D1201" s="150"/>
      <c r="E1201" s="106"/>
      <c r="F1201" s="94"/>
      <c r="G1201" s="150"/>
      <c r="H1201" s="106"/>
      <c r="I1201" s="106"/>
      <c r="J1201" s="8"/>
      <c r="K1201" s="5"/>
      <c r="L1201" s="8"/>
      <c r="M1201" s="5"/>
    </row>
    <row r="1202" spans="1:13">
      <c r="A1202" s="4"/>
      <c r="B1202" s="106"/>
      <c r="C1202" s="4"/>
      <c r="D1202" s="150"/>
      <c r="E1202" s="106"/>
      <c r="F1202" s="94"/>
      <c r="G1202" s="150"/>
      <c r="H1202" s="106"/>
      <c r="I1202" s="106"/>
      <c r="J1202" s="8"/>
      <c r="K1202" s="5"/>
      <c r="L1202" s="8"/>
      <c r="M1202" s="5"/>
    </row>
    <row r="1203" spans="1:13">
      <c r="A1203" s="4"/>
      <c r="B1203" s="106"/>
      <c r="C1203" s="4"/>
      <c r="D1203" s="150"/>
      <c r="E1203" s="106"/>
      <c r="F1203" s="94"/>
      <c r="G1203" s="150"/>
      <c r="H1203" s="106"/>
      <c r="I1203" s="106"/>
      <c r="J1203" s="8"/>
      <c r="K1203" s="5"/>
      <c r="L1203" s="8"/>
      <c r="M1203" s="5"/>
    </row>
    <row r="1204" spans="1:13">
      <c r="A1204" s="4"/>
      <c r="B1204" s="106"/>
      <c r="C1204" s="4"/>
      <c r="D1204" s="150"/>
      <c r="E1204" s="106"/>
      <c r="F1204" s="94"/>
      <c r="G1204" s="150"/>
      <c r="H1204" s="106"/>
      <c r="I1204" s="106"/>
      <c r="J1204" s="8"/>
      <c r="K1204" s="5"/>
      <c r="L1204" s="8"/>
      <c r="M1204" s="5"/>
    </row>
    <row r="1205" spans="1:13">
      <c r="A1205" s="4"/>
      <c r="B1205" s="106"/>
      <c r="C1205" s="4"/>
      <c r="D1205" s="150"/>
      <c r="E1205" s="106"/>
      <c r="F1205" s="94"/>
      <c r="G1205" s="150"/>
      <c r="H1205" s="106"/>
      <c r="I1205" s="106"/>
      <c r="J1205" s="8"/>
      <c r="K1205" s="5"/>
      <c r="L1205" s="8"/>
      <c r="M1205" s="5"/>
    </row>
    <row r="1206" spans="1:13">
      <c r="A1206" s="4"/>
      <c r="B1206" s="106"/>
      <c r="C1206" s="4"/>
      <c r="D1206" s="150"/>
      <c r="E1206" s="106"/>
      <c r="F1206" s="94"/>
      <c r="G1206" s="150"/>
      <c r="H1206" s="106"/>
      <c r="I1206" s="106"/>
      <c r="J1206" s="8"/>
      <c r="K1206" s="5"/>
      <c r="L1206" s="8"/>
      <c r="M1206" s="5"/>
    </row>
    <row r="1207" spans="1:13">
      <c r="A1207" s="4"/>
      <c r="B1207" s="106"/>
      <c r="C1207" s="4"/>
      <c r="D1207" s="150"/>
      <c r="E1207" s="106"/>
      <c r="F1207" s="94"/>
      <c r="G1207" s="150"/>
      <c r="H1207" s="106"/>
      <c r="I1207" s="106"/>
      <c r="J1207" s="8"/>
      <c r="K1207" s="5"/>
      <c r="L1207" s="8"/>
      <c r="M1207" s="5"/>
    </row>
    <row r="1208" spans="1:13">
      <c r="A1208" s="4"/>
      <c r="B1208" s="106"/>
      <c r="C1208" s="4"/>
      <c r="D1208" s="150"/>
      <c r="E1208" s="106"/>
      <c r="F1208" s="94"/>
      <c r="G1208" s="150"/>
      <c r="H1208" s="106"/>
      <c r="I1208" s="106"/>
      <c r="J1208" s="8"/>
      <c r="K1208" s="5"/>
      <c r="L1208" s="8"/>
      <c r="M1208" s="5"/>
    </row>
    <row r="1209" spans="1:13">
      <c r="A1209" s="4"/>
      <c r="B1209" s="106"/>
      <c r="C1209" s="4"/>
      <c r="D1209" s="150"/>
      <c r="E1209" s="106"/>
      <c r="F1209" s="94"/>
      <c r="G1209" s="150"/>
      <c r="H1209" s="106"/>
      <c r="I1209" s="106"/>
      <c r="J1209" s="8"/>
      <c r="K1209" s="5"/>
      <c r="L1209" s="8"/>
      <c r="M1209" s="5"/>
    </row>
    <row r="1210" spans="1:13">
      <c r="A1210" s="4"/>
      <c r="B1210" s="106"/>
      <c r="C1210" s="4"/>
      <c r="D1210" s="150"/>
      <c r="E1210" s="106"/>
      <c r="F1210" s="94"/>
      <c r="G1210" s="150"/>
      <c r="H1210" s="106"/>
      <c r="I1210" s="106"/>
      <c r="J1210" s="8"/>
      <c r="K1210" s="5"/>
      <c r="L1210" s="8"/>
      <c r="M1210" s="5"/>
    </row>
    <row r="1211" spans="1:13">
      <c r="A1211" s="4"/>
      <c r="B1211" s="106"/>
      <c r="C1211" s="4"/>
      <c r="D1211" s="150"/>
      <c r="E1211" s="106"/>
      <c r="F1211" s="94"/>
      <c r="G1211" s="150"/>
      <c r="H1211" s="106"/>
      <c r="I1211" s="106"/>
      <c r="J1211" s="8"/>
      <c r="K1211" s="5"/>
      <c r="L1211" s="8"/>
      <c r="M1211" s="5"/>
    </row>
    <row r="1212" spans="1:13">
      <c r="A1212" s="4"/>
      <c r="B1212" s="106"/>
      <c r="C1212" s="4"/>
      <c r="D1212" s="150"/>
      <c r="E1212" s="106"/>
      <c r="F1212" s="94"/>
      <c r="G1212" s="150"/>
      <c r="H1212" s="106"/>
      <c r="I1212" s="106"/>
      <c r="J1212" s="8"/>
      <c r="K1212" s="5"/>
      <c r="L1212" s="8"/>
      <c r="M1212" s="5"/>
    </row>
    <row r="1213" spans="1:13">
      <c r="A1213" s="4"/>
      <c r="B1213" s="106"/>
      <c r="C1213" s="4"/>
      <c r="D1213" s="150"/>
      <c r="E1213" s="106"/>
      <c r="F1213" s="94"/>
      <c r="G1213" s="150"/>
      <c r="H1213" s="106"/>
      <c r="I1213" s="106"/>
      <c r="J1213" s="8"/>
      <c r="K1213" s="5"/>
      <c r="L1213" s="8"/>
      <c r="M1213" s="5"/>
    </row>
    <row r="1214" spans="1:13">
      <c r="A1214" s="4"/>
      <c r="B1214" s="106"/>
      <c r="C1214" s="4"/>
      <c r="D1214" s="150"/>
      <c r="E1214" s="106"/>
      <c r="F1214" s="94"/>
      <c r="G1214" s="150"/>
      <c r="H1214" s="106"/>
      <c r="I1214" s="106"/>
      <c r="J1214" s="8"/>
      <c r="K1214" s="5"/>
      <c r="L1214" s="8"/>
      <c r="M1214" s="5"/>
    </row>
    <row r="1215" spans="1:13">
      <c r="A1215" s="4"/>
      <c r="B1215" s="106"/>
      <c r="C1215" s="4"/>
      <c r="D1215" s="150"/>
      <c r="E1215" s="106"/>
      <c r="F1215" s="94"/>
      <c r="G1215" s="150"/>
      <c r="H1215" s="106"/>
      <c r="I1215" s="106"/>
      <c r="J1215" s="8"/>
      <c r="K1215" s="5"/>
      <c r="L1215" s="8"/>
      <c r="M1215" s="5"/>
    </row>
    <row r="1216" spans="1:13">
      <c r="A1216" s="4"/>
      <c r="B1216" s="106"/>
      <c r="C1216" s="4"/>
      <c r="D1216" s="150"/>
      <c r="E1216" s="106"/>
      <c r="F1216" s="94"/>
      <c r="G1216" s="150"/>
      <c r="H1216" s="106"/>
      <c r="I1216" s="106"/>
      <c r="J1216" s="8"/>
      <c r="K1216" s="5"/>
      <c r="L1216" s="8"/>
      <c r="M1216" s="5"/>
    </row>
    <row r="1217" spans="1:13">
      <c r="A1217" s="4"/>
      <c r="B1217" s="106"/>
      <c r="C1217" s="4"/>
      <c r="D1217" s="150"/>
      <c r="E1217" s="106"/>
      <c r="F1217" s="94"/>
      <c r="G1217" s="150"/>
      <c r="H1217" s="106"/>
      <c r="I1217" s="106"/>
      <c r="J1217" s="8"/>
      <c r="K1217" s="5"/>
      <c r="L1217" s="8"/>
      <c r="M1217" s="5"/>
    </row>
    <row r="1218" spans="1:13">
      <c r="A1218" s="4"/>
      <c r="B1218" s="106"/>
      <c r="C1218" s="4"/>
      <c r="D1218" s="150"/>
      <c r="E1218" s="106"/>
      <c r="F1218" s="94"/>
      <c r="G1218" s="150"/>
      <c r="H1218" s="106"/>
      <c r="I1218" s="106"/>
      <c r="J1218" s="8"/>
      <c r="K1218" s="5"/>
      <c r="L1218" s="8"/>
      <c r="M1218" s="5"/>
    </row>
    <row r="1219" spans="1:13">
      <c r="A1219" s="4"/>
      <c r="B1219" s="106"/>
      <c r="C1219" s="4"/>
      <c r="D1219" s="150"/>
      <c r="E1219" s="106"/>
      <c r="F1219" s="94"/>
      <c r="G1219" s="150"/>
      <c r="H1219" s="106"/>
      <c r="I1219" s="106"/>
      <c r="J1219" s="8"/>
      <c r="K1219" s="5"/>
      <c r="L1219" s="8"/>
      <c r="M1219" s="5"/>
    </row>
    <row r="1220" spans="1:13">
      <c r="A1220" s="4"/>
      <c r="B1220" s="106"/>
      <c r="C1220" s="4"/>
      <c r="D1220" s="150"/>
      <c r="E1220" s="106"/>
      <c r="F1220" s="94"/>
      <c r="G1220" s="150"/>
      <c r="H1220" s="106"/>
      <c r="I1220" s="106"/>
      <c r="J1220" s="8"/>
      <c r="K1220" s="5"/>
      <c r="L1220" s="8"/>
      <c r="M1220" s="5"/>
    </row>
    <row r="1221" spans="1:13">
      <c r="A1221" s="4"/>
      <c r="B1221" s="106"/>
      <c r="C1221" s="4"/>
      <c r="D1221" s="150"/>
      <c r="E1221" s="106"/>
      <c r="F1221" s="94"/>
      <c r="G1221" s="150"/>
      <c r="H1221" s="106"/>
      <c r="I1221" s="106"/>
      <c r="J1221" s="8"/>
      <c r="K1221" s="5"/>
      <c r="L1221" s="8"/>
      <c r="M1221" s="5"/>
    </row>
    <row r="1222" spans="1:13">
      <c r="A1222" s="4"/>
      <c r="B1222" s="106"/>
      <c r="C1222" s="4"/>
      <c r="D1222" s="150"/>
      <c r="E1222" s="106"/>
      <c r="F1222" s="94"/>
      <c r="G1222" s="150"/>
      <c r="H1222" s="106"/>
      <c r="I1222" s="106"/>
      <c r="J1222" s="8"/>
      <c r="K1222" s="5"/>
      <c r="L1222" s="8"/>
      <c r="M1222" s="5"/>
    </row>
    <row r="1223" spans="1:13">
      <c r="A1223" s="4"/>
      <c r="B1223" s="106"/>
      <c r="C1223" s="4"/>
      <c r="D1223" s="150"/>
      <c r="E1223" s="106"/>
      <c r="F1223" s="94"/>
      <c r="G1223" s="150"/>
      <c r="H1223" s="106"/>
      <c r="I1223" s="106"/>
      <c r="J1223" s="8"/>
      <c r="K1223" s="5"/>
      <c r="L1223" s="8"/>
      <c r="M1223" s="5"/>
    </row>
    <row r="1224" spans="1:13">
      <c r="A1224" s="4"/>
      <c r="B1224" s="106"/>
      <c r="C1224" s="4"/>
      <c r="D1224" s="150"/>
      <c r="E1224" s="106"/>
      <c r="F1224" s="94"/>
      <c r="G1224" s="150"/>
      <c r="H1224" s="106"/>
      <c r="I1224" s="106"/>
      <c r="J1224" s="8"/>
      <c r="K1224" s="5"/>
      <c r="L1224" s="8"/>
      <c r="M1224" s="5"/>
    </row>
    <row r="1225" spans="1:13">
      <c r="A1225" s="4"/>
      <c r="B1225" s="106"/>
      <c r="C1225" s="4"/>
      <c r="D1225" s="150"/>
      <c r="E1225" s="106"/>
      <c r="F1225" s="94"/>
      <c r="G1225" s="150"/>
      <c r="H1225" s="106"/>
      <c r="I1225" s="106"/>
      <c r="J1225" s="8"/>
      <c r="K1225" s="5"/>
      <c r="L1225" s="8"/>
      <c r="M1225" s="5"/>
    </row>
    <row r="1226" spans="1:13">
      <c r="A1226" s="4"/>
      <c r="B1226" s="106"/>
      <c r="C1226" s="4"/>
      <c r="D1226" s="150"/>
      <c r="E1226" s="106"/>
      <c r="F1226" s="94"/>
      <c r="G1226" s="150"/>
      <c r="H1226" s="106"/>
      <c r="I1226" s="106"/>
      <c r="J1226" s="8"/>
      <c r="K1226" s="5"/>
      <c r="L1226" s="8"/>
      <c r="M1226" s="5"/>
    </row>
    <row r="1227" spans="1:13">
      <c r="A1227" s="4"/>
      <c r="B1227" s="106"/>
      <c r="C1227" s="4"/>
      <c r="D1227" s="150"/>
      <c r="E1227" s="106"/>
      <c r="F1227" s="94"/>
      <c r="G1227" s="150"/>
      <c r="H1227" s="106"/>
      <c r="I1227" s="106"/>
      <c r="J1227" s="8"/>
      <c r="K1227" s="5"/>
      <c r="L1227" s="8"/>
      <c r="M1227" s="5"/>
    </row>
    <row r="1228" spans="1:13">
      <c r="A1228" s="4"/>
      <c r="B1228" s="106"/>
      <c r="C1228" s="4"/>
      <c r="D1228" s="150"/>
      <c r="E1228" s="106"/>
      <c r="F1228" s="94"/>
      <c r="G1228" s="150"/>
      <c r="H1228" s="106"/>
      <c r="I1228" s="106"/>
      <c r="J1228" s="8"/>
      <c r="K1228" s="5"/>
      <c r="L1228" s="8"/>
      <c r="M1228" s="5"/>
    </row>
    <row r="1229" spans="1:13">
      <c r="A1229" s="4"/>
      <c r="B1229" s="106"/>
      <c r="C1229" s="4"/>
      <c r="D1229" s="150"/>
      <c r="E1229" s="106"/>
      <c r="F1229" s="94"/>
      <c r="G1229" s="150"/>
      <c r="H1229" s="106"/>
      <c r="I1229" s="106"/>
      <c r="J1229" s="8"/>
      <c r="K1229" s="5"/>
      <c r="L1229" s="8"/>
      <c r="M1229" s="5"/>
    </row>
    <row r="1230" spans="1:13">
      <c r="A1230" s="4"/>
      <c r="B1230" s="106"/>
      <c r="C1230" s="4"/>
      <c r="D1230" s="150"/>
      <c r="E1230" s="106"/>
      <c r="F1230" s="94"/>
      <c r="G1230" s="150"/>
      <c r="H1230" s="106"/>
      <c r="I1230" s="106"/>
      <c r="J1230" s="8"/>
      <c r="K1230" s="5"/>
      <c r="L1230" s="8"/>
      <c r="M1230" s="5"/>
    </row>
    <row r="1231" spans="1:13">
      <c r="A1231" s="4"/>
      <c r="B1231" s="106"/>
      <c r="C1231" s="4"/>
      <c r="D1231" s="150"/>
      <c r="E1231" s="106"/>
      <c r="F1231" s="94"/>
      <c r="G1231" s="150"/>
      <c r="H1231" s="106"/>
      <c r="I1231" s="106"/>
      <c r="J1231" s="8"/>
      <c r="K1231" s="5"/>
      <c r="L1231" s="8"/>
      <c r="M1231" s="5"/>
    </row>
    <row r="1232" spans="1:13">
      <c r="A1232" s="4"/>
      <c r="B1232" s="106"/>
      <c r="C1232" s="4"/>
      <c r="D1232" s="150"/>
      <c r="E1232" s="106"/>
      <c r="F1232" s="94"/>
      <c r="G1232" s="150"/>
      <c r="H1232" s="106"/>
      <c r="I1232" s="106"/>
      <c r="J1232" s="8"/>
      <c r="K1232" s="5"/>
      <c r="L1232" s="8"/>
      <c r="M1232" s="5"/>
    </row>
    <row r="1233" spans="1:13">
      <c r="A1233" s="4"/>
      <c r="B1233" s="106"/>
      <c r="C1233" s="4"/>
      <c r="D1233" s="150"/>
      <c r="E1233" s="106"/>
      <c r="F1233" s="94"/>
      <c r="G1233" s="150"/>
      <c r="H1233" s="106"/>
      <c r="I1233" s="106"/>
      <c r="J1233" s="8"/>
      <c r="K1233" s="5"/>
      <c r="L1233" s="8"/>
      <c r="M1233" s="5"/>
    </row>
    <row r="1234" spans="1:13">
      <c r="A1234" s="4"/>
      <c r="B1234" s="106"/>
      <c r="C1234" s="4"/>
      <c r="D1234" s="150"/>
      <c r="E1234" s="106"/>
      <c r="F1234" s="94"/>
      <c r="G1234" s="150"/>
      <c r="H1234" s="106"/>
      <c r="I1234" s="106"/>
      <c r="J1234" s="8"/>
      <c r="K1234" s="5"/>
      <c r="L1234" s="8"/>
      <c r="M1234" s="5"/>
    </row>
    <row r="1235" spans="1:13">
      <c r="A1235" s="4"/>
      <c r="B1235" s="106"/>
      <c r="C1235" s="4"/>
      <c r="D1235" s="150"/>
      <c r="E1235" s="106"/>
      <c r="F1235" s="94"/>
      <c r="G1235" s="150"/>
      <c r="H1235" s="106"/>
      <c r="I1235" s="106"/>
      <c r="J1235" s="8"/>
      <c r="K1235" s="5"/>
      <c r="L1235" s="8"/>
      <c r="M1235" s="5"/>
    </row>
    <row r="1236" spans="1:13">
      <c r="A1236" s="4"/>
      <c r="B1236" s="106"/>
      <c r="C1236" s="4"/>
      <c r="D1236" s="150"/>
      <c r="E1236" s="106"/>
      <c r="F1236" s="94"/>
      <c r="G1236" s="150"/>
      <c r="H1236" s="106"/>
      <c r="I1236" s="106"/>
      <c r="J1236" s="8"/>
      <c r="K1236" s="5"/>
      <c r="L1236" s="8"/>
      <c r="M1236" s="5"/>
    </row>
    <row r="1237" spans="1:13">
      <c r="A1237" s="4"/>
      <c r="B1237" s="106"/>
      <c r="C1237" s="4"/>
      <c r="D1237" s="150"/>
      <c r="E1237" s="106"/>
      <c r="F1237" s="94"/>
      <c r="G1237" s="150"/>
      <c r="H1237" s="106"/>
      <c r="I1237" s="106"/>
      <c r="J1237" s="8"/>
      <c r="K1237" s="5"/>
      <c r="L1237" s="8"/>
      <c r="M1237" s="5"/>
    </row>
    <row r="1238" spans="1:13">
      <c r="A1238" s="4"/>
      <c r="B1238" s="106"/>
      <c r="C1238" s="4"/>
      <c r="D1238" s="150"/>
      <c r="E1238" s="106"/>
      <c r="F1238" s="94"/>
      <c r="G1238" s="150"/>
      <c r="H1238" s="106"/>
      <c r="I1238" s="106"/>
      <c r="J1238" s="8"/>
      <c r="K1238" s="5"/>
      <c r="L1238" s="8"/>
      <c r="M1238" s="5"/>
    </row>
    <row r="1239" spans="1:13">
      <c r="A1239" s="4"/>
      <c r="B1239" s="106"/>
      <c r="C1239" s="4"/>
      <c r="D1239" s="150"/>
      <c r="E1239" s="106"/>
      <c r="F1239" s="94"/>
      <c r="G1239" s="150"/>
      <c r="H1239" s="106"/>
      <c r="I1239" s="106"/>
      <c r="J1239" s="8"/>
      <c r="K1239" s="5"/>
      <c r="L1239" s="8"/>
      <c r="M1239" s="5"/>
    </row>
    <row r="1240" spans="1:13">
      <c r="A1240" s="4"/>
      <c r="B1240" s="106"/>
      <c r="C1240" s="4"/>
      <c r="D1240" s="150"/>
      <c r="E1240" s="106"/>
      <c r="F1240" s="94"/>
      <c r="G1240" s="150"/>
      <c r="H1240" s="106"/>
      <c r="I1240" s="106"/>
      <c r="J1240" s="8"/>
      <c r="K1240" s="5"/>
      <c r="L1240" s="8"/>
      <c r="M1240" s="5"/>
    </row>
    <row r="1241" spans="1:13">
      <c r="A1241" s="4"/>
      <c r="B1241" s="106"/>
      <c r="C1241" s="4"/>
      <c r="D1241" s="150"/>
      <c r="E1241" s="106"/>
      <c r="F1241" s="94"/>
      <c r="G1241" s="150"/>
      <c r="H1241" s="106"/>
      <c r="I1241" s="106"/>
      <c r="J1241" s="8"/>
      <c r="K1241" s="5"/>
      <c r="L1241" s="8"/>
      <c r="M1241" s="5"/>
    </row>
    <row r="1242" spans="1:13">
      <c r="A1242" s="4"/>
      <c r="B1242" s="106"/>
      <c r="C1242" s="4"/>
      <c r="D1242" s="150"/>
      <c r="E1242" s="106"/>
      <c r="F1242" s="94"/>
      <c r="G1242" s="150"/>
      <c r="H1242" s="106"/>
      <c r="I1242" s="106"/>
      <c r="J1242" s="8"/>
      <c r="K1242" s="5"/>
      <c r="L1242" s="8"/>
      <c r="M1242" s="5"/>
    </row>
    <row r="1243" spans="1:13">
      <c r="A1243" s="4"/>
      <c r="B1243" s="106"/>
      <c r="C1243" s="4"/>
      <c r="D1243" s="150"/>
      <c r="E1243" s="106"/>
      <c r="F1243" s="94"/>
      <c r="G1243" s="150"/>
      <c r="H1243" s="106"/>
      <c r="I1243" s="106"/>
      <c r="J1243" s="8"/>
      <c r="K1243" s="5"/>
      <c r="L1243" s="8"/>
      <c r="M1243" s="5"/>
    </row>
    <row r="1244" spans="1:13">
      <c r="A1244" s="4"/>
      <c r="B1244" s="106"/>
      <c r="C1244" s="4"/>
      <c r="D1244" s="150"/>
      <c r="E1244" s="106"/>
      <c r="F1244" s="94"/>
      <c r="G1244" s="150"/>
      <c r="H1244" s="106"/>
      <c r="I1244" s="106"/>
      <c r="J1244" s="8"/>
      <c r="K1244" s="5"/>
      <c r="L1244" s="8"/>
      <c r="M1244" s="5"/>
    </row>
    <row r="1245" spans="1:13">
      <c r="A1245" s="4"/>
      <c r="B1245" s="106"/>
      <c r="C1245" s="4"/>
      <c r="D1245" s="150"/>
      <c r="E1245" s="106"/>
      <c r="F1245" s="94"/>
      <c r="G1245" s="150"/>
      <c r="H1245" s="106"/>
      <c r="I1245" s="106"/>
      <c r="J1245" s="8"/>
      <c r="K1245" s="5"/>
      <c r="L1245" s="8"/>
      <c r="M1245" s="5"/>
    </row>
    <row r="1246" spans="1:13">
      <c r="A1246" s="4"/>
      <c r="B1246" s="106"/>
      <c r="C1246" s="4"/>
      <c r="D1246" s="150"/>
      <c r="E1246" s="106"/>
      <c r="F1246" s="94"/>
      <c r="G1246" s="150"/>
      <c r="H1246" s="106"/>
      <c r="I1246" s="106"/>
      <c r="J1246" s="8"/>
      <c r="K1246" s="5"/>
      <c r="L1246" s="8"/>
      <c r="M1246" s="5"/>
    </row>
    <row r="1247" spans="1:13">
      <c r="A1247" s="4"/>
      <c r="B1247" s="106"/>
      <c r="C1247" s="4"/>
      <c r="D1247" s="150"/>
      <c r="E1247" s="106"/>
      <c r="F1247" s="94"/>
      <c r="G1247" s="150"/>
      <c r="H1247" s="106"/>
      <c r="I1247" s="106"/>
      <c r="J1247" s="8"/>
      <c r="K1247" s="5"/>
      <c r="L1247" s="8"/>
      <c r="M1247" s="5"/>
    </row>
    <row r="1248" spans="1:13">
      <c r="A1248" s="4"/>
      <c r="B1248" s="106"/>
      <c r="C1248" s="4"/>
      <c r="D1248" s="150"/>
      <c r="E1248" s="106"/>
      <c r="F1248" s="94"/>
      <c r="G1248" s="150"/>
      <c r="H1248" s="106"/>
      <c r="I1248" s="106"/>
      <c r="J1248" s="8"/>
      <c r="K1248" s="5"/>
      <c r="L1248" s="8"/>
      <c r="M1248" s="5"/>
    </row>
    <row r="1249" spans="1:13">
      <c r="A1249" s="4"/>
      <c r="B1249" s="106"/>
      <c r="C1249" s="4"/>
      <c r="D1249" s="150"/>
      <c r="E1249" s="106"/>
      <c r="F1249" s="94"/>
      <c r="G1249" s="150"/>
      <c r="H1249" s="106"/>
      <c r="I1249" s="106"/>
      <c r="J1249" s="8"/>
      <c r="K1249" s="5"/>
      <c r="L1249" s="8"/>
      <c r="M1249" s="5"/>
    </row>
    <row r="1250" spans="1:13">
      <c r="A1250" s="4"/>
      <c r="B1250" s="106"/>
      <c r="C1250" s="4"/>
      <c r="D1250" s="150"/>
      <c r="E1250" s="106"/>
      <c r="F1250" s="94"/>
      <c r="G1250" s="150"/>
      <c r="H1250" s="106"/>
      <c r="I1250" s="106"/>
      <c r="J1250" s="8"/>
      <c r="K1250" s="5"/>
      <c r="L1250" s="8"/>
      <c r="M1250" s="5"/>
    </row>
    <row r="1251" spans="1:13">
      <c r="A1251" s="4"/>
      <c r="B1251" s="106"/>
      <c r="C1251" s="4"/>
      <c r="D1251" s="150"/>
      <c r="E1251" s="106"/>
      <c r="F1251" s="94"/>
      <c r="G1251" s="150"/>
      <c r="H1251" s="106"/>
      <c r="I1251" s="106"/>
      <c r="J1251" s="8"/>
      <c r="K1251" s="5"/>
      <c r="L1251" s="8"/>
      <c r="M1251" s="5"/>
    </row>
    <row r="1252" spans="1:13">
      <c r="A1252" s="4"/>
      <c r="B1252" s="106"/>
      <c r="C1252" s="4"/>
      <c r="D1252" s="150"/>
      <c r="E1252" s="106"/>
      <c r="F1252" s="94"/>
      <c r="G1252" s="150"/>
      <c r="H1252" s="106"/>
      <c r="I1252" s="106"/>
      <c r="J1252" s="8"/>
      <c r="K1252" s="5"/>
      <c r="L1252" s="8"/>
      <c r="M1252" s="5"/>
    </row>
    <row r="1253" spans="1:13">
      <c r="A1253" s="4"/>
      <c r="B1253" s="106"/>
      <c r="C1253" s="4"/>
      <c r="D1253" s="150"/>
      <c r="E1253" s="106"/>
      <c r="F1253" s="94"/>
      <c r="G1253" s="150"/>
      <c r="H1253" s="106"/>
      <c r="I1253" s="106"/>
      <c r="J1253" s="8"/>
      <c r="K1253" s="5"/>
      <c r="L1253" s="8"/>
      <c r="M1253" s="5"/>
    </row>
    <row r="1254" spans="1:13">
      <c r="A1254" s="4"/>
      <c r="B1254" s="106"/>
      <c r="C1254" s="4"/>
      <c r="D1254" s="150"/>
      <c r="E1254" s="106"/>
      <c r="F1254" s="94"/>
      <c r="G1254" s="150"/>
      <c r="H1254" s="106"/>
      <c r="I1254" s="106"/>
      <c r="J1254" s="8"/>
      <c r="K1254" s="5"/>
      <c r="L1254" s="8"/>
      <c r="M1254" s="5"/>
    </row>
    <row r="1255" spans="1:13">
      <c r="A1255" s="4"/>
      <c r="B1255" s="106"/>
      <c r="C1255" s="4"/>
      <c r="D1255" s="150"/>
      <c r="E1255" s="106"/>
      <c r="F1255" s="94"/>
      <c r="G1255" s="150"/>
      <c r="H1255" s="106"/>
      <c r="I1255" s="106"/>
      <c r="J1255" s="8"/>
      <c r="K1255" s="5"/>
      <c r="L1255" s="8"/>
      <c r="M1255" s="5"/>
    </row>
    <row r="1256" spans="1:13">
      <c r="A1256" s="4"/>
      <c r="B1256" s="106"/>
      <c r="C1256" s="4"/>
      <c r="D1256" s="150"/>
      <c r="E1256" s="106"/>
      <c r="F1256" s="94"/>
      <c r="G1256" s="150"/>
      <c r="H1256" s="106"/>
      <c r="I1256" s="106"/>
      <c r="J1256" s="8"/>
      <c r="K1256" s="5"/>
      <c r="L1256" s="8"/>
      <c r="M1256" s="5"/>
    </row>
    <row r="1257" spans="1:13">
      <c r="A1257" s="4"/>
      <c r="B1257" s="106"/>
      <c r="C1257" s="4"/>
      <c r="D1257" s="150"/>
      <c r="E1257" s="106"/>
      <c r="F1257" s="94"/>
      <c r="G1257" s="150"/>
      <c r="H1257" s="106"/>
      <c r="I1257" s="106"/>
      <c r="J1257" s="8"/>
      <c r="K1257" s="5"/>
      <c r="L1257" s="8"/>
      <c r="M1257" s="5"/>
    </row>
    <row r="1258" spans="1:13">
      <c r="A1258" s="4"/>
      <c r="B1258" s="106"/>
      <c r="C1258" s="4"/>
      <c r="D1258" s="150"/>
      <c r="E1258" s="106"/>
      <c r="F1258" s="94"/>
      <c r="G1258" s="150"/>
      <c r="H1258" s="106"/>
      <c r="I1258" s="106"/>
      <c r="J1258" s="8"/>
      <c r="K1258" s="5"/>
      <c r="L1258" s="8"/>
      <c r="M1258" s="5"/>
    </row>
    <row r="1259" spans="1:13">
      <c r="A1259" s="4"/>
      <c r="B1259" s="106"/>
      <c r="C1259" s="4"/>
      <c r="D1259" s="150"/>
      <c r="E1259" s="106"/>
      <c r="F1259" s="94"/>
      <c r="G1259" s="150"/>
      <c r="H1259" s="106"/>
      <c r="I1259" s="106"/>
      <c r="J1259" s="8"/>
      <c r="K1259" s="5"/>
      <c r="L1259" s="8"/>
      <c r="M1259" s="5"/>
    </row>
    <row r="1260" spans="1:13">
      <c r="A1260" s="4"/>
      <c r="B1260" s="106"/>
      <c r="C1260" s="4"/>
      <c r="D1260" s="150"/>
      <c r="E1260" s="106"/>
      <c r="F1260" s="94"/>
      <c r="G1260" s="150"/>
      <c r="H1260" s="106"/>
      <c r="I1260" s="106"/>
      <c r="J1260" s="8"/>
      <c r="K1260" s="5"/>
      <c r="L1260" s="8"/>
      <c r="M1260" s="5"/>
    </row>
    <row r="1261" spans="1:13">
      <c r="A1261" s="4"/>
      <c r="B1261" s="106"/>
      <c r="C1261" s="4"/>
      <c r="D1261" s="150"/>
      <c r="E1261" s="106"/>
      <c r="F1261" s="94"/>
      <c r="G1261" s="150"/>
      <c r="H1261" s="106"/>
      <c r="I1261" s="106"/>
      <c r="J1261" s="8"/>
      <c r="K1261" s="5"/>
      <c r="L1261" s="8"/>
      <c r="M1261" s="5"/>
    </row>
    <row r="1262" spans="1:13">
      <c r="A1262" s="4"/>
      <c r="B1262" s="106"/>
      <c r="C1262" s="4"/>
      <c r="D1262" s="150"/>
      <c r="E1262" s="106"/>
      <c r="F1262" s="94"/>
      <c r="G1262" s="150"/>
      <c r="H1262" s="106"/>
      <c r="I1262" s="106"/>
      <c r="J1262" s="8"/>
      <c r="K1262" s="5"/>
      <c r="L1262" s="8"/>
      <c r="M1262" s="5"/>
    </row>
    <row r="1263" spans="1:13">
      <c r="A1263" s="4"/>
      <c r="B1263" s="106"/>
      <c r="C1263" s="4"/>
      <c r="D1263" s="150"/>
      <c r="E1263" s="106"/>
      <c r="F1263" s="94"/>
      <c r="G1263" s="150"/>
      <c r="H1263" s="106"/>
      <c r="I1263" s="106"/>
      <c r="J1263" s="8"/>
      <c r="K1263" s="5"/>
      <c r="L1263" s="8"/>
      <c r="M1263" s="5"/>
    </row>
    <row r="1264" spans="1:13">
      <c r="A1264" s="4"/>
      <c r="B1264" s="106"/>
      <c r="C1264" s="4"/>
      <c r="D1264" s="150"/>
      <c r="E1264" s="106"/>
      <c r="F1264" s="94"/>
      <c r="G1264" s="150"/>
      <c r="H1264" s="106"/>
      <c r="I1264" s="106"/>
      <c r="J1264" s="8"/>
      <c r="K1264" s="5"/>
      <c r="L1264" s="8"/>
      <c r="M1264" s="5"/>
    </row>
    <row r="1265" spans="1:13">
      <c r="A1265" s="4"/>
      <c r="B1265" s="106"/>
      <c r="C1265" s="4"/>
      <c r="D1265" s="150"/>
      <c r="E1265" s="106"/>
      <c r="F1265" s="94"/>
      <c r="G1265" s="150"/>
      <c r="H1265" s="106"/>
      <c r="I1265" s="106"/>
      <c r="J1265" s="8"/>
      <c r="K1265" s="5"/>
      <c r="L1265" s="8"/>
      <c r="M1265" s="5"/>
    </row>
    <row r="1266" spans="1:13">
      <c r="A1266" s="4"/>
      <c r="B1266" s="106"/>
      <c r="C1266" s="4"/>
      <c r="D1266" s="150"/>
      <c r="E1266" s="106"/>
      <c r="F1266" s="94"/>
      <c r="G1266" s="150"/>
      <c r="H1266" s="106"/>
      <c r="I1266" s="106"/>
      <c r="J1266" s="8"/>
      <c r="K1266" s="5"/>
      <c r="L1266" s="8"/>
      <c r="M1266" s="5"/>
    </row>
    <row r="1267" spans="1:13">
      <c r="A1267" s="4"/>
      <c r="B1267" s="106"/>
      <c r="C1267" s="4"/>
      <c r="D1267" s="150"/>
      <c r="E1267" s="106"/>
      <c r="F1267" s="94"/>
      <c r="G1267" s="150"/>
      <c r="H1267" s="106"/>
      <c r="I1267" s="106"/>
      <c r="J1267" s="8"/>
      <c r="K1267" s="5"/>
      <c r="L1267" s="8"/>
      <c r="M1267" s="5"/>
    </row>
    <row r="1268" spans="1:13">
      <c r="A1268" s="4"/>
      <c r="B1268" s="106"/>
      <c r="C1268" s="4"/>
      <c r="D1268" s="150"/>
      <c r="E1268" s="106"/>
      <c r="F1268" s="94"/>
      <c r="G1268" s="150"/>
      <c r="H1268" s="106"/>
      <c r="I1268" s="106"/>
      <c r="J1268" s="8"/>
      <c r="K1268" s="5"/>
      <c r="L1268" s="8"/>
      <c r="M1268" s="5"/>
    </row>
    <row r="1269" spans="1:13">
      <c r="A1269" s="4"/>
      <c r="B1269" s="106"/>
      <c r="C1269" s="4"/>
      <c r="D1269" s="150"/>
      <c r="E1269" s="106"/>
      <c r="F1269" s="94"/>
      <c r="G1269" s="150"/>
      <c r="H1269" s="106"/>
      <c r="I1269" s="106"/>
      <c r="J1269" s="8"/>
      <c r="K1269" s="5"/>
      <c r="L1269" s="8"/>
      <c r="M1269" s="5"/>
    </row>
    <row r="1270" spans="1:13">
      <c r="A1270" s="4"/>
      <c r="B1270" s="106"/>
      <c r="C1270" s="4"/>
      <c r="D1270" s="150"/>
      <c r="E1270" s="106"/>
      <c r="F1270" s="94"/>
      <c r="G1270" s="150"/>
      <c r="H1270" s="106"/>
      <c r="I1270" s="106"/>
      <c r="J1270" s="8"/>
      <c r="K1270" s="5"/>
      <c r="L1270" s="8"/>
      <c r="M1270" s="5"/>
    </row>
    <row r="1271" spans="1:13">
      <c r="A1271" s="4"/>
      <c r="B1271" s="106"/>
      <c r="C1271" s="4"/>
      <c r="D1271" s="150"/>
      <c r="E1271" s="106"/>
      <c r="F1271" s="94"/>
      <c r="G1271" s="150"/>
      <c r="H1271" s="106"/>
      <c r="I1271" s="106"/>
      <c r="J1271" s="8"/>
      <c r="K1271" s="5"/>
      <c r="L1271" s="8"/>
      <c r="M1271" s="5"/>
    </row>
    <row r="1272" spans="1:13">
      <c r="A1272" s="4"/>
      <c r="B1272" s="106"/>
      <c r="C1272" s="4"/>
      <c r="D1272" s="150"/>
      <c r="E1272" s="106"/>
      <c r="F1272" s="94"/>
      <c r="G1272" s="150"/>
      <c r="H1272" s="106"/>
      <c r="I1272" s="106"/>
      <c r="J1272" s="8"/>
      <c r="K1272" s="5"/>
      <c r="L1272" s="8"/>
      <c r="M1272" s="5"/>
    </row>
    <row r="1273" spans="1:13">
      <c r="A1273" s="4"/>
      <c r="B1273" s="106"/>
      <c r="C1273" s="4"/>
      <c r="D1273" s="150"/>
      <c r="E1273" s="106"/>
      <c r="F1273" s="94"/>
      <c r="G1273" s="150"/>
      <c r="H1273" s="106"/>
      <c r="I1273" s="106"/>
      <c r="J1273" s="8"/>
      <c r="K1273" s="5"/>
      <c r="L1273" s="8"/>
      <c r="M1273" s="5"/>
    </row>
    <row r="1274" spans="1:13">
      <c r="A1274" s="4"/>
      <c r="B1274" s="106"/>
      <c r="C1274" s="4"/>
      <c r="D1274" s="150"/>
      <c r="E1274" s="106"/>
      <c r="F1274" s="94"/>
      <c r="G1274" s="150"/>
      <c r="H1274" s="106"/>
      <c r="I1274" s="106"/>
      <c r="J1274" s="8"/>
      <c r="K1274" s="5"/>
      <c r="L1274" s="8"/>
      <c r="M1274" s="5"/>
    </row>
    <row r="1275" spans="1:13">
      <c r="A1275" s="4"/>
      <c r="B1275" s="106"/>
      <c r="C1275" s="4"/>
      <c r="D1275" s="150"/>
      <c r="E1275" s="106"/>
      <c r="F1275" s="94"/>
      <c r="G1275" s="150"/>
      <c r="H1275" s="106"/>
      <c r="I1275" s="106"/>
      <c r="J1275" s="8"/>
      <c r="K1275" s="5"/>
      <c r="L1275" s="8"/>
      <c r="M1275" s="5"/>
    </row>
    <row r="1276" spans="1:13">
      <c r="A1276" s="4"/>
      <c r="B1276" s="106"/>
      <c r="C1276" s="4"/>
      <c r="D1276" s="150"/>
      <c r="E1276" s="106"/>
      <c r="F1276" s="94"/>
      <c r="G1276" s="150"/>
      <c r="H1276" s="106"/>
      <c r="I1276" s="106"/>
      <c r="J1276" s="8"/>
      <c r="K1276" s="5"/>
      <c r="L1276" s="8"/>
      <c r="M1276" s="5"/>
    </row>
    <row r="1277" spans="1:13">
      <c r="A1277" s="4"/>
      <c r="B1277" s="106"/>
      <c r="C1277" s="4"/>
      <c r="D1277" s="150"/>
      <c r="E1277" s="106"/>
      <c r="F1277" s="94"/>
      <c r="G1277" s="150"/>
      <c r="H1277" s="106"/>
      <c r="I1277" s="106"/>
      <c r="J1277" s="8"/>
      <c r="K1277" s="5"/>
      <c r="L1277" s="8"/>
      <c r="M1277" s="5"/>
    </row>
    <row r="1278" spans="1:13">
      <c r="A1278" s="4"/>
      <c r="B1278" s="106"/>
      <c r="C1278" s="4"/>
      <c r="D1278" s="150"/>
      <c r="E1278" s="106"/>
      <c r="F1278" s="94"/>
      <c r="G1278" s="150"/>
      <c r="H1278" s="106"/>
      <c r="I1278" s="106"/>
      <c r="J1278" s="8"/>
      <c r="K1278" s="5"/>
      <c r="L1278" s="8"/>
      <c r="M1278" s="5"/>
    </row>
    <row r="1279" spans="1:13">
      <c r="A1279" s="4"/>
      <c r="B1279" s="106"/>
      <c r="C1279" s="4"/>
      <c r="D1279" s="150"/>
      <c r="E1279" s="106"/>
      <c r="F1279" s="94"/>
      <c r="G1279" s="150"/>
      <c r="H1279" s="106"/>
      <c r="I1279" s="106"/>
      <c r="J1279" s="8"/>
      <c r="K1279" s="5"/>
      <c r="L1279" s="8"/>
      <c r="M1279" s="5"/>
    </row>
    <row r="1280" spans="1:13">
      <c r="A1280" s="4"/>
      <c r="B1280" s="106"/>
      <c r="C1280" s="4"/>
      <c r="D1280" s="150"/>
      <c r="E1280" s="106"/>
      <c r="F1280" s="94"/>
      <c r="G1280" s="150"/>
      <c r="H1280" s="106"/>
      <c r="I1280" s="106"/>
      <c r="J1280" s="8"/>
      <c r="K1280" s="5"/>
      <c r="L1280" s="8"/>
      <c r="M1280" s="5"/>
    </row>
    <row r="1281" spans="1:13">
      <c r="A1281" s="4"/>
      <c r="B1281" s="106"/>
      <c r="C1281" s="4"/>
      <c r="D1281" s="150"/>
      <c r="E1281" s="106"/>
      <c r="F1281" s="94"/>
      <c r="G1281" s="150"/>
      <c r="H1281" s="106"/>
      <c r="I1281" s="106"/>
      <c r="J1281" s="8"/>
      <c r="K1281" s="5"/>
      <c r="L1281" s="8"/>
      <c r="M1281" s="5"/>
    </row>
    <row r="1282" spans="1:13">
      <c r="A1282" s="4"/>
      <c r="B1282" s="106"/>
      <c r="C1282" s="4"/>
      <c r="D1282" s="150"/>
      <c r="E1282" s="106"/>
      <c r="F1282" s="94"/>
      <c r="G1282" s="150"/>
      <c r="H1282" s="106"/>
      <c r="I1282" s="106"/>
      <c r="J1282" s="8"/>
      <c r="K1282" s="5"/>
      <c r="L1282" s="8"/>
      <c r="M1282" s="5"/>
    </row>
    <row r="1283" spans="1:13">
      <c r="A1283" s="4"/>
      <c r="B1283" s="106"/>
      <c r="C1283" s="4"/>
      <c r="D1283" s="150"/>
      <c r="E1283" s="106"/>
      <c r="F1283" s="94"/>
      <c r="G1283" s="150"/>
      <c r="H1283" s="106"/>
      <c r="I1283" s="106"/>
      <c r="J1283" s="8"/>
      <c r="K1283" s="5"/>
      <c r="L1283" s="8"/>
      <c r="M1283" s="5"/>
    </row>
    <row r="1284" spans="1:13">
      <c r="A1284" s="4"/>
      <c r="B1284" s="106"/>
      <c r="C1284" s="4"/>
      <c r="D1284" s="150"/>
      <c r="E1284" s="106"/>
      <c r="F1284" s="94"/>
      <c r="G1284" s="150"/>
      <c r="H1284" s="106"/>
      <c r="I1284" s="106"/>
      <c r="J1284" s="8"/>
      <c r="K1284" s="5"/>
      <c r="L1284" s="8"/>
      <c r="M1284" s="5"/>
    </row>
    <row r="1285" spans="1:13">
      <c r="A1285" s="4"/>
      <c r="B1285" s="106"/>
      <c r="C1285" s="4"/>
      <c r="D1285" s="150"/>
      <c r="E1285" s="106"/>
      <c r="F1285" s="94"/>
      <c r="G1285" s="150"/>
      <c r="H1285" s="106"/>
      <c r="I1285" s="106"/>
      <c r="J1285" s="8"/>
      <c r="K1285" s="5"/>
      <c r="L1285" s="8"/>
      <c r="M1285" s="5"/>
    </row>
    <row r="1286" spans="1:13">
      <c r="A1286" s="4"/>
      <c r="B1286" s="106"/>
      <c r="C1286" s="4"/>
      <c r="D1286" s="150"/>
      <c r="E1286" s="106"/>
      <c r="F1286" s="94"/>
      <c r="G1286" s="150"/>
      <c r="H1286" s="106"/>
      <c r="I1286" s="106"/>
      <c r="J1286" s="8"/>
      <c r="K1286" s="5"/>
      <c r="L1286" s="8"/>
      <c r="M1286" s="5"/>
    </row>
    <row r="1287" spans="1:13">
      <c r="A1287" s="4"/>
      <c r="B1287" s="106"/>
      <c r="C1287" s="4"/>
      <c r="D1287" s="150"/>
      <c r="E1287" s="106"/>
      <c r="F1287" s="94"/>
      <c r="G1287" s="150"/>
      <c r="H1287" s="106"/>
      <c r="I1287" s="106"/>
      <c r="J1287" s="8"/>
      <c r="K1287" s="5"/>
      <c r="L1287" s="8"/>
      <c r="M1287" s="5"/>
    </row>
    <row r="1288" spans="1:13">
      <c r="A1288" s="4"/>
      <c r="B1288" s="106"/>
      <c r="C1288" s="4"/>
      <c r="D1288" s="150"/>
      <c r="E1288" s="106"/>
      <c r="F1288" s="94"/>
      <c r="G1288" s="150"/>
      <c r="H1288" s="106"/>
      <c r="I1288" s="106"/>
      <c r="J1288" s="8"/>
      <c r="K1288" s="5"/>
      <c r="L1288" s="8"/>
      <c r="M1288" s="5"/>
    </row>
    <row r="1289" spans="1:13">
      <c r="A1289" s="4"/>
      <c r="B1289" s="106"/>
      <c r="C1289" s="4"/>
      <c r="D1289" s="150"/>
      <c r="E1289" s="106"/>
      <c r="F1289" s="94"/>
      <c r="G1289" s="150"/>
      <c r="H1289" s="106"/>
      <c r="I1289" s="106"/>
      <c r="J1289" s="8"/>
      <c r="K1289" s="5"/>
      <c r="L1289" s="8"/>
      <c r="M1289" s="5"/>
    </row>
    <row r="1290" spans="1:13">
      <c r="A1290" s="4"/>
      <c r="B1290" s="106"/>
      <c r="C1290" s="4"/>
      <c r="D1290" s="150"/>
      <c r="E1290" s="106"/>
      <c r="F1290" s="94"/>
      <c r="G1290" s="150"/>
      <c r="H1290" s="106"/>
      <c r="I1290" s="106"/>
      <c r="J1290" s="8"/>
      <c r="K1290" s="5"/>
      <c r="L1290" s="8"/>
      <c r="M1290" s="5"/>
    </row>
    <row r="1291" spans="1:13">
      <c r="A1291" s="4"/>
      <c r="B1291" s="106"/>
      <c r="C1291" s="4"/>
      <c r="D1291" s="150"/>
      <c r="E1291" s="106"/>
      <c r="F1291" s="94"/>
      <c r="G1291" s="150"/>
      <c r="H1291" s="106"/>
      <c r="I1291" s="106"/>
      <c r="J1291" s="8"/>
      <c r="K1291" s="5"/>
      <c r="L1291" s="8"/>
      <c r="M1291" s="5"/>
    </row>
    <row r="1292" spans="1:13">
      <c r="A1292" s="4"/>
      <c r="B1292" s="106"/>
      <c r="C1292" s="4"/>
      <c r="D1292" s="150"/>
      <c r="E1292" s="106"/>
      <c r="F1292" s="94"/>
      <c r="G1292" s="150"/>
      <c r="H1292" s="106"/>
      <c r="I1292" s="106"/>
      <c r="J1292" s="8"/>
      <c r="K1292" s="5"/>
      <c r="L1292" s="8"/>
      <c r="M1292" s="5"/>
    </row>
    <row r="1293" spans="1:13">
      <c r="A1293" s="4"/>
      <c r="B1293" s="106"/>
      <c r="C1293" s="4"/>
      <c r="D1293" s="150"/>
      <c r="E1293" s="106"/>
      <c r="F1293" s="94"/>
      <c r="G1293" s="150"/>
      <c r="H1293" s="106"/>
      <c r="I1293" s="106"/>
      <c r="J1293" s="8"/>
      <c r="K1293" s="5"/>
      <c r="L1293" s="8"/>
      <c r="M1293" s="5"/>
    </row>
    <row r="1294" spans="1:13">
      <c r="A1294" s="4"/>
      <c r="B1294" s="106"/>
      <c r="C1294" s="4"/>
      <c r="D1294" s="150"/>
      <c r="E1294" s="106"/>
      <c r="F1294" s="94"/>
      <c r="G1294" s="150"/>
      <c r="H1294" s="106"/>
      <c r="I1294" s="106"/>
      <c r="J1294" s="8"/>
      <c r="K1294" s="5"/>
      <c r="L1294" s="8"/>
      <c r="M1294" s="5"/>
    </row>
    <row r="1295" spans="1:13">
      <c r="A1295" s="4"/>
      <c r="B1295" s="106"/>
      <c r="C1295" s="4"/>
      <c r="D1295" s="150"/>
      <c r="E1295" s="106"/>
      <c r="F1295" s="94"/>
      <c r="G1295" s="150"/>
      <c r="H1295" s="106"/>
      <c r="I1295" s="106"/>
      <c r="J1295" s="8"/>
      <c r="K1295" s="5"/>
      <c r="L1295" s="8"/>
      <c r="M1295" s="5"/>
    </row>
    <row r="1296" spans="1:13">
      <c r="A1296" s="4"/>
      <c r="B1296" s="106"/>
      <c r="C1296" s="4"/>
      <c r="D1296" s="150"/>
      <c r="E1296" s="106"/>
      <c r="F1296" s="94"/>
      <c r="G1296" s="150"/>
      <c r="H1296" s="106"/>
      <c r="I1296" s="106"/>
      <c r="J1296" s="8"/>
      <c r="K1296" s="5"/>
      <c r="L1296" s="8"/>
      <c r="M1296" s="5"/>
    </row>
    <row r="1297" spans="1:13">
      <c r="A1297" s="4"/>
      <c r="B1297" s="106"/>
      <c r="C1297" s="4"/>
      <c r="D1297" s="150"/>
      <c r="E1297" s="106"/>
      <c r="F1297" s="94"/>
      <c r="G1297" s="150"/>
      <c r="H1297" s="106"/>
      <c r="I1297" s="106"/>
      <c r="J1297" s="8"/>
      <c r="K1297" s="5"/>
      <c r="L1297" s="8"/>
      <c r="M1297" s="5"/>
    </row>
    <row r="1298" spans="1:13">
      <c r="A1298" s="4"/>
      <c r="B1298" s="106"/>
      <c r="C1298" s="4"/>
      <c r="D1298" s="150"/>
      <c r="E1298" s="106"/>
      <c r="F1298" s="94"/>
      <c r="G1298" s="150"/>
      <c r="H1298" s="106"/>
      <c r="I1298" s="106"/>
      <c r="J1298" s="8"/>
      <c r="K1298" s="5"/>
      <c r="L1298" s="8"/>
      <c r="M1298" s="5"/>
    </row>
    <row r="1299" spans="1:13">
      <c r="A1299" s="4"/>
      <c r="B1299" s="106"/>
      <c r="C1299" s="4"/>
      <c r="D1299" s="150"/>
      <c r="E1299" s="106"/>
      <c r="F1299" s="94"/>
      <c r="G1299" s="150"/>
      <c r="H1299" s="106"/>
      <c r="I1299" s="106"/>
      <c r="J1299" s="8"/>
      <c r="K1299" s="5"/>
      <c r="L1299" s="8"/>
      <c r="M1299" s="5"/>
    </row>
    <row r="1300" spans="1:13">
      <c r="A1300" s="4"/>
      <c r="B1300" s="106"/>
      <c r="C1300" s="4"/>
      <c r="D1300" s="150"/>
      <c r="E1300" s="106"/>
      <c r="F1300" s="94"/>
      <c r="G1300" s="150"/>
      <c r="H1300" s="106"/>
      <c r="I1300" s="106"/>
      <c r="J1300" s="8"/>
      <c r="K1300" s="5"/>
      <c r="L1300" s="8"/>
      <c r="M1300" s="5"/>
    </row>
    <row r="1301" spans="1:13">
      <c r="A1301" s="4"/>
      <c r="B1301" s="106"/>
      <c r="C1301" s="4"/>
      <c r="D1301" s="150"/>
      <c r="E1301" s="106"/>
      <c r="F1301" s="94"/>
      <c r="G1301" s="150"/>
      <c r="H1301" s="106"/>
      <c r="I1301" s="106"/>
      <c r="J1301" s="8"/>
      <c r="K1301" s="5"/>
      <c r="L1301" s="8"/>
      <c r="M1301" s="5"/>
    </row>
    <row r="1302" spans="1:13">
      <c r="A1302" s="4"/>
      <c r="B1302" s="106"/>
      <c r="C1302" s="4"/>
      <c r="D1302" s="150"/>
      <c r="E1302" s="106"/>
      <c r="F1302" s="94"/>
      <c r="G1302" s="150"/>
      <c r="H1302" s="106"/>
      <c r="I1302" s="106"/>
      <c r="J1302" s="8"/>
      <c r="K1302" s="5"/>
      <c r="L1302" s="8"/>
      <c r="M1302" s="5"/>
    </row>
    <row r="1303" spans="1:13">
      <c r="A1303" s="4"/>
      <c r="B1303" s="106"/>
      <c r="C1303" s="4"/>
      <c r="D1303" s="150"/>
      <c r="E1303" s="106"/>
      <c r="F1303" s="94"/>
      <c r="G1303" s="150"/>
      <c r="H1303" s="106"/>
      <c r="I1303" s="106"/>
      <c r="J1303" s="8"/>
      <c r="K1303" s="5"/>
      <c r="L1303" s="8"/>
      <c r="M1303" s="5"/>
    </row>
    <row r="1304" spans="1:13">
      <c r="A1304" s="4"/>
      <c r="B1304" s="106"/>
      <c r="C1304" s="4"/>
      <c r="D1304" s="150"/>
      <c r="E1304" s="106"/>
      <c r="F1304" s="94"/>
      <c r="G1304" s="150"/>
      <c r="H1304" s="106"/>
      <c r="I1304" s="106"/>
      <c r="J1304" s="8"/>
      <c r="K1304" s="5"/>
      <c r="L1304" s="8"/>
      <c r="M1304" s="5"/>
    </row>
    <row r="1305" spans="1:13">
      <c r="A1305" s="4"/>
      <c r="B1305" s="106"/>
      <c r="C1305" s="4"/>
      <c r="D1305" s="150"/>
      <c r="E1305" s="106"/>
      <c r="F1305" s="94"/>
      <c r="G1305" s="150"/>
      <c r="H1305" s="106"/>
      <c r="I1305" s="106"/>
      <c r="J1305" s="8"/>
      <c r="K1305" s="5"/>
      <c r="L1305" s="8"/>
      <c r="M1305" s="5"/>
    </row>
    <row r="1306" spans="1:13">
      <c r="A1306" s="4"/>
      <c r="B1306" s="106"/>
      <c r="C1306" s="4"/>
      <c r="D1306" s="150"/>
      <c r="E1306" s="106"/>
      <c r="F1306" s="94"/>
      <c r="G1306" s="150"/>
      <c r="H1306" s="106"/>
      <c r="I1306" s="106"/>
      <c r="J1306" s="8"/>
      <c r="K1306" s="5"/>
      <c r="L1306" s="8"/>
      <c r="M1306" s="5"/>
    </row>
    <row r="1307" spans="1:13">
      <c r="A1307" s="4"/>
      <c r="B1307" s="106"/>
      <c r="C1307" s="4"/>
      <c r="D1307" s="150"/>
      <c r="E1307" s="106"/>
      <c r="F1307" s="94"/>
      <c r="G1307" s="150"/>
      <c r="H1307" s="106"/>
      <c r="I1307" s="106"/>
      <c r="J1307" s="8"/>
      <c r="K1307" s="5"/>
      <c r="L1307" s="8"/>
      <c r="M1307" s="5"/>
    </row>
    <row r="1308" spans="1:13">
      <c r="A1308" s="4"/>
      <c r="B1308" s="106"/>
      <c r="C1308" s="4"/>
      <c r="D1308" s="150"/>
      <c r="E1308" s="106"/>
      <c r="F1308" s="94"/>
      <c r="G1308" s="150"/>
      <c r="H1308" s="106"/>
      <c r="I1308" s="106"/>
      <c r="J1308" s="8"/>
      <c r="K1308" s="5"/>
      <c r="L1308" s="8"/>
      <c r="M1308" s="5"/>
    </row>
    <row r="1309" spans="1:13">
      <c r="A1309" s="4"/>
      <c r="B1309" s="106"/>
      <c r="C1309" s="4"/>
      <c r="D1309" s="150"/>
      <c r="E1309" s="106"/>
      <c r="F1309" s="94"/>
      <c r="G1309" s="150"/>
      <c r="H1309" s="106"/>
      <c r="I1309" s="106"/>
      <c r="J1309" s="8"/>
      <c r="K1309" s="5"/>
      <c r="L1309" s="8"/>
      <c r="M1309" s="5"/>
    </row>
    <row r="1310" spans="1:13">
      <c r="A1310" s="4"/>
      <c r="B1310" s="106"/>
      <c r="C1310" s="4"/>
      <c r="D1310" s="150"/>
      <c r="E1310" s="106"/>
      <c r="F1310" s="94"/>
      <c r="G1310" s="150"/>
      <c r="H1310" s="106"/>
      <c r="I1310" s="106"/>
      <c r="J1310" s="8"/>
      <c r="K1310" s="5"/>
      <c r="L1310" s="8"/>
      <c r="M1310" s="5"/>
    </row>
    <row r="1311" spans="1:13">
      <c r="A1311" s="4"/>
      <c r="B1311" s="106"/>
      <c r="C1311" s="4"/>
      <c r="D1311" s="150"/>
      <c r="E1311" s="106"/>
      <c r="F1311" s="94"/>
      <c r="G1311" s="150"/>
      <c r="H1311" s="106"/>
      <c r="I1311" s="106"/>
      <c r="J1311" s="8"/>
      <c r="K1311" s="5"/>
      <c r="L1311" s="8"/>
      <c r="M1311" s="5"/>
    </row>
    <row r="1312" spans="1:13">
      <c r="A1312" s="4"/>
      <c r="B1312" s="106"/>
      <c r="C1312" s="4"/>
      <c r="D1312" s="150"/>
      <c r="E1312" s="106"/>
      <c r="F1312" s="94"/>
      <c r="G1312" s="150"/>
      <c r="H1312" s="106"/>
      <c r="I1312" s="106"/>
      <c r="J1312" s="8"/>
      <c r="K1312" s="5"/>
      <c r="L1312" s="8"/>
      <c r="M1312" s="5"/>
    </row>
    <row r="1313" spans="1:13">
      <c r="A1313" s="4"/>
      <c r="B1313" s="106"/>
      <c r="C1313" s="4"/>
      <c r="D1313" s="150"/>
      <c r="E1313" s="106"/>
      <c r="F1313" s="94"/>
      <c r="G1313" s="150"/>
      <c r="H1313" s="106"/>
      <c r="I1313" s="106"/>
      <c r="J1313" s="8"/>
      <c r="K1313" s="5"/>
      <c r="L1313" s="8"/>
      <c r="M1313" s="5"/>
    </row>
    <row r="1314" spans="1:13">
      <c r="A1314" s="4"/>
      <c r="B1314" s="106"/>
      <c r="C1314" s="4"/>
      <c r="D1314" s="150"/>
      <c r="E1314" s="106"/>
      <c r="F1314" s="94"/>
      <c r="G1314" s="150"/>
      <c r="H1314" s="106"/>
      <c r="I1314" s="106"/>
      <c r="J1314" s="8"/>
      <c r="K1314" s="5"/>
      <c r="L1314" s="8"/>
      <c r="M1314" s="5"/>
    </row>
    <row r="1315" spans="1:13">
      <c r="A1315" s="4"/>
      <c r="B1315" s="106"/>
      <c r="C1315" s="4"/>
      <c r="D1315" s="150"/>
      <c r="E1315" s="106"/>
      <c r="F1315" s="94"/>
      <c r="G1315" s="150"/>
      <c r="H1315" s="106"/>
      <c r="I1315" s="106"/>
      <c r="J1315" s="8"/>
      <c r="K1315" s="5"/>
      <c r="L1315" s="8"/>
      <c r="M1315" s="5"/>
    </row>
    <row r="1316" spans="1:13">
      <c r="A1316" s="4"/>
      <c r="B1316" s="106"/>
      <c r="C1316" s="4"/>
      <c r="D1316" s="150"/>
      <c r="E1316" s="106"/>
      <c r="F1316" s="94"/>
      <c r="G1316" s="150"/>
      <c r="H1316" s="106"/>
      <c r="I1316" s="106"/>
      <c r="J1316" s="8"/>
      <c r="K1316" s="5"/>
      <c r="L1316" s="8"/>
      <c r="M1316" s="5"/>
    </row>
    <row r="1317" spans="1:13">
      <c r="A1317" s="4"/>
      <c r="B1317" s="106"/>
      <c r="C1317" s="4"/>
      <c r="D1317" s="150"/>
      <c r="E1317" s="106"/>
      <c r="F1317" s="94"/>
      <c r="G1317" s="150"/>
      <c r="H1317" s="106"/>
      <c r="I1317" s="106"/>
      <c r="J1317" s="8"/>
      <c r="K1317" s="5"/>
      <c r="L1317" s="8"/>
      <c r="M1317" s="5"/>
    </row>
    <row r="1318" spans="1:13">
      <c r="A1318" s="4"/>
      <c r="B1318" s="106"/>
      <c r="C1318" s="4"/>
      <c r="D1318" s="150"/>
      <c r="E1318" s="106"/>
      <c r="F1318" s="94"/>
      <c r="G1318" s="150"/>
      <c r="H1318" s="106"/>
      <c r="I1318" s="106"/>
      <c r="J1318" s="8"/>
      <c r="K1318" s="5"/>
      <c r="L1318" s="8"/>
      <c r="M1318" s="5"/>
    </row>
    <row r="1319" spans="1:13">
      <c r="A1319" s="4"/>
      <c r="B1319" s="106"/>
      <c r="C1319" s="4"/>
      <c r="D1319" s="150"/>
      <c r="E1319" s="106"/>
      <c r="F1319" s="94"/>
      <c r="G1319" s="150"/>
      <c r="H1319" s="106"/>
      <c r="I1319" s="106"/>
      <c r="J1319" s="8"/>
      <c r="K1319" s="5"/>
      <c r="L1319" s="8"/>
      <c r="M1319" s="5"/>
    </row>
    <row r="1320" spans="1:13">
      <c r="A1320" s="4"/>
      <c r="B1320" s="106"/>
      <c r="C1320" s="4"/>
      <c r="D1320" s="150"/>
      <c r="E1320" s="106"/>
      <c r="F1320" s="94"/>
      <c r="G1320" s="150"/>
      <c r="H1320" s="106"/>
      <c r="I1320" s="106"/>
      <c r="J1320" s="8"/>
      <c r="K1320" s="5"/>
      <c r="L1320" s="8"/>
      <c r="M1320" s="5"/>
    </row>
    <row r="1321" spans="1:13">
      <c r="A1321" s="4"/>
      <c r="B1321" s="106"/>
      <c r="C1321" s="4"/>
      <c r="D1321" s="150"/>
      <c r="E1321" s="106"/>
      <c r="F1321" s="94"/>
      <c r="G1321" s="150"/>
      <c r="H1321" s="106"/>
      <c r="I1321" s="106"/>
      <c r="J1321" s="8"/>
      <c r="K1321" s="5"/>
      <c r="L1321" s="8"/>
      <c r="M1321" s="5"/>
    </row>
    <row r="1322" spans="1:13">
      <c r="A1322" s="4"/>
      <c r="B1322" s="106"/>
      <c r="C1322" s="4"/>
      <c r="D1322" s="150"/>
      <c r="E1322" s="106"/>
      <c r="F1322" s="94"/>
      <c r="G1322" s="150"/>
      <c r="H1322" s="106"/>
      <c r="I1322" s="106"/>
      <c r="J1322" s="8"/>
      <c r="K1322" s="5"/>
      <c r="L1322" s="8"/>
      <c r="M1322" s="5"/>
    </row>
    <row r="1323" spans="1:13">
      <c r="A1323" s="4"/>
      <c r="B1323" s="106"/>
      <c r="C1323" s="4"/>
      <c r="D1323" s="150"/>
      <c r="E1323" s="106"/>
      <c r="F1323" s="94"/>
      <c r="G1323" s="150"/>
      <c r="H1323" s="106"/>
      <c r="I1323" s="106"/>
      <c r="J1323" s="8"/>
      <c r="K1323" s="5"/>
      <c r="L1323" s="8"/>
      <c r="M1323" s="5"/>
    </row>
    <row r="1324" spans="1:13">
      <c r="A1324" s="4"/>
      <c r="B1324" s="106"/>
      <c r="C1324" s="4"/>
      <c r="D1324" s="150"/>
      <c r="E1324" s="106"/>
      <c r="F1324" s="94"/>
      <c r="G1324" s="150"/>
      <c r="H1324" s="106"/>
      <c r="I1324" s="106"/>
      <c r="J1324" s="8"/>
      <c r="K1324" s="5"/>
      <c r="L1324" s="8"/>
      <c r="M1324" s="5"/>
    </row>
    <row r="1325" spans="1:13">
      <c r="A1325" s="4"/>
      <c r="B1325" s="106"/>
      <c r="C1325" s="4"/>
      <c r="D1325" s="150"/>
      <c r="E1325" s="106"/>
      <c r="F1325" s="94"/>
      <c r="G1325" s="150"/>
      <c r="H1325" s="106"/>
      <c r="I1325" s="106"/>
      <c r="J1325" s="8"/>
      <c r="K1325" s="5"/>
      <c r="L1325" s="8"/>
      <c r="M1325" s="5"/>
    </row>
    <row r="1326" spans="1:13">
      <c r="A1326" s="4"/>
      <c r="B1326" s="106"/>
      <c r="C1326" s="4"/>
      <c r="D1326" s="150"/>
      <c r="E1326" s="106"/>
      <c r="F1326" s="94"/>
      <c r="G1326" s="150"/>
      <c r="H1326" s="106"/>
      <c r="I1326" s="106"/>
      <c r="J1326" s="8"/>
      <c r="K1326" s="5"/>
      <c r="L1326" s="8"/>
      <c r="M1326" s="5"/>
    </row>
    <row r="1327" spans="1:13">
      <c r="A1327" s="4"/>
      <c r="B1327" s="106"/>
      <c r="C1327" s="4"/>
      <c r="D1327" s="150"/>
      <c r="E1327" s="106"/>
      <c r="F1327" s="94"/>
      <c r="G1327" s="150"/>
      <c r="H1327" s="106"/>
      <c r="I1327" s="106"/>
      <c r="J1327" s="8"/>
      <c r="K1327" s="5"/>
      <c r="L1327" s="8"/>
      <c r="M1327" s="5"/>
    </row>
    <row r="1328" spans="1:13">
      <c r="A1328" s="4"/>
      <c r="B1328" s="106"/>
      <c r="C1328" s="4"/>
      <c r="D1328" s="150"/>
      <c r="E1328" s="106"/>
      <c r="F1328" s="94"/>
      <c r="G1328" s="150"/>
      <c r="H1328" s="106"/>
      <c r="I1328" s="106"/>
      <c r="J1328" s="8"/>
      <c r="K1328" s="5"/>
      <c r="L1328" s="8"/>
      <c r="M1328" s="5"/>
    </row>
    <row r="1329" spans="1:13">
      <c r="A1329" s="4"/>
      <c r="B1329" s="106"/>
      <c r="C1329" s="4"/>
      <c r="D1329" s="150"/>
      <c r="E1329" s="106"/>
      <c r="F1329" s="94"/>
      <c r="G1329" s="150"/>
      <c r="H1329" s="106"/>
      <c r="I1329" s="106"/>
      <c r="J1329" s="8"/>
      <c r="K1329" s="5"/>
      <c r="L1329" s="8"/>
      <c r="M1329" s="5"/>
    </row>
    <row r="1330" spans="1:13">
      <c r="A1330" s="4"/>
      <c r="B1330" s="106"/>
      <c r="C1330" s="4"/>
      <c r="D1330" s="150"/>
      <c r="E1330" s="106"/>
      <c r="F1330" s="94"/>
      <c r="G1330" s="150"/>
      <c r="H1330" s="106"/>
      <c r="I1330" s="106"/>
      <c r="J1330" s="8"/>
      <c r="K1330" s="5"/>
      <c r="L1330" s="8"/>
      <c r="M1330" s="5"/>
    </row>
    <row r="1331" spans="1:13">
      <c r="A1331" s="4"/>
      <c r="B1331" s="106"/>
      <c r="C1331" s="4"/>
      <c r="D1331" s="150"/>
      <c r="E1331" s="106"/>
      <c r="F1331" s="94"/>
      <c r="G1331" s="150"/>
      <c r="H1331" s="106"/>
      <c r="I1331" s="106"/>
      <c r="J1331" s="8"/>
      <c r="K1331" s="5"/>
      <c r="L1331" s="8"/>
      <c r="M1331" s="5"/>
    </row>
    <row r="1332" spans="1:13">
      <c r="A1332" s="4"/>
      <c r="B1332" s="106"/>
      <c r="C1332" s="4"/>
      <c r="D1332" s="150"/>
      <c r="E1332" s="106"/>
      <c r="F1332" s="94"/>
      <c r="G1332" s="150"/>
      <c r="H1332" s="106"/>
      <c r="I1332" s="106"/>
      <c r="J1332" s="8"/>
      <c r="K1332" s="5"/>
      <c r="L1332" s="8"/>
      <c r="M1332" s="5"/>
    </row>
    <row r="1333" spans="1:13">
      <c r="A1333" s="4"/>
      <c r="B1333" s="106"/>
      <c r="C1333" s="4"/>
      <c r="D1333" s="150"/>
      <c r="E1333" s="106"/>
      <c r="F1333" s="94"/>
      <c r="G1333" s="150"/>
      <c r="H1333" s="106"/>
      <c r="I1333" s="106"/>
      <c r="J1333" s="8"/>
      <c r="K1333" s="5"/>
      <c r="L1333" s="8"/>
      <c r="M1333" s="5"/>
    </row>
    <row r="1334" spans="1:13">
      <c r="A1334" s="4"/>
      <c r="B1334" s="106"/>
      <c r="C1334" s="4"/>
      <c r="D1334" s="150"/>
      <c r="E1334" s="106"/>
      <c r="F1334" s="94"/>
      <c r="G1334" s="150"/>
      <c r="H1334" s="106"/>
      <c r="I1334" s="106"/>
      <c r="J1334" s="8"/>
      <c r="K1334" s="5"/>
      <c r="L1334" s="8"/>
      <c r="M1334" s="5"/>
    </row>
    <row r="1335" spans="1:13">
      <c r="A1335" s="4"/>
      <c r="B1335" s="106"/>
      <c r="C1335" s="4"/>
      <c r="D1335" s="150"/>
      <c r="E1335" s="106"/>
      <c r="F1335" s="94"/>
      <c r="G1335" s="150"/>
      <c r="H1335" s="106"/>
      <c r="I1335" s="106"/>
      <c r="J1335" s="8"/>
      <c r="K1335" s="5"/>
      <c r="L1335" s="8"/>
      <c r="M1335" s="5"/>
    </row>
    <row r="1336" spans="1:13">
      <c r="A1336" s="4"/>
      <c r="B1336" s="106"/>
      <c r="C1336" s="4"/>
      <c r="D1336" s="150"/>
      <c r="E1336" s="106"/>
      <c r="F1336" s="94"/>
      <c r="G1336" s="150"/>
      <c r="H1336" s="106"/>
      <c r="I1336" s="106"/>
      <c r="J1336" s="8"/>
      <c r="K1336" s="5"/>
      <c r="L1336" s="8"/>
      <c r="M1336" s="5"/>
    </row>
    <row r="1337" spans="1:13">
      <c r="A1337" s="4"/>
      <c r="B1337" s="106"/>
      <c r="C1337" s="4"/>
      <c r="D1337" s="150"/>
      <c r="E1337" s="106"/>
      <c r="F1337" s="94"/>
      <c r="G1337" s="150"/>
      <c r="H1337" s="106"/>
      <c r="I1337" s="106"/>
      <c r="J1337" s="8"/>
      <c r="K1337" s="5"/>
      <c r="L1337" s="8"/>
      <c r="M1337" s="5"/>
    </row>
    <row r="1338" spans="1:13">
      <c r="A1338" s="4"/>
      <c r="B1338" s="106"/>
      <c r="C1338" s="4"/>
      <c r="D1338" s="150"/>
      <c r="E1338" s="106"/>
      <c r="F1338" s="94"/>
      <c r="G1338" s="150"/>
      <c r="H1338" s="106"/>
      <c r="I1338" s="106"/>
      <c r="J1338" s="8"/>
      <c r="K1338" s="5"/>
      <c r="L1338" s="8"/>
      <c r="M1338" s="5"/>
    </row>
    <row r="1339" spans="1:13">
      <c r="A1339" s="4"/>
      <c r="B1339" s="106"/>
      <c r="C1339" s="4"/>
      <c r="D1339" s="150"/>
      <c r="E1339" s="106"/>
      <c r="F1339" s="94"/>
      <c r="G1339" s="150"/>
      <c r="H1339" s="106"/>
      <c r="I1339" s="106"/>
      <c r="J1339" s="8"/>
      <c r="K1339" s="5"/>
      <c r="L1339" s="8"/>
      <c r="M1339" s="5"/>
    </row>
    <row r="1340" spans="1:13">
      <c r="A1340" s="4"/>
      <c r="B1340" s="106"/>
      <c r="C1340" s="4"/>
      <c r="D1340" s="150"/>
      <c r="E1340" s="106"/>
      <c r="F1340" s="94"/>
      <c r="G1340" s="150"/>
      <c r="H1340" s="106"/>
      <c r="I1340" s="106"/>
      <c r="J1340" s="8"/>
      <c r="K1340" s="5"/>
      <c r="L1340" s="8"/>
      <c r="M1340" s="5"/>
    </row>
    <row r="1341" spans="1:13">
      <c r="A1341" s="4"/>
      <c r="B1341" s="106"/>
      <c r="C1341" s="4"/>
      <c r="D1341" s="150"/>
      <c r="E1341" s="106"/>
      <c r="F1341" s="94"/>
      <c r="G1341" s="150"/>
      <c r="H1341" s="106"/>
      <c r="I1341" s="106"/>
      <c r="J1341" s="8"/>
      <c r="K1341" s="5"/>
      <c r="L1341" s="8"/>
      <c r="M1341" s="5"/>
    </row>
    <row r="1342" spans="1:13">
      <c r="A1342" s="4"/>
      <c r="B1342" s="106"/>
      <c r="C1342" s="4"/>
      <c r="D1342" s="150"/>
      <c r="E1342" s="106"/>
      <c r="F1342" s="94"/>
      <c r="G1342" s="150"/>
      <c r="H1342" s="106"/>
      <c r="I1342" s="106"/>
      <c r="J1342" s="8"/>
      <c r="K1342" s="5"/>
      <c r="L1342" s="8"/>
      <c r="M1342" s="5"/>
    </row>
    <row r="1343" spans="1:13">
      <c r="A1343" s="4"/>
      <c r="B1343" s="106"/>
      <c r="C1343" s="4"/>
      <c r="D1343" s="150"/>
      <c r="E1343" s="106"/>
      <c r="F1343" s="94"/>
      <c r="G1343" s="150"/>
      <c r="H1343" s="106"/>
      <c r="I1343" s="106"/>
      <c r="J1343" s="8"/>
      <c r="K1343" s="5"/>
      <c r="L1343" s="8"/>
      <c r="M1343" s="5"/>
    </row>
    <row r="1344" spans="1:13">
      <c r="A1344" s="4"/>
      <c r="B1344" s="106"/>
      <c r="C1344" s="4"/>
      <c r="D1344" s="150"/>
      <c r="E1344" s="106"/>
      <c r="F1344" s="94"/>
      <c r="G1344" s="150"/>
      <c r="H1344" s="106"/>
      <c r="I1344" s="106"/>
      <c r="J1344" s="8"/>
      <c r="K1344" s="5"/>
      <c r="L1344" s="8"/>
      <c r="M1344" s="5"/>
    </row>
    <row r="1345" spans="1:13">
      <c r="A1345" s="4"/>
      <c r="B1345" s="106"/>
      <c r="C1345" s="4"/>
      <c r="D1345" s="150"/>
      <c r="E1345" s="106"/>
      <c r="F1345" s="94"/>
      <c r="G1345" s="150"/>
      <c r="H1345" s="106"/>
      <c r="I1345" s="106"/>
      <c r="J1345" s="8"/>
      <c r="K1345" s="5"/>
      <c r="L1345" s="8"/>
      <c r="M1345" s="5"/>
    </row>
    <row r="1346" spans="1:13">
      <c r="A1346" s="4"/>
      <c r="B1346" s="106"/>
      <c r="C1346" s="4"/>
      <c r="D1346" s="150"/>
      <c r="E1346" s="106"/>
      <c r="F1346" s="94"/>
      <c r="G1346" s="150"/>
      <c r="H1346" s="106"/>
      <c r="I1346" s="106"/>
      <c r="J1346" s="8"/>
      <c r="K1346" s="5"/>
      <c r="L1346" s="8"/>
      <c r="M1346" s="5"/>
    </row>
    <row r="1347" spans="1:13">
      <c r="A1347" s="4"/>
      <c r="B1347" s="106"/>
      <c r="C1347" s="4"/>
      <c r="D1347" s="150"/>
      <c r="E1347" s="106"/>
      <c r="F1347" s="94"/>
      <c r="G1347" s="150"/>
      <c r="H1347" s="106"/>
      <c r="I1347" s="106"/>
      <c r="J1347" s="8"/>
      <c r="K1347" s="5"/>
      <c r="L1347" s="8"/>
      <c r="M1347" s="5"/>
    </row>
    <row r="1348" spans="1:13">
      <c r="A1348" s="4"/>
      <c r="B1348" s="106"/>
      <c r="C1348" s="4"/>
      <c r="D1348" s="150"/>
      <c r="E1348" s="106"/>
      <c r="F1348" s="94"/>
      <c r="G1348" s="150"/>
      <c r="H1348" s="106"/>
      <c r="I1348" s="106"/>
      <c r="J1348" s="8"/>
      <c r="K1348" s="5"/>
      <c r="L1348" s="8"/>
      <c r="M1348" s="5"/>
    </row>
    <row r="1349" spans="1:13">
      <c r="A1349" s="4"/>
      <c r="B1349" s="106"/>
      <c r="C1349" s="4"/>
      <c r="D1349" s="150"/>
      <c r="E1349" s="106"/>
      <c r="F1349" s="94"/>
      <c r="G1349" s="150"/>
      <c r="H1349" s="106"/>
      <c r="I1349" s="106"/>
      <c r="J1349" s="8"/>
      <c r="K1349" s="5"/>
      <c r="L1349" s="8"/>
      <c r="M1349" s="5"/>
    </row>
    <row r="1350" spans="1:13">
      <c r="A1350" s="4"/>
      <c r="B1350" s="106"/>
      <c r="C1350" s="4"/>
      <c r="D1350" s="150"/>
      <c r="E1350" s="106"/>
      <c r="F1350" s="94"/>
      <c r="G1350" s="150"/>
      <c r="H1350" s="106"/>
      <c r="I1350" s="106"/>
      <c r="J1350" s="8"/>
      <c r="K1350" s="5"/>
      <c r="L1350" s="8"/>
      <c r="M1350" s="5"/>
    </row>
    <row r="1351" spans="1:13">
      <c r="A1351" s="4"/>
      <c r="B1351" s="106"/>
      <c r="C1351" s="4"/>
      <c r="D1351" s="150"/>
      <c r="E1351" s="106"/>
      <c r="F1351" s="94"/>
      <c r="G1351" s="150"/>
      <c r="H1351" s="106"/>
      <c r="I1351" s="106"/>
      <c r="J1351" s="8"/>
      <c r="K1351" s="5"/>
      <c r="L1351" s="8"/>
      <c r="M1351" s="5"/>
    </row>
    <row r="1352" spans="1:13">
      <c r="A1352" s="4"/>
      <c r="B1352" s="106"/>
      <c r="C1352" s="4"/>
      <c r="D1352" s="150"/>
      <c r="E1352" s="106"/>
      <c r="F1352" s="94"/>
      <c r="G1352" s="150"/>
      <c r="H1352" s="106"/>
      <c r="I1352" s="106"/>
      <c r="J1352" s="8"/>
      <c r="K1352" s="5"/>
      <c r="L1352" s="8"/>
      <c r="M1352" s="5"/>
    </row>
    <row r="1353" spans="1:13">
      <c r="A1353" s="4"/>
      <c r="B1353" s="106"/>
      <c r="C1353" s="4"/>
      <c r="D1353" s="150"/>
      <c r="E1353" s="106"/>
      <c r="F1353" s="94"/>
      <c r="G1353" s="150"/>
      <c r="H1353" s="106"/>
      <c r="I1353" s="106"/>
      <c r="J1353" s="8"/>
      <c r="K1353" s="5"/>
      <c r="L1353" s="8"/>
      <c r="M1353" s="5"/>
    </row>
    <row r="1354" spans="1:13">
      <c r="A1354" s="4"/>
      <c r="B1354" s="106"/>
      <c r="C1354" s="4"/>
      <c r="D1354" s="150"/>
      <c r="E1354" s="106"/>
      <c r="F1354" s="94"/>
      <c r="G1354" s="150"/>
      <c r="H1354" s="106"/>
      <c r="I1354" s="106"/>
      <c r="J1354" s="8"/>
      <c r="K1354" s="5"/>
      <c r="L1354" s="8"/>
      <c r="M1354" s="5"/>
    </row>
    <row r="1355" spans="1:13">
      <c r="A1355" s="4"/>
      <c r="B1355" s="106"/>
      <c r="C1355" s="4"/>
      <c r="D1355" s="150"/>
      <c r="E1355" s="106"/>
      <c r="F1355" s="94"/>
      <c r="G1355" s="150"/>
      <c r="H1355" s="106"/>
      <c r="I1355" s="106"/>
      <c r="J1355" s="8"/>
      <c r="K1355" s="5"/>
      <c r="L1355" s="8"/>
      <c r="M1355" s="5"/>
    </row>
    <row r="1356" spans="1:13">
      <c r="A1356" s="4"/>
      <c r="B1356" s="106"/>
      <c r="C1356" s="4"/>
      <c r="D1356" s="150"/>
      <c r="E1356" s="106"/>
      <c r="F1356" s="94"/>
      <c r="G1356" s="150"/>
      <c r="H1356" s="106"/>
      <c r="I1356" s="106"/>
      <c r="J1356" s="8"/>
      <c r="K1356" s="5"/>
      <c r="L1356" s="8"/>
      <c r="M1356" s="5"/>
    </row>
    <row r="1357" spans="1:13">
      <c r="A1357" s="4"/>
      <c r="B1357" s="106"/>
      <c r="C1357" s="4"/>
      <c r="D1357" s="150"/>
      <c r="E1357" s="106"/>
      <c r="F1357" s="94"/>
      <c r="G1357" s="150"/>
      <c r="H1357" s="106"/>
      <c r="I1357" s="106"/>
      <c r="J1357" s="8"/>
      <c r="K1357" s="5"/>
      <c r="L1357" s="8"/>
      <c r="M1357" s="5"/>
    </row>
    <row r="1358" spans="1:13">
      <c r="A1358" s="4"/>
      <c r="B1358" s="106"/>
      <c r="C1358" s="4"/>
      <c r="D1358" s="150"/>
      <c r="E1358" s="106"/>
      <c r="F1358" s="94"/>
      <c r="G1358" s="150"/>
      <c r="H1358" s="106"/>
      <c r="I1358" s="106"/>
      <c r="J1358" s="8"/>
      <c r="K1358" s="5"/>
      <c r="L1358" s="8"/>
      <c r="M1358" s="5"/>
    </row>
    <row r="1359" spans="1:13">
      <c r="A1359" s="4"/>
      <c r="B1359" s="106"/>
      <c r="C1359" s="4"/>
      <c r="D1359" s="150"/>
      <c r="E1359" s="106"/>
      <c r="F1359" s="94"/>
      <c r="G1359" s="150"/>
      <c r="H1359" s="106"/>
      <c r="I1359" s="106"/>
      <c r="J1359" s="8"/>
      <c r="K1359" s="5"/>
      <c r="L1359" s="8"/>
      <c r="M1359" s="5"/>
    </row>
    <row r="1360" spans="1:13">
      <c r="A1360" s="4"/>
      <c r="B1360" s="106"/>
      <c r="C1360" s="4"/>
      <c r="D1360" s="150"/>
      <c r="E1360" s="106"/>
      <c r="F1360" s="94"/>
      <c r="G1360" s="150"/>
      <c r="H1360" s="106"/>
      <c r="I1360" s="106"/>
      <c r="J1360" s="8"/>
      <c r="K1360" s="5"/>
      <c r="L1360" s="8"/>
      <c r="M1360" s="5"/>
    </row>
    <row r="1361" spans="1:13">
      <c r="A1361" s="4"/>
      <c r="B1361" s="106"/>
      <c r="C1361" s="4"/>
      <c r="D1361" s="150"/>
      <c r="E1361" s="106"/>
      <c r="F1361" s="94"/>
      <c r="G1361" s="150"/>
      <c r="H1361" s="106"/>
      <c r="I1361" s="106"/>
      <c r="J1361" s="8"/>
      <c r="K1361" s="5"/>
      <c r="L1361" s="8"/>
      <c r="M1361" s="5"/>
    </row>
    <row r="1362" spans="1:13">
      <c r="A1362" s="4"/>
      <c r="B1362" s="106"/>
      <c r="C1362" s="4"/>
      <c r="D1362" s="150"/>
      <c r="E1362" s="106"/>
      <c r="F1362" s="94"/>
      <c r="G1362" s="150"/>
      <c r="H1362" s="106"/>
      <c r="I1362" s="106"/>
      <c r="J1362" s="8"/>
      <c r="K1362" s="5"/>
      <c r="L1362" s="8"/>
      <c r="M1362" s="5"/>
    </row>
    <row r="1363" spans="1:13">
      <c r="A1363" s="4"/>
      <c r="B1363" s="106"/>
      <c r="C1363" s="4"/>
      <c r="D1363" s="150"/>
      <c r="E1363" s="106"/>
      <c r="F1363" s="94"/>
      <c r="G1363" s="150"/>
      <c r="H1363" s="106"/>
      <c r="I1363" s="106"/>
      <c r="J1363" s="8"/>
      <c r="K1363" s="5"/>
      <c r="L1363" s="8"/>
      <c r="M1363" s="5"/>
    </row>
    <row r="1364" spans="1:13">
      <c r="A1364" s="4"/>
      <c r="B1364" s="106"/>
      <c r="C1364" s="4"/>
      <c r="D1364" s="150"/>
      <c r="E1364" s="106"/>
      <c r="F1364" s="94"/>
      <c r="G1364" s="150"/>
      <c r="H1364" s="106"/>
      <c r="I1364" s="106"/>
      <c r="J1364" s="8"/>
      <c r="K1364" s="5"/>
      <c r="L1364" s="8"/>
      <c r="M1364" s="5"/>
    </row>
    <row r="1365" spans="1:13">
      <c r="A1365" s="4"/>
      <c r="B1365" s="106"/>
      <c r="C1365" s="4"/>
      <c r="D1365" s="150"/>
      <c r="E1365" s="106"/>
      <c r="F1365" s="94"/>
      <c r="G1365" s="150"/>
      <c r="H1365" s="106"/>
      <c r="I1365" s="106"/>
      <c r="J1365" s="8"/>
      <c r="K1365" s="5"/>
      <c r="L1365" s="8"/>
      <c r="M1365" s="5"/>
    </row>
    <row r="1366" spans="1:13">
      <c r="A1366" s="4"/>
      <c r="B1366" s="106"/>
      <c r="C1366" s="4"/>
      <c r="D1366" s="150"/>
      <c r="E1366" s="106"/>
      <c r="F1366" s="94"/>
      <c r="G1366" s="150"/>
      <c r="H1366" s="106"/>
      <c r="I1366" s="106"/>
      <c r="J1366" s="8"/>
      <c r="K1366" s="5"/>
      <c r="L1366" s="8"/>
      <c r="M1366" s="5"/>
    </row>
    <row r="1367" spans="1:13">
      <c r="A1367" s="4"/>
      <c r="B1367" s="106"/>
      <c r="C1367" s="4"/>
      <c r="D1367" s="150"/>
      <c r="E1367" s="106"/>
      <c r="F1367" s="94"/>
      <c r="G1367" s="150"/>
      <c r="H1367" s="106"/>
      <c r="I1367" s="106"/>
      <c r="J1367" s="8"/>
      <c r="K1367" s="5"/>
      <c r="L1367" s="8"/>
      <c r="M1367" s="5"/>
    </row>
    <row r="1368" spans="1:13">
      <c r="A1368" s="4"/>
      <c r="B1368" s="106"/>
      <c r="C1368" s="4"/>
      <c r="D1368" s="150"/>
      <c r="E1368" s="106"/>
      <c r="F1368" s="94"/>
      <c r="G1368" s="150"/>
      <c r="H1368" s="106"/>
      <c r="I1368" s="106"/>
      <c r="J1368" s="8"/>
      <c r="K1368" s="5"/>
      <c r="L1368" s="8"/>
      <c r="M1368" s="5"/>
    </row>
    <row r="1369" spans="1:13">
      <c r="A1369" s="4"/>
      <c r="B1369" s="106"/>
      <c r="C1369" s="4"/>
      <c r="D1369" s="150"/>
      <c r="E1369" s="106"/>
      <c r="F1369" s="94"/>
      <c r="G1369" s="150"/>
      <c r="H1369" s="106"/>
      <c r="I1369" s="106"/>
      <c r="J1369" s="8"/>
      <c r="K1369" s="5"/>
      <c r="L1369" s="8"/>
      <c r="M1369" s="5"/>
    </row>
    <row r="1370" spans="1:13">
      <c r="A1370" s="4"/>
      <c r="B1370" s="106"/>
      <c r="C1370" s="4"/>
      <c r="D1370" s="150"/>
      <c r="E1370" s="106"/>
      <c r="F1370" s="94"/>
      <c r="G1370" s="150"/>
      <c r="H1370" s="106"/>
      <c r="I1370" s="106"/>
      <c r="J1370" s="8"/>
      <c r="K1370" s="5"/>
      <c r="L1370" s="8"/>
      <c r="M1370" s="5"/>
    </row>
    <row r="1371" spans="1:13">
      <c r="A1371" s="4"/>
      <c r="B1371" s="106"/>
      <c r="C1371" s="4"/>
      <c r="D1371" s="150"/>
      <c r="E1371" s="106"/>
      <c r="F1371" s="94"/>
      <c r="G1371" s="150"/>
      <c r="H1371" s="106"/>
      <c r="I1371" s="106"/>
      <c r="J1371" s="8"/>
      <c r="K1371" s="5"/>
      <c r="L1371" s="8"/>
      <c r="M1371" s="5"/>
    </row>
    <row r="1372" spans="1:13">
      <c r="A1372" s="4"/>
      <c r="B1372" s="106"/>
      <c r="C1372" s="4"/>
      <c r="D1372" s="150"/>
      <c r="E1372" s="106"/>
      <c r="F1372" s="94"/>
      <c r="G1372" s="150"/>
      <c r="H1372" s="106"/>
      <c r="I1372" s="106"/>
      <c r="J1372" s="8"/>
      <c r="K1372" s="5"/>
      <c r="L1372" s="8"/>
      <c r="M1372" s="5"/>
    </row>
    <row r="1373" spans="1:13">
      <c r="A1373" s="4"/>
      <c r="B1373" s="106"/>
      <c r="C1373" s="4"/>
      <c r="D1373" s="150"/>
      <c r="E1373" s="106"/>
      <c r="F1373" s="94"/>
      <c r="G1373" s="150"/>
      <c r="H1373" s="106"/>
      <c r="I1373" s="106"/>
      <c r="J1373" s="8"/>
      <c r="K1373" s="5"/>
      <c r="L1373" s="8"/>
      <c r="M1373" s="5"/>
    </row>
    <row r="1374" spans="1:13">
      <c r="A1374" s="4"/>
      <c r="B1374" s="106"/>
      <c r="C1374" s="4"/>
      <c r="D1374" s="150"/>
      <c r="E1374" s="106"/>
      <c r="F1374" s="94"/>
      <c r="G1374" s="150"/>
      <c r="H1374" s="106"/>
      <c r="I1374" s="106"/>
      <c r="J1374" s="8"/>
      <c r="K1374" s="5"/>
      <c r="L1374" s="8"/>
      <c r="M1374" s="5"/>
    </row>
    <row r="1375" spans="1:13">
      <c r="A1375" s="4"/>
      <c r="B1375" s="106"/>
      <c r="C1375" s="4"/>
      <c r="D1375" s="150"/>
      <c r="E1375" s="106"/>
      <c r="F1375" s="94"/>
      <c r="G1375" s="150"/>
      <c r="H1375" s="106"/>
      <c r="I1375" s="106"/>
      <c r="J1375" s="8"/>
      <c r="K1375" s="5"/>
      <c r="L1375" s="8"/>
      <c r="M1375" s="5"/>
    </row>
    <row r="1376" spans="1:13">
      <c r="A1376" s="4"/>
      <c r="B1376" s="106"/>
      <c r="C1376" s="4"/>
      <c r="D1376" s="150"/>
      <c r="E1376" s="106"/>
      <c r="F1376" s="94"/>
      <c r="G1376" s="150"/>
      <c r="H1376" s="106"/>
      <c r="I1376" s="106"/>
      <c r="J1376" s="8"/>
      <c r="K1376" s="5"/>
      <c r="L1376" s="8"/>
      <c r="M1376" s="5"/>
    </row>
    <row r="1377" spans="1:13">
      <c r="A1377" s="4"/>
      <c r="B1377" s="106"/>
      <c r="C1377" s="4"/>
      <c r="D1377" s="150"/>
      <c r="E1377" s="106"/>
      <c r="F1377" s="94"/>
      <c r="G1377" s="150"/>
      <c r="H1377" s="106"/>
      <c r="I1377" s="106"/>
      <c r="J1377" s="8"/>
      <c r="K1377" s="5"/>
      <c r="L1377" s="8"/>
      <c r="M1377" s="5"/>
    </row>
    <row r="1378" spans="1:13">
      <c r="A1378" s="4"/>
      <c r="B1378" s="106"/>
      <c r="C1378" s="4"/>
      <c r="D1378" s="150"/>
      <c r="E1378" s="106"/>
      <c r="F1378" s="94"/>
      <c r="G1378" s="150"/>
      <c r="H1378" s="106"/>
      <c r="I1378" s="106"/>
      <c r="J1378" s="8"/>
      <c r="K1378" s="5"/>
      <c r="L1378" s="8"/>
      <c r="M1378" s="5"/>
    </row>
    <row r="1379" spans="1:13">
      <c r="A1379" s="4"/>
      <c r="B1379" s="106"/>
      <c r="C1379" s="4"/>
      <c r="D1379" s="150"/>
      <c r="E1379" s="106"/>
      <c r="F1379" s="94"/>
      <c r="G1379" s="150"/>
      <c r="H1379" s="106"/>
      <c r="I1379" s="106"/>
      <c r="J1379" s="8"/>
      <c r="K1379" s="5"/>
      <c r="L1379" s="8"/>
      <c r="M1379" s="5"/>
    </row>
    <row r="1380" spans="1:13">
      <c r="A1380" s="4"/>
      <c r="B1380" s="106"/>
      <c r="C1380" s="4"/>
      <c r="D1380" s="150"/>
      <c r="E1380" s="106"/>
      <c r="F1380" s="94"/>
      <c r="G1380" s="150"/>
      <c r="H1380" s="106"/>
      <c r="I1380" s="106"/>
      <c r="J1380" s="8"/>
      <c r="K1380" s="5"/>
      <c r="L1380" s="8"/>
      <c r="M1380" s="5"/>
    </row>
    <row r="1381" spans="1:13">
      <c r="A1381" s="4"/>
      <c r="B1381" s="106"/>
      <c r="C1381" s="4"/>
      <c r="D1381" s="150"/>
      <c r="E1381" s="106"/>
      <c r="F1381" s="94"/>
      <c r="G1381" s="150"/>
      <c r="H1381" s="106"/>
      <c r="I1381" s="106"/>
      <c r="J1381" s="8"/>
      <c r="K1381" s="5"/>
      <c r="L1381" s="8"/>
      <c r="M1381" s="5"/>
    </row>
    <row r="1382" spans="1:13">
      <c r="A1382" s="4"/>
      <c r="B1382" s="106"/>
      <c r="C1382" s="4"/>
      <c r="D1382" s="150"/>
      <c r="E1382" s="106"/>
      <c r="F1382" s="94"/>
      <c r="G1382" s="150"/>
      <c r="H1382" s="106"/>
      <c r="I1382" s="106"/>
      <c r="J1382" s="8"/>
      <c r="K1382" s="5"/>
      <c r="L1382" s="8"/>
      <c r="M1382" s="5"/>
    </row>
    <row r="1383" spans="1:13">
      <c r="A1383" s="4"/>
      <c r="B1383" s="106"/>
      <c r="C1383" s="4"/>
      <c r="D1383" s="150"/>
      <c r="E1383" s="106"/>
      <c r="F1383" s="94"/>
      <c r="G1383" s="150"/>
      <c r="H1383" s="106"/>
      <c r="I1383" s="106"/>
      <c r="J1383" s="8"/>
      <c r="K1383" s="5"/>
      <c r="L1383" s="8"/>
      <c r="M1383" s="5"/>
    </row>
    <row r="1384" spans="1:13">
      <c r="A1384" s="4"/>
      <c r="B1384" s="106"/>
      <c r="C1384" s="4"/>
      <c r="D1384" s="150"/>
      <c r="E1384" s="106"/>
      <c r="F1384" s="94"/>
      <c r="G1384" s="150"/>
      <c r="H1384" s="106"/>
      <c r="I1384" s="106"/>
      <c r="J1384" s="8"/>
      <c r="K1384" s="5"/>
      <c r="L1384" s="8"/>
      <c r="M1384" s="5"/>
    </row>
    <row r="1385" spans="1:13">
      <c r="A1385" s="4"/>
      <c r="B1385" s="106"/>
      <c r="C1385" s="4"/>
      <c r="D1385" s="150"/>
      <c r="E1385" s="106"/>
      <c r="F1385" s="94"/>
      <c r="G1385" s="150"/>
      <c r="H1385" s="106"/>
      <c r="I1385" s="106"/>
      <c r="J1385" s="8"/>
      <c r="K1385" s="5"/>
      <c r="L1385" s="8"/>
      <c r="M1385" s="5"/>
    </row>
    <row r="1386" spans="1:13">
      <c r="A1386" s="4"/>
      <c r="B1386" s="106"/>
      <c r="C1386" s="4"/>
      <c r="D1386" s="150"/>
      <c r="E1386" s="106"/>
      <c r="F1386" s="94"/>
      <c r="G1386" s="150"/>
      <c r="H1386" s="106"/>
      <c r="I1386" s="106"/>
      <c r="J1386" s="8"/>
      <c r="K1386" s="5"/>
      <c r="L1386" s="8"/>
      <c r="M1386" s="5"/>
    </row>
    <row r="1387" spans="1:13">
      <c r="A1387" s="4"/>
      <c r="B1387" s="106"/>
      <c r="C1387" s="4"/>
      <c r="D1387" s="150"/>
      <c r="E1387" s="106"/>
      <c r="F1387" s="94"/>
      <c r="G1387" s="150"/>
      <c r="H1387" s="106"/>
      <c r="I1387" s="106"/>
      <c r="J1387" s="8"/>
      <c r="K1387" s="5"/>
      <c r="L1387" s="8"/>
      <c r="M1387" s="5"/>
    </row>
    <row r="1388" spans="1:13">
      <c r="A1388" s="4"/>
      <c r="B1388" s="106"/>
      <c r="C1388" s="4"/>
      <c r="D1388" s="150"/>
      <c r="E1388" s="106"/>
      <c r="F1388" s="94"/>
      <c r="G1388" s="150"/>
      <c r="H1388" s="106"/>
      <c r="I1388" s="106"/>
      <c r="J1388" s="8"/>
      <c r="K1388" s="5"/>
      <c r="L1388" s="8"/>
      <c r="M1388" s="5"/>
    </row>
    <row r="1389" spans="1:13">
      <c r="A1389" s="4"/>
      <c r="B1389" s="106"/>
      <c r="C1389" s="4"/>
      <c r="D1389" s="150"/>
      <c r="E1389" s="106"/>
      <c r="F1389" s="94"/>
      <c r="G1389" s="150"/>
      <c r="H1389" s="106"/>
      <c r="I1389" s="106"/>
      <c r="J1389" s="8"/>
      <c r="K1389" s="5"/>
      <c r="L1389" s="8"/>
      <c r="M1389" s="5"/>
    </row>
    <row r="1390" spans="1:13">
      <c r="A1390" s="4"/>
      <c r="B1390" s="106"/>
      <c r="C1390" s="4"/>
      <c r="D1390" s="150"/>
      <c r="E1390" s="106"/>
      <c r="F1390" s="94"/>
      <c r="G1390" s="150"/>
      <c r="H1390" s="106"/>
      <c r="I1390" s="106"/>
      <c r="J1390" s="8"/>
      <c r="K1390" s="5"/>
      <c r="L1390" s="8"/>
      <c r="M1390" s="5"/>
    </row>
    <row r="1391" spans="1:13">
      <c r="A1391" s="4"/>
      <c r="B1391" s="106"/>
      <c r="C1391" s="4"/>
      <c r="D1391" s="150"/>
      <c r="E1391" s="106"/>
      <c r="F1391" s="94"/>
      <c r="G1391" s="150"/>
      <c r="H1391" s="106"/>
      <c r="I1391" s="106"/>
      <c r="J1391" s="8"/>
      <c r="K1391" s="5"/>
      <c r="L1391" s="8"/>
      <c r="M1391" s="5"/>
    </row>
    <row r="1392" spans="1:13">
      <c r="A1392" s="4"/>
      <c r="B1392" s="106"/>
      <c r="C1392" s="4"/>
      <c r="D1392" s="150"/>
      <c r="E1392" s="106"/>
      <c r="F1392" s="94"/>
      <c r="G1392" s="150"/>
      <c r="H1392" s="106"/>
      <c r="I1392" s="106"/>
      <c r="J1392" s="8"/>
      <c r="K1392" s="5"/>
      <c r="L1392" s="8"/>
      <c r="M1392" s="5"/>
    </row>
    <row r="1393" spans="1:13">
      <c r="A1393" s="4"/>
      <c r="B1393" s="106"/>
      <c r="C1393" s="4"/>
      <c r="D1393" s="150"/>
      <c r="E1393" s="106"/>
      <c r="F1393" s="94"/>
      <c r="G1393" s="150"/>
      <c r="H1393" s="106"/>
      <c r="I1393" s="106"/>
      <c r="J1393" s="8"/>
      <c r="K1393" s="5"/>
      <c r="L1393" s="8"/>
      <c r="M1393" s="5"/>
    </row>
    <row r="1394" spans="1:13">
      <c r="A1394" s="4"/>
      <c r="B1394" s="106"/>
      <c r="C1394" s="4"/>
      <c r="D1394" s="150"/>
      <c r="E1394" s="106"/>
      <c r="F1394" s="94"/>
      <c r="G1394" s="150"/>
      <c r="H1394" s="106"/>
      <c r="I1394" s="106"/>
      <c r="J1394" s="8"/>
      <c r="K1394" s="5"/>
      <c r="L1394" s="8"/>
      <c r="M1394" s="5"/>
    </row>
    <row r="1395" spans="1:13">
      <c r="A1395" s="4"/>
      <c r="B1395" s="106"/>
      <c r="C1395" s="4"/>
      <c r="D1395" s="150"/>
      <c r="E1395" s="106"/>
      <c r="F1395" s="94"/>
      <c r="G1395" s="150"/>
      <c r="H1395" s="106"/>
      <c r="I1395" s="106"/>
      <c r="J1395" s="8"/>
      <c r="K1395" s="5"/>
      <c r="L1395" s="8"/>
      <c r="M1395" s="5"/>
    </row>
    <row r="1396" spans="1:13">
      <c r="A1396" s="4"/>
      <c r="B1396" s="106"/>
      <c r="C1396" s="4"/>
      <c r="D1396" s="150"/>
      <c r="E1396" s="106"/>
      <c r="F1396" s="94"/>
      <c r="G1396" s="150"/>
      <c r="H1396" s="106"/>
      <c r="I1396" s="106"/>
      <c r="J1396" s="8"/>
      <c r="K1396" s="5"/>
      <c r="L1396" s="8"/>
      <c r="M1396" s="5"/>
    </row>
    <row r="1397" spans="1:13">
      <c r="A1397" s="4"/>
      <c r="B1397" s="106"/>
      <c r="C1397" s="4"/>
      <c r="D1397" s="150"/>
      <c r="E1397" s="106"/>
      <c r="F1397" s="94"/>
      <c r="G1397" s="150"/>
      <c r="H1397" s="106"/>
      <c r="I1397" s="106"/>
      <c r="J1397" s="8"/>
      <c r="K1397" s="5"/>
      <c r="L1397" s="8"/>
      <c r="M1397" s="5"/>
    </row>
    <row r="1398" spans="1:13">
      <c r="A1398" s="4"/>
      <c r="B1398" s="106"/>
      <c r="C1398" s="4"/>
      <c r="D1398" s="150"/>
      <c r="E1398" s="106"/>
      <c r="F1398" s="94"/>
      <c r="G1398" s="150"/>
      <c r="H1398" s="106"/>
      <c r="I1398" s="106"/>
      <c r="J1398" s="8"/>
      <c r="K1398" s="5"/>
      <c r="L1398" s="8"/>
      <c r="M1398" s="5"/>
    </row>
    <row r="1399" spans="1:13">
      <c r="A1399" s="4"/>
      <c r="B1399" s="106"/>
      <c r="C1399" s="4"/>
      <c r="D1399" s="150"/>
      <c r="E1399" s="106"/>
      <c r="F1399" s="94"/>
      <c r="G1399" s="150"/>
      <c r="H1399" s="106"/>
      <c r="I1399" s="106"/>
      <c r="J1399" s="8"/>
      <c r="K1399" s="5"/>
      <c r="L1399" s="8"/>
      <c r="M1399" s="5"/>
    </row>
    <row r="1400" spans="1:13">
      <c r="A1400" s="4"/>
      <c r="B1400" s="106"/>
      <c r="C1400" s="4"/>
      <c r="D1400" s="150"/>
      <c r="E1400" s="106"/>
      <c r="F1400" s="94"/>
      <c r="G1400" s="150"/>
      <c r="H1400" s="106"/>
      <c r="I1400" s="106"/>
      <c r="J1400" s="8"/>
      <c r="K1400" s="5"/>
      <c r="L1400" s="8"/>
      <c r="M1400" s="5"/>
    </row>
    <row r="1401" spans="1:13">
      <c r="A1401" s="4"/>
      <c r="B1401" s="106"/>
      <c r="C1401" s="4"/>
      <c r="D1401" s="150"/>
      <c r="E1401" s="106"/>
      <c r="F1401" s="94"/>
      <c r="G1401" s="150"/>
      <c r="H1401" s="106"/>
      <c r="I1401" s="106"/>
      <c r="J1401" s="8"/>
      <c r="K1401" s="5"/>
      <c r="L1401" s="8"/>
      <c r="M1401" s="5"/>
    </row>
    <row r="1402" spans="1:13">
      <c r="A1402" s="4"/>
      <c r="B1402" s="106"/>
      <c r="C1402" s="4"/>
      <c r="D1402" s="150"/>
      <c r="E1402" s="106"/>
      <c r="F1402" s="94"/>
      <c r="G1402" s="150"/>
      <c r="H1402" s="106"/>
      <c r="I1402" s="106"/>
      <c r="J1402" s="8"/>
      <c r="K1402" s="5"/>
      <c r="L1402" s="8"/>
      <c r="M1402" s="5"/>
    </row>
    <row r="1403" spans="1:13">
      <c r="A1403" s="4"/>
      <c r="B1403" s="106"/>
      <c r="C1403" s="4"/>
      <c r="D1403" s="150"/>
      <c r="E1403" s="106"/>
      <c r="F1403" s="94"/>
      <c r="G1403" s="150"/>
      <c r="H1403" s="106"/>
      <c r="I1403" s="106"/>
      <c r="J1403" s="8"/>
      <c r="K1403" s="5"/>
      <c r="L1403" s="8"/>
      <c r="M1403" s="5"/>
    </row>
    <row r="1404" spans="1:13">
      <c r="A1404" s="4"/>
      <c r="B1404" s="106"/>
      <c r="C1404" s="4"/>
      <c r="D1404" s="150"/>
      <c r="E1404" s="106"/>
      <c r="F1404" s="94"/>
      <c r="G1404" s="150"/>
      <c r="H1404" s="106"/>
      <c r="I1404" s="106"/>
      <c r="J1404" s="8"/>
      <c r="K1404" s="5"/>
      <c r="L1404" s="8"/>
      <c r="M1404" s="5"/>
    </row>
    <row r="1405" spans="1:13">
      <c r="A1405" s="4"/>
      <c r="B1405" s="106"/>
      <c r="C1405" s="4"/>
      <c r="D1405" s="150"/>
      <c r="E1405" s="106"/>
      <c r="F1405" s="94"/>
      <c r="G1405" s="150"/>
      <c r="H1405" s="106"/>
      <c r="I1405" s="106"/>
      <c r="J1405" s="8"/>
      <c r="K1405" s="5"/>
      <c r="L1405" s="8"/>
      <c r="M1405" s="5"/>
    </row>
    <row r="1406" spans="1:13">
      <c r="A1406" s="4"/>
      <c r="B1406" s="106"/>
      <c r="C1406" s="4"/>
      <c r="D1406" s="150"/>
      <c r="E1406" s="106"/>
      <c r="F1406" s="94"/>
      <c r="G1406" s="150"/>
      <c r="H1406" s="106"/>
      <c r="I1406" s="106"/>
      <c r="J1406" s="8"/>
      <c r="K1406" s="5"/>
      <c r="L1406" s="8"/>
      <c r="M1406" s="5"/>
    </row>
    <row r="1407" spans="1:13">
      <c r="A1407" s="4"/>
      <c r="B1407" s="106"/>
      <c r="C1407" s="4"/>
      <c r="D1407" s="150"/>
      <c r="E1407" s="106"/>
      <c r="F1407" s="94"/>
      <c r="G1407" s="150"/>
      <c r="H1407" s="106"/>
      <c r="I1407" s="106"/>
      <c r="J1407" s="8"/>
      <c r="K1407" s="5"/>
      <c r="L1407" s="8"/>
      <c r="M1407" s="5"/>
    </row>
    <row r="1408" spans="1:13">
      <c r="A1408" s="4"/>
      <c r="B1408" s="106"/>
      <c r="C1408" s="4"/>
      <c r="D1408" s="150"/>
      <c r="E1408" s="106"/>
      <c r="F1408" s="94"/>
      <c r="G1408" s="150"/>
      <c r="H1408" s="106"/>
      <c r="I1408" s="106"/>
      <c r="J1408" s="8"/>
      <c r="K1408" s="5"/>
      <c r="L1408" s="8"/>
      <c r="M1408" s="5"/>
    </row>
    <row r="1409" spans="1:13">
      <c r="A1409" s="4"/>
      <c r="B1409" s="106"/>
      <c r="C1409" s="4"/>
      <c r="D1409" s="150"/>
      <c r="E1409" s="106"/>
      <c r="F1409" s="94"/>
      <c r="G1409" s="150"/>
      <c r="H1409" s="106"/>
      <c r="I1409" s="106"/>
      <c r="J1409" s="8"/>
      <c r="K1409" s="5"/>
      <c r="L1409" s="8"/>
      <c r="M1409" s="5"/>
    </row>
    <row r="1410" spans="1:13">
      <c r="A1410" s="4"/>
      <c r="B1410" s="106"/>
      <c r="C1410" s="4"/>
      <c r="D1410" s="150"/>
      <c r="E1410" s="106"/>
      <c r="F1410" s="94"/>
      <c r="G1410" s="150"/>
      <c r="H1410" s="106"/>
      <c r="I1410" s="106"/>
      <c r="J1410" s="8"/>
      <c r="K1410" s="5"/>
      <c r="L1410" s="8"/>
      <c r="M1410" s="5"/>
    </row>
    <row r="1411" spans="1:13">
      <c r="A1411" s="4"/>
      <c r="B1411" s="106"/>
      <c r="C1411" s="4"/>
      <c r="D1411" s="150"/>
      <c r="E1411" s="106"/>
      <c r="F1411" s="94"/>
      <c r="G1411" s="150"/>
      <c r="H1411" s="106"/>
      <c r="I1411" s="106"/>
      <c r="J1411" s="8"/>
      <c r="K1411" s="5"/>
      <c r="L1411" s="8"/>
      <c r="M1411" s="5"/>
    </row>
    <row r="1412" spans="1:13">
      <c r="A1412" s="4"/>
      <c r="B1412" s="106"/>
      <c r="C1412" s="4"/>
      <c r="D1412" s="150"/>
      <c r="E1412" s="106"/>
      <c r="F1412" s="94"/>
      <c r="G1412" s="150"/>
      <c r="H1412" s="106"/>
      <c r="I1412" s="106"/>
      <c r="J1412" s="8"/>
      <c r="K1412" s="5"/>
      <c r="L1412" s="8"/>
      <c r="M1412" s="5"/>
    </row>
    <row r="1413" spans="1:13">
      <c r="A1413" s="4"/>
      <c r="B1413" s="106"/>
      <c r="C1413" s="4"/>
      <c r="D1413" s="150"/>
      <c r="E1413" s="106"/>
      <c r="F1413" s="94"/>
      <c r="G1413" s="150"/>
      <c r="H1413" s="106"/>
      <c r="I1413" s="106"/>
      <c r="J1413" s="8"/>
      <c r="K1413" s="5"/>
      <c r="L1413" s="8"/>
      <c r="M1413" s="5"/>
    </row>
    <row r="1414" spans="1:13">
      <c r="A1414" s="4"/>
      <c r="B1414" s="106"/>
      <c r="C1414" s="4"/>
      <c r="D1414" s="150"/>
      <c r="E1414" s="106"/>
      <c r="F1414" s="94"/>
      <c r="G1414" s="150"/>
      <c r="H1414" s="106"/>
      <c r="I1414" s="106"/>
      <c r="J1414" s="8"/>
      <c r="K1414" s="5"/>
      <c r="L1414" s="8"/>
      <c r="M1414" s="5"/>
    </row>
    <row r="1415" spans="1:13">
      <c r="A1415" s="4"/>
      <c r="B1415" s="106"/>
      <c r="C1415" s="4"/>
      <c r="D1415" s="150"/>
      <c r="E1415" s="106"/>
      <c r="F1415" s="94"/>
      <c r="G1415" s="150"/>
      <c r="H1415" s="106"/>
      <c r="I1415" s="106"/>
      <c r="J1415" s="8"/>
      <c r="K1415" s="5"/>
      <c r="L1415" s="8"/>
      <c r="M1415" s="5"/>
    </row>
    <row r="1416" spans="1:13">
      <c r="A1416" s="4"/>
      <c r="B1416" s="106"/>
      <c r="C1416" s="4"/>
      <c r="D1416" s="150"/>
      <c r="E1416" s="106"/>
      <c r="F1416" s="94"/>
      <c r="G1416" s="150"/>
      <c r="H1416" s="106"/>
      <c r="I1416" s="106"/>
      <c r="J1416" s="8"/>
      <c r="K1416" s="5"/>
      <c r="L1416" s="8"/>
      <c r="M1416" s="5"/>
    </row>
    <row r="1417" spans="1:13">
      <c r="A1417" s="4"/>
      <c r="B1417" s="106"/>
      <c r="C1417" s="4"/>
      <c r="D1417" s="150"/>
      <c r="E1417" s="106"/>
      <c r="F1417" s="94"/>
      <c r="G1417" s="150"/>
      <c r="H1417" s="106"/>
      <c r="I1417" s="106"/>
      <c r="J1417" s="8"/>
      <c r="K1417" s="5"/>
      <c r="L1417" s="8"/>
      <c r="M1417" s="5"/>
    </row>
    <row r="1418" spans="1:13">
      <c r="A1418" s="4"/>
      <c r="B1418" s="106"/>
      <c r="C1418" s="4"/>
      <c r="D1418" s="150"/>
      <c r="E1418" s="106"/>
      <c r="F1418" s="94"/>
      <c r="G1418" s="150"/>
      <c r="H1418" s="106"/>
      <c r="I1418" s="106"/>
      <c r="J1418" s="8"/>
      <c r="K1418" s="5"/>
      <c r="L1418" s="8"/>
      <c r="M1418" s="5"/>
    </row>
    <row r="1419" spans="1:13">
      <c r="A1419" s="4"/>
      <c r="B1419" s="106"/>
      <c r="C1419" s="4"/>
      <c r="D1419" s="150"/>
      <c r="E1419" s="106"/>
      <c r="F1419" s="94"/>
      <c r="G1419" s="150"/>
      <c r="H1419" s="106"/>
      <c r="I1419" s="106"/>
      <c r="J1419" s="8"/>
      <c r="K1419" s="5"/>
      <c r="L1419" s="8"/>
      <c r="M1419" s="5"/>
    </row>
    <row r="1420" spans="1:13">
      <c r="A1420" s="4"/>
      <c r="B1420" s="106"/>
      <c r="C1420" s="4"/>
      <c r="D1420" s="150"/>
      <c r="E1420" s="106"/>
      <c r="F1420" s="94"/>
      <c r="G1420" s="150"/>
      <c r="H1420" s="106"/>
      <c r="I1420" s="106"/>
      <c r="J1420" s="8"/>
      <c r="K1420" s="5"/>
      <c r="L1420" s="8"/>
      <c r="M1420" s="5"/>
    </row>
    <row r="1421" spans="1:13">
      <c r="A1421" s="4"/>
      <c r="B1421" s="106"/>
      <c r="C1421" s="4"/>
      <c r="D1421" s="150"/>
      <c r="E1421" s="106"/>
      <c r="F1421" s="94"/>
      <c r="G1421" s="150"/>
      <c r="H1421" s="106"/>
      <c r="I1421" s="106"/>
      <c r="J1421" s="8"/>
      <c r="K1421" s="5"/>
      <c r="L1421" s="8"/>
      <c r="M1421" s="5"/>
    </row>
    <row r="1422" spans="1:13">
      <c r="A1422" s="4"/>
      <c r="B1422" s="106"/>
      <c r="C1422" s="4"/>
      <c r="D1422" s="150"/>
      <c r="E1422" s="106"/>
      <c r="F1422" s="94"/>
      <c r="G1422" s="150"/>
      <c r="H1422" s="106"/>
      <c r="I1422" s="106"/>
      <c r="J1422" s="8"/>
      <c r="K1422" s="5"/>
      <c r="L1422" s="8"/>
      <c r="M1422" s="5"/>
    </row>
    <row r="1423" spans="1:13">
      <c r="A1423" s="4"/>
      <c r="B1423" s="106"/>
      <c r="C1423" s="4"/>
      <c r="D1423" s="150"/>
      <c r="E1423" s="106"/>
      <c r="F1423" s="94"/>
      <c r="G1423" s="150"/>
      <c r="H1423" s="106"/>
      <c r="I1423" s="106"/>
      <c r="J1423" s="8"/>
      <c r="K1423" s="5"/>
      <c r="L1423" s="8"/>
      <c r="M1423" s="5"/>
    </row>
    <row r="1424" spans="1:13">
      <c r="A1424" s="4"/>
      <c r="B1424" s="106"/>
      <c r="C1424" s="4"/>
      <c r="D1424" s="150"/>
      <c r="E1424" s="106"/>
      <c r="F1424" s="94"/>
      <c r="G1424" s="150"/>
      <c r="H1424" s="106"/>
      <c r="I1424" s="106"/>
      <c r="J1424" s="8"/>
      <c r="K1424" s="5"/>
      <c r="L1424" s="8"/>
      <c r="M1424" s="5"/>
    </row>
    <row r="1425" spans="1:13">
      <c r="A1425" s="4"/>
      <c r="B1425" s="106"/>
      <c r="C1425" s="4"/>
      <c r="D1425" s="150"/>
      <c r="E1425" s="106"/>
      <c r="F1425" s="94"/>
      <c r="G1425" s="150"/>
      <c r="H1425" s="106"/>
      <c r="I1425" s="106"/>
      <c r="J1425" s="8"/>
      <c r="K1425" s="5"/>
      <c r="L1425" s="8"/>
      <c r="M1425" s="5"/>
    </row>
    <row r="1426" spans="1:13">
      <c r="A1426" s="4"/>
      <c r="B1426" s="106"/>
      <c r="C1426" s="4"/>
      <c r="D1426" s="150"/>
      <c r="E1426" s="106"/>
      <c r="F1426" s="94"/>
      <c r="G1426" s="150"/>
      <c r="H1426" s="106"/>
      <c r="I1426" s="106"/>
      <c r="J1426" s="8"/>
      <c r="K1426" s="5"/>
      <c r="L1426" s="8"/>
      <c r="M1426" s="5"/>
    </row>
    <row r="1427" spans="1:13">
      <c r="A1427" s="4"/>
      <c r="B1427" s="106"/>
      <c r="C1427" s="4"/>
      <c r="D1427" s="150"/>
      <c r="E1427" s="106"/>
      <c r="F1427" s="94"/>
      <c r="G1427" s="150"/>
      <c r="H1427" s="106"/>
      <c r="I1427" s="106"/>
      <c r="J1427" s="8"/>
      <c r="K1427" s="5"/>
      <c r="L1427" s="8"/>
      <c r="M1427" s="5"/>
    </row>
    <row r="1428" spans="1:13">
      <c r="A1428" s="4"/>
      <c r="B1428" s="106"/>
      <c r="C1428" s="4"/>
      <c r="D1428" s="150"/>
      <c r="E1428" s="106"/>
      <c r="F1428" s="94"/>
      <c r="G1428" s="150"/>
      <c r="H1428" s="106"/>
      <c r="I1428" s="106"/>
      <c r="J1428" s="8"/>
      <c r="K1428" s="5"/>
      <c r="L1428" s="8"/>
      <c r="M1428" s="5"/>
    </row>
    <row r="1429" spans="1:13">
      <c r="A1429" s="4"/>
      <c r="B1429" s="106"/>
      <c r="C1429" s="4"/>
      <c r="D1429" s="150"/>
      <c r="E1429" s="106"/>
      <c r="F1429" s="94"/>
      <c r="G1429" s="150"/>
      <c r="H1429" s="106"/>
      <c r="I1429" s="106"/>
      <c r="J1429" s="8"/>
      <c r="K1429" s="5"/>
      <c r="L1429" s="8"/>
      <c r="M1429" s="5"/>
    </row>
    <row r="1430" spans="1:13">
      <c r="A1430" s="4"/>
      <c r="B1430" s="106"/>
      <c r="C1430" s="4"/>
      <c r="D1430" s="150"/>
      <c r="E1430" s="106"/>
      <c r="F1430" s="94"/>
      <c r="G1430" s="150"/>
      <c r="H1430" s="106"/>
      <c r="I1430" s="106"/>
      <c r="J1430" s="8"/>
      <c r="K1430" s="5"/>
      <c r="L1430" s="8"/>
      <c r="M1430" s="5"/>
    </row>
    <row r="1431" spans="1:13">
      <c r="A1431" s="4"/>
      <c r="B1431" s="106"/>
      <c r="C1431" s="4"/>
      <c r="D1431" s="150"/>
      <c r="E1431" s="106"/>
      <c r="F1431" s="94"/>
      <c r="G1431" s="150"/>
      <c r="H1431" s="106"/>
      <c r="I1431" s="106"/>
      <c r="J1431" s="8"/>
      <c r="K1431" s="5"/>
      <c r="L1431" s="8"/>
      <c r="M1431" s="5"/>
    </row>
    <row r="1432" spans="1:13">
      <c r="A1432" s="4"/>
      <c r="B1432" s="106"/>
      <c r="C1432" s="4"/>
      <c r="D1432" s="150"/>
      <c r="E1432" s="106"/>
      <c r="F1432" s="94"/>
      <c r="G1432" s="150"/>
      <c r="H1432" s="106"/>
      <c r="I1432" s="106"/>
      <c r="J1432" s="8"/>
      <c r="K1432" s="5"/>
      <c r="L1432" s="8"/>
      <c r="M1432" s="5"/>
    </row>
    <row r="1433" spans="1:13">
      <c r="A1433" s="4"/>
      <c r="B1433" s="106"/>
      <c r="C1433" s="4"/>
      <c r="D1433" s="150"/>
      <c r="E1433" s="106"/>
      <c r="F1433" s="94"/>
      <c r="G1433" s="150"/>
      <c r="H1433" s="106"/>
      <c r="I1433" s="106"/>
      <c r="J1433" s="8"/>
      <c r="K1433" s="5"/>
      <c r="L1433" s="8"/>
      <c r="M1433" s="5"/>
    </row>
    <row r="1434" spans="1:13">
      <c r="A1434" s="4"/>
      <c r="B1434" s="106"/>
      <c r="C1434" s="4"/>
      <c r="D1434" s="150"/>
      <c r="E1434" s="106"/>
      <c r="F1434" s="94"/>
      <c r="G1434" s="150"/>
      <c r="H1434" s="106"/>
      <c r="I1434" s="106"/>
      <c r="J1434" s="8"/>
      <c r="K1434" s="5"/>
      <c r="L1434" s="8"/>
      <c r="M1434" s="5"/>
    </row>
    <row r="1435" spans="1:13">
      <c r="A1435" s="4"/>
      <c r="B1435" s="106"/>
      <c r="C1435" s="4"/>
      <c r="D1435" s="150"/>
      <c r="E1435" s="106"/>
      <c r="F1435" s="94"/>
      <c r="G1435" s="150"/>
      <c r="H1435" s="106"/>
      <c r="I1435" s="106"/>
      <c r="J1435" s="8"/>
      <c r="K1435" s="5"/>
      <c r="L1435" s="8"/>
      <c r="M1435" s="5"/>
    </row>
    <row r="1436" spans="1:13">
      <c r="A1436" s="4"/>
      <c r="B1436" s="106"/>
      <c r="C1436" s="4"/>
      <c r="D1436" s="150"/>
      <c r="E1436" s="106"/>
      <c r="F1436" s="94"/>
      <c r="G1436" s="150"/>
      <c r="H1436" s="106"/>
      <c r="I1436" s="106"/>
      <c r="J1436" s="8"/>
      <c r="K1436" s="5"/>
      <c r="L1436" s="8"/>
      <c r="M1436" s="5"/>
    </row>
    <row r="1437" spans="1:13">
      <c r="A1437" s="4"/>
      <c r="B1437" s="106"/>
      <c r="C1437" s="4"/>
      <c r="D1437" s="150"/>
      <c r="E1437" s="106"/>
      <c r="F1437" s="94"/>
      <c r="G1437" s="150"/>
      <c r="H1437" s="106"/>
      <c r="I1437" s="106"/>
      <c r="J1437" s="8"/>
      <c r="K1437" s="5"/>
      <c r="L1437" s="8"/>
      <c r="M1437" s="5"/>
    </row>
    <row r="1438" spans="1:13">
      <c r="A1438" s="4"/>
      <c r="B1438" s="106"/>
      <c r="C1438" s="4"/>
      <c r="D1438" s="150"/>
      <c r="E1438" s="106"/>
      <c r="F1438" s="94"/>
      <c r="G1438" s="150"/>
      <c r="H1438" s="106"/>
      <c r="I1438" s="106"/>
      <c r="J1438" s="8"/>
      <c r="K1438" s="5"/>
      <c r="L1438" s="8"/>
      <c r="M1438" s="5"/>
    </row>
    <row r="1439" spans="1:13">
      <c r="A1439" s="4"/>
      <c r="B1439" s="106"/>
      <c r="C1439" s="4"/>
      <c r="D1439" s="150"/>
      <c r="E1439" s="106"/>
      <c r="F1439" s="94"/>
      <c r="G1439" s="150"/>
      <c r="H1439" s="106"/>
      <c r="I1439" s="106"/>
      <c r="J1439" s="8"/>
      <c r="K1439" s="5"/>
      <c r="L1439" s="8"/>
      <c r="M1439" s="5"/>
    </row>
    <row r="1440" spans="1:13">
      <c r="A1440" s="4"/>
      <c r="B1440" s="106"/>
      <c r="C1440" s="4"/>
      <c r="D1440" s="150"/>
      <c r="E1440" s="106"/>
      <c r="F1440" s="94"/>
      <c r="G1440" s="150"/>
      <c r="H1440" s="106"/>
      <c r="I1440" s="106"/>
      <c r="J1440" s="8"/>
      <c r="K1440" s="5"/>
      <c r="L1440" s="8"/>
      <c r="M1440" s="5"/>
    </row>
    <row r="1441" spans="1:13">
      <c r="A1441" s="4"/>
      <c r="B1441" s="106"/>
      <c r="C1441" s="4"/>
      <c r="D1441" s="150"/>
      <c r="E1441" s="106"/>
      <c r="F1441" s="94"/>
      <c r="G1441" s="150"/>
      <c r="H1441" s="106"/>
      <c r="I1441" s="106"/>
      <c r="J1441" s="8"/>
      <c r="K1441" s="5"/>
      <c r="L1441" s="8"/>
      <c r="M1441" s="5"/>
    </row>
    <row r="1442" spans="1:13">
      <c r="A1442" s="4"/>
      <c r="B1442" s="106"/>
      <c r="C1442" s="4"/>
      <c r="D1442" s="150"/>
      <c r="E1442" s="106"/>
      <c r="F1442" s="94"/>
      <c r="G1442" s="150"/>
      <c r="H1442" s="106"/>
      <c r="I1442" s="106"/>
      <c r="J1442" s="8"/>
      <c r="K1442" s="5"/>
      <c r="L1442" s="8"/>
      <c r="M1442" s="5"/>
    </row>
    <row r="1443" spans="1:13">
      <c r="A1443" s="4"/>
      <c r="B1443" s="106"/>
      <c r="C1443" s="4"/>
      <c r="D1443" s="150"/>
      <c r="E1443" s="106"/>
      <c r="F1443" s="94"/>
      <c r="G1443" s="150"/>
      <c r="H1443" s="106"/>
      <c r="I1443" s="106"/>
      <c r="J1443" s="8"/>
      <c r="K1443" s="5"/>
      <c r="L1443" s="8"/>
      <c r="M1443" s="5"/>
    </row>
    <row r="1444" spans="1:13">
      <c r="A1444" s="4"/>
      <c r="B1444" s="106"/>
      <c r="C1444" s="4"/>
      <c r="D1444" s="150"/>
      <c r="E1444" s="106"/>
      <c r="F1444" s="94"/>
      <c r="G1444" s="150"/>
      <c r="H1444" s="106"/>
      <c r="I1444" s="106"/>
      <c r="J1444" s="8"/>
      <c r="K1444" s="5"/>
      <c r="L1444" s="8"/>
      <c r="M1444" s="5"/>
    </row>
    <row r="1445" spans="1:13">
      <c r="A1445" s="4"/>
      <c r="B1445" s="106"/>
      <c r="C1445" s="4"/>
      <c r="D1445" s="150"/>
      <c r="E1445" s="106"/>
      <c r="F1445" s="94"/>
      <c r="G1445" s="150"/>
      <c r="H1445" s="106"/>
      <c r="I1445" s="106"/>
      <c r="J1445" s="8"/>
      <c r="K1445" s="5"/>
      <c r="L1445" s="8"/>
      <c r="M1445" s="5"/>
    </row>
    <row r="1446" spans="1:13">
      <c r="A1446" s="4"/>
      <c r="B1446" s="106"/>
      <c r="C1446" s="4"/>
      <c r="D1446" s="150"/>
      <c r="E1446" s="106"/>
      <c r="F1446" s="94"/>
      <c r="G1446" s="150"/>
      <c r="H1446" s="106"/>
      <c r="I1446" s="106"/>
      <c r="J1446" s="8"/>
      <c r="K1446" s="5"/>
      <c r="L1446" s="8"/>
      <c r="M1446" s="5"/>
    </row>
    <row r="1447" spans="1:13">
      <c r="A1447" s="4"/>
      <c r="B1447" s="106"/>
      <c r="C1447" s="4"/>
      <c r="D1447" s="150"/>
      <c r="E1447" s="106"/>
      <c r="F1447" s="94"/>
      <c r="G1447" s="150"/>
      <c r="H1447" s="106"/>
      <c r="I1447" s="106"/>
      <c r="J1447" s="8"/>
      <c r="K1447" s="5"/>
      <c r="L1447" s="8"/>
      <c r="M1447" s="5"/>
    </row>
    <row r="1448" spans="1:13">
      <c r="A1448" s="4"/>
      <c r="B1448" s="106"/>
      <c r="C1448" s="4"/>
      <c r="D1448" s="150"/>
      <c r="E1448" s="106"/>
      <c r="F1448" s="94"/>
      <c r="G1448" s="150"/>
      <c r="H1448" s="106"/>
      <c r="I1448" s="106"/>
      <c r="J1448" s="8"/>
      <c r="K1448" s="5"/>
      <c r="L1448" s="8"/>
      <c r="M1448" s="5"/>
    </row>
    <row r="1449" spans="1:13">
      <c r="A1449" s="4"/>
      <c r="B1449" s="106"/>
      <c r="C1449" s="4"/>
      <c r="D1449" s="150"/>
      <c r="E1449" s="106"/>
      <c r="F1449" s="94"/>
      <c r="G1449" s="150"/>
      <c r="H1449" s="106"/>
      <c r="I1449" s="106"/>
      <c r="J1449" s="8"/>
      <c r="K1449" s="5"/>
      <c r="L1449" s="8"/>
      <c r="M1449" s="5"/>
    </row>
    <row r="1450" spans="1:13">
      <c r="A1450" s="4"/>
      <c r="B1450" s="106"/>
      <c r="C1450" s="4"/>
      <c r="D1450" s="150"/>
      <c r="E1450" s="106"/>
      <c r="F1450" s="94"/>
      <c r="G1450" s="150"/>
      <c r="H1450" s="106"/>
      <c r="I1450" s="106"/>
      <c r="J1450" s="8"/>
      <c r="K1450" s="5"/>
      <c r="L1450" s="8"/>
      <c r="M1450" s="5"/>
    </row>
    <row r="1451" spans="1:13">
      <c r="A1451" s="4"/>
      <c r="B1451" s="106"/>
      <c r="C1451" s="4"/>
      <c r="D1451" s="150"/>
      <c r="E1451" s="106"/>
      <c r="F1451" s="94"/>
      <c r="G1451" s="150"/>
      <c r="H1451" s="106"/>
      <c r="I1451" s="106"/>
      <c r="J1451" s="8"/>
      <c r="K1451" s="5"/>
      <c r="L1451" s="8"/>
      <c r="M1451" s="5"/>
    </row>
    <row r="1452" spans="1:13">
      <c r="A1452" s="4"/>
      <c r="B1452" s="106"/>
      <c r="C1452" s="4"/>
      <c r="D1452" s="150"/>
      <c r="E1452" s="106"/>
      <c r="F1452" s="94"/>
      <c r="G1452" s="150"/>
      <c r="H1452" s="106"/>
      <c r="I1452" s="106"/>
      <c r="J1452" s="8"/>
      <c r="K1452" s="5"/>
      <c r="L1452" s="8"/>
      <c r="M1452" s="5"/>
    </row>
    <row r="1453" spans="1:13">
      <c r="A1453" s="4"/>
      <c r="B1453" s="106"/>
      <c r="C1453" s="4"/>
      <c r="D1453" s="150"/>
      <c r="E1453" s="106"/>
      <c r="F1453" s="94"/>
      <c r="G1453" s="150"/>
      <c r="H1453" s="106"/>
      <c r="I1453" s="106"/>
      <c r="J1453" s="8"/>
      <c r="K1453" s="5"/>
      <c r="L1453" s="8"/>
      <c r="M1453" s="5"/>
    </row>
    <row r="1454" spans="1:13">
      <c r="A1454" s="4"/>
      <c r="B1454" s="106"/>
      <c r="C1454" s="4"/>
      <c r="D1454" s="150"/>
      <c r="E1454" s="106"/>
      <c r="F1454" s="94"/>
      <c r="G1454" s="150"/>
      <c r="H1454" s="106"/>
      <c r="I1454" s="106"/>
      <c r="J1454" s="8"/>
      <c r="K1454" s="5"/>
      <c r="L1454" s="8"/>
      <c r="M1454" s="5"/>
    </row>
    <row r="1455" spans="1:13">
      <c r="A1455" s="4"/>
      <c r="B1455" s="106"/>
      <c r="C1455" s="4"/>
      <c r="D1455" s="150"/>
      <c r="E1455" s="106"/>
      <c r="F1455" s="94"/>
      <c r="G1455" s="150"/>
      <c r="H1455" s="106"/>
      <c r="I1455" s="106"/>
      <c r="J1455" s="8"/>
      <c r="K1455" s="5"/>
      <c r="L1455" s="8"/>
      <c r="M1455" s="5"/>
    </row>
    <row r="1456" spans="1:13">
      <c r="A1456" s="4"/>
      <c r="B1456" s="106"/>
      <c r="C1456" s="4"/>
      <c r="D1456" s="150"/>
      <c r="E1456" s="106"/>
      <c r="F1456" s="94"/>
      <c r="G1456" s="150"/>
      <c r="H1456" s="106"/>
      <c r="I1456" s="106"/>
      <c r="J1456" s="8"/>
      <c r="K1456" s="5"/>
      <c r="L1456" s="8"/>
      <c r="M1456" s="5"/>
    </row>
    <row r="1457" spans="1:13">
      <c r="A1457" s="4"/>
      <c r="B1457" s="106"/>
      <c r="C1457" s="4"/>
      <c r="D1457" s="150"/>
      <c r="E1457" s="106"/>
      <c r="F1457" s="94"/>
      <c r="G1457" s="150"/>
      <c r="H1457" s="106"/>
      <c r="I1457" s="106"/>
      <c r="J1457" s="8"/>
      <c r="K1457" s="5"/>
      <c r="L1457" s="8"/>
      <c r="M1457" s="5"/>
    </row>
    <row r="1458" spans="1:13">
      <c r="A1458" s="4"/>
      <c r="B1458" s="106"/>
      <c r="C1458" s="4"/>
      <c r="D1458" s="150"/>
      <c r="E1458" s="106"/>
      <c r="F1458" s="94"/>
      <c r="G1458" s="150"/>
      <c r="H1458" s="106"/>
      <c r="I1458" s="106"/>
      <c r="J1458" s="8"/>
      <c r="K1458" s="5"/>
      <c r="L1458" s="8"/>
      <c r="M1458" s="5"/>
    </row>
    <row r="1459" spans="1:13">
      <c r="A1459" s="4"/>
      <c r="B1459" s="106"/>
      <c r="C1459" s="4"/>
      <c r="D1459" s="150"/>
      <c r="E1459" s="106"/>
      <c r="F1459" s="94"/>
      <c r="G1459" s="150"/>
      <c r="H1459" s="106"/>
      <c r="I1459" s="106"/>
      <c r="J1459" s="8"/>
      <c r="K1459" s="5"/>
      <c r="L1459" s="8"/>
      <c r="M1459" s="5"/>
    </row>
    <row r="1460" spans="1:13">
      <c r="A1460" s="4"/>
      <c r="B1460" s="106"/>
      <c r="C1460" s="4"/>
      <c r="D1460" s="150"/>
      <c r="E1460" s="106"/>
      <c r="F1460" s="94"/>
      <c r="G1460" s="150"/>
      <c r="H1460" s="106"/>
      <c r="I1460" s="106"/>
      <c r="J1460" s="8"/>
      <c r="K1460" s="5"/>
      <c r="L1460" s="8"/>
      <c r="M1460" s="5"/>
    </row>
    <row r="1461" spans="1:13">
      <c r="A1461" s="4"/>
      <c r="B1461" s="106"/>
      <c r="C1461" s="4"/>
      <c r="D1461" s="150"/>
      <c r="E1461" s="106"/>
      <c r="F1461" s="94"/>
      <c r="G1461" s="150"/>
      <c r="H1461" s="106"/>
      <c r="I1461" s="106"/>
      <c r="J1461" s="8"/>
      <c r="K1461" s="5"/>
      <c r="L1461" s="8"/>
      <c r="M1461" s="5"/>
    </row>
    <row r="1462" spans="1:13">
      <c r="A1462" s="4"/>
      <c r="B1462" s="106"/>
      <c r="C1462" s="4"/>
      <c r="D1462" s="150"/>
      <c r="E1462" s="106"/>
      <c r="F1462" s="94"/>
      <c r="G1462" s="150"/>
      <c r="H1462" s="106"/>
      <c r="I1462" s="106"/>
      <c r="J1462" s="8"/>
      <c r="K1462" s="5"/>
      <c r="L1462" s="8"/>
      <c r="M1462" s="5"/>
    </row>
    <row r="1463" spans="1:13">
      <c r="A1463" s="4"/>
      <c r="B1463" s="106"/>
      <c r="C1463" s="4"/>
      <c r="D1463" s="150"/>
      <c r="E1463" s="106"/>
      <c r="F1463" s="94"/>
      <c r="G1463" s="150"/>
      <c r="H1463" s="106"/>
      <c r="I1463" s="106"/>
      <c r="J1463" s="8"/>
      <c r="K1463" s="5"/>
      <c r="L1463" s="8"/>
      <c r="M1463" s="5"/>
    </row>
    <row r="1464" spans="1:13">
      <c r="A1464" s="4"/>
      <c r="B1464" s="106"/>
      <c r="C1464" s="4"/>
      <c r="D1464" s="150"/>
      <c r="E1464" s="106"/>
      <c r="F1464" s="94"/>
      <c r="G1464" s="150"/>
      <c r="H1464" s="106"/>
      <c r="I1464" s="106"/>
      <c r="J1464" s="8"/>
      <c r="K1464" s="5"/>
      <c r="L1464" s="8"/>
      <c r="M1464" s="5"/>
    </row>
    <row r="1465" spans="1:13">
      <c r="A1465" s="4"/>
      <c r="B1465" s="106"/>
      <c r="C1465" s="4"/>
      <c r="D1465" s="150"/>
      <c r="E1465" s="106"/>
      <c r="F1465" s="94"/>
      <c r="G1465" s="150"/>
      <c r="H1465" s="106"/>
      <c r="I1465" s="106"/>
      <c r="J1465" s="8"/>
      <c r="K1465" s="5"/>
      <c r="L1465" s="8"/>
      <c r="M1465" s="5"/>
    </row>
    <row r="1466" spans="1:13">
      <c r="A1466" s="4"/>
      <c r="B1466" s="106"/>
      <c r="C1466" s="4"/>
      <c r="D1466" s="150"/>
      <c r="E1466" s="106"/>
      <c r="F1466" s="94"/>
      <c r="G1466" s="150"/>
      <c r="H1466" s="106"/>
      <c r="I1466" s="106"/>
      <c r="J1466" s="8"/>
      <c r="K1466" s="5"/>
      <c r="L1466" s="8"/>
      <c r="M1466" s="5"/>
    </row>
    <row r="1467" spans="1:13">
      <c r="A1467" s="4"/>
      <c r="B1467" s="106"/>
      <c r="C1467" s="4"/>
      <c r="D1467" s="150"/>
      <c r="E1467" s="106"/>
      <c r="F1467" s="94"/>
      <c r="G1467" s="150"/>
      <c r="H1467" s="106"/>
      <c r="I1467" s="106"/>
      <c r="J1467" s="8"/>
      <c r="K1467" s="5"/>
      <c r="L1467" s="8"/>
      <c r="M1467" s="5"/>
    </row>
    <row r="1468" spans="1:13">
      <c r="A1468" s="4"/>
      <c r="B1468" s="106"/>
      <c r="C1468" s="4"/>
      <c r="D1468" s="150"/>
      <c r="E1468" s="106"/>
      <c r="F1468" s="94"/>
      <c r="G1468" s="150"/>
      <c r="H1468" s="106"/>
      <c r="I1468" s="106"/>
      <c r="J1468" s="8"/>
      <c r="K1468" s="5"/>
      <c r="L1468" s="8"/>
      <c r="M1468" s="5"/>
    </row>
    <row r="1469" spans="1:13">
      <c r="A1469" s="4"/>
      <c r="B1469" s="106"/>
      <c r="C1469" s="4"/>
      <c r="D1469" s="150"/>
      <c r="E1469" s="106"/>
      <c r="F1469" s="94"/>
      <c r="G1469" s="150"/>
      <c r="H1469" s="106"/>
      <c r="I1469" s="106"/>
      <c r="J1469" s="8"/>
      <c r="K1469" s="5"/>
      <c r="L1469" s="8"/>
      <c r="M1469" s="5"/>
    </row>
    <row r="1470" spans="1:13">
      <c r="A1470" s="4"/>
      <c r="B1470" s="106"/>
      <c r="C1470" s="4"/>
      <c r="D1470" s="150"/>
      <c r="E1470" s="106"/>
      <c r="F1470" s="94"/>
      <c r="G1470" s="150"/>
      <c r="H1470" s="106"/>
      <c r="I1470" s="106"/>
      <c r="J1470" s="8"/>
      <c r="K1470" s="5"/>
      <c r="L1470" s="8"/>
      <c r="M1470" s="5"/>
    </row>
    <row r="1471" spans="1:13">
      <c r="A1471" s="4"/>
      <c r="B1471" s="106"/>
      <c r="C1471" s="4"/>
      <c r="D1471" s="150"/>
      <c r="E1471" s="106"/>
      <c r="F1471" s="94"/>
      <c r="G1471" s="150"/>
      <c r="H1471" s="106"/>
      <c r="I1471" s="106"/>
      <c r="J1471" s="8"/>
      <c r="K1471" s="5"/>
      <c r="L1471" s="8"/>
      <c r="M1471" s="5"/>
    </row>
    <row r="1472" spans="1:13">
      <c r="A1472" s="4"/>
      <c r="B1472" s="106"/>
      <c r="C1472" s="4"/>
      <c r="D1472" s="150"/>
      <c r="E1472" s="106"/>
      <c r="F1472" s="94"/>
      <c r="G1472" s="150"/>
      <c r="H1472" s="106"/>
      <c r="I1472" s="106"/>
      <c r="J1472" s="8"/>
      <c r="K1472" s="5"/>
      <c r="L1472" s="8"/>
      <c r="M1472" s="5"/>
    </row>
    <row r="1473" spans="1:13">
      <c r="A1473" s="4"/>
      <c r="B1473" s="106"/>
      <c r="C1473" s="4"/>
      <c r="D1473" s="150"/>
      <c r="E1473" s="106"/>
      <c r="F1473" s="94"/>
      <c r="G1473" s="150"/>
      <c r="H1473" s="106"/>
      <c r="I1473" s="106"/>
      <c r="J1473" s="8"/>
      <c r="K1473" s="5"/>
      <c r="L1473" s="8"/>
      <c r="M1473" s="5"/>
    </row>
    <row r="1474" spans="1:13">
      <c r="A1474" s="4"/>
      <c r="B1474" s="106"/>
      <c r="C1474" s="4"/>
      <c r="D1474" s="150"/>
      <c r="E1474" s="106"/>
      <c r="F1474" s="94"/>
      <c r="G1474" s="150"/>
      <c r="H1474" s="106"/>
      <c r="I1474" s="106"/>
      <c r="J1474" s="8"/>
      <c r="K1474" s="5"/>
      <c r="L1474" s="8"/>
      <c r="M1474" s="5"/>
    </row>
    <row r="1475" spans="1:13">
      <c r="A1475" s="4"/>
      <c r="B1475" s="106"/>
      <c r="C1475" s="4"/>
      <c r="D1475" s="150"/>
      <c r="E1475" s="106"/>
      <c r="F1475" s="94"/>
      <c r="G1475" s="150"/>
      <c r="H1475" s="106"/>
      <c r="I1475" s="106"/>
      <c r="J1475" s="8"/>
      <c r="K1475" s="5"/>
      <c r="L1475" s="8"/>
      <c r="M1475" s="5"/>
    </row>
    <row r="1476" spans="1:13">
      <c r="A1476" s="4"/>
      <c r="B1476" s="106"/>
      <c r="C1476" s="4"/>
      <c r="D1476" s="150"/>
      <c r="E1476" s="106"/>
      <c r="F1476" s="94"/>
      <c r="G1476" s="150"/>
      <c r="H1476" s="106"/>
      <c r="I1476" s="106"/>
      <c r="J1476" s="8"/>
      <c r="K1476" s="5"/>
      <c r="L1476" s="8"/>
      <c r="M1476" s="5"/>
    </row>
    <row r="1477" spans="1:13">
      <c r="A1477" s="4"/>
      <c r="B1477" s="106"/>
      <c r="C1477" s="4"/>
      <c r="D1477" s="150"/>
      <c r="E1477" s="106"/>
      <c r="F1477" s="94"/>
      <c r="G1477" s="150"/>
      <c r="H1477" s="106"/>
      <c r="I1477" s="106"/>
      <c r="J1477" s="8"/>
      <c r="K1477" s="5"/>
      <c r="L1477" s="8"/>
      <c r="M1477" s="5"/>
    </row>
    <row r="1478" spans="1:13">
      <c r="A1478" s="4"/>
      <c r="B1478" s="106"/>
      <c r="C1478" s="4"/>
      <c r="D1478" s="150"/>
      <c r="E1478" s="106"/>
      <c r="F1478" s="94"/>
      <c r="G1478" s="150"/>
      <c r="H1478" s="106"/>
      <c r="I1478" s="106"/>
      <c r="J1478" s="8"/>
      <c r="K1478" s="5"/>
      <c r="L1478" s="8"/>
      <c r="M1478" s="5"/>
    </row>
    <row r="1479" spans="1:13">
      <c r="A1479" s="4"/>
      <c r="B1479" s="106"/>
      <c r="C1479" s="4"/>
      <c r="D1479" s="150"/>
      <c r="E1479" s="106"/>
      <c r="F1479" s="94"/>
      <c r="G1479" s="150"/>
      <c r="H1479" s="106"/>
      <c r="I1479" s="106"/>
      <c r="J1479" s="8"/>
      <c r="K1479" s="5"/>
      <c r="L1479" s="8"/>
      <c r="M1479" s="5"/>
    </row>
    <row r="1480" spans="1:13">
      <c r="A1480" s="4"/>
      <c r="B1480" s="106"/>
      <c r="C1480" s="4"/>
      <c r="D1480" s="150"/>
      <c r="E1480" s="106"/>
      <c r="F1480" s="94"/>
      <c r="G1480" s="150"/>
      <c r="H1480" s="106"/>
      <c r="I1480" s="106"/>
      <c r="J1480" s="8"/>
      <c r="K1480" s="5"/>
      <c r="L1480" s="8"/>
      <c r="M1480" s="5"/>
    </row>
    <row r="1481" spans="1:13">
      <c r="A1481" s="4"/>
      <c r="B1481" s="106"/>
      <c r="C1481" s="4"/>
      <c r="D1481" s="150"/>
      <c r="E1481" s="106"/>
      <c r="F1481" s="94"/>
      <c r="G1481" s="150"/>
      <c r="H1481" s="106"/>
      <c r="I1481" s="106"/>
      <c r="J1481" s="8"/>
      <c r="K1481" s="5"/>
      <c r="L1481" s="8"/>
      <c r="M1481" s="5"/>
    </row>
    <row r="1482" spans="1:13">
      <c r="A1482" s="4"/>
      <c r="B1482" s="106"/>
      <c r="C1482" s="4"/>
      <c r="D1482" s="150"/>
      <c r="E1482" s="106"/>
      <c r="F1482" s="94"/>
      <c r="G1482" s="150"/>
      <c r="H1482" s="106"/>
      <c r="I1482" s="106"/>
      <c r="J1482" s="8"/>
      <c r="K1482" s="5"/>
      <c r="L1482" s="8"/>
      <c r="M1482" s="5"/>
    </row>
    <row r="1483" spans="1:13">
      <c r="A1483" s="4"/>
      <c r="B1483" s="106"/>
      <c r="C1483" s="4"/>
      <c r="D1483" s="150"/>
      <c r="E1483" s="106"/>
      <c r="F1483" s="94"/>
      <c r="G1483" s="150"/>
      <c r="H1483" s="106"/>
      <c r="I1483" s="106"/>
      <c r="J1483" s="8"/>
      <c r="K1483" s="5"/>
      <c r="L1483" s="8"/>
      <c r="M1483" s="5"/>
    </row>
    <row r="1484" spans="1:13">
      <c r="A1484" s="4"/>
      <c r="B1484" s="106"/>
      <c r="C1484" s="4"/>
      <c r="D1484" s="150"/>
      <c r="E1484" s="106"/>
      <c r="F1484" s="94"/>
      <c r="G1484" s="150"/>
      <c r="H1484" s="106"/>
      <c r="I1484" s="106"/>
      <c r="J1484" s="8"/>
      <c r="K1484" s="5"/>
      <c r="L1484" s="8"/>
      <c r="M1484" s="5"/>
    </row>
    <row r="1485" spans="1:13">
      <c r="A1485" s="4"/>
      <c r="B1485" s="106"/>
      <c r="C1485" s="4"/>
      <c r="D1485" s="150"/>
      <c r="E1485" s="106"/>
      <c r="F1485" s="94"/>
      <c r="G1485" s="150"/>
      <c r="H1485" s="106"/>
      <c r="I1485" s="106"/>
      <c r="J1485" s="8"/>
      <c r="K1485" s="5"/>
      <c r="L1485" s="8"/>
      <c r="M1485" s="5"/>
    </row>
    <row r="1486" spans="1:13">
      <c r="A1486" s="4"/>
      <c r="B1486" s="106"/>
      <c r="C1486" s="4"/>
      <c r="D1486" s="150"/>
      <c r="E1486" s="106"/>
      <c r="F1486" s="94"/>
      <c r="G1486" s="150"/>
      <c r="H1486" s="106"/>
      <c r="I1486" s="106"/>
      <c r="J1486" s="8"/>
      <c r="K1486" s="5"/>
      <c r="L1486" s="8"/>
      <c r="M1486" s="5"/>
    </row>
    <row r="1487" spans="1:13">
      <c r="A1487" s="4"/>
      <c r="B1487" s="106"/>
      <c r="C1487" s="4"/>
      <c r="D1487" s="150"/>
      <c r="E1487" s="106"/>
      <c r="F1487" s="94"/>
      <c r="G1487" s="150"/>
      <c r="H1487" s="106"/>
      <c r="I1487" s="106"/>
      <c r="J1487" s="8"/>
      <c r="K1487" s="5"/>
      <c r="L1487" s="8"/>
      <c r="M1487" s="5"/>
    </row>
    <row r="1488" spans="1:13">
      <c r="A1488" s="4"/>
      <c r="B1488" s="106"/>
      <c r="C1488" s="4"/>
      <c r="D1488" s="150"/>
      <c r="E1488" s="106"/>
      <c r="F1488" s="94"/>
      <c r="G1488" s="150"/>
      <c r="H1488" s="106"/>
      <c r="I1488" s="106"/>
      <c r="J1488" s="8"/>
      <c r="K1488" s="5"/>
      <c r="L1488" s="8"/>
      <c r="M1488" s="5"/>
    </row>
    <row r="1489" spans="1:13">
      <c r="A1489" s="4"/>
      <c r="B1489" s="106"/>
      <c r="C1489" s="4"/>
      <c r="D1489" s="150"/>
      <c r="E1489" s="106"/>
      <c r="F1489" s="94"/>
      <c r="G1489" s="150"/>
      <c r="H1489" s="106"/>
      <c r="I1489" s="106"/>
      <c r="J1489" s="8"/>
      <c r="K1489" s="5"/>
      <c r="L1489" s="8"/>
      <c r="M1489" s="5"/>
    </row>
    <row r="1490" spans="1:13">
      <c r="A1490" s="4"/>
      <c r="B1490" s="106"/>
      <c r="C1490" s="4"/>
      <c r="D1490" s="150"/>
      <c r="E1490" s="106"/>
      <c r="F1490" s="94"/>
      <c r="G1490" s="150"/>
      <c r="H1490" s="106"/>
      <c r="I1490" s="106"/>
      <c r="J1490" s="8"/>
      <c r="K1490" s="5"/>
      <c r="L1490" s="8"/>
      <c r="M1490" s="5"/>
    </row>
    <row r="1491" spans="1:13">
      <c r="A1491" s="4"/>
      <c r="B1491" s="106"/>
      <c r="C1491" s="4"/>
      <c r="D1491" s="150"/>
      <c r="E1491" s="106"/>
      <c r="F1491" s="94"/>
      <c r="G1491" s="150"/>
      <c r="H1491" s="106"/>
      <c r="I1491" s="106"/>
      <c r="J1491" s="8"/>
      <c r="K1491" s="5"/>
      <c r="L1491" s="8"/>
      <c r="M1491" s="5"/>
    </row>
    <row r="1492" spans="1:13">
      <c r="A1492" s="4"/>
      <c r="B1492" s="106"/>
      <c r="C1492" s="4"/>
      <c r="D1492" s="150"/>
      <c r="E1492" s="106"/>
      <c r="F1492" s="94"/>
      <c r="G1492" s="150"/>
      <c r="H1492" s="106"/>
      <c r="I1492" s="106"/>
      <c r="J1492" s="8"/>
      <c r="K1492" s="5"/>
      <c r="L1492" s="8"/>
      <c r="M1492" s="5"/>
    </row>
    <row r="1493" spans="1:13">
      <c r="A1493" s="4"/>
      <c r="B1493" s="106"/>
      <c r="C1493" s="4"/>
      <c r="D1493" s="150"/>
      <c r="E1493" s="106"/>
      <c r="F1493" s="94"/>
      <c r="G1493" s="150"/>
      <c r="H1493" s="106"/>
      <c r="I1493" s="106"/>
      <c r="J1493" s="8"/>
      <c r="K1493" s="5"/>
      <c r="L1493" s="8"/>
      <c r="M1493" s="5"/>
    </row>
    <row r="1494" spans="1:13">
      <c r="A1494" s="4"/>
      <c r="B1494" s="106"/>
      <c r="C1494" s="4"/>
      <c r="D1494" s="150"/>
      <c r="E1494" s="106"/>
      <c r="F1494" s="94"/>
      <c r="G1494" s="150"/>
      <c r="H1494" s="106"/>
      <c r="I1494" s="106"/>
      <c r="J1494" s="8"/>
      <c r="K1494" s="5"/>
      <c r="L1494" s="8"/>
      <c r="M1494" s="5"/>
    </row>
    <row r="1495" spans="1:13">
      <c r="A1495" s="4"/>
      <c r="B1495" s="106"/>
      <c r="C1495" s="4"/>
      <c r="D1495" s="150"/>
      <c r="E1495" s="106"/>
      <c r="F1495" s="94"/>
      <c r="G1495" s="150"/>
      <c r="H1495" s="106"/>
      <c r="I1495" s="106"/>
      <c r="J1495" s="8"/>
      <c r="K1495" s="5"/>
      <c r="L1495" s="8"/>
      <c r="M1495" s="5"/>
    </row>
    <row r="1496" spans="1:13">
      <c r="A1496" s="4"/>
      <c r="B1496" s="106"/>
      <c r="C1496" s="4"/>
      <c r="D1496" s="150"/>
      <c r="E1496" s="106"/>
      <c r="F1496" s="94"/>
      <c r="G1496" s="150"/>
      <c r="H1496" s="106"/>
      <c r="I1496" s="106"/>
      <c r="J1496" s="8"/>
      <c r="K1496" s="5"/>
      <c r="L1496" s="8"/>
      <c r="M1496" s="5"/>
    </row>
    <row r="1497" spans="1:13">
      <c r="A1497" s="4"/>
      <c r="B1497" s="106"/>
      <c r="C1497" s="4"/>
      <c r="D1497" s="150"/>
      <c r="E1497" s="106"/>
      <c r="F1497" s="94"/>
      <c r="G1497" s="150"/>
      <c r="H1497" s="106"/>
      <c r="I1497" s="106"/>
      <c r="J1497" s="8"/>
      <c r="K1497" s="5"/>
      <c r="L1497" s="8"/>
      <c r="M1497" s="5"/>
    </row>
    <row r="1498" spans="1:13">
      <c r="A1498" s="4"/>
      <c r="B1498" s="106"/>
      <c r="C1498" s="4"/>
      <c r="D1498" s="150"/>
      <c r="E1498" s="106"/>
      <c r="F1498" s="94"/>
      <c r="G1498" s="150"/>
      <c r="H1498" s="106"/>
      <c r="I1498" s="106"/>
      <c r="J1498" s="8"/>
      <c r="K1498" s="5"/>
      <c r="L1498" s="8"/>
      <c r="M1498" s="5"/>
    </row>
    <row r="1499" spans="1:13">
      <c r="A1499" s="4"/>
      <c r="B1499" s="106"/>
      <c r="C1499" s="4"/>
      <c r="D1499" s="150"/>
      <c r="E1499" s="106"/>
      <c r="F1499" s="94"/>
      <c r="G1499" s="150"/>
      <c r="H1499" s="106"/>
      <c r="I1499" s="106"/>
      <c r="J1499" s="8"/>
      <c r="K1499" s="5"/>
      <c r="L1499" s="8"/>
      <c r="M1499" s="5"/>
    </row>
    <row r="1500" spans="1:13">
      <c r="A1500" s="4"/>
      <c r="B1500" s="106"/>
      <c r="C1500" s="4"/>
      <c r="D1500" s="150"/>
      <c r="E1500" s="106"/>
      <c r="F1500" s="94"/>
      <c r="G1500" s="150"/>
      <c r="H1500" s="106"/>
      <c r="I1500" s="106"/>
      <c r="J1500" s="8"/>
      <c r="K1500" s="5"/>
      <c r="L1500" s="8"/>
      <c r="M1500" s="5"/>
    </row>
    <row r="1501" spans="1:13">
      <c r="A1501" s="4"/>
      <c r="B1501" s="106"/>
      <c r="C1501" s="4"/>
      <c r="D1501" s="150"/>
      <c r="E1501" s="106"/>
      <c r="F1501" s="94"/>
      <c r="G1501" s="150"/>
      <c r="H1501" s="106"/>
      <c r="I1501" s="106"/>
      <c r="J1501" s="8"/>
      <c r="K1501" s="5"/>
      <c r="L1501" s="8"/>
      <c r="M1501" s="5"/>
    </row>
    <row r="1502" spans="1:13">
      <c r="A1502" s="4"/>
      <c r="B1502" s="106"/>
      <c r="C1502" s="4"/>
      <c r="D1502" s="150"/>
      <c r="E1502" s="106"/>
      <c r="F1502" s="94"/>
      <c r="G1502" s="150"/>
      <c r="H1502" s="106"/>
      <c r="I1502" s="106"/>
      <c r="J1502" s="8"/>
      <c r="K1502" s="5"/>
      <c r="L1502" s="8"/>
      <c r="M1502" s="5"/>
    </row>
    <row r="1503" spans="1:13">
      <c r="A1503" s="4"/>
      <c r="B1503" s="106"/>
      <c r="C1503" s="4"/>
      <c r="D1503" s="150"/>
      <c r="E1503" s="106"/>
      <c r="F1503" s="94"/>
      <c r="G1503" s="150"/>
      <c r="H1503" s="106"/>
      <c r="I1503" s="106"/>
      <c r="J1503" s="8"/>
      <c r="K1503" s="5"/>
      <c r="L1503" s="8"/>
      <c r="M1503" s="5"/>
    </row>
    <row r="1504" spans="1:13">
      <c r="A1504" s="4"/>
      <c r="B1504" s="106"/>
      <c r="C1504" s="4"/>
      <c r="D1504" s="150"/>
      <c r="E1504" s="106"/>
      <c r="F1504" s="94"/>
      <c r="G1504" s="150"/>
      <c r="H1504" s="106"/>
      <c r="I1504" s="106"/>
      <c r="J1504" s="8"/>
      <c r="K1504" s="5"/>
      <c r="L1504" s="8"/>
      <c r="M1504" s="5"/>
    </row>
    <row r="1505" spans="1:13">
      <c r="A1505" s="4"/>
      <c r="B1505" s="106"/>
      <c r="C1505" s="4"/>
      <c r="D1505" s="150"/>
      <c r="E1505" s="106"/>
      <c r="F1505" s="94"/>
      <c r="G1505" s="150"/>
      <c r="H1505" s="106"/>
      <c r="I1505" s="106"/>
      <c r="J1505" s="8"/>
      <c r="K1505" s="5"/>
      <c r="L1505" s="8"/>
      <c r="M1505" s="5"/>
    </row>
    <row r="1506" spans="1:13">
      <c r="A1506" s="4"/>
      <c r="B1506" s="106"/>
      <c r="C1506" s="4"/>
      <c r="D1506" s="150"/>
      <c r="E1506" s="106"/>
      <c r="F1506" s="94"/>
      <c r="G1506" s="150"/>
      <c r="H1506" s="106"/>
      <c r="I1506" s="106"/>
      <c r="J1506" s="8"/>
      <c r="K1506" s="5"/>
      <c r="L1506" s="8"/>
      <c r="M1506" s="5"/>
    </row>
    <row r="1507" spans="1:13">
      <c r="A1507" s="4"/>
      <c r="B1507" s="106"/>
      <c r="C1507" s="4"/>
      <c r="D1507" s="150"/>
      <c r="E1507" s="106"/>
      <c r="F1507" s="94"/>
      <c r="G1507" s="150"/>
      <c r="H1507" s="106"/>
      <c r="I1507" s="106"/>
      <c r="J1507" s="8"/>
      <c r="K1507" s="5"/>
      <c r="L1507" s="8"/>
      <c r="M1507" s="5"/>
    </row>
    <row r="1508" spans="1:13">
      <c r="A1508" s="4"/>
      <c r="B1508" s="106"/>
      <c r="C1508" s="4"/>
      <c r="D1508" s="150"/>
      <c r="E1508" s="106"/>
      <c r="F1508" s="94"/>
      <c r="G1508" s="150"/>
      <c r="H1508" s="106"/>
      <c r="I1508" s="106"/>
      <c r="J1508" s="8"/>
      <c r="K1508" s="5"/>
      <c r="L1508" s="8"/>
      <c r="M1508" s="5"/>
    </row>
    <row r="1509" spans="1:13">
      <c r="A1509" s="4"/>
      <c r="B1509" s="106"/>
      <c r="C1509" s="4"/>
      <c r="D1509" s="150"/>
      <c r="E1509" s="106"/>
      <c r="F1509" s="94"/>
      <c r="G1509" s="150"/>
      <c r="H1509" s="106"/>
      <c r="I1509" s="106"/>
      <c r="J1509" s="8"/>
      <c r="K1509" s="5"/>
      <c r="L1509" s="8"/>
      <c r="M1509" s="5"/>
    </row>
    <row r="1510" spans="1:13">
      <c r="A1510" s="4"/>
      <c r="B1510" s="106"/>
      <c r="C1510" s="4"/>
      <c r="D1510" s="150"/>
      <c r="E1510" s="106"/>
      <c r="F1510" s="94"/>
      <c r="G1510" s="150"/>
      <c r="H1510" s="106"/>
      <c r="I1510" s="106"/>
      <c r="J1510" s="8"/>
      <c r="K1510" s="5"/>
      <c r="L1510" s="8"/>
      <c r="M1510" s="5"/>
    </row>
    <row r="1511" spans="1:13">
      <c r="A1511" s="4"/>
      <c r="B1511" s="106"/>
      <c r="C1511" s="4"/>
      <c r="D1511" s="150"/>
      <c r="E1511" s="106"/>
      <c r="F1511" s="94"/>
      <c r="G1511" s="150"/>
      <c r="H1511" s="106"/>
      <c r="I1511" s="106"/>
      <c r="J1511" s="8"/>
      <c r="K1511" s="5"/>
      <c r="L1511" s="8"/>
      <c r="M1511" s="5"/>
    </row>
    <row r="1512" spans="1:13">
      <c r="A1512" s="4"/>
      <c r="B1512" s="106"/>
      <c r="C1512" s="4"/>
      <c r="D1512" s="150"/>
      <c r="E1512" s="106"/>
      <c r="F1512" s="94"/>
      <c r="G1512" s="150"/>
      <c r="H1512" s="106"/>
      <c r="I1512" s="106"/>
      <c r="J1512" s="8"/>
      <c r="K1512" s="5"/>
      <c r="L1512" s="8"/>
      <c r="M1512" s="5"/>
    </row>
    <row r="1513" spans="1:13">
      <c r="A1513" s="4"/>
      <c r="B1513" s="106"/>
      <c r="C1513" s="4"/>
      <c r="D1513" s="150"/>
      <c r="E1513" s="106"/>
      <c r="F1513" s="94"/>
      <c r="G1513" s="150"/>
      <c r="H1513" s="106"/>
      <c r="I1513" s="106"/>
      <c r="J1513" s="8"/>
      <c r="K1513" s="5"/>
      <c r="L1513" s="8"/>
      <c r="M1513" s="5"/>
    </row>
    <row r="1514" spans="1:13">
      <c r="A1514" s="4"/>
      <c r="B1514" s="106"/>
      <c r="C1514" s="4"/>
      <c r="D1514" s="150"/>
      <c r="E1514" s="106"/>
      <c r="F1514" s="94"/>
      <c r="G1514" s="150"/>
      <c r="H1514" s="106"/>
      <c r="I1514" s="106"/>
      <c r="J1514" s="8"/>
      <c r="K1514" s="5"/>
      <c r="L1514" s="8"/>
      <c r="M1514" s="5"/>
    </row>
    <row r="1515" spans="1:13">
      <c r="A1515" s="4"/>
      <c r="B1515" s="106"/>
      <c r="C1515" s="4"/>
      <c r="D1515" s="150"/>
      <c r="E1515" s="106"/>
      <c r="F1515" s="94"/>
      <c r="G1515" s="150"/>
      <c r="H1515" s="106"/>
      <c r="I1515" s="106"/>
      <c r="J1515" s="8"/>
      <c r="K1515" s="5"/>
      <c r="L1515" s="8"/>
      <c r="M1515" s="5"/>
    </row>
    <row r="1516" spans="1:13">
      <c r="A1516" s="4"/>
      <c r="B1516" s="106"/>
      <c r="C1516" s="4"/>
      <c r="D1516" s="150"/>
      <c r="E1516" s="106"/>
      <c r="F1516" s="94"/>
      <c r="G1516" s="150"/>
      <c r="H1516" s="106"/>
      <c r="I1516" s="106"/>
      <c r="J1516" s="8"/>
      <c r="K1516" s="5"/>
      <c r="L1516" s="8"/>
      <c r="M1516" s="5"/>
    </row>
    <row r="1517" spans="1:13">
      <c r="A1517" s="4"/>
      <c r="B1517" s="106"/>
      <c r="C1517" s="4"/>
      <c r="D1517" s="150"/>
      <c r="E1517" s="106"/>
      <c r="F1517" s="94"/>
      <c r="G1517" s="150"/>
      <c r="H1517" s="106"/>
      <c r="I1517" s="106"/>
      <c r="J1517" s="8"/>
      <c r="K1517" s="5"/>
      <c r="L1517" s="8"/>
      <c r="M1517" s="5"/>
    </row>
    <row r="1518" spans="1:13">
      <c r="A1518" s="4"/>
      <c r="B1518" s="106"/>
      <c r="C1518" s="4"/>
      <c r="D1518" s="150"/>
      <c r="E1518" s="106"/>
      <c r="F1518" s="94"/>
      <c r="G1518" s="150"/>
      <c r="H1518" s="106"/>
      <c r="I1518" s="106"/>
      <c r="J1518" s="8"/>
      <c r="K1518" s="5"/>
      <c r="L1518" s="8"/>
      <c r="M1518" s="5"/>
    </row>
    <row r="1519" spans="1:13">
      <c r="A1519" s="4"/>
      <c r="B1519" s="106"/>
      <c r="C1519" s="4"/>
      <c r="D1519" s="150"/>
      <c r="E1519" s="106"/>
      <c r="F1519" s="94"/>
      <c r="G1519" s="150"/>
      <c r="H1519" s="106"/>
      <c r="I1519" s="106"/>
      <c r="J1519" s="8"/>
      <c r="K1519" s="5"/>
      <c r="L1519" s="8"/>
      <c r="M1519" s="5"/>
    </row>
    <row r="1520" spans="1:13">
      <c r="A1520" s="4"/>
      <c r="B1520" s="106"/>
      <c r="C1520" s="4"/>
      <c r="D1520" s="150"/>
      <c r="E1520" s="106"/>
      <c r="F1520" s="94"/>
      <c r="G1520" s="150"/>
      <c r="H1520" s="106"/>
      <c r="I1520" s="106"/>
      <c r="J1520" s="8"/>
      <c r="K1520" s="5"/>
      <c r="L1520" s="8"/>
      <c r="M1520" s="5"/>
    </row>
    <row r="1521" spans="1:13">
      <c r="A1521" s="4"/>
      <c r="B1521" s="106"/>
      <c r="C1521" s="4"/>
      <c r="D1521" s="150"/>
      <c r="E1521" s="106"/>
      <c r="F1521" s="94"/>
      <c r="G1521" s="150"/>
      <c r="H1521" s="106"/>
      <c r="I1521" s="106"/>
      <c r="J1521" s="8"/>
      <c r="K1521" s="5"/>
      <c r="L1521" s="8"/>
      <c r="M1521" s="5"/>
    </row>
    <row r="1522" spans="1:13">
      <c r="A1522" s="4"/>
      <c r="B1522" s="106"/>
      <c r="C1522" s="4"/>
      <c r="D1522" s="150"/>
      <c r="E1522" s="106"/>
      <c r="F1522" s="94"/>
      <c r="G1522" s="150"/>
      <c r="H1522" s="106"/>
      <c r="I1522" s="106"/>
      <c r="J1522" s="8"/>
      <c r="K1522" s="5"/>
      <c r="L1522" s="8"/>
      <c r="M1522" s="5"/>
    </row>
    <row r="1523" spans="1:13">
      <c r="A1523" s="4"/>
      <c r="B1523" s="106"/>
      <c r="C1523" s="4"/>
      <c r="D1523" s="150"/>
      <c r="E1523" s="106"/>
      <c r="F1523" s="94"/>
      <c r="G1523" s="150"/>
      <c r="H1523" s="106"/>
      <c r="I1523" s="106"/>
      <c r="J1523" s="8"/>
      <c r="K1523" s="5"/>
      <c r="L1523" s="8"/>
      <c r="M1523" s="5"/>
    </row>
    <row r="1524" spans="1:13">
      <c r="A1524" s="4"/>
      <c r="B1524" s="106"/>
      <c r="C1524" s="4"/>
      <c r="D1524" s="150"/>
      <c r="E1524" s="106"/>
      <c r="F1524" s="94"/>
      <c r="G1524" s="150"/>
      <c r="H1524" s="106"/>
      <c r="I1524" s="106"/>
      <c r="J1524" s="8"/>
      <c r="K1524" s="5"/>
      <c r="L1524" s="8"/>
      <c r="M1524" s="5"/>
    </row>
    <row r="1525" spans="1:13">
      <c r="A1525" s="4"/>
      <c r="B1525" s="106"/>
      <c r="C1525" s="4"/>
      <c r="D1525" s="150"/>
      <c r="E1525" s="106"/>
      <c r="F1525" s="94"/>
      <c r="G1525" s="150"/>
      <c r="H1525" s="106"/>
      <c r="I1525" s="106"/>
      <c r="J1525" s="8"/>
      <c r="K1525" s="5"/>
      <c r="L1525" s="8"/>
      <c r="M1525" s="5"/>
    </row>
    <row r="1526" spans="1:13">
      <c r="A1526" s="4"/>
      <c r="B1526" s="106"/>
      <c r="C1526" s="4"/>
      <c r="D1526" s="150"/>
      <c r="E1526" s="106"/>
      <c r="F1526" s="94"/>
      <c r="G1526" s="150"/>
      <c r="H1526" s="106"/>
      <c r="I1526" s="106"/>
      <c r="J1526" s="8"/>
      <c r="K1526" s="5"/>
      <c r="L1526" s="8"/>
      <c r="M1526" s="5"/>
    </row>
    <row r="1527" spans="1:13">
      <c r="A1527" s="4"/>
      <c r="B1527" s="106"/>
      <c r="C1527" s="4"/>
      <c r="D1527" s="150"/>
      <c r="E1527" s="106"/>
      <c r="F1527" s="94"/>
      <c r="G1527" s="150"/>
      <c r="H1527" s="106"/>
      <c r="I1527" s="106"/>
      <c r="J1527" s="8"/>
      <c r="K1527" s="5"/>
      <c r="L1527" s="8"/>
      <c r="M1527" s="5"/>
    </row>
    <row r="1528" spans="1:13">
      <c r="A1528" s="4"/>
      <c r="B1528" s="106"/>
      <c r="C1528" s="4"/>
      <c r="D1528" s="150"/>
      <c r="E1528" s="106"/>
      <c r="F1528" s="94"/>
      <c r="G1528" s="150"/>
      <c r="H1528" s="106"/>
      <c r="I1528" s="106"/>
      <c r="J1528" s="8"/>
      <c r="K1528" s="5"/>
      <c r="L1528" s="8"/>
      <c r="M1528" s="5"/>
    </row>
    <row r="1529" spans="1:13">
      <c r="A1529" s="4"/>
      <c r="B1529" s="106"/>
      <c r="C1529" s="4"/>
      <c r="D1529" s="150"/>
      <c r="E1529" s="106"/>
      <c r="F1529" s="94"/>
      <c r="G1529" s="150"/>
      <c r="H1529" s="106"/>
      <c r="I1529" s="106"/>
      <c r="J1529" s="8"/>
      <c r="K1529" s="5"/>
      <c r="L1529" s="8"/>
      <c r="M1529" s="5"/>
    </row>
    <row r="1530" spans="1:13">
      <c r="A1530" s="4"/>
      <c r="B1530" s="106"/>
      <c r="C1530" s="4"/>
      <c r="D1530" s="150"/>
      <c r="E1530" s="106"/>
      <c r="F1530" s="94"/>
      <c r="G1530" s="150"/>
      <c r="H1530" s="106"/>
      <c r="I1530" s="106"/>
      <c r="J1530" s="8"/>
      <c r="K1530" s="5"/>
      <c r="L1530" s="8"/>
      <c r="M1530" s="5"/>
    </row>
    <row r="1531" spans="1:13">
      <c r="A1531" s="4"/>
      <c r="B1531" s="106"/>
      <c r="C1531" s="4"/>
      <c r="D1531" s="150"/>
      <c r="E1531" s="106"/>
      <c r="F1531" s="94"/>
      <c r="G1531" s="150"/>
      <c r="H1531" s="106"/>
      <c r="I1531" s="106"/>
      <c r="J1531" s="8"/>
      <c r="K1531" s="5"/>
      <c r="L1531" s="8"/>
      <c r="M1531" s="5"/>
    </row>
    <row r="1532" spans="1:13">
      <c r="A1532" s="4"/>
      <c r="B1532" s="106"/>
      <c r="C1532" s="4"/>
      <c r="D1532" s="150"/>
      <c r="E1532" s="106"/>
      <c r="F1532" s="94"/>
      <c r="G1532" s="150"/>
      <c r="H1532" s="106"/>
      <c r="I1532" s="106"/>
      <c r="J1532" s="8"/>
      <c r="K1532" s="5"/>
      <c r="L1532" s="8"/>
      <c r="M1532" s="5"/>
    </row>
    <row r="1533" spans="1:13">
      <c r="A1533" s="4"/>
      <c r="B1533" s="106"/>
      <c r="C1533" s="4"/>
      <c r="D1533" s="150"/>
      <c r="E1533" s="106"/>
      <c r="F1533" s="94"/>
      <c r="G1533" s="150"/>
      <c r="H1533" s="106"/>
      <c r="I1533" s="106"/>
      <c r="J1533" s="8"/>
      <c r="K1533" s="5"/>
      <c r="L1533" s="8"/>
      <c r="M1533" s="5"/>
    </row>
    <row r="1534" spans="1:13">
      <c r="A1534" s="4"/>
      <c r="B1534" s="106"/>
      <c r="C1534" s="4"/>
      <c r="D1534" s="150"/>
      <c r="E1534" s="106"/>
      <c r="F1534" s="94"/>
      <c r="G1534" s="150"/>
      <c r="H1534" s="106"/>
      <c r="I1534" s="106"/>
      <c r="J1534" s="8"/>
      <c r="K1534" s="5"/>
      <c r="L1534" s="8"/>
      <c r="M1534" s="5"/>
    </row>
    <row r="1535" spans="1:13">
      <c r="A1535" s="4"/>
      <c r="B1535" s="106"/>
      <c r="C1535" s="4"/>
      <c r="D1535" s="150"/>
      <c r="E1535" s="106"/>
      <c r="F1535" s="94"/>
      <c r="G1535" s="150"/>
      <c r="H1535" s="106"/>
      <c r="I1535" s="106"/>
      <c r="J1535" s="8"/>
      <c r="K1535" s="5"/>
      <c r="L1535" s="8"/>
      <c r="M1535" s="5"/>
    </row>
    <row r="1536" spans="1:13">
      <c r="A1536" s="4"/>
      <c r="B1536" s="106"/>
      <c r="C1536" s="4"/>
      <c r="D1536" s="150"/>
      <c r="E1536" s="106"/>
      <c r="F1536" s="94"/>
      <c r="G1536" s="150"/>
      <c r="H1536" s="106"/>
      <c r="I1536" s="106"/>
      <c r="J1536" s="8"/>
      <c r="K1536" s="5"/>
      <c r="L1536" s="8"/>
      <c r="M1536" s="5"/>
    </row>
    <row r="1537" spans="1:13">
      <c r="A1537" s="4"/>
      <c r="B1537" s="106"/>
      <c r="C1537" s="4"/>
      <c r="D1537" s="150"/>
      <c r="E1537" s="106"/>
      <c r="F1537" s="94"/>
      <c r="G1537" s="150"/>
      <c r="H1537" s="106"/>
      <c r="I1537" s="106"/>
      <c r="J1537" s="8"/>
      <c r="K1537" s="5"/>
      <c r="L1537" s="8"/>
      <c r="M1537" s="5"/>
    </row>
    <row r="1538" spans="1:13">
      <c r="A1538" s="4"/>
      <c r="B1538" s="106"/>
      <c r="C1538" s="4"/>
      <c r="D1538" s="150"/>
      <c r="E1538" s="106"/>
      <c r="F1538" s="94"/>
      <c r="G1538" s="150"/>
      <c r="H1538" s="106"/>
      <c r="I1538" s="106"/>
      <c r="J1538" s="8"/>
      <c r="K1538" s="5"/>
      <c r="L1538" s="8"/>
      <c r="M1538" s="5"/>
    </row>
    <row r="1539" spans="1:13">
      <c r="A1539" s="4"/>
      <c r="B1539" s="106"/>
      <c r="C1539" s="4"/>
      <c r="D1539" s="150"/>
      <c r="E1539" s="106"/>
      <c r="F1539" s="94"/>
      <c r="G1539" s="150"/>
      <c r="H1539" s="106"/>
      <c r="I1539" s="106"/>
      <c r="J1539" s="8"/>
      <c r="K1539" s="5"/>
      <c r="L1539" s="8"/>
      <c r="M1539" s="5"/>
    </row>
    <row r="1540" spans="1:13">
      <c r="A1540" s="4"/>
      <c r="B1540" s="106"/>
      <c r="C1540" s="4"/>
      <c r="D1540" s="150"/>
      <c r="E1540" s="106"/>
      <c r="F1540" s="94"/>
      <c r="G1540" s="150"/>
      <c r="H1540" s="106"/>
      <c r="I1540" s="106"/>
      <c r="J1540" s="8"/>
      <c r="K1540" s="5"/>
      <c r="L1540" s="8"/>
      <c r="M1540" s="5"/>
    </row>
    <row r="1541" spans="1:13">
      <c r="A1541" s="4"/>
      <c r="B1541" s="106"/>
      <c r="C1541" s="4"/>
      <c r="D1541" s="150"/>
      <c r="E1541" s="106"/>
      <c r="F1541" s="94"/>
      <c r="G1541" s="150"/>
      <c r="H1541" s="106"/>
      <c r="I1541" s="106"/>
      <c r="J1541" s="8"/>
      <c r="K1541" s="5"/>
      <c r="L1541" s="8"/>
      <c r="M1541" s="5"/>
    </row>
    <row r="1542" spans="1:13">
      <c r="A1542" s="4"/>
      <c r="B1542" s="106"/>
      <c r="C1542" s="4"/>
      <c r="D1542" s="150"/>
      <c r="E1542" s="106"/>
      <c r="F1542" s="94"/>
      <c r="G1542" s="150"/>
      <c r="H1542" s="106"/>
      <c r="I1542" s="106"/>
      <c r="J1542" s="8"/>
      <c r="K1542" s="5"/>
      <c r="L1542" s="8"/>
      <c r="M1542" s="5"/>
    </row>
    <row r="1543" spans="1:13">
      <c r="A1543" s="4"/>
      <c r="B1543" s="106"/>
      <c r="C1543" s="4"/>
      <c r="D1543" s="150"/>
      <c r="E1543" s="106"/>
      <c r="F1543" s="94"/>
      <c r="G1543" s="150"/>
      <c r="H1543" s="106"/>
      <c r="I1543" s="106"/>
      <c r="J1543" s="8"/>
      <c r="K1543" s="5"/>
      <c r="L1543" s="8"/>
      <c r="M1543" s="5"/>
    </row>
    <row r="1544" spans="1:13">
      <c r="A1544" s="4"/>
      <c r="B1544" s="106"/>
      <c r="C1544" s="4"/>
      <c r="D1544" s="150"/>
      <c r="E1544" s="106"/>
      <c r="F1544" s="94"/>
      <c r="G1544" s="150"/>
      <c r="H1544" s="106"/>
      <c r="I1544" s="106"/>
      <c r="J1544" s="8"/>
      <c r="K1544" s="5"/>
      <c r="L1544" s="8"/>
      <c r="M1544" s="5"/>
    </row>
    <row r="1545" spans="1:13">
      <c r="A1545" s="4"/>
      <c r="B1545" s="106"/>
      <c r="C1545" s="4"/>
      <c r="D1545" s="150"/>
      <c r="E1545" s="106"/>
      <c r="F1545" s="94"/>
      <c r="G1545" s="150"/>
      <c r="H1545" s="106"/>
      <c r="I1545" s="106"/>
      <c r="J1545" s="8"/>
      <c r="K1545" s="5"/>
      <c r="L1545" s="8"/>
      <c r="M1545" s="5"/>
    </row>
    <row r="1546" spans="1:13">
      <c r="A1546" s="4"/>
      <c r="B1546" s="106"/>
      <c r="C1546" s="4"/>
      <c r="D1546" s="150"/>
      <c r="E1546" s="106"/>
      <c r="F1546" s="94"/>
      <c r="G1546" s="150"/>
      <c r="H1546" s="106"/>
      <c r="I1546" s="106"/>
      <c r="J1546" s="8"/>
      <c r="K1546" s="5"/>
      <c r="L1546" s="8"/>
      <c r="M1546" s="5"/>
    </row>
    <row r="1547" spans="1:13">
      <c r="A1547" s="4"/>
      <c r="B1547" s="106"/>
      <c r="C1547" s="4"/>
      <c r="D1547" s="150"/>
      <c r="E1547" s="106"/>
      <c r="F1547" s="94"/>
      <c r="G1547" s="150"/>
      <c r="H1547" s="106"/>
      <c r="I1547" s="106"/>
      <c r="J1547" s="8"/>
      <c r="K1547" s="5"/>
      <c r="L1547" s="8"/>
      <c r="M1547" s="5"/>
    </row>
    <row r="1548" spans="1:13">
      <c r="A1548" s="4"/>
      <c r="B1548" s="106"/>
      <c r="C1548" s="4"/>
      <c r="D1548" s="150"/>
      <c r="E1548" s="106"/>
      <c r="F1548" s="94"/>
      <c r="G1548" s="150"/>
      <c r="H1548" s="106"/>
      <c r="I1548" s="106"/>
      <c r="J1548" s="8"/>
      <c r="K1548" s="5"/>
      <c r="L1548" s="8"/>
      <c r="M1548" s="5"/>
    </row>
    <row r="1549" spans="1:13">
      <c r="A1549" s="4"/>
      <c r="B1549" s="106"/>
      <c r="C1549" s="4"/>
      <c r="D1549" s="150"/>
      <c r="E1549" s="106"/>
      <c r="F1549" s="94"/>
      <c r="G1549" s="150"/>
      <c r="H1549" s="106"/>
      <c r="I1549" s="106"/>
      <c r="J1549" s="8"/>
      <c r="K1549" s="5"/>
      <c r="L1549" s="8"/>
      <c r="M1549" s="5"/>
    </row>
    <row r="1550" spans="1:13">
      <c r="A1550" s="4"/>
      <c r="B1550" s="106"/>
      <c r="C1550" s="4"/>
      <c r="D1550" s="150"/>
      <c r="E1550" s="106"/>
      <c r="F1550" s="94"/>
      <c r="G1550" s="150"/>
      <c r="H1550" s="106"/>
      <c r="I1550" s="106"/>
      <c r="J1550" s="8"/>
      <c r="K1550" s="5"/>
      <c r="L1550" s="8"/>
      <c r="M1550" s="5"/>
    </row>
    <row r="1551" spans="1:13">
      <c r="A1551" s="4"/>
      <c r="B1551" s="106"/>
      <c r="C1551" s="4"/>
      <c r="D1551" s="150"/>
      <c r="E1551" s="106"/>
      <c r="F1551" s="94"/>
      <c r="G1551" s="150"/>
      <c r="H1551" s="106"/>
      <c r="I1551" s="106"/>
      <c r="J1551" s="8"/>
      <c r="K1551" s="5"/>
      <c r="L1551" s="8"/>
      <c r="M1551" s="5"/>
    </row>
    <row r="1552" spans="1:13">
      <c r="A1552" s="4"/>
      <c r="B1552" s="106"/>
      <c r="C1552" s="4"/>
      <c r="D1552" s="150"/>
      <c r="E1552" s="106"/>
      <c r="F1552" s="94"/>
      <c r="G1552" s="150"/>
      <c r="H1552" s="106"/>
      <c r="I1552" s="106"/>
      <c r="J1552" s="8"/>
      <c r="K1552" s="5"/>
      <c r="L1552" s="8"/>
      <c r="M1552" s="5"/>
    </row>
    <row r="1553" spans="1:13">
      <c r="A1553" s="4"/>
      <c r="B1553" s="106"/>
      <c r="C1553" s="4"/>
      <c r="D1553" s="150"/>
      <c r="E1553" s="106"/>
      <c r="F1553" s="94"/>
      <c r="G1553" s="150"/>
      <c r="H1553" s="106"/>
      <c r="I1553" s="106"/>
      <c r="J1553" s="8"/>
      <c r="K1553" s="5"/>
      <c r="L1553" s="8"/>
      <c r="M1553" s="5"/>
    </row>
    <row r="1554" spans="1:13">
      <c r="A1554" s="4"/>
      <c r="B1554" s="106"/>
      <c r="C1554" s="4"/>
      <c r="D1554" s="150"/>
      <c r="E1554" s="106"/>
      <c r="F1554" s="94"/>
      <c r="G1554" s="150"/>
      <c r="H1554" s="106"/>
      <c r="I1554" s="106"/>
      <c r="J1554" s="8"/>
      <c r="K1554" s="5"/>
      <c r="L1554" s="8"/>
      <c r="M1554" s="5"/>
    </row>
    <row r="1555" spans="1:13">
      <c r="A1555" s="4"/>
      <c r="B1555" s="106"/>
      <c r="C1555" s="4"/>
      <c r="D1555" s="150"/>
      <c r="E1555" s="106"/>
      <c r="F1555" s="94"/>
      <c r="G1555" s="150"/>
      <c r="H1555" s="106"/>
      <c r="I1555" s="106"/>
      <c r="J1555" s="8"/>
      <c r="K1555" s="5"/>
      <c r="L1555" s="8"/>
      <c r="M1555" s="5"/>
    </row>
    <row r="1556" spans="1:13">
      <c r="A1556" s="4"/>
      <c r="B1556" s="106"/>
      <c r="C1556" s="4"/>
      <c r="D1556" s="150"/>
      <c r="E1556" s="106"/>
      <c r="F1556" s="94"/>
      <c r="G1556" s="150"/>
      <c r="H1556" s="106"/>
      <c r="I1556" s="106"/>
      <c r="J1556" s="8"/>
      <c r="K1556" s="5"/>
      <c r="L1556" s="8"/>
      <c r="M1556" s="5"/>
    </row>
    <row r="1557" spans="1:13">
      <c r="A1557" s="4"/>
      <c r="B1557" s="106"/>
      <c r="C1557" s="4"/>
      <c r="D1557" s="150"/>
      <c r="E1557" s="106"/>
      <c r="F1557" s="94"/>
      <c r="G1557" s="150"/>
      <c r="H1557" s="106"/>
      <c r="I1557" s="106"/>
      <c r="J1557" s="8"/>
      <c r="K1557" s="5"/>
      <c r="L1557" s="8"/>
      <c r="M1557" s="5"/>
    </row>
    <row r="1558" spans="1:13">
      <c r="A1558" s="4"/>
      <c r="B1558" s="106"/>
      <c r="C1558" s="4"/>
      <c r="D1558" s="150"/>
      <c r="E1558" s="106"/>
      <c r="F1558" s="94"/>
      <c r="G1558" s="150"/>
      <c r="H1558" s="106"/>
      <c r="I1558" s="106"/>
      <c r="J1558" s="8"/>
      <c r="K1558" s="5"/>
      <c r="L1558" s="8"/>
      <c r="M1558" s="5"/>
    </row>
    <row r="1559" spans="1:13">
      <c r="A1559" s="4"/>
      <c r="B1559" s="106"/>
      <c r="C1559" s="4"/>
      <c r="D1559" s="150"/>
      <c r="E1559" s="106"/>
      <c r="F1559" s="94"/>
      <c r="G1559" s="150"/>
      <c r="H1559" s="106"/>
      <c r="I1559" s="106"/>
      <c r="J1559" s="8"/>
      <c r="K1559" s="5"/>
      <c r="L1559" s="8"/>
      <c r="M1559" s="5"/>
    </row>
    <row r="1560" spans="1:13">
      <c r="A1560" s="4"/>
      <c r="B1560" s="106"/>
      <c r="C1560" s="4"/>
      <c r="D1560" s="150"/>
      <c r="E1560" s="106"/>
      <c r="F1560" s="94"/>
      <c r="G1560" s="150"/>
      <c r="H1560" s="106"/>
      <c r="I1560" s="106"/>
      <c r="J1560" s="8"/>
      <c r="K1560" s="5"/>
      <c r="L1560" s="8"/>
      <c r="M1560" s="5"/>
    </row>
    <row r="1561" spans="1:13">
      <c r="A1561" s="4"/>
      <c r="B1561" s="106"/>
      <c r="C1561" s="4"/>
      <c r="D1561" s="150"/>
      <c r="E1561" s="106"/>
      <c r="F1561" s="94"/>
      <c r="G1561" s="150"/>
      <c r="H1561" s="106"/>
      <c r="I1561" s="106"/>
      <c r="J1561" s="8"/>
      <c r="K1561" s="5"/>
      <c r="L1561" s="8"/>
      <c r="M1561" s="5"/>
    </row>
    <row r="1562" spans="1:13">
      <c r="A1562" s="4"/>
      <c r="B1562" s="106"/>
      <c r="C1562" s="4"/>
      <c r="D1562" s="150"/>
      <c r="E1562" s="106"/>
      <c r="F1562" s="94"/>
      <c r="G1562" s="150"/>
      <c r="H1562" s="106"/>
      <c r="I1562" s="106"/>
      <c r="J1562" s="8"/>
      <c r="K1562" s="5"/>
      <c r="L1562" s="8"/>
      <c r="M1562" s="5"/>
    </row>
    <row r="1563" spans="1:13">
      <c r="A1563" s="4"/>
      <c r="B1563" s="106"/>
      <c r="C1563" s="4"/>
      <c r="D1563" s="150"/>
      <c r="E1563" s="106"/>
      <c r="F1563" s="94"/>
      <c r="G1563" s="150"/>
      <c r="H1563" s="106"/>
      <c r="I1563" s="106"/>
      <c r="J1563" s="8"/>
      <c r="K1563" s="5"/>
      <c r="L1563" s="8"/>
      <c r="M1563" s="5"/>
    </row>
    <row r="1564" spans="1:13">
      <c r="A1564" s="4"/>
      <c r="B1564" s="106"/>
      <c r="C1564" s="4"/>
      <c r="D1564" s="150"/>
      <c r="E1564" s="106"/>
      <c r="F1564" s="94"/>
      <c r="G1564" s="150"/>
      <c r="H1564" s="106"/>
      <c r="I1564" s="106"/>
      <c r="J1564" s="8"/>
      <c r="K1564" s="5"/>
      <c r="L1564" s="8"/>
      <c r="M1564" s="5"/>
    </row>
    <row r="1565" spans="1:13">
      <c r="A1565" s="4"/>
      <c r="B1565" s="106"/>
      <c r="C1565" s="4"/>
      <c r="D1565" s="150"/>
      <c r="E1565" s="106"/>
      <c r="F1565" s="94"/>
      <c r="G1565" s="150"/>
      <c r="H1565" s="106"/>
      <c r="I1565" s="106"/>
      <c r="J1565" s="8"/>
      <c r="K1565" s="5"/>
      <c r="L1565" s="8"/>
      <c r="M1565" s="5"/>
    </row>
    <row r="1566" spans="1:13">
      <c r="A1566" s="4"/>
      <c r="B1566" s="106"/>
      <c r="C1566" s="4"/>
      <c r="D1566" s="150"/>
      <c r="E1566" s="106"/>
      <c r="F1566" s="94"/>
      <c r="G1566" s="150"/>
      <c r="H1566" s="106"/>
      <c r="I1566" s="106"/>
      <c r="J1566" s="8"/>
      <c r="K1566" s="5"/>
      <c r="L1566" s="8"/>
      <c r="M1566" s="5"/>
    </row>
    <row r="1567" spans="1:13">
      <c r="A1567" s="4"/>
      <c r="B1567" s="106"/>
      <c r="C1567" s="4"/>
      <c r="D1567" s="150"/>
      <c r="E1567" s="106"/>
      <c r="F1567" s="94"/>
      <c r="G1567" s="150"/>
      <c r="H1567" s="106"/>
      <c r="I1567" s="106"/>
      <c r="J1567" s="8"/>
      <c r="K1567" s="5"/>
      <c r="L1567" s="8"/>
      <c r="M1567" s="5"/>
    </row>
    <row r="1568" spans="1:13">
      <c r="A1568" s="4"/>
      <c r="B1568" s="106"/>
      <c r="C1568" s="4"/>
      <c r="D1568" s="150"/>
      <c r="E1568" s="106"/>
      <c r="F1568" s="94"/>
      <c r="G1568" s="150"/>
      <c r="H1568" s="106"/>
      <c r="I1568" s="106"/>
      <c r="J1568" s="8"/>
      <c r="K1568" s="5"/>
      <c r="L1568" s="8"/>
      <c r="M1568" s="5"/>
    </row>
    <row r="1569" spans="1:13">
      <c r="A1569" s="4"/>
      <c r="B1569" s="106"/>
      <c r="C1569" s="4"/>
      <c r="D1569" s="150"/>
      <c r="E1569" s="106"/>
      <c r="F1569" s="94"/>
      <c r="G1569" s="150"/>
      <c r="H1569" s="106"/>
      <c r="I1569" s="106"/>
      <c r="J1569" s="8"/>
      <c r="K1569" s="5"/>
      <c r="L1569" s="8"/>
      <c r="M1569" s="5"/>
    </row>
    <row r="1570" spans="1:13">
      <c r="A1570" s="4"/>
      <c r="B1570" s="106"/>
      <c r="C1570" s="4"/>
      <c r="D1570" s="150"/>
      <c r="E1570" s="106"/>
      <c r="F1570" s="94"/>
      <c r="G1570" s="150"/>
      <c r="H1570" s="106"/>
      <c r="I1570" s="106"/>
      <c r="J1570" s="8"/>
      <c r="K1570" s="5"/>
      <c r="L1570" s="8"/>
      <c r="M1570" s="5"/>
    </row>
    <row r="1571" spans="1:13">
      <c r="A1571" s="4"/>
      <c r="B1571" s="106"/>
      <c r="C1571" s="4"/>
      <c r="D1571" s="150"/>
      <c r="E1571" s="106"/>
      <c r="F1571" s="94"/>
      <c r="G1571" s="150"/>
      <c r="H1571" s="106"/>
      <c r="I1571" s="106"/>
      <c r="J1571" s="8"/>
      <c r="K1571" s="5"/>
      <c r="L1571" s="8"/>
      <c r="M1571" s="5"/>
    </row>
    <row r="1572" spans="1:13">
      <c r="A1572" s="4"/>
      <c r="B1572" s="106"/>
      <c r="C1572" s="4"/>
      <c r="D1572" s="150"/>
      <c r="E1572" s="106"/>
      <c r="F1572" s="94"/>
      <c r="G1572" s="150"/>
      <c r="H1572" s="106"/>
      <c r="I1572" s="106"/>
      <c r="J1572" s="8"/>
      <c r="K1572" s="5"/>
      <c r="L1572" s="8"/>
      <c r="M1572" s="5"/>
    </row>
    <row r="1573" spans="1:13">
      <c r="A1573" s="4"/>
      <c r="B1573" s="106"/>
      <c r="C1573" s="4"/>
      <c r="D1573" s="150"/>
      <c r="E1573" s="106"/>
      <c r="F1573" s="94"/>
      <c r="G1573" s="150"/>
      <c r="H1573" s="106"/>
      <c r="I1573" s="106"/>
      <c r="J1573" s="8"/>
      <c r="K1573" s="5"/>
      <c r="L1573" s="8"/>
      <c r="M1573" s="5"/>
    </row>
    <row r="1574" spans="1:13">
      <c r="A1574" s="4"/>
      <c r="B1574" s="106"/>
      <c r="C1574" s="4"/>
      <c r="D1574" s="150"/>
      <c r="E1574" s="106"/>
      <c r="F1574" s="94"/>
      <c r="G1574" s="150"/>
      <c r="H1574" s="106"/>
      <c r="I1574" s="106"/>
      <c r="J1574" s="8"/>
      <c r="K1574" s="5"/>
      <c r="L1574" s="8"/>
      <c r="M1574" s="5"/>
    </row>
    <row r="1575" spans="1:13">
      <c r="A1575" s="4"/>
      <c r="B1575" s="106"/>
      <c r="C1575" s="4"/>
      <c r="D1575" s="150"/>
      <c r="E1575" s="106"/>
      <c r="F1575" s="94"/>
      <c r="G1575" s="150"/>
      <c r="H1575" s="106"/>
      <c r="I1575" s="106"/>
      <c r="J1575" s="8"/>
      <c r="K1575" s="5"/>
      <c r="L1575" s="8"/>
      <c r="M1575" s="5"/>
    </row>
    <row r="1576" spans="1:13">
      <c r="A1576" s="4"/>
      <c r="B1576" s="106"/>
      <c r="C1576" s="4"/>
      <c r="D1576" s="150"/>
      <c r="E1576" s="106"/>
      <c r="F1576" s="94"/>
      <c r="G1576" s="150"/>
      <c r="H1576" s="106"/>
      <c r="I1576" s="106"/>
      <c r="J1576" s="8"/>
      <c r="K1576" s="5"/>
      <c r="L1576" s="8"/>
      <c r="M1576" s="5"/>
    </row>
    <row r="1577" spans="1:13">
      <c r="A1577" s="4"/>
      <c r="B1577" s="106"/>
      <c r="C1577" s="4"/>
      <c r="D1577" s="150"/>
      <c r="E1577" s="106"/>
      <c r="F1577" s="94"/>
      <c r="G1577" s="150"/>
      <c r="H1577" s="106"/>
      <c r="I1577" s="106"/>
      <c r="J1577" s="8"/>
      <c r="K1577" s="5"/>
      <c r="L1577" s="8"/>
      <c r="M1577" s="5"/>
    </row>
    <row r="1578" spans="1:13">
      <c r="A1578" s="4"/>
      <c r="B1578" s="106"/>
      <c r="C1578" s="4"/>
      <c r="D1578" s="150"/>
      <c r="E1578" s="106"/>
      <c r="F1578" s="94"/>
      <c r="G1578" s="150"/>
      <c r="H1578" s="106"/>
      <c r="I1578" s="106"/>
      <c r="J1578" s="8"/>
      <c r="K1578" s="5"/>
      <c r="L1578" s="8"/>
      <c r="M1578" s="5"/>
    </row>
    <row r="1579" spans="1:13">
      <c r="A1579" s="4"/>
      <c r="B1579" s="106"/>
      <c r="C1579" s="4"/>
      <c r="D1579" s="150"/>
      <c r="E1579" s="106"/>
      <c r="F1579" s="94"/>
      <c r="G1579" s="150"/>
      <c r="H1579" s="106"/>
      <c r="I1579" s="106"/>
      <c r="J1579" s="8"/>
      <c r="K1579" s="5"/>
      <c r="L1579" s="8"/>
      <c r="M1579" s="5"/>
    </row>
    <row r="1580" spans="1:13">
      <c r="A1580" s="4"/>
      <c r="B1580" s="106"/>
      <c r="C1580" s="4"/>
      <c r="D1580" s="150"/>
      <c r="E1580" s="106"/>
      <c r="F1580" s="94"/>
      <c r="G1580" s="150"/>
      <c r="H1580" s="106"/>
      <c r="I1580" s="106"/>
      <c r="J1580" s="8"/>
      <c r="K1580" s="5"/>
      <c r="L1580" s="8"/>
      <c r="M1580" s="5"/>
    </row>
    <row r="1581" spans="1:13">
      <c r="A1581" s="4"/>
      <c r="B1581" s="106"/>
      <c r="C1581" s="4"/>
      <c r="D1581" s="150"/>
      <c r="E1581" s="106"/>
      <c r="F1581" s="94"/>
      <c r="G1581" s="150"/>
      <c r="H1581" s="106"/>
      <c r="I1581" s="106"/>
      <c r="J1581" s="8"/>
      <c r="K1581" s="5"/>
      <c r="L1581" s="8"/>
      <c r="M1581" s="5"/>
    </row>
    <row r="1582" spans="1:13">
      <c r="A1582" s="4"/>
      <c r="B1582" s="106"/>
      <c r="C1582" s="4"/>
      <c r="D1582" s="150"/>
      <c r="E1582" s="106"/>
      <c r="F1582" s="94"/>
      <c r="G1582" s="150"/>
      <c r="H1582" s="106"/>
      <c r="I1582" s="106"/>
      <c r="J1582" s="8"/>
      <c r="K1582" s="5"/>
      <c r="L1582" s="8"/>
      <c r="M1582" s="5"/>
    </row>
    <row r="1583" spans="1:13">
      <c r="A1583" s="4"/>
      <c r="B1583" s="106"/>
      <c r="C1583" s="4"/>
      <c r="D1583" s="150"/>
      <c r="E1583" s="106"/>
      <c r="F1583" s="94"/>
      <c r="G1583" s="150"/>
      <c r="H1583" s="106"/>
      <c r="I1583" s="106"/>
      <c r="J1583" s="8"/>
      <c r="K1583" s="5"/>
      <c r="L1583" s="8"/>
      <c r="M1583" s="5"/>
    </row>
    <row r="1584" spans="1:13">
      <c r="A1584" s="4"/>
      <c r="B1584" s="106"/>
      <c r="C1584" s="4"/>
      <c r="D1584" s="150"/>
      <c r="E1584" s="106"/>
      <c r="F1584" s="94"/>
      <c r="G1584" s="150"/>
      <c r="H1584" s="106"/>
      <c r="I1584" s="106"/>
      <c r="J1584" s="8"/>
      <c r="K1584" s="5"/>
      <c r="L1584" s="8"/>
      <c r="M1584" s="5"/>
    </row>
    <row r="1585" spans="1:13">
      <c r="A1585" s="4"/>
      <c r="B1585" s="106"/>
      <c r="C1585" s="4"/>
      <c r="D1585" s="150"/>
      <c r="E1585" s="106"/>
      <c r="F1585" s="94"/>
      <c r="G1585" s="150"/>
      <c r="H1585" s="106"/>
      <c r="I1585" s="106"/>
      <c r="J1585" s="8"/>
      <c r="K1585" s="5"/>
      <c r="L1585" s="8"/>
      <c r="M1585" s="5"/>
    </row>
    <row r="1586" spans="1:13">
      <c r="A1586" s="4"/>
      <c r="B1586" s="106"/>
      <c r="C1586" s="4"/>
      <c r="D1586" s="150"/>
      <c r="E1586" s="106"/>
      <c r="F1586" s="94"/>
      <c r="G1586" s="150"/>
      <c r="H1586" s="106"/>
      <c r="I1586" s="106"/>
      <c r="J1586" s="8"/>
      <c r="K1586" s="5"/>
      <c r="L1586" s="8"/>
      <c r="M1586" s="5"/>
    </row>
    <row r="1587" spans="1:13">
      <c r="A1587" s="4"/>
      <c r="B1587" s="106"/>
      <c r="C1587" s="4"/>
      <c r="D1587" s="150"/>
      <c r="E1587" s="106"/>
      <c r="F1587" s="94"/>
      <c r="G1587" s="150"/>
      <c r="H1587" s="106"/>
      <c r="I1587" s="106"/>
      <c r="J1587" s="8"/>
      <c r="K1587" s="5"/>
      <c r="L1587" s="8"/>
      <c r="M1587" s="5"/>
    </row>
    <row r="1588" spans="1:13">
      <c r="A1588" s="4"/>
      <c r="B1588" s="106"/>
      <c r="C1588" s="4"/>
      <c r="D1588" s="150"/>
      <c r="E1588" s="106"/>
      <c r="F1588" s="94"/>
      <c r="G1588" s="150"/>
      <c r="H1588" s="106"/>
      <c r="I1588" s="106"/>
      <c r="J1588" s="8"/>
      <c r="K1588" s="5"/>
      <c r="L1588" s="8"/>
      <c r="M1588" s="5"/>
    </row>
    <row r="1589" spans="1:13">
      <c r="A1589" s="4"/>
      <c r="B1589" s="106"/>
      <c r="C1589" s="4"/>
      <c r="D1589" s="150"/>
      <c r="E1589" s="106"/>
      <c r="F1589" s="94"/>
      <c r="G1589" s="150"/>
      <c r="H1589" s="106"/>
      <c r="I1589" s="106"/>
      <c r="J1589" s="8"/>
      <c r="K1589" s="5"/>
      <c r="L1589" s="8"/>
      <c r="M1589" s="5"/>
    </row>
    <row r="1590" spans="1:13">
      <c r="A1590" s="4"/>
      <c r="B1590" s="106"/>
      <c r="C1590" s="4"/>
      <c r="D1590" s="150"/>
      <c r="E1590" s="106"/>
      <c r="F1590" s="94"/>
      <c r="G1590" s="150"/>
      <c r="H1590" s="106"/>
      <c r="I1590" s="106"/>
      <c r="J1590" s="8"/>
      <c r="K1590" s="5"/>
      <c r="L1590" s="8"/>
      <c r="M1590" s="5"/>
    </row>
    <row r="1591" spans="1:13">
      <c r="A1591" s="4"/>
      <c r="B1591" s="106"/>
      <c r="C1591" s="4"/>
      <c r="D1591" s="150"/>
      <c r="E1591" s="106"/>
      <c r="F1591" s="94"/>
      <c r="G1591" s="150"/>
      <c r="H1591" s="106"/>
      <c r="I1591" s="106"/>
      <c r="J1591" s="8"/>
      <c r="K1591" s="5"/>
      <c r="L1591" s="8"/>
      <c r="M1591" s="5"/>
    </row>
    <row r="1592" spans="1:13">
      <c r="A1592" s="4"/>
      <c r="B1592" s="106"/>
      <c r="C1592" s="4"/>
      <c r="D1592" s="150"/>
      <c r="E1592" s="106"/>
      <c r="F1592" s="94"/>
      <c r="G1592" s="150"/>
      <c r="H1592" s="106"/>
      <c r="I1592" s="106"/>
      <c r="J1592" s="8"/>
      <c r="K1592" s="5"/>
      <c r="L1592" s="8"/>
      <c r="M1592" s="5"/>
    </row>
    <row r="1593" spans="1:13">
      <c r="A1593" s="4"/>
      <c r="B1593" s="106"/>
      <c r="C1593" s="4"/>
      <c r="D1593" s="150"/>
      <c r="E1593" s="106"/>
      <c r="F1593" s="94"/>
      <c r="G1593" s="150"/>
      <c r="H1593" s="106"/>
      <c r="I1593" s="106"/>
      <c r="J1593" s="8"/>
      <c r="K1593" s="5"/>
      <c r="L1593" s="8"/>
      <c r="M1593" s="5"/>
    </row>
    <row r="1594" spans="1:13">
      <c r="A1594" s="4"/>
      <c r="B1594" s="106"/>
      <c r="C1594" s="4"/>
      <c r="D1594" s="150"/>
      <c r="E1594" s="106"/>
      <c r="F1594" s="94"/>
      <c r="G1594" s="150"/>
      <c r="H1594" s="106"/>
      <c r="I1594" s="106"/>
      <c r="J1594" s="8"/>
      <c r="K1594" s="5"/>
      <c r="L1594" s="8"/>
      <c r="M1594" s="5"/>
    </row>
    <row r="1595" spans="1:13">
      <c r="A1595" s="4"/>
      <c r="B1595" s="106"/>
      <c r="C1595" s="4"/>
      <c r="D1595" s="150"/>
      <c r="E1595" s="106"/>
      <c r="F1595" s="94"/>
      <c r="G1595" s="150"/>
      <c r="H1595" s="106"/>
      <c r="I1595" s="106"/>
      <c r="J1595" s="8"/>
      <c r="K1595" s="5"/>
      <c r="L1595" s="8"/>
      <c r="M1595" s="5"/>
    </row>
    <row r="1596" spans="1:13">
      <c r="A1596" s="4"/>
      <c r="B1596" s="106"/>
      <c r="C1596" s="4"/>
      <c r="D1596" s="150"/>
      <c r="E1596" s="106"/>
      <c r="F1596" s="94"/>
      <c r="G1596" s="150"/>
      <c r="H1596" s="106"/>
      <c r="I1596" s="106"/>
      <c r="J1596" s="8"/>
      <c r="K1596" s="5"/>
      <c r="L1596" s="8"/>
      <c r="M1596" s="5"/>
    </row>
    <row r="1597" spans="1:13">
      <c r="A1597" s="4"/>
      <c r="B1597" s="106"/>
      <c r="C1597" s="4"/>
      <c r="D1597" s="150"/>
      <c r="E1597" s="106"/>
      <c r="F1597" s="94"/>
      <c r="G1597" s="150"/>
      <c r="H1597" s="106"/>
      <c r="I1597" s="106"/>
      <c r="J1597" s="8"/>
      <c r="K1597" s="5"/>
      <c r="L1597" s="8"/>
      <c r="M1597" s="5"/>
    </row>
    <row r="1598" spans="1:13">
      <c r="A1598" s="4"/>
      <c r="B1598" s="106"/>
      <c r="C1598" s="4"/>
      <c r="D1598" s="150"/>
      <c r="E1598" s="106"/>
      <c r="F1598" s="94"/>
      <c r="G1598" s="150"/>
      <c r="H1598" s="106"/>
      <c r="I1598" s="106"/>
      <c r="J1598" s="8"/>
      <c r="K1598" s="5"/>
      <c r="L1598" s="8"/>
      <c r="M1598" s="5"/>
    </row>
    <row r="1599" spans="1:13">
      <c r="A1599" s="4"/>
      <c r="B1599" s="106"/>
      <c r="C1599" s="4"/>
      <c r="D1599" s="150"/>
      <c r="E1599" s="106"/>
      <c r="F1599" s="94"/>
      <c r="G1599" s="150"/>
      <c r="H1599" s="106"/>
      <c r="I1599" s="106"/>
      <c r="J1599" s="8"/>
      <c r="K1599" s="5"/>
      <c r="L1599" s="8"/>
      <c r="M1599" s="5"/>
    </row>
    <row r="1600" spans="1:13">
      <c r="A1600" s="4"/>
      <c r="B1600" s="106"/>
      <c r="C1600" s="4"/>
      <c r="D1600" s="150"/>
      <c r="E1600" s="106"/>
      <c r="F1600" s="94"/>
      <c r="G1600" s="150"/>
      <c r="H1600" s="106"/>
      <c r="I1600" s="106"/>
      <c r="J1600" s="8"/>
      <c r="K1600" s="5"/>
      <c r="L1600" s="8"/>
      <c r="M1600" s="5"/>
    </row>
    <row r="1601" spans="1:13">
      <c r="A1601" s="4"/>
      <c r="B1601" s="106"/>
      <c r="C1601" s="4"/>
      <c r="D1601" s="150"/>
      <c r="E1601" s="106"/>
      <c r="F1601" s="94"/>
      <c r="G1601" s="150"/>
      <c r="H1601" s="106"/>
      <c r="I1601" s="106"/>
      <c r="J1601" s="8"/>
      <c r="K1601" s="5"/>
      <c r="L1601" s="8"/>
      <c r="M1601" s="5"/>
    </row>
    <row r="1602" spans="1:13">
      <c r="A1602" s="4"/>
      <c r="B1602" s="106"/>
      <c r="C1602" s="4"/>
      <c r="D1602" s="150"/>
      <c r="E1602" s="106"/>
      <c r="F1602" s="94"/>
      <c r="G1602" s="150"/>
      <c r="H1602" s="106"/>
      <c r="I1602" s="106"/>
      <c r="J1602" s="8"/>
      <c r="K1602" s="5"/>
      <c r="L1602" s="8"/>
      <c r="M1602" s="5"/>
    </row>
    <row r="1603" spans="1:13">
      <c r="A1603" s="4"/>
      <c r="B1603" s="106"/>
      <c r="C1603" s="4"/>
      <c r="D1603" s="150"/>
      <c r="E1603" s="106"/>
      <c r="F1603" s="94"/>
      <c r="G1603" s="150"/>
      <c r="H1603" s="106"/>
      <c r="I1603" s="106"/>
      <c r="J1603" s="8"/>
      <c r="K1603" s="5"/>
      <c r="L1603" s="8"/>
      <c r="M1603" s="5"/>
    </row>
    <row r="1604" spans="1:13">
      <c r="A1604" s="4"/>
      <c r="B1604" s="106"/>
      <c r="C1604" s="4"/>
      <c r="D1604" s="150"/>
      <c r="E1604" s="106"/>
      <c r="F1604" s="94"/>
      <c r="G1604" s="150"/>
      <c r="H1604" s="106"/>
      <c r="I1604" s="106"/>
      <c r="J1604" s="8"/>
      <c r="K1604" s="5"/>
      <c r="L1604" s="8"/>
      <c r="M1604" s="5"/>
    </row>
    <row r="1605" spans="1:13">
      <c r="A1605" s="4"/>
      <c r="B1605" s="106"/>
      <c r="C1605" s="4"/>
      <c r="D1605" s="150"/>
      <c r="E1605" s="106"/>
      <c r="F1605" s="94"/>
      <c r="G1605" s="150"/>
      <c r="H1605" s="106"/>
      <c r="I1605" s="106"/>
      <c r="J1605" s="8"/>
      <c r="K1605" s="5"/>
      <c r="L1605" s="8"/>
      <c r="M1605" s="5"/>
    </row>
    <row r="1606" spans="1:13">
      <c r="A1606" s="4"/>
      <c r="B1606" s="106"/>
      <c r="C1606" s="4"/>
      <c r="D1606" s="150"/>
      <c r="E1606" s="106"/>
      <c r="F1606" s="94"/>
      <c r="G1606" s="150"/>
      <c r="H1606" s="106"/>
      <c r="I1606" s="106"/>
      <c r="J1606" s="8"/>
      <c r="K1606" s="5"/>
      <c r="L1606" s="8"/>
      <c r="M1606" s="5"/>
    </row>
    <row r="1607" spans="1:13">
      <c r="A1607" s="4"/>
      <c r="B1607" s="106"/>
      <c r="C1607" s="4"/>
      <c r="D1607" s="150"/>
      <c r="E1607" s="106"/>
      <c r="F1607" s="94"/>
      <c r="G1607" s="150"/>
      <c r="H1607" s="106"/>
      <c r="I1607" s="106"/>
      <c r="J1607" s="8"/>
      <c r="K1607" s="5"/>
      <c r="L1607" s="8"/>
      <c r="M1607" s="5"/>
    </row>
    <row r="1608" spans="1:13">
      <c r="A1608" s="4"/>
      <c r="B1608" s="106"/>
      <c r="C1608" s="4"/>
      <c r="D1608" s="150"/>
      <c r="E1608" s="106"/>
      <c r="F1608" s="94"/>
      <c r="G1608" s="150"/>
      <c r="H1608" s="106"/>
      <c r="I1608" s="106"/>
      <c r="J1608" s="8"/>
      <c r="K1608" s="5"/>
      <c r="L1608" s="8"/>
      <c r="M1608" s="5"/>
    </row>
    <row r="1609" spans="1:13">
      <c r="A1609" s="4"/>
      <c r="B1609" s="106"/>
      <c r="C1609" s="4"/>
      <c r="D1609" s="150"/>
      <c r="E1609" s="106"/>
      <c r="F1609" s="94"/>
      <c r="G1609" s="150"/>
      <c r="H1609" s="106"/>
      <c r="I1609" s="106"/>
      <c r="J1609" s="8"/>
      <c r="K1609" s="5"/>
      <c r="L1609" s="8"/>
      <c r="M1609" s="5"/>
    </row>
    <row r="1610" spans="1:13">
      <c r="A1610" s="4"/>
      <c r="B1610" s="106"/>
      <c r="C1610" s="4"/>
      <c r="D1610" s="150"/>
      <c r="E1610" s="106"/>
      <c r="F1610" s="94"/>
      <c r="G1610" s="150"/>
      <c r="H1610" s="106"/>
      <c r="I1610" s="106"/>
      <c r="J1610" s="8"/>
      <c r="K1610" s="5"/>
      <c r="L1610" s="8"/>
      <c r="M1610" s="5"/>
    </row>
    <row r="1611" spans="1:13">
      <c r="A1611" s="4"/>
      <c r="B1611" s="106"/>
      <c r="C1611" s="4"/>
      <c r="D1611" s="150"/>
      <c r="E1611" s="106"/>
      <c r="F1611" s="94"/>
      <c r="G1611" s="150"/>
      <c r="H1611" s="106"/>
      <c r="I1611" s="106"/>
      <c r="J1611" s="8"/>
      <c r="K1611" s="5"/>
      <c r="L1611" s="8"/>
      <c r="M1611" s="5"/>
    </row>
    <row r="1612" spans="1:13">
      <c r="A1612" s="4"/>
      <c r="B1612" s="106"/>
      <c r="C1612" s="4"/>
      <c r="D1612" s="150"/>
      <c r="E1612" s="106"/>
      <c r="F1612" s="94"/>
      <c r="G1612" s="150"/>
      <c r="H1612" s="106"/>
      <c r="I1612" s="106"/>
      <c r="J1612" s="8"/>
      <c r="K1612" s="5"/>
      <c r="L1612" s="8"/>
      <c r="M1612" s="5"/>
    </row>
    <row r="1613" spans="1:13">
      <c r="A1613" s="4"/>
      <c r="B1613" s="106"/>
      <c r="C1613" s="4"/>
      <c r="D1613" s="150"/>
      <c r="E1613" s="106"/>
      <c r="F1613" s="94"/>
      <c r="G1613" s="150"/>
      <c r="H1613" s="106"/>
      <c r="I1613" s="106"/>
      <c r="J1613" s="8"/>
      <c r="K1613" s="5"/>
      <c r="L1613" s="8"/>
      <c r="M1613" s="5"/>
    </row>
    <row r="1614" spans="1:13">
      <c r="A1614" s="4"/>
      <c r="B1614" s="106"/>
      <c r="C1614" s="4"/>
      <c r="D1614" s="150"/>
      <c r="E1614" s="106"/>
      <c r="F1614" s="94"/>
      <c r="G1614" s="150"/>
      <c r="H1614" s="106"/>
      <c r="I1614" s="106"/>
      <c r="J1614" s="8"/>
      <c r="K1614" s="5"/>
      <c r="L1614" s="8"/>
      <c r="M1614" s="5"/>
    </row>
    <row r="1615" spans="1:13">
      <c r="A1615" s="4"/>
      <c r="B1615" s="106"/>
      <c r="C1615" s="4"/>
      <c r="D1615" s="150"/>
      <c r="E1615" s="106"/>
      <c r="F1615" s="94"/>
      <c r="G1615" s="150"/>
      <c r="H1615" s="106"/>
      <c r="I1615" s="106"/>
      <c r="J1615" s="8"/>
      <c r="K1615" s="5"/>
      <c r="L1615" s="8"/>
      <c r="M1615" s="5"/>
    </row>
    <row r="1616" spans="1:13">
      <c r="A1616" s="4"/>
      <c r="B1616" s="106"/>
      <c r="C1616" s="4"/>
      <c r="D1616" s="150"/>
      <c r="E1616" s="106"/>
      <c r="F1616" s="94"/>
      <c r="G1616" s="150"/>
      <c r="H1616" s="106"/>
      <c r="I1616" s="106"/>
      <c r="J1616" s="8"/>
      <c r="K1616" s="5"/>
      <c r="L1616" s="8"/>
      <c r="M1616" s="5"/>
    </row>
    <row r="1617" spans="1:13">
      <c r="A1617" s="4"/>
      <c r="B1617" s="106"/>
      <c r="C1617" s="4"/>
      <c r="D1617" s="150"/>
      <c r="E1617" s="106"/>
      <c r="F1617" s="94"/>
      <c r="G1617" s="150"/>
      <c r="H1617" s="106"/>
      <c r="I1617" s="106"/>
      <c r="J1617" s="8"/>
      <c r="K1617" s="5"/>
      <c r="L1617" s="8"/>
      <c r="M1617" s="5"/>
    </row>
    <row r="1618" spans="1:13">
      <c r="A1618" s="4"/>
      <c r="B1618" s="106"/>
      <c r="C1618" s="4"/>
      <c r="D1618" s="150"/>
      <c r="E1618" s="106"/>
      <c r="F1618" s="94"/>
      <c r="G1618" s="150"/>
      <c r="H1618" s="106"/>
      <c r="I1618" s="106"/>
      <c r="J1618" s="8"/>
      <c r="K1618" s="5"/>
      <c r="L1618" s="8"/>
      <c r="M1618" s="5"/>
    </row>
    <row r="1619" spans="1:13">
      <c r="A1619" s="4"/>
      <c r="B1619" s="106"/>
      <c r="C1619" s="4"/>
      <c r="D1619" s="150"/>
      <c r="E1619" s="106"/>
      <c r="F1619" s="94"/>
      <c r="G1619" s="150"/>
      <c r="H1619" s="106"/>
      <c r="I1619" s="106"/>
      <c r="J1619" s="8"/>
      <c r="K1619" s="5"/>
      <c r="L1619" s="8"/>
      <c r="M1619" s="5"/>
    </row>
    <row r="1620" spans="1:13">
      <c r="A1620" s="4"/>
      <c r="B1620" s="106"/>
      <c r="C1620" s="4"/>
      <c r="D1620" s="150"/>
      <c r="E1620" s="106"/>
      <c r="F1620" s="94"/>
      <c r="G1620" s="150"/>
      <c r="H1620" s="106"/>
      <c r="I1620" s="106"/>
      <c r="J1620" s="8"/>
      <c r="K1620" s="5"/>
      <c r="L1620" s="8"/>
      <c r="M1620" s="5"/>
    </row>
    <row r="1621" spans="1:13">
      <c r="A1621" s="4"/>
      <c r="B1621" s="106"/>
      <c r="C1621" s="4"/>
      <c r="D1621" s="150"/>
      <c r="E1621" s="106"/>
      <c r="F1621" s="94"/>
      <c r="G1621" s="150"/>
      <c r="H1621" s="106"/>
      <c r="I1621" s="106"/>
      <c r="J1621" s="8"/>
      <c r="K1621" s="5"/>
      <c r="L1621" s="8"/>
      <c r="M1621" s="5"/>
    </row>
    <row r="1622" spans="1:13">
      <c r="A1622" s="4"/>
      <c r="B1622" s="106"/>
      <c r="C1622" s="4"/>
      <c r="D1622" s="150"/>
      <c r="E1622" s="106"/>
      <c r="F1622" s="94"/>
      <c r="G1622" s="150"/>
      <c r="H1622" s="106"/>
      <c r="I1622" s="106"/>
      <c r="J1622" s="8"/>
      <c r="K1622" s="5"/>
      <c r="L1622" s="8"/>
      <c r="M1622" s="5"/>
    </row>
    <row r="1623" spans="1:13">
      <c r="A1623" s="4"/>
      <c r="B1623" s="106"/>
      <c r="C1623" s="4"/>
      <c r="D1623" s="150"/>
      <c r="E1623" s="106"/>
      <c r="F1623" s="94"/>
      <c r="G1623" s="150"/>
      <c r="H1623" s="106"/>
      <c r="I1623" s="106"/>
      <c r="J1623" s="8"/>
      <c r="K1623" s="5"/>
      <c r="L1623" s="8"/>
      <c r="M1623" s="5"/>
    </row>
    <row r="1624" spans="1:13">
      <c r="A1624" s="4"/>
      <c r="B1624" s="106"/>
      <c r="C1624" s="4"/>
      <c r="D1624" s="150"/>
      <c r="E1624" s="106"/>
      <c r="F1624" s="94"/>
      <c r="G1624" s="150"/>
      <c r="H1624" s="106"/>
      <c r="I1624" s="106"/>
      <c r="J1624" s="8"/>
      <c r="K1624" s="5"/>
      <c r="L1624" s="8"/>
      <c r="M1624" s="5"/>
    </row>
    <row r="1625" spans="1:13">
      <c r="A1625" s="4"/>
      <c r="B1625" s="106"/>
      <c r="C1625" s="4"/>
      <c r="D1625" s="150"/>
      <c r="E1625" s="106"/>
      <c r="F1625" s="94"/>
      <c r="G1625" s="150"/>
      <c r="H1625" s="106"/>
      <c r="I1625" s="106"/>
      <c r="J1625" s="8"/>
      <c r="K1625" s="5"/>
      <c r="L1625" s="8"/>
      <c r="M1625" s="5"/>
    </row>
    <row r="1626" spans="1:13">
      <c r="A1626" s="4"/>
      <c r="B1626" s="106"/>
      <c r="C1626" s="4"/>
      <c r="D1626" s="150"/>
      <c r="E1626" s="106"/>
      <c r="F1626" s="94"/>
      <c r="G1626" s="150"/>
      <c r="H1626" s="106"/>
      <c r="I1626" s="106"/>
      <c r="J1626" s="8"/>
      <c r="K1626" s="5"/>
      <c r="L1626" s="8"/>
      <c r="M1626" s="5"/>
    </row>
    <row r="1627" spans="1:13">
      <c r="A1627" s="4"/>
      <c r="B1627" s="106"/>
      <c r="C1627" s="4"/>
      <c r="D1627" s="150"/>
      <c r="E1627" s="106"/>
      <c r="F1627" s="94"/>
      <c r="G1627" s="150"/>
      <c r="H1627" s="106"/>
      <c r="I1627" s="106"/>
      <c r="J1627" s="8"/>
      <c r="K1627" s="5"/>
      <c r="L1627" s="8"/>
      <c r="M1627" s="5"/>
    </row>
    <row r="1628" spans="1:13">
      <c r="A1628" s="4"/>
      <c r="B1628" s="106"/>
      <c r="C1628" s="4"/>
      <c r="D1628" s="150"/>
      <c r="E1628" s="106"/>
      <c r="F1628" s="94"/>
      <c r="G1628" s="150"/>
      <c r="H1628" s="106"/>
      <c r="I1628" s="106"/>
      <c r="J1628" s="8"/>
      <c r="K1628" s="5"/>
      <c r="L1628" s="8"/>
      <c r="M1628" s="5"/>
    </row>
    <row r="1629" spans="1:13">
      <c r="A1629" s="4"/>
      <c r="B1629" s="106"/>
      <c r="C1629" s="4"/>
      <c r="D1629" s="150"/>
      <c r="E1629" s="106"/>
      <c r="F1629" s="94"/>
      <c r="G1629" s="150"/>
      <c r="H1629" s="106"/>
      <c r="I1629" s="106"/>
      <c r="J1629" s="8"/>
      <c r="K1629" s="5"/>
      <c r="L1629" s="8"/>
      <c r="M1629" s="5"/>
    </row>
    <row r="1630" spans="1:13">
      <c r="A1630" s="4"/>
      <c r="B1630" s="106"/>
      <c r="C1630" s="4"/>
      <c r="D1630" s="150"/>
      <c r="E1630" s="106"/>
      <c r="F1630" s="94"/>
      <c r="G1630" s="150"/>
      <c r="H1630" s="106"/>
      <c r="I1630" s="106"/>
      <c r="J1630" s="8"/>
      <c r="K1630" s="5"/>
      <c r="L1630" s="8"/>
      <c r="M1630" s="5"/>
    </row>
    <row r="1631" spans="1:13">
      <c r="A1631" s="4"/>
      <c r="B1631" s="106"/>
      <c r="C1631" s="4"/>
      <c r="D1631" s="150"/>
      <c r="E1631" s="106"/>
      <c r="F1631" s="94"/>
      <c r="G1631" s="150"/>
      <c r="H1631" s="106"/>
      <c r="I1631" s="106"/>
      <c r="J1631" s="8"/>
      <c r="K1631" s="5"/>
      <c r="L1631" s="8"/>
      <c r="M1631" s="5"/>
    </row>
    <row r="1632" spans="1:13">
      <c r="A1632" s="4"/>
      <c r="B1632" s="106"/>
      <c r="C1632" s="4"/>
      <c r="D1632" s="150"/>
      <c r="E1632" s="106"/>
      <c r="F1632" s="94"/>
      <c r="G1632" s="150"/>
      <c r="H1632" s="106"/>
      <c r="I1632" s="106"/>
      <c r="J1632" s="8"/>
      <c r="K1632" s="5"/>
      <c r="L1632" s="8"/>
      <c r="M1632" s="5"/>
    </row>
    <row r="1633" spans="1:13">
      <c r="A1633" s="4"/>
      <c r="B1633" s="106"/>
      <c r="C1633" s="4"/>
      <c r="D1633" s="150"/>
      <c r="E1633" s="106"/>
      <c r="F1633" s="94"/>
      <c r="G1633" s="150"/>
      <c r="H1633" s="106"/>
      <c r="I1633" s="106"/>
      <c r="J1633" s="8"/>
      <c r="K1633" s="5"/>
      <c r="L1633" s="8"/>
      <c r="M1633" s="5"/>
    </row>
    <row r="1634" spans="1:13">
      <c r="A1634" s="4"/>
      <c r="B1634" s="106"/>
      <c r="C1634" s="4"/>
      <c r="D1634" s="150"/>
      <c r="E1634" s="106"/>
      <c r="F1634" s="94"/>
      <c r="G1634" s="150"/>
      <c r="H1634" s="106"/>
      <c r="I1634" s="106"/>
      <c r="J1634" s="8"/>
      <c r="K1634" s="5"/>
      <c r="L1634" s="8"/>
      <c r="M1634" s="5"/>
    </row>
    <row r="1635" spans="1:13">
      <c r="A1635" s="4"/>
      <c r="B1635" s="106"/>
      <c r="C1635" s="4"/>
      <c r="D1635" s="150"/>
      <c r="E1635" s="106"/>
      <c r="F1635" s="94"/>
      <c r="G1635" s="150"/>
      <c r="H1635" s="106"/>
      <c r="I1635" s="106"/>
      <c r="J1635" s="8"/>
      <c r="K1635" s="5"/>
      <c r="L1635" s="8"/>
      <c r="M1635" s="5"/>
    </row>
    <row r="1636" spans="1:13">
      <c r="A1636" s="4"/>
      <c r="B1636" s="106"/>
      <c r="C1636" s="4"/>
      <c r="D1636" s="150"/>
      <c r="E1636" s="106"/>
      <c r="F1636" s="94"/>
      <c r="G1636" s="150"/>
      <c r="H1636" s="106"/>
      <c r="I1636" s="106"/>
      <c r="J1636" s="8"/>
      <c r="K1636" s="5"/>
      <c r="L1636" s="8"/>
      <c r="M1636" s="5"/>
    </row>
    <row r="1637" spans="1:13">
      <c r="A1637" s="4"/>
      <c r="B1637" s="106"/>
      <c r="C1637" s="4"/>
      <c r="D1637" s="150"/>
      <c r="E1637" s="106"/>
      <c r="F1637" s="94"/>
      <c r="G1637" s="150"/>
      <c r="H1637" s="106"/>
      <c r="I1637" s="106"/>
      <c r="J1637" s="8"/>
      <c r="K1637" s="5"/>
      <c r="L1637" s="8"/>
      <c r="M1637" s="5"/>
    </row>
    <row r="1638" spans="1:13">
      <c r="A1638" s="4"/>
      <c r="B1638" s="106"/>
      <c r="C1638" s="4"/>
      <c r="D1638" s="150"/>
      <c r="E1638" s="106"/>
      <c r="F1638" s="94"/>
      <c r="G1638" s="150"/>
      <c r="H1638" s="106"/>
      <c r="I1638" s="106"/>
      <c r="J1638" s="8"/>
      <c r="K1638" s="5"/>
      <c r="L1638" s="8"/>
      <c r="M1638" s="5"/>
    </row>
    <row r="1639" spans="1:13">
      <c r="A1639" s="4"/>
      <c r="B1639" s="106"/>
      <c r="C1639" s="4"/>
      <c r="D1639" s="150"/>
      <c r="E1639" s="106"/>
      <c r="F1639" s="94"/>
      <c r="G1639" s="150"/>
      <c r="H1639" s="106"/>
      <c r="I1639" s="106"/>
      <c r="J1639" s="8"/>
      <c r="K1639" s="5"/>
      <c r="L1639" s="8"/>
      <c r="M1639" s="5"/>
    </row>
    <row r="1640" spans="1:13">
      <c r="A1640" s="4"/>
      <c r="B1640" s="106"/>
      <c r="C1640" s="4"/>
      <c r="D1640" s="150"/>
      <c r="E1640" s="106"/>
      <c r="F1640" s="94"/>
      <c r="G1640" s="150"/>
      <c r="H1640" s="106"/>
      <c r="I1640" s="106"/>
      <c r="J1640" s="8"/>
      <c r="K1640" s="5"/>
      <c r="L1640" s="8"/>
      <c r="M1640" s="5"/>
    </row>
    <row r="1641" spans="1:13">
      <c r="A1641" s="4"/>
      <c r="B1641" s="106"/>
      <c r="C1641" s="4"/>
      <c r="D1641" s="150"/>
      <c r="E1641" s="106"/>
      <c r="F1641" s="94"/>
      <c r="G1641" s="150"/>
      <c r="H1641" s="106"/>
      <c r="I1641" s="106"/>
      <c r="J1641" s="8"/>
      <c r="K1641" s="5"/>
      <c r="L1641" s="8"/>
      <c r="M1641" s="5"/>
    </row>
    <row r="1642" spans="1:13">
      <c r="A1642" s="4"/>
      <c r="B1642" s="106"/>
      <c r="C1642" s="4"/>
      <c r="D1642" s="150"/>
      <c r="E1642" s="106"/>
      <c r="F1642" s="94"/>
      <c r="G1642" s="150"/>
      <c r="H1642" s="106"/>
      <c r="I1642" s="106"/>
      <c r="J1642" s="8"/>
      <c r="K1642" s="5"/>
      <c r="L1642" s="8"/>
      <c r="M1642" s="5"/>
    </row>
    <row r="1643" spans="1:13">
      <c r="A1643" s="4"/>
      <c r="B1643" s="106"/>
      <c r="C1643" s="4"/>
      <c r="D1643" s="150"/>
      <c r="E1643" s="106"/>
      <c r="F1643" s="94"/>
      <c r="G1643" s="150"/>
      <c r="H1643" s="106"/>
      <c r="I1643" s="106"/>
      <c r="J1643" s="8"/>
      <c r="K1643" s="5"/>
      <c r="L1643" s="8"/>
      <c r="M1643" s="5"/>
    </row>
    <row r="1644" spans="1:13">
      <c r="A1644" s="4"/>
      <c r="B1644" s="106"/>
      <c r="C1644" s="4"/>
      <c r="D1644" s="150"/>
      <c r="E1644" s="106"/>
      <c r="F1644" s="94"/>
      <c r="G1644" s="150"/>
      <c r="H1644" s="106"/>
      <c r="I1644" s="106"/>
      <c r="J1644" s="8"/>
      <c r="K1644" s="5"/>
      <c r="L1644" s="8"/>
      <c r="M1644" s="5"/>
    </row>
    <row r="1645" spans="1:13">
      <c r="A1645" s="4"/>
      <c r="B1645" s="106"/>
      <c r="C1645" s="4"/>
      <c r="D1645" s="150"/>
      <c r="E1645" s="106"/>
      <c r="F1645" s="94"/>
      <c r="G1645" s="150"/>
      <c r="H1645" s="106"/>
      <c r="I1645" s="106"/>
      <c r="J1645" s="8"/>
      <c r="K1645" s="5"/>
      <c r="L1645" s="8"/>
      <c r="M1645" s="5"/>
    </row>
    <row r="1646" spans="1:13">
      <c r="A1646" s="4"/>
      <c r="B1646" s="106"/>
      <c r="C1646" s="4"/>
      <c r="D1646" s="150"/>
      <c r="E1646" s="106"/>
      <c r="F1646" s="94"/>
      <c r="G1646" s="150"/>
      <c r="H1646" s="106"/>
      <c r="I1646" s="106"/>
      <c r="J1646" s="8"/>
      <c r="K1646" s="5"/>
      <c r="L1646" s="8"/>
      <c r="M1646" s="5"/>
    </row>
    <row r="1647" spans="1:13">
      <c r="A1647" s="4"/>
      <c r="B1647" s="106"/>
      <c r="C1647" s="4"/>
      <c r="D1647" s="150"/>
      <c r="E1647" s="106"/>
      <c r="F1647" s="94"/>
      <c r="G1647" s="150"/>
      <c r="H1647" s="106"/>
      <c r="I1647" s="106"/>
      <c r="J1647" s="8"/>
      <c r="K1647" s="5"/>
      <c r="L1647" s="8"/>
      <c r="M1647" s="5"/>
    </row>
    <row r="1648" spans="1:13">
      <c r="A1648" s="4"/>
      <c r="B1648" s="106"/>
      <c r="C1648" s="4"/>
      <c r="D1648" s="150"/>
      <c r="E1648" s="106"/>
      <c r="F1648" s="94"/>
      <c r="G1648" s="150"/>
      <c r="H1648" s="106"/>
      <c r="I1648" s="106"/>
      <c r="J1648" s="8"/>
      <c r="K1648" s="5"/>
      <c r="L1648" s="8"/>
      <c r="M1648" s="5"/>
    </row>
    <row r="1649" spans="1:13">
      <c r="A1649" s="4"/>
      <c r="B1649" s="106"/>
      <c r="C1649" s="4"/>
      <c r="D1649" s="150"/>
      <c r="E1649" s="106"/>
      <c r="F1649" s="94"/>
      <c r="G1649" s="150"/>
      <c r="H1649" s="106"/>
      <c r="I1649" s="106"/>
      <c r="J1649" s="8"/>
      <c r="K1649" s="5"/>
      <c r="L1649" s="8"/>
      <c r="M1649" s="5"/>
    </row>
    <row r="1650" spans="1:13">
      <c r="A1650" s="4"/>
      <c r="B1650" s="106"/>
      <c r="C1650" s="4"/>
      <c r="D1650" s="150"/>
      <c r="E1650" s="106"/>
      <c r="F1650" s="94"/>
      <c r="G1650" s="150"/>
      <c r="H1650" s="106"/>
      <c r="I1650" s="106"/>
      <c r="J1650" s="8"/>
      <c r="K1650" s="5"/>
      <c r="L1650" s="8"/>
      <c r="M1650" s="5"/>
    </row>
    <row r="1651" spans="1:13">
      <c r="A1651" s="4"/>
      <c r="B1651" s="106"/>
      <c r="C1651" s="4"/>
      <c r="D1651" s="150"/>
      <c r="E1651" s="106"/>
      <c r="F1651" s="94"/>
      <c r="G1651" s="150"/>
      <c r="H1651" s="106"/>
      <c r="I1651" s="106"/>
      <c r="J1651" s="8"/>
      <c r="K1651" s="5"/>
      <c r="L1651" s="8"/>
      <c r="M1651" s="5"/>
    </row>
    <row r="1652" spans="1:13">
      <c r="A1652" s="4"/>
      <c r="B1652" s="106"/>
      <c r="C1652" s="4"/>
      <c r="D1652" s="150"/>
      <c r="E1652" s="106"/>
      <c r="F1652" s="94"/>
      <c r="G1652" s="150"/>
      <c r="H1652" s="106"/>
      <c r="I1652" s="106"/>
      <c r="J1652" s="8"/>
      <c r="K1652" s="5"/>
      <c r="L1652" s="8"/>
      <c r="M1652" s="5"/>
    </row>
    <row r="1653" spans="1:13">
      <c r="A1653" s="4"/>
      <c r="B1653" s="106"/>
      <c r="C1653" s="4"/>
      <c r="D1653" s="150"/>
      <c r="E1653" s="106"/>
      <c r="F1653" s="94"/>
      <c r="G1653" s="150"/>
      <c r="H1653" s="106"/>
      <c r="I1653" s="106"/>
      <c r="J1653" s="8"/>
      <c r="K1653" s="5"/>
      <c r="L1653" s="8"/>
      <c r="M1653" s="5"/>
    </row>
    <row r="1654" spans="1:13">
      <c r="A1654" s="4"/>
      <c r="B1654" s="106"/>
      <c r="C1654" s="4"/>
      <c r="D1654" s="150"/>
      <c r="E1654" s="106"/>
      <c r="F1654" s="94"/>
      <c r="G1654" s="150"/>
      <c r="H1654" s="106"/>
      <c r="I1654" s="106"/>
      <c r="J1654" s="8"/>
      <c r="K1654" s="5"/>
      <c r="L1654" s="8"/>
      <c r="M1654" s="5"/>
    </row>
    <row r="1655" spans="1:13">
      <c r="A1655" s="4"/>
      <c r="B1655" s="106"/>
      <c r="C1655" s="4"/>
      <c r="D1655" s="150"/>
      <c r="E1655" s="106"/>
      <c r="F1655" s="94"/>
      <c r="G1655" s="150"/>
      <c r="H1655" s="106"/>
      <c r="I1655" s="106"/>
      <c r="J1655" s="8"/>
      <c r="K1655" s="5"/>
      <c r="L1655" s="8"/>
      <c r="M1655" s="5"/>
    </row>
    <row r="1656" spans="1:13">
      <c r="A1656" s="4"/>
      <c r="B1656" s="106"/>
      <c r="C1656" s="4"/>
      <c r="D1656" s="150"/>
      <c r="E1656" s="106"/>
      <c r="F1656" s="94"/>
      <c r="G1656" s="150"/>
      <c r="H1656" s="106"/>
      <c r="I1656" s="106"/>
      <c r="J1656" s="8"/>
      <c r="K1656" s="5"/>
      <c r="L1656" s="8"/>
      <c r="M1656" s="5"/>
    </row>
    <row r="1657" spans="1:13">
      <c r="A1657" s="4"/>
      <c r="B1657" s="106"/>
      <c r="C1657" s="4"/>
      <c r="D1657" s="150"/>
      <c r="E1657" s="106"/>
      <c r="F1657" s="94"/>
      <c r="G1657" s="150"/>
      <c r="H1657" s="106"/>
      <c r="I1657" s="106"/>
      <c r="J1657" s="8"/>
      <c r="K1657" s="5"/>
      <c r="L1657" s="8"/>
      <c r="M1657" s="5"/>
    </row>
    <row r="1658" spans="1:13">
      <c r="A1658" s="4"/>
      <c r="B1658" s="106"/>
      <c r="C1658" s="4"/>
      <c r="D1658" s="150"/>
      <c r="E1658" s="106"/>
      <c r="F1658" s="94"/>
      <c r="G1658" s="150"/>
      <c r="H1658" s="106"/>
      <c r="I1658" s="106"/>
      <c r="J1658" s="8"/>
      <c r="K1658" s="5"/>
      <c r="L1658" s="8"/>
      <c r="M1658" s="5"/>
    </row>
    <row r="1659" spans="1:13">
      <c r="A1659" s="4"/>
      <c r="B1659" s="106"/>
      <c r="C1659" s="4"/>
      <c r="D1659" s="150"/>
      <c r="E1659" s="106"/>
      <c r="F1659" s="94"/>
      <c r="G1659" s="150"/>
      <c r="H1659" s="106"/>
      <c r="I1659" s="106"/>
      <c r="J1659" s="8"/>
      <c r="K1659" s="5"/>
      <c r="L1659" s="8"/>
      <c r="M1659" s="5"/>
    </row>
    <row r="1660" spans="1:13">
      <c r="A1660" s="4"/>
      <c r="B1660" s="106"/>
      <c r="C1660" s="4"/>
      <c r="D1660" s="150"/>
      <c r="E1660" s="106"/>
      <c r="F1660" s="94"/>
      <c r="G1660" s="150"/>
      <c r="H1660" s="106"/>
      <c r="I1660" s="106"/>
      <c r="J1660" s="8"/>
      <c r="K1660" s="5"/>
      <c r="L1660" s="8"/>
      <c r="M1660" s="5"/>
    </row>
    <row r="1661" spans="1:13">
      <c r="A1661" s="4"/>
      <c r="B1661" s="106"/>
      <c r="C1661" s="4"/>
      <c r="D1661" s="150"/>
      <c r="E1661" s="106"/>
      <c r="F1661" s="94"/>
      <c r="G1661" s="150"/>
      <c r="H1661" s="106"/>
      <c r="I1661" s="106"/>
      <c r="J1661" s="8"/>
      <c r="K1661" s="5"/>
      <c r="L1661" s="8"/>
      <c r="M1661" s="5"/>
    </row>
    <row r="1662" spans="1:13">
      <c r="A1662" s="4"/>
      <c r="B1662" s="106"/>
      <c r="C1662" s="4"/>
      <c r="D1662" s="150"/>
      <c r="E1662" s="106"/>
      <c r="F1662" s="94"/>
      <c r="G1662" s="150"/>
      <c r="H1662" s="106"/>
      <c r="I1662" s="106"/>
      <c r="J1662" s="8"/>
      <c r="K1662" s="5"/>
      <c r="L1662" s="8"/>
      <c r="M1662" s="5"/>
    </row>
    <row r="1663" spans="1:13">
      <c r="A1663" s="4"/>
      <c r="B1663" s="106"/>
      <c r="C1663" s="4"/>
      <c r="D1663" s="150"/>
      <c r="E1663" s="106"/>
      <c r="F1663" s="94"/>
      <c r="G1663" s="150"/>
      <c r="H1663" s="106"/>
      <c r="I1663" s="106"/>
      <c r="J1663" s="8"/>
      <c r="K1663" s="5"/>
      <c r="L1663" s="8"/>
      <c r="M1663" s="5"/>
    </row>
    <row r="1664" spans="1:13">
      <c r="A1664" s="4"/>
      <c r="B1664" s="106"/>
      <c r="C1664" s="4"/>
      <c r="D1664" s="150"/>
      <c r="E1664" s="106"/>
      <c r="F1664" s="94"/>
      <c r="G1664" s="150"/>
      <c r="H1664" s="106"/>
      <c r="I1664" s="106"/>
      <c r="J1664" s="8"/>
      <c r="K1664" s="5"/>
      <c r="L1664" s="8"/>
      <c r="M1664" s="5"/>
    </row>
    <row r="1665" spans="1:13">
      <c r="A1665" s="4"/>
      <c r="B1665" s="106"/>
      <c r="C1665" s="4"/>
      <c r="D1665" s="150"/>
      <c r="E1665" s="106"/>
      <c r="F1665" s="94"/>
      <c r="G1665" s="150"/>
      <c r="H1665" s="106"/>
      <c r="I1665" s="106"/>
      <c r="J1665" s="8"/>
      <c r="K1665" s="5"/>
      <c r="L1665" s="8"/>
      <c r="M1665" s="5"/>
    </row>
    <row r="1666" spans="1:13">
      <c r="A1666" s="4"/>
      <c r="B1666" s="106"/>
      <c r="C1666" s="4"/>
      <c r="D1666" s="150"/>
      <c r="E1666" s="106"/>
      <c r="F1666" s="94"/>
      <c r="G1666" s="150"/>
      <c r="H1666" s="106"/>
      <c r="I1666" s="106"/>
      <c r="J1666" s="8"/>
      <c r="K1666" s="5"/>
      <c r="L1666" s="8"/>
      <c r="M1666" s="5"/>
    </row>
    <row r="1667" spans="1:13">
      <c r="A1667" s="4"/>
      <c r="B1667" s="106"/>
      <c r="C1667" s="4"/>
      <c r="D1667" s="150"/>
      <c r="E1667" s="106"/>
      <c r="F1667" s="94"/>
      <c r="G1667" s="150"/>
      <c r="H1667" s="106"/>
      <c r="I1667" s="106"/>
      <c r="J1667" s="8"/>
      <c r="K1667" s="5"/>
      <c r="L1667" s="8"/>
      <c r="M1667" s="5"/>
    </row>
    <row r="1668" spans="1:13">
      <c r="A1668" s="4"/>
      <c r="B1668" s="106"/>
      <c r="C1668" s="4"/>
      <c r="D1668" s="150"/>
      <c r="E1668" s="106"/>
      <c r="F1668" s="94"/>
      <c r="G1668" s="150"/>
      <c r="H1668" s="106"/>
      <c r="I1668" s="106"/>
      <c r="J1668" s="8"/>
      <c r="K1668" s="5"/>
      <c r="L1668" s="8"/>
      <c r="M1668" s="5"/>
    </row>
    <row r="1669" spans="1:13">
      <c r="A1669" s="4"/>
      <c r="B1669" s="106"/>
      <c r="C1669" s="4"/>
      <c r="D1669" s="150"/>
      <c r="E1669" s="106"/>
      <c r="F1669" s="94"/>
      <c r="G1669" s="150"/>
      <c r="H1669" s="106"/>
      <c r="I1669" s="106"/>
      <c r="J1669" s="8"/>
      <c r="K1669" s="5"/>
      <c r="L1669" s="8"/>
      <c r="M1669" s="5"/>
    </row>
    <row r="1670" spans="1:13">
      <c r="A1670" s="4"/>
      <c r="B1670" s="106"/>
      <c r="C1670" s="4"/>
      <c r="D1670" s="150"/>
      <c r="E1670" s="106"/>
      <c r="F1670" s="94"/>
      <c r="G1670" s="150"/>
      <c r="H1670" s="106"/>
      <c r="I1670" s="106"/>
      <c r="J1670" s="8"/>
      <c r="K1670" s="5"/>
      <c r="L1670" s="8"/>
      <c r="M1670" s="5"/>
    </row>
    <row r="1671" spans="1:13">
      <c r="A1671" s="4"/>
      <c r="B1671" s="106"/>
      <c r="C1671" s="4"/>
      <c r="D1671" s="150"/>
      <c r="E1671" s="106"/>
      <c r="F1671" s="94"/>
      <c r="G1671" s="150"/>
      <c r="H1671" s="106"/>
      <c r="I1671" s="106"/>
      <c r="J1671" s="8"/>
      <c r="K1671" s="5"/>
      <c r="L1671" s="8"/>
      <c r="M1671" s="5"/>
    </row>
    <row r="1672" spans="1:13">
      <c r="A1672" s="4"/>
      <c r="B1672" s="106"/>
      <c r="C1672" s="4"/>
      <c r="D1672" s="150"/>
      <c r="E1672" s="106"/>
      <c r="F1672" s="94"/>
      <c r="G1672" s="150"/>
      <c r="H1672" s="106"/>
      <c r="I1672" s="106"/>
      <c r="J1672" s="8"/>
      <c r="K1672" s="5"/>
      <c r="L1672" s="8"/>
      <c r="M1672" s="5"/>
    </row>
    <row r="1673" spans="1:13">
      <c r="A1673" s="4"/>
      <c r="B1673" s="106"/>
      <c r="C1673" s="4"/>
      <c r="D1673" s="150"/>
      <c r="E1673" s="106"/>
      <c r="F1673" s="94"/>
      <c r="G1673" s="150"/>
      <c r="H1673" s="106"/>
      <c r="I1673" s="106"/>
      <c r="J1673" s="8"/>
      <c r="K1673" s="5"/>
      <c r="L1673" s="8"/>
      <c r="M1673" s="5"/>
    </row>
    <row r="1674" spans="1:13">
      <c r="A1674" s="4"/>
      <c r="B1674" s="106"/>
      <c r="C1674" s="4"/>
      <c r="D1674" s="150"/>
      <c r="E1674" s="106"/>
      <c r="F1674" s="94"/>
      <c r="G1674" s="150"/>
      <c r="H1674" s="106"/>
      <c r="I1674" s="106"/>
      <c r="J1674" s="8"/>
      <c r="K1674" s="5"/>
      <c r="L1674" s="8"/>
      <c r="M1674" s="5"/>
    </row>
    <row r="1675" spans="1:13">
      <c r="A1675" s="4"/>
      <c r="B1675" s="106"/>
      <c r="C1675" s="4"/>
      <c r="D1675" s="150"/>
      <c r="E1675" s="106"/>
      <c r="F1675" s="94"/>
      <c r="G1675" s="150"/>
      <c r="H1675" s="106"/>
      <c r="I1675" s="106"/>
      <c r="J1675" s="8"/>
      <c r="K1675" s="5"/>
      <c r="L1675" s="8"/>
      <c r="M1675" s="5"/>
    </row>
    <row r="1676" spans="1:13">
      <c r="A1676" s="4"/>
      <c r="B1676" s="106"/>
      <c r="C1676" s="4"/>
      <c r="D1676" s="150"/>
      <c r="E1676" s="106"/>
      <c r="F1676" s="94"/>
      <c r="G1676" s="150"/>
      <c r="H1676" s="106"/>
      <c r="I1676" s="106"/>
      <c r="J1676" s="8"/>
      <c r="K1676" s="5"/>
      <c r="L1676" s="8"/>
      <c r="M1676" s="5"/>
    </row>
    <row r="1677" spans="1:13">
      <c r="A1677" s="4"/>
      <c r="B1677" s="106"/>
      <c r="C1677" s="4"/>
      <c r="D1677" s="150"/>
      <c r="E1677" s="106"/>
      <c r="F1677" s="94"/>
      <c r="G1677" s="150"/>
      <c r="H1677" s="106"/>
      <c r="I1677" s="106"/>
      <c r="J1677" s="8"/>
      <c r="K1677" s="5"/>
      <c r="L1677" s="8"/>
      <c r="M1677" s="5"/>
    </row>
    <row r="1678" spans="1:13">
      <c r="A1678" s="4"/>
      <c r="B1678" s="106"/>
      <c r="C1678" s="4"/>
      <c r="D1678" s="150"/>
      <c r="E1678" s="106"/>
      <c r="F1678" s="94"/>
      <c r="G1678" s="150"/>
      <c r="H1678" s="106"/>
      <c r="I1678" s="106"/>
      <c r="J1678" s="8"/>
      <c r="K1678" s="5"/>
      <c r="L1678" s="8"/>
      <c r="M1678" s="5"/>
    </row>
    <row r="1679" spans="1:13">
      <c r="A1679" s="4"/>
      <c r="B1679" s="106"/>
      <c r="C1679" s="4"/>
      <c r="D1679" s="150"/>
      <c r="E1679" s="106"/>
      <c r="F1679" s="94"/>
      <c r="G1679" s="150"/>
      <c r="H1679" s="106"/>
      <c r="I1679" s="106"/>
      <c r="J1679" s="8"/>
      <c r="K1679" s="5"/>
      <c r="L1679" s="8"/>
      <c r="M1679" s="5"/>
    </row>
    <row r="1680" spans="1:13">
      <c r="A1680" s="4"/>
      <c r="B1680" s="106"/>
      <c r="C1680" s="4"/>
      <c r="D1680" s="150"/>
      <c r="E1680" s="106"/>
      <c r="F1680" s="94"/>
      <c r="G1680" s="150"/>
      <c r="H1680" s="106"/>
      <c r="I1680" s="106"/>
      <c r="J1680" s="8"/>
      <c r="K1680" s="5"/>
      <c r="L1680" s="8"/>
      <c r="M1680" s="5"/>
    </row>
    <row r="1681" spans="1:13">
      <c r="A1681" s="4"/>
      <c r="B1681" s="106"/>
      <c r="C1681" s="4"/>
      <c r="D1681" s="150"/>
      <c r="E1681" s="106"/>
      <c r="F1681" s="94"/>
      <c r="G1681" s="150"/>
      <c r="H1681" s="106"/>
      <c r="I1681" s="106"/>
      <c r="J1681" s="8"/>
      <c r="K1681" s="5"/>
      <c r="L1681" s="8"/>
      <c r="M1681" s="5"/>
    </row>
    <row r="1682" spans="1:13">
      <c r="A1682" s="4"/>
      <c r="B1682" s="106"/>
      <c r="C1682" s="4"/>
      <c r="D1682" s="150"/>
      <c r="E1682" s="106"/>
      <c r="F1682" s="94"/>
      <c r="G1682" s="150"/>
      <c r="H1682" s="106"/>
      <c r="I1682" s="106"/>
      <c r="J1682" s="8"/>
      <c r="K1682" s="5"/>
      <c r="L1682" s="8"/>
      <c r="M1682" s="5"/>
    </row>
    <row r="1683" spans="1:13">
      <c r="A1683" s="4"/>
      <c r="B1683" s="106"/>
      <c r="C1683" s="4"/>
      <c r="D1683" s="150"/>
      <c r="E1683" s="106"/>
      <c r="F1683" s="94"/>
      <c r="G1683" s="150"/>
      <c r="H1683" s="106"/>
      <c r="I1683" s="106"/>
      <c r="J1683" s="8"/>
      <c r="K1683" s="5"/>
      <c r="L1683" s="8"/>
      <c r="M1683" s="5"/>
    </row>
    <row r="1684" spans="1:13">
      <c r="A1684" s="4"/>
      <c r="B1684" s="106"/>
      <c r="C1684" s="4"/>
      <c r="D1684" s="150"/>
      <c r="E1684" s="106"/>
      <c r="F1684" s="94"/>
      <c r="G1684" s="150"/>
      <c r="H1684" s="106"/>
      <c r="I1684" s="106"/>
      <c r="J1684" s="8"/>
      <c r="K1684" s="5"/>
      <c r="L1684" s="8"/>
      <c r="M1684" s="5"/>
    </row>
    <row r="1685" spans="1:13">
      <c r="A1685" s="4"/>
      <c r="B1685" s="106"/>
      <c r="C1685" s="4"/>
      <c r="D1685" s="150"/>
      <c r="E1685" s="106"/>
      <c r="F1685" s="94"/>
      <c r="G1685" s="150"/>
      <c r="H1685" s="106"/>
      <c r="I1685" s="106"/>
      <c r="J1685" s="8"/>
      <c r="K1685" s="5"/>
      <c r="L1685" s="8"/>
      <c r="M1685" s="5"/>
    </row>
    <row r="1686" spans="1:13">
      <c r="A1686" s="4"/>
      <c r="B1686" s="106"/>
      <c r="C1686" s="4"/>
      <c r="D1686" s="150"/>
      <c r="E1686" s="106"/>
      <c r="F1686" s="94"/>
      <c r="G1686" s="150"/>
      <c r="H1686" s="106"/>
      <c r="I1686" s="106"/>
      <c r="J1686" s="8"/>
      <c r="K1686" s="5"/>
      <c r="L1686" s="8"/>
      <c r="M1686" s="5"/>
    </row>
    <row r="1687" spans="1:13">
      <c r="A1687" s="4"/>
      <c r="B1687" s="106"/>
      <c r="C1687" s="4"/>
      <c r="D1687" s="150"/>
      <c r="E1687" s="106"/>
      <c r="F1687" s="94"/>
      <c r="G1687" s="150"/>
      <c r="H1687" s="106"/>
      <c r="I1687" s="106"/>
      <c r="J1687" s="8"/>
      <c r="K1687" s="5"/>
      <c r="L1687" s="8"/>
      <c r="M1687" s="5"/>
    </row>
    <row r="1688" spans="1:13">
      <c r="A1688" s="4"/>
      <c r="B1688" s="106"/>
      <c r="C1688" s="4"/>
      <c r="D1688" s="150"/>
      <c r="E1688" s="106"/>
      <c r="F1688" s="94"/>
      <c r="G1688" s="150"/>
      <c r="H1688" s="106"/>
      <c r="I1688" s="106"/>
      <c r="J1688" s="8"/>
      <c r="K1688" s="5"/>
      <c r="L1688" s="8"/>
      <c r="M1688" s="5"/>
    </row>
    <row r="1689" spans="1:13">
      <c r="A1689" s="4"/>
      <c r="B1689" s="106"/>
      <c r="C1689" s="4"/>
      <c r="D1689" s="150"/>
      <c r="E1689" s="106"/>
      <c r="F1689" s="94"/>
      <c r="G1689" s="150"/>
      <c r="H1689" s="106"/>
      <c r="I1689" s="106"/>
      <c r="J1689" s="8"/>
      <c r="K1689" s="5"/>
      <c r="L1689" s="8"/>
      <c r="M1689" s="5"/>
    </row>
    <row r="1690" spans="1:13">
      <c r="A1690" s="4"/>
      <c r="B1690" s="106"/>
      <c r="C1690" s="4"/>
      <c r="D1690" s="150"/>
      <c r="E1690" s="106"/>
      <c r="F1690" s="94"/>
      <c r="G1690" s="150"/>
      <c r="H1690" s="106"/>
      <c r="I1690" s="106"/>
      <c r="J1690" s="8"/>
      <c r="K1690" s="5"/>
      <c r="L1690" s="8"/>
      <c r="M1690" s="5"/>
    </row>
    <row r="1691" spans="1:13">
      <c r="A1691" s="4"/>
      <c r="B1691" s="106"/>
      <c r="C1691" s="4"/>
      <c r="D1691" s="150"/>
      <c r="E1691" s="106"/>
      <c r="F1691" s="94"/>
      <c r="G1691" s="150"/>
      <c r="H1691" s="106"/>
      <c r="I1691" s="106"/>
      <c r="J1691" s="8"/>
      <c r="K1691" s="5"/>
      <c r="L1691" s="8"/>
      <c r="M1691" s="5"/>
    </row>
    <row r="1692" spans="1:13">
      <c r="A1692" s="4"/>
      <c r="B1692" s="106"/>
      <c r="C1692" s="4"/>
      <c r="D1692" s="150"/>
      <c r="E1692" s="106"/>
      <c r="F1692" s="94"/>
      <c r="G1692" s="150"/>
      <c r="H1692" s="106"/>
      <c r="I1692" s="106"/>
      <c r="J1692" s="8"/>
      <c r="K1692" s="5"/>
      <c r="L1692" s="8"/>
      <c r="M1692" s="5"/>
    </row>
    <row r="1693" spans="1:13">
      <c r="A1693" s="4"/>
      <c r="B1693" s="106"/>
      <c r="C1693" s="4"/>
      <c r="D1693" s="150"/>
      <c r="E1693" s="106"/>
      <c r="F1693" s="94"/>
      <c r="G1693" s="150"/>
      <c r="H1693" s="106"/>
      <c r="I1693" s="106"/>
      <c r="J1693" s="8"/>
      <c r="K1693" s="5"/>
      <c r="L1693" s="8"/>
      <c r="M1693" s="5"/>
    </row>
    <row r="1694" spans="1:13">
      <c r="A1694" s="4"/>
      <c r="B1694" s="106"/>
      <c r="C1694" s="4"/>
      <c r="D1694" s="150"/>
      <c r="E1694" s="106"/>
      <c r="F1694" s="94"/>
      <c r="G1694" s="150"/>
      <c r="H1694" s="106"/>
      <c r="I1694" s="106"/>
      <c r="J1694" s="8"/>
      <c r="K1694" s="5"/>
      <c r="L1694" s="8"/>
      <c r="M1694" s="5"/>
    </row>
    <row r="1695" spans="1:13">
      <c r="A1695" s="4"/>
      <c r="B1695" s="106"/>
      <c r="C1695" s="4"/>
      <c r="D1695" s="150"/>
      <c r="E1695" s="106"/>
      <c r="F1695" s="94"/>
      <c r="G1695" s="150"/>
      <c r="H1695" s="106"/>
      <c r="I1695" s="106"/>
      <c r="J1695" s="8"/>
      <c r="K1695" s="5"/>
      <c r="L1695" s="8"/>
      <c r="M1695" s="5"/>
    </row>
    <row r="1696" spans="1:13">
      <c r="A1696" s="4"/>
      <c r="B1696" s="106"/>
      <c r="C1696" s="4"/>
      <c r="D1696" s="150"/>
      <c r="E1696" s="106"/>
      <c r="F1696" s="94"/>
      <c r="G1696" s="150"/>
      <c r="H1696" s="106"/>
      <c r="I1696" s="106"/>
      <c r="J1696" s="8"/>
      <c r="K1696" s="5"/>
      <c r="L1696" s="8"/>
      <c r="M1696" s="5"/>
    </row>
    <row r="1697" spans="1:13">
      <c r="A1697" s="4"/>
      <c r="B1697" s="106"/>
      <c r="C1697" s="4"/>
      <c r="D1697" s="150"/>
      <c r="E1697" s="106"/>
      <c r="F1697" s="94"/>
      <c r="G1697" s="150"/>
      <c r="H1697" s="106"/>
      <c r="I1697" s="106"/>
      <c r="J1697" s="8"/>
      <c r="K1697" s="5"/>
      <c r="L1697" s="8"/>
      <c r="M1697" s="5"/>
    </row>
    <row r="1698" spans="1:13">
      <c r="A1698" s="4"/>
      <c r="B1698" s="106"/>
      <c r="C1698" s="4"/>
      <c r="D1698" s="150"/>
      <c r="E1698" s="106"/>
      <c r="F1698" s="94"/>
      <c r="G1698" s="150"/>
      <c r="H1698" s="106"/>
      <c r="I1698" s="106"/>
      <c r="J1698" s="8"/>
      <c r="K1698" s="5"/>
      <c r="L1698" s="8"/>
      <c r="M1698" s="5"/>
    </row>
    <row r="1699" spans="1:13">
      <c r="A1699" s="4"/>
      <c r="B1699" s="106"/>
      <c r="C1699" s="4"/>
      <c r="D1699" s="150"/>
      <c r="E1699" s="106"/>
      <c r="F1699" s="94"/>
      <c r="G1699" s="150"/>
      <c r="H1699" s="106"/>
      <c r="I1699" s="106"/>
      <c r="J1699" s="8"/>
      <c r="K1699" s="5"/>
      <c r="L1699" s="8"/>
      <c r="M1699" s="5"/>
    </row>
    <row r="1700" spans="1:13">
      <c r="A1700" s="4"/>
      <c r="B1700" s="106"/>
      <c r="C1700" s="4"/>
      <c r="D1700" s="150"/>
      <c r="E1700" s="106"/>
      <c r="F1700" s="94"/>
      <c r="G1700" s="150"/>
      <c r="H1700" s="106"/>
      <c r="I1700" s="106"/>
      <c r="J1700" s="8"/>
      <c r="K1700" s="5"/>
      <c r="L1700" s="8"/>
      <c r="M1700" s="5"/>
    </row>
    <row r="1701" spans="1:13">
      <c r="A1701" s="4"/>
      <c r="B1701" s="106"/>
      <c r="C1701" s="4"/>
      <c r="D1701" s="150"/>
      <c r="E1701" s="106"/>
      <c r="F1701" s="94"/>
      <c r="G1701" s="150"/>
      <c r="H1701" s="106"/>
      <c r="I1701" s="106"/>
      <c r="J1701" s="8"/>
      <c r="K1701" s="5"/>
      <c r="L1701" s="8"/>
      <c r="M1701" s="5"/>
    </row>
    <row r="1702" spans="1:13">
      <c r="A1702" s="4"/>
      <c r="B1702" s="106"/>
      <c r="C1702" s="4"/>
      <c r="D1702" s="150"/>
      <c r="E1702" s="106"/>
      <c r="F1702" s="94"/>
      <c r="G1702" s="150"/>
      <c r="H1702" s="106"/>
      <c r="I1702" s="106"/>
      <c r="J1702" s="8"/>
      <c r="K1702" s="5"/>
      <c r="L1702" s="8"/>
      <c r="M1702" s="5"/>
    </row>
    <row r="1703" spans="1:13">
      <c r="A1703" s="4"/>
      <c r="B1703" s="106"/>
      <c r="C1703" s="4"/>
      <c r="D1703" s="150"/>
      <c r="E1703" s="106"/>
      <c r="F1703" s="94"/>
      <c r="G1703" s="150"/>
      <c r="H1703" s="106"/>
      <c r="I1703" s="106"/>
      <c r="J1703" s="8"/>
      <c r="K1703" s="5"/>
      <c r="L1703" s="8"/>
      <c r="M1703" s="5"/>
    </row>
    <row r="1704" spans="1:13">
      <c r="A1704" s="4"/>
      <c r="B1704" s="106"/>
      <c r="C1704" s="4"/>
      <c r="D1704" s="150"/>
      <c r="E1704" s="106"/>
      <c r="F1704" s="94"/>
      <c r="G1704" s="150"/>
      <c r="H1704" s="106"/>
      <c r="I1704" s="106"/>
      <c r="J1704" s="8"/>
      <c r="K1704" s="5"/>
      <c r="L1704" s="8"/>
      <c r="M1704" s="5"/>
    </row>
    <row r="1705" spans="1:13">
      <c r="A1705" s="4"/>
      <c r="B1705" s="106"/>
      <c r="C1705" s="4"/>
      <c r="D1705" s="150"/>
      <c r="E1705" s="106"/>
      <c r="F1705" s="94"/>
      <c r="G1705" s="150"/>
      <c r="H1705" s="106"/>
      <c r="I1705" s="106"/>
      <c r="J1705" s="8"/>
      <c r="K1705" s="5"/>
      <c r="L1705" s="8"/>
      <c r="M1705" s="5"/>
    </row>
    <row r="1706" spans="1:13">
      <c r="A1706" s="4"/>
      <c r="B1706" s="106"/>
      <c r="C1706" s="4"/>
      <c r="D1706" s="150"/>
      <c r="E1706" s="106"/>
      <c r="F1706" s="94"/>
      <c r="G1706" s="150"/>
      <c r="H1706" s="106"/>
      <c r="I1706" s="106"/>
      <c r="J1706" s="8"/>
      <c r="K1706" s="5"/>
      <c r="L1706" s="58"/>
      <c r="M1706" s="59"/>
    </row>
    <row r="1707" spans="1:13">
      <c r="A1707" s="4"/>
      <c r="B1707" s="106"/>
      <c r="C1707" s="4"/>
      <c r="D1707" s="150"/>
      <c r="E1707" s="106"/>
      <c r="F1707" s="94"/>
      <c r="G1707" s="150"/>
      <c r="H1707" s="106"/>
      <c r="I1707" s="106"/>
      <c r="J1707" s="8"/>
      <c r="K1707" s="5"/>
      <c r="L1707" s="58"/>
      <c r="M1707" s="59"/>
    </row>
    <row r="1708" spans="1:13">
      <c r="A1708" s="4"/>
      <c r="B1708" s="106"/>
      <c r="C1708" s="4"/>
      <c r="D1708" s="150"/>
      <c r="E1708" s="106"/>
      <c r="F1708" s="94"/>
      <c r="G1708" s="150"/>
      <c r="H1708" s="106"/>
      <c r="I1708" s="106"/>
      <c r="J1708" s="8"/>
      <c r="K1708" s="5"/>
      <c r="L1708" s="58"/>
      <c r="M1708" s="59"/>
    </row>
    <row r="1709" spans="1:13">
      <c r="A1709" s="4"/>
      <c r="B1709" s="106"/>
      <c r="C1709" s="4"/>
      <c r="D1709" s="150"/>
      <c r="E1709" s="106"/>
      <c r="F1709" s="94"/>
      <c r="G1709" s="150"/>
      <c r="H1709" s="106"/>
      <c r="I1709" s="106"/>
      <c r="J1709" s="8"/>
      <c r="K1709" s="5"/>
      <c r="L1709" s="58"/>
      <c r="M1709" s="59"/>
    </row>
    <row r="1710" spans="1:13">
      <c r="A1710" s="4"/>
      <c r="B1710" s="106"/>
      <c r="C1710" s="4"/>
      <c r="D1710" s="150"/>
      <c r="E1710" s="106"/>
      <c r="F1710" s="94"/>
      <c r="G1710" s="150"/>
      <c r="H1710" s="106"/>
      <c r="I1710" s="106"/>
      <c r="J1710" s="8"/>
      <c r="K1710" s="5"/>
      <c r="L1710" s="58"/>
      <c r="M1710" s="59"/>
    </row>
    <row r="1711" spans="1:13">
      <c r="A1711" s="4"/>
      <c r="B1711" s="106"/>
      <c r="C1711" s="4"/>
      <c r="D1711" s="150"/>
      <c r="E1711" s="106"/>
      <c r="F1711" s="94"/>
      <c r="G1711" s="150"/>
      <c r="H1711" s="106"/>
      <c r="I1711" s="106"/>
      <c r="J1711" s="8"/>
      <c r="K1711" s="5"/>
      <c r="L1711" s="58"/>
      <c r="M1711" s="59"/>
    </row>
    <row r="1712" spans="1:13">
      <c r="A1712" s="4"/>
      <c r="B1712" s="106"/>
      <c r="C1712" s="4"/>
      <c r="D1712" s="150"/>
      <c r="E1712" s="106"/>
      <c r="F1712" s="94"/>
      <c r="G1712" s="150"/>
      <c r="H1712" s="106"/>
      <c r="I1712" s="106"/>
      <c r="J1712" s="8"/>
      <c r="K1712" s="5"/>
      <c r="L1712" s="58"/>
      <c r="M1712" s="59"/>
    </row>
    <row r="1713" spans="1:13">
      <c r="A1713" s="4"/>
      <c r="B1713" s="106"/>
      <c r="C1713" s="4"/>
      <c r="D1713" s="150"/>
      <c r="E1713" s="106"/>
      <c r="F1713" s="94"/>
      <c r="G1713" s="150"/>
      <c r="H1713" s="106"/>
      <c r="I1713" s="106"/>
      <c r="J1713" s="8"/>
      <c r="K1713" s="5"/>
      <c r="L1713" s="58"/>
      <c r="M1713" s="59"/>
    </row>
    <row r="1714" spans="1:13">
      <c r="A1714" s="4"/>
      <c r="B1714" s="106"/>
      <c r="C1714" s="4"/>
      <c r="D1714" s="150"/>
      <c r="E1714" s="106"/>
      <c r="F1714" s="94"/>
      <c r="G1714" s="150"/>
      <c r="H1714" s="106"/>
      <c r="I1714" s="106"/>
      <c r="J1714" s="8"/>
      <c r="K1714" s="5"/>
      <c r="L1714" s="58"/>
      <c r="M1714" s="59"/>
    </row>
    <row r="1715" spans="1:13">
      <c r="A1715" s="4"/>
      <c r="B1715" s="106"/>
      <c r="C1715" s="4"/>
      <c r="D1715" s="150"/>
      <c r="E1715" s="106"/>
      <c r="F1715" s="94"/>
      <c r="G1715" s="150"/>
      <c r="H1715" s="106"/>
      <c r="I1715" s="106"/>
      <c r="J1715" s="8"/>
      <c r="K1715" s="5"/>
      <c r="L1715" s="58"/>
      <c r="M1715" s="59"/>
    </row>
    <row r="1716" spans="1:13">
      <c r="A1716" s="4"/>
      <c r="B1716" s="106"/>
      <c r="C1716" s="4"/>
      <c r="D1716" s="150"/>
      <c r="E1716" s="106"/>
      <c r="F1716" s="94"/>
      <c r="G1716" s="150"/>
      <c r="H1716" s="106"/>
      <c r="I1716" s="106"/>
      <c r="J1716" s="8"/>
      <c r="K1716" s="5"/>
      <c r="L1716" s="58"/>
      <c r="M1716" s="59"/>
    </row>
    <row r="1717" spans="1:13">
      <c r="A1717" s="4"/>
      <c r="B1717" s="106"/>
      <c r="C1717" s="4"/>
      <c r="D1717" s="150"/>
      <c r="E1717" s="106"/>
      <c r="F1717" s="94"/>
      <c r="G1717" s="150"/>
      <c r="H1717" s="106"/>
      <c r="I1717" s="106"/>
      <c r="J1717" s="8"/>
      <c r="K1717" s="5"/>
      <c r="L1717" s="58"/>
      <c r="M1717" s="59"/>
    </row>
    <row r="1718" spans="1:13">
      <c r="A1718" s="4"/>
      <c r="B1718" s="106"/>
      <c r="C1718" s="4"/>
      <c r="D1718" s="150"/>
      <c r="E1718" s="106"/>
      <c r="F1718" s="94"/>
      <c r="G1718" s="150"/>
      <c r="H1718" s="106"/>
      <c r="I1718" s="106"/>
      <c r="J1718" s="8"/>
      <c r="K1718" s="5"/>
      <c r="L1718" s="58"/>
      <c r="M1718" s="59"/>
    </row>
    <row r="1719" spans="1:13">
      <c r="A1719" s="4"/>
      <c r="B1719" s="106"/>
      <c r="C1719" s="4"/>
      <c r="D1719" s="150"/>
      <c r="E1719" s="106"/>
      <c r="F1719" s="94"/>
      <c r="G1719" s="150"/>
      <c r="H1719" s="106"/>
      <c r="I1719" s="106"/>
      <c r="J1719" s="8"/>
      <c r="K1719" s="5"/>
      <c r="L1719" s="58"/>
      <c r="M1719" s="59"/>
    </row>
    <row r="1720" spans="1:13">
      <c r="A1720" s="4"/>
      <c r="B1720" s="106"/>
      <c r="C1720" s="4"/>
      <c r="D1720" s="150"/>
      <c r="E1720" s="106"/>
      <c r="F1720" s="94"/>
      <c r="G1720" s="150"/>
      <c r="H1720" s="106"/>
      <c r="I1720" s="106"/>
      <c r="J1720" s="8"/>
      <c r="K1720" s="5"/>
      <c r="L1720" s="58"/>
      <c r="M1720" s="59"/>
    </row>
    <row r="1721" spans="1:13">
      <c r="A1721" s="4"/>
      <c r="B1721" s="106"/>
      <c r="C1721" s="4"/>
      <c r="D1721" s="150"/>
      <c r="E1721" s="106"/>
      <c r="F1721" s="94"/>
      <c r="G1721" s="150"/>
      <c r="H1721" s="106"/>
      <c r="I1721" s="106"/>
      <c r="J1721" s="8"/>
      <c r="K1721" s="5"/>
      <c r="L1721" s="58"/>
      <c r="M1721" s="59"/>
    </row>
    <row r="1722" spans="1:13">
      <c r="A1722" s="4"/>
      <c r="B1722" s="106"/>
      <c r="C1722" s="4"/>
      <c r="D1722" s="150"/>
      <c r="E1722" s="106"/>
      <c r="F1722" s="94"/>
      <c r="G1722" s="150"/>
      <c r="H1722" s="106"/>
      <c r="I1722" s="106"/>
      <c r="J1722" s="8"/>
      <c r="K1722" s="5"/>
      <c r="L1722" s="58"/>
      <c r="M1722" s="59"/>
    </row>
    <row r="1723" spans="1:13">
      <c r="A1723" s="4"/>
      <c r="B1723" s="106"/>
      <c r="C1723" s="4"/>
      <c r="D1723" s="150"/>
      <c r="E1723" s="106"/>
      <c r="F1723" s="94"/>
      <c r="G1723" s="150"/>
      <c r="H1723" s="106"/>
      <c r="I1723" s="106"/>
      <c r="J1723" s="8"/>
      <c r="K1723" s="5"/>
      <c r="L1723" s="58"/>
      <c r="M1723" s="59"/>
    </row>
    <row r="1724" spans="1:13">
      <c r="A1724" s="4"/>
      <c r="B1724" s="106"/>
      <c r="C1724" s="4"/>
      <c r="D1724" s="150"/>
      <c r="E1724" s="106"/>
      <c r="F1724" s="94"/>
      <c r="G1724" s="150"/>
      <c r="H1724" s="106"/>
      <c r="I1724" s="106"/>
      <c r="J1724" s="8"/>
      <c r="K1724" s="5"/>
      <c r="L1724" s="58"/>
      <c r="M1724" s="59"/>
    </row>
    <row r="1725" spans="1:13">
      <c r="A1725" s="4"/>
      <c r="B1725" s="106"/>
      <c r="C1725" s="4"/>
      <c r="D1725" s="150"/>
      <c r="E1725" s="106"/>
      <c r="F1725" s="94"/>
      <c r="G1725" s="150"/>
      <c r="H1725" s="106"/>
      <c r="I1725" s="106"/>
      <c r="J1725" s="8"/>
      <c r="K1725" s="5"/>
      <c r="L1725" s="58"/>
      <c r="M1725" s="59"/>
    </row>
    <row r="1726" spans="1:13">
      <c r="A1726" s="4"/>
      <c r="B1726" s="106"/>
      <c r="C1726" s="4"/>
      <c r="D1726" s="150"/>
      <c r="E1726" s="106"/>
      <c r="F1726" s="94"/>
      <c r="G1726" s="150"/>
      <c r="H1726" s="106"/>
      <c r="I1726" s="106"/>
      <c r="J1726" s="8"/>
      <c r="K1726" s="5"/>
      <c r="L1726" s="58"/>
      <c r="M1726" s="59"/>
    </row>
    <row r="1727" spans="1:13">
      <c r="A1727" s="4"/>
      <c r="B1727" s="106"/>
      <c r="C1727" s="4"/>
      <c r="D1727" s="150"/>
      <c r="E1727" s="106"/>
      <c r="F1727" s="94"/>
      <c r="G1727" s="150"/>
      <c r="H1727" s="106"/>
      <c r="I1727" s="106"/>
      <c r="J1727" s="8"/>
      <c r="K1727" s="5"/>
      <c r="L1727" s="58"/>
      <c r="M1727" s="59"/>
    </row>
    <row r="1728" spans="1:13">
      <c r="A1728" s="4"/>
      <c r="B1728" s="106"/>
      <c r="C1728" s="4"/>
      <c r="D1728" s="150"/>
      <c r="E1728" s="106"/>
      <c r="F1728" s="94"/>
      <c r="G1728" s="150"/>
      <c r="H1728" s="106"/>
      <c r="I1728" s="106"/>
      <c r="J1728" s="8"/>
      <c r="K1728" s="5"/>
      <c r="L1728" s="58"/>
      <c r="M1728" s="59"/>
    </row>
    <row r="1729" spans="1:13">
      <c r="A1729" s="4"/>
      <c r="B1729" s="106"/>
      <c r="C1729" s="4"/>
      <c r="D1729" s="150"/>
      <c r="E1729" s="106"/>
      <c r="F1729" s="94"/>
      <c r="G1729" s="150"/>
      <c r="H1729" s="106"/>
      <c r="I1729" s="106"/>
      <c r="J1729" s="8"/>
      <c r="K1729" s="5"/>
      <c r="L1729" s="58"/>
      <c r="M1729" s="59"/>
    </row>
    <row r="1730" spans="1:13">
      <c r="A1730" s="4"/>
      <c r="B1730" s="106"/>
      <c r="C1730" s="4"/>
      <c r="D1730" s="150"/>
      <c r="E1730" s="106"/>
      <c r="F1730" s="94"/>
      <c r="G1730" s="150"/>
      <c r="H1730" s="106"/>
      <c r="I1730" s="106"/>
      <c r="J1730" s="8"/>
      <c r="K1730" s="5"/>
      <c r="L1730" s="58"/>
      <c r="M1730" s="59"/>
    </row>
    <row r="1731" spans="1:13">
      <c r="A1731" s="4"/>
      <c r="B1731" s="106"/>
      <c r="C1731" s="4"/>
      <c r="D1731" s="150"/>
      <c r="E1731" s="106"/>
      <c r="F1731" s="94"/>
      <c r="G1731" s="150"/>
      <c r="H1731" s="106"/>
      <c r="I1731" s="106"/>
      <c r="J1731" s="8"/>
      <c r="K1731" s="5"/>
      <c r="L1731" s="58"/>
      <c r="M1731" s="59"/>
    </row>
    <row r="1732" spans="1:13">
      <c r="A1732" s="4"/>
      <c r="B1732" s="106"/>
      <c r="C1732" s="4"/>
      <c r="D1732" s="150"/>
      <c r="E1732" s="106"/>
      <c r="F1732" s="94"/>
      <c r="G1732" s="150"/>
      <c r="H1732" s="106"/>
      <c r="I1732" s="106"/>
      <c r="J1732" s="8"/>
      <c r="K1732" s="5"/>
      <c r="L1732" s="58"/>
      <c r="M1732" s="59"/>
    </row>
    <row r="1733" spans="1:13">
      <c r="A1733" s="4"/>
      <c r="B1733" s="106"/>
      <c r="C1733" s="4"/>
      <c r="D1733" s="150"/>
      <c r="E1733" s="106"/>
      <c r="F1733" s="94"/>
      <c r="G1733" s="150"/>
      <c r="H1733" s="106"/>
      <c r="I1733" s="106"/>
      <c r="J1733" s="8"/>
      <c r="K1733" s="5"/>
      <c r="L1733" s="58"/>
      <c r="M1733" s="59"/>
    </row>
    <row r="1734" spans="1:13">
      <c r="A1734" s="4"/>
      <c r="B1734" s="106"/>
      <c r="C1734" s="4"/>
      <c r="D1734" s="150"/>
      <c r="E1734" s="106"/>
      <c r="F1734" s="94"/>
      <c r="G1734" s="150"/>
      <c r="H1734" s="106"/>
      <c r="I1734" s="106"/>
      <c r="J1734" s="8"/>
      <c r="K1734" s="5"/>
      <c r="L1734" s="58"/>
      <c r="M1734" s="59"/>
    </row>
    <row r="1735" spans="1:13">
      <c r="A1735" s="4"/>
      <c r="B1735" s="106"/>
      <c r="C1735" s="4"/>
      <c r="D1735" s="150"/>
      <c r="E1735" s="106"/>
      <c r="F1735" s="94"/>
      <c r="G1735" s="150"/>
      <c r="H1735" s="106"/>
      <c r="I1735" s="106"/>
      <c r="J1735" s="8"/>
      <c r="K1735" s="5"/>
      <c r="L1735" s="58"/>
      <c r="M1735" s="59"/>
    </row>
    <row r="1736" spans="1:13">
      <c r="A1736" s="4"/>
      <c r="B1736" s="106"/>
      <c r="C1736" s="4"/>
      <c r="D1736" s="150"/>
      <c r="E1736" s="106"/>
      <c r="F1736" s="94"/>
      <c r="G1736" s="150"/>
      <c r="H1736" s="106"/>
      <c r="I1736" s="106"/>
      <c r="J1736" s="8"/>
      <c r="K1736" s="5"/>
      <c r="L1736" s="58"/>
      <c r="M1736" s="59"/>
    </row>
    <row r="1737" spans="1:13">
      <c r="A1737" s="4"/>
      <c r="B1737" s="106"/>
      <c r="C1737" s="4"/>
      <c r="D1737" s="150"/>
      <c r="E1737" s="106"/>
      <c r="F1737" s="94"/>
      <c r="G1737" s="150"/>
      <c r="H1737" s="106"/>
      <c r="I1737" s="106"/>
      <c r="J1737" s="8"/>
      <c r="K1737" s="5"/>
      <c r="L1737" s="58"/>
      <c r="M1737" s="59"/>
    </row>
    <row r="1738" spans="1:13">
      <c r="A1738" s="4"/>
      <c r="B1738" s="106"/>
      <c r="C1738" s="4"/>
      <c r="D1738" s="150"/>
      <c r="E1738" s="106"/>
      <c r="F1738" s="94"/>
      <c r="G1738" s="150"/>
      <c r="H1738" s="106"/>
      <c r="I1738" s="106"/>
      <c r="J1738" s="8"/>
      <c r="K1738" s="5"/>
      <c r="L1738" s="58"/>
      <c r="M1738" s="59"/>
    </row>
    <row r="1739" spans="1:13">
      <c r="A1739" s="4"/>
      <c r="B1739" s="106"/>
      <c r="C1739" s="4"/>
      <c r="D1739" s="150"/>
      <c r="E1739" s="106"/>
      <c r="F1739" s="94"/>
      <c r="G1739" s="150"/>
      <c r="H1739" s="106"/>
      <c r="I1739" s="106"/>
      <c r="J1739" s="8"/>
      <c r="K1739" s="5"/>
      <c r="L1739" s="58"/>
      <c r="M1739" s="59"/>
    </row>
    <row r="1740" spans="1:13">
      <c r="A1740" s="4"/>
      <c r="B1740" s="106"/>
      <c r="C1740" s="4"/>
      <c r="D1740" s="150"/>
      <c r="E1740" s="106"/>
      <c r="F1740" s="94"/>
      <c r="G1740" s="150"/>
      <c r="H1740" s="106"/>
      <c r="I1740" s="106"/>
      <c r="J1740" s="8"/>
      <c r="K1740" s="5"/>
      <c r="L1740" s="58"/>
      <c r="M1740" s="59"/>
    </row>
    <row r="1741" spans="1:13">
      <c r="A1741" s="4"/>
      <c r="B1741" s="106"/>
      <c r="C1741" s="4"/>
      <c r="D1741" s="150"/>
      <c r="E1741" s="106"/>
      <c r="F1741" s="94"/>
      <c r="G1741" s="150"/>
      <c r="H1741" s="106"/>
      <c r="I1741" s="106"/>
      <c r="J1741" s="8"/>
      <c r="K1741" s="5"/>
      <c r="L1741" s="58"/>
      <c r="M1741" s="59"/>
    </row>
    <row r="1742" spans="1:13">
      <c r="A1742" s="4"/>
      <c r="B1742" s="106"/>
      <c r="C1742" s="4"/>
      <c r="D1742" s="150"/>
      <c r="E1742" s="106"/>
      <c r="F1742" s="94"/>
      <c r="G1742" s="150"/>
      <c r="H1742" s="106"/>
      <c r="I1742" s="106"/>
      <c r="J1742" s="8"/>
      <c r="K1742" s="5"/>
      <c r="L1742" s="58"/>
      <c r="M1742" s="59"/>
    </row>
    <row r="1743" spans="1:13">
      <c r="A1743" s="4"/>
      <c r="B1743" s="106"/>
      <c r="C1743" s="4"/>
      <c r="D1743" s="150"/>
      <c r="E1743" s="106"/>
      <c r="F1743" s="94"/>
      <c r="G1743" s="150"/>
      <c r="H1743" s="106"/>
      <c r="I1743" s="106"/>
      <c r="J1743" s="8"/>
      <c r="K1743" s="5"/>
      <c r="L1743" s="58"/>
      <c r="M1743" s="59"/>
    </row>
    <row r="1744" spans="1:13">
      <c r="A1744" s="4"/>
      <c r="B1744" s="106"/>
      <c r="C1744" s="4"/>
      <c r="D1744" s="150"/>
      <c r="E1744" s="106"/>
      <c r="F1744" s="94"/>
      <c r="G1744" s="150"/>
      <c r="H1744" s="106"/>
      <c r="I1744" s="106"/>
      <c r="J1744" s="8"/>
      <c r="K1744" s="5"/>
      <c r="L1744" s="58"/>
      <c r="M1744" s="59"/>
    </row>
    <row r="1745" spans="1:13">
      <c r="A1745" s="4"/>
      <c r="B1745" s="106"/>
      <c r="C1745" s="4"/>
      <c r="D1745" s="150"/>
      <c r="E1745" s="106"/>
      <c r="F1745" s="94"/>
      <c r="G1745" s="150"/>
      <c r="H1745" s="106"/>
      <c r="I1745" s="106"/>
      <c r="J1745" s="8"/>
      <c r="K1745" s="5"/>
      <c r="L1745" s="58"/>
      <c r="M1745" s="59"/>
    </row>
    <row r="1746" spans="1:13">
      <c r="A1746" s="4"/>
      <c r="B1746" s="106"/>
      <c r="C1746" s="4"/>
      <c r="D1746" s="150"/>
      <c r="E1746" s="106"/>
      <c r="F1746" s="94"/>
      <c r="G1746" s="150"/>
      <c r="H1746" s="106"/>
      <c r="I1746" s="106"/>
      <c r="J1746" s="8"/>
      <c r="K1746" s="5"/>
      <c r="L1746" s="58"/>
      <c r="M1746" s="59"/>
    </row>
    <row r="1747" spans="1:13">
      <c r="A1747" s="4"/>
      <c r="B1747" s="106"/>
      <c r="C1747" s="4"/>
      <c r="D1747" s="150"/>
      <c r="E1747" s="106"/>
      <c r="F1747" s="94"/>
      <c r="G1747" s="150"/>
      <c r="H1747" s="106"/>
      <c r="I1747" s="106"/>
      <c r="J1747" s="8"/>
      <c r="K1747" s="5"/>
      <c r="L1747" s="58"/>
      <c r="M1747" s="59"/>
    </row>
    <row r="1748" spans="1:13">
      <c r="A1748" s="4"/>
      <c r="B1748" s="106"/>
      <c r="C1748" s="4"/>
      <c r="D1748" s="150"/>
      <c r="E1748" s="106"/>
      <c r="F1748" s="94"/>
      <c r="G1748" s="150"/>
      <c r="H1748" s="106"/>
      <c r="I1748" s="106"/>
      <c r="J1748" s="8"/>
      <c r="K1748" s="5"/>
      <c r="L1748" s="58"/>
      <c r="M1748" s="59"/>
    </row>
    <row r="1749" spans="1:13">
      <c r="A1749" s="4"/>
      <c r="B1749" s="106"/>
      <c r="C1749" s="4"/>
      <c r="D1749" s="150"/>
      <c r="E1749" s="106"/>
      <c r="F1749" s="94"/>
      <c r="G1749" s="150"/>
      <c r="H1749" s="106"/>
      <c r="I1749" s="106"/>
      <c r="J1749" s="8"/>
      <c r="K1749" s="5"/>
      <c r="L1749" s="58"/>
      <c r="M1749" s="59"/>
    </row>
    <row r="1750" spans="1:13">
      <c r="A1750" s="4"/>
      <c r="B1750" s="106"/>
      <c r="C1750" s="4"/>
      <c r="D1750" s="150"/>
      <c r="E1750" s="106"/>
      <c r="F1750" s="94"/>
      <c r="G1750" s="150"/>
      <c r="H1750" s="106"/>
      <c r="I1750" s="106"/>
      <c r="J1750" s="8"/>
      <c r="K1750" s="5"/>
      <c r="L1750" s="58"/>
      <c r="M1750" s="59"/>
    </row>
    <row r="1751" spans="1:13">
      <c r="A1751" s="4"/>
      <c r="B1751" s="106"/>
      <c r="C1751" s="4"/>
      <c r="D1751" s="150"/>
      <c r="E1751" s="106"/>
      <c r="F1751" s="94"/>
      <c r="G1751" s="150"/>
      <c r="H1751" s="106"/>
      <c r="I1751" s="106"/>
      <c r="J1751" s="8"/>
      <c r="K1751" s="5"/>
      <c r="L1751" s="58"/>
      <c r="M1751" s="59"/>
    </row>
    <row r="1752" spans="1:13">
      <c r="A1752" s="4"/>
      <c r="B1752" s="106"/>
      <c r="C1752" s="4"/>
      <c r="D1752" s="150"/>
      <c r="E1752" s="106"/>
      <c r="F1752" s="94"/>
      <c r="G1752" s="150"/>
      <c r="H1752" s="106"/>
      <c r="I1752" s="106"/>
      <c r="J1752" s="8"/>
      <c r="K1752" s="5"/>
      <c r="L1752" s="58"/>
      <c r="M1752" s="59"/>
    </row>
    <row r="1753" spans="1:13">
      <c r="A1753" s="4"/>
      <c r="B1753" s="106"/>
      <c r="C1753" s="4"/>
      <c r="D1753" s="150"/>
      <c r="E1753" s="106"/>
      <c r="F1753" s="94"/>
      <c r="G1753" s="150"/>
      <c r="H1753" s="106"/>
      <c r="I1753" s="106"/>
      <c r="J1753" s="8"/>
      <c r="K1753" s="5"/>
      <c r="L1753" s="58"/>
      <c r="M1753" s="59"/>
    </row>
    <row r="1754" spans="1:13">
      <c r="A1754" s="4"/>
      <c r="B1754" s="106"/>
      <c r="C1754" s="4"/>
      <c r="D1754" s="150"/>
      <c r="E1754" s="106"/>
      <c r="F1754" s="94"/>
      <c r="G1754" s="150"/>
      <c r="H1754" s="106"/>
      <c r="I1754" s="106"/>
      <c r="J1754" s="8"/>
      <c r="K1754" s="5"/>
      <c r="L1754" s="58"/>
      <c r="M1754" s="59"/>
    </row>
    <row r="1755" spans="1:13">
      <c r="A1755" s="4"/>
      <c r="B1755" s="106"/>
      <c r="C1755" s="4"/>
      <c r="D1755" s="150"/>
      <c r="E1755" s="106"/>
      <c r="F1755" s="94"/>
      <c r="G1755" s="150"/>
      <c r="H1755" s="106"/>
      <c r="I1755" s="106"/>
      <c r="J1755" s="8"/>
      <c r="K1755" s="5"/>
      <c r="L1755" s="58"/>
      <c r="M1755" s="59"/>
    </row>
    <row r="1756" spans="1:13">
      <c r="A1756" s="4"/>
      <c r="B1756" s="106"/>
      <c r="C1756" s="4"/>
      <c r="D1756" s="150"/>
      <c r="E1756" s="106"/>
      <c r="F1756" s="94"/>
      <c r="G1756" s="150"/>
      <c r="H1756" s="106"/>
      <c r="I1756" s="106"/>
      <c r="J1756" s="8"/>
      <c r="K1756" s="5"/>
      <c r="L1756" s="58"/>
      <c r="M1756" s="59"/>
    </row>
    <row r="1757" spans="1:13">
      <c r="A1757" s="4"/>
      <c r="B1757" s="106"/>
      <c r="C1757" s="4"/>
      <c r="D1757" s="150"/>
      <c r="E1757" s="106"/>
      <c r="F1757" s="94"/>
      <c r="G1757" s="150"/>
      <c r="H1757" s="106"/>
      <c r="I1757" s="106"/>
      <c r="J1757" s="8"/>
      <c r="K1757" s="5"/>
      <c r="L1757" s="58"/>
      <c r="M1757" s="59"/>
    </row>
    <row r="1758" spans="1:13">
      <c r="A1758" s="4"/>
      <c r="B1758" s="106"/>
      <c r="C1758" s="4"/>
      <c r="D1758" s="150"/>
      <c r="E1758" s="106"/>
      <c r="F1758" s="94"/>
      <c r="G1758" s="150"/>
      <c r="H1758" s="106"/>
      <c r="I1758" s="106"/>
      <c r="J1758" s="8"/>
      <c r="K1758" s="5"/>
      <c r="L1758" s="58"/>
      <c r="M1758" s="59"/>
    </row>
    <row r="1759" spans="1:13">
      <c r="A1759" s="4"/>
      <c r="B1759" s="106"/>
      <c r="C1759" s="4"/>
      <c r="D1759" s="150"/>
      <c r="E1759" s="106"/>
      <c r="F1759" s="94"/>
      <c r="G1759" s="150"/>
      <c r="H1759" s="106"/>
      <c r="I1759" s="106"/>
      <c r="J1759" s="8"/>
      <c r="K1759" s="5"/>
      <c r="L1759" s="58"/>
      <c r="M1759" s="59"/>
    </row>
    <row r="1760" spans="1:13">
      <c r="A1760" s="4"/>
      <c r="B1760" s="106"/>
      <c r="C1760" s="4"/>
      <c r="D1760" s="150"/>
      <c r="E1760" s="106"/>
      <c r="F1760" s="94"/>
      <c r="G1760" s="150"/>
      <c r="H1760" s="106"/>
      <c r="I1760" s="106"/>
      <c r="J1760" s="8"/>
      <c r="K1760" s="5"/>
      <c r="L1760" s="58"/>
      <c r="M1760" s="59"/>
    </row>
    <row r="1761" spans="1:13">
      <c r="A1761" s="4"/>
      <c r="B1761" s="106"/>
      <c r="C1761" s="4"/>
      <c r="D1761" s="150"/>
      <c r="E1761" s="106"/>
      <c r="F1761" s="94"/>
      <c r="G1761" s="150"/>
      <c r="H1761" s="106"/>
      <c r="I1761" s="106"/>
      <c r="J1761" s="8"/>
      <c r="K1761" s="5"/>
      <c r="L1761" s="58"/>
      <c r="M1761" s="59"/>
    </row>
    <row r="1762" spans="1:13">
      <c r="A1762" s="4"/>
      <c r="B1762" s="106"/>
      <c r="C1762" s="4"/>
      <c r="D1762" s="150"/>
      <c r="E1762" s="106"/>
      <c r="F1762" s="94"/>
      <c r="G1762" s="150"/>
      <c r="H1762" s="106"/>
      <c r="I1762" s="106"/>
      <c r="J1762" s="8"/>
      <c r="K1762" s="5"/>
      <c r="L1762" s="58"/>
      <c r="M1762" s="59"/>
    </row>
    <row r="1763" spans="1:13">
      <c r="A1763" s="4"/>
      <c r="B1763" s="106"/>
      <c r="C1763" s="4"/>
      <c r="D1763" s="150"/>
      <c r="E1763" s="106"/>
      <c r="F1763" s="94"/>
      <c r="G1763" s="150"/>
      <c r="H1763" s="106"/>
      <c r="I1763" s="106"/>
      <c r="J1763" s="8"/>
      <c r="K1763" s="5"/>
      <c r="L1763" s="58"/>
      <c r="M1763" s="59"/>
    </row>
    <row r="1764" spans="1:13">
      <c r="A1764" s="4"/>
      <c r="B1764" s="106"/>
      <c r="C1764" s="4"/>
      <c r="D1764" s="150"/>
      <c r="E1764" s="106"/>
      <c r="F1764" s="94"/>
      <c r="G1764" s="150"/>
      <c r="H1764" s="106"/>
      <c r="I1764" s="106"/>
      <c r="J1764" s="8"/>
      <c r="K1764" s="5"/>
      <c r="L1764" s="58"/>
      <c r="M1764" s="59"/>
    </row>
    <row r="1765" spans="1:13">
      <c r="A1765" s="4"/>
      <c r="B1765" s="106"/>
      <c r="C1765" s="4"/>
      <c r="D1765" s="150"/>
      <c r="E1765" s="106"/>
      <c r="F1765" s="94"/>
      <c r="G1765" s="150"/>
      <c r="H1765" s="106"/>
      <c r="I1765" s="106"/>
      <c r="J1765" s="8"/>
      <c r="K1765" s="5"/>
      <c r="L1765" s="58"/>
      <c r="M1765" s="59"/>
    </row>
    <row r="1766" spans="1:13">
      <c r="A1766" s="4"/>
      <c r="B1766" s="106"/>
      <c r="C1766" s="4"/>
      <c r="D1766" s="150"/>
      <c r="E1766" s="106"/>
      <c r="F1766" s="94"/>
      <c r="G1766" s="150"/>
      <c r="H1766" s="106"/>
      <c r="I1766" s="106"/>
      <c r="J1766" s="8"/>
      <c r="K1766" s="5"/>
      <c r="L1766" s="58"/>
      <c r="M1766" s="59"/>
    </row>
    <row r="1767" spans="1:13">
      <c r="A1767" s="4"/>
      <c r="B1767" s="106"/>
      <c r="C1767" s="4"/>
      <c r="D1767" s="150"/>
      <c r="E1767" s="106"/>
      <c r="F1767" s="94"/>
      <c r="G1767" s="150"/>
      <c r="H1767" s="106"/>
      <c r="I1767" s="106"/>
      <c r="J1767" s="8"/>
      <c r="K1767" s="5"/>
      <c r="L1767" s="58"/>
      <c r="M1767" s="59"/>
    </row>
    <row r="1768" spans="1:13">
      <c r="A1768" s="4"/>
      <c r="B1768" s="106"/>
      <c r="C1768" s="4"/>
      <c r="D1768" s="150"/>
      <c r="E1768" s="106"/>
      <c r="F1768" s="94"/>
      <c r="G1768" s="150"/>
      <c r="H1768" s="106"/>
      <c r="I1768" s="106"/>
      <c r="J1768" s="8"/>
      <c r="K1768" s="5"/>
      <c r="L1768" s="58"/>
      <c r="M1768" s="59"/>
    </row>
    <row r="1769" spans="1:13">
      <c r="A1769" s="4"/>
      <c r="B1769" s="106"/>
      <c r="C1769" s="4"/>
      <c r="D1769" s="150"/>
      <c r="E1769" s="106"/>
      <c r="F1769" s="94"/>
      <c r="G1769" s="150"/>
      <c r="H1769" s="106"/>
      <c r="I1769" s="106"/>
      <c r="J1769" s="8"/>
      <c r="K1769" s="5"/>
      <c r="L1769" s="58"/>
      <c r="M1769" s="59"/>
    </row>
    <row r="1770" spans="1:13">
      <c r="A1770" s="4"/>
      <c r="B1770" s="106"/>
      <c r="C1770" s="4"/>
      <c r="D1770" s="150"/>
      <c r="E1770" s="106"/>
      <c r="F1770" s="94"/>
      <c r="G1770" s="150"/>
      <c r="H1770" s="106"/>
      <c r="I1770" s="106"/>
      <c r="J1770" s="8"/>
      <c r="K1770" s="5"/>
      <c r="L1770" s="58"/>
      <c r="M1770" s="59"/>
    </row>
    <row r="1771" spans="1:13">
      <c r="A1771" s="4"/>
      <c r="B1771" s="106"/>
      <c r="C1771" s="4"/>
      <c r="D1771" s="150"/>
      <c r="E1771" s="106"/>
      <c r="F1771" s="94"/>
      <c r="G1771" s="150"/>
      <c r="H1771" s="106"/>
      <c r="I1771" s="106"/>
      <c r="J1771" s="8"/>
      <c r="K1771" s="5"/>
      <c r="L1771" s="58"/>
      <c r="M1771" s="59"/>
    </row>
    <row r="1772" spans="1:13">
      <c r="A1772" s="4"/>
      <c r="B1772" s="106"/>
      <c r="C1772" s="4"/>
      <c r="D1772" s="150"/>
      <c r="E1772" s="106"/>
      <c r="F1772" s="94"/>
      <c r="G1772" s="150"/>
      <c r="H1772" s="106"/>
      <c r="I1772" s="106"/>
      <c r="J1772" s="8"/>
      <c r="K1772" s="5"/>
      <c r="L1772" s="58"/>
      <c r="M1772" s="59"/>
    </row>
    <row r="1773" spans="1:13">
      <c r="A1773" s="4"/>
      <c r="B1773" s="106"/>
      <c r="C1773" s="4"/>
      <c r="D1773" s="150"/>
      <c r="E1773" s="106"/>
      <c r="F1773" s="94"/>
      <c r="G1773" s="150"/>
      <c r="H1773" s="106"/>
      <c r="I1773" s="106"/>
      <c r="J1773" s="8"/>
      <c r="K1773" s="5"/>
      <c r="L1773" s="58"/>
      <c r="M1773" s="59"/>
    </row>
    <row r="1774" spans="1:13">
      <c r="A1774" s="4"/>
      <c r="B1774" s="106"/>
      <c r="C1774" s="4"/>
      <c r="D1774" s="150"/>
      <c r="E1774" s="106"/>
      <c r="F1774" s="94"/>
      <c r="G1774" s="150"/>
      <c r="H1774" s="106"/>
      <c r="I1774" s="106"/>
      <c r="J1774" s="8"/>
      <c r="K1774" s="5"/>
      <c r="L1774" s="58"/>
      <c r="M1774" s="59"/>
    </row>
    <row r="1775" spans="1:13">
      <c r="A1775" s="4"/>
      <c r="B1775" s="106"/>
      <c r="C1775" s="4"/>
      <c r="D1775" s="150"/>
      <c r="E1775" s="106"/>
      <c r="F1775" s="94"/>
      <c r="G1775" s="150"/>
      <c r="H1775" s="106"/>
      <c r="I1775" s="106"/>
      <c r="J1775" s="8"/>
      <c r="K1775" s="5"/>
      <c r="L1775" s="58"/>
      <c r="M1775" s="59"/>
    </row>
    <row r="1776" spans="1:13">
      <c r="A1776" s="4"/>
      <c r="B1776" s="106"/>
      <c r="C1776" s="4"/>
      <c r="D1776" s="150"/>
      <c r="E1776" s="106"/>
      <c r="F1776" s="94"/>
      <c r="G1776" s="150"/>
      <c r="H1776" s="106"/>
      <c r="I1776" s="106"/>
      <c r="J1776" s="8"/>
      <c r="K1776" s="5"/>
      <c r="L1776" s="58"/>
      <c r="M1776" s="59"/>
    </row>
    <row r="1777" spans="1:13">
      <c r="A1777" s="4"/>
      <c r="B1777" s="106"/>
      <c r="C1777" s="4"/>
      <c r="D1777" s="150"/>
      <c r="E1777" s="106"/>
      <c r="F1777" s="94"/>
      <c r="G1777" s="150"/>
      <c r="H1777" s="106"/>
      <c r="I1777" s="106"/>
      <c r="J1777" s="8"/>
      <c r="K1777" s="5"/>
      <c r="L1777" s="58"/>
      <c r="M1777" s="59"/>
    </row>
    <row r="1778" spans="1:13">
      <c r="A1778" s="4"/>
      <c r="B1778" s="106"/>
      <c r="C1778" s="4"/>
      <c r="D1778" s="150"/>
      <c r="E1778" s="106"/>
      <c r="F1778" s="94"/>
      <c r="G1778" s="150"/>
      <c r="H1778" s="106"/>
      <c r="I1778" s="106"/>
      <c r="J1778" s="8"/>
      <c r="K1778" s="5"/>
      <c r="L1778" s="58"/>
      <c r="M1778" s="59"/>
    </row>
    <row r="1779" spans="1:13">
      <c r="A1779" s="4"/>
      <c r="B1779" s="106"/>
      <c r="C1779" s="4"/>
      <c r="D1779" s="150"/>
      <c r="E1779" s="106"/>
      <c r="F1779" s="94"/>
      <c r="G1779" s="150"/>
      <c r="H1779" s="106"/>
      <c r="I1779" s="106"/>
      <c r="J1779" s="8"/>
      <c r="K1779" s="5"/>
      <c r="L1779" s="58"/>
      <c r="M1779" s="59"/>
    </row>
    <row r="1780" spans="1:13">
      <c r="A1780" s="4"/>
      <c r="B1780" s="106"/>
      <c r="C1780" s="4"/>
      <c r="D1780" s="150"/>
      <c r="E1780" s="106"/>
      <c r="F1780" s="94"/>
      <c r="G1780" s="150"/>
      <c r="H1780" s="106"/>
      <c r="I1780" s="106"/>
      <c r="J1780" s="8"/>
      <c r="K1780" s="5"/>
      <c r="L1780" s="58"/>
      <c r="M1780" s="59"/>
    </row>
    <row r="1781" spans="1:13">
      <c r="A1781" s="4"/>
      <c r="B1781" s="106"/>
      <c r="C1781" s="4"/>
      <c r="D1781" s="150"/>
      <c r="E1781" s="106"/>
      <c r="F1781" s="94"/>
      <c r="G1781" s="150"/>
      <c r="H1781" s="106"/>
      <c r="I1781" s="106"/>
      <c r="J1781" s="8"/>
      <c r="K1781" s="5"/>
      <c r="L1781" s="58"/>
      <c r="M1781" s="59"/>
    </row>
    <row r="1782" spans="1:13">
      <c r="A1782" s="4"/>
      <c r="B1782" s="106"/>
      <c r="C1782" s="4"/>
      <c r="D1782" s="150"/>
      <c r="E1782" s="106"/>
      <c r="F1782" s="94"/>
      <c r="G1782" s="150"/>
      <c r="H1782" s="106"/>
      <c r="I1782" s="106"/>
      <c r="J1782" s="8"/>
      <c r="K1782" s="5"/>
      <c r="L1782" s="58"/>
      <c r="M1782" s="59"/>
    </row>
    <row r="1783" spans="1:13">
      <c r="A1783" s="4"/>
      <c r="B1783" s="106"/>
      <c r="C1783" s="4"/>
      <c r="D1783" s="150"/>
      <c r="E1783" s="106"/>
      <c r="F1783" s="94"/>
      <c r="G1783" s="150"/>
      <c r="H1783" s="106"/>
      <c r="I1783" s="106"/>
      <c r="J1783" s="8"/>
      <c r="K1783" s="5"/>
      <c r="L1783" s="58"/>
      <c r="M1783" s="59"/>
    </row>
    <row r="1784" spans="1:13">
      <c r="A1784" s="4"/>
      <c r="B1784" s="106"/>
      <c r="C1784" s="4"/>
      <c r="D1784" s="150"/>
      <c r="E1784" s="106"/>
      <c r="F1784" s="94"/>
      <c r="G1784" s="150"/>
      <c r="H1784" s="106"/>
      <c r="I1784" s="106"/>
      <c r="J1784" s="8"/>
      <c r="K1784" s="5"/>
      <c r="L1784" s="58"/>
      <c r="M1784" s="59"/>
    </row>
    <row r="1785" spans="1:13">
      <c r="A1785" s="4"/>
      <c r="B1785" s="106"/>
      <c r="C1785" s="4"/>
      <c r="D1785" s="150"/>
      <c r="E1785" s="106"/>
      <c r="F1785" s="94"/>
      <c r="G1785" s="150"/>
      <c r="H1785" s="106"/>
      <c r="I1785" s="106"/>
      <c r="J1785" s="8"/>
      <c r="K1785" s="5"/>
      <c r="L1785" s="58"/>
      <c r="M1785" s="59"/>
    </row>
    <row r="1786" spans="1:13">
      <c r="A1786" s="4"/>
      <c r="B1786" s="106"/>
      <c r="C1786" s="4"/>
      <c r="D1786" s="150"/>
      <c r="E1786" s="106"/>
      <c r="F1786" s="94"/>
      <c r="G1786" s="150"/>
      <c r="H1786" s="106"/>
      <c r="I1786" s="106"/>
      <c r="J1786" s="8"/>
      <c r="K1786" s="5"/>
      <c r="L1786" s="58"/>
      <c r="M1786" s="59"/>
    </row>
    <row r="1787" spans="1:13">
      <c r="A1787" s="4"/>
      <c r="B1787" s="106"/>
      <c r="C1787" s="4"/>
      <c r="D1787" s="150"/>
      <c r="E1787" s="106"/>
      <c r="F1787" s="94"/>
      <c r="G1787" s="150"/>
      <c r="H1787" s="106"/>
      <c r="I1787" s="106"/>
      <c r="J1787" s="8"/>
      <c r="K1787" s="5"/>
      <c r="L1787" s="58"/>
      <c r="M1787" s="59"/>
    </row>
    <row r="1788" spans="1:13">
      <c r="A1788" s="4"/>
      <c r="B1788" s="106"/>
      <c r="C1788" s="4"/>
      <c r="D1788" s="150"/>
      <c r="E1788" s="106"/>
      <c r="F1788" s="94"/>
      <c r="G1788" s="150"/>
      <c r="H1788" s="106"/>
      <c r="I1788" s="106"/>
      <c r="J1788" s="8"/>
      <c r="K1788" s="5"/>
      <c r="L1788" s="58"/>
      <c r="M1788" s="59"/>
    </row>
    <row r="1789" spans="1:13">
      <c r="A1789" s="4"/>
      <c r="B1789" s="106"/>
      <c r="C1789" s="4"/>
      <c r="D1789" s="150"/>
      <c r="E1789" s="106"/>
      <c r="F1789" s="94"/>
      <c r="G1789" s="150"/>
      <c r="H1789" s="106"/>
      <c r="I1789" s="106"/>
      <c r="J1789" s="8"/>
      <c r="K1789" s="5"/>
      <c r="L1789" s="58"/>
      <c r="M1789" s="59"/>
    </row>
    <row r="1790" spans="1:13">
      <c r="A1790" s="4"/>
      <c r="B1790" s="106"/>
      <c r="C1790" s="4"/>
      <c r="D1790" s="150"/>
      <c r="E1790" s="106"/>
      <c r="F1790" s="94"/>
      <c r="G1790" s="150"/>
      <c r="H1790" s="106"/>
      <c r="I1790" s="106"/>
      <c r="J1790" s="8"/>
      <c r="K1790" s="5"/>
      <c r="L1790" s="58"/>
      <c r="M1790" s="59"/>
    </row>
    <row r="1791" spans="1:13">
      <c r="A1791" s="4"/>
      <c r="B1791" s="106"/>
      <c r="C1791" s="4"/>
      <c r="D1791" s="150"/>
      <c r="E1791" s="106"/>
      <c r="F1791" s="94"/>
      <c r="G1791" s="150"/>
      <c r="H1791" s="106"/>
      <c r="I1791" s="106"/>
      <c r="J1791" s="8"/>
      <c r="K1791" s="5"/>
      <c r="L1791" s="58"/>
      <c r="M1791" s="59"/>
    </row>
    <row r="1792" spans="1:13">
      <c r="A1792" s="4"/>
      <c r="B1792" s="106"/>
      <c r="C1792" s="4"/>
      <c r="D1792" s="150"/>
      <c r="E1792" s="106"/>
      <c r="F1792" s="94"/>
      <c r="G1792" s="150"/>
      <c r="H1792" s="106"/>
      <c r="I1792" s="106"/>
      <c r="J1792" s="8"/>
      <c r="K1792" s="5"/>
      <c r="L1792" s="58"/>
      <c r="M1792" s="59"/>
    </row>
    <row r="1793" spans="1:13">
      <c r="A1793" s="4"/>
      <c r="B1793" s="106"/>
      <c r="C1793" s="4"/>
      <c r="D1793" s="150"/>
      <c r="E1793" s="106"/>
      <c r="F1793" s="94"/>
      <c r="G1793" s="150"/>
      <c r="H1793" s="106"/>
      <c r="I1793" s="106"/>
      <c r="J1793" s="8"/>
      <c r="K1793" s="5"/>
      <c r="L1793" s="58"/>
      <c r="M1793" s="59"/>
    </row>
    <row r="1794" spans="1:13">
      <c r="A1794" s="4"/>
      <c r="B1794" s="106"/>
      <c r="C1794" s="4"/>
      <c r="D1794" s="150"/>
      <c r="E1794" s="106"/>
      <c r="F1794" s="94"/>
      <c r="G1794" s="150"/>
      <c r="H1794" s="106"/>
      <c r="I1794" s="106"/>
      <c r="J1794" s="8"/>
      <c r="K1794" s="5"/>
      <c r="L1794" s="58"/>
      <c r="M1794" s="59"/>
    </row>
    <row r="1795" spans="1:13">
      <c r="A1795" s="4"/>
      <c r="B1795" s="106"/>
      <c r="C1795" s="4"/>
      <c r="D1795" s="150"/>
      <c r="E1795" s="106"/>
      <c r="F1795" s="94"/>
      <c r="G1795" s="150"/>
      <c r="H1795" s="106"/>
      <c r="I1795" s="106"/>
      <c r="J1795" s="8"/>
      <c r="K1795" s="5"/>
      <c r="L1795" s="58"/>
      <c r="M1795" s="59"/>
    </row>
    <row r="1796" spans="1:13">
      <c r="A1796" s="4"/>
      <c r="B1796" s="106"/>
      <c r="C1796" s="4"/>
      <c r="D1796" s="150"/>
      <c r="E1796" s="106"/>
      <c r="F1796" s="94"/>
      <c r="G1796" s="150"/>
      <c r="H1796" s="106"/>
      <c r="I1796" s="106"/>
      <c r="J1796" s="8"/>
      <c r="K1796" s="5"/>
      <c r="L1796" s="58"/>
      <c r="M1796" s="59"/>
    </row>
    <row r="1797" spans="1:13">
      <c r="A1797" s="4"/>
      <c r="B1797" s="106"/>
      <c r="C1797" s="4"/>
      <c r="D1797" s="150"/>
      <c r="E1797" s="106"/>
      <c r="F1797" s="94"/>
      <c r="G1797" s="150"/>
      <c r="H1797" s="106"/>
      <c r="I1797" s="106"/>
      <c r="J1797" s="8"/>
      <c r="K1797" s="5"/>
      <c r="L1797" s="58"/>
      <c r="M1797" s="59"/>
    </row>
    <row r="1798" spans="1:13">
      <c r="A1798" s="4"/>
      <c r="B1798" s="106"/>
      <c r="C1798" s="4"/>
      <c r="D1798" s="150"/>
      <c r="E1798" s="106"/>
      <c r="F1798" s="94"/>
      <c r="G1798" s="150"/>
      <c r="H1798" s="106"/>
      <c r="I1798" s="106"/>
      <c r="J1798" s="8"/>
      <c r="K1798" s="5"/>
      <c r="L1798" s="58"/>
      <c r="M1798" s="59"/>
    </row>
    <row r="1799" spans="1:13">
      <c r="A1799" s="4"/>
      <c r="B1799" s="106"/>
      <c r="C1799" s="4"/>
      <c r="D1799" s="150"/>
      <c r="E1799" s="106"/>
      <c r="F1799" s="94"/>
      <c r="G1799" s="150"/>
      <c r="H1799" s="106"/>
      <c r="I1799" s="106"/>
      <c r="J1799" s="8"/>
      <c r="K1799" s="5"/>
      <c r="L1799" s="58"/>
      <c r="M1799" s="59"/>
    </row>
    <row r="1800" spans="1:13">
      <c r="A1800" s="4"/>
      <c r="B1800" s="106"/>
      <c r="C1800" s="4"/>
      <c r="D1800" s="150"/>
      <c r="E1800" s="106"/>
      <c r="F1800" s="94"/>
      <c r="G1800" s="150"/>
      <c r="H1800" s="106"/>
      <c r="I1800" s="106"/>
      <c r="J1800" s="8"/>
      <c r="K1800" s="5"/>
      <c r="L1800" s="58"/>
      <c r="M1800" s="59"/>
    </row>
    <row r="1801" spans="1:13">
      <c r="A1801" s="4"/>
      <c r="B1801" s="106"/>
      <c r="C1801" s="4"/>
      <c r="D1801" s="150"/>
      <c r="E1801" s="106"/>
      <c r="F1801" s="94"/>
      <c r="G1801" s="150"/>
      <c r="H1801" s="106"/>
      <c r="I1801" s="106"/>
      <c r="J1801" s="8"/>
      <c r="K1801" s="5"/>
      <c r="L1801" s="58"/>
      <c r="M1801" s="59"/>
    </row>
    <row r="1802" spans="1:13">
      <c r="A1802" s="4"/>
      <c r="B1802" s="106"/>
      <c r="C1802" s="4"/>
      <c r="D1802" s="150"/>
      <c r="E1802" s="106"/>
      <c r="F1802" s="94"/>
      <c r="G1802" s="150"/>
      <c r="H1802" s="106"/>
      <c r="I1802" s="106"/>
      <c r="J1802" s="8"/>
      <c r="K1802" s="5"/>
      <c r="L1802" s="58"/>
      <c r="M1802" s="59"/>
    </row>
    <row r="1803" spans="1:13">
      <c r="A1803" s="4"/>
      <c r="B1803" s="106"/>
      <c r="C1803" s="4"/>
      <c r="D1803" s="150"/>
      <c r="E1803" s="106"/>
      <c r="F1803" s="94"/>
      <c r="G1803" s="150"/>
      <c r="H1803" s="106"/>
      <c r="I1803" s="106"/>
      <c r="J1803" s="8"/>
      <c r="K1803" s="5"/>
      <c r="L1803" s="58"/>
      <c r="M1803" s="59"/>
    </row>
    <row r="1804" spans="1:13">
      <c r="A1804" s="4"/>
      <c r="B1804" s="106"/>
      <c r="C1804" s="4"/>
      <c r="D1804" s="150"/>
      <c r="E1804" s="106"/>
      <c r="F1804" s="94"/>
      <c r="G1804" s="150"/>
      <c r="H1804" s="106"/>
      <c r="I1804" s="106"/>
      <c r="J1804" s="8"/>
      <c r="K1804" s="5"/>
      <c r="L1804" s="58"/>
      <c r="M1804" s="59"/>
    </row>
    <row r="1805" spans="1:13">
      <c r="A1805" s="4"/>
      <c r="B1805" s="106"/>
      <c r="C1805" s="4"/>
      <c r="D1805" s="150"/>
      <c r="E1805" s="106"/>
      <c r="F1805" s="94"/>
      <c r="G1805" s="150"/>
      <c r="H1805" s="106"/>
      <c r="I1805" s="106"/>
      <c r="J1805" s="8"/>
      <c r="K1805" s="5"/>
      <c r="L1805" s="58"/>
      <c r="M1805" s="59"/>
    </row>
    <row r="1806" spans="1:13">
      <c r="A1806" s="4"/>
      <c r="B1806" s="106"/>
      <c r="C1806" s="4"/>
      <c r="D1806" s="150"/>
      <c r="E1806" s="106"/>
      <c r="F1806" s="94"/>
      <c r="G1806" s="150"/>
      <c r="H1806" s="106"/>
      <c r="I1806" s="106"/>
      <c r="J1806" s="8"/>
      <c r="K1806" s="5"/>
      <c r="L1806" s="58"/>
      <c r="M1806" s="59"/>
    </row>
    <row r="1807" spans="1:13">
      <c r="A1807" s="4"/>
      <c r="B1807" s="106"/>
      <c r="C1807" s="4"/>
      <c r="D1807" s="150"/>
      <c r="E1807" s="106"/>
      <c r="F1807" s="94"/>
      <c r="G1807" s="150"/>
      <c r="H1807" s="106"/>
      <c r="I1807" s="106"/>
      <c r="J1807" s="8"/>
      <c r="K1807" s="5"/>
      <c r="L1807" s="58"/>
      <c r="M1807" s="59"/>
    </row>
    <row r="1808" spans="1:13">
      <c r="A1808" s="4"/>
      <c r="B1808" s="106"/>
      <c r="C1808" s="4"/>
      <c r="D1808" s="150"/>
      <c r="E1808" s="106"/>
      <c r="F1808" s="94"/>
      <c r="G1808" s="150"/>
      <c r="H1808" s="106"/>
      <c r="I1808" s="106"/>
      <c r="J1808" s="8"/>
      <c r="K1808" s="5"/>
      <c r="L1808" s="58"/>
      <c r="M1808" s="59"/>
    </row>
    <row r="1809" spans="1:13">
      <c r="A1809" s="4"/>
      <c r="B1809" s="106"/>
      <c r="C1809" s="4"/>
      <c r="D1809" s="150"/>
      <c r="E1809" s="106"/>
      <c r="F1809" s="94"/>
      <c r="G1809" s="150"/>
      <c r="H1809" s="106"/>
      <c r="I1809" s="106"/>
      <c r="J1809" s="8"/>
      <c r="K1809" s="5"/>
      <c r="L1809" s="58"/>
      <c r="M1809" s="59"/>
    </row>
    <row r="1810" spans="1:13">
      <c r="A1810" s="4"/>
      <c r="B1810" s="106"/>
      <c r="C1810" s="4"/>
      <c r="D1810" s="150"/>
      <c r="E1810" s="106"/>
      <c r="F1810" s="94"/>
      <c r="G1810" s="150"/>
      <c r="H1810" s="106"/>
      <c r="I1810" s="106"/>
      <c r="J1810" s="8"/>
      <c r="K1810" s="5"/>
      <c r="L1810" s="58"/>
      <c r="M1810" s="59"/>
    </row>
    <row r="1811" spans="1:13">
      <c r="A1811" s="4"/>
      <c r="B1811" s="106"/>
      <c r="C1811" s="4"/>
      <c r="D1811" s="150"/>
      <c r="E1811" s="106"/>
      <c r="F1811" s="94"/>
      <c r="G1811" s="150"/>
      <c r="H1811" s="106"/>
      <c r="I1811" s="106"/>
      <c r="J1811" s="8"/>
      <c r="K1811" s="5"/>
      <c r="L1811" s="58"/>
      <c r="M1811" s="59"/>
    </row>
    <row r="1812" spans="1:13">
      <c r="A1812" s="4"/>
      <c r="B1812" s="106"/>
      <c r="C1812" s="4"/>
      <c r="D1812" s="150"/>
      <c r="E1812" s="106"/>
      <c r="F1812" s="94"/>
      <c r="G1812" s="150"/>
      <c r="H1812" s="106"/>
      <c r="I1812" s="106"/>
      <c r="J1812" s="8"/>
      <c r="K1812" s="5"/>
      <c r="L1812" s="58"/>
      <c r="M1812" s="59"/>
    </row>
    <row r="1813" spans="1:13">
      <c r="A1813" s="4"/>
      <c r="B1813" s="106"/>
      <c r="C1813" s="4"/>
      <c r="D1813" s="150"/>
      <c r="E1813" s="106"/>
      <c r="F1813" s="94"/>
      <c r="G1813" s="150"/>
      <c r="H1813" s="106"/>
      <c r="I1813" s="106"/>
      <c r="J1813" s="8"/>
      <c r="K1813" s="5"/>
      <c r="L1813" s="58"/>
      <c r="M1813" s="59"/>
    </row>
    <row r="1814" spans="1:13">
      <c r="A1814" s="4"/>
      <c r="B1814" s="106"/>
      <c r="C1814" s="4"/>
      <c r="D1814" s="150"/>
      <c r="E1814" s="106"/>
      <c r="F1814" s="94"/>
      <c r="G1814" s="150"/>
      <c r="H1814" s="106"/>
      <c r="I1814" s="106"/>
      <c r="J1814" s="8"/>
      <c r="K1814" s="5"/>
      <c r="L1814" s="58"/>
      <c r="M1814" s="59"/>
    </row>
    <row r="1815" spans="1:13">
      <c r="A1815" s="4"/>
      <c r="B1815" s="106"/>
      <c r="C1815" s="4"/>
      <c r="D1815" s="150"/>
      <c r="E1815" s="106"/>
      <c r="F1815" s="94"/>
      <c r="G1815" s="150"/>
      <c r="H1815" s="106"/>
      <c r="I1815" s="106"/>
      <c r="J1815" s="8"/>
      <c r="K1815" s="5"/>
      <c r="L1815" s="58"/>
      <c r="M1815" s="59"/>
    </row>
    <row r="1816" spans="1:13">
      <c r="A1816" s="4"/>
      <c r="B1816" s="106"/>
      <c r="C1816" s="4"/>
      <c r="D1816" s="150"/>
      <c r="E1816" s="106"/>
      <c r="F1816" s="94"/>
      <c r="G1816" s="150"/>
      <c r="H1816" s="106"/>
      <c r="I1816" s="106"/>
      <c r="J1816" s="8"/>
      <c r="K1816" s="5"/>
      <c r="L1816" s="58"/>
      <c r="M1816" s="59"/>
    </row>
    <row r="1817" spans="1:13">
      <c r="A1817" s="4"/>
      <c r="B1817" s="106"/>
      <c r="C1817" s="4"/>
      <c r="D1817" s="150"/>
      <c r="E1817" s="106"/>
      <c r="F1817" s="94"/>
      <c r="G1817" s="150"/>
      <c r="H1817" s="106"/>
      <c r="I1817" s="106"/>
      <c r="J1817" s="8"/>
      <c r="K1817" s="5"/>
      <c r="L1817" s="58"/>
      <c r="M1817" s="59"/>
    </row>
    <row r="1818" spans="1:13">
      <c r="A1818" s="4"/>
      <c r="B1818" s="106"/>
      <c r="C1818" s="4"/>
      <c r="D1818" s="150"/>
      <c r="E1818" s="106"/>
      <c r="F1818" s="94"/>
      <c r="G1818" s="150"/>
      <c r="H1818" s="106"/>
      <c r="I1818" s="106"/>
      <c r="J1818" s="8"/>
      <c r="K1818" s="5"/>
      <c r="L1818" s="58"/>
      <c r="M1818" s="59"/>
    </row>
    <row r="1819" spans="1:13">
      <c r="A1819" s="4"/>
      <c r="B1819" s="106"/>
      <c r="C1819" s="4"/>
      <c r="D1819" s="150"/>
      <c r="E1819" s="106"/>
      <c r="F1819" s="94"/>
      <c r="G1819" s="150"/>
      <c r="H1819" s="106"/>
      <c r="I1819" s="106"/>
      <c r="J1819" s="8"/>
      <c r="K1819" s="5"/>
      <c r="L1819" s="58"/>
      <c r="M1819" s="59"/>
    </row>
    <row r="1820" spans="1:13">
      <c r="A1820" s="4"/>
      <c r="B1820" s="106"/>
      <c r="C1820" s="4"/>
      <c r="D1820" s="150"/>
      <c r="E1820" s="106"/>
      <c r="F1820" s="94"/>
      <c r="G1820" s="150"/>
      <c r="H1820" s="106"/>
      <c r="I1820" s="106"/>
      <c r="J1820" s="8"/>
      <c r="K1820" s="5"/>
      <c r="L1820" s="58"/>
      <c r="M1820" s="59"/>
    </row>
    <row r="1821" spans="1:13">
      <c r="A1821" s="4"/>
      <c r="B1821" s="106"/>
      <c r="C1821" s="4"/>
      <c r="D1821" s="150"/>
      <c r="E1821" s="106"/>
      <c r="F1821" s="94"/>
      <c r="G1821" s="150"/>
      <c r="H1821" s="106"/>
      <c r="I1821" s="106"/>
      <c r="J1821" s="8"/>
      <c r="K1821" s="5"/>
      <c r="L1821" s="58"/>
      <c r="M1821" s="59"/>
    </row>
    <row r="1822" spans="1:13">
      <c r="A1822" s="4"/>
      <c r="B1822" s="106"/>
      <c r="C1822" s="4"/>
      <c r="D1822" s="150"/>
      <c r="E1822" s="106"/>
      <c r="F1822" s="94"/>
      <c r="G1822" s="150"/>
      <c r="H1822" s="106"/>
      <c r="I1822" s="106"/>
      <c r="J1822" s="8"/>
      <c r="K1822" s="5"/>
      <c r="L1822" s="58"/>
      <c r="M1822" s="59"/>
    </row>
    <row r="1823" spans="1:13">
      <c r="A1823" s="4"/>
      <c r="B1823" s="106"/>
      <c r="C1823" s="4"/>
      <c r="D1823" s="150"/>
      <c r="E1823" s="106"/>
      <c r="F1823" s="94"/>
      <c r="G1823" s="150"/>
      <c r="H1823" s="106"/>
      <c r="I1823" s="106"/>
      <c r="J1823" s="8"/>
      <c r="K1823" s="5"/>
      <c r="L1823" s="58"/>
      <c r="M1823" s="59"/>
    </row>
    <row r="1824" spans="1:13">
      <c r="A1824" s="4"/>
      <c r="B1824" s="106"/>
      <c r="C1824" s="4"/>
      <c r="D1824" s="150"/>
      <c r="E1824" s="106"/>
      <c r="F1824" s="94"/>
      <c r="G1824" s="150"/>
      <c r="H1824" s="106"/>
      <c r="I1824" s="106"/>
      <c r="J1824" s="8"/>
      <c r="K1824" s="5"/>
      <c r="L1824" s="58"/>
      <c r="M1824" s="59"/>
    </row>
    <row r="1825" spans="1:13">
      <c r="A1825" s="4"/>
      <c r="B1825" s="106"/>
      <c r="C1825" s="4"/>
      <c r="D1825" s="150"/>
      <c r="E1825" s="106"/>
      <c r="F1825" s="94"/>
      <c r="G1825" s="150"/>
      <c r="H1825" s="106"/>
      <c r="I1825" s="106"/>
      <c r="J1825" s="8"/>
      <c r="K1825" s="5"/>
      <c r="L1825" s="58"/>
      <c r="M1825" s="59"/>
    </row>
    <row r="1826" spans="1:13">
      <c r="A1826" s="4"/>
      <c r="B1826" s="106"/>
      <c r="C1826" s="4"/>
      <c r="D1826" s="150"/>
      <c r="E1826" s="106"/>
      <c r="F1826" s="94"/>
      <c r="G1826" s="150"/>
      <c r="H1826" s="106"/>
      <c r="I1826" s="106"/>
      <c r="J1826" s="8"/>
      <c r="K1826" s="5"/>
      <c r="L1826" s="58"/>
      <c r="M1826" s="59"/>
    </row>
    <row r="1827" spans="1:13">
      <c r="A1827" s="4"/>
      <c r="B1827" s="106"/>
      <c r="C1827" s="4"/>
      <c r="D1827" s="150"/>
      <c r="E1827" s="106"/>
      <c r="F1827" s="94"/>
      <c r="G1827" s="150"/>
      <c r="H1827" s="106"/>
      <c r="I1827" s="106"/>
      <c r="J1827" s="8"/>
      <c r="K1827" s="5"/>
      <c r="L1827" s="58"/>
      <c r="M1827" s="59"/>
    </row>
    <row r="1828" spans="1:13">
      <c r="A1828" s="4"/>
      <c r="B1828" s="106"/>
      <c r="C1828" s="4"/>
      <c r="D1828" s="150"/>
      <c r="E1828" s="106"/>
      <c r="F1828" s="94"/>
      <c r="G1828" s="150"/>
      <c r="H1828" s="106"/>
      <c r="I1828" s="106"/>
      <c r="J1828" s="8"/>
      <c r="K1828" s="5"/>
      <c r="L1828" s="58"/>
      <c r="M1828" s="59"/>
    </row>
    <row r="1829" spans="1:13">
      <c r="A1829" s="4"/>
      <c r="B1829" s="106"/>
      <c r="C1829" s="4"/>
      <c r="D1829" s="150"/>
      <c r="E1829" s="106"/>
      <c r="F1829" s="94"/>
      <c r="G1829" s="150"/>
      <c r="H1829" s="106"/>
      <c r="I1829" s="106"/>
      <c r="J1829" s="8"/>
      <c r="K1829" s="5"/>
      <c r="L1829" s="58"/>
      <c r="M1829" s="59"/>
    </row>
    <row r="1830" spans="1:13">
      <c r="A1830" s="4"/>
      <c r="B1830" s="106"/>
      <c r="C1830" s="4"/>
      <c r="D1830" s="150"/>
      <c r="E1830" s="106"/>
      <c r="F1830" s="94"/>
      <c r="G1830" s="150"/>
      <c r="H1830" s="106"/>
      <c r="I1830" s="106"/>
      <c r="J1830" s="8"/>
      <c r="K1830" s="5"/>
      <c r="L1830" s="58"/>
      <c r="M1830" s="59"/>
    </row>
    <row r="1831" spans="1:13">
      <c r="A1831" s="4"/>
      <c r="B1831" s="106"/>
      <c r="C1831" s="4"/>
      <c r="D1831" s="150"/>
      <c r="E1831" s="106"/>
      <c r="F1831" s="94"/>
      <c r="G1831" s="150"/>
      <c r="H1831" s="106"/>
      <c r="I1831" s="106"/>
      <c r="J1831" s="8"/>
      <c r="K1831" s="5"/>
      <c r="L1831" s="58"/>
      <c r="M1831" s="59"/>
    </row>
    <row r="1832" spans="1:13">
      <c r="A1832" s="4"/>
      <c r="B1832" s="106"/>
      <c r="C1832" s="4"/>
      <c r="D1832" s="150"/>
      <c r="E1832" s="106"/>
      <c r="F1832" s="94"/>
      <c r="G1832" s="150"/>
      <c r="H1832" s="106"/>
      <c r="I1832" s="106"/>
      <c r="J1832" s="8"/>
      <c r="K1832" s="5"/>
      <c r="L1832" s="58"/>
      <c r="M1832" s="59"/>
    </row>
    <row r="1833" spans="1:13">
      <c r="A1833" s="4"/>
      <c r="B1833" s="106"/>
      <c r="C1833" s="4"/>
      <c r="D1833" s="150"/>
      <c r="E1833" s="106"/>
      <c r="F1833" s="94"/>
      <c r="G1833" s="150"/>
      <c r="H1833" s="106"/>
      <c r="I1833" s="106"/>
      <c r="J1833" s="8"/>
      <c r="K1833" s="5"/>
      <c r="L1833" s="58"/>
      <c r="M1833" s="59"/>
    </row>
    <row r="1834" spans="1:13">
      <c r="A1834" s="4"/>
      <c r="B1834" s="106"/>
      <c r="C1834" s="4"/>
      <c r="D1834" s="150"/>
      <c r="E1834" s="106"/>
      <c r="F1834" s="94"/>
      <c r="G1834" s="150"/>
      <c r="H1834" s="106"/>
      <c r="I1834" s="106"/>
      <c r="J1834" s="8"/>
      <c r="K1834" s="5"/>
      <c r="L1834" s="58"/>
      <c r="M1834" s="59"/>
    </row>
    <row r="1835" spans="1:13">
      <c r="A1835" s="4"/>
      <c r="B1835" s="106"/>
      <c r="C1835" s="4"/>
      <c r="D1835" s="150"/>
      <c r="E1835" s="106"/>
      <c r="F1835" s="94"/>
      <c r="G1835" s="150"/>
      <c r="H1835" s="106"/>
      <c r="I1835" s="106"/>
      <c r="J1835" s="8"/>
      <c r="K1835" s="5"/>
      <c r="L1835" s="58"/>
      <c r="M1835" s="59"/>
    </row>
    <row r="1836" spans="1:13">
      <c r="A1836" s="4"/>
      <c r="B1836" s="106"/>
      <c r="C1836" s="4"/>
      <c r="D1836" s="150"/>
      <c r="E1836" s="106"/>
      <c r="F1836" s="94"/>
      <c r="G1836" s="150"/>
      <c r="H1836" s="106"/>
      <c r="I1836" s="106"/>
      <c r="J1836" s="8"/>
      <c r="K1836" s="5"/>
      <c r="L1836" s="58"/>
      <c r="M1836" s="59"/>
    </row>
    <row r="1837" spans="1:13">
      <c r="A1837" s="4"/>
      <c r="B1837" s="106"/>
      <c r="C1837" s="4"/>
      <c r="D1837" s="150"/>
      <c r="E1837" s="106"/>
      <c r="F1837" s="94"/>
      <c r="G1837" s="150"/>
      <c r="H1837" s="106"/>
      <c r="I1837" s="106"/>
      <c r="J1837" s="8"/>
      <c r="K1837" s="5"/>
      <c r="L1837" s="58"/>
      <c r="M1837" s="59"/>
    </row>
    <row r="1838" spans="1:13">
      <c r="A1838" s="4"/>
      <c r="B1838" s="106"/>
      <c r="C1838" s="4"/>
      <c r="D1838" s="150"/>
      <c r="E1838" s="106"/>
      <c r="F1838" s="94"/>
      <c r="G1838" s="150"/>
      <c r="H1838" s="106"/>
      <c r="I1838" s="106"/>
      <c r="J1838" s="8"/>
      <c r="K1838" s="5"/>
      <c r="L1838" s="58"/>
      <c r="M1838" s="59"/>
    </row>
    <row r="1839" spans="1:13">
      <c r="A1839" s="4"/>
      <c r="B1839" s="106"/>
      <c r="C1839" s="4"/>
      <c r="D1839" s="150"/>
      <c r="E1839" s="106"/>
      <c r="F1839" s="94"/>
      <c r="G1839" s="150"/>
      <c r="H1839" s="106"/>
      <c r="I1839" s="106"/>
      <c r="J1839" s="8"/>
      <c r="K1839" s="5"/>
      <c r="L1839" s="58"/>
      <c r="M1839" s="59"/>
    </row>
    <row r="1840" spans="1:13">
      <c r="A1840" s="4"/>
      <c r="B1840" s="106"/>
      <c r="C1840" s="4"/>
      <c r="D1840" s="150"/>
      <c r="E1840" s="106"/>
      <c r="F1840" s="94"/>
      <c r="G1840" s="150"/>
      <c r="H1840" s="106"/>
      <c r="I1840" s="106"/>
      <c r="J1840" s="8"/>
      <c r="K1840" s="5"/>
      <c r="L1840" s="58"/>
      <c r="M1840" s="59"/>
    </row>
    <row r="1841" spans="1:13">
      <c r="A1841" s="4"/>
      <c r="B1841" s="106"/>
      <c r="C1841" s="4"/>
      <c r="D1841" s="150"/>
      <c r="E1841" s="106"/>
      <c r="F1841" s="94"/>
      <c r="G1841" s="150"/>
      <c r="H1841" s="106"/>
      <c r="I1841" s="106"/>
      <c r="J1841" s="8"/>
      <c r="K1841" s="5"/>
      <c r="L1841" s="58"/>
      <c r="M1841" s="59"/>
    </row>
    <row r="1842" spans="1:13">
      <c r="A1842" s="4"/>
      <c r="B1842" s="106"/>
      <c r="C1842" s="4"/>
      <c r="D1842" s="150"/>
      <c r="E1842" s="106"/>
      <c r="F1842" s="94"/>
      <c r="G1842" s="150"/>
      <c r="H1842" s="106"/>
      <c r="I1842" s="106"/>
      <c r="J1842" s="8"/>
      <c r="K1842" s="5"/>
      <c r="L1842" s="58"/>
      <c r="M1842" s="59"/>
    </row>
    <row r="1843" spans="1:13">
      <c r="A1843" s="4"/>
      <c r="B1843" s="106"/>
      <c r="C1843" s="4"/>
      <c r="D1843" s="150"/>
      <c r="E1843" s="106"/>
      <c r="F1843" s="94"/>
      <c r="G1843" s="150"/>
      <c r="H1843" s="106"/>
      <c r="I1843" s="106"/>
      <c r="J1843" s="8"/>
      <c r="K1843" s="5"/>
      <c r="L1843" s="58"/>
      <c r="M1843" s="59"/>
    </row>
    <row r="1844" spans="1:13">
      <c r="A1844" s="4"/>
      <c r="B1844" s="106"/>
      <c r="C1844" s="4"/>
      <c r="D1844" s="150"/>
      <c r="E1844" s="106"/>
      <c r="F1844" s="94"/>
      <c r="G1844" s="150"/>
      <c r="H1844" s="106"/>
      <c r="I1844" s="106"/>
      <c r="J1844" s="8"/>
      <c r="K1844" s="5"/>
      <c r="L1844" s="58"/>
      <c r="M1844" s="59"/>
    </row>
    <row r="1845" spans="1:13">
      <c r="A1845" s="4"/>
      <c r="B1845" s="106"/>
      <c r="C1845" s="4"/>
      <c r="D1845" s="150"/>
      <c r="E1845" s="106"/>
      <c r="F1845" s="94"/>
      <c r="G1845" s="150"/>
      <c r="H1845" s="106"/>
      <c r="I1845" s="106"/>
      <c r="J1845" s="8"/>
      <c r="K1845" s="5"/>
      <c r="L1845" s="58"/>
      <c r="M1845" s="59"/>
    </row>
    <row r="1846" spans="1:13">
      <c r="A1846" s="4"/>
      <c r="B1846" s="106"/>
      <c r="C1846" s="4"/>
      <c r="D1846" s="150"/>
      <c r="E1846" s="106"/>
      <c r="F1846" s="94"/>
      <c r="G1846" s="150"/>
      <c r="H1846" s="106"/>
      <c r="I1846" s="106"/>
      <c r="J1846" s="8"/>
      <c r="K1846" s="5"/>
      <c r="L1846" s="58"/>
      <c r="M1846" s="59"/>
    </row>
    <row r="1847" spans="1:13">
      <c r="A1847" s="4"/>
      <c r="B1847" s="106"/>
      <c r="C1847" s="4"/>
      <c r="D1847" s="150"/>
      <c r="E1847" s="106"/>
      <c r="F1847" s="94"/>
      <c r="G1847" s="150"/>
      <c r="H1847" s="106"/>
      <c r="I1847" s="106"/>
      <c r="J1847" s="8"/>
      <c r="K1847" s="5"/>
      <c r="L1847" s="58"/>
      <c r="M1847" s="59"/>
    </row>
    <row r="1848" spans="1:13">
      <c r="A1848" s="4"/>
      <c r="B1848" s="106"/>
      <c r="C1848" s="4"/>
      <c r="D1848" s="150"/>
      <c r="E1848" s="106"/>
      <c r="F1848" s="94"/>
      <c r="G1848" s="150"/>
      <c r="H1848" s="106"/>
      <c r="I1848" s="106"/>
      <c r="J1848" s="8"/>
      <c r="K1848" s="5"/>
      <c r="L1848" s="58"/>
      <c r="M1848" s="59"/>
    </row>
    <row r="1849" spans="1:13">
      <c r="A1849" s="4"/>
      <c r="B1849" s="106"/>
      <c r="C1849" s="4"/>
      <c r="D1849" s="150"/>
      <c r="E1849" s="106"/>
      <c r="F1849" s="94"/>
      <c r="G1849" s="150"/>
      <c r="H1849" s="106"/>
      <c r="I1849" s="106"/>
      <c r="J1849" s="8"/>
      <c r="K1849" s="5"/>
      <c r="L1849" s="58"/>
      <c r="M1849" s="59"/>
    </row>
    <row r="1850" spans="1:13">
      <c r="A1850" s="4"/>
      <c r="B1850" s="106"/>
      <c r="C1850" s="4"/>
      <c r="D1850" s="150"/>
      <c r="E1850" s="106"/>
      <c r="F1850" s="94"/>
      <c r="G1850" s="150"/>
      <c r="H1850" s="106"/>
      <c r="I1850" s="106"/>
      <c r="J1850" s="8"/>
      <c r="K1850" s="5"/>
      <c r="L1850" s="58"/>
      <c r="M1850" s="59"/>
    </row>
    <row r="1851" spans="1:13">
      <c r="A1851" s="4"/>
      <c r="B1851" s="106"/>
      <c r="C1851" s="4"/>
      <c r="D1851" s="150"/>
      <c r="E1851" s="106"/>
      <c r="F1851" s="94"/>
      <c r="G1851" s="150"/>
      <c r="H1851" s="106"/>
      <c r="I1851" s="106"/>
      <c r="J1851" s="8"/>
      <c r="K1851" s="5"/>
      <c r="L1851" s="58"/>
      <c r="M1851" s="59"/>
    </row>
    <row r="1852" spans="1:13">
      <c r="A1852" s="4"/>
      <c r="B1852" s="106"/>
      <c r="C1852" s="4"/>
      <c r="D1852" s="150"/>
      <c r="E1852" s="106"/>
      <c r="F1852" s="94"/>
      <c r="G1852" s="150"/>
      <c r="H1852" s="106"/>
      <c r="I1852" s="106"/>
      <c r="J1852" s="8"/>
      <c r="K1852" s="5"/>
      <c r="L1852" s="58"/>
      <c r="M1852" s="59"/>
    </row>
    <row r="1853" spans="1:13">
      <c r="A1853" s="4"/>
      <c r="B1853" s="106"/>
      <c r="C1853" s="4"/>
      <c r="D1853" s="150"/>
      <c r="E1853" s="106"/>
      <c r="F1853" s="94"/>
      <c r="G1853" s="150"/>
      <c r="H1853" s="106"/>
      <c r="I1853" s="106"/>
      <c r="J1853" s="8"/>
      <c r="K1853" s="5"/>
      <c r="L1853" s="58"/>
      <c r="M1853" s="59"/>
    </row>
    <row r="1854" spans="1:13">
      <c r="A1854" s="4"/>
      <c r="B1854" s="106"/>
      <c r="C1854" s="4"/>
      <c r="D1854" s="150"/>
      <c r="E1854" s="106"/>
      <c r="F1854" s="94"/>
      <c r="G1854" s="150"/>
      <c r="H1854" s="106"/>
      <c r="I1854" s="106"/>
      <c r="J1854" s="8"/>
      <c r="K1854" s="5"/>
      <c r="L1854" s="58"/>
      <c r="M1854" s="59"/>
    </row>
    <row r="1855" spans="1:13">
      <c r="A1855" s="4"/>
      <c r="B1855" s="106"/>
      <c r="C1855" s="4"/>
      <c r="D1855" s="150"/>
      <c r="E1855" s="106"/>
      <c r="F1855" s="94"/>
      <c r="G1855" s="150"/>
      <c r="H1855" s="106"/>
      <c r="I1855" s="106"/>
      <c r="J1855" s="8"/>
      <c r="K1855" s="5"/>
      <c r="L1855" s="58"/>
      <c r="M1855" s="59"/>
    </row>
    <row r="1856" spans="1:13">
      <c r="A1856" s="4"/>
      <c r="B1856" s="106"/>
      <c r="C1856" s="4"/>
      <c r="D1856" s="150"/>
      <c r="E1856" s="106"/>
      <c r="F1856" s="94"/>
      <c r="G1856" s="150"/>
      <c r="H1856" s="106"/>
      <c r="I1856" s="106"/>
      <c r="J1856" s="8"/>
      <c r="K1856" s="5"/>
      <c r="L1856" s="58"/>
      <c r="M1856" s="59"/>
    </row>
    <row r="1857" spans="1:13">
      <c r="A1857" s="4"/>
      <c r="B1857" s="106"/>
      <c r="C1857" s="4"/>
      <c r="D1857" s="150"/>
      <c r="E1857" s="106"/>
      <c r="F1857" s="94"/>
      <c r="G1857" s="150"/>
      <c r="H1857" s="106"/>
      <c r="I1857" s="106"/>
      <c r="J1857" s="8"/>
      <c r="K1857" s="5"/>
      <c r="L1857" s="58"/>
      <c r="M1857" s="59"/>
    </row>
    <row r="1858" spans="1:13">
      <c r="A1858" s="4"/>
      <c r="B1858" s="106"/>
      <c r="C1858" s="4"/>
      <c r="D1858" s="150"/>
      <c r="E1858" s="106"/>
      <c r="F1858" s="94"/>
      <c r="G1858" s="150"/>
      <c r="H1858" s="106"/>
      <c r="I1858" s="106"/>
      <c r="J1858" s="8"/>
      <c r="K1858" s="5"/>
      <c r="L1858" s="58"/>
      <c r="M1858" s="59"/>
    </row>
    <row r="1859" spans="1:13">
      <c r="A1859" s="4"/>
      <c r="B1859" s="106"/>
      <c r="C1859" s="4"/>
      <c r="D1859" s="150"/>
      <c r="E1859" s="106"/>
      <c r="F1859" s="94"/>
      <c r="G1859" s="150"/>
      <c r="H1859" s="106"/>
      <c r="I1859" s="106"/>
      <c r="J1859" s="8"/>
      <c r="K1859" s="5"/>
      <c r="L1859" s="58"/>
      <c r="M1859" s="59"/>
    </row>
    <row r="1860" spans="1:13">
      <c r="A1860" s="4"/>
      <c r="B1860" s="106"/>
      <c r="C1860" s="4"/>
      <c r="D1860" s="150"/>
      <c r="E1860" s="106"/>
      <c r="F1860" s="94"/>
      <c r="G1860" s="150"/>
      <c r="H1860" s="106"/>
      <c r="I1860" s="106"/>
      <c r="J1860" s="8"/>
      <c r="K1860" s="5"/>
      <c r="L1860" s="58"/>
      <c r="M1860" s="59"/>
    </row>
    <row r="1861" spans="1:13">
      <c r="A1861" s="4"/>
      <c r="B1861" s="106"/>
      <c r="C1861" s="4"/>
      <c r="D1861" s="150"/>
      <c r="E1861" s="106"/>
      <c r="F1861" s="94"/>
      <c r="G1861" s="150"/>
      <c r="H1861" s="106"/>
      <c r="I1861" s="106"/>
      <c r="J1861" s="8"/>
      <c r="K1861" s="5"/>
      <c r="L1861" s="58"/>
      <c r="M1861" s="59"/>
    </row>
    <row r="1862" spans="1:13">
      <c r="A1862" s="4"/>
      <c r="B1862" s="106"/>
      <c r="C1862" s="4"/>
      <c r="D1862" s="150"/>
      <c r="E1862" s="106"/>
      <c r="F1862" s="94"/>
      <c r="G1862" s="150"/>
      <c r="H1862" s="106"/>
      <c r="I1862" s="106"/>
      <c r="J1862" s="8"/>
      <c r="K1862" s="5"/>
      <c r="L1862" s="58"/>
      <c r="M1862" s="59"/>
    </row>
    <row r="1863" spans="1:13">
      <c r="A1863" s="4"/>
      <c r="B1863" s="106"/>
      <c r="C1863" s="4"/>
      <c r="D1863" s="150"/>
      <c r="E1863" s="106"/>
      <c r="F1863" s="94"/>
      <c r="G1863" s="150"/>
      <c r="H1863" s="106"/>
      <c r="I1863" s="106"/>
      <c r="J1863" s="8"/>
      <c r="K1863" s="5"/>
      <c r="L1863" s="58"/>
      <c r="M1863" s="59"/>
    </row>
    <row r="1864" spans="1:13">
      <c r="A1864" s="4"/>
      <c r="B1864" s="106"/>
      <c r="C1864" s="4"/>
      <c r="D1864" s="150"/>
      <c r="E1864" s="106"/>
      <c r="F1864" s="94"/>
      <c r="G1864" s="150"/>
      <c r="H1864" s="106"/>
      <c r="I1864" s="106"/>
      <c r="J1864" s="8"/>
      <c r="K1864" s="5"/>
      <c r="L1864" s="58"/>
      <c r="M1864" s="59"/>
    </row>
    <row r="1865" spans="1:13">
      <c r="A1865" s="4"/>
      <c r="B1865" s="106"/>
      <c r="C1865" s="4"/>
      <c r="D1865" s="150"/>
      <c r="E1865" s="106"/>
      <c r="F1865" s="94"/>
      <c r="G1865" s="150"/>
      <c r="H1865" s="106"/>
      <c r="I1865" s="106"/>
      <c r="J1865" s="8"/>
      <c r="K1865" s="5"/>
      <c r="L1865" s="58"/>
      <c r="M1865" s="59"/>
    </row>
    <row r="1866" spans="1:13">
      <c r="A1866" s="4"/>
      <c r="B1866" s="106"/>
      <c r="C1866" s="4"/>
      <c r="D1866" s="150"/>
      <c r="E1866" s="106"/>
      <c r="F1866" s="94"/>
      <c r="G1866" s="150"/>
      <c r="H1866" s="106"/>
      <c r="I1866" s="106"/>
      <c r="J1866" s="8"/>
      <c r="K1866" s="5"/>
      <c r="L1866" s="58"/>
      <c r="M1866" s="59"/>
    </row>
    <row r="1867" spans="1:13">
      <c r="A1867" s="4"/>
      <c r="B1867" s="106"/>
      <c r="C1867" s="4"/>
      <c r="D1867" s="150"/>
      <c r="E1867" s="106"/>
      <c r="F1867" s="94"/>
      <c r="G1867" s="150"/>
      <c r="H1867" s="106"/>
      <c r="I1867" s="106"/>
      <c r="J1867" s="8"/>
      <c r="K1867" s="5"/>
      <c r="L1867" s="58"/>
      <c r="M1867" s="59"/>
    </row>
    <row r="1868" spans="1:13">
      <c r="A1868" s="4"/>
      <c r="B1868" s="106"/>
      <c r="C1868" s="4"/>
      <c r="D1868" s="150"/>
      <c r="E1868" s="106"/>
      <c r="F1868" s="94"/>
      <c r="G1868" s="150"/>
      <c r="H1868" s="106"/>
      <c r="I1868" s="106"/>
      <c r="J1868" s="8"/>
      <c r="K1868" s="5"/>
      <c r="L1868" s="58"/>
      <c r="M1868" s="59"/>
    </row>
    <row r="1869" spans="1:13">
      <c r="A1869" s="4"/>
      <c r="B1869" s="106"/>
      <c r="C1869" s="4"/>
      <c r="D1869" s="150"/>
      <c r="E1869" s="106"/>
      <c r="F1869" s="94"/>
      <c r="G1869" s="150"/>
      <c r="H1869" s="106"/>
      <c r="I1869" s="106"/>
      <c r="J1869" s="8"/>
      <c r="K1869" s="5"/>
      <c r="L1869" s="58"/>
      <c r="M1869" s="59"/>
    </row>
    <row r="1870" spans="1:13">
      <c r="A1870" s="4"/>
      <c r="B1870" s="106"/>
      <c r="C1870" s="4"/>
      <c r="D1870" s="150"/>
      <c r="E1870" s="106"/>
      <c r="F1870" s="94"/>
      <c r="G1870" s="150"/>
      <c r="H1870" s="106"/>
      <c r="I1870" s="106"/>
      <c r="J1870" s="8"/>
      <c r="K1870" s="5"/>
      <c r="L1870" s="58"/>
      <c r="M1870" s="59"/>
    </row>
    <row r="1871" spans="1:13">
      <c r="A1871" s="4"/>
      <c r="B1871" s="106"/>
      <c r="C1871" s="4"/>
      <c r="D1871" s="150"/>
      <c r="E1871" s="106"/>
      <c r="F1871" s="94"/>
      <c r="G1871" s="150"/>
      <c r="H1871" s="106"/>
      <c r="I1871" s="106"/>
      <c r="J1871" s="8"/>
      <c r="K1871" s="5"/>
      <c r="L1871" s="58"/>
      <c r="M1871" s="59"/>
    </row>
    <row r="1872" spans="1:13">
      <c r="A1872" s="4"/>
      <c r="B1872" s="106"/>
      <c r="C1872" s="4"/>
      <c r="D1872" s="150"/>
      <c r="E1872" s="106"/>
      <c r="F1872" s="94"/>
      <c r="G1872" s="150"/>
      <c r="H1872" s="106"/>
      <c r="I1872" s="106"/>
      <c r="J1872" s="8"/>
      <c r="K1872" s="5"/>
      <c r="L1872" s="58"/>
      <c r="M1872" s="59"/>
    </row>
    <row r="1873" spans="1:13">
      <c r="A1873" s="4"/>
      <c r="B1873" s="106"/>
      <c r="C1873" s="4"/>
      <c r="D1873" s="150"/>
      <c r="E1873" s="106"/>
      <c r="F1873" s="94"/>
      <c r="G1873" s="150"/>
      <c r="H1873" s="106"/>
      <c r="I1873" s="106"/>
      <c r="J1873" s="8"/>
      <c r="K1873" s="5"/>
      <c r="L1873" s="58"/>
      <c r="M1873" s="59"/>
    </row>
    <row r="1874" spans="1:13">
      <c r="A1874" s="4"/>
      <c r="B1874" s="106"/>
      <c r="C1874" s="4"/>
      <c r="D1874" s="150"/>
      <c r="E1874" s="106"/>
      <c r="F1874" s="94"/>
      <c r="G1874" s="150"/>
      <c r="H1874" s="106"/>
      <c r="I1874" s="106"/>
      <c r="J1874" s="8"/>
      <c r="K1874" s="5"/>
      <c r="L1874" s="58"/>
      <c r="M1874" s="59"/>
    </row>
    <row r="1875" spans="1:13">
      <c r="A1875" s="4"/>
      <c r="B1875" s="106"/>
      <c r="C1875" s="4"/>
      <c r="D1875" s="150"/>
      <c r="E1875" s="106"/>
      <c r="F1875" s="94"/>
      <c r="G1875" s="150"/>
      <c r="H1875" s="106"/>
      <c r="I1875" s="106"/>
      <c r="J1875" s="8"/>
      <c r="K1875" s="5"/>
      <c r="L1875" s="58"/>
      <c r="M1875" s="59"/>
    </row>
    <row r="1876" spans="1:13">
      <c r="A1876" s="4"/>
      <c r="B1876" s="106"/>
      <c r="C1876" s="4"/>
      <c r="D1876" s="150"/>
      <c r="E1876" s="106"/>
      <c r="F1876" s="94"/>
      <c r="G1876" s="150"/>
      <c r="H1876" s="106"/>
      <c r="I1876" s="106"/>
      <c r="J1876" s="8"/>
      <c r="K1876" s="5"/>
      <c r="L1876" s="58"/>
      <c r="M1876" s="59"/>
    </row>
    <row r="1877" spans="1:13">
      <c r="A1877" s="4"/>
      <c r="B1877" s="106"/>
      <c r="C1877" s="4"/>
      <c r="D1877" s="150"/>
      <c r="E1877" s="106"/>
      <c r="F1877" s="94"/>
      <c r="G1877" s="150"/>
      <c r="H1877" s="106"/>
      <c r="I1877" s="106"/>
      <c r="J1877" s="8"/>
      <c r="K1877" s="5"/>
      <c r="L1877" s="58"/>
      <c r="M1877" s="59"/>
    </row>
    <row r="1878" spans="1:13">
      <c r="A1878" s="4"/>
      <c r="B1878" s="106"/>
      <c r="C1878" s="4"/>
      <c r="D1878" s="150"/>
      <c r="E1878" s="106"/>
      <c r="F1878" s="94"/>
      <c r="G1878" s="150"/>
      <c r="H1878" s="106"/>
      <c r="I1878" s="106"/>
      <c r="J1878" s="8"/>
      <c r="K1878" s="5"/>
      <c r="L1878" s="58"/>
      <c r="M1878" s="59"/>
    </row>
    <row r="1879" spans="1:13">
      <c r="A1879" s="4"/>
      <c r="B1879" s="106"/>
      <c r="C1879" s="4"/>
      <c r="D1879" s="150"/>
      <c r="E1879" s="106"/>
      <c r="F1879" s="94"/>
      <c r="G1879" s="150"/>
      <c r="H1879" s="106"/>
      <c r="I1879" s="106"/>
      <c r="J1879" s="8"/>
      <c r="K1879" s="5"/>
      <c r="L1879" s="58"/>
      <c r="M1879" s="59"/>
    </row>
    <row r="1880" spans="1:13">
      <c r="A1880" s="4"/>
      <c r="B1880" s="106"/>
      <c r="C1880" s="4"/>
      <c r="D1880" s="150"/>
      <c r="E1880" s="106"/>
      <c r="F1880" s="94"/>
      <c r="G1880" s="150"/>
      <c r="H1880" s="106"/>
      <c r="I1880" s="106"/>
      <c r="J1880" s="8"/>
      <c r="K1880" s="5"/>
      <c r="L1880" s="58"/>
      <c r="M1880" s="59"/>
    </row>
    <row r="1881" spans="1:13">
      <c r="A1881" s="4"/>
      <c r="B1881" s="106"/>
      <c r="C1881" s="4"/>
      <c r="D1881" s="150"/>
      <c r="E1881" s="106"/>
      <c r="F1881" s="94"/>
      <c r="G1881" s="150"/>
      <c r="H1881" s="106"/>
      <c r="I1881" s="106"/>
      <c r="J1881" s="8"/>
      <c r="K1881" s="5"/>
      <c r="L1881" s="58"/>
      <c r="M1881" s="59"/>
    </row>
    <row r="1882" spans="1:13">
      <c r="A1882" s="4"/>
      <c r="B1882" s="106"/>
      <c r="C1882" s="4"/>
      <c r="D1882" s="150"/>
      <c r="E1882" s="106"/>
      <c r="F1882" s="94"/>
      <c r="G1882" s="150"/>
      <c r="H1882" s="106"/>
      <c r="I1882" s="106"/>
      <c r="J1882" s="8"/>
      <c r="K1882" s="5"/>
      <c r="L1882" s="58"/>
      <c r="M1882" s="59"/>
    </row>
    <row r="1883" spans="1:13">
      <c r="A1883" s="4"/>
      <c r="B1883" s="106"/>
      <c r="C1883" s="4"/>
      <c r="D1883" s="150"/>
      <c r="E1883" s="106"/>
      <c r="F1883" s="94"/>
      <c r="G1883" s="150"/>
      <c r="H1883" s="106"/>
      <c r="I1883" s="106"/>
      <c r="J1883" s="8"/>
      <c r="K1883" s="5"/>
      <c r="L1883" s="58"/>
      <c r="M1883" s="59"/>
    </row>
    <row r="1884" spans="1:13">
      <c r="A1884" s="4"/>
      <c r="B1884" s="106"/>
      <c r="C1884" s="4"/>
      <c r="D1884" s="150"/>
      <c r="E1884" s="106"/>
      <c r="F1884" s="94"/>
      <c r="G1884" s="150"/>
      <c r="H1884" s="106"/>
      <c r="I1884" s="106"/>
      <c r="J1884" s="8"/>
      <c r="K1884" s="5"/>
      <c r="L1884" s="58"/>
      <c r="M1884" s="59"/>
    </row>
    <row r="1885" spans="1:13">
      <c r="A1885" s="4"/>
      <c r="B1885" s="106"/>
      <c r="C1885" s="4"/>
      <c r="D1885" s="150"/>
      <c r="E1885" s="106"/>
      <c r="F1885" s="94"/>
      <c r="G1885" s="150"/>
      <c r="H1885" s="106"/>
      <c r="I1885" s="106"/>
      <c r="J1885" s="8"/>
      <c r="K1885" s="5"/>
      <c r="L1885" s="58"/>
      <c r="M1885" s="59"/>
    </row>
    <row r="1886" spans="1:13">
      <c r="A1886" s="4"/>
      <c r="B1886" s="106"/>
      <c r="C1886" s="4"/>
      <c r="D1886" s="150"/>
      <c r="E1886" s="106"/>
      <c r="F1886" s="94"/>
      <c r="G1886" s="150"/>
      <c r="H1886" s="106"/>
      <c r="I1886" s="106"/>
      <c r="J1886" s="8"/>
      <c r="K1886" s="5"/>
      <c r="L1886" s="58"/>
      <c r="M1886" s="59"/>
    </row>
    <row r="1887" spans="1:13">
      <c r="A1887" s="4"/>
      <c r="B1887" s="106"/>
      <c r="C1887" s="4"/>
      <c r="D1887" s="150"/>
      <c r="E1887" s="106"/>
      <c r="F1887" s="94"/>
      <c r="G1887" s="150"/>
      <c r="H1887" s="106"/>
      <c r="I1887" s="106"/>
      <c r="J1887" s="8"/>
      <c r="K1887" s="5"/>
      <c r="L1887" s="58"/>
      <c r="M1887" s="59"/>
    </row>
    <row r="1888" spans="1:13">
      <c r="A1888" s="4"/>
      <c r="B1888" s="106"/>
      <c r="C1888" s="4"/>
      <c r="D1888" s="150"/>
      <c r="E1888" s="106"/>
      <c r="F1888" s="94"/>
      <c r="G1888" s="150"/>
      <c r="H1888" s="106"/>
      <c r="I1888" s="106"/>
      <c r="J1888" s="8"/>
      <c r="K1888" s="5"/>
      <c r="L1888" s="58"/>
      <c r="M1888" s="59"/>
    </row>
    <row r="1889" spans="1:13">
      <c r="A1889" s="4"/>
      <c r="B1889" s="106"/>
      <c r="C1889" s="4"/>
      <c r="D1889" s="150"/>
      <c r="E1889" s="106"/>
      <c r="F1889" s="94"/>
      <c r="G1889" s="150"/>
      <c r="H1889" s="106"/>
      <c r="I1889" s="106"/>
      <c r="J1889" s="8"/>
      <c r="K1889" s="5"/>
      <c r="L1889" s="58"/>
      <c r="M1889" s="59"/>
    </row>
    <row r="1890" spans="1:13">
      <c r="A1890" s="4"/>
      <c r="B1890" s="106"/>
      <c r="C1890" s="4"/>
      <c r="D1890" s="150"/>
      <c r="E1890" s="106"/>
      <c r="F1890" s="94"/>
      <c r="G1890" s="150"/>
      <c r="H1890" s="106"/>
      <c r="I1890" s="106"/>
      <c r="J1890" s="8"/>
      <c r="K1890" s="5"/>
      <c r="L1890" s="58"/>
      <c r="M1890" s="59"/>
    </row>
    <row r="1891" spans="1:13">
      <c r="A1891" s="4"/>
      <c r="B1891" s="106"/>
      <c r="C1891" s="4"/>
      <c r="D1891" s="150"/>
      <c r="E1891" s="106"/>
      <c r="F1891" s="94"/>
      <c r="G1891" s="150"/>
      <c r="H1891" s="106"/>
      <c r="I1891" s="106"/>
      <c r="J1891" s="8"/>
      <c r="K1891" s="5"/>
      <c r="L1891" s="58"/>
      <c r="M1891" s="59"/>
    </row>
    <row r="1892" spans="1:13">
      <c r="A1892" s="4"/>
      <c r="B1892" s="106"/>
      <c r="C1892" s="4"/>
      <c r="D1892" s="150"/>
      <c r="E1892" s="106"/>
      <c r="F1892" s="94"/>
      <c r="G1892" s="150"/>
      <c r="H1892" s="106"/>
      <c r="I1892" s="106"/>
      <c r="J1892" s="8"/>
      <c r="K1892" s="5"/>
      <c r="L1892" s="58"/>
      <c r="M1892" s="59"/>
    </row>
    <row r="1893" spans="1:13">
      <c r="A1893" s="4"/>
      <c r="B1893" s="106"/>
      <c r="C1893" s="4"/>
      <c r="D1893" s="150"/>
      <c r="E1893" s="106"/>
      <c r="F1893" s="94"/>
      <c r="G1893" s="150"/>
      <c r="H1893" s="106"/>
      <c r="I1893" s="106"/>
      <c r="J1893" s="8"/>
      <c r="K1893" s="5"/>
      <c r="L1893" s="58"/>
      <c r="M1893" s="59"/>
    </row>
    <row r="1894" spans="1:13">
      <c r="A1894" s="4"/>
      <c r="B1894" s="106"/>
      <c r="C1894" s="4"/>
      <c r="D1894" s="150"/>
      <c r="E1894" s="106"/>
      <c r="F1894" s="94"/>
      <c r="G1894" s="150"/>
      <c r="H1894" s="106"/>
      <c r="I1894" s="106"/>
      <c r="J1894" s="8"/>
      <c r="K1894" s="5"/>
      <c r="L1894" s="58"/>
      <c r="M1894" s="59"/>
    </row>
    <row r="1895" spans="1:13">
      <c r="A1895" s="4"/>
      <c r="B1895" s="106"/>
      <c r="C1895" s="4"/>
      <c r="D1895" s="150"/>
      <c r="E1895" s="106"/>
      <c r="F1895" s="94"/>
      <c r="G1895" s="150"/>
      <c r="H1895" s="106"/>
      <c r="I1895" s="106"/>
      <c r="J1895" s="8"/>
      <c r="K1895" s="5"/>
      <c r="L1895" s="58"/>
      <c r="M1895" s="59"/>
    </row>
    <row r="1896" spans="1:13">
      <c r="A1896" s="4"/>
      <c r="B1896" s="106"/>
      <c r="C1896" s="4"/>
      <c r="D1896" s="150"/>
      <c r="E1896" s="106"/>
      <c r="F1896" s="94"/>
      <c r="G1896" s="150"/>
      <c r="H1896" s="106"/>
      <c r="I1896" s="106"/>
      <c r="J1896" s="8"/>
      <c r="K1896" s="5"/>
      <c r="L1896" s="58"/>
      <c r="M1896" s="59"/>
    </row>
    <row r="1897" spans="1:13">
      <c r="A1897" s="4"/>
      <c r="B1897" s="106"/>
      <c r="C1897" s="4"/>
      <c r="D1897" s="150"/>
      <c r="E1897" s="106"/>
      <c r="F1897" s="94"/>
      <c r="G1897" s="150"/>
      <c r="H1897" s="106"/>
      <c r="I1897" s="106"/>
      <c r="J1897" s="8"/>
      <c r="K1897" s="5"/>
      <c r="L1897" s="58"/>
      <c r="M1897" s="59"/>
    </row>
    <row r="1898" spans="1:13">
      <c r="A1898" s="4"/>
      <c r="B1898" s="106"/>
      <c r="C1898" s="4"/>
      <c r="D1898" s="150"/>
      <c r="E1898" s="106"/>
      <c r="F1898" s="94"/>
      <c r="G1898" s="150"/>
      <c r="H1898" s="106"/>
      <c r="I1898" s="106"/>
      <c r="J1898" s="8"/>
      <c r="K1898" s="5"/>
      <c r="L1898" s="58"/>
      <c r="M1898" s="59"/>
    </row>
    <row r="1899" spans="1:13">
      <c r="A1899" s="4"/>
      <c r="B1899" s="106"/>
      <c r="C1899" s="4"/>
      <c r="D1899" s="150"/>
      <c r="E1899" s="106"/>
      <c r="F1899" s="94"/>
      <c r="G1899" s="150"/>
      <c r="H1899" s="106"/>
      <c r="I1899" s="106"/>
      <c r="J1899" s="8"/>
      <c r="K1899" s="5"/>
      <c r="L1899" s="58"/>
      <c r="M1899" s="59"/>
    </row>
    <row r="1900" spans="1:13">
      <c r="A1900" s="4"/>
      <c r="B1900" s="106"/>
      <c r="C1900" s="4"/>
      <c r="D1900" s="150"/>
      <c r="E1900" s="106"/>
      <c r="F1900" s="94"/>
      <c r="G1900" s="150"/>
      <c r="H1900" s="106"/>
      <c r="I1900" s="106"/>
      <c r="J1900" s="8"/>
      <c r="K1900" s="5"/>
      <c r="L1900" s="58"/>
      <c r="M1900" s="59"/>
    </row>
    <row r="1901" spans="1:13">
      <c r="A1901" s="4"/>
      <c r="B1901" s="106"/>
      <c r="C1901" s="4"/>
      <c r="D1901" s="150"/>
      <c r="E1901" s="106"/>
      <c r="F1901" s="94"/>
      <c r="G1901" s="150"/>
      <c r="H1901" s="106"/>
      <c r="I1901" s="106"/>
      <c r="J1901" s="8"/>
      <c r="K1901" s="5"/>
      <c r="L1901" s="58"/>
      <c r="M1901" s="59"/>
    </row>
    <row r="1902" spans="1:13">
      <c r="A1902" s="4"/>
      <c r="B1902" s="106"/>
      <c r="C1902" s="4"/>
      <c r="D1902" s="150"/>
      <c r="E1902" s="106"/>
      <c r="F1902" s="94"/>
      <c r="G1902" s="150"/>
      <c r="H1902" s="106"/>
      <c r="I1902" s="106"/>
      <c r="J1902" s="8"/>
      <c r="K1902" s="5"/>
      <c r="L1902" s="58"/>
      <c r="M1902" s="59"/>
    </row>
    <row r="1903" spans="1:13">
      <c r="A1903" s="4"/>
      <c r="B1903" s="106"/>
      <c r="C1903" s="4"/>
      <c r="D1903" s="150"/>
      <c r="E1903" s="106"/>
      <c r="F1903" s="94"/>
      <c r="G1903" s="150"/>
      <c r="H1903" s="106"/>
      <c r="I1903" s="106"/>
      <c r="J1903" s="8"/>
      <c r="K1903" s="5"/>
      <c r="L1903" s="58"/>
      <c r="M1903" s="59"/>
    </row>
    <row r="1904" spans="1:13">
      <c r="A1904" s="4"/>
      <c r="B1904" s="106"/>
      <c r="C1904" s="4"/>
      <c r="D1904" s="150"/>
      <c r="E1904" s="106"/>
      <c r="F1904" s="94"/>
      <c r="G1904" s="150"/>
      <c r="H1904" s="106"/>
      <c r="I1904" s="106"/>
      <c r="J1904" s="8"/>
      <c r="K1904" s="5"/>
      <c r="L1904" s="58"/>
      <c r="M1904" s="59"/>
    </row>
    <row r="1905" spans="1:13">
      <c r="A1905" s="4"/>
      <c r="B1905" s="106"/>
      <c r="C1905" s="4"/>
      <c r="D1905" s="150"/>
      <c r="E1905" s="106"/>
      <c r="F1905" s="94"/>
      <c r="G1905" s="150"/>
      <c r="H1905" s="106"/>
      <c r="I1905" s="106"/>
      <c r="J1905" s="8"/>
      <c r="K1905" s="5"/>
      <c r="L1905" s="58"/>
      <c r="M1905" s="59"/>
    </row>
    <row r="1906" spans="1:13">
      <c r="A1906" s="4"/>
      <c r="B1906" s="106"/>
      <c r="C1906" s="4"/>
      <c r="D1906" s="150"/>
      <c r="E1906" s="106"/>
      <c r="F1906" s="94"/>
      <c r="G1906" s="150"/>
      <c r="H1906" s="106"/>
      <c r="I1906" s="106"/>
      <c r="J1906" s="8"/>
      <c r="K1906" s="5"/>
      <c r="L1906" s="58"/>
      <c r="M1906" s="59"/>
    </row>
    <row r="1907" spans="1:13">
      <c r="A1907" s="4"/>
      <c r="B1907" s="106"/>
      <c r="C1907" s="4"/>
      <c r="D1907" s="150"/>
      <c r="E1907" s="106"/>
      <c r="F1907" s="94"/>
      <c r="G1907" s="150"/>
      <c r="H1907" s="106"/>
      <c r="I1907" s="106"/>
      <c r="J1907" s="8"/>
      <c r="K1907" s="5"/>
      <c r="L1907" s="58"/>
      <c r="M1907" s="59"/>
    </row>
    <row r="1908" spans="1:13">
      <c r="A1908" s="4"/>
      <c r="B1908" s="106"/>
      <c r="C1908" s="4"/>
      <c r="D1908" s="150"/>
      <c r="E1908" s="106"/>
      <c r="F1908" s="94"/>
      <c r="G1908" s="150"/>
      <c r="H1908" s="106"/>
      <c r="I1908" s="106"/>
      <c r="J1908" s="8"/>
      <c r="K1908" s="5"/>
      <c r="L1908" s="58"/>
      <c r="M1908" s="59"/>
    </row>
    <row r="1909" spans="1:13">
      <c r="A1909" s="4"/>
      <c r="B1909" s="106"/>
      <c r="C1909" s="4"/>
      <c r="D1909" s="150"/>
      <c r="E1909" s="106"/>
      <c r="F1909" s="94"/>
      <c r="G1909" s="150"/>
      <c r="H1909" s="106"/>
      <c r="I1909" s="106"/>
      <c r="J1909" s="8"/>
      <c r="K1909" s="5"/>
      <c r="L1909" s="58"/>
      <c r="M1909" s="59"/>
    </row>
    <row r="1910" spans="1:13">
      <c r="A1910" s="4"/>
      <c r="B1910" s="106"/>
      <c r="C1910" s="4"/>
      <c r="D1910" s="150"/>
      <c r="E1910" s="106"/>
      <c r="F1910" s="94"/>
      <c r="G1910" s="150"/>
      <c r="H1910" s="106"/>
      <c r="I1910" s="106"/>
      <c r="J1910" s="8"/>
      <c r="K1910" s="5"/>
      <c r="L1910" s="58"/>
      <c r="M1910" s="59"/>
    </row>
    <row r="1911" spans="1:13">
      <c r="A1911" s="4"/>
      <c r="B1911" s="106"/>
      <c r="C1911" s="4"/>
      <c r="D1911" s="150"/>
      <c r="E1911" s="106"/>
      <c r="F1911" s="94"/>
      <c r="G1911" s="150"/>
      <c r="H1911" s="106"/>
      <c r="I1911" s="106"/>
      <c r="J1911" s="8"/>
      <c r="K1911" s="5"/>
      <c r="L1911" s="58"/>
      <c r="M1911" s="59"/>
    </row>
    <row r="1912" spans="1:13">
      <c r="A1912" s="4"/>
      <c r="B1912" s="106"/>
      <c r="C1912" s="4"/>
      <c r="D1912" s="150"/>
      <c r="E1912" s="106"/>
      <c r="F1912" s="94"/>
      <c r="G1912" s="150"/>
      <c r="H1912" s="106"/>
      <c r="I1912" s="106"/>
      <c r="J1912" s="8"/>
      <c r="K1912" s="5"/>
      <c r="L1912" s="58"/>
      <c r="M1912" s="59"/>
    </row>
    <row r="1913" spans="1:13">
      <c r="A1913" s="4"/>
      <c r="B1913" s="106"/>
      <c r="C1913" s="4"/>
      <c r="D1913" s="150"/>
      <c r="E1913" s="106"/>
      <c r="F1913" s="94"/>
      <c r="G1913" s="150"/>
      <c r="H1913" s="106"/>
      <c r="I1913" s="106"/>
      <c r="J1913" s="8"/>
      <c r="K1913" s="5"/>
      <c r="L1913" s="58"/>
      <c r="M1913" s="59"/>
    </row>
    <row r="1914" spans="1:13">
      <c r="A1914" s="4"/>
      <c r="B1914" s="106"/>
      <c r="C1914" s="4"/>
      <c r="D1914" s="150"/>
      <c r="E1914" s="106"/>
      <c r="F1914" s="94"/>
      <c r="G1914" s="150"/>
      <c r="H1914" s="106"/>
      <c r="I1914" s="106"/>
      <c r="J1914" s="8"/>
      <c r="K1914" s="5"/>
      <c r="L1914" s="58"/>
      <c r="M1914" s="59"/>
    </row>
    <row r="1915" spans="1:13">
      <c r="A1915" s="4"/>
      <c r="B1915" s="106"/>
      <c r="C1915" s="4"/>
      <c r="D1915" s="150"/>
      <c r="E1915" s="106"/>
      <c r="F1915" s="94"/>
      <c r="G1915" s="150"/>
      <c r="H1915" s="106"/>
      <c r="I1915" s="106"/>
      <c r="J1915" s="8"/>
      <c r="K1915" s="5"/>
      <c r="L1915" s="58"/>
      <c r="M1915" s="59"/>
    </row>
    <row r="1916" spans="1:13">
      <c r="A1916" s="4"/>
      <c r="B1916" s="106"/>
      <c r="C1916" s="4"/>
      <c r="D1916" s="150"/>
      <c r="E1916" s="106"/>
      <c r="F1916" s="94"/>
      <c r="G1916" s="150"/>
      <c r="H1916" s="106"/>
      <c r="I1916" s="106"/>
      <c r="J1916" s="8"/>
      <c r="K1916" s="5"/>
      <c r="L1916" s="58"/>
      <c r="M1916" s="59"/>
    </row>
    <row r="1917" spans="1:13">
      <c r="A1917" s="4"/>
      <c r="B1917" s="106"/>
      <c r="C1917" s="4"/>
      <c r="D1917" s="150"/>
      <c r="E1917" s="106"/>
      <c r="F1917" s="94"/>
      <c r="G1917" s="150"/>
      <c r="H1917" s="106"/>
      <c r="I1917" s="106"/>
      <c r="J1917" s="8"/>
      <c r="K1917" s="5"/>
      <c r="L1917" s="58"/>
      <c r="M1917" s="59"/>
    </row>
    <row r="1918" spans="1:13">
      <c r="A1918" s="4"/>
      <c r="B1918" s="106"/>
      <c r="C1918" s="4"/>
      <c r="D1918" s="150"/>
      <c r="E1918" s="106"/>
      <c r="F1918" s="94"/>
      <c r="G1918" s="150"/>
      <c r="H1918" s="106"/>
      <c r="I1918" s="106"/>
      <c r="J1918" s="8"/>
      <c r="K1918" s="5"/>
      <c r="L1918" s="58"/>
      <c r="M1918" s="59"/>
    </row>
    <row r="1919" spans="1:13">
      <c r="A1919" s="4"/>
      <c r="B1919" s="106"/>
      <c r="C1919" s="4"/>
      <c r="D1919" s="150"/>
      <c r="E1919" s="106"/>
      <c r="F1919" s="94"/>
      <c r="G1919" s="150"/>
      <c r="H1919" s="106"/>
      <c r="I1919" s="106"/>
      <c r="J1919" s="8"/>
      <c r="K1919" s="5"/>
      <c r="L1919" s="58"/>
      <c r="M1919" s="59"/>
    </row>
    <row r="1920" spans="1:13">
      <c r="A1920" s="4"/>
      <c r="B1920" s="106"/>
      <c r="C1920" s="4"/>
      <c r="D1920" s="150"/>
      <c r="E1920" s="106"/>
      <c r="F1920" s="94"/>
      <c r="G1920" s="150"/>
      <c r="H1920" s="106"/>
      <c r="I1920" s="106"/>
      <c r="J1920" s="8"/>
      <c r="K1920" s="5"/>
      <c r="L1920" s="58"/>
      <c r="M1920" s="59"/>
    </row>
    <row r="1921" spans="1:13">
      <c r="A1921" s="4"/>
      <c r="B1921" s="106"/>
      <c r="C1921" s="4"/>
      <c r="D1921" s="150"/>
      <c r="E1921" s="106"/>
      <c r="F1921" s="94"/>
      <c r="G1921" s="150"/>
      <c r="H1921" s="106"/>
      <c r="I1921" s="106"/>
      <c r="J1921" s="8"/>
      <c r="K1921" s="5"/>
      <c r="L1921" s="58"/>
      <c r="M1921" s="59"/>
    </row>
    <row r="1922" spans="1:13">
      <c r="A1922" s="4"/>
      <c r="B1922" s="106"/>
      <c r="C1922" s="4"/>
      <c r="D1922" s="150"/>
      <c r="E1922" s="106"/>
      <c r="F1922" s="94"/>
      <c r="G1922" s="150"/>
      <c r="H1922" s="106"/>
      <c r="I1922" s="106"/>
      <c r="J1922" s="8"/>
      <c r="K1922" s="5"/>
      <c r="L1922" s="58"/>
      <c r="M1922" s="59"/>
    </row>
    <row r="1923" spans="1:13">
      <c r="A1923" s="4"/>
      <c r="B1923" s="106"/>
      <c r="C1923" s="4"/>
      <c r="D1923" s="150"/>
      <c r="E1923" s="106"/>
      <c r="F1923" s="94"/>
      <c r="G1923" s="150"/>
      <c r="H1923" s="106"/>
      <c r="I1923" s="106"/>
      <c r="J1923" s="8"/>
      <c r="K1923" s="5"/>
      <c r="L1923" s="58"/>
      <c r="M1923" s="59"/>
    </row>
    <row r="1924" spans="1:13">
      <c r="A1924" s="4"/>
      <c r="B1924" s="106"/>
      <c r="C1924" s="4"/>
      <c r="D1924" s="150"/>
      <c r="E1924" s="106"/>
      <c r="F1924" s="94"/>
      <c r="G1924" s="150"/>
      <c r="H1924" s="106"/>
      <c r="I1924" s="106"/>
      <c r="J1924" s="8"/>
      <c r="K1924" s="5"/>
      <c r="L1924" s="58"/>
      <c r="M1924" s="59"/>
    </row>
    <row r="1925" spans="1:13">
      <c r="A1925" s="4"/>
      <c r="B1925" s="106"/>
      <c r="C1925" s="4"/>
      <c r="D1925" s="150"/>
      <c r="E1925" s="106"/>
      <c r="F1925" s="94"/>
      <c r="G1925" s="150"/>
      <c r="H1925" s="106"/>
      <c r="I1925" s="106"/>
      <c r="J1925" s="8"/>
      <c r="K1925" s="5"/>
      <c r="L1925" s="58"/>
      <c r="M1925" s="59"/>
    </row>
    <row r="1926" spans="1:13">
      <c r="A1926" s="4"/>
      <c r="B1926" s="106"/>
      <c r="C1926" s="4"/>
      <c r="D1926" s="150"/>
      <c r="E1926" s="106"/>
      <c r="F1926" s="94"/>
      <c r="G1926" s="150"/>
      <c r="H1926" s="106"/>
      <c r="I1926" s="106"/>
      <c r="J1926" s="8"/>
      <c r="K1926" s="5"/>
      <c r="L1926" s="58"/>
      <c r="M1926" s="59"/>
    </row>
    <row r="1927" spans="1:13">
      <c r="A1927" s="4"/>
      <c r="B1927" s="106"/>
      <c r="C1927" s="4"/>
      <c r="D1927" s="150"/>
      <c r="E1927" s="106"/>
      <c r="F1927" s="94"/>
      <c r="G1927" s="150"/>
      <c r="H1927" s="106"/>
      <c r="I1927" s="106"/>
      <c r="J1927" s="8"/>
      <c r="K1927" s="5"/>
      <c r="L1927" s="58"/>
      <c r="M1927" s="59"/>
    </row>
    <row r="1928" spans="1:13">
      <c r="A1928" s="4"/>
      <c r="B1928" s="106"/>
      <c r="C1928" s="4"/>
      <c r="D1928" s="150"/>
      <c r="E1928" s="106"/>
      <c r="F1928" s="94"/>
      <c r="G1928" s="150"/>
      <c r="H1928" s="106"/>
      <c r="I1928" s="106"/>
      <c r="J1928" s="8"/>
      <c r="K1928" s="5"/>
      <c r="L1928" s="58"/>
      <c r="M1928" s="59"/>
    </row>
    <row r="1929" spans="1:13">
      <c r="A1929" s="4"/>
      <c r="B1929" s="106"/>
      <c r="C1929" s="4"/>
      <c r="D1929" s="150"/>
      <c r="E1929" s="106"/>
      <c r="F1929" s="94"/>
      <c r="G1929" s="150"/>
      <c r="H1929" s="106"/>
      <c r="I1929" s="106"/>
      <c r="J1929" s="8"/>
      <c r="K1929" s="5"/>
      <c r="L1929" s="58"/>
      <c r="M1929" s="59"/>
    </row>
    <row r="1930" spans="1:13">
      <c r="A1930" s="4"/>
      <c r="B1930" s="106"/>
      <c r="C1930" s="4"/>
      <c r="D1930" s="150"/>
      <c r="E1930" s="106"/>
      <c r="F1930" s="94"/>
      <c r="G1930" s="150"/>
      <c r="H1930" s="106"/>
      <c r="I1930" s="106"/>
      <c r="J1930" s="8"/>
      <c r="K1930" s="5"/>
      <c r="L1930" s="58"/>
      <c r="M1930" s="59"/>
    </row>
    <row r="1931" spans="1:13">
      <c r="A1931" s="4"/>
      <c r="B1931" s="106"/>
      <c r="C1931" s="4"/>
      <c r="D1931" s="150"/>
      <c r="E1931" s="106"/>
      <c r="F1931" s="94"/>
      <c r="G1931" s="150"/>
      <c r="H1931" s="106"/>
      <c r="I1931" s="106"/>
      <c r="J1931" s="8"/>
      <c r="K1931" s="5"/>
      <c r="L1931" s="58"/>
      <c r="M1931" s="59"/>
    </row>
    <row r="1932" spans="1:13">
      <c r="A1932" s="4"/>
      <c r="B1932" s="106"/>
      <c r="C1932" s="4"/>
      <c r="D1932" s="150"/>
      <c r="E1932" s="106"/>
      <c r="F1932" s="94"/>
      <c r="G1932" s="150"/>
      <c r="H1932" s="106"/>
      <c r="I1932" s="106"/>
      <c r="J1932" s="8"/>
      <c r="K1932" s="5"/>
      <c r="L1932" s="58"/>
      <c r="M1932" s="59"/>
    </row>
    <row r="1933" spans="1:13">
      <c r="A1933" s="4"/>
      <c r="B1933" s="106"/>
      <c r="C1933" s="4"/>
      <c r="D1933" s="150"/>
      <c r="E1933" s="106"/>
      <c r="F1933" s="94"/>
      <c r="G1933" s="150"/>
      <c r="H1933" s="106"/>
      <c r="I1933" s="106"/>
      <c r="J1933" s="8"/>
      <c r="K1933" s="5"/>
      <c r="L1933" s="58"/>
      <c r="M1933" s="59"/>
    </row>
    <row r="1934" spans="1:13">
      <c r="A1934" s="4"/>
      <c r="B1934" s="106"/>
      <c r="C1934" s="4"/>
      <c r="D1934" s="150"/>
      <c r="E1934" s="106"/>
      <c r="F1934" s="94"/>
      <c r="G1934" s="150"/>
      <c r="H1934" s="106"/>
      <c r="I1934" s="106"/>
      <c r="J1934" s="8"/>
      <c r="K1934" s="5"/>
      <c r="L1934" s="58"/>
      <c r="M1934" s="59"/>
    </row>
    <row r="1935" spans="1:13">
      <c r="A1935" s="4"/>
      <c r="B1935" s="106"/>
      <c r="C1935" s="4"/>
      <c r="D1935" s="150"/>
      <c r="E1935" s="106"/>
      <c r="F1935" s="94"/>
      <c r="G1935" s="150"/>
      <c r="H1935" s="106"/>
      <c r="I1935" s="106"/>
      <c r="J1935" s="8"/>
      <c r="K1935" s="5"/>
      <c r="L1935" s="58"/>
      <c r="M1935" s="59"/>
    </row>
    <row r="1936" spans="1:13">
      <c r="A1936" s="4"/>
      <c r="B1936" s="106"/>
      <c r="C1936" s="4"/>
      <c r="D1936" s="150"/>
      <c r="E1936" s="106"/>
      <c r="F1936" s="94"/>
      <c r="G1936" s="150"/>
      <c r="H1936" s="106"/>
      <c r="I1936" s="106"/>
      <c r="J1936" s="8"/>
      <c r="K1936" s="5"/>
      <c r="L1936" s="58"/>
      <c r="M1936" s="59"/>
    </row>
    <row r="1937" spans="1:13">
      <c r="A1937" s="4"/>
      <c r="B1937" s="106"/>
      <c r="C1937" s="4"/>
      <c r="D1937" s="150"/>
      <c r="E1937" s="106"/>
      <c r="F1937" s="94"/>
      <c r="G1937" s="150"/>
      <c r="H1937" s="106"/>
      <c r="I1937" s="106"/>
      <c r="J1937" s="8"/>
      <c r="K1937" s="5"/>
      <c r="L1937" s="58"/>
      <c r="M1937" s="59"/>
    </row>
    <row r="1938" spans="1:13">
      <c r="A1938" s="4"/>
      <c r="B1938" s="106"/>
      <c r="C1938" s="4"/>
      <c r="D1938" s="150"/>
      <c r="E1938" s="106"/>
      <c r="F1938" s="94"/>
      <c r="G1938" s="150"/>
      <c r="H1938" s="106"/>
      <c r="I1938" s="106"/>
      <c r="J1938" s="8"/>
      <c r="K1938" s="5"/>
      <c r="L1938" s="58"/>
      <c r="M1938" s="59"/>
    </row>
    <row r="1939" spans="1:13">
      <c r="A1939" s="4"/>
      <c r="B1939" s="106"/>
      <c r="C1939" s="4"/>
      <c r="D1939" s="150"/>
      <c r="E1939" s="106"/>
      <c r="F1939" s="94"/>
      <c r="G1939" s="150"/>
      <c r="H1939" s="106"/>
      <c r="I1939" s="106"/>
      <c r="J1939" s="8"/>
      <c r="K1939" s="5"/>
      <c r="L1939" s="58"/>
      <c r="M1939" s="59"/>
    </row>
    <row r="1940" spans="1:13">
      <c r="A1940" s="4"/>
      <c r="B1940" s="106"/>
      <c r="C1940" s="4"/>
      <c r="D1940" s="150"/>
      <c r="E1940" s="106"/>
      <c r="F1940" s="94"/>
      <c r="G1940" s="150"/>
      <c r="H1940" s="106"/>
      <c r="I1940" s="106"/>
      <c r="J1940" s="8"/>
      <c r="K1940" s="5"/>
      <c r="L1940" s="58"/>
      <c r="M1940" s="59"/>
    </row>
    <row r="1941" spans="1:13">
      <c r="A1941" s="4"/>
      <c r="B1941" s="106"/>
      <c r="C1941" s="4"/>
      <c r="D1941" s="150"/>
      <c r="E1941" s="106"/>
      <c r="F1941" s="94"/>
      <c r="G1941" s="150"/>
      <c r="H1941" s="106"/>
      <c r="I1941" s="106"/>
      <c r="J1941" s="8"/>
      <c r="K1941" s="5"/>
      <c r="L1941" s="58"/>
      <c r="M1941" s="59"/>
    </row>
    <row r="1942" spans="1:13">
      <c r="A1942" s="4"/>
      <c r="B1942" s="106"/>
      <c r="C1942" s="4"/>
      <c r="D1942" s="150"/>
      <c r="E1942" s="106"/>
      <c r="F1942" s="94"/>
      <c r="G1942" s="150"/>
      <c r="H1942" s="106"/>
      <c r="I1942" s="106"/>
      <c r="J1942" s="8"/>
      <c r="K1942" s="5"/>
      <c r="L1942" s="58"/>
      <c r="M1942" s="59"/>
    </row>
    <row r="1943" spans="1:13">
      <c r="A1943" s="4"/>
      <c r="B1943" s="106"/>
      <c r="C1943" s="4"/>
      <c r="D1943" s="150"/>
      <c r="E1943" s="106"/>
      <c r="F1943" s="94"/>
      <c r="G1943" s="150"/>
      <c r="H1943" s="106"/>
      <c r="I1943" s="106"/>
      <c r="J1943" s="8"/>
      <c r="K1943" s="5"/>
      <c r="L1943" s="58"/>
      <c r="M1943" s="59"/>
    </row>
    <row r="1944" spans="1:13">
      <c r="A1944" s="4"/>
      <c r="B1944" s="106"/>
      <c r="C1944" s="4"/>
      <c r="D1944" s="150"/>
      <c r="E1944" s="106"/>
      <c r="F1944" s="94"/>
      <c r="G1944" s="150"/>
      <c r="H1944" s="106"/>
      <c r="I1944" s="106"/>
      <c r="J1944" s="8"/>
      <c r="K1944" s="5"/>
      <c r="L1944" s="58"/>
      <c r="M1944" s="59"/>
    </row>
    <row r="1945" spans="1:13">
      <c r="A1945" s="4"/>
      <c r="B1945" s="106"/>
      <c r="C1945" s="4"/>
      <c r="D1945" s="150"/>
      <c r="E1945" s="106"/>
      <c r="F1945" s="94"/>
      <c r="G1945" s="150"/>
      <c r="H1945" s="106"/>
      <c r="I1945" s="106"/>
      <c r="J1945" s="8"/>
      <c r="K1945" s="5"/>
      <c r="L1945" s="58"/>
      <c r="M1945" s="59"/>
    </row>
    <row r="1946" spans="1:13">
      <c r="A1946" s="4"/>
      <c r="B1946" s="106"/>
      <c r="C1946" s="4"/>
      <c r="D1946" s="150"/>
      <c r="E1946" s="106"/>
      <c r="F1946" s="94"/>
      <c r="G1946" s="150"/>
      <c r="H1946" s="106"/>
      <c r="I1946" s="106"/>
      <c r="J1946" s="8"/>
      <c r="K1946" s="5"/>
      <c r="L1946" s="58"/>
      <c r="M1946" s="59"/>
    </row>
    <row r="1947" spans="1:13">
      <c r="A1947" s="4"/>
      <c r="B1947" s="106"/>
      <c r="C1947" s="4"/>
      <c r="D1947" s="150"/>
      <c r="E1947" s="106"/>
      <c r="F1947" s="94"/>
      <c r="G1947" s="150"/>
      <c r="H1947" s="106"/>
      <c r="I1947" s="106"/>
      <c r="J1947" s="8"/>
      <c r="K1947" s="5"/>
      <c r="L1947" s="58"/>
      <c r="M1947" s="59"/>
    </row>
    <row r="1948" spans="1:13">
      <c r="A1948" s="4"/>
      <c r="B1948" s="106"/>
      <c r="C1948" s="4"/>
      <c r="D1948" s="150"/>
      <c r="E1948" s="106"/>
      <c r="F1948" s="94"/>
      <c r="G1948" s="150"/>
      <c r="H1948" s="106"/>
      <c r="I1948" s="106"/>
      <c r="J1948" s="8"/>
      <c r="K1948" s="5"/>
      <c r="L1948" s="58"/>
      <c r="M1948" s="59"/>
    </row>
    <row r="1949" spans="1:13">
      <c r="A1949" s="4"/>
      <c r="B1949" s="106"/>
      <c r="C1949" s="4"/>
      <c r="D1949" s="150"/>
      <c r="E1949" s="106"/>
      <c r="F1949" s="94"/>
      <c r="G1949" s="150"/>
      <c r="H1949" s="106"/>
      <c r="I1949" s="106"/>
      <c r="J1949" s="8"/>
      <c r="K1949" s="5"/>
      <c r="L1949" s="58"/>
      <c r="M1949" s="59"/>
    </row>
    <row r="1950" spans="1:13">
      <c r="A1950" s="4"/>
      <c r="B1950" s="106"/>
      <c r="C1950" s="4"/>
      <c r="D1950" s="150"/>
      <c r="E1950" s="106"/>
      <c r="F1950" s="94"/>
      <c r="G1950" s="150"/>
      <c r="H1950" s="106"/>
      <c r="I1950" s="106"/>
      <c r="J1950" s="8"/>
      <c r="K1950" s="5"/>
      <c r="L1950" s="58"/>
      <c r="M1950" s="59"/>
    </row>
    <row r="1951" spans="1:13">
      <c r="A1951" s="4"/>
      <c r="B1951" s="106"/>
      <c r="C1951" s="4"/>
      <c r="D1951" s="150"/>
      <c r="E1951" s="106"/>
      <c r="F1951" s="94"/>
      <c r="G1951" s="150"/>
      <c r="H1951" s="106"/>
      <c r="I1951" s="106"/>
      <c r="J1951" s="8"/>
      <c r="K1951" s="5"/>
      <c r="L1951" s="58"/>
      <c r="M1951" s="59"/>
    </row>
    <row r="1952" spans="1:13">
      <c r="A1952" s="4"/>
      <c r="B1952" s="106"/>
      <c r="C1952" s="4"/>
      <c r="D1952" s="150"/>
      <c r="E1952" s="106"/>
      <c r="F1952" s="94"/>
      <c r="G1952" s="150"/>
      <c r="H1952" s="106"/>
      <c r="I1952" s="106"/>
      <c r="J1952" s="8"/>
      <c r="K1952" s="5"/>
      <c r="L1952" s="58"/>
      <c r="M1952" s="59"/>
    </row>
    <row r="1953" spans="1:13">
      <c r="A1953" s="4"/>
      <c r="B1953" s="106"/>
      <c r="C1953" s="4"/>
      <c r="D1953" s="150"/>
      <c r="E1953" s="106"/>
      <c r="F1953" s="94"/>
      <c r="G1953" s="150"/>
      <c r="H1953" s="106"/>
      <c r="I1953" s="106"/>
      <c r="J1953" s="8"/>
      <c r="K1953" s="5"/>
      <c r="L1953" s="58"/>
      <c r="M1953" s="59"/>
    </row>
    <row r="1954" spans="1:13">
      <c r="A1954" s="4"/>
      <c r="B1954" s="106"/>
      <c r="C1954" s="4"/>
      <c r="D1954" s="150"/>
      <c r="E1954" s="106"/>
      <c r="F1954" s="94"/>
      <c r="G1954" s="150"/>
      <c r="H1954" s="106"/>
      <c r="I1954" s="106"/>
      <c r="J1954" s="8"/>
      <c r="K1954" s="5"/>
      <c r="L1954" s="58"/>
      <c r="M1954" s="59"/>
    </row>
    <row r="1955" spans="1:13">
      <c r="A1955" s="4"/>
      <c r="B1955" s="106"/>
      <c r="C1955" s="4"/>
      <c r="D1955" s="150"/>
      <c r="E1955" s="106"/>
      <c r="F1955" s="94"/>
      <c r="G1955" s="150"/>
      <c r="H1955" s="106"/>
      <c r="I1955" s="106"/>
      <c r="J1955" s="8"/>
      <c r="K1955" s="5"/>
      <c r="L1955" s="58"/>
      <c r="M1955" s="59"/>
    </row>
    <row r="1956" spans="1:13">
      <c r="A1956" s="4"/>
      <c r="B1956" s="106"/>
      <c r="C1956" s="4"/>
      <c r="D1956" s="150"/>
      <c r="E1956" s="106"/>
      <c r="F1956" s="94"/>
      <c r="G1956" s="150"/>
      <c r="H1956" s="106"/>
      <c r="I1956" s="106"/>
      <c r="J1956" s="8"/>
      <c r="K1956" s="5"/>
      <c r="L1956" s="58"/>
      <c r="M1956" s="59"/>
    </row>
    <row r="1957" spans="1:13">
      <c r="A1957" s="4"/>
      <c r="B1957" s="106"/>
      <c r="C1957" s="4"/>
      <c r="D1957" s="150"/>
      <c r="E1957" s="106"/>
      <c r="F1957" s="94"/>
      <c r="G1957" s="150"/>
      <c r="H1957" s="106"/>
      <c r="I1957" s="106"/>
      <c r="J1957" s="8"/>
      <c r="K1957" s="5"/>
      <c r="L1957" s="58"/>
      <c r="M1957" s="59"/>
    </row>
    <row r="1958" spans="1:13">
      <c r="A1958" s="4"/>
      <c r="B1958" s="106"/>
      <c r="C1958" s="4"/>
      <c r="D1958" s="150"/>
      <c r="E1958" s="106"/>
      <c r="F1958" s="94"/>
      <c r="G1958" s="150"/>
      <c r="H1958" s="106"/>
      <c r="I1958" s="106"/>
      <c r="J1958" s="8"/>
      <c r="K1958" s="5"/>
      <c r="L1958" s="58"/>
      <c r="M1958" s="59"/>
    </row>
    <row r="1959" spans="1:13">
      <c r="A1959" s="4"/>
      <c r="B1959" s="106"/>
      <c r="C1959" s="4"/>
      <c r="D1959" s="150"/>
      <c r="E1959" s="106"/>
      <c r="F1959" s="94"/>
      <c r="G1959" s="150"/>
      <c r="H1959" s="106"/>
      <c r="I1959" s="106"/>
      <c r="J1959" s="8"/>
      <c r="K1959" s="5"/>
      <c r="L1959" s="58"/>
      <c r="M1959" s="59"/>
    </row>
    <row r="1960" spans="1:13">
      <c r="A1960" s="4"/>
      <c r="B1960" s="106"/>
      <c r="C1960" s="4"/>
      <c r="D1960" s="150"/>
      <c r="E1960" s="106"/>
      <c r="F1960" s="94"/>
      <c r="G1960" s="150"/>
      <c r="H1960" s="106"/>
      <c r="I1960" s="106"/>
      <c r="J1960" s="8"/>
      <c r="K1960" s="5"/>
      <c r="L1960" s="58"/>
      <c r="M1960" s="59"/>
    </row>
    <row r="1961" spans="1:13">
      <c r="A1961" s="4"/>
      <c r="B1961" s="106"/>
      <c r="C1961" s="4"/>
      <c r="D1961" s="150"/>
      <c r="E1961" s="106"/>
      <c r="F1961" s="94"/>
      <c r="G1961" s="150"/>
      <c r="H1961" s="106"/>
      <c r="I1961" s="106"/>
      <c r="J1961" s="8"/>
      <c r="K1961" s="5"/>
      <c r="L1961" s="58"/>
      <c r="M1961" s="59"/>
    </row>
    <row r="1962" spans="1:13">
      <c r="A1962" s="4"/>
      <c r="B1962" s="106"/>
      <c r="C1962" s="4"/>
      <c r="D1962" s="150"/>
      <c r="E1962" s="106"/>
      <c r="F1962" s="94"/>
      <c r="G1962" s="150"/>
      <c r="H1962" s="106"/>
      <c r="I1962" s="106"/>
      <c r="J1962" s="8"/>
      <c r="K1962" s="5"/>
      <c r="L1962" s="58"/>
      <c r="M1962" s="59"/>
    </row>
    <row r="1963" spans="1:13">
      <c r="A1963" s="4"/>
      <c r="B1963" s="106"/>
      <c r="C1963" s="4"/>
      <c r="D1963" s="150"/>
      <c r="E1963" s="106"/>
      <c r="F1963" s="94"/>
      <c r="G1963" s="150"/>
      <c r="H1963" s="106"/>
      <c r="I1963" s="106"/>
      <c r="J1963" s="8"/>
      <c r="K1963" s="5"/>
      <c r="L1963" s="58"/>
      <c r="M1963" s="59"/>
    </row>
    <row r="1964" spans="1:13">
      <c r="A1964" s="4"/>
      <c r="B1964" s="106"/>
      <c r="C1964" s="4"/>
      <c r="D1964" s="150"/>
      <c r="E1964" s="106"/>
      <c r="F1964" s="94"/>
      <c r="G1964" s="150"/>
      <c r="H1964" s="106"/>
      <c r="I1964" s="106"/>
      <c r="J1964" s="8"/>
      <c r="K1964" s="5"/>
      <c r="L1964" s="58"/>
      <c r="M1964" s="59"/>
    </row>
    <row r="1965" spans="1:13">
      <c r="A1965" s="4"/>
      <c r="B1965" s="106"/>
      <c r="C1965" s="4"/>
      <c r="D1965" s="150"/>
      <c r="E1965" s="106"/>
      <c r="F1965" s="94"/>
      <c r="G1965" s="150"/>
      <c r="H1965" s="106"/>
      <c r="I1965" s="106"/>
      <c r="J1965" s="8"/>
      <c r="K1965" s="5"/>
      <c r="L1965" s="58"/>
      <c r="M1965" s="59"/>
    </row>
    <row r="1966" spans="1:13">
      <c r="A1966" s="4"/>
      <c r="B1966" s="106"/>
      <c r="C1966" s="4"/>
      <c r="D1966" s="150"/>
      <c r="E1966" s="106"/>
      <c r="F1966" s="94"/>
      <c r="G1966" s="150"/>
      <c r="H1966" s="106"/>
      <c r="I1966" s="106"/>
      <c r="J1966" s="8"/>
      <c r="K1966" s="5"/>
      <c r="L1966" s="58"/>
      <c r="M1966" s="59"/>
    </row>
    <row r="1967" spans="1:13">
      <c r="A1967" s="4"/>
      <c r="B1967" s="106"/>
      <c r="C1967" s="4"/>
      <c r="D1967" s="150"/>
      <c r="E1967" s="106"/>
      <c r="F1967" s="94"/>
      <c r="G1967" s="150"/>
      <c r="H1967" s="106"/>
      <c r="I1967" s="106"/>
      <c r="J1967" s="8"/>
      <c r="K1967" s="5"/>
      <c r="L1967" s="58"/>
      <c r="M1967" s="59"/>
    </row>
    <row r="1968" spans="1:13">
      <c r="A1968" s="4"/>
      <c r="B1968" s="106"/>
      <c r="C1968" s="4"/>
      <c r="D1968" s="150"/>
      <c r="E1968" s="106"/>
      <c r="F1968" s="94"/>
      <c r="G1968" s="150"/>
      <c r="H1968" s="106"/>
      <c r="I1968" s="106"/>
      <c r="J1968" s="8"/>
      <c r="K1968" s="5"/>
      <c r="L1968" s="58"/>
      <c r="M1968" s="59"/>
    </row>
    <row r="1969" spans="1:13">
      <c r="A1969" s="4"/>
      <c r="B1969" s="106"/>
      <c r="C1969" s="4"/>
      <c r="D1969" s="150"/>
      <c r="E1969" s="106"/>
      <c r="F1969" s="94"/>
      <c r="G1969" s="150"/>
      <c r="H1969" s="106"/>
      <c r="I1969" s="106"/>
      <c r="J1969" s="8"/>
      <c r="K1969" s="5"/>
      <c r="L1969" s="58"/>
      <c r="M1969" s="59"/>
    </row>
    <row r="1970" spans="1:13">
      <c r="A1970" s="4"/>
      <c r="B1970" s="106"/>
      <c r="C1970" s="4"/>
      <c r="D1970" s="150"/>
      <c r="E1970" s="106"/>
      <c r="F1970" s="94"/>
      <c r="G1970" s="150"/>
      <c r="H1970" s="106"/>
      <c r="I1970" s="106"/>
      <c r="J1970" s="8"/>
      <c r="K1970" s="5"/>
      <c r="L1970" s="58"/>
      <c r="M1970" s="59"/>
    </row>
    <row r="1971" spans="1:13">
      <c r="A1971" s="4"/>
      <c r="B1971" s="106"/>
      <c r="C1971" s="4"/>
      <c r="D1971" s="150"/>
      <c r="E1971" s="106"/>
      <c r="F1971" s="94"/>
      <c r="G1971" s="150"/>
      <c r="H1971" s="106"/>
      <c r="I1971" s="106"/>
      <c r="J1971" s="8"/>
      <c r="K1971" s="5"/>
      <c r="L1971" s="58"/>
      <c r="M1971" s="59"/>
    </row>
    <row r="1972" spans="1:13">
      <c r="A1972" s="4"/>
      <c r="B1972" s="106"/>
      <c r="C1972" s="4"/>
      <c r="D1972" s="150"/>
      <c r="E1972" s="106"/>
      <c r="F1972" s="94"/>
      <c r="G1972" s="150"/>
      <c r="H1972" s="106"/>
      <c r="I1972" s="106"/>
      <c r="J1972" s="8"/>
      <c r="K1972" s="5"/>
      <c r="L1972" s="58"/>
      <c r="M1972" s="59"/>
    </row>
    <row r="1973" spans="1:13">
      <c r="A1973" s="4"/>
      <c r="B1973" s="106"/>
      <c r="C1973" s="4"/>
      <c r="D1973" s="150"/>
      <c r="E1973" s="106"/>
      <c r="F1973" s="94"/>
      <c r="G1973" s="150"/>
      <c r="H1973" s="106"/>
      <c r="I1973" s="106"/>
      <c r="J1973" s="8"/>
      <c r="K1973" s="5"/>
      <c r="L1973" s="58"/>
      <c r="M1973" s="59"/>
    </row>
    <row r="1974" spans="1:13">
      <c r="A1974" s="4"/>
      <c r="B1974" s="106"/>
      <c r="C1974" s="4"/>
      <c r="D1974" s="150"/>
      <c r="E1974" s="106"/>
      <c r="F1974" s="94"/>
      <c r="G1974" s="150"/>
      <c r="H1974" s="106"/>
      <c r="I1974" s="106"/>
      <c r="J1974" s="8"/>
      <c r="K1974" s="5"/>
      <c r="L1974" s="58"/>
      <c r="M1974" s="59"/>
    </row>
    <row r="1975" spans="1:13">
      <c r="A1975" s="4"/>
      <c r="B1975" s="106"/>
      <c r="C1975" s="4"/>
      <c r="D1975" s="150"/>
      <c r="E1975" s="106"/>
      <c r="F1975" s="94"/>
      <c r="G1975" s="150"/>
      <c r="H1975" s="106"/>
      <c r="I1975" s="106"/>
      <c r="J1975" s="8"/>
      <c r="K1975" s="5"/>
      <c r="L1975" s="58"/>
      <c r="M1975" s="59"/>
    </row>
    <row r="1976" spans="1:13">
      <c r="A1976" s="4"/>
      <c r="B1976" s="106"/>
      <c r="C1976" s="4"/>
      <c r="D1976" s="150"/>
      <c r="E1976" s="106"/>
      <c r="F1976" s="94"/>
      <c r="G1976" s="150"/>
      <c r="H1976" s="106"/>
      <c r="I1976" s="106"/>
      <c r="J1976" s="8"/>
      <c r="K1976" s="5"/>
      <c r="L1976" s="58"/>
      <c r="M1976" s="59"/>
    </row>
    <row r="1977" spans="1:13">
      <c r="A1977" s="4"/>
      <c r="B1977" s="106"/>
      <c r="C1977" s="4"/>
      <c r="D1977" s="150"/>
      <c r="E1977" s="106"/>
      <c r="F1977" s="94"/>
      <c r="G1977" s="150"/>
      <c r="H1977" s="106"/>
      <c r="I1977" s="106"/>
      <c r="J1977" s="8"/>
      <c r="K1977" s="5"/>
      <c r="L1977" s="58"/>
      <c r="M1977" s="59"/>
    </row>
    <row r="1978" spans="1:13">
      <c r="A1978" s="4"/>
      <c r="B1978" s="106"/>
      <c r="C1978" s="4"/>
      <c r="D1978" s="150"/>
      <c r="E1978" s="106"/>
      <c r="F1978" s="94"/>
      <c r="G1978" s="150"/>
      <c r="H1978" s="106"/>
      <c r="I1978" s="106"/>
      <c r="J1978" s="8"/>
      <c r="K1978" s="5"/>
      <c r="L1978" s="58"/>
      <c r="M1978" s="59"/>
    </row>
    <row r="1979" spans="1:13">
      <c r="A1979" s="4"/>
      <c r="B1979" s="106"/>
      <c r="C1979" s="4"/>
      <c r="D1979" s="150"/>
      <c r="E1979" s="106"/>
      <c r="F1979" s="94"/>
      <c r="G1979" s="150"/>
      <c r="H1979" s="106"/>
      <c r="I1979" s="106"/>
      <c r="J1979" s="8"/>
      <c r="K1979" s="5"/>
      <c r="L1979" s="58"/>
      <c r="M1979" s="59"/>
    </row>
    <row r="1980" spans="1:13">
      <c r="A1980" s="4"/>
      <c r="B1980" s="106"/>
      <c r="C1980" s="4"/>
      <c r="D1980" s="150"/>
      <c r="E1980" s="106"/>
      <c r="F1980" s="94"/>
      <c r="G1980" s="150"/>
      <c r="H1980" s="106"/>
      <c r="I1980" s="106"/>
      <c r="J1980" s="8"/>
      <c r="K1980" s="5"/>
      <c r="L1980" s="58"/>
      <c r="M1980" s="59"/>
    </row>
    <row r="1981" spans="1:13">
      <c r="A1981" s="4"/>
      <c r="B1981" s="106"/>
      <c r="C1981" s="4"/>
      <c r="D1981" s="150"/>
      <c r="E1981" s="106"/>
      <c r="F1981" s="94"/>
      <c r="G1981" s="150"/>
      <c r="H1981" s="106"/>
      <c r="I1981" s="106"/>
      <c r="J1981" s="8"/>
      <c r="K1981" s="5"/>
      <c r="L1981" s="58"/>
      <c r="M1981" s="59"/>
    </row>
    <row r="1982" spans="1:13">
      <c r="A1982" s="4"/>
      <c r="B1982" s="106"/>
      <c r="C1982" s="4"/>
      <c r="D1982" s="150"/>
      <c r="E1982" s="106"/>
      <c r="F1982" s="94"/>
      <c r="G1982" s="150"/>
      <c r="H1982" s="106"/>
      <c r="I1982" s="106"/>
      <c r="J1982" s="8"/>
      <c r="K1982" s="5"/>
      <c r="L1982" s="58"/>
      <c r="M1982" s="59"/>
    </row>
    <row r="1983" spans="1:13">
      <c r="A1983" s="4"/>
      <c r="B1983" s="106"/>
      <c r="C1983" s="4"/>
      <c r="D1983" s="150"/>
      <c r="E1983" s="106"/>
      <c r="F1983" s="94"/>
      <c r="G1983" s="150"/>
      <c r="H1983" s="106"/>
      <c r="I1983" s="106"/>
      <c r="J1983" s="8"/>
      <c r="K1983" s="5"/>
      <c r="L1983" s="58"/>
      <c r="M1983" s="59"/>
    </row>
    <row r="1984" spans="1:13">
      <c r="A1984" s="4"/>
      <c r="B1984" s="106"/>
      <c r="C1984" s="4"/>
      <c r="D1984" s="150"/>
      <c r="E1984" s="106"/>
      <c r="F1984" s="94"/>
      <c r="G1984" s="150"/>
      <c r="H1984" s="106"/>
      <c r="I1984" s="106"/>
      <c r="J1984" s="8"/>
      <c r="K1984" s="5"/>
      <c r="L1984" s="58"/>
      <c r="M1984" s="59"/>
    </row>
    <row r="1985" spans="1:13">
      <c r="A1985" s="4"/>
      <c r="B1985" s="106"/>
      <c r="C1985" s="4"/>
      <c r="D1985" s="150"/>
      <c r="E1985" s="106"/>
      <c r="F1985" s="94"/>
      <c r="G1985" s="150"/>
      <c r="H1985" s="106"/>
      <c r="I1985" s="106"/>
      <c r="J1985" s="8"/>
      <c r="K1985" s="5"/>
      <c r="L1985" s="58"/>
      <c r="M1985" s="59"/>
    </row>
    <row r="1986" spans="1:13">
      <c r="A1986" s="4"/>
      <c r="B1986" s="106"/>
      <c r="C1986" s="4"/>
      <c r="D1986" s="150"/>
      <c r="E1986" s="106"/>
      <c r="F1986" s="94"/>
      <c r="G1986" s="150"/>
      <c r="H1986" s="106"/>
      <c r="I1986" s="106"/>
      <c r="J1986" s="8"/>
      <c r="K1986" s="5"/>
      <c r="L1986" s="58"/>
      <c r="M1986" s="59"/>
    </row>
    <row r="1987" spans="1:13">
      <c r="A1987" s="4"/>
      <c r="B1987" s="106"/>
      <c r="C1987" s="4"/>
      <c r="D1987" s="150"/>
      <c r="E1987" s="106"/>
      <c r="F1987" s="94"/>
      <c r="G1987" s="150"/>
      <c r="H1987" s="106"/>
      <c r="I1987" s="106"/>
      <c r="J1987" s="8"/>
      <c r="K1987" s="5"/>
      <c r="L1987" s="58"/>
      <c r="M1987" s="59"/>
    </row>
    <row r="1988" spans="1:13">
      <c r="A1988" s="4"/>
      <c r="B1988" s="106"/>
      <c r="C1988" s="4"/>
      <c r="D1988" s="150"/>
      <c r="E1988" s="106"/>
      <c r="F1988" s="94"/>
      <c r="G1988" s="150"/>
      <c r="H1988" s="106"/>
      <c r="I1988" s="106"/>
      <c r="J1988" s="8"/>
      <c r="K1988" s="5"/>
      <c r="L1988" s="58"/>
      <c r="M1988" s="59"/>
    </row>
    <row r="1989" spans="1:13">
      <c r="A1989" s="4"/>
      <c r="B1989" s="106"/>
      <c r="C1989" s="4"/>
      <c r="D1989" s="150"/>
      <c r="E1989" s="106"/>
      <c r="F1989" s="94"/>
      <c r="G1989" s="150"/>
      <c r="H1989" s="106"/>
      <c r="I1989" s="106"/>
      <c r="J1989" s="8"/>
      <c r="K1989" s="5"/>
      <c r="L1989" s="58"/>
      <c r="M1989" s="59"/>
    </row>
    <row r="1990" spans="1:13">
      <c r="A1990" s="4"/>
      <c r="B1990" s="106"/>
      <c r="C1990" s="4"/>
      <c r="D1990" s="150"/>
      <c r="E1990" s="106"/>
      <c r="F1990" s="94"/>
      <c r="G1990" s="150"/>
      <c r="H1990" s="106"/>
      <c r="I1990" s="106"/>
      <c r="J1990" s="8"/>
      <c r="K1990" s="5"/>
      <c r="L1990" s="58"/>
      <c r="M1990" s="59"/>
    </row>
    <row r="1991" spans="1:13">
      <c r="A1991" s="4"/>
      <c r="B1991" s="106"/>
      <c r="C1991" s="4"/>
      <c r="D1991" s="150"/>
      <c r="E1991" s="106"/>
      <c r="F1991" s="94"/>
      <c r="G1991" s="150"/>
      <c r="H1991" s="106"/>
      <c r="I1991" s="106"/>
      <c r="J1991" s="8"/>
      <c r="K1991" s="5"/>
      <c r="L1991" s="58"/>
      <c r="M1991" s="59"/>
    </row>
    <row r="1992" spans="1:13">
      <c r="A1992" s="4"/>
      <c r="B1992" s="106"/>
      <c r="C1992" s="4"/>
      <c r="D1992" s="150"/>
      <c r="E1992" s="106"/>
      <c r="F1992" s="94"/>
      <c r="G1992" s="150"/>
      <c r="H1992" s="106"/>
      <c r="I1992" s="106"/>
      <c r="J1992" s="8"/>
      <c r="K1992" s="5"/>
      <c r="L1992" s="58"/>
      <c r="M1992" s="59"/>
    </row>
    <row r="1993" spans="1:13">
      <c r="A1993" s="4"/>
      <c r="B1993" s="106"/>
      <c r="C1993" s="4"/>
      <c r="D1993" s="150"/>
      <c r="E1993" s="106"/>
      <c r="F1993" s="94"/>
      <c r="G1993" s="150"/>
      <c r="H1993" s="106"/>
      <c r="I1993" s="106"/>
      <c r="J1993" s="8"/>
      <c r="K1993" s="5"/>
      <c r="L1993" s="58"/>
      <c r="M1993" s="59"/>
    </row>
    <row r="1994" spans="1:13">
      <c r="A1994" s="4"/>
      <c r="B1994" s="106"/>
      <c r="C1994" s="4"/>
      <c r="D1994" s="150"/>
      <c r="E1994" s="106"/>
      <c r="F1994" s="94"/>
      <c r="G1994" s="150"/>
      <c r="H1994" s="106"/>
      <c r="I1994" s="106"/>
      <c r="J1994" s="8"/>
      <c r="K1994" s="5"/>
      <c r="L1994" s="58"/>
      <c r="M1994" s="59"/>
    </row>
    <row r="1995" spans="1:13">
      <c r="A1995" s="4"/>
      <c r="B1995" s="106"/>
      <c r="C1995" s="4"/>
      <c r="D1995" s="150"/>
      <c r="E1995" s="106"/>
      <c r="F1995" s="94"/>
      <c r="G1995" s="150"/>
      <c r="H1995" s="106"/>
      <c r="I1995" s="106"/>
      <c r="J1995" s="8"/>
      <c r="K1995" s="5"/>
      <c r="L1995" s="58"/>
      <c r="M1995" s="59"/>
    </row>
    <row r="1996" spans="1:13">
      <c r="A1996" s="4"/>
      <c r="B1996" s="106"/>
      <c r="C1996" s="4"/>
      <c r="D1996" s="150"/>
      <c r="E1996" s="106"/>
      <c r="F1996" s="94"/>
      <c r="G1996" s="150"/>
      <c r="H1996" s="106"/>
      <c r="I1996" s="106"/>
      <c r="J1996" s="8"/>
      <c r="K1996" s="5"/>
      <c r="L1996" s="58"/>
      <c r="M1996" s="59"/>
    </row>
    <row r="1997" spans="1:13">
      <c r="A1997" s="4"/>
      <c r="B1997" s="106"/>
      <c r="C1997" s="4"/>
      <c r="D1997" s="150"/>
      <c r="E1997" s="106"/>
      <c r="F1997" s="94"/>
      <c r="G1997" s="150"/>
      <c r="H1997" s="106"/>
      <c r="I1997" s="106"/>
      <c r="J1997" s="8"/>
      <c r="K1997" s="5"/>
      <c r="L1997" s="58"/>
      <c r="M1997" s="59"/>
    </row>
    <row r="1998" spans="1:13">
      <c r="A1998" s="4"/>
      <c r="B1998" s="106"/>
      <c r="C1998" s="4"/>
      <c r="D1998" s="150"/>
      <c r="E1998" s="106"/>
      <c r="F1998" s="94"/>
      <c r="G1998" s="150"/>
      <c r="H1998" s="106"/>
      <c r="I1998" s="106"/>
      <c r="J1998" s="8"/>
      <c r="K1998" s="5"/>
      <c r="L1998" s="58"/>
      <c r="M1998" s="59"/>
    </row>
    <row r="1999" spans="1:13">
      <c r="A1999" s="4"/>
      <c r="B1999" s="106"/>
      <c r="C1999" s="4"/>
      <c r="D1999" s="150"/>
      <c r="E1999" s="106"/>
      <c r="F1999" s="94"/>
      <c r="G1999" s="150"/>
      <c r="H1999" s="106"/>
      <c r="I1999" s="106"/>
      <c r="J1999" s="8"/>
      <c r="K1999" s="5"/>
      <c r="L1999" s="58"/>
      <c r="M1999" s="59"/>
    </row>
    <row r="2000" spans="1:13">
      <c r="A2000" s="4"/>
      <c r="B2000" s="106"/>
      <c r="C2000" s="4"/>
      <c r="D2000" s="150"/>
      <c r="E2000" s="106"/>
      <c r="F2000" s="94"/>
      <c r="G2000" s="150"/>
      <c r="H2000" s="106"/>
      <c r="I2000" s="106"/>
      <c r="J2000" s="8"/>
      <c r="K2000" s="5"/>
      <c r="L2000" s="58"/>
      <c r="M2000" s="59"/>
    </row>
    <row r="2001" spans="1:13">
      <c r="A2001" s="4"/>
      <c r="B2001" s="106"/>
      <c r="C2001" s="4"/>
      <c r="D2001" s="150"/>
      <c r="E2001" s="106"/>
      <c r="F2001" s="94"/>
      <c r="G2001" s="150"/>
      <c r="H2001" s="106"/>
      <c r="I2001" s="106"/>
      <c r="J2001" s="8"/>
      <c r="K2001" s="5"/>
      <c r="L2001" s="58"/>
      <c r="M2001" s="59"/>
    </row>
    <row r="2002" spans="1:13">
      <c r="A2002" s="4"/>
      <c r="B2002" s="106"/>
      <c r="C2002" s="4"/>
      <c r="D2002" s="150"/>
      <c r="E2002" s="106"/>
      <c r="F2002" s="94"/>
      <c r="G2002" s="150"/>
      <c r="H2002" s="106"/>
      <c r="I2002" s="106"/>
      <c r="J2002" s="8"/>
      <c r="K2002" s="5"/>
      <c r="L2002" s="58"/>
      <c r="M2002" s="59"/>
    </row>
    <row r="2003" spans="1:13">
      <c r="A2003" s="4"/>
      <c r="B2003" s="106"/>
      <c r="C2003" s="4"/>
      <c r="D2003" s="150"/>
      <c r="E2003" s="106"/>
      <c r="F2003" s="94"/>
      <c r="G2003" s="150"/>
      <c r="H2003" s="106"/>
      <c r="I2003" s="106"/>
      <c r="J2003" s="8"/>
      <c r="K2003" s="5"/>
      <c r="L2003" s="58"/>
      <c r="M2003" s="59"/>
    </row>
    <row r="2004" spans="1:13">
      <c r="A2004" s="4"/>
      <c r="B2004" s="106"/>
      <c r="C2004" s="4"/>
      <c r="D2004" s="150"/>
      <c r="E2004" s="106"/>
      <c r="F2004" s="94"/>
      <c r="G2004" s="150"/>
      <c r="H2004" s="106"/>
      <c r="I2004" s="106"/>
      <c r="J2004" s="8"/>
      <c r="K2004" s="5"/>
      <c r="L2004" s="58"/>
      <c r="M2004" s="59"/>
    </row>
    <row r="2005" spans="1:13">
      <c r="A2005" s="4"/>
      <c r="B2005" s="106"/>
      <c r="C2005" s="4"/>
      <c r="D2005" s="150"/>
      <c r="E2005" s="106"/>
      <c r="F2005" s="94"/>
      <c r="G2005" s="150"/>
      <c r="H2005" s="106"/>
      <c r="I2005" s="106"/>
      <c r="J2005" s="8"/>
      <c r="K2005" s="5"/>
      <c r="L2005" s="58"/>
      <c r="M2005" s="59"/>
    </row>
    <row r="2006" spans="1:13">
      <c r="A2006" s="4"/>
      <c r="B2006" s="106"/>
      <c r="C2006" s="4"/>
      <c r="D2006" s="150"/>
      <c r="E2006" s="106"/>
      <c r="F2006" s="94"/>
      <c r="G2006" s="150"/>
      <c r="H2006" s="106"/>
      <c r="I2006" s="106"/>
      <c r="J2006" s="8"/>
      <c r="K2006" s="5"/>
      <c r="L2006" s="58"/>
      <c r="M2006" s="59"/>
    </row>
    <row r="2007" spans="1:13">
      <c r="A2007" s="4"/>
      <c r="B2007" s="106"/>
      <c r="C2007" s="4"/>
      <c r="D2007" s="150"/>
      <c r="E2007" s="106"/>
      <c r="F2007" s="94"/>
      <c r="G2007" s="150"/>
      <c r="H2007" s="106"/>
      <c r="I2007" s="106"/>
      <c r="J2007" s="8"/>
      <c r="K2007" s="5"/>
      <c r="L2007" s="58"/>
      <c r="M2007" s="59"/>
    </row>
    <row r="2008" spans="1:13">
      <c r="A2008" s="4"/>
      <c r="B2008" s="106"/>
      <c r="C2008" s="4"/>
      <c r="D2008" s="150"/>
      <c r="E2008" s="106"/>
      <c r="F2008" s="94"/>
      <c r="G2008" s="150"/>
      <c r="H2008" s="106"/>
      <c r="I2008" s="106"/>
      <c r="J2008" s="8"/>
      <c r="K2008" s="5"/>
      <c r="L2008" s="58"/>
      <c r="M2008" s="59"/>
    </row>
    <row r="2009" spans="1:13">
      <c r="A2009" s="4"/>
      <c r="B2009" s="106"/>
      <c r="C2009" s="4"/>
      <c r="D2009" s="150"/>
      <c r="E2009" s="106"/>
      <c r="F2009" s="94"/>
      <c r="G2009" s="150"/>
      <c r="H2009" s="106"/>
      <c r="I2009" s="106"/>
      <c r="J2009" s="8"/>
      <c r="K2009" s="5"/>
      <c r="L2009" s="58"/>
      <c r="M2009" s="59"/>
    </row>
    <row r="2010" spans="1:13">
      <c r="A2010" s="4"/>
      <c r="B2010" s="106"/>
      <c r="C2010" s="4"/>
      <c r="D2010" s="150"/>
      <c r="E2010" s="106"/>
      <c r="F2010" s="94"/>
      <c r="G2010" s="150"/>
      <c r="H2010" s="106"/>
      <c r="I2010" s="106"/>
      <c r="J2010" s="8"/>
      <c r="K2010" s="5"/>
      <c r="L2010" s="58"/>
      <c r="M2010" s="59"/>
    </row>
    <row r="2011" spans="1:13">
      <c r="A2011" s="4"/>
      <c r="B2011" s="106"/>
      <c r="C2011" s="4"/>
      <c r="D2011" s="150"/>
      <c r="E2011" s="106"/>
      <c r="F2011" s="94"/>
      <c r="G2011" s="150"/>
      <c r="H2011" s="106"/>
      <c r="I2011" s="106"/>
      <c r="J2011" s="8"/>
      <c r="K2011" s="5"/>
      <c r="L2011" s="58"/>
      <c r="M2011" s="59"/>
    </row>
    <row r="2012" spans="1:13">
      <c r="A2012" s="4"/>
      <c r="B2012" s="106"/>
      <c r="C2012" s="4"/>
      <c r="D2012" s="150"/>
      <c r="E2012" s="106"/>
      <c r="F2012" s="94"/>
      <c r="G2012" s="150"/>
      <c r="H2012" s="106"/>
      <c r="I2012" s="106"/>
      <c r="J2012" s="8"/>
      <c r="K2012" s="5"/>
      <c r="L2012" s="58"/>
      <c r="M2012" s="59"/>
    </row>
    <row r="2013" spans="1:13">
      <c r="A2013" s="4"/>
      <c r="B2013" s="106"/>
      <c r="C2013" s="4"/>
      <c r="D2013" s="150"/>
      <c r="E2013" s="106"/>
      <c r="F2013" s="94"/>
      <c r="G2013" s="150"/>
      <c r="H2013" s="106"/>
      <c r="I2013" s="106"/>
      <c r="J2013" s="8"/>
      <c r="K2013" s="5"/>
      <c r="L2013" s="8"/>
      <c r="M2013" s="5"/>
    </row>
    <row r="2014" spans="1:13">
      <c r="A2014" s="4"/>
      <c r="B2014" s="106"/>
      <c r="C2014" s="4"/>
      <c r="D2014" s="150"/>
      <c r="E2014" s="106"/>
      <c r="F2014" s="94"/>
      <c r="G2014" s="150"/>
      <c r="H2014" s="106"/>
      <c r="I2014" s="106"/>
      <c r="J2014" s="8"/>
      <c r="K2014" s="5"/>
      <c r="L2014" s="8"/>
      <c r="M2014" s="5"/>
    </row>
    <row r="2015" spans="1:13">
      <c r="A2015" s="4"/>
      <c r="B2015" s="106"/>
      <c r="C2015" s="4"/>
      <c r="D2015" s="150"/>
      <c r="E2015" s="106"/>
      <c r="F2015" s="94"/>
      <c r="G2015" s="150"/>
      <c r="H2015" s="106"/>
      <c r="I2015" s="106"/>
      <c r="J2015" s="8"/>
      <c r="K2015" s="5"/>
      <c r="L2015" s="8"/>
      <c r="M2015" s="5"/>
    </row>
    <row r="2016" spans="1:13">
      <c r="A2016" s="4"/>
      <c r="B2016" s="106"/>
      <c r="C2016" s="4"/>
      <c r="D2016" s="150"/>
      <c r="E2016" s="106"/>
      <c r="F2016" s="94"/>
      <c r="G2016" s="150"/>
      <c r="H2016" s="106"/>
      <c r="I2016" s="106"/>
      <c r="J2016" s="8"/>
      <c r="K2016" s="5"/>
      <c r="L2016" s="8"/>
      <c r="M2016" s="5"/>
    </row>
    <row r="2017" spans="1:13">
      <c r="A2017" s="4"/>
      <c r="B2017" s="106"/>
      <c r="C2017" s="4"/>
      <c r="D2017" s="150"/>
      <c r="E2017" s="106"/>
      <c r="F2017" s="94"/>
      <c r="G2017" s="150"/>
      <c r="H2017" s="106"/>
      <c r="I2017" s="106"/>
      <c r="J2017" s="8"/>
      <c r="K2017" s="5"/>
      <c r="L2017" s="8"/>
      <c r="M2017" s="5"/>
    </row>
    <row r="2018" spans="1:13">
      <c r="A2018" s="4"/>
      <c r="B2018" s="106"/>
      <c r="C2018" s="4"/>
      <c r="D2018" s="150"/>
      <c r="E2018" s="106"/>
      <c r="F2018" s="94"/>
      <c r="G2018" s="150"/>
      <c r="H2018" s="106"/>
      <c r="I2018" s="106"/>
      <c r="J2018" s="8"/>
      <c r="K2018" s="5"/>
      <c r="L2018" s="8"/>
      <c r="M2018" s="5"/>
    </row>
    <row r="2019" spans="1:13">
      <c r="A2019" s="4"/>
      <c r="B2019" s="106"/>
      <c r="C2019" s="4"/>
      <c r="D2019" s="150"/>
      <c r="E2019" s="106"/>
      <c r="F2019" s="94"/>
      <c r="G2019" s="150"/>
      <c r="H2019" s="106"/>
      <c r="I2019" s="106"/>
      <c r="J2019" s="8"/>
      <c r="K2019" s="5"/>
      <c r="L2019" s="8"/>
      <c r="M2019" s="5"/>
    </row>
    <row r="2020" spans="1:13">
      <c r="A2020" s="4"/>
      <c r="B2020" s="106"/>
      <c r="C2020" s="4"/>
      <c r="D2020" s="150"/>
      <c r="E2020" s="106"/>
      <c r="F2020" s="94"/>
      <c r="G2020" s="150"/>
      <c r="H2020" s="106"/>
      <c r="I2020" s="106"/>
      <c r="J2020" s="8"/>
      <c r="K2020" s="5"/>
      <c r="L2020" s="8"/>
      <c r="M2020" s="5"/>
    </row>
    <row r="2021" spans="1:13">
      <c r="A2021" s="4"/>
      <c r="B2021" s="106"/>
      <c r="C2021" s="4"/>
      <c r="D2021" s="150"/>
      <c r="E2021" s="106"/>
      <c r="F2021" s="94"/>
      <c r="G2021" s="150"/>
      <c r="H2021" s="106"/>
      <c r="I2021" s="106"/>
      <c r="J2021" s="8"/>
      <c r="K2021" s="5"/>
      <c r="L2021" s="8"/>
      <c r="M2021" s="5"/>
    </row>
    <row r="2022" spans="1:13">
      <c r="A2022" s="4"/>
      <c r="B2022" s="106"/>
      <c r="C2022" s="4"/>
      <c r="D2022" s="150"/>
      <c r="E2022" s="106"/>
      <c r="F2022" s="94"/>
      <c r="G2022" s="150"/>
      <c r="H2022" s="106"/>
      <c r="I2022" s="106"/>
      <c r="J2022" s="8"/>
      <c r="K2022" s="5"/>
      <c r="L2022" s="8"/>
      <c r="M2022" s="5"/>
    </row>
    <row r="2023" spans="1:13">
      <c r="A2023" s="4"/>
      <c r="B2023" s="106"/>
      <c r="C2023" s="4"/>
      <c r="D2023" s="150"/>
      <c r="E2023" s="106"/>
      <c r="F2023" s="94"/>
      <c r="G2023" s="150"/>
      <c r="H2023" s="106"/>
      <c r="I2023" s="106"/>
      <c r="J2023" s="8"/>
      <c r="K2023" s="5"/>
      <c r="L2023" s="8"/>
      <c r="M2023" s="5"/>
    </row>
    <row r="2024" spans="1:13">
      <c r="A2024" s="4"/>
      <c r="B2024" s="106"/>
      <c r="C2024" s="4"/>
      <c r="D2024" s="150"/>
      <c r="E2024" s="106"/>
      <c r="F2024" s="94"/>
      <c r="G2024" s="150"/>
      <c r="H2024" s="106"/>
      <c r="I2024" s="106"/>
      <c r="J2024" s="8"/>
      <c r="K2024" s="5"/>
      <c r="L2024" s="8"/>
      <c r="M2024" s="5"/>
    </row>
    <row r="2025" spans="1:13">
      <c r="A2025" s="4"/>
      <c r="B2025" s="106"/>
      <c r="C2025" s="4"/>
      <c r="D2025" s="150"/>
      <c r="E2025" s="106"/>
      <c r="F2025" s="94"/>
      <c r="G2025" s="150"/>
      <c r="H2025" s="106"/>
      <c r="I2025" s="106"/>
      <c r="J2025" s="8"/>
      <c r="K2025" s="5"/>
      <c r="L2025" s="8"/>
      <c r="M2025" s="5"/>
    </row>
    <row r="2026" spans="1:13">
      <c r="A2026" s="4"/>
      <c r="B2026" s="106"/>
      <c r="C2026" s="4"/>
      <c r="D2026" s="150"/>
      <c r="E2026" s="106"/>
      <c r="F2026" s="94"/>
      <c r="G2026" s="150"/>
      <c r="H2026" s="106"/>
      <c r="I2026" s="106"/>
      <c r="J2026" s="8"/>
      <c r="K2026" s="5"/>
      <c r="L2026" s="8"/>
      <c r="M2026" s="5"/>
    </row>
    <row r="2027" spans="1:13">
      <c r="A2027" s="4"/>
      <c r="B2027" s="106"/>
      <c r="C2027" s="4"/>
      <c r="D2027" s="150"/>
      <c r="E2027" s="106"/>
      <c r="F2027" s="94"/>
      <c r="G2027" s="150"/>
      <c r="H2027" s="106"/>
      <c r="I2027" s="106"/>
      <c r="J2027" s="8"/>
      <c r="K2027" s="5"/>
      <c r="L2027" s="8"/>
      <c r="M2027" s="5"/>
    </row>
    <row r="2028" spans="1:13">
      <c r="A2028" s="4"/>
      <c r="B2028" s="106"/>
      <c r="C2028" s="4"/>
      <c r="D2028" s="150"/>
      <c r="E2028" s="106"/>
      <c r="F2028" s="94"/>
      <c r="G2028" s="150"/>
      <c r="H2028" s="106"/>
      <c r="I2028" s="106"/>
      <c r="J2028" s="8"/>
      <c r="K2028" s="5"/>
      <c r="L2028" s="8"/>
      <c r="M2028" s="5"/>
    </row>
    <row r="2029" spans="1:13">
      <c r="A2029" s="4"/>
      <c r="B2029" s="106"/>
      <c r="C2029" s="4"/>
      <c r="D2029" s="150"/>
      <c r="E2029" s="106"/>
      <c r="F2029" s="94"/>
      <c r="G2029" s="150"/>
      <c r="H2029" s="106"/>
      <c r="I2029" s="106"/>
      <c r="J2029" s="8"/>
      <c r="K2029" s="5"/>
      <c r="L2029" s="8"/>
      <c r="M2029" s="5"/>
    </row>
    <row r="2030" spans="1:13">
      <c r="A2030" s="4"/>
      <c r="B2030" s="106"/>
      <c r="C2030" s="4"/>
      <c r="D2030" s="150"/>
      <c r="E2030" s="106"/>
      <c r="F2030" s="94"/>
      <c r="G2030" s="150"/>
      <c r="H2030" s="106"/>
      <c r="I2030" s="106"/>
      <c r="J2030" s="8"/>
      <c r="K2030" s="5"/>
      <c r="L2030" s="8"/>
      <c r="M2030" s="5"/>
    </row>
    <row r="2031" spans="1:13">
      <c r="A2031" s="4"/>
      <c r="B2031" s="106"/>
      <c r="C2031" s="4"/>
      <c r="D2031" s="150"/>
      <c r="E2031" s="106"/>
      <c r="F2031" s="94"/>
      <c r="G2031" s="150"/>
      <c r="H2031" s="106"/>
      <c r="I2031" s="106"/>
      <c r="J2031" s="8"/>
      <c r="K2031" s="5"/>
      <c r="L2031" s="8"/>
      <c r="M2031" s="5"/>
    </row>
    <row r="2032" spans="1:13">
      <c r="A2032" s="4"/>
      <c r="B2032" s="106"/>
      <c r="C2032" s="4"/>
      <c r="D2032" s="150"/>
      <c r="E2032" s="106"/>
      <c r="F2032" s="94"/>
      <c r="G2032" s="150"/>
      <c r="H2032" s="106"/>
      <c r="I2032" s="106"/>
      <c r="J2032" s="8"/>
      <c r="K2032" s="5"/>
      <c r="L2032" s="8"/>
      <c r="M2032" s="5"/>
    </row>
    <row r="2033" spans="1:13">
      <c r="A2033" s="4"/>
      <c r="B2033" s="106"/>
      <c r="C2033" s="4"/>
      <c r="D2033" s="150"/>
      <c r="E2033" s="106"/>
      <c r="F2033" s="94"/>
      <c r="G2033" s="150"/>
      <c r="H2033" s="106"/>
      <c r="I2033" s="106"/>
      <c r="J2033" s="8"/>
      <c r="K2033" s="5"/>
      <c r="L2033" s="8"/>
      <c r="M2033" s="5"/>
    </row>
    <row r="2034" spans="1:13">
      <c r="A2034" s="4"/>
      <c r="B2034" s="106"/>
      <c r="C2034" s="4"/>
      <c r="D2034" s="150"/>
      <c r="E2034" s="106"/>
      <c r="F2034" s="94"/>
      <c r="G2034" s="150"/>
      <c r="H2034" s="106"/>
      <c r="I2034" s="106"/>
      <c r="J2034" s="8"/>
      <c r="K2034" s="5"/>
      <c r="L2034" s="8"/>
      <c r="M2034" s="5"/>
    </row>
    <row r="2035" spans="1:13">
      <c r="A2035" s="4"/>
      <c r="B2035" s="106"/>
      <c r="C2035" s="4"/>
      <c r="D2035" s="150"/>
      <c r="E2035" s="106"/>
      <c r="F2035" s="94"/>
      <c r="G2035" s="150"/>
      <c r="H2035" s="106"/>
      <c r="I2035" s="106"/>
      <c r="J2035" s="8"/>
      <c r="K2035" s="5"/>
      <c r="L2035" s="8"/>
      <c r="M2035" s="5"/>
    </row>
    <row r="2036" spans="1:13">
      <c r="A2036" s="4"/>
      <c r="B2036" s="106"/>
      <c r="C2036" s="4"/>
      <c r="D2036" s="150"/>
      <c r="E2036" s="106"/>
      <c r="F2036" s="94"/>
      <c r="G2036" s="150"/>
      <c r="H2036" s="106"/>
      <c r="I2036" s="106"/>
      <c r="J2036" s="8"/>
      <c r="K2036" s="5"/>
      <c r="L2036" s="8"/>
      <c r="M2036" s="5"/>
    </row>
    <row r="2037" spans="1:13">
      <c r="A2037" s="4"/>
      <c r="B2037" s="106"/>
      <c r="C2037" s="4"/>
      <c r="D2037" s="150"/>
      <c r="E2037" s="106"/>
      <c r="F2037" s="94"/>
      <c r="G2037" s="150"/>
      <c r="H2037" s="106"/>
      <c r="I2037" s="106"/>
      <c r="J2037" s="8"/>
      <c r="K2037" s="5"/>
      <c r="L2037" s="8"/>
      <c r="M2037" s="5"/>
    </row>
    <row r="2038" spans="1:13">
      <c r="A2038" s="4"/>
      <c r="B2038" s="106"/>
      <c r="C2038" s="4"/>
      <c r="D2038" s="150"/>
      <c r="E2038" s="106"/>
      <c r="F2038" s="94"/>
      <c r="G2038" s="150"/>
      <c r="H2038" s="106"/>
      <c r="I2038" s="106"/>
      <c r="J2038" s="8"/>
      <c r="K2038" s="5"/>
      <c r="L2038" s="8"/>
      <c r="M2038" s="5"/>
    </row>
    <row r="2039" spans="1:13">
      <c r="A2039" s="4"/>
      <c r="B2039" s="106"/>
      <c r="C2039" s="4"/>
      <c r="D2039" s="150"/>
      <c r="E2039" s="106"/>
      <c r="F2039" s="94"/>
      <c r="G2039" s="150"/>
      <c r="H2039" s="106"/>
      <c r="I2039" s="106"/>
      <c r="J2039" s="8"/>
      <c r="K2039" s="5"/>
      <c r="L2039" s="8"/>
      <c r="M2039" s="5"/>
    </row>
    <row r="2040" spans="1:13">
      <c r="A2040" s="4"/>
      <c r="B2040" s="106"/>
      <c r="C2040" s="4"/>
      <c r="D2040" s="150"/>
      <c r="E2040" s="106"/>
      <c r="F2040" s="94"/>
      <c r="G2040" s="150"/>
      <c r="H2040" s="106"/>
      <c r="I2040" s="106"/>
      <c r="J2040" s="8"/>
      <c r="K2040" s="5"/>
      <c r="L2040" s="8"/>
      <c r="M2040" s="5"/>
    </row>
    <row r="2041" spans="1:13">
      <c r="A2041" s="4"/>
      <c r="B2041" s="106"/>
      <c r="C2041" s="4"/>
      <c r="D2041" s="150"/>
      <c r="E2041" s="106"/>
      <c r="F2041" s="94"/>
      <c r="G2041" s="150"/>
      <c r="H2041" s="106"/>
      <c r="I2041" s="106"/>
      <c r="J2041" s="8"/>
      <c r="K2041" s="5"/>
      <c r="L2041" s="8"/>
      <c r="M2041" s="5"/>
    </row>
    <row r="2042" spans="1:13">
      <c r="A2042" s="4"/>
      <c r="B2042" s="106"/>
      <c r="C2042" s="4"/>
      <c r="D2042" s="150"/>
      <c r="E2042" s="106"/>
      <c r="F2042" s="94"/>
      <c r="G2042" s="150"/>
      <c r="H2042" s="106"/>
      <c r="I2042" s="106"/>
      <c r="J2042" s="8"/>
      <c r="K2042" s="5"/>
      <c r="L2042" s="8"/>
      <c r="M2042" s="5"/>
    </row>
    <row r="2043" spans="1:13">
      <c r="A2043" s="4"/>
      <c r="B2043" s="106"/>
      <c r="C2043" s="4"/>
      <c r="D2043" s="150"/>
      <c r="E2043" s="106"/>
      <c r="F2043" s="94"/>
      <c r="G2043" s="150"/>
      <c r="H2043" s="106"/>
      <c r="I2043" s="106"/>
      <c r="J2043" s="8"/>
      <c r="K2043" s="5"/>
      <c r="L2043" s="8"/>
      <c r="M2043" s="5"/>
    </row>
    <row r="2044" spans="1:13">
      <c r="A2044" s="4"/>
      <c r="B2044" s="106"/>
      <c r="C2044" s="4"/>
      <c r="D2044" s="150"/>
      <c r="E2044" s="106"/>
      <c r="F2044" s="94"/>
      <c r="G2044" s="150"/>
      <c r="H2044" s="106"/>
      <c r="I2044" s="106"/>
      <c r="J2044" s="8"/>
      <c r="K2044" s="5"/>
      <c r="L2044" s="8"/>
      <c r="M2044" s="5"/>
    </row>
    <row r="2045" spans="1:13">
      <c r="A2045" s="4"/>
      <c r="B2045" s="106"/>
      <c r="C2045" s="4"/>
      <c r="D2045" s="150"/>
      <c r="E2045" s="106"/>
      <c r="F2045" s="94"/>
      <c r="G2045" s="150"/>
      <c r="H2045" s="106"/>
      <c r="I2045" s="106"/>
      <c r="J2045" s="8"/>
      <c r="K2045" s="5"/>
      <c r="L2045" s="8"/>
      <c r="M2045" s="5"/>
    </row>
    <row r="2046" spans="1:13">
      <c r="A2046" s="4"/>
      <c r="B2046" s="106"/>
      <c r="C2046" s="4"/>
      <c r="D2046" s="150"/>
      <c r="E2046" s="106"/>
      <c r="F2046" s="94"/>
      <c r="G2046" s="150"/>
      <c r="H2046" s="106"/>
      <c r="I2046" s="106"/>
      <c r="J2046" s="8"/>
      <c r="K2046" s="5"/>
      <c r="L2046" s="8"/>
      <c r="M2046" s="5"/>
    </row>
    <row r="2047" spans="1:13">
      <c r="A2047" s="4"/>
      <c r="B2047" s="106"/>
      <c r="C2047" s="4"/>
      <c r="D2047" s="150"/>
      <c r="E2047" s="106"/>
      <c r="F2047" s="94"/>
      <c r="G2047" s="150"/>
      <c r="H2047" s="106"/>
      <c r="I2047" s="106"/>
      <c r="J2047" s="8"/>
      <c r="K2047" s="5"/>
      <c r="L2047" s="8"/>
      <c r="M2047" s="5"/>
    </row>
    <row r="2048" spans="1:13">
      <c r="A2048" s="4"/>
      <c r="B2048" s="106"/>
      <c r="C2048" s="4"/>
      <c r="D2048" s="150"/>
      <c r="E2048" s="106"/>
      <c r="F2048" s="94"/>
      <c r="G2048" s="150"/>
      <c r="H2048" s="106"/>
      <c r="I2048" s="106"/>
      <c r="J2048" s="8"/>
      <c r="K2048" s="5"/>
      <c r="L2048" s="8"/>
      <c r="M2048" s="5"/>
    </row>
    <row r="2049" spans="1:13">
      <c r="A2049" s="4"/>
      <c r="B2049" s="106"/>
      <c r="C2049" s="4"/>
      <c r="D2049" s="150"/>
      <c r="E2049" s="106"/>
      <c r="F2049" s="94"/>
      <c r="G2049" s="150"/>
      <c r="H2049" s="106"/>
      <c r="I2049" s="106"/>
      <c r="J2049" s="8"/>
      <c r="K2049" s="5"/>
      <c r="L2049" s="8"/>
      <c r="M2049" s="5"/>
    </row>
    <row r="2050" spans="1:13">
      <c r="A2050" s="4"/>
      <c r="B2050" s="106"/>
      <c r="C2050" s="4"/>
      <c r="D2050" s="150"/>
      <c r="E2050" s="106"/>
      <c r="F2050" s="94"/>
      <c r="G2050" s="150"/>
      <c r="H2050" s="106"/>
      <c r="I2050" s="106"/>
      <c r="J2050" s="8"/>
      <c r="K2050" s="5"/>
      <c r="L2050" s="8"/>
      <c r="M2050" s="5"/>
    </row>
    <row r="2051" spans="1:13">
      <c r="A2051" s="4"/>
      <c r="B2051" s="106"/>
      <c r="C2051" s="4"/>
      <c r="D2051" s="150"/>
      <c r="E2051" s="106"/>
      <c r="F2051" s="94"/>
      <c r="G2051" s="150"/>
      <c r="H2051" s="106"/>
      <c r="I2051" s="106"/>
      <c r="J2051" s="8"/>
      <c r="K2051" s="5"/>
      <c r="L2051" s="8"/>
      <c r="M2051" s="5"/>
    </row>
    <row r="2052" spans="1:13">
      <c r="A2052" s="4"/>
      <c r="B2052" s="106"/>
      <c r="C2052" s="4"/>
      <c r="D2052" s="150"/>
      <c r="E2052" s="106"/>
      <c r="F2052" s="94"/>
      <c r="G2052" s="150"/>
      <c r="H2052" s="106"/>
      <c r="I2052" s="106"/>
      <c r="J2052" s="8"/>
      <c r="K2052" s="5"/>
      <c r="L2052" s="8"/>
      <c r="M2052" s="5"/>
    </row>
    <row r="2053" spans="1:13">
      <c r="A2053" s="4"/>
      <c r="B2053" s="106"/>
      <c r="C2053" s="4"/>
      <c r="D2053" s="150"/>
      <c r="E2053" s="106"/>
      <c r="F2053" s="94"/>
      <c r="G2053" s="150"/>
      <c r="H2053" s="106"/>
      <c r="I2053" s="106"/>
      <c r="J2053" s="8"/>
      <c r="K2053" s="5"/>
      <c r="L2053" s="8"/>
      <c r="M2053" s="5"/>
    </row>
    <row r="2054" spans="1:13">
      <c r="A2054" s="4"/>
      <c r="B2054" s="106"/>
      <c r="C2054" s="4"/>
      <c r="D2054" s="150"/>
      <c r="E2054" s="106"/>
      <c r="F2054" s="94"/>
      <c r="G2054" s="150"/>
      <c r="H2054" s="106"/>
      <c r="I2054" s="106"/>
      <c r="J2054" s="8"/>
      <c r="K2054" s="5"/>
      <c r="L2054" s="8"/>
      <c r="M2054" s="5"/>
    </row>
    <row r="2055" spans="1:13">
      <c r="A2055" s="4"/>
      <c r="B2055" s="106"/>
      <c r="C2055" s="4"/>
      <c r="D2055" s="150"/>
      <c r="E2055" s="106"/>
      <c r="F2055" s="94"/>
      <c r="G2055" s="150"/>
      <c r="H2055" s="106"/>
      <c r="I2055" s="106"/>
      <c r="J2055" s="8"/>
      <c r="K2055" s="5"/>
      <c r="L2055" s="8"/>
      <c r="M2055" s="5"/>
    </row>
    <row r="2056" spans="1:13">
      <c r="A2056" s="4"/>
      <c r="B2056" s="106"/>
      <c r="C2056" s="4"/>
      <c r="D2056" s="150"/>
      <c r="E2056" s="106"/>
      <c r="F2056" s="94"/>
      <c r="G2056" s="150"/>
      <c r="H2056" s="106"/>
      <c r="I2056" s="106"/>
      <c r="J2056" s="8"/>
      <c r="K2056" s="5"/>
      <c r="L2056" s="8"/>
      <c r="M2056" s="5"/>
    </row>
    <row r="2057" spans="1:13">
      <c r="A2057" s="4"/>
      <c r="B2057" s="106"/>
      <c r="C2057" s="4"/>
      <c r="D2057" s="150"/>
      <c r="E2057" s="106"/>
      <c r="F2057" s="94"/>
      <c r="G2057" s="150"/>
      <c r="H2057" s="106"/>
      <c r="I2057" s="106"/>
      <c r="J2057" s="8"/>
      <c r="K2057" s="5"/>
      <c r="L2057" s="8"/>
      <c r="M2057" s="5"/>
    </row>
    <row r="2058" spans="1:13">
      <c r="A2058" s="4"/>
      <c r="B2058" s="106"/>
      <c r="C2058" s="4"/>
      <c r="D2058" s="150"/>
      <c r="E2058" s="106"/>
      <c r="F2058" s="94"/>
      <c r="G2058" s="150"/>
      <c r="H2058" s="106"/>
      <c r="I2058" s="106"/>
      <c r="J2058" s="8"/>
      <c r="K2058" s="5"/>
      <c r="L2058" s="8"/>
      <c r="M2058" s="5"/>
    </row>
    <row r="2059" spans="1:13">
      <c r="A2059" s="4"/>
      <c r="B2059" s="106"/>
      <c r="C2059" s="4"/>
      <c r="D2059" s="150"/>
      <c r="E2059" s="106"/>
      <c r="F2059" s="94"/>
      <c r="G2059" s="150"/>
      <c r="H2059" s="106"/>
      <c r="I2059" s="106"/>
      <c r="J2059" s="8"/>
      <c r="K2059" s="5"/>
      <c r="L2059" s="8"/>
      <c r="M2059" s="5"/>
    </row>
    <row r="2060" spans="1:13">
      <c r="A2060" s="4"/>
      <c r="B2060" s="106"/>
      <c r="C2060" s="4"/>
      <c r="D2060" s="150"/>
      <c r="E2060" s="106"/>
      <c r="F2060" s="94"/>
      <c r="G2060" s="150"/>
      <c r="H2060" s="106"/>
      <c r="I2060" s="106"/>
      <c r="J2060" s="8"/>
      <c r="K2060" s="5"/>
      <c r="L2060" s="8"/>
      <c r="M2060" s="5"/>
    </row>
    <row r="2061" spans="1:13">
      <c r="A2061" s="4"/>
      <c r="B2061" s="106"/>
      <c r="C2061" s="4"/>
      <c r="D2061" s="150"/>
      <c r="E2061" s="106"/>
      <c r="F2061" s="94"/>
      <c r="G2061" s="150"/>
      <c r="H2061" s="106"/>
      <c r="I2061" s="106"/>
      <c r="J2061" s="8"/>
      <c r="K2061" s="5"/>
      <c r="L2061" s="8"/>
      <c r="M2061" s="5"/>
    </row>
    <row r="2062" spans="1:13">
      <c r="A2062" s="4"/>
      <c r="B2062" s="106"/>
      <c r="C2062" s="4"/>
      <c r="D2062" s="150"/>
      <c r="E2062" s="106"/>
      <c r="F2062" s="94"/>
      <c r="G2062" s="150"/>
      <c r="H2062" s="106"/>
      <c r="I2062" s="106"/>
      <c r="J2062" s="8"/>
      <c r="K2062" s="5"/>
      <c r="L2062" s="8"/>
      <c r="M2062" s="5"/>
    </row>
    <row r="2063" spans="1:13">
      <c r="A2063" s="4"/>
      <c r="B2063" s="106"/>
      <c r="C2063" s="4"/>
      <c r="D2063" s="150"/>
      <c r="E2063" s="106"/>
      <c r="F2063" s="94"/>
      <c r="G2063" s="150"/>
      <c r="H2063" s="106"/>
      <c r="I2063" s="106"/>
      <c r="J2063" s="8"/>
      <c r="K2063" s="5"/>
      <c r="L2063" s="8"/>
      <c r="M2063" s="5"/>
    </row>
    <row r="2064" spans="1:13">
      <c r="A2064" s="4"/>
      <c r="B2064" s="106"/>
      <c r="C2064" s="4"/>
      <c r="D2064" s="150"/>
      <c r="E2064" s="106"/>
      <c r="F2064" s="94"/>
      <c r="G2064" s="150"/>
      <c r="H2064" s="106"/>
      <c r="I2064" s="106"/>
      <c r="J2064" s="8"/>
      <c r="K2064" s="5"/>
      <c r="L2064" s="8"/>
      <c r="M2064" s="5"/>
    </row>
    <row r="2065" spans="1:13">
      <c r="A2065" s="4"/>
      <c r="B2065" s="106"/>
      <c r="C2065" s="4"/>
      <c r="D2065" s="150"/>
      <c r="E2065" s="106"/>
      <c r="F2065" s="94"/>
      <c r="G2065" s="150"/>
      <c r="H2065" s="106"/>
      <c r="I2065" s="106"/>
      <c r="J2065" s="8"/>
      <c r="K2065" s="5"/>
      <c r="L2065" s="8"/>
      <c r="M2065" s="5"/>
    </row>
    <row r="2066" spans="1:13">
      <c r="A2066" s="4"/>
      <c r="B2066" s="106"/>
      <c r="C2066" s="4"/>
      <c r="D2066" s="150"/>
      <c r="E2066" s="106"/>
      <c r="F2066" s="94"/>
      <c r="G2066" s="150"/>
      <c r="H2066" s="106"/>
      <c r="I2066" s="106"/>
      <c r="J2066" s="8"/>
      <c r="K2066" s="5"/>
      <c r="L2066" s="8"/>
      <c r="M2066" s="5"/>
    </row>
    <row r="2067" spans="1:13">
      <c r="A2067" s="4"/>
      <c r="B2067" s="106"/>
      <c r="C2067" s="4"/>
      <c r="D2067" s="150"/>
      <c r="E2067" s="106"/>
      <c r="F2067" s="94"/>
      <c r="G2067" s="150"/>
      <c r="H2067" s="106"/>
      <c r="I2067" s="106"/>
      <c r="J2067" s="8"/>
      <c r="K2067" s="5"/>
      <c r="L2067" s="8"/>
      <c r="M2067" s="5"/>
    </row>
    <row r="2068" spans="1:13">
      <c r="A2068" s="4"/>
      <c r="B2068" s="106"/>
      <c r="C2068" s="4"/>
      <c r="D2068" s="150"/>
      <c r="E2068" s="106"/>
      <c r="F2068" s="94"/>
      <c r="G2068" s="150"/>
      <c r="H2068" s="106"/>
      <c r="I2068" s="106"/>
      <c r="J2068" s="8"/>
      <c r="K2068" s="5"/>
      <c r="L2068" s="8"/>
      <c r="M2068" s="5"/>
    </row>
    <row r="2069" spans="1:13">
      <c r="A2069" s="4"/>
      <c r="B2069" s="106"/>
      <c r="C2069" s="4"/>
      <c r="D2069" s="150"/>
      <c r="E2069" s="106"/>
      <c r="F2069" s="94"/>
      <c r="G2069" s="150"/>
      <c r="H2069" s="106"/>
      <c r="I2069" s="106"/>
      <c r="J2069" s="8"/>
      <c r="K2069" s="5"/>
      <c r="L2069" s="8"/>
      <c r="M2069" s="5"/>
    </row>
    <row r="2070" spans="1:13">
      <c r="A2070" s="4"/>
      <c r="B2070" s="106"/>
      <c r="C2070" s="4"/>
      <c r="D2070" s="150"/>
      <c r="E2070" s="106"/>
      <c r="F2070" s="94"/>
      <c r="G2070" s="150"/>
      <c r="H2070" s="106"/>
      <c r="I2070" s="106"/>
      <c r="J2070" s="8"/>
      <c r="K2070" s="5"/>
      <c r="L2070" s="8"/>
      <c r="M2070" s="5"/>
    </row>
    <row r="2071" spans="1:13">
      <c r="A2071" s="4"/>
      <c r="B2071" s="106"/>
      <c r="C2071" s="4"/>
      <c r="D2071" s="150"/>
      <c r="E2071" s="106"/>
      <c r="F2071" s="94"/>
      <c r="G2071" s="150"/>
      <c r="H2071" s="106"/>
      <c r="I2071" s="106"/>
      <c r="J2071" s="8"/>
      <c r="K2071" s="5"/>
      <c r="L2071" s="8"/>
      <c r="M2071" s="5"/>
    </row>
    <row r="2072" spans="1:13">
      <c r="A2072" s="4"/>
      <c r="B2072" s="106"/>
      <c r="C2072" s="4"/>
      <c r="D2072" s="150"/>
      <c r="E2072" s="106"/>
      <c r="F2072" s="94"/>
      <c r="G2072" s="150"/>
      <c r="H2072" s="106"/>
      <c r="I2072" s="106"/>
      <c r="J2072" s="8"/>
      <c r="K2072" s="5"/>
      <c r="L2072" s="8"/>
      <c r="M2072" s="5"/>
    </row>
    <row r="2073" spans="1:13">
      <c r="A2073" s="4"/>
      <c r="B2073" s="106"/>
      <c r="C2073" s="4"/>
      <c r="D2073" s="150"/>
      <c r="E2073" s="106"/>
      <c r="F2073" s="94"/>
      <c r="G2073" s="150"/>
      <c r="H2073" s="106"/>
      <c r="I2073" s="106"/>
      <c r="J2073" s="8"/>
      <c r="K2073" s="5"/>
      <c r="L2073" s="8"/>
      <c r="M2073" s="5"/>
    </row>
    <row r="2074" spans="1:13">
      <c r="A2074" s="4"/>
      <c r="B2074" s="106"/>
      <c r="C2074" s="4"/>
      <c r="D2074" s="150"/>
      <c r="E2074" s="106"/>
      <c r="F2074" s="94"/>
      <c r="G2074" s="150"/>
      <c r="H2074" s="106"/>
      <c r="I2074" s="106"/>
      <c r="J2074" s="8"/>
      <c r="K2074" s="5"/>
      <c r="L2074" s="8"/>
      <c r="M2074" s="5"/>
    </row>
    <row r="2075" spans="1:13">
      <c r="A2075" s="4"/>
      <c r="B2075" s="106"/>
      <c r="C2075" s="4"/>
      <c r="D2075" s="150"/>
      <c r="E2075" s="106"/>
      <c r="F2075" s="94"/>
      <c r="G2075" s="150"/>
      <c r="H2075" s="106"/>
      <c r="I2075" s="106"/>
      <c r="J2075" s="8"/>
      <c r="K2075" s="5"/>
      <c r="L2075" s="8"/>
      <c r="M2075" s="5"/>
    </row>
    <row r="2076" spans="1:13">
      <c r="A2076" s="4"/>
      <c r="B2076" s="106"/>
      <c r="C2076" s="4"/>
      <c r="D2076" s="150"/>
      <c r="E2076" s="106"/>
      <c r="F2076" s="94"/>
      <c r="G2076" s="150"/>
      <c r="H2076" s="106"/>
      <c r="I2076" s="106"/>
      <c r="J2076" s="8"/>
      <c r="K2076" s="5"/>
      <c r="L2076" s="8"/>
      <c r="M2076" s="5"/>
    </row>
    <row r="2077" spans="1:13">
      <c r="A2077" s="4"/>
      <c r="B2077" s="106"/>
      <c r="C2077" s="4"/>
      <c r="D2077" s="150"/>
      <c r="E2077" s="106"/>
      <c r="F2077" s="94"/>
      <c r="G2077" s="150"/>
      <c r="H2077" s="106"/>
      <c r="I2077" s="106"/>
      <c r="J2077" s="8"/>
      <c r="K2077" s="5"/>
      <c r="L2077" s="8"/>
      <c r="M2077" s="5"/>
    </row>
    <row r="2078" spans="1:13">
      <c r="A2078" s="4"/>
      <c r="B2078" s="106"/>
      <c r="C2078" s="4"/>
      <c r="D2078" s="150"/>
      <c r="E2078" s="106"/>
      <c r="F2078" s="94"/>
      <c r="G2078" s="150"/>
      <c r="H2078" s="106"/>
      <c r="I2078" s="106"/>
      <c r="J2078" s="8"/>
      <c r="K2078" s="5"/>
      <c r="L2078" s="8"/>
      <c r="M2078" s="5"/>
    </row>
    <row r="2079" spans="1:13">
      <c r="A2079" s="4"/>
      <c r="B2079" s="106"/>
      <c r="C2079" s="4"/>
      <c r="D2079" s="150"/>
      <c r="E2079" s="106"/>
      <c r="F2079" s="94"/>
      <c r="G2079" s="150"/>
      <c r="H2079" s="106"/>
      <c r="I2079" s="106"/>
      <c r="J2079" s="8"/>
      <c r="K2079" s="5"/>
      <c r="L2079" s="8"/>
      <c r="M2079" s="5"/>
    </row>
    <row r="2080" spans="1:13">
      <c r="A2080" s="4"/>
      <c r="B2080" s="106"/>
      <c r="C2080" s="4"/>
      <c r="D2080" s="150"/>
      <c r="E2080" s="106"/>
      <c r="F2080" s="94"/>
      <c r="G2080" s="150"/>
      <c r="H2080" s="106"/>
      <c r="I2080" s="106"/>
      <c r="J2080" s="8"/>
      <c r="K2080" s="5"/>
      <c r="L2080" s="8"/>
      <c r="M2080" s="5"/>
    </row>
    <row r="2081" spans="1:13">
      <c r="A2081" s="4"/>
      <c r="B2081" s="106"/>
      <c r="C2081" s="4"/>
      <c r="D2081" s="150"/>
      <c r="E2081" s="106"/>
      <c r="F2081" s="94"/>
      <c r="G2081" s="150"/>
      <c r="H2081" s="106"/>
      <c r="I2081" s="106"/>
      <c r="J2081" s="8"/>
      <c r="K2081" s="5"/>
      <c r="L2081" s="8"/>
      <c r="M2081" s="5"/>
    </row>
    <row r="2082" spans="1:13">
      <c r="A2082" s="4"/>
      <c r="B2082" s="106"/>
      <c r="C2082" s="4"/>
      <c r="D2082" s="150"/>
      <c r="E2082" s="106"/>
      <c r="F2082" s="94"/>
      <c r="G2082" s="150"/>
      <c r="H2082" s="106"/>
      <c r="I2082" s="106"/>
      <c r="J2082" s="8"/>
      <c r="K2082" s="5"/>
      <c r="L2082" s="8"/>
      <c r="M2082" s="5"/>
    </row>
    <row r="2083" spans="1:13">
      <c r="A2083" s="4"/>
      <c r="B2083" s="106"/>
      <c r="C2083" s="4"/>
      <c r="D2083" s="150"/>
      <c r="E2083" s="106"/>
      <c r="F2083" s="94"/>
      <c r="G2083" s="150"/>
      <c r="H2083" s="106"/>
      <c r="I2083" s="106"/>
      <c r="J2083" s="8"/>
      <c r="K2083" s="5"/>
      <c r="L2083" s="8"/>
      <c r="M2083" s="5"/>
    </row>
    <row r="2084" spans="1:13">
      <c r="A2084" s="4"/>
      <c r="B2084" s="106"/>
      <c r="C2084" s="4"/>
      <c r="D2084" s="150"/>
      <c r="E2084" s="106"/>
      <c r="F2084" s="94"/>
      <c r="G2084" s="150"/>
      <c r="H2084" s="106"/>
      <c r="I2084" s="106"/>
      <c r="J2084" s="8"/>
      <c r="K2084" s="5"/>
      <c r="L2084" s="8"/>
      <c r="M2084" s="5"/>
    </row>
    <row r="2085" spans="1:13">
      <c r="A2085" s="4"/>
      <c r="B2085" s="106"/>
      <c r="C2085" s="4"/>
      <c r="D2085" s="150"/>
      <c r="E2085" s="106"/>
      <c r="F2085" s="94"/>
      <c r="G2085" s="150"/>
      <c r="H2085" s="106"/>
      <c r="I2085" s="106"/>
      <c r="J2085" s="8"/>
      <c r="K2085" s="5"/>
      <c r="L2085" s="8"/>
      <c r="M2085" s="5"/>
    </row>
    <row r="2086" spans="1:13">
      <c r="A2086" s="4"/>
      <c r="B2086" s="106"/>
      <c r="C2086" s="4"/>
      <c r="D2086" s="150"/>
      <c r="E2086" s="106"/>
      <c r="F2086" s="94"/>
      <c r="G2086" s="150"/>
      <c r="H2086" s="106"/>
      <c r="I2086" s="106"/>
      <c r="J2086" s="8"/>
      <c r="K2086" s="5"/>
      <c r="L2086" s="8"/>
      <c r="M2086" s="5"/>
    </row>
    <row r="2087" spans="1:13">
      <c r="A2087" s="4"/>
      <c r="B2087" s="106"/>
      <c r="C2087" s="4"/>
      <c r="D2087" s="150"/>
      <c r="E2087" s="106"/>
      <c r="F2087" s="94"/>
      <c r="G2087" s="150"/>
      <c r="H2087" s="106"/>
      <c r="I2087" s="106"/>
      <c r="J2087" s="8"/>
      <c r="K2087" s="5"/>
      <c r="L2087" s="8"/>
      <c r="M2087" s="5"/>
    </row>
    <row r="2088" spans="1:13">
      <c r="A2088" s="4"/>
      <c r="B2088" s="106"/>
      <c r="C2088" s="4"/>
      <c r="D2088" s="150"/>
      <c r="E2088" s="106"/>
      <c r="F2088" s="94"/>
      <c r="G2088" s="150"/>
      <c r="H2088" s="106"/>
      <c r="I2088" s="106"/>
      <c r="J2088" s="8"/>
      <c r="K2088" s="5"/>
      <c r="L2088" s="8"/>
      <c r="M2088" s="5"/>
    </row>
    <row r="2089" spans="1:13">
      <c r="A2089" s="4"/>
      <c r="B2089" s="106"/>
      <c r="C2089" s="4"/>
      <c r="D2089" s="150"/>
      <c r="E2089" s="106"/>
      <c r="F2089" s="94"/>
      <c r="G2089" s="150"/>
      <c r="H2089" s="106"/>
      <c r="I2089" s="106"/>
      <c r="J2089" s="8"/>
      <c r="K2089" s="5"/>
      <c r="L2089" s="8"/>
      <c r="M2089" s="5"/>
    </row>
    <row r="2090" spans="1:13">
      <c r="A2090" s="4"/>
      <c r="B2090" s="106"/>
      <c r="C2090" s="4"/>
      <c r="D2090" s="150"/>
      <c r="E2090" s="106"/>
      <c r="F2090" s="94"/>
      <c r="G2090" s="150"/>
      <c r="H2090" s="106"/>
      <c r="I2090" s="106"/>
      <c r="J2090" s="8"/>
      <c r="K2090" s="5"/>
      <c r="L2090" s="8"/>
      <c r="M2090" s="5"/>
    </row>
    <row r="2091" spans="1:13">
      <c r="A2091" s="4"/>
      <c r="B2091" s="106"/>
      <c r="C2091" s="4"/>
      <c r="D2091" s="150"/>
      <c r="E2091" s="106"/>
      <c r="F2091" s="94"/>
      <c r="G2091" s="150"/>
      <c r="H2091" s="106"/>
      <c r="I2091" s="106"/>
      <c r="J2091" s="8"/>
      <c r="K2091" s="5"/>
      <c r="L2091" s="8"/>
      <c r="M2091" s="5"/>
    </row>
    <row r="2092" spans="1:13">
      <c r="A2092" s="4"/>
      <c r="B2092" s="106"/>
      <c r="C2092" s="4"/>
      <c r="D2092" s="150"/>
      <c r="E2092" s="106"/>
      <c r="F2092" s="94"/>
      <c r="G2092" s="150"/>
      <c r="H2092" s="106"/>
      <c r="I2092" s="106"/>
      <c r="J2092" s="8"/>
      <c r="K2092" s="5"/>
      <c r="L2092" s="8"/>
      <c r="M2092" s="5"/>
    </row>
    <row r="2093" spans="1:13">
      <c r="A2093" s="4"/>
      <c r="B2093" s="106"/>
      <c r="C2093" s="4"/>
      <c r="D2093" s="150"/>
      <c r="E2093" s="106"/>
      <c r="F2093" s="94"/>
      <c r="G2093" s="150"/>
      <c r="H2093" s="106"/>
      <c r="I2093" s="106"/>
      <c r="J2093" s="8"/>
      <c r="K2093" s="5"/>
      <c r="L2093" s="8"/>
      <c r="M2093" s="5"/>
    </row>
    <row r="2094" spans="1:13">
      <c r="A2094" s="4"/>
      <c r="B2094" s="106"/>
      <c r="C2094" s="4"/>
      <c r="D2094" s="150"/>
      <c r="E2094" s="106"/>
      <c r="F2094" s="94"/>
      <c r="G2094" s="150"/>
      <c r="H2094" s="106"/>
      <c r="I2094" s="106"/>
      <c r="J2094" s="8"/>
      <c r="K2094" s="5"/>
      <c r="L2094" s="8"/>
      <c r="M2094" s="5"/>
    </row>
    <row r="2095" spans="1:13">
      <c r="A2095" s="4"/>
      <c r="B2095" s="106"/>
      <c r="C2095" s="4"/>
      <c r="D2095" s="150"/>
      <c r="E2095" s="106"/>
      <c r="F2095" s="94"/>
      <c r="G2095" s="150"/>
      <c r="H2095" s="106"/>
      <c r="I2095" s="106"/>
      <c r="J2095" s="8"/>
      <c r="K2095" s="5"/>
      <c r="L2095" s="8"/>
      <c r="M2095" s="5"/>
    </row>
    <row r="2096" spans="1:13">
      <c r="A2096" s="4"/>
      <c r="B2096" s="106"/>
      <c r="C2096" s="4"/>
      <c r="D2096" s="150"/>
      <c r="E2096" s="106"/>
      <c r="F2096" s="94"/>
      <c r="G2096" s="150"/>
      <c r="H2096" s="106"/>
      <c r="I2096" s="106"/>
      <c r="J2096" s="8"/>
      <c r="K2096" s="5"/>
      <c r="L2096" s="8"/>
      <c r="M2096" s="5"/>
    </row>
    <row r="2097" spans="1:13">
      <c r="A2097" s="4"/>
      <c r="B2097" s="106"/>
      <c r="C2097" s="4"/>
      <c r="D2097" s="150"/>
      <c r="E2097" s="106"/>
      <c r="F2097" s="94"/>
      <c r="G2097" s="150"/>
      <c r="H2097" s="106"/>
      <c r="I2097" s="106"/>
      <c r="J2097" s="8"/>
      <c r="K2097" s="5"/>
      <c r="L2097" s="8"/>
      <c r="M2097" s="5"/>
    </row>
    <row r="2098" spans="1:13">
      <c r="A2098" s="4"/>
      <c r="B2098" s="106"/>
      <c r="C2098" s="4"/>
      <c r="D2098" s="150"/>
      <c r="E2098" s="106"/>
      <c r="F2098" s="94"/>
      <c r="G2098" s="150"/>
      <c r="H2098" s="106"/>
      <c r="I2098" s="106"/>
      <c r="J2098" s="8"/>
      <c r="K2098" s="5"/>
      <c r="L2098" s="8"/>
      <c r="M2098" s="5"/>
    </row>
    <row r="2099" spans="1:13">
      <c r="A2099" s="4"/>
      <c r="B2099" s="106"/>
      <c r="C2099" s="4"/>
      <c r="D2099" s="150"/>
      <c r="E2099" s="106"/>
      <c r="F2099" s="94"/>
      <c r="G2099" s="150"/>
      <c r="H2099" s="106"/>
      <c r="I2099" s="106"/>
      <c r="J2099" s="8"/>
      <c r="K2099" s="5"/>
      <c r="L2099" s="8"/>
      <c r="M2099" s="5"/>
    </row>
    <row r="2100" spans="1:13">
      <c r="A2100" s="4"/>
      <c r="B2100" s="106"/>
      <c r="C2100" s="4"/>
      <c r="D2100" s="150"/>
      <c r="E2100" s="106"/>
      <c r="F2100" s="94"/>
      <c r="G2100" s="150"/>
      <c r="H2100" s="106"/>
      <c r="I2100" s="106"/>
      <c r="J2100" s="8"/>
      <c r="K2100" s="5"/>
      <c r="L2100" s="8"/>
      <c r="M2100" s="5"/>
    </row>
    <row r="2101" spans="1:13">
      <c r="A2101" s="4"/>
      <c r="B2101" s="106"/>
      <c r="C2101" s="4"/>
      <c r="D2101" s="150"/>
      <c r="E2101" s="106"/>
      <c r="F2101" s="94"/>
      <c r="G2101" s="150"/>
      <c r="H2101" s="106"/>
      <c r="I2101" s="106"/>
      <c r="J2101" s="8"/>
      <c r="K2101" s="5"/>
      <c r="L2101" s="8"/>
      <c r="M2101" s="5"/>
    </row>
    <row r="2102" spans="1:13">
      <c r="A2102" s="4"/>
      <c r="B2102" s="106"/>
      <c r="C2102" s="4"/>
      <c r="D2102" s="150"/>
      <c r="E2102" s="106"/>
      <c r="F2102" s="94"/>
      <c r="G2102" s="150"/>
      <c r="H2102" s="106"/>
      <c r="I2102" s="106"/>
      <c r="J2102" s="8"/>
      <c r="K2102" s="5"/>
      <c r="L2102" s="8"/>
      <c r="M2102" s="5"/>
    </row>
    <row r="2103" spans="1:13">
      <c r="A2103" s="4"/>
      <c r="B2103" s="106"/>
      <c r="C2103" s="4"/>
      <c r="D2103" s="150"/>
      <c r="E2103" s="106"/>
      <c r="F2103" s="94"/>
      <c r="G2103" s="150"/>
      <c r="H2103" s="106"/>
      <c r="I2103" s="106"/>
      <c r="J2103" s="8"/>
      <c r="K2103" s="5"/>
      <c r="L2103" s="8"/>
      <c r="M2103" s="5"/>
    </row>
    <row r="2104" spans="1:13">
      <c r="A2104" s="4"/>
      <c r="B2104" s="106"/>
      <c r="C2104" s="4"/>
      <c r="D2104" s="150"/>
      <c r="E2104" s="106"/>
      <c r="F2104" s="94"/>
      <c r="G2104" s="150"/>
      <c r="H2104" s="106"/>
      <c r="I2104" s="106"/>
      <c r="J2104" s="8"/>
      <c r="K2104" s="5"/>
      <c r="L2104" s="8"/>
      <c r="M2104" s="5"/>
    </row>
    <row r="2105" spans="1:13">
      <c r="A2105" s="4"/>
      <c r="B2105" s="106"/>
      <c r="C2105" s="4"/>
      <c r="D2105" s="150"/>
      <c r="E2105" s="106"/>
      <c r="F2105" s="94"/>
      <c r="G2105" s="150"/>
      <c r="H2105" s="106"/>
      <c r="I2105" s="106"/>
      <c r="J2105" s="8"/>
      <c r="K2105" s="5"/>
      <c r="L2105" s="8"/>
      <c r="M2105" s="5"/>
    </row>
    <row r="2106" spans="1:13">
      <c r="A2106" s="4"/>
      <c r="B2106" s="106"/>
      <c r="C2106" s="4"/>
      <c r="D2106" s="150"/>
      <c r="E2106" s="106"/>
      <c r="F2106" s="94"/>
      <c r="G2106" s="150"/>
      <c r="H2106" s="106"/>
      <c r="I2106" s="106"/>
      <c r="J2106" s="8"/>
      <c r="K2106" s="5"/>
      <c r="L2106" s="8"/>
      <c r="M2106" s="5"/>
    </row>
    <row r="2107" spans="1:13">
      <c r="A2107" s="4"/>
      <c r="B2107" s="106"/>
      <c r="C2107" s="4"/>
      <c r="D2107" s="150"/>
      <c r="E2107" s="106"/>
      <c r="F2107" s="94"/>
      <c r="G2107" s="150"/>
      <c r="H2107" s="106"/>
      <c r="I2107" s="106"/>
      <c r="J2107" s="8"/>
      <c r="K2107" s="5"/>
      <c r="L2107" s="8"/>
      <c r="M2107" s="5"/>
    </row>
    <row r="2108" spans="1:13">
      <c r="A2108" s="4"/>
      <c r="B2108" s="106"/>
      <c r="C2108" s="4"/>
      <c r="D2108" s="150"/>
      <c r="E2108" s="106"/>
      <c r="F2108" s="94"/>
      <c r="G2108" s="150"/>
      <c r="H2108" s="106"/>
      <c r="I2108" s="106"/>
      <c r="J2108" s="8"/>
      <c r="K2108" s="5"/>
      <c r="L2108" s="8"/>
      <c r="M2108" s="5"/>
    </row>
    <row r="2109" spans="1:13">
      <c r="A2109" s="4"/>
      <c r="B2109" s="106"/>
      <c r="C2109" s="4"/>
      <c r="D2109" s="150"/>
      <c r="E2109" s="106"/>
      <c r="F2109" s="94"/>
      <c r="G2109" s="150"/>
      <c r="H2109" s="106"/>
      <c r="I2109" s="106"/>
      <c r="J2109" s="8"/>
      <c r="K2109" s="5"/>
      <c r="L2109" s="8"/>
      <c r="M2109" s="5"/>
    </row>
    <row r="2110" spans="1:13">
      <c r="A2110" s="4"/>
      <c r="B2110" s="106"/>
      <c r="C2110" s="4"/>
      <c r="D2110" s="150"/>
      <c r="E2110" s="106"/>
      <c r="F2110" s="94"/>
      <c r="G2110" s="150"/>
      <c r="H2110" s="106"/>
      <c r="I2110" s="106"/>
      <c r="J2110" s="8"/>
      <c r="K2110" s="5"/>
      <c r="L2110" s="8"/>
      <c r="M2110" s="5"/>
    </row>
    <row r="2111" spans="1:13">
      <c r="A2111" s="4"/>
      <c r="B2111" s="106"/>
      <c r="C2111" s="4"/>
      <c r="D2111" s="150"/>
      <c r="E2111" s="106"/>
      <c r="F2111" s="94"/>
      <c r="G2111" s="150"/>
      <c r="H2111" s="106"/>
      <c r="I2111" s="106"/>
      <c r="J2111" s="8"/>
      <c r="K2111" s="5"/>
      <c r="L2111" s="8"/>
      <c r="M2111" s="5"/>
    </row>
    <row r="2112" spans="1:13">
      <c r="A2112" s="4"/>
      <c r="B2112" s="106"/>
      <c r="C2112" s="4"/>
      <c r="D2112" s="150"/>
      <c r="E2112" s="106"/>
      <c r="F2112" s="94"/>
      <c r="G2112" s="150"/>
      <c r="H2112" s="106"/>
      <c r="I2112" s="106"/>
      <c r="J2112" s="8"/>
      <c r="K2112" s="5"/>
      <c r="L2112" s="8"/>
      <c r="M2112" s="5"/>
    </row>
    <row r="2113" spans="1:13">
      <c r="A2113" s="4"/>
      <c r="B2113" s="106"/>
      <c r="C2113" s="4"/>
      <c r="D2113" s="150"/>
      <c r="E2113" s="106"/>
      <c r="F2113" s="94"/>
      <c r="G2113" s="150"/>
      <c r="H2113" s="106"/>
      <c r="I2113" s="106"/>
      <c r="J2113" s="8"/>
      <c r="K2113" s="5"/>
      <c r="L2113" s="8"/>
      <c r="M2113" s="5"/>
    </row>
    <row r="2114" spans="1:13">
      <c r="A2114" s="4"/>
      <c r="B2114" s="106"/>
      <c r="C2114" s="4"/>
      <c r="D2114" s="150"/>
      <c r="E2114" s="106"/>
      <c r="F2114" s="94"/>
      <c r="G2114" s="150"/>
      <c r="H2114" s="106"/>
      <c r="I2114" s="106"/>
      <c r="J2114" s="8"/>
      <c r="K2114" s="5"/>
      <c r="L2114" s="8"/>
      <c r="M2114" s="5"/>
    </row>
    <row r="2115" spans="1:13">
      <c r="A2115" s="4"/>
      <c r="B2115" s="106"/>
      <c r="C2115" s="4"/>
      <c r="D2115" s="150"/>
      <c r="E2115" s="106"/>
      <c r="F2115" s="94"/>
      <c r="G2115" s="150"/>
      <c r="H2115" s="106"/>
      <c r="I2115" s="106"/>
      <c r="J2115" s="8"/>
      <c r="K2115" s="5"/>
      <c r="L2115" s="8"/>
      <c r="M2115" s="5"/>
    </row>
    <row r="2116" spans="1:13">
      <c r="A2116" s="4"/>
      <c r="B2116" s="106"/>
      <c r="C2116" s="4"/>
      <c r="D2116" s="150"/>
      <c r="E2116" s="106"/>
      <c r="F2116" s="94"/>
      <c r="G2116" s="150"/>
      <c r="H2116" s="106"/>
      <c r="I2116" s="106"/>
      <c r="J2116" s="8"/>
      <c r="K2116" s="5"/>
      <c r="L2116" s="8"/>
      <c r="M2116" s="5"/>
    </row>
    <row r="2117" spans="1:13">
      <c r="A2117" s="4"/>
      <c r="B2117" s="106"/>
      <c r="C2117" s="4"/>
      <c r="D2117" s="150"/>
      <c r="E2117" s="106"/>
      <c r="F2117" s="94"/>
      <c r="G2117" s="150"/>
      <c r="H2117" s="106"/>
      <c r="I2117" s="106"/>
      <c r="J2117" s="8"/>
      <c r="K2117" s="5"/>
      <c r="L2117" s="8"/>
      <c r="M2117" s="5"/>
    </row>
    <row r="2118" spans="1:13">
      <c r="A2118" s="4"/>
      <c r="B2118" s="106"/>
      <c r="C2118" s="4"/>
      <c r="D2118" s="150"/>
      <c r="E2118" s="106"/>
      <c r="F2118" s="94"/>
      <c r="G2118" s="150"/>
      <c r="H2118" s="106"/>
      <c r="I2118" s="106"/>
      <c r="J2118" s="8"/>
      <c r="K2118" s="5"/>
      <c r="L2118" s="8"/>
      <c r="M2118" s="5"/>
    </row>
    <row r="2119" spans="1:13">
      <c r="A2119" s="4"/>
      <c r="B2119" s="106"/>
      <c r="C2119" s="4"/>
      <c r="D2119" s="150"/>
      <c r="E2119" s="106"/>
      <c r="F2119" s="94"/>
      <c r="G2119" s="150"/>
      <c r="H2119" s="106"/>
      <c r="I2119" s="106"/>
      <c r="J2119" s="8"/>
      <c r="K2119" s="5"/>
      <c r="L2119" s="8"/>
      <c r="M2119" s="5"/>
    </row>
    <row r="2120" spans="1:13">
      <c r="A2120" s="4"/>
      <c r="B2120" s="106"/>
      <c r="C2120" s="4"/>
      <c r="D2120" s="150"/>
      <c r="E2120" s="106"/>
      <c r="F2120" s="94"/>
      <c r="G2120" s="150"/>
      <c r="H2120" s="106"/>
      <c r="I2120" s="106"/>
      <c r="J2120" s="8"/>
      <c r="K2120" s="5"/>
      <c r="L2120" s="8"/>
      <c r="M2120" s="5"/>
    </row>
    <row r="2121" spans="1:13">
      <c r="A2121" s="4"/>
      <c r="B2121" s="106"/>
      <c r="C2121" s="4"/>
      <c r="D2121" s="150"/>
      <c r="E2121" s="106"/>
      <c r="F2121" s="94"/>
      <c r="G2121" s="150"/>
      <c r="H2121" s="106"/>
      <c r="I2121" s="106"/>
      <c r="J2121" s="8"/>
      <c r="K2121" s="5"/>
      <c r="L2121" s="8"/>
      <c r="M2121" s="5"/>
    </row>
    <row r="2122" spans="1:13">
      <c r="A2122" s="4"/>
      <c r="B2122" s="106"/>
      <c r="C2122" s="4"/>
      <c r="D2122" s="150"/>
      <c r="E2122" s="106"/>
      <c r="F2122" s="94"/>
      <c r="G2122" s="150"/>
      <c r="H2122" s="106"/>
      <c r="I2122" s="106"/>
      <c r="J2122" s="8"/>
      <c r="K2122" s="5"/>
      <c r="L2122" s="8"/>
      <c r="M2122" s="5"/>
    </row>
    <row r="2123" spans="1:13">
      <c r="A2123" s="4"/>
      <c r="B2123" s="106"/>
      <c r="C2123" s="4"/>
      <c r="D2123" s="150"/>
      <c r="E2123" s="106"/>
      <c r="F2123" s="94"/>
      <c r="G2123" s="150"/>
      <c r="H2123" s="106"/>
      <c r="I2123" s="106"/>
      <c r="J2123" s="8"/>
      <c r="K2123" s="5"/>
      <c r="L2123" s="8"/>
      <c r="M2123" s="5"/>
    </row>
    <row r="2124" spans="1:13">
      <c r="A2124" s="4"/>
      <c r="B2124" s="106"/>
      <c r="C2124" s="4"/>
      <c r="D2124" s="150"/>
      <c r="E2124" s="106"/>
      <c r="F2124" s="94"/>
      <c r="G2124" s="150"/>
      <c r="H2124" s="106"/>
      <c r="I2124" s="106"/>
      <c r="J2124" s="8"/>
      <c r="K2124" s="5"/>
      <c r="L2124" s="8"/>
      <c r="M2124" s="5"/>
    </row>
    <row r="2125" spans="1:13">
      <c r="A2125" s="4"/>
      <c r="B2125" s="106"/>
      <c r="C2125" s="4"/>
      <c r="D2125" s="150"/>
      <c r="E2125" s="106"/>
      <c r="F2125" s="94"/>
      <c r="G2125" s="150"/>
      <c r="H2125" s="106"/>
      <c r="I2125" s="106"/>
      <c r="J2125" s="8"/>
      <c r="K2125" s="5"/>
      <c r="L2125" s="8"/>
      <c r="M2125" s="5"/>
    </row>
    <row r="2126" spans="1:13">
      <c r="A2126" s="4"/>
      <c r="B2126" s="106"/>
      <c r="C2126" s="4"/>
      <c r="D2126" s="150"/>
      <c r="E2126" s="106"/>
      <c r="F2126" s="94"/>
      <c r="G2126" s="150"/>
      <c r="H2126" s="106"/>
      <c r="I2126" s="106"/>
      <c r="J2126" s="8"/>
      <c r="K2126" s="5"/>
      <c r="L2126" s="8"/>
      <c r="M2126" s="5"/>
    </row>
    <row r="2127" spans="1:13">
      <c r="A2127" s="4"/>
      <c r="B2127" s="106"/>
      <c r="C2127" s="4"/>
      <c r="D2127" s="150"/>
      <c r="E2127" s="106"/>
      <c r="F2127" s="94"/>
      <c r="G2127" s="150"/>
      <c r="H2127" s="106"/>
      <c r="I2127" s="106"/>
      <c r="J2127" s="8"/>
      <c r="K2127" s="5"/>
      <c r="L2127" s="8"/>
      <c r="M2127" s="5"/>
    </row>
    <row r="2128" spans="1:13">
      <c r="A2128" s="4"/>
      <c r="B2128" s="106"/>
      <c r="C2128" s="4"/>
      <c r="D2128" s="150"/>
      <c r="E2128" s="106"/>
      <c r="F2128" s="94"/>
      <c r="G2128" s="150"/>
      <c r="H2128" s="106"/>
      <c r="I2128" s="106"/>
      <c r="J2128" s="8"/>
      <c r="K2128" s="5"/>
      <c r="L2128" s="8"/>
      <c r="M2128" s="5"/>
    </row>
    <row r="2129" spans="1:13">
      <c r="A2129" s="4"/>
      <c r="B2129" s="106"/>
      <c r="C2129" s="4"/>
      <c r="D2129" s="150"/>
      <c r="E2129" s="106"/>
      <c r="F2129" s="94"/>
      <c r="G2129" s="150"/>
      <c r="H2129" s="106"/>
      <c r="I2129" s="106"/>
      <c r="J2129" s="8"/>
      <c r="K2129" s="5"/>
      <c r="L2129" s="8"/>
      <c r="M2129" s="5"/>
    </row>
    <row r="2130" spans="1:13">
      <c r="A2130" s="4"/>
      <c r="B2130" s="106"/>
      <c r="C2130" s="4"/>
      <c r="D2130" s="150"/>
      <c r="E2130" s="106"/>
      <c r="F2130" s="94"/>
      <c r="G2130" s="150"/>
      <c r="H2130" s="106"/>
      <c r="I2130" s="106"/>
      <c r="J2130" s="8"/>
      <c r="K2130" s="5"/>
      <c r="L2130" s="8"/>
      <c r="M2130" s="5"/>
    </row>
    <row r="2131" spans="1:13">
      <c r="A2131" s="4"/>
      <c r="B2131" s="106"/>
      <c r="C2131" s="4"/>
      <c r="D2131" s="150"/>
      <c r="E2131" s="106"/>
      <c r="F2131" s="94"/>
      <c r="G2131" s="150"/>
      <c r="H2131" s="106"/>
      <c r="I2131" s="106"/>
      <c r="J2131" s="8"/>
      <c r="K2131" s="5"/>
      <c r="L2131" s="8"/>
      <c r="M2131" s="5"/>
    </row>
    <row r="2132" spans="1:13">
      <c r="A2132" s="4"/>
      <c r="B2132" s="106"/>
      <c r="C2132" s="4"/>
      <c r="D2132" s="150"/>
      <c r="E2132" s="106"/>
      <c r="F2132" s="94"/>
      <c r="G2132" s="150"/>
      <c r="H2132" s="106"/>
      <c r="I2132" s="106"/>
      <c r="J2132" s="8"/>
      <c r="K2132" s="5"/>
      <c r="L2132" s="8"/>
      <c r="M2132" s="5"/>
    </row>
    <row r="2133" spans="1:13">
      <c r="A2133" s="4"/>
      <c r="B2133" s="106"/>
      <c r="C2133" s="4"/>
      <c r="D2133" s="150"/>
      <c r="E2133" s="106"/>
      <c r="F2133" s="94"/>
      <c r="G2133" s="150"/>
      <c r="H2133" s="106"/>
      <c r="I2133" s="106"/>
      <c r="J2133" s="8"/>
      <c r="K2133" s="5"/>
      <c r="L2133" s="8"/>
      <c r="M2133" s="5"/>
    </row>
    <row r="2134" spans="1:13">
      <c r="A2134" s="4"/>
      <c r="B2134" s="106"/>
      <c r="C2134" s="4"/>
      <c r="D2134" s="150"/>
      <c r="E2134" s="106"/>
      <c r="F2134" s="94"/>
      <c r="G2134" s="150"/>
      <c r="H2134" s="106"/>
      <c r="I2134" s="106"/>
      <c r="J2134" s="8"/>
      <c r="K2134" s="5"/>
      <c r="L2134" s="8"/>
      <c r="M2134" s="5"/>
    </row>
    <row r="2135" spans="1:13">
      <c r="A2135" s="4"/>
      <c r="B2135" s="106"/>
      <c r="C2135" s="4"/>
      <c r="D2135" s="150"/>
      <c r="E2135" s="106"/>
      <c r="F2135" s="94"/>
      <c r="G2135" s="150"/>
      <c r="H2135" s="106"/>
      <c r="I2135" s="106"/>
      <c r="J2135" s="8"/>
      <c r="K2135" s="5"/>
      <c r="L2135" s="8"/>
      <c r="M2135" s="5"/>
    </row>
    <row r="2136" spans="1:13">
      <c r="A2136" s="4"/>
      <c r="B2136" s="106"/>
      <c r="C2136" s="4"/>
      <c r="D2136" s="150"/>
      <c r="E2136" s="106"/>
      <c r="F2136" s="94"/>
      <c r="G2136" s="150"/>
      <c r="H2136" s="106"/>
      <c r="I2136" s="106"/>
      <c r="J2136" s="8"/>
      <c r="K2136" s="5"/>
      <c r="L2136" s="8"/>
      <c r="M2136" s="5"/>
    </row>
    <row r="2137" spans="1:13">
      <c r="A2137" s="4"/>
      <c r="B2137" s="106"/>
      <c r="C2137" s="4"/>
      <c r="D2137" s="150"/>
      <c r="E2137" s="106"/>
      <c r="F2137" s="94"/>
      <c r="G2137" s="150"/>
      <c r="H2137" s="106"/>
      <c r="I2137" s="106"/>
      <c r="J2137" s="8"/>
      <c r="K2137" s="5"/>
      <c r="L2137" s="8"/>
      <c r="M2137" s="5"/>
    </row>
    <row r="2138" spans="1:13">
      <c r="A2138" s="4"/>
      <c r="B2138" s="106"/>
      <c r="C2138" s="4"/>
      <c r="D2138" s="150"/>
      <c r="E2138" s="106"/>
      <c r="F2138" s="94"/>
      <c r="G2138" s="150"/>
      <c r="H2138" s="106"/>
      <c r="I2138" s="106"/>
      <c r="J2138" s="8"/>
      <c r="K2138" s="5"/>
      <c r="L2138" s="8"/>
      <c r="M2138" s="5"/>
    </row>
    <row r="2139" spans="1:13">
      <c r="A2139" s="4"/>
      <c r="B2139" s="106"/>
      <c r="C2139" s="4"/>
      <c r="D2139" s="150"/>
      <c r="E2139" s="106"/>
      <c r="F2139" s="94"/>
      <c r="G2139" s="150"/>
      <c r="H2139" s="106"/>
      <c r="I2139" s="106"/>
      <c r="J2139" s="8"/>
      <c r="K2139" s="5"/>
      <c r="L2139" s="8"/>
      <c r="M2139" s="5"/>
    </row>
    <row r="2140" spans="1:13">
      <c r="A2140" s="4"/>
      <c r="B2140" s="106"/>
      <c r="C2140" s="4"/>
      <c r="D2140" s="150"/>
      <c r="E2140" s="106"/>
      <c r="F2140" s="94"/>
      <c r="G2140" s="150"/>
      <c r="H2140" s="106"/>
      <c r="I2140" s="106"/>
      <c r="J2140" s="8"/>
      <c r="K2140" s="5"/>
      <c r="L2140" s="8"/>
      <c r="M2140" s="5"/>
    </row>
    <row r="2141" spans="1:13">
      <c r="A2141" s="4"/>
      <c r="B2141" s="106"/>
      <c r="C2141" s="4"/>
      <c r="D2141" s="150"/>
      <c r="E2141" s="106"/>
      <c r="F2141" s="94"/>
      <c r="G2141" s="150"/>
      <c r="H2141" s="106"/>
      <c r="I2141" s="106"/>
      <c r="J2141" s="8"/>
      <c r="K2141" s="5"/>
      <c r="L2141" s="8"/>
      <c r="M2141" s="5"/>
    </row>
    <row r="2142" spans="1:13">
      <c r="A2142" s="4"/>
      <c r="B2142" s="106"/>
      <c r="C2142" s="4"/>
      <c r="D2142" s="150"/>
      <c r="E2142" s="106"/>
      <c r="F2142" s="94"/>
      <c r="G2142" s="150"/>
      <c r="H2142" s="106"/>
      <c r="I2142" s="106"/>
      <c r="J2142" s="8"/>
      <c r="K2142" s="5"/>
      <c r="L2142" s="8"/>
      <c r="M2142" s="5"/>
    </row>
    <row r="2143" spans="1:13">
      <c r="A2143" s="4"/>
      <c r="B2143" s="106"/>
      <c r="C2143" s="4"/>
      <c r="D2143" s="150"/>
      <c r="E2143" s="106"/>
      <c r="F2143" s="94"/>
      <c r="G2143" s="150"/>
      <c r="H2143" s="106"/>
      <c r="I2143" s="106"/>
      <c r="J2143" s="8"/>
      <c r="K2143" s="5"/>
      <c r="L2143" s="8"/>
      <c r="M2143" s="5"/>
    </row>
    <row r="2144" spans="1:13">
      <c r="A2144" s="4"/>
      <c r="B2144" s="106"/>
      <c r="C2144" s="4"/>
      <c r="D2144" s="150"/>
      <c r="E2144" s="106"/>
      <c r="F2144" s="94"/>
      <c r="G2144" s="150"/>
      <c r="H2144" s="106"/>
      <c r="I2144" s="106"/>
      <c r="J2144" s="8"/>
      <c r="K2144" s="5"/>
      <c r="L2144" s="8"/>
      <c r="M2144" s="5"/>
    </row>
    <row r="2145" spans="1:13">
      <c r="A2145" s="4"/>
      <c r="B2145" s="106"/>
      <c r="C2145" s="4"/>
      <c r="D2145" s="150"/>
      <c r="E2145" s="106"/>
      <c r="F2145" s="94"/>
      <c r="G2145" s="150"/>
      <c r="H2145" s="106"/>
      <c r="I2145" s="106"/>
      <c r="J2145" s="8"/>
      <c r="K2145" s="5"/>
      <c r="L2145" s="8"/>
      <c r="M2145" s="5"/>
    </row>
    <row r="2146" spans="1:13">
      <c r="A2146" s="4"/>
      <c r="B2146" s="106"/>
      <c r="C2146" s="4"/>
      <c r="D2146" s="150"/>
      <c r="E2146" s="106"/>
      <c r="F2146" s="94"/>
      <c r="G2146" s="150"/>
      <c r="H2146" s="106"/>
      <c r="I2146" s="106"/>
      <c r="J2146" s="8"/>
      <c r="K2146" s="5"/>
      <c r="L2146" s="8"/>
      <c r="M2146" s="5"/>
    </row>
    <row r="2147" spans="1:13">
      <c r="A2147" s="4"/>
      <c r="B2147" s="106"/>
      <c r="C2147" s="4"/>
      <c r="D2147" s="150"/>
      <c r="E2147" s="106"/>
      <c r="F2147" s="94"/>
      <c r="G2147" s="150"/>
      <c r="H2147" s="106"/>
      <c r="I2147" s="106"/>
      <c r="J2147" s="8"/>
      <c r="K2147" s="5"/>
      <c r="L2147" s="8"/>
      <c r="M2147" s="5"/>
    </row>
    <row r="2148" spans="1:13">
      <c r="A2148" s="4"/>
      <c r="B2148" s="106"/>
      <c r="C2148" s="4"/>
      <c r="D2148" s="150"/>
      <c r="E2148" s="106"/>
      <c r="F2148" s="94"/>
      <c r="G2148" s="150"/>
      <c r="H2148" s="106"/>
      <c r="I2148" s="106"/>
      <c r="J2148" s="8"/>
      <c r="K2148" s="5"/>
      <c r="L2148" s="8"/>
      <c r="M2148" s="5"/>
    </row>
    <row r="2149" spans="1:13">
      <c r="A2149" s="4"/>
      <c r="B2149" s="106"/>
      <c r="C2149" s="4"/>
      <c r="D2149" s="150"/>
      <c r="E2149" s="106"/>
      <c r="F2149" s="94"/>
      <c r="G2149" s="150"/>
      <c r="H2149" s="106"/>
      <c r="I2149" s="106"/>
      <c r="J2149" s="8"/>
      <c r="K2149" s="5"/>
      <c r="L2149" s="8"/>
      <c r="M2149" s="5"/>
    </row>
    <row r="2150" spans="1:13">
      <c r="A2150" s="4"/>
      <c r="B2150" s="106"/>
      <c r="C2150" s="4"/>
      <c r="D2150" s="150"/>
      <c r="E2150" s="106"/>
      <c r="F2150" s="94"/>
      <c r="G2150" s="150"/>
      <c r="H2150" s="106"/>
      <c r="I2150" s="106"/>
      <c r="J2150" s="8"/>
      <c r="K2150" s="5"/>
      <c r="L2150" s="8"/>
      <c r="M2150" s="5"/>
    </row>
    <row r="2151" spans="1:13">
      <c r="A2151" s="4"/>
      <c r="B2151" s="106"/>
      <c r="C2151" s="4"/>
      <c r="D2151" s="150"/>
      <c r="E2151" s="106"/>
      <c r="F2151" s="94"/>
      <c r="G2151" s="150"/>
      <c r="H2151" s="106"/>
      <c r="I2151" s="106"/>
      <c r="J2151" s="8"/>
      <c r="K2151" s="5"/>
      <c r="L2151" s="8"/>
      <c r="M2151" s="5"/>
    </row>
    <row r="2152" spans="1:13">
      <c r="A2152" s="4"/>
      <c r="B2152" s="106"/>
      <c r="C2152" s="4"/>
      <c r="D2152" s="150"/>
      <c r="E2152" s="106"/>
      <c r="F2152" s="94"/>
      <c r="G2152" s="150"/>
      <c r="H2152" s="106"/>
      <c r="I2152" s="106"/>
      <c r="J2152" s="8"/>
      <c r="K2152" s="5"/>
      <c r="L2152" s="8"/>
      <c r="M2152" s="5"/>
    </row>
    <row r="2153" spans="1:13">
      <c r="A2153" s="4"/>
      <c r="B2153" s="106"/>
      <c r="C2153" s="4"/>
      <c r="D2153" s="150"/>
      <c r="E2153" s="106"/>
      <c r="F2153" s="94"/>
      <c r="G2153" s="150"/>
      <c r="H2153" s="106"/>
      <c r="I2153" s="106"/>
      <c r="J2153" s="8"/>
      <c r="K2153" s="5"/>
      <c r="L2153" s="8"/>
      <c r="M2153" s="5"/>
    </row>
    <row r="2154" spans="1:13">
      <c r="A2154" s="4"/>
      <c r="B2154" s="106"/>
      <c r="C2154" s="4"/>
      <c r="D2154" s="150"/>
      <c r="E2154" s="106"/>
      <c r="F2154" s="94"/>
      <c r="G2154" s="150"/>
      <c r="H2154" s="106"/>
      <c r="I2154" s="106"/>
      <c r="J2154" s="8"/>
      <c r="K2154" s="5"/>
      <c r="L2154" s="8"/>
      <c r="M2154" s="5"/>
    </row>
    <row r="2155" spans="1:13">
      <c r="A2155" s="4"/>
      <c r="B2155" s="106"/>
      <c r="C2155" s="4"/>
      <c r="D2155" s="150"/>
      <c r="E2155" s="106"/>
      <c r="F2155" s="94"/>
      <c r="G2155" s="150"/>
      <c r="H2155" s="106"/>
      <c r="I2155" s="106"/>
      <c r="J2155" s="8"/>
      <c r="K2155" s="5"/>
      <c r="L2155" s="8"/>
      <c r="M2155" s="5"/>
    </row>
    <row r="2156" spans="1:13">
      <c r="A2156" s="4"/>
      <c r="B2156" s="106"/>
      <c r="C2156" s="4"/>
      <c r="D2156" s="150"/>
      <c r="E2156" s="106"/>
      <c r="F2156" s="94"/>
      <c r="G2156" s="150"/>
      <c r="H2156" s="106"/>
      <c r="I2156" s="106"/>
      <c r="J2156" s="8"/>
      <c r="K2156" s="5"/>
      <c r="L2156" s="8"/>
      <c r="M2156" s="5"/>
    </row>
    <row r="2157" spans="1:13">
      <c r="A2157" s="4"/>
      <c r="B2157" s="106"/>
      <c r="C2157" s="4"/>
      <c r="D2157" s="150"/>
      <c r="E2157" s="106"/>
      <c r="F2157" s="94"/>
      <c r="G2157" s="150"/>
      <c r="H2157" s="106"/>
      <c r="I2157" s="106"/>
      <c r="J2157" s="8"/>
      <c r="K2157" s="5"/>
      <c r="L2157" s="8"/>
      <c r="M2157" s="5"/>
    </row>
    <row r="2158" spans="1:13">
      <c r="A2158" s="4"/>
      <c r="B2158" s="106"/>
      <c r="C2158" s="4"/>
      <c r="D2158" s="150"/>
      <c r="E2158" s="106"/>
      <c r="F2158" s="94"/>
      <c r="G2158" s="150"/>
      <c r="H2158" s="106"/>
      <c r="I2158" s="106"/>
      <c r="J2158" s="8"/>
      <c r="K2158" s="5"/>
      <c r="L2158" s="8"/>
      <c r="M2158" s="5"/>
    </row>
    <row r="2159" spans="1:13">
      <c r="A2159" s="4"/>
      <c r="B2159" s="106"/>
      <c r="C2159" s="4"/>
      <c r="D2159" s="150"/>
      <c r="E2159" s="106"/>
      <c r="F2159" s="94"/>
      <c r="G2159" s="150"/>
      <c r="H2159" s="106"/>
      <c r="I2159" s="106"/>
      <c r="J2159" s="8"/>
      <c r="K2159" s="5"/>
      <c r="L2159" s="8"/>
      <c r="M2159" s="5"/>
    </row>
    <row r="2160" spans="1:13">
      <c r="A2160" s="4"/>
      <c r="B2160" s="106"/>
      <c r="C2160" s="4"/>
      <c r="D2160" s="150"/>
      <c r="E2160" s="106"/>
      <c r="F2160" s="94"/>
      <c r="G2160" s="150"/>
      <c r="H2160" s="106"/>
      <c r="I2160" s="106"/>
      <c r="J2160" s="8"/>
      <c r="K2160" s="5"/>
      <c r="L2160" s="8"/>
      <c r="M2160" s="5"/>
    </row>
    <row r="2161" spans="1:13">
      <c r="A2161" s="4"/>
      <c r="B2161" s="106"/>
      <c r="C2161" s="4"/>
      <c r="D2161" s="150"/>
      <c r="E2161" s="106"/>
      <c r="F2161" s="94"/>
      <c r="G2161" s="150"/>
      <c r="H2161" s="106"/>
      <c r="I2161" s="106"/>
      <c r="J2161" s="8"/>
      <c r="K2161" s="5"/>
      <c r="L2161" s="8"/>
      <c r="M2161" s="5"/>
    </row>
    <row r="2162" spans="1:13">
      <c r="A2162" s="4"/>
      <c r="B2162" s="106"/>
      <c r="C2162" s="4"/>
      <c r="D2162" s="150"/>
      <c r="E2162" s="106"/>
      <c r="F2162" s="94"/>
      <c r="G2162" s="150"/>
      <c r="H2162" s="106"/>
      <c r="I2162" s="106"/>
      <c r="J2162" s="8"/>
      <c r="K2162" s="5"/>
      <c r="L2162" s="8"/>
      <c r="M2162" s="5"/>
    </row>
    <row r="2163" spans="1:13">
      <c r="A2163" s="4"/>
      <c r="B2163" s="106"/>
      <c r="C2163" s="4"/>
      <c r="D2163" s="150"/>
      <c r="E2163" s="106"/>
      <c r="F2163" s="94"/>
      <c r="G2163" s="150"/>
      <c r="H2163" s="106"/>
      <c r="I2163" s="106"/>
      <c r="J2163" s="8"/>
      <c r="K2163" s="5"/>
      <c r="L2163" s="8"/>
      <c r="M2163" s="5"/>
    </row>
    <row r="2164" spans="1:13">
      <c r="A2164" s="4"/>
      <c r="B2164" s="106"/>
      <c r="C2164" s="4"/>
      <c r="D2164" s="150"/>
      <c r="E2164" s="106"/>
      <c r="F2164" s="94"/>
      <c r="G2164" s="150"/>
      <c r="H2164" s="106"/>
      <c r="I2164" s="106"/>
      <c r="J2164" s="8"/>
      <c r="K2164" s="5"/>
      <c r="L2164" s="8"/>
      <c r="M2164" s="5"/>
    </row>
    <row r="2165" spans="1:13">
      <c r="A2165" s="4"/>
      <c r="B2165" s="106"/>
      <c r="C2165" s="4"/>
      <c r="D2165" s="150"/>
      <c r="E2165" s="106"/>
      <c r="F2165" s="94"/>
      <c r="G2165" s="150"/>
      <c r="H2165" s="106"/>
      <c r="I2165" s="106"/>
      <c r="J2165" s="8"/>
      <c r="K2165" s="5"/>
      <c r="L2165" s="8"/>
      <c r="M2165" s="5"/>
    </row>
    <row r="2166" spans="1:13">
      <c r="A2166" s="4"/>
      <c r="B2166" s="106"/>
      <c r="C2166" s="4"/>
      <c r="D2166" s="150"/>
      <c r="E2166" s="106"/>
      <c r="F2166" s="94"/>
      <c r="G2166" s="150"/>
      <c r="H2166" s="106"/>
      <c r="I2166" s="106"/>
      <c r="J2166" s="8"/>
      <c r="K2166" s="5"/>
      <c r="L2166" s="8"/>
      <c r="M2166" s="5"/>
    </row>
    <row r="2167" spans="1:13">
      <c r="A2167" s="4"/>
      <c r="B2167" s="106"/>
      <c r="C2167" s="4"/>
      <c r="D2167" s="150"/>
      <c r="E2167" s="106"/>
      <c r="F2167" s="94"/>
      <c r="G2167" s="150"/>
      <c r="H2167" s="106"/>
      <c r="I2167" s="106"/>
      <c r="J2167" s="8"/>
      <c r="K2167" s="5"/>
      <c r="L2167" s="8"/>
      <c r="M2167" s="5"/>
    </row>
    <row r="2168" spans="1:13">
      <c r="A2168" s="4"/>
      <c r="B2168" s="106"/>
      <c r="C2168" s="4"/>
      <c r="D2168" s="150"/>
      <c r="E2168" s="106"/>
      <c r="F2168" s="94"/>
      <c r="G2168" s="150"/>
      <c r="H2168" s="106"/>
      <c r="I2168" s="106"/>
      <c r="J2168" s="8"/>
      <c r="K2168" s="5"/>
      <c r="L2168" s="8"/>
      <c r="M2168" s="5"/>
    </row>
    <row r="2169" spans="1:13">
      <c r="A2169" s="4"/>
      <c r="B2169" s="106"/>
      <c r="C2169" s="4"/>
      <c r="D2169" s="150"/>
      <c r="E2169" s="106"/>
      <c r="F2169" s="94"/>
      <c r="G2169" s="150"/>
      <c r="H2169" s="106"/>
      <c r="I2169" s="106"/>
      <c r="J2169" s="8"/>
      <c r="K2169" s="5"/>
      <c r="L2169" s="8"/>
      <c r="M2169" s="5"/>
    </row>
    <row r="2170" spans="1:13">
      <c r="A2170" s="4"/>
      <c r="B2170" s="106"/>
      <c r="C2170" s="4"/>
      <c r="D2170" s="150"/>
      <c r="E2170" s="106"/>
      <c r="F2170" s="94"/>
      <c r="G2170" s="150"/>
      <c r="H2170" s="106"/>
      <c r="I2170" s="106"/>
      <c r="J2170" s="8"/>
      <c r="K2170" s="5"/>
      <c r="L2170" s="8"/>
      <c r="M2170" s="5"/>
    </row>
    <row r="2171" spans="1:13">
      <c r="A2171" s="4"/>
      <c r="B2171" s="106"/>
      <c r="C2171" s="4"/>
      <c r="D2171" s="150"/>
      <c r="E2171" s="106"/>
      <c r="F2171" s="94"/>
      <c r="G2171" s="150"/>
      <c r="H2171" s="106"/>
      <c r="I2171" s="106"/>
      <c r="J2171" s="8"/>
      <c r="K2171" s="5"/>
      <c r="L2171" s="8"/>
      <c r="M2171" s="5"/>
    </row>
    <row r="2172" spans="1:13">
      <c r="A2172" s="4"/>
      <c r="B2172" s="106"/>
      <c r="C2172" s="4"/>
      <c r="D2172" s="150"/>
      <c r="E2172" s="106"/>
      <c r="F2172" s="94"/>
      <c r="G2172" s="150"/>
      <c r="H2172" s="106"/>
      <c r="I2172" s="106"/>
      <c r="J2172" s="8"/>
      <c r="K2172" s="5"/>
      <c r="L2172" s="8"/>
      <c r="M2172" s="5"/>
    </row>
    <row r="2173" spans="1:13">
      <c r="A2173" s="4"/>
      <c r="B2173" s="106"/>
      <c r="C2173" s="4"/>
      <c r="D2173" s="150"/>
      <c r="E2173" s="106"/>
      <c r="F2173" s="94"/>
      <c r="G2173" s="150"/>
      <c r="H2173" s="106"/>
      <c r="I2173" s="106"/>
      <c r="J2173" s="8"/>
      <c r="K2173" s="5"/>
      <c r="L2173" s="8"/>
      <c r="M2173" s="5"/>
    </row>
    <row r="2174" spans="1:13">
      <c r="A2174" s="4"/>
      <c r="B2174" s="106"/>
      <c r="C2174" s="4"/>
      <c r="D2174" s="150"/>
      <c r="E2174" s="106"/>
      <c r="F2174" s="94"/>
      <c r="G2174" s="150"/>
      <c r="H2174" s="106"/>
      <c r="I2174" s="106"/>
      <c r="J2174" s="8"/>
      <c r="K2174" s="5"/>
      <c r="L2174" s="8"/>
      <c r="M2174" s="5"/>
    </row>
    <row r="2175" spans="1:13">
      <c r="A2175" s="4"/>
      <c r="B2175" s="106"/>
      <c r="C2175" s="4"/>
      <c r="D2175" s="150"/>
      <c r="E2175" s="106"/>
      <c r="F2175" s="94"/>
      <c r="G2175" s="150"/>
      <c r="H2175" s="106"/>
      <c r="I2175" s="106"/>
      <c r="J2175" s="8"/>
      <c r="K2175" s="5"/>
      <c r="L2175" s="8"/>
      <c r="M2175" s="5"/>
    </row>
    <row r="2176" spans="1:13">
      <c r="A2176" s="4"/>
      <c r="B2176" s="106"/>
      <c r="C2176" s="4"/>
      <c r="D2176" s="150"/>
      <c r="E2176" s="106"/>
      <c r="F2176" s="94"/>
      <c r="G2176" s="150"/>
      <c r="H2176" s="106"/>
      <c r="I2176" s="106"/>
      <c r="J2176" s="8"/>
      <c r="K2176" s="5"/>
      <c r="L2176" s="8"/>
      <c r="M2176" s="5"/>
    </row>
    <row r="2177" spans="1:13">
      <c r="A2177" s="4"/>
      <c r="B2177" s="106"/>
      <c r="C2177" s="4"/>
      <c r="D2177" s="150"/>
      <c r="E2177" s="106"/>
      <c r="F2177" s="94"/>
      <c r="G2177" s="150"/>
      <c r="H2177" s="106"/>
      <c r="I2177" s="106"/>
      <c r="J2177" s="8"/>
      <c r="K2177" s="5"/>
      <c r="L2177" s="8"/>
      <c r="M2177" s="5"/>
    </row>
    <row r="2178" spans="1:13">
      <c r="A2178" s="4"/>
      <c r="B2178" s="106"/>
      <c r="C2178" s="4"/>
      <c r="D2178" s="150"/>
      <c r="E2178" s="106"/>
      <c r="F2178" s="94"/>
      <c r="G2178" s="150"/>
      <c r="H2178" s="106"/>
      <c r="I2178" s="106"/>
      <c r="J2178" s="8"/>
      <c r="K2178" s="5"/>
      <c r="L2178" s="8"/>
      <c r="M2178" s="5"/>
    </row>
    <row r="2179" spans="1:13">
      <c r="A2179" s="4"/>
      <c r="B2179" s="106"/>
      <c r="C2179" s="4"/>
      <c r="D2179" s="150"/>
      <c r="E2179" s="106"/>
      <c r="F2179" s="94"/>
      <c r="G2179" s="150"/>
      <c r="H2179" s="106"/>
      <c r="I2179" s="106"/>
      <c r="J2179" s="8"/>
      <c r="K2179" s="5"/>
      <c r="L2179" s="8"/>
      <c r="M2179" s="5"/>
    </row>
    <row r="2180" spans="1:13">
      <c r="A2180" s="4"/>
      <c r="B2180" s="106"/>
      <c r="C2180" s="4"/>
      <c r="D2180" s="150"/>
      <c r="E2180" s="106"/>
      <c r="F2180" s="94"/>
      <c r="G2180" s="150"/>
      <c r="H2180" s="106"/>
      <c r="I2180" s="106"/>
      <c r="J2180" s="8"/>
      <c r="K2180" s="5"/>
      <c r="L2180" s="8"/>
      <c r="M2180" s="5"/>
    </row>
    <row r="2181" spans="1:13">
      <c r="A2181" s="4"/>
      <c r="B2181" s="106"/>
      <c r="C2181" s="4"/>
      <c r="D2181" s="150"/>
      <c r="E2181" s="106"/>
      <c r="F2181" s="94"/>
      <c r="G2181" s="150"/>
      <c r="H2181" s="106"/>
      <c r="I2181" s="106"/>
      <c r="J2181" s="8"/>
      <c r="K2181" s="5"/>
      <c r="L2181" s="8"/>
      <c r="M2181" s="5"/>
    </row>
    <row r="2182" spans="1:13">
      <c r="A2182" s="4"/>
      <c r="B2182" s="106"/>
      <c r="C2182" s="4"/>
      <c r="D2182" s="150"/>
      <c r="E2182" s="106"/>
      <c r="F2182" s="94"/>
      <c r="G2182" s="150"/>
      <c r="H2182" s="106"/>
      <c r="I2182" s="106"/>
      <c r="J2182" s="8"/>
      <c r="K2182" s="5"/>
      <c r="L2182" s="8"/>
      <c r="M2182" s="5"/>
    </row>
    <row r="2183" spans="1:13">
      <c r="A2183" s="4"/>
      <c r="B2183" s="106"/>
      <c r="C2183" s="4"/>
      <c r="D2183" s="150"/>
      <c r="E2183" s="106"/>
      <c r="F2183" s="94"/>
      <c r="G2183" s="150"/>
      <c r="H2183" s="106"/>
      <c r="I2183" s="106"/>
      <c r="J2183" s="8"/>
      <c r="K2183" s="5"/>
      <c r="L2183" s="8"/>
      <c r="M2183" s="5"/>
    </row>
    <row r="2184" spans="1:13">
      <c r="A2184" s="4"/>
      <c r="B2184" s="106"/>
      <c r="C2184" s="4"/>
      <c r="D2184" s="150"/>
      <c r="E2184" s="106"/>
      <c r="F2184" s="94"/>
      <c r="G2184" s="150"/>
      <c r="H2184" s="106"/>
      <c r="I2184" s="106"/>
      <c r="J2184" s="8"/>
      <c r="K2184" s="5"/>
      <c r="L2184" s="8"/>
      <c r="M2184" s="5"/>
    </row>
    <row r="2185" spans="1:13">
      <c r="A2185" s="4"/>
      <c r="B2185" s="106"/>
      <c r="C2185" s="4"/>
      <c r="D2185" s="150"/>
      <c r="E2185" s="106"/>
      <c r="F2185" s="94"/>
      <c r="G2185" s="150"/>
      <c r="H2185" s="106"/>
      <c r="I2185" s="106"/>
      <c r="J2185" s="8"/>
      <c r="K2185" s="5"/>
      <c r="L2185" s="8"/>
      <c r="M2185" s="5"/>
    </row>
    <row r="2186" spans="1:13">
      <c r="A2186" s="4"/>
      <c r="B2186" s="106"/>
      <c r="C2186" s="4"/>
      <c r="D2186" s="150"/>
      <c r="E2186" s="106"/>
      <c r="F2186" s="94"/>
      <c r="G2186" s="150"/>
      <c r="H2186" s="106"/>
      <c r="I2186" s="106"/>
      <c r="J2186" s="8"/>
      <c r="K2186" s="5"/>
      <c r="L2186" s="8"/>
      <c r="M2186" s="5"/>
    </row>
    <row r="2187" spans="1:13">
      <c r="A2187" s="4"/>
      <c r="B2187" s="106"/>
      <c r="C2187" s="4"/>
      <c r="D2187" s="150"/>
      <c r="E2187" s="106"/>
      <c r="F2187" s="94"/>
      <c r="G2187" s="150"/>
      <c r="H2187" s="106"/>
      <c r="I2187" s="106"/>
      <c r="J2187" s="8"/>
      <c r="K2187" s="5"/>
      <c r="L2187" s="8"/>
      <c r="M2187" s="5"/>
    </row>
    <row r="2188" spans="1:13">
      <c r="A2188" s="4"/>
      <c r="B2188" s="106"/>
      <c r="C2188" s="4"/>
      <c r="D2188" s="150"/>
      <c r="E2188" s="106"/>
      <c r="F2188" s="94"/>
      <c r="G2188" s="150"/>
      <c r="H2188" s="106"/>
      <c r="I2188" s="106"/>
      <c r="J2188" s="8"/>
      <c r="K2188" s="5"/>
      <c r="L2188" s="8"/>
      <c r="M2188" s="5"/>
    </row>
    <row r="2189" spans="1:13">
      <c r="A2189" s="4"/>
      <c r="B2189" s="106"/>
      <c r="C2189" s="4"/>
      <c r="D2189" s="150"/>
      <c r="E2189" s="106"/>
      <c r="F2189" s="94"/>
      <c r="G2189" s="150"/>
      <c r="H2189" s="106"/>
      <c r="I2189" s="106"/>
      <c r="J2189" s="8"/>
      <c r="K2189" s="5"/>
      <c r="L2189" s="8"/>
      <c r="M2189" s="5"/>
    </row>
    <row r="2190" spans="1:13">
      <c r="A2190" s="4"/>
      <c r="B2190" s="106"/>
      <c r="C2190" s="4"/>
      <c r="D2190" s="150"/>
      <c r="E2190" s="106"/>
      <c r="F2190" s="94"/>
      <c r="G2190" s="150"/>
      <c r="H2190" s="106"/>
      <c r="I2190" s="106"/>
      <c r="J2190" s="8"/>
      <c r="K2190" s="5"/>
      <c r="L2190" s="8"/>
      <c r="M2190" s="5"/>
    </row>
    <row r="2191" spans="1:13">
      <c r="A2191" s="4"/>
      <c r="B2191" s="106"/>
      <c r="C2191" s="4"/>
      <c r="D2191" s="150"/>
      <c r="E2191" s="106"/>
      <c r="F2191" s="94"/>
      <c r="G2191" s="150"/>
      <c r="H2191" s="106"/>
      <c r="I2191" s="106"/>
      <c r="J2191" s="8"/>
      <c r="K2191" s="5"/>
      <c r="L2191" s="8"/>
      <c r="M2191" s="5"/>
    </row>
    <row r="2192" spans="1:13">
      <c r="A2192" s="4"/>
      <c r="B2192" s="106"/>
      <c r="C2192" s="4"/>
      <c r="D2192" s="150"/>
      <c r="E2192" s="106"/>
      <c r="F2192" s="94"/>
      <c r="G2192" s="150"/>
      <c r="H2192" s="106"/>
      <c r="I2192" s="106"/>
      <c r="J2192" s="8"/>
      <c r="K2192" s="5"/>
      <c r="L2192" s="8"/>
      <c r="M2192" s="5"/>
    </row>
    <row r="2193" spans="1:13">
      <c r="A2193" s="4"/>
      <c r="B2193" s="106"/>
      <c r="C2193" s="4"/>
      <c r="D2193" s="150"/>
      <c r="E2193" s="106"/>
      <c r="F2193" s="94"/>
      <c r="G2193" s="150"/>
      <c r="H2193" s="106"/>
      <c r="I2193" s="106"/>
      <c r="J2193" s="8"/>
      <c r="K2193" s="5"/>
      <c r="L2193" s="8"/>
      <c r="M2193" s="5"/>
    </row>
    <row r="2194" spans="1:13">
      <c r="A2194" s="4"/>
      <c r="B2194" s="106"/>
      <c r="C2194" s="4"/>
      <c r="D2194" s="150"/>
      <c r="E2194" s="106"/>
      <c r="F2194" s="94"/>
      <c r="G2194" s="150"/>
      <c r="H2194" s="106"/>
      <c r="I2194" s="106"/>
      <c r="J2194" s="8"/>
      <c r="K2194" s="5"/>
      <c r="L2194" s="8"/>
      <c r="M2194" s="5"/>
    </row>
    <row r="2195" spans="1:13">
      <c r="A2195" s="4"/>
      <c r="B2195" s="106"/>
      <c r="C2195" s="4"/>
      <c r="D2195" s="150"/>
      <c r="E2195" s="106"/>
      <c r="F2195" s="94"/>
      <c r="G2195" s="150"/>
      <c r="H2195" s="106"/>
      <c r="I2195" s="106"/>
      <c r="J2195" s="8"/>
      <c r="K2195" s="5"/>
      <c r="L2195" s="8"/>
      <c r="M2195" s="5"/>
    </row>
    <row r="2196" spans="1:13">
      <c r="A2196" s="4"/>
      <c r="B2196" s="106"/>
      <c r="C2196" s="4"/>
      <c r="D2196" s="150"/>
      <c r="E2196" s="106"/>
      <c r="F2196" s="94"/>
      <c r="G2196" s="150"/>
      <c r="H2196" s="106"/>
      <c r="I2196" s="106"/>
      <c r="J2196" s="8"/>
      <c r="K2196" s="5"/>
      <c r="L2196" s="8"/>
      <c r="M2196" s="5"/>
    </row>
    <row r="2197" spans="1:13">
      <c r="A2197" s="4"/>
      <c r="B2197" s="106"/>
      <c r="C2197" s="4"/>
      <c r="D2197" s="150"/>
      <c r="E2197" s="106"/>
      <c r="F2197" s="94"/>
      <c r="G2197" s="150"/>
      <c r="H2197" s="106"/>
      <c r="I2197" s="106"/>
      <c r="J2197" s="8"/>
      <c r="K2197" s="5"/>
      <c r="L2197" s="8"/>
      <c r="M2197" s="5"/>
    </row>
    <row r="2198" spans="1:13">
      <c r="A2198" s="4"/>
      <c r="B2198" s="106"/>
      <c r="C2198" s="4"/>
      <c r="D2198" s="150"/>
      <c r="E2198" s="106"/>
      <c r="F2198" s="94"/>
      <c r="G2198" s="150"/>
      <c r="H2198" s="106"/>
      <c r="I2198" s="106"/>
      <c r="J2198" s="8"/>
      <c r="K2198" s="5"/>
      <c r="L2198" s="8"/>
      <c r="M2198" s="5"/>
    </row>
    <row r="2199" spans="1:13">
      <c r="A2199" s="4"/>
      <c r="B2199" s="106"/>
      <c r="C2199" s="4"/>
      <c r="D2199" s="150"/>
      <c r="E2199" s="106"/>
      <c r="F2199" s="94"/>
      <c r="G2199" s="150"/>
      <c r="H2199" s="106"/>
      <c r="I2199" s="106"/>
      <c r="J2199" s="8"/>
      <c r="K2199" s="5"/>
      <c r="L2199" s="8"/>
      <c r="M2199" s="5"/>
    </row>
    <row r="2200" spans="1:13">
      <c r="A2200" s="4"/>
      <c r="B2200" s="106"/>
      <c r="C2200" s="4"/>
      <c r="D2200" s="150"/>
      <c r="E2200" s="106"/>
      <c r="F2200" s="94"/>
      <c r="G2200" s="150"/>
      <c r="H2200" s="106"/>
      <c r="I2200" s="106"/>
      <c r="J2200" s="8"/>
      <c r="K2200" s="5"/>
      <c r="L2200" s="8"/>
      <c r="M2200" s="5"/>
    </row>
    <row r="2201" spans="1:13">
      <c r="A2201" s="4"/>
      <c r="B2201" s="106"/>
      <c r="C2201" s="4"/>
      <c r="D2201" s="150"/>
      <c r="E2201" s="106"/>
      <c r="F2201" s="94"/>
      <c r="G2201" s="150"/>
      <c r="H2201" s="106"/>
      <c r="I2201" s="106"/>
      <c r="J2201" s="8"/>
      <c r="K2201" s="5"/>
      <c r="L2201" s="8"/>
      <c r="M2201" s="5"/>
    </row>
    <row r="2202" spans="1:13">
      <c r="A2202" s="4"/>
      <c r="B2202" s="106"/>
      <c r="C2202" s="4"/>
      <c r="D2202" s="150"/>
      <c r="E2202" s="106"/>
      <c r="F2202" s="94"/>
      <c r="G2202" s="150"/>
      <c r="H2202" s="106"/>
      <c r="I2202" s="106"/>
      <c r="J2202" s="8"/>
      <c r="K2202" s="5"/>
      <c r="L2202" s="8"/>
      <c r="M2202" s="5"/>
    </row>
    <row r="2203" spans="1:13">
      <c r="A2203" s="4"/>
      <c r="B2203" s="106"/>
      <c r="C2203" s="4"/>
      <c r="D2203" s="150"/>
      <c r="E2203" s="106"/>
      <c r="F2203" s="94"/>
      <c r="G2203" s="150"/>
      <c r="H2203" s="106"/>
      <c r="I2203" s="106"/>
      <c r="J2203" s="8"/>
      <c r="K2203" s="5"/>
      <c r="L2203" s="8"/>
      <c r="M2203" s="5"/>
    </row>
    <row r="2204" spans="1:13">
      <c r="A2204" s="4"/>
      <c r="B2204" s="106"/>
      <c r="C2204" s="4"/>
      <c r="D2204" s="150"/>
      <c r="E2204" s="106"/>
      <c r="F2204" s="94"/>
      <c r="G2204" s="150"/>
      <c r="H2204" s="106"/>
      <c r="I2204" s="106"/>
      <c r="J2204" s="8"/>
      <c r="K2204" s="5"/>
      <c r="L2204" s="8"/>
      <c r="M2204" s="5"/>
    </row>
    <row r="2205" spans="1:13">
      <c r="A2205" s="4"/>
      <c r="B2205" s="106"/>
      <c r="C2205" s="4"/>
      <c r="D2205" s="150"/>
      <c r="E2205" s="106"/>
      <c r="F2205" s="94"/>
      <c r="G2205" s="150"/>
      <c r="H2205" s="106"/>
      <c r="I2205" s="106"/>
      <c r="J2205" s="8"/>
      <c r="K2205" s="5"/>
      <c r="L2205" s="8"/>
      <c r="M2205" s="5"/>
    </row>
    <row r="2206" spans="1:13">
      <c r="A2206" s="4"/>
      <c r="B2206" s="106"/>
      <c r="C2206" s="4"/>
      <c r="D2206" s="150"/>
      <c r="E2206" s="106"/>
      <c r="F2206" s="94"/>
      <c r="G2206" s="150"/>
      <c r="H2206" s="106"/>
      <c r="I2206" s="106"/>
      <c r="J2206" s="8"/>
      <c r="K2206" s="5"/>
      <c r="L2206" s="8"/>
      <c r="M2206" s="5"/>
    </row>
    <row r="2207" spans="1:13">
      <c r="A2207" s="4"/>
      <c r="B2207" s="106"/>
      <c r="C2207" s="4"/>
      <c r="D2207" s="150"/>
      <c r="E2207" s="106"/>
      <c r="F2207" s="94"/>
      <c r="G2207" s="150"/>
      <c r="H2207" s="106"/>
      <c r="I2207" s="106"/>
      <c r="J2207" s="8"/>
      <c r="K2207" s="5"/>
      <c r="L2207" s="8"/>
      <c r="M2207" s="5"/>
    </row>
    <row r="2208" spans="1:13">
      <c r="A2208" s="4"/>
      <c r="B2208" s="106"/>
      <c r="C2208" s="4"/>
      <c r="D2208" s="150"/>
      <c r="E2208" s="106"/>
      <c r="F2208" s="94"/>
      <c r="G2208" s="150"/>
      <c r="H2208" s="106"/>
      <c r="I2208" s="106"/>
      <c r="J2208" s="8"/>
      <c r="K2208" s="5"/>
      <c r="L2208" s="8"/>
      <c r="M2208" s="5"/>
    </row>
    <row r="2209" spans="1:13">
      <c r="A2209" s="4"/>
      <c r="B2209" s="106"/>
      <c r="C2209" s="4"/>
      <c r="D2209" s="150"/>
      <c r="E2209" s="106"/>
      <c r="F2209" s="94"/>
      <c r="G2209" s="150"/>
      <c r="H2209" s="106"/>
      <c r="I2209" s="106"/>
      <c r="J2209" s="8"/>
      <c r="K2209" s="5"/>
      <c r="L2209" s="8"/>
      <c r="M2209" s="5"/>
    </row>
    <row r="2210" spans="1:13">
      <c r="A2210" s="4"/>
      <c r="B2210" s="106"/>
      <c r="C2210" s="4"/>
      <c r="D2210" s="150"/>
      <c r="E2210" s="106"/>
      <c r="F2210" s="94"/>
      <c r="G2210" s="150"/>
      <c r="H2210" s="106"/>
      <c r="I2210" s="106"/>
      <c r="J2210" s="8"/>
      <c r="K2210" s="5"/>
      <c r="L2210" s="8"/>
      <c r="M2210" s="5"/>
    </row>
    <row r="2211" spans="1:13">
      <c r="A2211" s="4"/>
      <c r="B2211" s="106"/>
      <c r="C2211" s="4"/>
      <c r="D2211" s="150"/>
      <c r="E2211" s="106"/>
      <c r="F2211" s="94"/>
      <c r="G2211" s="150"/>
      <c r="H2211" s="106"/>
      <c r="I2211" s="106"/>
      <c r="J2211" s="8"/>
      <c r="K2211" s="5"/>
      <c r="L2211" s="8"/>
      <c r="M2211" s="5"/>
    </row>
    <row r="2212" spans="1:13">
      <c r="A2212" s="4"/>
      <c r="B2212" s="106"/>
      <c r="C2212" s="4"/>
      <c r="D2212" s="150"/>
      <c r="E2212" s="106"/>
      <c r="F2212" s="94"/>
      <c r="G2212" s="150"/>
      <c r="H2212" s="106"/>
      <c r="I2212" s="106"/>
      <c r="J2212" s="8"/>
      <c r="K2212" s="5"/>
      <c r="L2212" s="8"/>
      <c r="M2212" s="5"/>
    </row>
    <row r="2213" spans="1:13">
      <c r="A2213" s="4"/>
      <c r="B2213" s="106"/>
      <c r="C2213" s="4"/>
      <c r="D2213" s="150"/>
      <c r="E2213" s="106"/>
      <c r="F2213" s="94"/>
      <c r="G2213" s="150"/>
      <c r="H2213" s="106"/>
      <c r="I2213" s="106"/>
      <c r="J2213" s="8"/>
      <c r="K2213" s="5"/>
      <c r="L2213" s="8"/>
      <c r="M2213" s="5"/>
    </row>
    <row r="2214" spans="1:13">
      <c r="A2214" s="4"/>
      <c r="B2214" s="106"/>
      <c r="C2214" s="4"/>
      <c r="D2214" s="150"/>
      <c r="E2214" s="106"/>
      <c r="F2214" s="94"/>
      <c r="G2214" s="150"/>
      <c r="H2214" s="106"/>
      <c r="I2214" s="106"/>
      <c r="J2214" s="8"/>
      <c r="K2214" s="5"/>
      <c r="L2214" s="8"/>
      <c r="M2214" s="5"/>
    </row>
    <row r="2215" spans="1:13">
      <c r="A2215" s="4"/>
      <c r="B2215" s="106"/>
      <c r="C2215" s="4"/>
      <c r="D2215" s="150"/>
      <c r="E2215" s="106"/>
      <c r="F2215" s="94"/>
      <c r="G2215" s="150"/>
      <c r="H2215" s="106"/>
      <c r="I2215" s="106"/>
      <c r="J2215" s="8"/>
      <c r="K2215" s="5"/>
      <c r="L2215" s="8"/>
      <c r="M2215" s="5"/>
    </row>
    <row r="2216" spans="1:13">
      <c r="A2216" s="4"/>
      <c r="B2216" s="106"/>
      <c r="C2216" s="4"/>
      <c r="D2216" s="150"/>
      <c r="E2216" s="106"/>
      <c r="F2216" s="94"/>
      <c r="G2216" s="150"/>
      <c r="H2216" s="106"/>
      <c r="I2216" s="106"/>
      <c r="J2216" s="8"/>
      <c r="K2216" s="5"/>
      <c r="L2216" s="8"/>
      <c r="M2216" s="5"/>
    </row>
    <row r="2217" spans="1:13">
      <c r="A2217" s="4"/>
      <c r="B2217" s="106"/>
      <c r="C2217" s="4"/>
      <c r="D2217" s="150"/>
      <c r="E2217" s="106"/>
      <c r="F2217" s="94"/>
      <c r="G2217" s="150"/>
      <c r="H2217" s="106"/>
      <c r="I2217" s="106"/>
      <c r="J2217" s="8"/>
      <c r="K2217" s="5"/>
      <c r="L2217" s="8"/>
      <c r="M2217" s="5"/>
    </row>
    <row r="2218" spans="1:13">
      <c r="A2218" s="4"/>
      <c r="B2218" s="106"/>
      <c r="C2218" s="4"/>
      <c r="D2218" s="150"/>
      <c r="E2218" s="106"/>
      <c r="F2218" s="94"/>
      <c r="G2218" s="150"/>
      <c r="H2218" s="106"/>
      <c r="I2218" s="106"/>
      <c r="J2218" s="8"/>
      <c r="K2218" s="5"/>
      <c r="L2218" s="8"/>
      <c r="M2218" s="5"/>
    </row>
    <row r="2219" spans="1:13">
      <c r="A2219" s="4"/>
      <c r="B2219" s="106"/>
      <c r="C2219" s="4"/>
      <c r="D2219" s="150"/>
      <c r="E2219" s="106"/>
      <c r="F2219" s="94"/>
      <c r="G2219" s="150"/>
      <c r="H2219" s="106"/>
      <c r="I2219" s="106"/>
      <c r="J2219" s="8"/>
      <c r="K2219" s="5"/>
      <c r="L2219" s="8"/>
      <c r="M2219" s="5"/>
    </row>
    <row r="2220" spans="1:13">
      <c r="A2220" s="4"/>
      <c r="B2220" s="106"/>
      <c r="C2220" s="4"/>
      <c r="D2220" s="150"/>
      <c r="E2220" s="106"/>
      <c r="F2220" s="94"/>
      <c r="G2220" s="150"/>
      <c r="H2220" s="106"/>
      <c r="I2220" s="106"/>
      <c r="J2220" s="8"/>
      <c r="K2220" s="5"/>
      <c r="L2220" s="8"/>
      <c r="M2220" s="5"/>
    </row>
    <row r="2221" spans="1:13">
      <c r="A2221" s="4"/>
      <c r="B2221" s="106"/>
      <c r="C2221" s="4"/>
      <c r="D2221" s="150"/>
      <c r="E2221" s="106"/>
      <c r="F2221" s="94"/>
      <c r="G2221" s="150"/>
      <c r="H2221" s="106"/>
      <c r="I2221" s="106"/>
      <c r="J2221" s="8"/>
      <c r="K2221" s="5"/>
      <c r="L2221" s="8"/>
      <c r="M2221" s="5"/>
    </row>
    <row r="2222" spans="1:13">
      <c r="A2222" s="4"/>
      <c r="B2222" s="106"/>
      <c r="C2222" s="4"/>
      <c r="D2222" s="150"/>
      <c r="E2222" s="106"/>
      <c r="F2222" s="94"/>
      <c r="G2222" s="150"/>
      <c r="H2222" s="106"/>
      <c r="I2222" s="106"/>
      <c r="J2222" s="8"/>
      <c r="K2222" s="5"/>
      <c r="L2222" s="8"/>
      <c r="M2222" s="5"/>
    </row>
    <row r="2223" spans="1:13">
      <c r="A2223" s="4"/>
      <c r="B2223" s="106"/>
      <c r="C2223" s="4"/>
      <c r="D2223" s="150"/>
      <c r="E2223" s="106"/>
      <c r="F2223" s="94"/>
      <c r="G2223" s="150"/>
      <c r="H2223" s="106"/>
      <c r="I2223" s="106"/>
      <c r="J2223" s="8"/>
      <c r="K2223" s="5"/>
      <c r="L2223" s="8"/>
      <c r="M2223" s="5"/>
    </row>
    <row r="2224" spans="1:13">
      <c r="A2224" s="4"/>
      <c r="B2224" s="106"/>
      <c r="C2224" s="4"/>
      <c r="D2224" s="150"/>
      <c r="E2224" s="106"/>
      <c r="F2224" s="94"/>
      <c r="G2224" s="150"/>
      <c r="H2224" s="106"/>
      <c r="I2224" s="106"/>
      <c r="J2224" s="8"/>
      <c r="K2224" s="5"/>
      <c r="L2224" s="8"/>
      <c r="M2224" s="5"/>
    </row>
    <row r="2225" spans="1:13">
      <c r="A2225" s="4"/>
      <c r="B2225" s="106"/>
      <c r="C2225" s="4"/>
      <c r="D2225" s="150"/>
      <c r="E2225" s="106"/>
      <c r="F2225" s="94"/>
      <c r="G2225" s="150"/>
      <c r="H2225" s="106"/>
      <c r="I2225" s="106"/>
      <c r="J2225" s="8"/>
      <c r="K2225" s="5"/>
      <c r="L2225" s="8"/>
      <c r="M2225" s="5"/>
    </row>
    <row r="2226" spans="1:13">
      <c r="A2226" s="4"/>
      <c r="B2226" s="106"/>
      <c r="C2226" s="4"/>
      <c r="D2226" s="150"/>
      <c r="E2226" s="106"/>
      <c r="F2226" s="94"/>
      <c r="G2226" s="150"/>
      <c r="H2226" s="106"/>
      <c r="I2226" s="106"/>
      <c r="J2226" s="8"/>
      <c r="K2226" s="5"/>
      <c r="L2226" s="8"/>
      <c r="M2226" s="5"/>
    </row>
    <row r="2227" spans="1:13">
      <c r="A2227" s="4"/>
      <c r="B2227" s="106"/>
      <c r="C2227" s="4"/>
      <c r="D2227" s="150"/>
      <c r="E2227" s="106"/>
      <c r="F2227" s="94"/>
      <c r="G2227" s="150"/>
      <c r="H2227" s="106"/>
      <c r="I2227" s="106"/>
      <c r="J2227" s="8"/>
      <c r="K2227" s="5"/>
      <c r="L2227" s="8"/>
      <c r="M2227" s="5"/>
    </row>
    <row r="2228" spans="1:13">
      <c r="A2228" s="4"/>
      <c r="B2228" s="106"/>
      <c r="C2228" s="4"/>
      <c r="D2228" s="150"/>
      <c r="E2228" s="106"/>
      <c r="F2228" s="94"/>
      <c r="G2228" s="150"/>
      <c r="H2228" s="106"/>
      <c r="I2228" s="106"/>
      <c r="J2228" s="8"/>
      <c r="K2228" s="5"/>
      <c r="L2228" s="8"/>
      <c r="M2228" s="5"/>
    </row>
    <row r="2229" spans="1:13">
      <c r="A2229" s="4"/>
      <c r="B2229" s="106"/>
      <c r="C2229" s="4"/>
      <c r="D2229" s="150"/>
      <c r="E2229" s="106"/>
      <c r="F2229" s="94"/>
      <c r="G2229" s="150"/>
      <c r="H2229" s="106"/>
      <c r="I2229" s="106"/>
      <c r="J2229" s="8"/>
      <c r="K2229" s="5"/>
      <c r="L2229" s="8"/>
      <c r="M2229" s="5"/>
    </row>
    <row r="2230" spans="1:13">
      <c r="A2230" s="4"/>
      <c r="B2230" s="106"/>
      <c r="C2230" s="4"/>
      <c r="D2230" s="150"/>
      <c r="E2230" s="106"/>
      <c r="F2230" s="94"/>
      <c r="G2230" s="150"/>
      <c r="H2230" s="106"/>
      <c r="I2230" s="106"/>
      <c r="J2230" s="8"/>
      <c r="K2230" s="5"/>
      <c r="L2230" s="8"/>
      <c r="M2230" s="5"/>
    </row>
    <row r="2231" spans="1:13">
      <c r="A2231" s="4"/>
      <c r="B2231" s="106"/>
      <c r="C2231" s="4"/>
      <c r="D2231" s="150"/>
      <c r="E2231" s="106"/>
      <c r="F2231" s="94"/>
      <c r="G2231" s="150"/>
      <c r="H2231" s="106"/>
      <c r="I2231" s="106"/>
      <c r="J2231" s="8"/>
      <c r="K2231" s="5"/>
      <c r="L2231" s="8"/>
      <c r="M2231" s="5"/>
    </row>
    <row r="2232" spans="1:13">
      <c r="A2232" s="4"/>
      <c r="B2232" s="106"/>
      <c r="C2232" s="4"/>
      <c r="D2232" s="150"/>
      <c r="E2232" s="106"/>
      <c r="F2232" s="94"/>
      <c r="G2232" s="150"/>
      <c r="H2232" s="106"/>
      <c r="I2232" s="106"/>
      <c r="J2232" s="8"/>
      <c r="K2232" s="5"/>
      <c r="L2232" s="8"/>
      <c r="M2232" s="5"/>
    </row>
    <row r="2233" spans="1:13">
      <c r="A2233" s="4"/>
      <c r="B2233" s="106"/>
      <c r="C2233" s="4"/>
      <c r="D2233" s="150"/>
      <c r="E2233" s="106"/>
      <c r="F2233" s="94"/>
      <c r="G2233" s="150"/>
      <c r="H2233" s="106"/>
      <c r="I2233" s="106"/>
      <c r="J2233" s="8"/>
      <c r="K2233" s="5"/>
      <c r="L2233" s="8"/>
      <c r="M2233" s="5"/>
    </row>
    <row r="2234" spans="1:13">
      <c r="A2234" s="4"/>
      <c r="B2234" s="106"/>
      <c r="C2234" s="4"/>
      <c r="D2234" s="150"/>
      <c r="E2234" s="106"/>
      <c r="F2234" s="94"/>
      <c r="G2234" s="150"/>
      <c r="H2234" s="106"/>
      <c r="I2234" s="106"/>
      <c r="J2234" s="8"/>
      <c r="K2234" s="5"/>
      <c r="L2234" s="8"/>
      <c r="M2234" s="5"/>
    </row>
    <row r="2235" spans="1:13">
      <c r="A2235" s="4"/>
      <c r="B2235" s="106"/>
      <c r="C2235" s="4"/>
      <c r="D2235" s="150"/>
      <c r="E2235" s="106"/>
      <c r="F2235" s="94"/>
      <c r="G2235" s="150"/>
      <c r="H2235" s="106"/>
      <c r="I2235" s="106"/>
      <c r="J2235" s="8"/>
      <c r="K2235" s="5"/>
      <c r="L2235" s="8"/>
      <c r="M2235" s="5"/>
    </row>
    <row r="2236" spans="1:13">
      <c r="A2236" s="4"/>
      <c r="B2236" s="106"/>
      <c r="C2236" s="4"/>
      <c r="D2236" s="150"/>
      <c r="E2236" s="106"/>
      <c r="F2236" s="94"/>
      <c r="G2236" s="150"/>
      <c r="H2236" s="106"/>
      <c r="I2236" s="106"/>
      <c r="J2236" s="8"/>
      <c r="K2236" s="5"/>
      <c r="L2236" s="8"/>
      <c r="M2236" s="5"/>
    </row>
    <row r="2237" spans="1:13">
      <c r="A2237" s="4"/>
      <c r="B2237" s="106"/>
      <c r="C2237" s="4"/>
      <c r="D2237" s="150"/>
      <c r="E2237" s="106"/>
      <c r="F2237" s="94"/>
      <c r="G2237" s="150"/>
      <c r="H2237" s="106"/>
      <c r="I2237" s="106"/>
      <c r="J2237" s="8"/>
      <c r="K2237" s="5"/>
      <c r="L2237" s="8"/>
      <c r="M2237" s="5"/>
    </row>
    <row r="2238" spans="1:13">
      <c r="A2238" s="4"/>
      <c r="B2238" s="106"/>
      <c r="C2238" s="4"/>
      <c r="D2238" s="150"/>
      <c r="E2238" s="106"/>
      <c r="F2238" s="94"/>
      <c r="G2238" s="150"/>
      <c r="H2238" s="106"/>
      <c r="I2238" s="106"/>
      <c r="J2238" s="8"/>
      <c r="K2238" s="5"/>
      <c r="L2238" s="8"/>
      <c r="M2238" s="5"/>
    </row>
    <row r="2239" spans="1:13">
      <c r="A2239" s="4"/>
      <c r="B2239" s="106"/>
      <c r="C2239" s="4"/>
      <c r="D2239" s="150"/>
      <c r="E2239" s="106"/>
      <c r="F2239" s="94"/>
      <c r="G2239" s="150"/>
      <c r="H2239" s="106"/>
      <c r="I2239" s="106"/>
      <c r="J2239" s="8"/>
      <c r="K2239" s="5"/>
      <c r="L2239" s="8"/>
      <c r="M2239" s="5"/>
    </row>
    <row r="2240" spans="1:13">
      <c r="A2240" s="4"/>
      <c r="B2240" s="106"/>
      <c r="C2240" s="4"/>
      <c r="D2240" s="150"/>
      <c r="E2240" s="106"/>
      <c r="F2240" s="94"/>
      <c r="G2240" s="150"/>
      <c r="H2240" s="106"/>
      <c r="I2240" s="106"/>
      <c r="J2240" s="8"/>
      <c r="K2240" s="5"/>
      <c r="L2240" s="8"/>
      <c r="M2240" s="5"/>
    </row>
    <row r="2241" spans="1:13">
      <c r="A2241" s="4"/>
      <c r="B2241" s="106"/>
      <c r="C2241" s="4"/>
      <c r="D2241" s="150"/>
      <c r="E2241" s="106"/>
      <c r="F2241" s="94"/>
      <c r="G2241" s="150"/>
      <c r="H2241" s="106"/>
      <c r="I2241" s="106"/>
      <c r="J2241" s="8"/>
      <c r="K2241" s="5"/>
      <c r="L2241" s="8"/>
      <c r="M2241" s="5"/>
    </row>
    <row r="2242" spans="1:13">
      <c r="A2242" s="4"/>
      <c r="B2242" s="106"/>
      <c r="C2242" s="4"/>
      <c r="D2242" s="150"/>
      <c r="E2242" s="106"/>
      <c r="F2242" s="94"/>
      <c r="G2242" s="150"/>
      <c r="H2242" s="106"/>
      <c r="I2242" s="106"/>
      <c r="J2242" s="8"/>
      <c r="K2242" s="5"/>
      <c r="L2242" s="8"/>
      <c r="M2242" s="5"/>
    </row>
    <row r="2243" spans="1:13">
      <c r="A2243" s="4"/>
      <c r="B2243" s="106"/>
      <c r="C2243" s="4"/>
      <c r="D2243" s="150"/>
      <c r="E2243" s="106"/>
      <c r="F2243" s="94"/>
      <c r="G2243" s="150"/>
      <c r="H2243" s="106"/>
      <c r="I2243" s="106"/>
      <c r="J2243" s="8"/>
      <c r="K2243" s="5"/>
      <c r="L2243" s="8"/>
      <c r="M2243" s="5"/>
    </row>
    <row r="2244" spans="1:13">
      <c r="A2244" s="4"/>
      <c r="B2244" s="106"/>
      <c r="C2244" s="4"/>
      <c r="D2244" s="150"/>
      <c r="E2244" s="106"/>
      <c r="F2244" s="94"/>
      <c r="G2244" s="150"/>
      <c r="H2244" s="106"/>
      <c r="I2244" s="106"/>
      <c r="J2244" s="8"/>
      <c r="K2244" s="5"/>
      <c r="L2244" s="8"/>
      <c r="M2244" s="5"/>
    </row>
    <row r="2245" spans="1:13">
      <c r="A2245" s="4"/>
      <c r="B2245" s="106"/>
      <c r="C2245" s="4"/>
      <c r="D2245" s="150"/>
      <c r="E2245" s="106"/>
      <c r="F2245" s="94"/>
      <c r="G2245" s="150"/>
      <c r="H2245" s="106"/>
      <c r="I2245" s="106"/>
      <c r="J2245" s="8"/>
      <c r="K2245" s="5"/>
      <c r="L2245" s="8"/>
      <c r="M2245" s="5"/>
    </row>
    <row r="2246" spans="1:13">
      <c r="A2246" s="4"/>
      <c r="B2246" s="106"/>
      <c r="C2246" s="4"/>
      <c r="D2246" s="150"/>
      <c r="E2246" s="106"/>
      <c r="F2246" s="94"/>
      <c r="G2246" s="150"/>
      <c r="H2246" s="106"/>
      <c r="I2246" s="106"/>
      <c r="J2246" s="8"/>
      <c r="K2246" s="5"/>
      <c r="L2246" s="8"/>
      <c r="M2246" s="5"/>
    </row>
    <row r="2247" spans="1:13">
      <c r="A2247" s="4"/>
      <c r="B2247" s="106"/>
      <c r="C2247" s="4"/>
      <c r="D2247" s="150"/>
      <c r="E2247" s="106"/>
      <c r="F2247" s="94"/>
      <c r="G2247" s="150"/>
      <c r="H2247" s="106"/>
      <c r="I2247" s="106"/>
      <c r="J2247" s="8"/>
      <c r="K2247" s="5"/>
      <c r="L2247" s="8"/>
      <c r="M2247" s="5"/>
    </row>
    <row r="2248" spans="1:13">
      <c r="A2248" s="4"/>
      <c r="B2248" s="106"/>
      <c r="C2248" s="4"/>
      <c r="D2248" s="150"/>
      <c r="E2248" s="106"/>
      <c r="F2248" s="94"/>
      <c r="G2248" s="150"/>
      <c r="H2248" s="106"/>
      <c r="I2248" s="106"/>
      <c r="J2248" s="8"/>
      <c r="K2248" s="5"/>
      <c r="L2248" s="8"/>
      <c r="M2248" s="5"/>
    </row>
    <row r="2249" spans="1:13">
      <c r="A2249" s="4"/>
      <c r="B2249" s="106"/>
      <c r="C2249" s="4"/>
      <c r="D2249" s="150"/>
      <c r="E2249" s="106"/>
      <c r="F2249" s="94"/>
      <c r="G2249" s="150"/>
      <c r="H2249" s="106"/>
      <c r="I2249" s="106"/>
      <c r="J2249" s="8"/>
      <c r="K2249" s="5"/>
      <c r="L2249" s="8"/>
      <c r="M2249" s="5"/>
    </row>
    <row r="2250" spans="1:13">
      <c r="A2250" s="4"/>
      <c r="B2250" s="106"/>
      <c r="C2250" s="4"/>
      <c r="D2250" s="150"/>
      <c r="E2250" s="106"/>
      <c r="F2250" s="94"/>
      <c r="G2250" s="150"/>
      <c r="H2250" s="106"/>
      <c r="I2250" s="106"/>
      <c r="J2250" s="8"/>
      <c r="K2250" s="5"/>
      <c r="L2250" s="8"/>
      <c r="M2250" s="5"/>
    </row>
    <row r="2251" spans="1:13">
      <c r="A2251" s="4"/>
      <c r="B2251" s="106"/>
      <c r="C2251" s="4"/>
      <c r="D2251" s="150"/>
      <c r="E2251" s="106"/>
      <c r="F2251" s="94"/>
      <c r="G2251" s="150"/>
      <c r="H2251" s="106"/>
      <c r="I2251" s="106"/>
      <c r="J2251" s="8"/>
      <c r="K2251" s="5"/>
      <c r="L2251" s="8"/>
      <c r="M2251" s="5"/>
    </row>
    <row r="2252" spans="1:13">
      <c r="A2252" s="4"/>
      <c r="B2252" s="106"/>
      <c r="C2252" s="4"/>
      <c r="D2252" s="150"/>
      <c r="E2252" s="106"/>
      <c r="F2252" s="94"/>
      <c r="G2252" s="150"/>
      <c r="H2252" s="106"/>
      <c r="I2252" s="106"/>
      <c r="J2252" s="8"/>
      <c r="K2252" s="5"/>
      <c r="L2252" s="8"/>
      <c r="M2252" s="5"/>
    </row>
    <row r="2253" spans="1:13">
      <c r="A2253" s="4"/>
      <c r="B2253" s="106"/>
      <c r="C2253" s="4"/>
      <c r="D2253" s="150"/>
      <c r="E2253" s="106"/>
      <c r="F2253" s="94"/>
      <c r="G2253" s="150"/>
      <c r="H2253" s="106"/>
      <c r="I2253" s="106"/>
      <c r="J2253" s="8"/>
      <c r="K2253" s="5"/>
      <c r="L2253" s="8"/>
      <c r="M2253" s="5"/>
    </row>
    <row r="2254" spans="1:13">
      <c r="A2254" s="4"/>
      <c r="B2254" s="106"/>
      <c r="C2254" s="4"/>
      <c r="D2254" s="150"/>
      <c r="E2254" s="106"/>
      <c r="F2254" s="94"/>
      <c r="G2254" s="150"/>
      <c r="H2254" s="106"/>
      <c r="I2254" s="106"/>
      <c r="J2254" s="8"/>
      <c r="K2254" s="5"/>
      <c r="L2254" s="8"/>
      <c r="M2254" s="5"/>
    </row>
    <row r="2255" spans="1:13">
      <c r="A2255" s="4"/>
      <c r="B2255" s="106"/>
      <c r="C2255" s="4"/>
      <c r="D2255" s="150"/>
      <c r="E2255" s="106"/>
      <c r="F2255" s="94"/>
      <c r="G2255" s="150"/>
      <c r="H2255" s="106"/>
      <c r="I2255" s="106"/>
      <c r="J2255" s="8"/>
      <c r="K2255" s="5"/>
      <c r="L2255" s="8"/>
      <c r="M2255" s="5"/>
    </row>
    <row r="2256" spans="1:13">
      <c r="A2256" s="4"/>
      <c r="B2256" s="106"/>
      <c r="C2256" s="4"/>
      <c r="D2256" s="150"/>
      <c r="E2256" s="106"/>
      <c r="F2256" s="94"/>
      <c r="G2256" s="150"/>
      <c r="H2256" s="106"/>
      <c r="I2256" s="106"/>
      <c r="J2256" s="8"/>
      <c r="K2256" s="5"/>
      <c r="L2256" s="8"/>
      <c r="M2256" s="5"/>
    </row>
    <row r="2257" spans="1:13">
      <c r="A2257" s="4"/>
      <c r="B2257" s="106"/>
      <c r="C2257" s="4"/>
      <c r="D2257" s="150"/>
      <c r="E2257" s="106"/>
      <c r="F2257" s="94"/>
      <c r="G2257" s="150"/>
      <c r="H2257" s="106"/>
      <c r="I2257" s="106"/>
      <c r="J2257" s="8"/>
      <c r="K2257" s="5"/>
      <c r="L2257" s="8"/>
      <c r="M2257" s="5"/>
    </row>
    <row r="2258" spans="1:13">
      <c r="A2258" s="4"/>
      <c r="B2258" s="106"/>
      <c r="C2258" s="4"/>
      <c r="D2258" s="150"/>
      <c r="E2258" s="106"/>
      <c r="F2258" s="94"/>
      <c r="G2258" s="150"/>
      <c r="H2258" s="106"/>
      <c r="I2258" s="106"/>
      <c r="J2258" s="8"/>
      <c r="K2258" s="5"/>
      <c r="L2258" s="8"/>
      <c r="M2258" s="5"/>
    </row>
    <row r="2259" spans="1:13">
      <c r="A2259" s="4"/>
      <c r="B2259" s="106"/>
      <c r="C2259" s="4"/>
      <c r="D2259" s="150"/>
      <c r="E2259" s="106"/>
      <c r="F2259" s="94"/>
      <c r="G2259" s="150"/>
      <c r="H2259" s="106"/>
      <c r="I2259" s="106"/>
      <c r="J2259" s="8"/>
      <c r="K2259" s="5"/>
      <c r="L2259" s="8"/>
      <c r="M2259" s="5"/>
    </row>
    <row r="2260" spans="1:13">
      <c r="A2260" s="4"/>
      <c r="B2260" s="106"/>
      <c r="C2260" s="4"/>
      <c r="D2260" s="150"/>
      <c r="E2260" s="106"/>
      <c r="F2260" s="94"/>
      <c r="G2260" s="150"/>
      <c r="H2260" s="106"/>
      <c r="I2260" s="106"/>
      <c r="J2260" s="8"/>
      <c r="K2260" s="5"/>
      <c r="L2260" s="8"/>
      <c r="M2260" s="5"/>
    </row>
    <row r="2261" spans="1:13">
      <c r="A2261" s="4"/>
      <c r="B2261" s="106"/>
      <c r="C2261" s="4"/>
      <c r="D2261" s="150"/>
      <c r="E2261" s="106"/>
      <c r="F2261" s="94"/>
      <c r="G2261" s="150"/>
      <c r="H2261" s="106"/>
      <c r="I2261" s="106"/>
      <c r="J2261" s="8"/>
      <c r="K2261" s="5"/>
      <c r="L2261" s="8"/>
      <c r="M2261" s="5"/>
    </row>
    <row r="2262" spans="1:13">
      <c r="A2262" s="4"/>
      <c r="B2262" s="106"/>
      <c r="C2262" s="4"/>
      <c r="D2262" s="150"/>
      <c r="E2262" s="106"/>
      <c r="F2262" s="94"/>
      <c r="G2262" s="150"/>
      <c r="H2262" s="106"/>
      <c r="I2262" s="106"/>
      <c r="J2262" s="8"/>
      <c r="K2262" s="5"/>
      <c r="L2262" s="8"/>
      <c r="M2262" s="5"/>
    </row>
    <row r="2263" spans="1:13">
      <c r="A2263" s="4"/>
      <c r="B2263" s="106"/>
      <c r="C2263" s="4"/>
      <c r="D2263" s="150"/>
      <c r="E2263" s="106"/>
      <c r="F2263" s="94"/>
      <c r="G2263" s="150"/>
      <c r="H2263" s="106"/>
      <c r="I2263" s="106"/>
      <c r="J2263" s="8"/>
      <c r="K2263" s="5"/>
      <c r="L2263" s="8"/>
      <c r="M2263" s="5"/>
    </row>
    <row r="2264" spans="1:13">
      <c r="A2264" s="4"/>
      <c r="B2264" s="106"/>
      <c r="C2264" s="4"/>
      <c r="D2264" s="150"/>
      <c r="E2264" s="106"/>
      <c r="F2264" s="94"/>
      <c r="G2264" s="150"/>
      <c r="H2264" s="106"/>
      <c r="I2264" s="106"/>
      <c r="J2264" s="8"/>
      <c r="K2264" s="5"/>
      <c r="L2264" s="8"/>
      <c r="M2264" s="5"/>
    </row>
    <row r="2265" spans="1:13">
      <c r="A2265" s="4"/>
      <c r="B2265" s="106"/>
      <c r="C2265" s="4"/>
      <c r="D2265" s="150"/>
      <c r="E2265" s="106"/>
      <c r="F2265" s="94"/>
      <c r="G2265" s="150"/>
      <c r="H2265" s="106"/>
      <c r="I2265" s="106"/>
      <c r="J2265" s="8"/>
      <c r="K2265" s="5"/>
      <c r="L2265" s="8"/>
      <c r="M2265" s="5"/>
    </row>
    <row r="2266" spans="1:13">
      <c r="A2266" s="4"/>
      <c r="B2266" s="106"/>
      <c r="C2266" s="4"/>
      <c r="D2266" s="150"/>
      <c r="E2266" s="106"/>
      <c r="F2266" s="94"/>
      <c r="G2266" s="150"/>
      <c r="H2266" s="106"/>
      <c r="I2266" s="106"/>
      <c r="J2266" s="8"/>
      <c r="K2266" s="5"/>
      <c r="L2266" s="8"/>
      <c r="M2266" s="5"/>
    </row>
    <row r="2267" spans="1:13">
      <c r="A2267" s="4"/>
      <c r="B2267" s="106"/>
      <c r="C2267" s="4"/>
      <c r="D2267" s="150"/>
      <c r="E2267" s="106"/>
      <c r="F2267" s="94"/>
      <c r="G2267" s="150"/>
      <c r="H2267" s="106"/>
      <c r="I2267" s="106"/>
      <c r="J2267" s="8"/>
      <c r="K2267" s="5"/>
      <c r="L2267" s="8"/>
      <c r="M2267" s="5"/>
    </row>
    <row r="2268" spans="1:13">
      <c r="A2268" s="4"/>
      <c r="B2268" s="106"/>
      <c r="C2268" s="4"/>
      <c r="D2268" s="150"/>
      <c r="E2268" s="106"/>
      <c r="F2268" s="94"/>
      <c r="G2268" s="150"/>
      <c r="H2268" s="106"/>
      <c r="I2268" s="106"/>
      <c r="J2268" s="8"/>
      <c r="K2268" s="5"/>
      <c r="L2268" s="8"/>
      <c r="M2268" s="5"/>
    </row>
    <row r="2269" spans="1:13">
      <c r="A2269" s="4"/>
      <c r="B2269" s="106"/>
      <c r="C2269" s="4"/>
      <c r="D2269" s="150"/>
      <c r="E2269" s="106"/>
      <c r="F2269" s="94"/>
      <c r="G2269" s="150"/>
      <c r="H2269" s="106"/>
      <c r="I2269" s="106"/>
      <c r="J2269" s="8"/>
      <c r="K2269" s="5"/>
      <c r="L2269" s="8"/>
      <c r="M2269" s="5"/>
    </row>
    <row r="2270" spans="1:13">
      <c r="A2270" s="4"/>
      <c r="B2270" s="106"/>
      <c r="C2270" s="4"/>
      <c r="D2270" s="150"/>
      <c r="E2270" s="106"/>
      <c r="F2270" s="94"/>
      <c r="G2270" s="150"/>
      <c r="H2270" s="106"/>
      <c r="I2270" s="106"/>
      <c r="J2270" s="8"/>
      <c r="K2270" s="5"/>
      <c r="L2270" s="8"/>
      <c r="M2270" s="5"/>
    </row>
    <row r="2271" spans="1:13">
      <c r="A2271" s="4"/>
      <c r="B2271" s="106"/>
      <c r="C2271" s="4"/>
      <c r="D2271" s="150"/>
      <c r="E2271" s="106"/>
      <c r="F2271" s="94"/>
      <c r="G2271" s="150"/>
      <c r="H2271" s="106"/>
      <c r="I2271" s="106"/>
      <c r="J2271" s="8"/>
      <c r="K2271" s="5"/>
      <c r="L2271" s="8"/>
      <c r="M2271" s="5"/>
    </row>
    <row r="2272" spans="1:13">
      <c r="A2272" s="4"/>
      <c r="B2272" s="106"/>
      <c r="C2272" s="4"/>
      <c r="D2272" s="150"/>
      <c r="E2272" s="106"/>
      <c r="F2272" s="94"/>
      <c r="G2272" s="150"/>
      <c r="H2272" s="106"/>
      <c r="I2272" s="106"/>
      <c r="J2272" s="8"/>
      <c r="K2272" s="5"/>
      <c r="L2272" s="8"/>
      <c r="M2272" s="5"/>
    </row>
    <row r="2273" spans="1:13">
      <c r="A2273" s="4"/>
      <c r="B2273" s="106"/>
      <c r="C2273" s="4"/>
      <c r="D2273" s="150"/>
      <c r="E2273" s="106"/>
      <c r="F2273" s="94"/>
      <c r="G2273" s="150"/>
      <c r="H2273" s="106"/>
      <c r="I2273" s="106"/>
      <c r="J2273" s="8"/>
      <c r="K2273" s="5"/>
      <c r="L2273" s="8"/>
      <c r="M2273" s="5"/>
    </row>
    <row r="2274" spans="1:13">
      <c r="A2274" s="4"/>
      <c r="B2274" s="106"/>
      <c r="C2274" s="4"/>
      <c r="D2274" s="150"/>
      <c r="E2274" s="106"/>
      <c r="F2274" s="94"/>
      <c r="G2274" s="150"/>
      <c r="H2274" s="106"/>
      <c r="I2274" s="106"/>
      <c r="J2274" s="8"/>
      <c r="K2274" s="5"/>
      <c r="L2274" s="8"/>
      <c r="M2274" s="5"/>
    </row>
    <row r="2275" spans="1:13">
      <c r="A2275" s="4"/>
      <c r="B2275" s="106"/>
      <c r="C2275" s="4"/>
      <c r="D2275" s="150"/>
      <c r="E2275" s="106"/>
      <c r="F2275" s="94"/>
      <c r="G2275" s="150"/>
      <c r="H2275" s="106"/>
      <c r="I2275" s="106"/>
      <c r="J2275" s="8"/>
      <c r="K2275" s="5"/>
      <c r="L2275" s="8"/>
      <c r="M2275" s="5"/>
    </row>
    <row r="2276" spans="1:13">
      <c r="A2276" s="4"/>
      <c r="B2276" s="106"/>
      <c r="C2276" s="4"/>
      <c r="D2276" s="150"/>
      <c r="E2276" s="106"/>
      <c r="F2276" s="94"/>
      <c r="G2276" s="150"/>
      <c r="H2276" s="106"/>
      <c r="I2276" s="106"/>
      <c r="J2276" s="8"/>
      <c r="K2276" s="5"/>
      <c r="L2276" s="8"/>
      <c r="M2276" s="5"/>
    </row>
    <row r="2277" spans="1:13">
      <c r="A2277" s="4"/>
      <c r="B2277" s="106"/>
      <c r="C2277" s="4"/>
      <c r="D2277" s="150"/>
      <c r="E2277" s="106"/>
      <c r="F2277" s="94"/>
      <c r="G2277" s="150"/>
      <c r="H2277" s="106"/>
      <c r="I2277" s="106"/>
      <c r="J2277" s="8"/>
      <c r="K2277" s="5"/>
      <c r="L2277" s="8"/>
      <c r="M2277" s="5"/>
    </row>
    <row r="2278" spans="1:13">
      <c r="A2278" s="4"/>
      <c r="B2278" s="106"/>
      <c r="C2278" s="4"/>
      <c r="D2278" s="150"/>
      <c r="E2278" s="106"/>
      <c r="F2278" s="94"/>
      <c r="G2278" s="150"/>
      <c r="H2278" s="106"/>
      <c r="I2278" s="106"/>
      <c r="J2278" s="8"/>
      <c r="K2278" s="5"/>
      <c r="L2278" s="8"/>
      <c r="M2278" s="5"/>
    </row>
    <row r="2279" spans="1:13">
      <c r="A2279" s="4"/>
      <c r="B2279" s="106"/>
      <c r="C2279" s="4"/>
      <c r="D2279" s="150"/>
      <c r="E2279" s="106"/>
      <c r="F2279" s="94"/>
      <c r="G2279" s="150"/>
      <c r="H2279" s="106"/>
      <c r="I2279" s="106"/>
      <c r="J2279" s="8"/>
      <c r="K2279" s="5"/>
      <c r="L2279" s="8"/>
      <c r="M2279" s="5"/>
    </row>
    <row r="2280" spans="1:13">
      <c r="A2280" s="4"/>
      <c r="B2280" s="106"/>
      <c r="C2280" s="4"/>
      <c r="D2280" s="150"/>
      <c r="E2280" s="106"/>
      <c r="F2280" s="94"/>
      <c r="G2280" s="150"/>
      <c r="H2280" s="106"/>
      <c r="I2280" s="106"/>
      <c r="J2280" s="8"/>
      <c r="K2280" s="5"/>
      <c r="L2280" s="8"/>
      <c r="M2280" s="5"/>
    </row>
    <row r="2281" spans="1:13">
      <c r="A2281" s="4"/>
      <c r="B2281" s="106"/>
      <c r="C2281" s="4"/>
      <c r="D2281" s="150"/>
      <c r="E2281" s="106"/>
      <c r="F2281" s="94"/>
      <c r="G2281" s="150"/>
      <c r="H2281" s="106"/>
      <c r="I2281" s="106"/>
      <c r="J2281" s="8"/>
      <c r="K2281" s="5"/>
      <c r="L2281" s="8"/>
      <c r="M2281" s="5"/>
    </row>
    <row r="2282" spans="1:13">
      <c r="A2282" s="4"/>
      <c r="B2282" s="106"/>
      <c r="C2282" s="4"/>
      <c r="D2282" s="150"/>
      <c r="E2282" s="106"/>
      <c r="F2282" s="94"/>
      <c r="G2282" s="150"/>
      <c r="H2282" s="106"/>
      <c r="I2282" s="106"/>
      <c r="J2282" s="8"/>
      <c r="K2282" s="5"/>
      <c r="L2282" s="8"/>
      <c r="M2282" s="5"/>
    </row>
    <row r="2283" spans="1:13">
      <c r="A2283" s="4"/>
      <c r="B2283" s="106"/>
      <c r="C2283" s="4"/>
      <c r="D2283" s="150"/>
      <c r="E2283" s="106"/>
      <c r="F2283" s="94"/>
      <c r="G2283" s="150"/>
      <c r="H2283" s="106"/>
      <c r="I2283" s="106"/>
      <c r="J2283" s="8"/>
      <c r="K2283" s="5"/>
      <c r="L2283" s="8"/>
      <c r="M2283" s="5"/>
    </row>
    <row r="2284" spans="1:13">
      <c r="A2284" s="4"/>
      <c r="B2284" s="106"/>
      <c r="C2284" s="4"/>
      <c r="D2284" s="150"/>
      <c r="E2284" s="106"/>
      <c r="F2284" s="94"/>
      <c r="G2284" s="150"/>
      <c r="H2284" s="106"/>
      <c r="I2284" s="106"/>
      <c r="J2284" s="8"/>
      <c r="K2284" s="5"/>
      <c r="L2284" s="8"/>
      <c r="M2284" s="5"/>
    </row>
    <row r="2285" spans="1:13">
      <c r="A2285" s="4"/>
      <c r="B2285" s="106"/>
      <c r="C2285" s="4"/>
      <c r="D2285" s="150"/>
      <c r="E2285" s="106"/>
      <c r="F2285" s="94"/>
      <c r="G2285" s="150"/>
      <c r="H2285" s="106"/>
      <c r="I2285" s="106"/>
      <c r="J2285" s="8"/>
      <c r="K2285" s="5"/>
      <c r="L2285" s="8"/>
      <c r="M2285" s="5"/>
    </row>
    <row r="2286" spans="1:13">
      <c r="A2286" s="4"/>
      <c r="B2286" s="106"/>
      <c r="C2286" s="4"/>
      <c r="D2286" s="150"/>
      <c r="E2286" s="106"/>
      <c r="F2286" s="94"/>
      <c r="G2286" s="150"/>
      <c r="H2286" s="106"/>
      <c r="I2286" s="106"/>
      <c r="J2286" s="8"/>
      <c r="K2286" s="5"/>
      <c r="L2286" s="8"/>
      <c r="M2286" s="5"/>
    </row>
    <row r="2287" spans="1:13">
      <c r="A2287" s="4"/>
      <c r="B2287" s="106"/>
      <c r="C2287" s="4"/>
      <c r="D2287" s="150"/>
      <c r="E2287" s="106"/>
      <c r="F2287" s="94"/>
      <c r="G2287" s="150"/>
      <c r="H2287" s="106"/>
      <c r="I2287" s="106"/>
      <c r="J2287" s="8"/>
      <c r="K2287" s="5"/>
      <c r="L2287" s="8"/>
      <c r="M2287" s="5"/>
    </row>
    <row r="2288" spans="1:13">
      <c r="A2288" s="4"/>
      <c r="B2288" s="106"/>
      <c r="C2288" s="4"/>
      <c r="D2288" s="150"/>
      <c r="E2288" s="106"/>
      <c r="F2288" s="94"/>
      <c r="G2288" s="150"/>
      <c r="H2288" s="106"/>
      <c r="I2288" s="106"/>
      <c r="J2288" s="8"/>
      <c r="K2288" s="5"/>
      <c r="L2288" s="8"/>
      <c r="M2288" s="5"/>
    </row>
    <row r="2289" spans="1:13">
      <c r="A2289" s="4"/>
      <c r="B2289" s="106"/>
      <c r="C2289" s="4"/>
      <c r="D2289" s="150"/>
      <c r="E2289" s="106"/>
      <c r="F2289" s="94"/>
      <c r="G2289" s="150"/>
      <c r="H2289" s="106"/>
      <c r="I2289" s="106"/>
      <c r="J2289" s="8"/>
      <c r="K2289" s="5"/>
      <c r="L2289" s="8"/>
      <c r="M2289" s="5"/>
    </row>
    <row r="2290" spans="1:13">
      <c r="A2290" s="4"/>
      <c r="B2290" s="106"/>
      <c r="C2290" s="4"/>
      <c r="D2290" s="150"/>
      <c r="E2290" s="106"/>
      <c r="F2290" s="94"/>
      <c r="G2290" s="150"/>
      <c r="H2290" s="106"/>
      <c r="I2290" s="106"/>
      <c r="J2290" s="8"/>
      <c r="K2290" s="5"/>
      <c r="L2290" s="8"/>
      <c r="M2290" s="5"/>
    </row>
    <row r="2291" spans="1:13">
      <c r="A2291" s="4"/>
      <c r="B2291" s="106"/>
      <c r="C2291" s="4"/>
      <c r="D2291" s="150"/>
      <c r="E2291" s="106"/>
      <c r="F2291" s="94"/>
      <c r="G2291" s="150"/>
      <c r="H2291" s="106"/>
      <c r="I2291" s="106"/>
      <c r="J2291" s="8"/>
      <c r="K2291" s="5"/>
      <c r="L2291" s="8"/>
      <c r="M2291" s="5"/>
    </row>
    <row r="2292" spans="1:13">
      <c r="A2292" s="4"/>
      <c r="B2292" s="106"/>
      <c r="C2292" s="4"/>
      <c r="D2292" s="150"/>
      <c r="E2292" s="106"/>
      <c r="F2292" s="94"/>
      <c r="G2292" s="150"/>
      <c r="H2292" s="106"/>
      <c r="I2292" s="106"/>
      <c r="J2292" s="8"/>
      <c r="K2292" s="5"/>
      <c r="L2292" s="8"/>
      <c r="M2292" s="5"/>
    </row>
    <row r="2293" spans="1:13">
      <c r="A2293" s="4"/>
      <c r="B2293" s="106"/>
      <c r="C2293" s="4"/>
      <c r="D2293" s="150"/>
      <c r="E2293" s="106"/>
      <c r="F2293" s="94"/>
      <c r="G2293" s="150"/>
      <c r="H2293" s="106"/>
      <c r="I2293" s="106"/>
      <c r="J2293" s="8"/>
      <c r="K2293" s="5"/>
      <c r="L2293" s="8"/>
      <c r="M2293" s="5"/>
    </row>
    <row r="2294" spans="1:13">
      <c r="A2294" s="4"/>
      <c r="B2294" s="106"/>
      <c r="C2294" s="4"/>
      <c r="D2294" s="150"/>
      <c r="E2294" s="106"/>
      <c r="F2294" s="94"/>
      <c r="G2294" s="150"/>
      <c r="H2294" s="106"/>
      <c r="I2294" s="106"/>
      <c r="J2294" s="8"/>
      <c r="K2294" s="5"/>
      <c r="L2294" s="8"/>
      <c r="M2294" s="5"/>
    </row>
    <row r="2295" spans="1:13">
      <c r="A2295" s="4"/>
      <c r="B2295" s="106"/>
      <c r="C2295" s="4"/>
      <c r="D2295" s="150"/>
      <c r="E2295" s="106"/>
      <c r="F2295" s="94"/>
      <c r="G2295" s="150"/>
      <c r="H2295" s="106"/>
      <c r="I2295" s="106"/>
      <c r="J2295" s="8"/>
      <c r="K2295" s="5"/>
      <c r="L2295" s="8"/>
      <c r="M2295" s="5"/>
    </row>
    <row r="2296" spans="1:13">
      <c r="A2296" s="4"/>
      <c r="B2296" s="106"/>
      <c r="C2296" s="4"/>
      <c r="D2296" s="150"/>
      <c r="E2296" s="106"/>
      <c r="F2296" s="94"/>
      <c r="G2296" s="150"/>
      <c r="H2296" s="106"/>
      <c r="I2296" s="106"/>
      <c r="J2296" s="8"/>
      <c r="K2296" s="5"/>
      <c r="L2296" s="8"/>
      <c r="M2296" s="5"/>
    </row>
    <row r="2297" spans="1:13">
      <c r="A2297" s="4"/>
      <c r="B2297" s="106"/>
      <c r="C2297" s="4"/>
      <c r="D2297" s="150"/>
      <c r="E2297" s="106"/>
      <c r="F2297" s="94"/>
      <c r="G2297" s="150"/>
      <c r="H2297" s="106"/>
      <c r="I2297" s="106"/>
      <c r="J2297" s="8"/>
      <c r="K2297" s="5"/>
      <c r="L2297" s="8"/>
      <c r="M2297" s="5"/>
    </row>
    <row r="2298" spans="1:13">
      <c r="A2298" s="4"/>
      <c r="B2298" s="106"/>
      <c r="C2298" s="4"/>
      <c r="D2298" s="150"/>
      <c r="E2298" s="106"/>
      <c r="F2298" s="94"/>
      <c r="G2298" s="150"/>
      <c r="H2298" s="106"/>
      <c r="I2298" s="106"/>
      <c r="J2298" s="8"/>
      <c r="K2298" s="5"/>
      <c r="L2298" s="8"/>
      <c r="M2298" s="5"/>
    </row>
    <row r="2299" spans="1:13">
      <c r="A2299" s="4"/>
      <c r="B2299" s="106"/>
      <c r="C2299" s="4"/>
      <c r="D2299" s="150"/>
      <c r="E2299" s="106"/>
      <c r="F2299" s="94"/>
      <c r="G2299" s="150"/>
      <c r="H2299" s="106"/>
      <c r="I2299" s="106"/>
      <c r="J2299" s="8"/>
      <c r="K2299" s="5"/>
      <c r="L2299" s="8"/>
      <c r="M2299" s="5"/>
    </row>
    <row r="2300" spans="1:13">
      <c r="A2300" s="4"/>
      <c r="B2300" s="106"/>
      <c r="C2300" s="4"/>
      <c r="D2300" s="150"/>
      <c r="E2300" s="106"/>
      <c r="F2300" s="94"/>
      <c r="G2300" s="150"/>
      <c r="H2300" s="106"/>
      <c r="I2300" s="106"/>
      <c r="J2300" s="8"/>
      <c r="K2300" s="5"/>
      <c r="L2300" s="8"/>
      <c r="M2300" s="5"/>
    </row>
    <row r="2301" spans="1:13">
      <c r="A2301" s="4"/>
      <c r="B2301" s="106"/>
      <c r="C2301" s="4"/>
      <c r="D2301" s="150"/>
      <c r="E2301" s="106"/>
      <c r="F2301" s="94"/>
      <c r="G2301" s="150"/>
      <c r="H2301" s="106"/>
      <c r="I2301" s="106"/>
      <c r="J2301" s="8"/>
      <c r="K2301" s="5"/>
      <c r="L2301" s="8"/>
      <c r="M2301" s="5"/>
    </row>
    <row r="2302" spans="1:13">
      <c r="A2302" s="4"/>
      <c r="B2302" s="106"/>
      <c r="C2302" s="4"/>
      <c r="D2302" s="150"/>
      <c r="E2302" s="106"/>
      <c r="F2302" s="94"/>
      <c r="G2302" s="150"/>
      <c r="H2302" s="106"/>
      <c r="I2302" s="106"/>
      <c r="J2302" s="8"/>
      <c r="K2302" s="5"/>
      <c r="L2302" s="8"/>
      <c r="M2302" s="5"/>
    </row>
    <row r="2303" spans="1:13">
      <c r="A2303" s="4"/>
      <c r="B2303" s="106"/>
      <c r="C2303" s="4"/>
      <c r="D2303" s="150"/>
      <c r="E2303" s="106"/>
      <c r="F2303" s="94"/>
      <c r="G2303" s="150"/>
      <c r="H2303" s="106"/>
      <c r="I2303" s="106"/>
      <c r="J2303" s="8"/>
      <c r="K2303" s="5"/>
      <c r="L2303" s="8"/>
      <c r="M2303" s="5"/>
    </row>
    <row r="2304" spans="1:13">
      <c r="A2304" s="4"/>
      <c r="B2304" s="106"/>
      <c r="C2304" s="4"/>
      <c r="D2304" s="150"/>
      <c r="E2304" s="106"/>
      <c r="F2304" s="94"/>
      <c r="G2304" s="150"/>
      <c r="H2304" s="106"/>
      <c r="I2304" s="106"/>
      <c r="J2304" s="8"/>
      <c r="K2304" s="5"/>
      <c r="L2304" s="8"/>
      <c r="M2304" s="5"/>
    </row>
    <row r="2305" spans="1:13">
      <c r="A2305" s="4"/>
      <c r="B2305" s="106"/>
      <c r="C2305" s="4"/>
      <c r="D2305" s="150"/>
      <c r="E2305" s="106"/>
      <c r="F2305" s="94"/>
      <c r="G2305" s="150"/>
      <c r="H2305" s="106"/>
      <c r="I2305" s="106"/>
      <c r="J2305" s="8"/>
      <c r="K2305" s="5"/>
      <c r="L2305" s="8"/>
      <c r="M2305" s="5"/>
    </row>
    <row r="2306" spans="1:13">
      <c r="A2306" s="4"/>
      <c r="B2306" s="106"/>
      <c r="C2306" s="4"/>
      <c r="D2306" s="150"/>
      <c r="E2306" s="106"/>
      <c r="F2306" s="94"/>
      <c r="G2306" s="150"/>
      <c r="H2306" s="106"/>
      <c r="I2306" s="106"/>
      <c r="J2306" s="8"/>
      <c r="K2306" s="5"/>
      <c r="L2306" s="8"/>
      <c r="M2306" s="5"/>
    </row>
    <row r="2307" spans="1:13">
      <c r="A2307" s="4"/>
      <c r="B2307" s="106"/>
      <c r="C2307" s="4"/>
      <c r="D2307" s="150"/>
      <c r="E2307" s="106"/>
      <c r="F2307" s="94"/>
      <c r="G2307" s="150"/>
      <c r="H2307" s="106"/>
      <c r="I2307" s="106"/>
      <c r="J2307" s="8"/>
      <c r="K2307" s="5"/>
      <c r="L2307" s="8"/>
      <c r="M2307" s="5"/>
    </row>
    <row r="2308" spans="1:13">
      <c r="A2308" s="4"/>
      <c r="B2308" s="106"/>
      <c r="C2308" s="4"/>
      <c r="D2308" s="150"/>
      <c r="E2308" s="106"/>
      <c r="F2308" s="94"/>
      <c r="G2308" s="150"/>
      <c r="H2308" s="106"/>
      <c r="I2308" s="106"/>
      <c r="J2308" s="8"/>
      <c r="K2308" s="5"/>
      <c r="L2308" s="8"/>
      <c r="M2308" s="5"/>
    </row>
    <row r="2309" spans="1:13">
      <c r="A2309" s="4"/>
      <c r="B2309" s="106"/>
      <c r="C2309" s="4"/>
      <c r="D2309" s="150"/>
      <c r="E2309" s="106"/>
      <c r="F2309" s="94"/>
      <c r="G2309" s="150"/>
      <c r="H2309" s="106"/>
      <c r="I2309" s="106"/>
      <c r="J2309" s="8"/>
      <c r="K2309" s="5"/>
      <c r="L2309" s="8"/>
      <c r="M2309" s="5"/>
    </row>
    <row r="2310" spans="1:13">
      <c r="A2310" s="4"/>
      <c r="B2310" s="106"/>
      <c r="C2310" s="4"/>
      <c r="D2310" s="150"/>
      <c r="E2310" s="106"/>
      <c r="F2310" s="94"/>
      <c r="G2310" s="150"/>
      <c r="H2310" s="106"/>
      <c r="I2310" s="106"/>
      <c r="J2310" s="8"/>
      <c r="K2310" s="5"/>
      <c r="L2310" s="8"/>
      <c r="M2310" s="5"/>
    </row>
    <row r="2311" spans="1:13">
      <c r="A2311" s="4"/>
      <c r="B2311" s="106"/>
      <c r="C2311" s="4"/>
      <c r="D2311" s="150"/>
      <c r="E2311" s="106"/>
      <c r="F2311" s="94"/>
      <c r="G2311" s="150"/>
      <c r="H2311" s="106"/>
      <c r="I2311" s="106"/>
      <c r="J2311" s="8"/>
      <c r="K2311" s="5"/>
      <c r="L2311" s="8"/>
      <c r="M2311" s="5"/>
    </row>
    <row r="2312" spans="1:13">
      <c r="A2312" s="4"/>
      <c r="B2312" s="106"/>
      <c r="C2312" s="4"/>
      <c r="D2312" s="150"/>
      <c r="E2312" s="106"/>
      <c r="F2312" s="94"/>
      <c r="G2312" s="150"/>
      <c r="H2312" s="106"/>
      <c r="I2312" s="106"/>
      <c r="J2312" s="8"/>
      <c r="K2312" s="5"/>
      <c r="L2312" s="8"/>
      <c r="M2312" s="5"/>
    </row>
    <row r="2313" spans="1:13">
      <c r="A2313" s="4"/>
      <c r="B2313" s="106"/>
      <c r="C2313" s="4"/>
      <c r="D2313" s="150"/>
      <c r="E2313" s="106"/>
      <c r="F2313" s="94"/>
      <c r="G2313" s="150"/>
      <c r="H2313" s="106"/>
      <c r="I2313" s="106"/>
      <c r="J2313" s="8"/>
      <c r="K2313" s="5"/>
      <c r="L2313" s="8"/>
      <c r="M2313" s="5"/>
    </row>
    <row r="2314" spans="1:13">
      <c r="A2314" s="4"/>
      <c r="B2314" s="106"/>
      <c r="C2314" s="4"/>
      <c r="D2314" s="150"/>
      <c r="E2314" s="106"/>
      <c r="F2314" s="94"/>
      <c r="G2314" s="150"/>
      <c r="H2314" s="106"/>
      <c r="I2314" s="106"/>
      <c r="J2314" s="8"/>
      <c r="K2314" s="5"/>
      <c r="L2314" s="8"/>
      <c r="M2314" s="5"/>
    </row>
    <row r="2315" spans="1:13">
      <c r="A2315" s="4"/>
      <c r="B2315" s="106"/>
      <c r="C2315" s="4"/>
      <c r="D2315" s="150"/>
      <c r="E2315" s="106"/>
      <c r="F2315" s="94"/>
      <c r="G2315" s="150"/>
      <c r="H2315" s="106"/>
      <c r="I2315" s="106"/>
      <c r="J2315" s="8"/>
      <c r="K2315" s="5"/>
      <c r="L2315" s="8"/>
      <c r="M2315" s="5"/>
    </row>
    <row r="2316" spans="1:13">
      <c r="A2316" s="4"/>
      <c r="B2316" s="106"/>
      <c r="C2316" s="4"/>
      <c r="D2316" s="150"/>
      <c r="E2316" s="106"/>
      <c r="F2316" s="94"/>
      <c r="G2316" s="150"/>
      <c r="H2316" s="106"/>
      <c r="I2316" s="106"/>
      <c r="J2316" s="8"/>
      <c r="K2316" s="5"/>
      <c r="L2316" s="8"/>
      <c r="M2316" s="5"/>
    </row>
    <row r="2317" spans="1:13">
      <c r="A2317" s="4"/>
      <c r="B2317" s="106"/>
      <c r="C2317" s="4"/>
      <c r="D2317" s="150"/>
      <c r="E2317" s="106"/>
      <c r="F2317" s="94"/>
      <c r="G2317" s="150"/>
      <c r="H2317" s="106"/>
      <c r="I2317" s="106"/>
      <c r="J2317" s="8"/>
      <c r="K2317" s="5"/>
      <c r="L2317" s="8"/>
      <c r="M2317" s="5"/>
    </row>
    <row r="2318" spans="1:13">
      <c r="A2318" s="4"/>
      <c r="B2318" s="106"/>
      <c r="C2318" s="4"/>
      <c r="D2318" s="150"/>
      <c r="E2318" s="106"/>
      <c r="F2318" s="94"/>
      <c r="G2318" s="150"/>
      <c r="H2318" s="106"/>
      <c r="I2318" s="106"/>
      <c r="J2318" s="8"/>
      <c r="K2318" s="5"/>
      <c r="L2318" s="8"/>
      <c r="M2318" s="5"/>
    </row>
    <row r="2319" spans="1:13">
      <c r="A2319" s="4"/>
      <c r="B2319" s="106"/>
      <c r="C2319" s="4"/>
      <c r="D2319" s="150"/>
      <c r="E2319" s="106"/>
      <c r="F2319" s="94"/>
      <c r="G2319" s="150"/>
      <c r="H2319" s="106"/>
      <c r="I2319" s="106"/>
      <c r="J2319" s="8"/>
      <c r="K2319" s="5"/>
      <c r="L2319" s="8"/>
      <c r="M2319" s="5"/>
    </row>
    <row r="2320" spans="1:13">
      <c r="A2320" s="4"/>
      <c r="B2320" s="106"/>
      <c r="C2320" s="4"/>
      <c r="D2320" s="150"/>
      <c r="E2320" s="106"/>
      <c r="F2320" s="94"/>
      <c r="G2320" s="150"/>
      <c r="H2320" s="106"/>
      <c r="I2320" s="106"/>
      <c r="J2320" s="8"/>
      <c r="K2320" s="5"/>
      <c r="L2320" s="8"/>
      <c r="M2320" s="5"/>
    </row>
    <row r="2321" spans="1:13">
      <c r="A2321" s="4"/>
      <c r="B2321" s="106"/>
      <c r="C2321" s="4"/>
      <c r="D2321" s="150"/>
      <c r="E2321" s="106"/>
      <c r="F2321" s="94"/>
      <c r="G2321" s="150"/>
      <c r="H2321" s="106"/>
      <c r="I2321" s="106"/>
      <c r="J2321" s="8"/>
      <c r="K2321" s="5"/>
      <c r="L2321" s="8"/>
      <c r="M2321" s="5"/>
    </row>
    <row r="2322" spans="1:13">
      <c r="A2322" s="4"/>
      <c r="B2322" s="106"/>
      <c r="C2322" s="4"/>
      <c r="D2322" s="150"/>
      <c r="E2322" s="106"/>
      <c r="F2322" s="94"/>
      <c r="G2322" s="150"/>
      <c r="H2322" s="106"/>
      <c r="I2322" s="106"/>
      <c r="J2322" s="8"/>
      <c r="K2322" s="5"/>
      <c r="L2322" s="8"/>
      <c r="M2322" s="5"/>
    </row>
    <row r="2323" spans="1:13">
      <c r="A2323" s="4"/>
      <c r="B2323" s="106"/>
      <c r="C2323" s="4"/>
      <c r="D2323" s="150"/>
      <c r="E2323" s="106"/>
      <c r="F2323" s="94"/>
      <c r="G2323" s="150"/>
      <c r="H2323" s="106"/>
      <c r="I2323" s="106"/>
      <c r="J2323" s="8"/>
      <c r="K2323" s="5"/>
      <c r="L2323" s="8"/>
      <c r="M2323" s="5"/>
    </row>
    <row r="2324" spans="1:13">
      <c r="A2324" s="4"/>
      <c r="B2324" s="106"/>
      <c r="C2324" s="4"/>
      <c r="D2324" s="150"/>
      <c r="E2324" s="106"/>
      <c r="F2324" s="94"/>
      <c r="G2324" s="150"/>
      <c r="H2324" s="106"/>
      <c r="I2324" s="106"/>
      <c r="J2324" s="8"/>
      <c r="K2324" s="5"/>
      <c r="L2324" s="8"/>
      <c r="M2324" s="5"/>
    </row>
    <row r="2325" spans="1:13">
      <c r="A2325" s="4"/>
      <c r="B2325" s="106"/>
      <c r="C2325" s="4"/>
      <c r="D2325" s="150"/>
      <c r="E2325" s="106"/>
      <c r="F2325" s="94"/>
      <c r="G2325" s="150"/>
      <c r="H2325" s="106"/>
      <c r="I2325" s="106"/>
      <c r="J2325" s="8"/>
      <c r="K2325" s="5"/>
      <c r="L2325" s="8"/>
      <c r="M2325" s="5"/>
    </row>
    <row r="2326" spans="1:13">
      <c r="A2326" s="4"/>
      <c r="B2326" s="106"/>
      <c r="C2326" s="4"/>
      <c r="D2326" s="150"/>
      <c r="E2326" s="106"/>
      <c r="F2326" s="94"/>
      <c r="G2326" s="150"/>
      <c r="H2326" s="106"/>
      <c r="I2326" s="106"/>
      <c r="J2326" s="8"/>
      <c r="K2326" s="5"/>
      <c r="L2326" s="8"/>
      <c r="M2326" s="5"/>
    </row>
    <row r="2327" spans="1:13">
      <c r="A2327" s="4"/>
      <c r="B2327" s="106"/>
      <c r="C2327" s="4"/>
      <c r="D2327" s="150"/>
      <c r="E2327" s="106"/>
      <c r="F2327" s="94"/>
      <c r="G2327" s="150"/>
      <c r="H2327" s="106"/>
      <c r="I2327" s="106"/>
      <c r="J2327" s="8"/>
      <c r="K2327" s="5"/>
      <c r="L2327" s="8"/>
      <c r="M2327" s="5"/>
    </row>
    <row r="2328" spans="1:13">
      <c r="A2328" s="4"/>
      <c r="B2328" s="106"/>
      <c r="C2328" s="4"/>
      <c r="D2328" s="150"/>
      <c r="E2328" s="106"/>
      <c r="F2328" s="94"/>
      <c r="G2328" s="150"/>
      <c r="H2328" s="106"/>
      <c r="I2328" s="106"/>
      <c r="J2328" s="8"/>
      <c r="K2328" s="5"/>
      <c r="L2328" s="8"/>
      <c r="M2328" s="5"/>
    </row>
    <row r="2329" spans="1:13">
      <c r="A2329" s="4"/>
      <c r="B2329" s="106"/>
      <c r="C2329" s="4"/>
      <c r="D2329" s="150"/>
      <c r="E2329" s="106"/>
      <c r="F2329" s="94"/>
      <c r="G2329" s="150"/>
      <c r="H2329" s="106"/>
      <c r="I2329" s="106"/>
      <c r="J2329" s="8"/>
      <c r="K2329" s="5"/>
      <c r="L2329" s="8"/>
      <c r="M2329" s="5"/>
    </row>
    <row r="2330" spans="1:13">
      <c r="A2330" s="4"/>
      <c r="B2330" s="106"/>
      <c r="C2330" s="4"/>
      <c r="D2330" s="150"/>
      <c r="E2330" s="106"/>
      <c r="F2330" s="94"/>
      <c r="G2330" s="150"/>
      <c r="H2330" s="106"/>
      <c r="I2330" s="106"/>
      <c r="J2330" s="8"/>
      <c r="K2330" s="5"/>
      <c r="L2330" s="8"/>
      <c r="M2330" s="5"/>
    </row>
    <row r="2331" spans="1:13">
      <c r="A2331" s="4"/>
      <c r="B2331" s="106"/>
      <c r="C2331" s="4"/>
      <c r="D2331" s="150"/>
      <c r="E2331" s="106"/>
      <c r="F2331" s="94"/>
      <c r="G2331" s="150"/>
      <c r="H2331" s="106"/>
      <c r="I2331" s="106"/>
      <c r="J2331" s="8"/>
      <c r="K2331" s="5"/>
      <c r="L2331" s="8"/>
      <c r="M2331" s="5"/>
    </row>
    <row r="2332" spans="1:13">
      <c r="A2332" s="4"/>
      <c r="B2332" s="106"/>
      <c r="C2332" s="4"/>
      <c r="D2332" s="150"/>
      <c r="E2332" s="106"/>
      <c r="F2332" s="94"/>
      <c r="G2332" s="150"/>
      <c r="H2332" s="106"/>
      <c r="I2332" s="106"/>
      <c r="J2332" s="8"/>
      <c r="K2332" s="5"/>
      <c r="L2332" s="8"/>
      <c r="M2332" s="5"/>
    </row>
    <row r="2333" spans="1:13">
      <c r="A2333" s="4"/>
      <c r="B2333" s="106"/>
      <c r="C2333" s="4"/>
      <c r="D2333" s="150"/>
      <c r="E2333" s="106"/>
      <c r="F2333" s="94"/>
      <c r="G2333" s="150"/>
      <c r="H2333" s="106"/>
      <c r="I2333" s="106"/>
      <c r="J2333" s="8"/>
      <c r="K2333" s="5"/>
      <c r="L2333" s="8"/>
      <c r="M2333" s="5"/>
    </row>
    <row r="2334" spans="1:13">
      <c r="A2334" s="4"/>
      <c r="B2334" s="106"/>
      <c r="C2334" s="4"/>
      <c r="D2334" s="150"/>
      <c r="E2334" s="106"/>
      <c r="F2334" s="94"/>
      <c r="G2334" s="150"/>
      <c r="H2334" s="106"/>
      <c r="I2334" s="106"/>
      <c r="J2334" s="8"/>
      <c r="K2334" s="5"/>
      <c r="L2334" s="8"/>
      <c r="M2334" s="5"/>
    </row>
    <row r="2335" spans="1:13">
      <c r="A2335" s="4"/>
      <c r="B2335" s="106"/>
      <c r="C2335" s="4"/>
      <c r="D2335" s="150"/>
      <c r="E2335" s="106"/>
      <c r="F2335" s="94"/>
      <c r="G2335" s="150"/>
      <c r="H2335" s="106"/>
      <c r="I2335" s="106"/>
      <c r="J2335" s="8"/>
      <c r="K2335" s="5"/>
      <c r="L2335" s="8"/>
      <c r="M2335" s="5"/>
    </row>
    <row r="2336" spans="1:13">
      <c r="A2336" s="4"/>
      <c r="B2336" s="106"/>
      <c r="C2336" s="4"/>
      <c r="D2336" s="150"/>
      <c r="E2336" s="106"/>
      <c r="F2336" s="94"/>
      <c r="G2336" s="150"/>
      <c r="H2336" s="106"/>
      <c r="I2336" s="106"/>
      <c r="J2336" s="8"/>
      <c r="K2336" s="5"/>
      <c r="L2336" s="8"/>
      <c r="M2336" s="5"/>
    </row>
    <row r="2337" spans="1:13">
      <c r="A2337" s="4"/>
      <c r="B2337" s="106"/>
      <c r="C2337" s="4"/>
      <c r="D2337" s="150"/>
      <c r="E2337" s="106"/>
      <c r="F2337" s="94"/>
      <c r="G2337" s="150"/>
      <c r="H2337" s="106"/>
      <c r="I2337" s="106"/>
      <c r="J2337" s="8"/>
      <c r="K2337" s="5"/>
      <c r="L2337" s="8"/>
      <c r="M2337" s="5"/>
    </row>
    <row r="2338" spans="1:13">
      <c r="A2338" s="4"/>
      <c r="B2338" s="106"/>
      <c r="C2338" s="4"/>
      <c r="D2338" s="150"/>
      <c r="E2338" s="106"/>
      <c r="F2338" s="94"/>
      <c r="G2338" s="150"/>
      <c r="H2338" s="106"/>
      <c r="I2338" s="106"/>
      <c r="J2338" s="8"/>
      <c r="K2338" s="5"/>
      <c r="L2338" s="8"/>
      <c r="M2338" s="5"/>
    </row>
    <row r="2339" spans="1:13">
      <c r="A2339" s="4"/>
      <c r="B2339" s="106"/>
      <c r="C2339" s="4"/>
      <c r="D2339" s="150"/>
      <c r="E2339" s="106"/>
      <c r="F2339" s="94"/>
      <c r="G2339" s="150"/>
      <c r="H2339" s="106"/>
      <c r="I2339" s="106"/>
      <c r="J2339" s="8"/>
      <c r="K2339" s="5"/>
      <c r="L2339" s="8"/>
      <c r="M2339" s="5"/>
    </row>
    <row r="2340" spans="1:13">
      <c r="A2340" s="4"/>
      <c r="B2340" s="106"/>
      <c r="C2340" s="4"/>
      <c r="D2340" s="150"/>
      <c r="E2340" s="106"/>
      <c r="F2340" s="94"/>
      <c r="G2340" s="150"/>
      <c r="H2340" s="106"/>
      <c r="I2340" s="106"/>
      <c r="J2340" s="8"/>
      <c r="K2340" s="5"/>
      <c r="L2340" s="8"/>
      <c r="M2340" s="5"/>
    </row>
    <row r="2341" spans="1:13">
      <c r="A2341" s="4"/>
      <c r="B2341" s="106"/>
      <c r="C2341" s="4"/>
      <c r="D2341" s="150"/>
      <c r="E2341" s="106"/>
      <c r="F2341" s="94"/>
      <c r="G2341" s="150"/>
      <c r="H2341" s="106"/>
      <c r="I2341" s="106"/>
      <c r="J2341" s="8"/>
      <c r="K2341" s="5"/>
      <c r="L2341" s="8"/>
      <c r="M2341" s="5"/>
    </row>
    <row r="2342" spans="1:13">
      <c r="A2342" s="4"/>
      <c r="B2342" s="106"/>
      <c r="C2342" s="4"/>
      <c r="D2342" s="150"/>
      <c r="E2342" s="106"/>
      <c r="F2342" s="94"/>
      <c r="G2342" s="150"/>
      <c r="H2342" s="106"/>
      <c r="I2342" s="106"/>
      <c r="J2342" s="8"/>
      <c r="K2342" s="5"/>
      <c r="L2342" s="8"/>
      <c r="M2342" s="5"/>
    </row>
    <row r="2343" spans="1:13">
      <c r="A2343" s="4"/>
      <c r="B2343" s="106"/>
      <c r="C2343" s="4"/>
      <c r="D2343" s="150"/>
      <c r="E2343" s="106"/>
      <c r="F2343" s="94"/>
      <c r="G2343" s="150"/>
      <c r="H2343" s="106"/>
      <c r="I2343" s="106"/>
      <c r="J2343" s="8"/>
      <c r="K2343" s="5"/>
      <c r="L2343" s="8"/>
      <c r="M2343" s="5"/>
    </row>
    <row r="2344" spans="1:13">
      <c r="A2344" s="4"/>
      <c r="B2344" s="106"/>
      <c r="C2344" s="4"/>
      <c r="D2344" s="150"/>
      <c r="E2344" s="106"/>
      <c r="F2344" s="94"/>
      <c r="G2344" s="150"/>
      <c r="H2344" s="106"/>
      <c r="I2344" s="106"/>
      <c r="J2344" s="8"/>
      <c r="K2344" s="5"/>
      <c r="L2344" s="8"/>
      <c r="M2344" s="5"/>
    </row>
    <row r="2345" spans="1:13">
      <c r="A2345" s="4"/>
      <c r="B2345" s="106"/>
      <c r="C2345" s="4"/>
      <c r="D2345" s="150"/>
      <c r="E2345" s="106"/>
      <c r="F2345" s="94"/>
      <c r="G2345" s="150"/>
      <c r="H2345" s="106"/>
      <c r="I2345" s="106"/>
      <c r="J2345" s="8"/>
      <c r="K2345" s="5"/>
      <c r="L2345" s="8"/>
      <c r="M2345" s="5"/>
    </row>
    <row r="2346" spans="1:13">
      <c r="A2346" s="4"/>
      <c r="B2346" s="106"/>
      <c r="C2346" s="4"/>
      <c r="D2346" s="150"/>
      <c r="E2346" s="106"/>
      <c r="F2346" s="94"/>
      <c r="G2346" s="150"/>
      <c r="H2346" s="106"/>
      <c r="I2346" s="106"/>
      <c r="J2346" s="8"/>
      <c r="K2346" s="5"/>
      <c r="L2346" s="8"/>
      <c r="M2346" s="5"/>
    </row>
    <row r="2347" spans="1:13">
      <c r="A2347" s="4"/>
      <c r="B2347" s="106"/>
      <c r="C2347" s="4"/>
      <c r="D2347" s="150"/>
      <c r="E2347" s="106"/>
      <c r="F2347" s="94"/>
      <c r="G2347" s="150"/>
      <c r="H2347" s="106"/>
      <c r="I2347" s="106"/>
      <c r="J2347" s="8"/>
      <c r="K2347" s="5"/>
      <c r="L2347" s="8"/>
      <c r="M2347" s="5"/>
    </row>
    <row r="2348" spans="1:13">
      <c r="A2348" s="4"/>
      <c r="B2348" s="106"/>
      <c r="C2348" s="4"/>
      <c r="D2348" s="150"/>
      <c r="E2348" s="106"/>
      <c r="F2348" s="94"/>
      <c r="G2348" s="150"/>
      <c r="H2348" s="106"/>
      <c r="I2348" s="106"/>
      <c r="J2348" s="8"/>
      <c r="K2348" s="5"/>
      <c r="L2348" s="8"/>
      <c r="M2348" s="5"/>
    </row>
    <row r="2349" spans="1:13">
      <c r="A2349" s="4"/>
      <c r="B2349" s="106"/>
      <c r="C2349" s="4"/>
      <c r="D2349" s="150"/>
      <c r="E2349" s="106"/>
      <c r="F2349" s="94"/>
      <c r="G2349" s="150"/>
      <c r="H2349" s="106"/>
      <c r="I2349" s="106"/>
      <c r="J2349" s="8"/>
      <c r="K2349" s="5"/>
      <c r="L2349" s="8"/>
      <c r="M2349" s="5"/>
    </row>
    <row r="2350" spans="1:13">
      <c r="A2350" s="4"/>
      <c r="B2350" s="106"/>
      <c r="C2350" s="4"/>
      <c r="D2350" s="150"/>
      <c r="E2350" s="106"/>
      <c r="F2350" s="94"/>
      <c r="G2350" s="150"/>
      <c r="H2350" s="106"/>
      <c r="I2350" s="106"/>
      <c r="J2350" s="8"/>
      <c r="K2350" s="5"/>
      <c r="L2350" s="8"/>
      <c r="M2350" s="5"/>
    </row>
    <row r="2351" spans="1:13">
      <c r="A2351" s="4"/>
      <c r="B2351" s="106"/>
      <c r="C2351" s="4"/>
      <c r="D2351" s="150"/>
      <c r="E2351" s="106"/>
      <c r="F2351" s="94"/>
      <c r="G2351" s="150"/>
      <c r="H2351" s="106"/>
      <c r="I2351" s="106"/>
      <c r="J2351" s="8"/>
      <c r="K2351" s="5"/>
      <c r="L2351" s="8"/>
      <c r="M2351" s="5"/>
    </row>
    <row r="2352" spans="1:13">
      <c r="A2352" s="4"/>
      <c r="B2352" s="106"/>
      <c r="C2352" s="4"/>
      <c r="D2352" s="150"/>
      <c r="E2352" s="106"/>
      <c r="F2352" s="94"/>
      <c r="G2352" s="150"/>
      <c r="H2352" s="106"/>
      <c r="I2352" s="106"/>
      <c r="J2352" s="8"/>
      <c r="K2352" s="5"/>
      <c r="L2352" s="8"/>
      <c r="M2352" s="5"/>
    </row>
    <row r="2353" spans="1:13">
      <c r="A2353" s="4"/>
      <c r="B2353" s="106"/>
      <c r="C2353" s="4"/>
      <c r="D2353" s="150"/>
      <c r="E2353" s="106"/>
      <c r="F2353" s="94"/>
      <c r="G2353" s="150"/>
      <c r="H2353" s="106"/>
      <c r="I2353" s="106"/>
      <c r="J2353" s="8"/>
      <c r="K2353" s="5"/>
      <c r="L2353" s="8"/>
      <c r="M2353" s="5"/>
    </row>
    <row r="2354" spans="1:13">
      <c r="A2354" s="4"/>
      <c r="B2354" s="106"/>
      <c r="C2354" s="4"/>
      <c r="D2354" s="150"/>
      <c r="E2354" s="106"/>
      <c r="F2354" s="94"/>
      <c r="G2354" s="150"/>
      <c r="H2354" s="106"/>
      <c r="I2354" s="106"/>
      <c r="J2354" s="8"/>
      <c r="K2354" s="5"/>
      <c r="L2354" s="8"/>
      <c r="M2354" s="5"/>
    </row>
    <row r="2355" spans="1:13">
      <c r="A2355" s="4"/>
      <c r="B2355" s="106"/>
      <c r="C2355" s="4"/>
      <c r="D2355" s="150"/>
      <c r="E2355" s="106"/>
      <c r="F2355" s="94"/>
      <c r="G2355" s="150"/>
      <c r="H2355" s="106"/>
      <c r="I2355" s="106"/>
      <c r="J2355" s="8"/>
      <c r="K2355" s="5"/>
      <c r="L2355" s="8"/>
      <c r="M2355" s="5"/>
    </row>
    <row r="2356" spans="1:13">
      <c r="A2356" s="4"/>
      <c r="B2356" s="106"/>
      <c r="C2356" s="4"/>
      <c r="D2356" s="150"/>
      <c r="E2356" s="106"/>
      <c r="F2356" s="94"/>
      <c r="G2356" s="150"/>
      <c r="H2356" s="106"/>
      <c r="I2356" s="106"/>
      <c r="J2356" s="8"/>
      <c r="K2356" s="5"/>
      <c r="L2356" s="8"/>
      <c r="M2356" s="5"/>
    </row>
    <row r="2357" spans="1:13">
      <c r="A2357" s="4"/>
      <c r="B2357" s="106"/>
      <c r="C2357" s="4"/>
      <c r="D2357" s="150"/>
      <c r="E2357" s="106"/>
      <c r="F2357" s="94"/>
      <c r="G2357" s="150"/>
      <c r="H2357" s="106"/>
      <c r="I2357" s="106"/>
      <c r="J2357" s="8"/>
      <c r="K2357" s="5"/>
      <c r="L2357" s="8"/>
      <c r="M2357" s="5"/>
    </row>
    <row r="2358" spans="1:13">
      <c r="A2358" s="4"/>
      <c r="B2358" s="106"/>
      <c r="C2358" s="4"/>
      <c r="D2358" s="150"/>
      <c r="E2358" s="106"/>
      <c r="F2358" s="94"/>
      <c r="G2358" s="150"/>
      <c r="H2358" s="106"/>
      <c r="I2358" s="106"/>
      <c r="J2358" s="8"/>
      <c r="K2358" s="5"/>
      <c r="L2358" s="8"/>
      <c r="M2358" s="5"/>
    </row>
    <row r="2359" spans="1:13">
      <c r="A2359" s="4"/>
      <c r="B2359" s="106"/>
      <c r="C2359" s="4"/>
      <c r="D2359" s="150"/>
      <c r="E2359" s="106"/>
      <c r="F2359" s="94"/>
      <c r="G2359" s="150"/>
      <c r="H2359" s="106"/>
      <c r="I2359" s="106"/>
      <c r="J2359" s="8"/>
      <c r="K2359" s="5"/>
      <c r="L2359" s="8"/>
      <c r="M2359" s="5"/>
    </row>
    <row r="2360" spans="1:13">
      <c r="A2360" s="4"/>
      <c r="B2360" s="106"/>
      <c r="C2360" s="4"/>
      <c r="D2360" s="150"/>
      <c r="E2360" s="106"/>
      <c r="F2360" s="94"/>
      <c r="G2360" s="150"/>
      <c r="H2360" s="106"/>
      <c r="I2360" s="106"/>
      <c r="J2360" s="8"/>
      <c r="K2360" s="5"/>
      <c r="L2360" s="8"/>
      <c r="M2360" s="5"/>
    </row>
    <row r="2361" spans="1:13">
      <c r="A2361" s="4"/>
      <c r="B2361" s="106"/>
      <c r="C2361" s="4"/>
      <c r="D2361" s="150"/>
      <c r="E2361" s="106"/>
      <c r="F2361" s="94"/>
      <c r="G2361" s="150"/>
      <c r="H2361" s="106"/>
      <c r="I2361" s="106"/>
      <c r="J2361" s="8"/>
      <c r="K2361" s="5"/>
      <c r="L2361" s="8"/>
      <c r="M2361" s="5"/>
    </row>
    <row r="2362" spans="1:13">
      <c r="A2362" s="4"/>
      <c r="B2362" s="106"/>
      <c r="C2362" s="4"/>
      <c r="D2362" s="150"/>
      <c r="E2362" s="106"/>
      <c r="F2362" s="94"/>
      <c r="G2362" s="150"/>
      <c r="H2362" s="106"/>
      <c r="I2362" s="106"/>
      <c r="J2362" s="8"/>
      <c r="K2362" s="5"/>
      <c r="L2362" s="8"/>
      <c r="M2362" s="5"/>
    </row>
    <row r="2363" spans="1:13">
      <c r="A2363" s="4"/>
      <c r="B2363" s="106"/>
      <c r="C2363" s="4"/>
      <c r="D2363" s="150"/>
      <c r="E2363" s="106"/>
      <c r="F2363" s="94"/>
      <c r="G2363" s="150"/>
      <c r="H2363" s="106"/>
      <c r="I2363" s="106"/>
      <c r="J2363" s="8"/>
      <c r="K2363" s="5"/>
      <c r="L2363" s="8"/>
      <c r="M2363" s="5"/>
    </row>
    <row r="2364" spans="1:13">
      <c r="A2364" s="4"/>
      <c r="B2364" s="106"/>
      <c r="C2364" s="4"/>
      <c r="D2364" s="150"/>
      <c r="E2364" s="106"/>
      <c r="F2364" s="94"/>
      <c r="G2364" s="150"/>
      <c r="H2364" s="106"/>
      <c r="I2364" s="106"/>
      <c r="J2364" s="8"/>
      <c r="K2364" s="5"/>
      <c r="L2364" s="8"/>
      <c r="M2364" s="5"/>
    </row>
    <row r="2365" spans="1:13">
      <c r="A2365" s="4"/>
      <c r="B2365" s="106"/>
      <c r="C2365" s="4"/>
      <c r="D2365" s="150"/>
      <c r="E2365" s="106"/>
      <c r="F2365" s="94"/>
      <c r="G2365" s="150"/>
      <c r="H2365" s="106"/>
      <c r="I2365" s="106"/>
      <c r="J2365" s="8"/>
      <c r="K2365" s="5"/>
      <c r="L2365" s="8"/>
      <c r="M2365" s="5"/>
    </row>
    <row r="2366" spans="1:13">
      <c r="A2366" s="4"/>
      <c r="B2366" s="106"/>
      <c r="C2366" s="4"/>
      <c r="D2366" s="150"/>
      <c r="E2366" s="106"/>
      <c r="F2366" s="94"/>
      <c r="G2366" s="150"/>
      <c r="H2366" s="106"/>
      <c r="I2366" s="106"/>
      <c r="J2366" s="8"/>
      <c r="K2366" s="5"/>
      <c r="L2366" s="8"/>
      <c r="M2366" s="5"/>
    </row>
    <row r="2367" spans="1:13">
      <c r="A2367" s="4"/>
      <c r="B2367" s="106"/>
      <c r="C2367" s="4"/>
      <c r="D2367" s="150"/>
      <c r="E2367" s="106"/>
      <c r="F2367" s="94"/>
      <c r="G2367" s="150"/>
      <c r="H2367" s="106"/>
      <c r="I2367" s="106"/>
      <c r="J2367" s="8"/>
      <c r="K2367" s="5"/>
      <c r="L2367" s="8"/>
      <c r="M2367" s="5"/>
    </row>
    <row r="2368" spans="1:13">
      <c r="A2368" s="4"/>
      <c r="B2368" s="106"/>
      <c r="C2368" s="4"/>
      <c r="D2368" s="150"/>
      <c r="E2368" s="106"/>
      <c r="F2368" s="94"/>
      <c r="G2368" s="150"/>
      <c r="H2368" s="106"/>
      <c r="I2368" s="106"/>
      <c r="J2368" s="8"/>
      <c r="K2368" s="5"/>
      <c r="L2368" s="8"/>
      <c r="M2368" s="5"/>
    </row>
    <row r="2369" spans="1:13">
      <c r="A2369" s="4"/>
      <c r="B2369" s="106"/>
      <c r="C2369" s="4"/>
      <c r="D2369" s="150"/>
      <c r="E2369" s="106"/>
      <c r="F2369" s="94"/>
      <c r="G2369" s="150"/>
      <c r="H2369" s="106"/>
      <c r="I2369" s="106"/>
      <c r="J2369" s="8"/>
      <c r="K2369" s="5"/>
      <c r="L2369" s="8"/>
      <c r="M2369" s="5"/>
    </row>
    <row r="2370" spans="1:13">
      <c r="A2370" s="4"/>
      <c r="B2370" s="106"/>
      <c r="C2370" s="4"/>
      <c r="D2370" s="150"/>
      <c r="E2370" s="106"/>
      <c r="F2370" s="94"/>
      <c r="G2370" s="150"/>
      <c r="H2370" s="106"/>
      <c r="I2370" s="106"/>
      <c r="J2370" s="8"/>
      <c r="K2370" s="5"/>
      <c r="L2370" s="8"/>
      <c r="M2370" s="5"/>
    </row>
    <row r="2371" spans="1:13">
      <c r="A2371" s="4"/>
      <c r="B2371" s="106"/>
      <c r="C2371" s="4"/>
      <c r="D2371" s="150"/>
      <c r="E2371" s="106"/>
      <c r="F2371" s="94"/>
      <c r="G2371" s="150"/>
      <c r="H2371" s="106"/>
      <c r="I2371" s="106"/>
      <c r="J2371" s="8"/>
      <c r="K2371" s="5"/>
      <c r="L2371" s="8"/>
      <c r="M2371" s="5"/>
    </row>
    <row r="2372" spans="1:13">
      <c r="A2372" s="4"/>
      <c r="B2372" s="106"/>
      <c r="C2372" s="4"/>
      <c r="D2372" s="150"/>
      <c r="E2372" s="106"/>
      <c r="F2372" s="94"/>
      <c r="G2372" s="150"/>
      <c r="H2372" s="106"/>
      <c r="I2372" s="106"/>
      <c r="J2372" s="8"/>
      <c r="K2372" s="5"/>
      <c r="L2372" s="8"/>
      <c r="M2372" s="5"/>
    </row>
    <row r="2373" spans="1:13">
      <c r="A2373" s="4"/>
      <c r="B2373" s="106"/>
      <c r="C2373" s="4"/>
      <c r="D2373" s="150"/>
      <c r="E2373" s="106"/>
      <c r="F2373" s="94"/>
      <c r="G2373" s="150"/>
      <c r="H2373" s="106"/>
      <c r="I2373" s="106"/>
      <c r="J2373" s="8"/>
      <c r="K2373" s="5"/>
      <c r="L2373" s="8"/>
      <c r="M2373" s="5"/>
    </row>
    <row r="2374" spans="1:13">
      <c r="A2374" s="4"/>
      <c r="B2374" s="106"/>
      <c r="C2374" s="4"/>
      <c r="D2374" s="150"/>
      <c r="E2374" s="106"/>
      <c r="F2374" s="94"/>
      <c r="G2374" s="150"/>
      <c r="H2374" s="106"/>
      <c r="I2374" s="106"/>
      <c r="J2374" s="8"/>
      <c r="K2374" s="5"/>
      <c r="L2374" s="8"/>
      <c r="M2374" s="5"/>
    </row>
    <row r="2375" spans="1:13">
      <c r="A2375" s="4"/>
      <c r="B2375" s="106"/>
      <c r="C2375" s="4"/>
      <c r="D2375" s="150"/>
      <c r="E2375" s="106"/>
      <c r="F2375" s="94"/>
      <c r="G2375" s="150"/>
      <c r="H2375" s="106"/>
      <c r="I2375" s="106"/>
      <c r="J2375" s="8"/>
      <c r="K2375" s="5"/>
      <c r="L2375" s="8"/>
      <c r="M2375" s="5"/>
    </row>
    <row r="2376" spans="1:13">
      <c r="A2376" s="4"/>
      <c r="B2376" s="106"/>
      <c r="C2376" s="4"/>
      <c r="D2376" s="150"/>
      <c r="E2376" s="106"/>
      <c r="F2376" s="94"/>
      <c r="G2376" s="150"/>
      <c r="H2376" s="106"/>
      <c r="I2376" s="106"/>
      <c r="J2376" s="8"/>
      <c r="K2376" s="5"/>
      <c r="L2376" s="8"/>
      <c r="M2376" s="5"/>
    </row>
    <row r="2377" spans="1:13">
      <c r="A2377" s="4"/>
      <c r="B2377" s="106"/>
      <c r="C2377" s="4"/>
      <c r="D2377" s="150"/>
      <c r="E2377" s="106"/>
      <c r="F2377" s="94"/>
      <c r="G2377" s="150"/>
      <c r="H2377" s="106"/>
      <c r="I2377" s="106"/>
      <c r="J2377" s="8"/>
      <c r="K2377" s="5"/>
      <c r="L2377" s="8"/>
      <c r="M2377" s="5"/>
    </row>
    <row r="2378" spans="1:13">
      <c r="A2378" s="4"/>
      <c r="B2378" s="106"/>
      <c r="C2378" s="4"/>
      <c r="D2378" s="150"/>
      <c r="E2378" s="106"/>
      <c r="F2378" s="94"/>
      <c r="G2378" s="150"/>
      <c r="H2378" s="106"/>
      <c r="I2378" s="106"/>
      <c r="J2378" s="8"/>
      <c r="K2378" s="5"/>
      <c r="L2378" s="8"/>
      <c r="M2378" s="5"/>
    </row>
    <row r="2379" spans="1:13">
      <c r="A2379" s="4"/>
      <c r="B2379" s="106"/>
      <c r="C2379" s="4"/>
      <c r="D2379" s="150"/>
      <c r="E2379" s="106"/>
      <c r="F2379" s="94"/>
      <c r="G2379" s="150"/>
      <c r="H2379" s="106"/>
      <c r="I2379" s="106"/>
      <c r="J2379" s="8"/>
      <c r="K2379" s="5"/>
      <c r="L2379" s="8"/>
      <c r="M2379" s="5"/>
    </row>
    <row r="2380" spans="1:13">
      <c r="A2380" s="4"/>
      <c r="B2380" s="106"/>
      <c r="C2380" s="4"/>
      <c r="D2380" s="150"/>
      <c r="E2380" s="106"/>
      <c r="F2380" s="94"/>
      <c r="G2380" s="150"/>
      <c r="H2380" s="106"/>
      <c r="I2380" s="106"/>
      <c r="J2380" s="8"/>
      <c r="K2380" s="5"/>
      <c r="L2380" s="8"/>
      <c r="M2380" s="5"/>
    </row>
    <row r="2381" spans="1:13">
      <c r="A2381" s="4"/>
      <c r="B2381" s="106"/>
      <c r="C2381" s="4"/>
      <c r="D2381" s="150"/>
      <c r="E2381" s="106"/>
      <c r="F2381" s="94"/>
      <c r="G2381" s="150"/>
      <c r="H2381" s="106"/>
      <c r="I2381" s="106"/>
      <c r="J2381" s="8"/>
      <c r="K2381" s="5"/>
      <c r="L2381" s="8"/>
      <c r="M2381" s="5"/>
    </row>
    <row r="2382" spans="1:13">
      <c r="A2382" s="4"/>
      <c r="B2382" s="106"/>
      <c r="C2382" s="4"/>
      <c r="D2382" s="150"/>
      <c r="E2382" s="106"/>
      <c r="F2382" s="94"/>
      <c r="G2382" s="150"/>
      <c r="H2382" s="106"/>
      <c r="I2382" s="106"/>
      <c r="J2382" s="8"/>
      <c r="K2382" s="5"/>
      <c r="L2382" s="8"/>
      <c r="M2382" s="5"/>
    </row>
    <row r="2383" spans="1:13">
      <c r="A2383" s="4"/>
      <c r="B2383" s="106"/>
      <c r="C2383" s="4"/>
      <c r="D2383" s="150"/>
      <c r="E2383" s="106"/>
      <c r="F2383" s="94"/>
      <c r="G2383" s="150"/>
      <c r="H2383" s="106"/>
      <c r="I2383" s="106"/>
      <c r="J2383" s="8"/>
      <c r="K2383" s="5"/>
      <c r="L2383" s="8"/>
      <c r="M2383" s="5"/>
    </row>
    <row r="2384" spans="1:13">
      <c r="A2384" s="4"/>
      <c r="B2384" s="106"/>
      <c r="C2384" s="4"/>
      <c r="D2384" s="150"/>
      <c r="E2384" s="106"/>
      <c r="F2384" s="94"/>
      <c r="G2384" s="150"/>
      <c r="H2384" s="106"/>
      <c r="I2384" s="106"/>
      <c r="J2384" s="8"/>
      <c r="K2384" s="5"/>
      <c r="L2384" s="8"/>
      <c r="M2384" s="5"/>
    </row>
    <row r="2385" spans="1:13">
      <c r="A2385" s="4"/>
      <c r="B2385" s="106"/>
      <c r="C2385" s="4"/>
      <c r="D2385" s="150"/>
      <c r="E2385" s="106"/>
      <c r="F2385" s="94"/>
      <c r="G2385" s="150"/>
      <c r="H2385" s="106"/>
      <c r="I2385" s="106"/>
      <c r="J2385" s="8"/>
      <c r="K2385" s="5"/>
      <c r="L2385" s="8"/>
      <c r="M2385" s="5"/>
    </row>
    <row r="2386" spans="1:13">
      <c r="A2386" s="4"/>
      <c r="B2386" s="106"/>
      <c r="C2386" s="4"/>
      <c r="D2386" s="150"/>
      <c r="E2386" s="106"/>
      <c r="F2386" s="94"/>
      <c r="G2386" s="150"/>
      <c r="H2386" s="106"/>
      <c r="I2386" s="106"/>
      <c r="J2386" s="8"/>
      <c r="K2386" s="5"/>
      <c r="L2386" s="8"/>
      <c r="M2386" s="5"/>
    </row>
    <row r="2387" spans="1:13">
      <c r="A2387" s="4"/>
      <c r="B2387" s="106"/>
      <c r="C2387" s="4"/>
      <c r="D2387" s="150"/>
      <c r="E2387" s="106"/>
      <c r="F2387" s="94"/>
      <c r="G2387" s="150"/>
      <c r="H2387" s="106"/>
      <c r="I2387" s="106"/>
      <c r="J2387" s="8"/>
      <c r="K2387" s="5"/>
      <c r="L2387" s="8"/>
      <c r="M2387" s="5"/>
    </row>
    <row r="2388" spans="1:13">
      <c r="A2388" s="4"/>
      <c r="B2388" s="106"/>
      <c r="C2388" s="4"/>
      <c r="D2388" s="150"/>
      <c r="E2388" s="106"/>
      <c r="F2388" s="94"/>
      <c r="G2388" s="150"/>
      <c r="H2388" s="106"/>
      <c r="I2388" s="106"/>
      <c r="J2388" s="8"/>
      <c r="K2388" s="5"/>
      <c r="L2388" s="8"/>
      <c r="M2388" s="5"/>
    </row>
    <row r="2389" spans="1:13">
      <c r="A2389" s="4"/>
      <c r="B2389" s="106"/>
      <c r="C2389" s="4"/>
      <c r="D2389" s="150"/>
      <c r="E2389" s="106"/>
      <c r="F2389" s="94"/>
      <c r="G2389" s="150"/>
      <c r="H2389" s="106"/>
      <c r="I2389" s="106"/>
      <c r="J2389" s="8"/>
      <c r="K2389" s="5"/>
      <c r="L2389" s="8"/>
      <c r="M2389" s="5"/>
    </row>
    <row r="2390" spans="1:13">
      <c r="A2390" s="4"/>
      <c r="B2390" s="106"/>
      <c r="C2390" s="4"/>
      <c r="D2390" s="150"/>
      <c r="E2390" s="106"/>
      <c r="F2390" s="94"/>
      <c r="G2390" s="150"/>
      <c r="H2390" s="106"/>
      <c r="I2390" s="106"/>
      <c r="J2390" s="8"/>
      <c r="K2390" s="5"/>
      <c r="L2390" s="8"/>
      <c r="M2390" s="5"/>
    </row>
    <row r="2391" spans="1:13">
      <c r="A2391" s="4"/>
      <c r="B2391" s="106"/>
      <c r="C2391" s="4"/>
      <c r="D2391" s="150"/>
      <c r="E2391" s="106"/>
      <c r="F2391" s="94"/>
      <c r="G2391" s="150"/>
      <c r="H2391" s="106"/>
      <c r="I2391" s="106"/>
      <c r="J2391" s="8"/>
      <c r="K2391" s="5"/>
      <c r="L2391" s="8"/>
      <c r="M2391" s="5"/>
    </row>
    <row r="2392" spans="1:13">
      <c r="A2392" s="4"/>
      <c r="B2392" s="106"/>
      <c r="C2392" s="4"/>
      <c r="D2392" s="150"/>
      <c r="E2392" s="106"/>
      <c r="F2392" s="94"/>
      <c r="G2392" s="150"/>
      <c r="H2392" s="106"/>
      <c r="I2392" s="106"/>
      <c r="J2392" s="8"/>
      <c r="K2392" s="5"/>
      <c r="L2392" s="8"/>
      <c r="M2392" s="5"/>
    </row>
    <row r="2393" spans="1:13">
      <c r="A2393" s="4"/>
      <c r="B2393" s="106"/>
      <c r="C2393" s="4"/>
      <c r="D2393" s="150"/>
      <c r="E2393" s="106"/>
      <c r="F2393" s="94"/>
      <c r="G2393" s="150"/>
      <c r="H2393" s="106"/>
      <c r="I2393" s="106"/>
      <c r="J2393" s="8"/>
      <c r="K2393" s="5"/>
      <c r="L2393" s="8"/>
      <c r="M2393" s="5"/>
    </row>
    <row r="2394" spans="1:13">
      <c r="A2394" s="4"/>
      <c r="B2394" s="106"/>
      <c r="C2394" s="4"/>
      <c r="D2394" s="150"/>
      <c r="E2394" s="106"/>
      <c r="F2394" s="94"/>
      <c r="G2394" s="150"/>
      <c r="H2394" s="106"/>
      <c r="I2394" s="106"/>
      <c r="J2394" s="8"/>
      <c r="K2394" s="5"/>
      <c r="L2394" s="8"/>
      <c r="M2394" s="5"/>
    </row>
    <row r="2395" spans="1:13">
      <c r="A2395" s="4"/>
      <c r="B2395" s="106"/>
      <c r="C2395" s="4"/>
      <c r="D2395" s="150"/>
      <c r="E2395" s="106"/>
      <c r="F2395" s="94"/>
      <c r="G2395" s="150"/>
      <c r="H2395" s="106"/>
      <c r="I2395" s="106"/>
      <c r="J2395" s="8"/>
      <c r="K2395" s="5"/>
      <c r="L2395" s="8"/>
      <c r="M2395" s="5"/>
    </row>
    <row r="2396" spans="1:13">
      <c r="A2396" s="4"/>
      <c r="B2396" s="106"/>
      <c r="C2396" s="4"/>
      <c r="D2396" s="150"/>
      <c r="E2396" s="106"/>
      <c r="F2396" s="94"/>
      <c r="G2396" s="150"/>
      <c r="H2396" s="106"/>
      <c r="I2396" s="106"/>
      <c r="J2396" s="8"/>
      <c r="K2396" s="5"/>
      <c r="L2396" s="8"/>
      <c r="M2396" s="5"/>
    </row>
    <row r="2397" spans="1:13">
      <c r="A2397" s="4"/>
      <c r="B2397" s="106"/>
      <c r="C2397" s="4"/>
      <c r="D2397" s="150"/>
      <c r="E2397" s="106"/>
      <c r="F2397" s="94"/>
      <c r="G2397" s="150"/>
      <c r="H2397" s="106"/>
      <c r="I2397" s="106"/>
      <c r="J2397" s="8"/>
      <c r="K2397" s="5"/>
      <c r="L2397" s="8"/>
      <c r="M2397" s="5"/>
    </row>
    <row r="2398" spans="1:13">
      <c r="A2398" s="4"/>
      <c r="B2398" s="106"/>
      <c r="C2398" s="4"/>
      <c r="D2398" s="150"/>
      <c r="E2398" s="106"/>
      <c r="F2398" s="94"/>
      <c r="G2398" s="150"/>
      <c r="H2398" s="106"/>
      <c r="I2398" s="106"/>
      <c r="J2398" s="8"/>
      <c r="K2398" s="5"/>
      <c r="L2398" s="8"/>
      <c r="M2398" s="5"/>
    </row>
    <row r="2399" spans="1:13">
      <c r="A2399" s="4"/>
      <c r="B2399" s="106"/>
      <c r="C2399" s="4"/>
      <c r="D2399" s="150"/>
      <c r="E2399" s="106"/>
      <c r="F2399" s="94"/>
      <c r="G2399" s="150"/>
      <c r="H2399" s="106"/>
      <c r="I2399" s="106"/>
      <c r="J2399" s="8"/>
      <c r="K2399" s="5"/>
      <c r="L2399" s="8"/>
      <c r="M2399" s="5"/>
    </row>
    <row r="2400" spans="1:13">
      <c r="A2400" s="4"/>
      <c r="B2400" s="106"/>
      <c r="C2400" s="4"/>
      <c r="D2400" s="150"/>
      <c r="E2400" s="106"/>
      <c r="F2400" s="94"/>
      <c r="G2400" s="150"/>
      <c r="H2400" s="106"/>
      <c r="I2400" s="106"/>
      <c r="J2400" s="8"/>
      <c r="K2400" s="5"/>
      <c r="L2400" s="8"/>
      <c r="M2400" s="5"/>
    </row>
    <row r="2401" spans="1:13">
      <c r="A2401" s="4"/>
      <c r="B2401" s="106"/>
      <c r="C2401" s="4"/>
      <c r="D2401" s="150"/>
      <c r="E2401" s="106"/>
      <c r="F2401" s="94"/>
      <c r="G2401" s="150"/>
      <c r="H2401" s="106"/>
      <c r="I2401" s="106"/>
      <c r="J2401" s="8"/>
      <c r="K2401" s="5"/>
      <c r="L2401" s="8"/>
      <c r="M2401" s="5"/>
    </row>
    <row r="2402" spans="1:13">
      <c r="A2402" s="4"/>
      <c r="B2402" s="106"/>
      <c r="C2402" s="4"/>
      <c r="D2402" s="150"/>
      <c r="E2402" s="106"/>
      <c r="F2402" s="94"/>
      <c r="G2402" s="150"/>
      <c r="H2402" s="106"/>
      <c r="I2402" s="106"/>
      <c r="J2402" s="8"/>
      <c r="K2402" s="5"/>
      <c r="L2402" s="8"/>
      <c r="M2402" s="5"/>
    </row>
    <row r="2403" spans="1:13">
      <c r="A2403" s="4"/>
      <c r="B2403" s="106"/>
      <c r="C2403" s="4"/>
      <c r="D2403" s="150"/>
      <c r="E2403" s="106"/>
      <c r="F2403" s="94"/>
      <c r="G2403" s="150"/>
      <c r="H2403" s="106"/>
      <c r="I2403" s="106"/>
      <c r="J2403" s="8"/>
      <c r="K2403" s="5"/>
      <c r="L2403" s="8"/>
      <c r="M2403" s="5"/>
    </row>
    <row r="2404" spans="1:13">
      <c r="A2404" s="4"/>
      <c r="B2404" s="106"/>
      <c r="C2404" s="4"/>
      <c r="D2404" s="150"/>
      <c r="E2404" s="106"/>
      <c r="F2404" s="94"/>
      <c r="G2404" s="150"/>
      <c r="H2404" s="106"/>
      <c r="I2404" s="106"/>
      <c r="J2404" s="8"/>
      <c r="K2404" s="5"/>
      <c r="L2404" s="8"/>
      <c r="M2404" s="5"/>
    </row>
    <row r="2405" spans="1:13">
      <c r="A2405" s="4"/>
      <c r="B2405" s="106"/>
      <c r="C2405" s="4"/>
      <c r="D2405" s="150"/>
      <c r="E2405" s="106"/>
      <c r="F2405" s="94"/>
      <c r="G2405" s="150"/>
      <c r="H2405" s="106"/>
      <c r="I2405" s="106"/>
      <c r="J2405" s="8"/>
      <c r="K2405" s="5"/>
      <c r="L2405" s="8"/>
      <c r="M2405" s="5"/>
    </row>
    <row r="2406" spans="1:13">
      <c r="A2406" s="4"/>
      <c r="B2406" s="106"/>
      <c r="C2406" s="4"/>
      <c r="D2406" s="150"/>
      <c r="E2406" s="106"/>
      <c r="F2406" s="94"/>
      <c r="G2406" s="150"/>
      <c r="H2406" s="106"/>
      <c r="I2406" s="106"/>
      <c r="J2406" s="8"/>
      <c r="K2406" s="5"/>
      <c r="L2406" s="8"/>
      <c r="M2406" s="5"/>
    </row>
    <row r="2407" spans="1:13">
      <c r="A2407" s="4"/>
      <c r="B2407" s="106"/>
      <c r="C2407" s="4"/>
      <c r="D2407" s="150"/>
      <c r="E2407" s="106"/>
      <c r="F2407" s="94"/>
      <c r="G2407" s="150"/>
      <c r="H2407" s="106"/>
      <c r="I2407" s="106"/>
      <c r="J2407" s="8"/>
      <c r="K2407" s="5"/>
      <c r="L2407" s="8"/>
      <c r="M2407" s="5"/>
    </row>
    <row r="2408" spans="1:13">
      <c r="A2408" s="4"/>
      <c r="B2408" s="106"/>
      <c r="C2408" s="4"/>
      <c r="D2408" s="150"/>
      <c r="E2408" s="106"/>
      <c r="F2408" s="94"/>
      <c r="G2408" s="150"/>
      <c r="H2408" s="106"/>
      <c r="I2408" s="106"/>
      <c r="J2408" s="8"/>
      <c r="K2408" s="5"/>
      <c r="L2408" s="8"/>
      <c r="M2408" s="5"/>
    </row>
    <row r="2409" spans="1:13">
      <c r="A2409" s="4"/>
      <c r="B2409" s="106"/>
      <c r="C2409" s="4"/>
      <c r="D2409" s="150"/>
      <c r="E2409" s="106"/>
      <c r="F2409" s="94"/>
      <c r="G2409" s="150"/>
      <c r="H2409" s="106"/>
      <c r="I2409" s="106"/>
      <c r="J2409" s="8"/>
      <c r="K2409" s="5"/>
      <c r="L2409" s="8"/>
      <c r="M2409" s="5"/>
    </row>
    <row r="2410" spans="1:13">
      <c r="A2410" s="4"/>
      <c r="B2410" s="106"/>
      <c r="C2410" s="4"/>
      <c r="D2410" s="150"/>
      <c r="E2410" s="106"/>
      <c r="F2410" s="94"/>
      <c r="G2410" s="150"/>
      <c r="H2410" s="106"/>
      <c r="I2410" s="106"/>
      <c r="J2410" s="8"/>
      <c r="K2410" s="5"/>
      <c r="L2410" s="8"/>
      <c r="M2410" s="5"/>
    </row>
    <row r="2411" spans="1:13">
      <c r="A2411" s="4"/>
      <c r="B2411" s="106"/>
      <c r="C2411" s="4"/>
      <c r="D2411" s="150"/>
      <c r="E2411" s="106"/>
      <c r="F2411" s="94"/>
      <c r="G2411" s="150"/>
      <c r="H2411" s="106"/>
      <c r="I2411" s="106"/>
      <c r="J2411" s="8"/>
      <c r="K2411" s="5"/>
      <c r="L2411" s="8"/>
      <c r="M2411" s="5"/>
    </row>
    <row r="2412" spans="1:13">
      <c r="A2412" s="4"/>
      <c r="B2412" s="106"/>
      <c r="C2412" s="4"/>
      <c r="D2412" s="150"/>
      <c r="E2412" s="106"/>
      <c r="F2412" s="94"/>
      <c r="G2412" s="150"/>
      <c r="H2412" s="106"/>
      <c r="I2412" s="106"/>
      <c r="J2412" s="8"/>
      <c r="K2412" s="5"/>
      <c r="L2412" s="8"/>
      <c r="M2412" s="5"/>
    </row>
    <row r="2413" spans="1:13">
      <c r="A2413" s="4"/>
      <c r="B2413" s="106"/>
      <c r="C2413" s="4"/>
      <c r="D2413" s="150"/>
      <c r="E2413" s="106"/>
      <c r="F2413" s="94"/>
      <c r="G2413" s="150"/>
      <c r="H2413" s="106"/>
      <c r="I2413" s="106"/>
      <c r="J2413" s="8"/>
      <c r="K2413" s="5"/>
      <c r="L2413" s="8"/>
      <c r="M2413" s="5"/>
    </row>
    <row r="2414" spans="1:13">
      <c r="A2414" s="4"/>
      <c r="B2414" s="106"/>
      <c r="C2414" s="4"/>
      <c r="D2414" s="150"/>
      <c r="E2414" s="106"/>
      <c r="F2414" s="94"/>
      <c r="G2414" s="150"/>
      <c r="H2414" s="106"/>
      <c r="I2414" s="106"/>
      <c r="J2414" s="8"/>
      <c r="K2414" s="5"/>
      <c r="L2414" s="8"/>
      <c r="M2414" s="5"/>
    </row>
    <row r="2415" spans="1:13">
      <c r="A2415" s="4"/>
      <c r="B2415" s="106"/>
      <c r="C2415" s="4"/>
      <c r="D2415" s="150"/>
      <c r="E2415" s="106"/>
      <c r="F2415" s="94"/>
      <c r="G2415" s="150"/>
      <c r="H2415" s="106"/>
      <c r="I2415" s="106"/>
      <c r="J2415" s="8"/>
      <c r="K2415" s="5"/>
      <c r="L2415" s="8"/>
      <c r="M2415" s="5"/>
    </row>
    <row r="2416" spans="1:13">
      <c r="A2416" s="4"/>
      <c r="B2416" s="106"/>
      <c r="C2416" s="4"/>
      <c r="D2416" s="150"/>
      <c r="E2416" s="106"/>
      <c r="F2416" s="94"/>
      <c r="G2416" s="150"/>
      <c r="H2416" s="106"/>
      <c r="I2416" s="106"/>
      <c r="J2416" s="8"/>
      <c r="K2416" s="5"/>
      <c r="L2416" s="8"/>
      <c r="M2416" s="5"/>
    </row>
    <row r="2417" spans="1:13">
      <c r="A2417" s="4"/>
      <c r="B2417" s="106"/>
      <c r="C2417" s="4"/>
      <c r="D2417" s="150"/>
      <c r="E2417" s="106"/>
      <c r="F2417" s="94"/>
      <c r="G2417" s="150"/>
      <c r="H2417" s="106"/>
      <c r="I2417" s="106"/>
      <c r="J2417" s="8"/>
      <c r="K2417" s="5"/>
      <c r="L2417" s="8"/>
      <c r="M2417" s="5"/>
    </row>
    <row r="2418" spans="1:13">
      <c r="A2418" s="4"/>
      <c r="B2418" s="106"/>
      <c r="C2418" s="4"/>
      <c r="D2418" s="150"/>
      <c r="E2418" s="106"/>
      <c r="F2418" s="94"/>
      <c r="G2418" s="150"/>
      <c r="H2418" s="106"/>
      <c r="I2418" s="106"/>
      <c r="J2418" s="8"/>
      <c r="K2418" s="5"/>
      <c r="L2418" s="8"/>
      <c r="M2418" s="5"/>
    </row>
    <row r="2419" spans="1:13">
      <c r="A2419" s="4"/>
      <c r="B2419" s="106"/>
      <c r="C2419" s="4"/>
      <c r="D2419" s="150"/>
      <c r="E2419" s="106"/>
      <c r="F2419" s="94"/>
      <c r="G2419" s="150"/>
      <c r="H2419" s="106"/>
      <c r="I2419" s="106"/>
      <c r="J2419" s="8"/>
      <c r="K2419" s="5"/>
      <c r="L2419" s="8"/>
      <c r="M2419" s="5"/>
    </row>
    <row r="2420" spans="1:13">
      <c r="A2420" s="4"/>
      <c r="B2420" s="106"/>
      <c r="C2420" s="4"/>
      <c r="D2420" s="150"/>
      <c r="E2420" s="106"/>
      <c r="F2420" s="94"/>
      <c r="G2420" s="150"/>
      <c r="H2420" s="106"/>
      <c r="I2420" s="106"/>
      <c r="J2420" s="8"/>
      <c r="K2420" s="5"/>
      <c r="L2420" s="8"/>
      <c r="M2420" s="5"/>
    </row>
    <row r="2421" spans="1:13">
      <c r="A2421" s="4"/>
      <c r="B2421" s="106"/>
      <c r="C2421" s="4"/>
      <c r="D2421" s="150"/>
      <c r="E2421" s="106"/>
      <c r="F2421" s="94"/>
      <c r="G2421" s="150"/>
      <c r="H2421" s="106"/>
      <c r="I2421" s="106"/>
      <c r="J2421" s="8"/>
      <c r="K2421" s="5"/>
      <c r="L2421" s="8"/>
      <c r="M2421" s="5"/>
    </row>
    <row r="2422" spans="1:13">
      <c r="A2422" s="4"/>
      <c r="B2422" s="106"/>
      <c r="C2422" s="4"/>
      <c r="D2422" s="150"/>
      <c r="E2422" s="106"/>
      <c r="F2422" s="94"/>
      <c r="G2422" s="150"/>
      <c r="H2422" s="106"/>
      <c r="I2422" s="106"/>
      <c r="J2422" s="8"/>
      <c r="K2422" s="5"/>
      <c r="L2422" s="8"/>
      <c r="M2422" s="5"/>
    </row>
    <row r="2423" spans="1:13">
      <c r="A2423" s="4"/>
      <c r="B2423" s="106"/>
      <c r="C2423" s="4"/>
      <c r="D2423" s="150"/>
      <c r="E2423" s="106"/>
      <c r="F2423" s="94"/>
      <c r="G2423" s="150"/>
      <c r="H2423" s="106"/>
      <c r="I2423" s="106"/>
      <c r="J2423" s="8"/>
      <c r="K2423" s="5"/>
      <c r="L2423" s="8"/>
      <c r="M2423" s="5"/>
    </row>
    <row r="2424" spans="1:13">
      <c r="A2424" s="4"/>
      <c r="B2424" s="106"/>
      <c r="C2424" s="4"/>
      <c r="D2424" s="150"/>
      <c r="E2424" s="106"/>
      <c r="F2424" s="94"/>
      <c r="G2424" s="150"/>
      <c r="H2424" s="106"/>
      <c r="I2424" s="106"/>
      <c r="J2424" s="8"/>
      <c r="K2424" s="5"/>
      <c r="L2424" s="8"/>
      <c r="M2424" s="5"/>
    </row>
    <row r="2425" spans="1:13">
      <c r="A2425" s="4"/>
      <c r="B2425" s="106"/>
      <c r="C2425" s="4"/>
      <c r="D2425" s="150"/>
      <c r="E2425" s="106"/>
      <c r="F2425" s="94"/>
      <c r="G2425" s="150"/>
      <c r="H2425" s="106"/>
      <c r="I2425" s="106"/>
      <c r="J2425" s="8"/>
      <c r="K2425" s="5"/>
      <c r="L2425" s="8"/>
      <c r="M2425" s="5"/>
    </row>
    <row r="2426" spans="1:13">
      <c r="A2426" s="4"/>
      <c r="B2426" s="106"/>
      <c r="C2426" s="4"/>
      <c r="D2426" s="150"/>
      <c r="E2426" s="106"/>
      <c r="F2426" s="94"/>
      <c r="G2426" s="150"/>
      <c r="H2426" s="106"/>
      <c r="I2426" s="106"/>
      <c r="J2426" s="8"/>
      <c r="K2426" s="5"/>
      <c r="L2426" s="8"/>
      <c r="M2426" s="5"/>
    </row>
    <row r="2427" spans="1:13">
      <c r="A2427" s="4"/>
      <c r="B2427" s="106"/>
      <c r="C2427" s="4"/>
      <c r="D2427" s="150"/>
      <c r="E2427" s="106"/>
      <c r="F2427" s="94"/>
      <c r="G2427" s="150"/>
      <c r="H2427" s="106"/>
      <c r="I2427" s="106"/>
      <c r="J2427" s="8"/>
      <c r="K2427" s="5"/>
      <c r="L2427" s="8"/>
      <c r="M2427" s="5"/>
    </row>
    <row r="2428" spans="1:13">
      <c r="A2428" s="4"/>
      <c r="B2428" s="106"/>
      <c r="C2428" s="4"/>
      <c r="D2428" s="150"/>
      <c r="E2428" s="106"/>
      <c r="F2428" s="94"/>
      <c r="G2428" s="150"/>
      <c r="H2428" s="106"/>
      <c r="I2428" s="106"/>
      <c r="J2428" s="8"/>
      <c r="K2428" s="5"/>
      <c r="L2428" s="8"/>
      <c r="M2428" s="5"/>
    </row>
    <row r="2429" spans="1:13">
      <c r="A2429" s="4"/>
      <c r="B2429" s="106"/>
      <c r="C2429" s="4"/>
      <c r="D2429" s="150"/>
      <c r="E2429" s="106"/>
      <c r="F2429" s="94"/>
      <c r="G2429" s="150"/>
      <c r="H2429" s="106"/>
      <c r="I2429" s="106"/>
      <c r="J2429" s="8"/>
      <c r="K2429" s="5"/>
      <c r="L2429" s="8"/>
      <c r="M2429" s="5"/>
    </row>
    <row r="2430" spans="1:13">
      <c r="A2430" s="4"/>
      <c r="B2430" s="106"/>
      <c r="C2430" s="4"/>
      <c r="D2430" s="150"/>
      <c r="E2430" s="106"/>
      <c r="F2430" s="94"/>
      <c r="G2430" s="150"/>
      <c r="H2430" s="106"/>
      <c r="I2430" s="106"/>
      <c r="J2430" s="8"/>
      <c r="K2430" s="5"/>
      <c r="L2430" s="8"/>
      <c r="M2430" s="5"/>
    </row>
    <row r="2431" spans="1:13">
      <c r="A2431" s="4"/>
      <c r="B2431" s="106"/>
      <c r="C2431" s="4"/>
      <c r="D2431" s="150"/>
      <c r="E2431" s="106"/>
      <c r="F2431" s="94"/>
      <c r="G2431" s="150"/>
      <c r="H2431" s="106"/>
      <c r="I2431" s="106"/>
      <c r="J2431" s="8"/>
      <c r="K2431" s="5"/>
      <c r="L2431" s="8"/>
      <c r="M2431" s="5"/>
    </row>
    <row r="2432" spans="1:13">
      <c r="A2432" s="4"/>
      <c r="B2432" s="106"/>
      <c r="C2432" s="4"/>
      <c r="D2432" s="150"/>
      <c r="E2432" s="106"/>
      <c r="F2432" s="94"/>
      <c r="G2432" s="150"/>
      <c r="H2432" s="106"/>
      <c r="I2432" s="106"/>
      <c r="J2432" s="8"/>
      <c r="K2432" s="5"/>
      <c r="L2432" s="8"/>
      <c r="M2432" s="5"/>
    </row>
    <row r="2433" spans="1:13">
      <c r="A2433" s="4"/>
      <c r="B2433" s="106"/>
      <c r="C2433" s="4"/>
      <c r="D2433" s="150"/>
      <c r="E2433" s="106"/>
      <c r="F2433" s="94"/>
      <c r="G2433" s="150"/>
      <c r="H2433" s="106"/>
      <c r="I2433" s="106"/>
      <c r="J2433" s="8"/>
      <c r="K2433" s="5"/>
      <c r="L2433" s="8"/>
      <c r="M2433" s="5"/>
    </row>
    <row r="2434" spans="1:13">
      <c r="A2434" s="4"/>
      <c r="B2434" s="106"/>
      <c r="C2434" s="4"/>
      <c r="D2434" s="150"/>
      <c r="E2434" s="106"/>
      <c r="F2434" s="94"/>
      <c r="G2434" s="150"/>
      <c r="H2434" s="106"/>
      <c r="I2434" s="106"/>
      <c r="J2434" s="8"/>
      <c r="K2434" s="5"/>
      <c r="L2434" s="8"/>
      <c r="M2434" s="5"/>
    </row>
    <row r="2435" spans="1:13">
      <c r="A2435" s="4"/>
      <c r="B2435" s="106"/>
      <c r="C2435" s="4"/>
      <c r="D2435" s="150"/>
      <c r="E2435" s="106"/>
      <c r="F2435" s="94"/>
      <c r="G2435" s="150"/>
      <c r="H2435" s="106"/>
      <c r="I2435" s="106"/>
      <c r="J2435" s="8"/>
      <c r="K2435" s="5"/>
      <c r="L2435" s="8"/>
      <c r="M2435" s="5"/>
    </row>
    <row r="2436" spans="1:13">
      <c r="A2436" s="4"/>
      <c r="B2436" s="106"/>
      <c r="C2436" s="4"/>
      <c r="D2436" s="150"/>
      <c r="E2436" s="106"/>
      <c r="F2436" s="94"/>
      <c r="G2436" s="150"/>
      <c r="H2436" s="106"/>
      <c r="I2436" s="106"/>
      <c r="J2436" s="8"/>
      <c r="K2436" s="5"/>
      <c r="L2436" s="8"/>
      <c r="M2436" s="5"/>
    </row>
    <row r="2437" spans="1:13">
      <c r="A2437" s="4"/>
      <c r="B2437" s="106"/>
      <c r="C2437" s="4"/>
      <c r="D2437" s="150"/>
      <c r="E2437" s="106"/>
      <c r="F2437" s="94"/>
      <c r="G2437" s="150"/>
      <c r="H2437" s="106"/>
      <c r="I2437" s="106"/>
      <c r="J2437" s="8"/>
      <c r="K2437" s="5"/>
      <c r="L2437" s="8"/>
      <c r="M2437" s="5"/>
    </row>
    <row r="2438" spans="1:13">
      <c r="A2438" s="4"/>
      <c r="B2438" s="106"/>
      <c r="C2438" s="4"/>
      <c r="D2438" s="150"/>
      <c r="E2438" s="106"/>
      <c r="F2438" s="94"/>
      <c r="G2438" s="150"/>
      <c r="H2438" s="106"/>
      <c r="I2438" s="106"/>
      <c r="J2438" s="8"/>
      <c r="K2438" s="5"/>
      <c r="L2438" s="8"/>
      <c r="M2438" s="5"/>
    </row>
    <row r="2439" spans="1:13">
      <c r="A2439" s="4"/>
      <c r="B2439" s="106"/>
      <c r="C2439" s="4"/>
      <c r="D2439" s="150"/>
      <c r="E2439" s="106"/>
      <c r="F2439" s="94"/>
      <c r="G2439" s="150"/>
      <c r="H2439" s="106"/>
      <c r="I2439" s="106"/>
      <c r="J2439" s="8"/>
      <c r="K2439" s="5"/>
      <c r="L2439" s="8"/>
      <c r="M2439" s="5"/>
    </row>
    <row r="2440" spans="1:13">
      <c r="A2440" s="4"/>
      <c r="B2440" s="106"/>
      <c r="C2440" s="4"/>
      <c r="D2440" s="150"/>
      <c r="E2440" s="106"/>
      <c r="F2440" s="94"/>
      <c r="G2440" s="150"/>
      <c r="H2440" s="106"/>
      <c r="I2440" s="106"/>
      <c r="J2440" s="8"/>
      <c r="K2440" s="5"/>
      <c r="L2440" s="8"/>
      <c r="M2440" s="5"/>
    </row>
    <row r="2441" spans="1:13">
      <c r="A2441" s="4"/>
      <c r="B2441" s="106"/>
      <c r="C2441" s="4"/>
      <c r="D2441" s="150"/>
      <c r="E2441" s="106"/>
      <c r="F2441" s="94"/>
      <c r="G2441" s="150"/>
      <c r="H2441" s="106"/>
      <c r="I2441" s="106"/>
      <c r="J2441" s="8"/>
      <c r="K2441" s="5"/>
      <c r="L2441" s="8"/>
      <c r="M2441" s="5"/>
    </row>
    <row r="2442" spans="1:13">
      <c r="A2442" s="4"/>
      <c r="B2442" s="106"/>
      <c r="C2442" s="4"/>
      <c r="D2442" s="150"/>
      <c r="E2442" s="106"/>
      <c r="F2442" s="94"/>
      <c r="G2442" s="150"/>
      <c r="H2442" s="106"/>
      <c r="I2442" s="106"/>
      <c r="J2442" s="8"/>
      <c r="K2442" s="5"/>
      <c r="L2442" s="8"/>
      <c r="M2442" s="5"/>
    </row>
    <row r="2443" spans="1:13">
      <c r="A2443" s="4"/>
      <c r="B2443" s="106"/>
      <c r="C2443" s="4"/>
      <c r="D2443" s="150"/>
      <c r="E2443" s="106"/>
      <c r="F2443" s="94"/>
      <c r="G2443" s="150"/>
      <c r="H2443" s="106"/>
      <c r="I2443" s="106"/>
      <c r="J2443" s="8"/>
      <c r="K2443" s="5"/>
      <c r="L2443" s="8"/>
      <c r="M2443" s="5"/>
    </row>
    <row r="2444" spans="1:13">
      <c r="A2444" s="4"/>
      <c r="B2444" s="106"/>
      <c r="C2444" s="4"/>
      <c r="D2444" s="150"/>
      <c r="E2444" s="106"/>
      <c r="F2444" s="94"/>
      <c r="G2444" s="150"/>
      <c r="H2444" s="106"/>
      <c r="I2444" s="106"/>
      <c r="J2444" s="8"/>
      <c r="K2444" s="5"/>
      <c r="L2444" s="8"/>
      <c r="M2444" s="5"/>
    </row>
    <row r="2445" spans="1:13">
      <c r="A2445" s="4"/>
      <c r="B2445" s="106"/>
      <c r="C2445" s="4"/>
      <c r="D2445" s="150"/>
      <c r="E2445" s="106"/>
      <c r="F2445" s="94"/>
      <c r="G2445" s="150"/>
      <c r="H2445" s="106"/>
      <c r="I2445" s="106"/>
      <c r="J2445" s="8"/>
      <c r="K2445" s="5"/>
      <c r="L2445" s="8"/>
      <c r="M2445" s="5"/>
    </row>
    <row r="2446" spans="1:13">
      <c r="A2446" s="4"/>
      <c r="B2446" s="106"/>
      <c r="C2446" s="4"/>
      <c r="D2446" s="150"/>
      <c r="E2446" s="106"/>
      <c r="F2446" s="94"/>
      <c r="G2446" s="150"/>
      <c r="H2446" s="106"/>
      <c r="I2446" s="106"/>
      <c r="J2446" s="8"/>
      <c r="K2446" s="5"/>
      <c r="L2446" s="8"/>
      <c r="M2446" s="5"/>
    </row>
    <row r="2447" spans="1:13">
      <c r="A2447" s="4"/>
      <c r="B2447" s="106"/>
      <c r="C2447" s="4"/>
      <c r="D2447" s="150"/>
      <c r="E2447" s="106"/>
      <c r="F2447" s="94"/>
      <c r="G2447" s="150"/>
      <c r="H2447" s="106"/>
      <c r="I2447" s="106"/>
      <c r="J2447" s="8"/>
      <c r="K2447" s="5"/>
      <c r="L2447" s="8"/>
      <c r="M2447" s="5"/>
    </row>
    <row r="2448" spans="1:13">
      <c r="A2448" s="4"/>
      <c r="B2448" s="106"/>
      <c r="C2448" s="4"/>
      <c r="D2448" s="150"/>
      <c r="E2448" s="106"/>
      <c r="F2448" s="94"/>
      <c r="G2448" s="150"/>
      <c r="H2448" s="106"/>
      <c r="I2448" s="106"/>
      <c r="J2448" s="8"/>
      <c r="K2448" s="5"/>
      <c r="L2448" s="8"/>
      <c r="M2448" s="5"/>
    </row>
    <row r="2449" spans="1:13">
      <c r="A2449" s="4"/>
      <c r="B2449" s="106"/>
      <c r="C2449" s="4"/>
      <c r="D2449" s="150"/>
      <c r="E2449" s="106"/>
      <c r="F2449" s="94"/>
      <c r="G2449" s="150"/>
      <c r="H2449" s="106"/>
      <c r="I2449" s="106"/>
      <c r="J2449" s="8"/>
      <c r="K2449" s="5"/>
      <c r="L2449" s="8"/>
      <c r="M2449" s="5"/>
    </row>
    <row r="2450" spans="1:13">
      <c r="A2450" s="4"/>
      <c r="B2450" s="106"/>
      <c r="C2450" s="4"/>
      <c r="D2450" s="150"/>
      <c r="E2450" s="106"/>
      <c r="F2450" s="94"/>
      <c r="G2450" s="150"/>
      <c r="H2450" s="106"/>
      <c r="I2450" s="106"/>
      <c r="J2450" s="8"/>
      <c r="K2450" s="5"/>
      <c r="L2450" s="8"/>
      <c r="M2450" s="5"/>
    </row>
    <row r="2451" spans="1:13">
      <c r="A2451" s="4"/>
      <c r="B2451" s="106"/>
      <c r="C2451" s="4"/>
      <c r="D2451" s="150"/>
      <c r="E2451" s="106"/>
      <c r="F2451" s="94"/>
      <c r="G2451" s="150"/>
      <c r="H2451" s="106"/>
      <c r="I2451" s="106"/>
      <c r="J2451" s="8"/>
      <c r="K2451" s="5"/>
      <c r="L2451" s="8"/>
      <c r="M2451" s="5"/>
    </row>
    <row r="2452" spans="1:13">
      <c r="A2452" s="4"/>
      <c r="B2452" s="106"/>
      <c r="C2452" s="4"/>
      <c r="D2452" s="150"/>
      <c r="E2452" s="106"/>
      <c r="F2452" s="94"/>
      <c r="G2452" s="150"/>
      <c r="H2452" s="106"/>
      <c r="I2452" s="106"/>
      <c r="J2452" s="8"/>
      <c r="K2452" s="5"/>
      <c r="L2452" s="8"/>
      <c r="M2452" s="5"/>
    </row>
    <row r="2453" spans="1:13">
      <c r="A2453" s="4"/>
      <c r="B2453" s="106"/>
      <c r="C2453" s="4"/>
      <c r="D2453" s="150"/>
      <c r="E2453" s="106"/>
      <c r="F2453" s="94"/>
      <c r="G2453" s="150"/>
      <c r="H2453" s="106"/>
      <c r="I2453" s="106"/>
      <c r="J2453" s="8"/>
      <c r="K2453" s="5"/>
      <c r="L2453" s="8"/>
      <c r="M2453" s="5"/>
    </row>
    <row r="2454" spans="1:13">
      <c r="A2454" s="4"/>
      <c r="B2454" s="106"/>
      <c r="C2454" s="4"/>
      <c r="D2454" s="150"/>
      <c r="E2454" s="106"/>
      <c r="F2454" s="94"/>
      <c r="G2454" s="150"/>
      <c r="H2454" s="106"/>
      <c r="I2454" s="106"/>
      <c r="J2454" s="8"/>
      <c r="K2454" s="5"/>
      <c r="L2454" s="8"/>
      <c r="M2454" s="5"/>
    </row>
    <row r="2455" spans="1:13">
      <c r="A2455" s="4"/>
      <c r="B2455" s="106"/>
      <c r="C2455" s="4"/>
      <c r="D2455" s="150"/>
      <c r="E2455" s="106"/>
      <c r="F2455" s="94"/>
      <c r="G2455" s="150"/>
      <c r="H2455" s="106"/>
      <c r="I2455" s="106"/>
      <c r="J2455" s="8"/>
      <c r="K2455" s="5"/>
      <c r="L2455" s="8"/>
      <c r="M2455" s="5"/>
    </row>
    <row r="2456" spans="1:13">
      <c r="A2456" s="4"/>
      <c r="B2456" s="106"/>
      <c r="C2456" s="4"/>
      <c r="D2456" s="150"/>
      <c r="E2456" s="106"/>
      <c r="F2456" s="94"/>
      <c r="G2456" s="150"/>
      <c r="H2456" s="106"/>
      <c r="I2456" s="106"/>
      <c r="J2456" s="8"/>
      <c r="K2456" s="5"/>
      <c r="L2456" s="8"/>
      <c r="M2456" s="5"/>
    </row>
    <row r="2457" spans="1:13">
      <c r="A2457" s="4"/>
      <c r="B2457" s="106"/>
      <c r="C2457" s="4"/>
      <c r="D2457" s="150"/>
      <c r="E2457" s="106"/>
      <c r="F2457" s="94"/>
      <c r="G2457" s="150"/>
      <c r="H2457" s="106"/>
      <c r="I2457" s="106"/>
      <c r="J2457" s="8"/>
      <c r="K2457" s="5"/>
      <c r="L2457" s="8"/>
      <c r="M2457" s="5"/>
    </row>
    <row r="2458" spans="1:13">
      <c r="A2458" s="4"/>
      <c r="B2458" s="106"/>
      <c r="C2458" s="4"/>
      <c r="D2458" s="150"/>
      <c r="E2458" s="106"/>
      <c r="F2458" s="94"/>
      <c r="G2458" s="150"/>
      <c r="H2458" s="106"/>
      <c r="I2458" s="106"/>
      <c r="J2458" s="8"/>
      <c r="K2458" s="5"/>
      <c r="L2458" s="8"/>
      <c r="M2458" s="5"/>
    </row>
    <row r="2459" spans="1:13">
      <c r="A2459" s="4"/>
      <c r="B2459" s="106"/>
      <c r="C2459" s="4"/>
      <c r="D2459" s="150"/>
      <c r="E2459" s="106"/>
      <c r="F2459" s="94"/>
      <c r="G2459" s="150"/>
      <c r="H2459" s="106"/>
      <c r="I2459" s="106"/>
      <c r="J2459" s="8"/>
      <c r="K2459" s="5"/>
      <c r="L2459" s="8"/>
      <c r="M2459" s="5"/>
    </row>
    <row r="2460" spans="1:13">
      <c r="A2460" s="4"/>
      <c r="B2460" s="106"/>
      <c r="C2460" s="4"/>
      <c r="D2460" s="150"/>
      <c r="E2460" s="106"/>
      <c r="F2460" s="94"/>
      <c r="G2460" s="150"/>
      <c r="H2460" s="106"/>
      <c r="I2460" s="106"/>
      <c r="J2460" s="8"/>
      <c r="K2460" s="5"/>
      <c r="L2460" s="8"/>
      <c r="M2460" s="5"/>
    </row>
    <row r="2461" spans="1:13">
      <c r="A2461" s="4"/>
      <c r="B2461" s="106"/>
      <c r="C2461" s="4"/>
      <c r="D2461" s="150"/>
      <c r="E2461" s="106"/>
      <c r="F2461" s="94"/>
      <c r="G2461" s="150"/>
      <c r="H2461" s="106"/>
      <c r="I2461" s="106"/>
      <c r="J2461" s="8"/>
      <c r="K2461" s="5"/>
      <c r="L2461" s="8"/>
      <c r="M2461" s="5"/>
    </row>
    <row r="2462" spans="1:13">
      <c r="A2462" s="4"/>
      <c r="B2462" s="106"/>
      <c r="C2462" s="4"/>
      <c r="D2462" s="150"/>
      <c r="E2462" s="106"/>
      <c r="F2462" s="94"/>
      <c r="G2462" s="150"/>
      <c r="H2462" s="106"/>
      <c r="I2462" s="106"/>
      <c r="J2462" s="8"/>
      <c r="K2462" s="5"/>
      <c r="L2462" s="8"/>
      <c r="M2462" s="5"/>
    </row>
    <row r="2463" spans="1:13">
      <c r="A2463" s="4"/>
      <c r="B2463" s="106"/>
      <c r="C2463" s="4"/>
      <c r="D2463" s="150"/>
      <c r="E2463" s="106"/>
      <c r="F2463" s="94"/>
      <c r="G2463" s="150"/>
      <c r="H2463" s="106"/>
      <c r="I2463" s="106"/>
      <c r="J2463" s="8"/>
      <c r="K2463" s="5"/>
      <c r="L2463" s="8"/>
      <c r="M2463" s="5"/>
    </row>
    <row r="2464" spans="1:13">
      <c r="A2464" s="4"/>
      <c r="B2464" s="106"/>
      <c r="C2464" s="4"/>
      <c r="D2464" s="150"/>
      <c r="E2464" s="106"/>
      <c r="F2464" s="94"/>
      <c r="G2464" s="150"/>
      <c r="H2464" s="106"/>
      <c r="I2464" s="106"/>
      <c r="J2464" s="8"/>
      <c r="K2464" s="5"/>
      <c r="L2464" s="8"/>
      <c r="M2464" s="5"/>
    </row>
    <row r="2465" spans="1:13">
      <c r="A2465" s="4"/>
      <c r="B2465" s="106"/>
      <c r="C2465" s="4"/>
      <c r="D2465" s="150"/>
      <c r="E2465" s="106"/>
      <c r="F2465" s="94"/>
      <c r="G2465" s="150"/>
      <c r="H2465" s="106"/>
      <c r="I2465" s="106"/>
      <c r="J2465" s="8"/>
      <c r="K2465" s="5"/>
      <c r="L2465" s="8"/>
      <c r="M2465" s="5"/>
    </row>
    <row r="2466" spans="1:13">
      <c r="A2466" s="4"/>
      <c r="B2466" s="106"/>
      <c r="C2466" s="4"/>
      <c r="D2466" s="150"/>
      <c r="E2466" s="106"/>
      <c r="F2466" s="94"/>
      <c r="G2466" s="150"/>
      <c r="H2466" s="106"/>
      <c r="I2466" s="106"/>
      <c r="J2466" s="8"/>
      <c r="K2466" s="5"/>
      <c r="L2466" s="8"/>
      <c r="M2466" s="5"/>
    </row>
    <row r="2467" spans="1:13">
      <c r="A2467" s="4"/>
      <c r="B2467" s="106"/>
      <c r="C2467" s="4"/>
      <c r="D2467" s="150"/>
      <c r="E2467" s="106"/>
      <c r="F2467" s="94"/>
      <c r="G2467" s="150"/>
      <c r="H2467" s="106"/>
      <c r="I2467" s="106"/>
      <c r="J2467" s="8"/>
      <c r="K2467" s="5"/>
      <c r="L2467" s="8"/>
      <c r="M2467" s="5"/>
    </row>
    <row r="2468" spans="1:13">
      <c r="A2468" s="4"/>
      <c r="B2468" s="106"/>
      <c r="C2468" s="4"/>
      <c r="D2468" s="150"/>
      <c r="E2468" s="106"/>
      <c r="F2468" s="94"/>
      <c r="G2468" s="150"/>
      <c r="H2468" s="106"/>
      <c r="I2468" s="106"/>
      <c r="J2468" s="8"/>
      <c r="K2468" s="5"/>
      <c r="L2468" s="8"/>
      <c r="M2468" s="5"/>
    </row>
    <row r="2469" spans="1:13">
      <c r="A2469" s="4"/>
      <c r="B2469" s="106"/>
      <c r="C2469" s="4"/>
      <c r="D2469" s="150"/>
      <c r="E2469" s="106"/>
      <c r="F2469" s="94"/>
      <c r="G2469" s="150"/>
      <c r="H2469" s="106"/>
      <c r="I2469" s="106"/>
      <c r="J2469" s="8"/>
      <c r="K2469" s="5"/>
      <c r="L2469" s="8"/>
      <c r="M2469" s="5"/>
    </row>
    <row r="2470" spans="1:13">
      <c r="A2470" s="4"/>
      <c r="B2470" s="106"/>
      <c r="C2470" s="4"/>
      <c r="D2470" s="150"/>
      <c r="E2470" s="106"/>
      <c r="F2470" s="94"/>
      <c r="G2470" s="150"/>
      <c r="H2470" s="106"/>
      <c r="I2470" s="106"/>
      <c r="J2470" s="8"/>
      <c r="K2470" s="5"/>
      <c r="L2470" s="8"/>
      <c r="M2470" s="5"/>
    </row>
    <row r="2471" spans="1:13">
      <c r="A2471" s="4"/>
      <c r="B2471" s="106"/>
      <c r="C2471" s="4"/>
      <c r="D2471" s="150"/>
      <c r="E2471" s="106"/>
      <c r="F2471" s="94"/>
      <c r="G2471" s="150"/>
      <c r="H2471" s="106"/>
      <c r="I2471" s="106"/>
      <c r="J2471" s="8"/>
      <c r="K2471" s="5"/>
      <c r="L2471" s="8"/>
      <c r="M2471" s="5"/>
    </row>
    <row r="2472" spans="1:13">
      <c r="A2472" s="4"/>
      <c r="B2472" s="106"/>
      <c r="C2472" s="4"/>
      <c r="D2472" s="150"/>
      <c r="E2472" s="106"/>
      <c r="F2472" s="94"/>
      <c r="G2472" s="150"/>
      <c r="H2472" s="106"/>
      <c r="I2472" s="106"/>
      <c r="J2472" s="8"/>
      <c r="K2472" s="5"/>
      <c r="L2472" s="8"/>
      <c r="M2472" s="5"/>
    </row>
    <row r="2473" spans="1:13">
      <c r="A2473" s="4"/>
      <c r="B2473" s="106"/>
      <c r="C2473" s="4"/>
      <c r="D2473" s="150"/>
      <c r="E2473" s="106"/>
      <c r="F2473" s="94"/>
      <c r="G2473" s="150"/>
      <c r="H2473" s="106"/>
      <c r="I2473" s="106"/>
      <c r="J2473" s="8"/>
      <c r="K2473" s="5"/>
      <c r="L2473" s="8"/>
      <c r="M2473" s="5"/>
    </row>
    <row r="2474" spans="1:13">
      <c r="A2474" s="4"/>
      <c r="B2474" s="106"/>
      <c r="C2474" s="4"/>
      <c r="D2474" s="150"/>
      <c r="E2474" s="106"/>
      <c r="F2474" s="94"/>
      <c r="G2474" s="150"/>
      <c r="H2474" s="106"/>
      <c r="I2474" s="106"/>
      <c r="J2474" s="8"/>
      <c r="K2474" s="5"/>
      <c r="L2474" s="8"/>
      <c r="M2474" s="5"/>
    </row>
    <row r="2475" spans="1:13">
      <c r="A2475" s="4"/>
      <c r="B2475" s="106"/>
      <c r="C2475" s="4"/>
      <c r="D2475" s="150"/>
      <c r="E2475" s="106"/>
      <c r="F2475" s="94"/>
      <c r="G2475" s="150"/>
      <c r="H2475" s="106"/>
      <c r="I2475" s="106"/>
      <c r="J2475" s="8"/>
      <c r="K2475" s="5"/>
      <c r="L2475" s="8"/>
      <c r="M2475" s="5"/>
    </row>
    <row r="2476" spans="1:13">
      <c r="A2476" s="4"/>
      <c r="B2476" s="106"/>
      <c r="C2476" s="4"/>
      <c r="D2476" s="150"/>
      <c r="E2476" s="106"/>
      <c r="F2476" s="94"/>
      <c r="G2476" s="150"/>
      <c r="H2476" s="106"/>
      <c r="I2476" s="106"/>
      <c r="J2476" s="8"/>
      <c r="K2476" s="5"/>
      <c r="L2476" s="8"/>
      <c r="M2476" s="5"/>
    </row>
    <row r="2477" spans="1:13">
      <c r="A2477" s="4"/>
      <c r="B2477" s="106"/>
      <c r="C2477" s="4"/>
      <c r="D2477" s="150"/>
      <c r="E2477" s="106"/>
      <c r="F2477" s="94"/>
      <c r="G2477" s="150"/>
      <c r="H2477" s="106"/>
      <c r="I2477" s="106"/>
      <c r="J2477" s="8"/>
      <c r="K2477" s="5"/>
      <c r="L2477" s="8"/>
      <c r="M2477" s="5"/>
    </row>
    <row r="2478" spans="1:13">
      <c r="A2478" s="4"/>
      <c r="B2478" s="106"/>
      <c r="C2478" s="4"/>
      <c r="D2478" s="150"/>
      <c r="E2478" s="106"/>
      <c r="F2478" s="94"/>
      <c r="G2478" s="150"/>
      <c r="H2478" s="106"/>
      <c r="I2478" s="106"/>
      <c r="J2478" s="8"/>
      <c r="K2478" s="5"/>
      <c r="L2478" s="8"/>
      <c r="M2478" s="5"/>
    </row>
    <row r="2479" spans="1:13">
      <c r="A2479" s="4"/>
      <c r="B2479" s="106"/>
      <c r="C2479" s="4"/>
      <c r="D2479" s="150"/>
      <c r="E2479" s="106"/>
      <c r="F2479" s="94"/>
      <c r="G2479" s="150"/>
      <c r="H2479" s="106"/>
      <c r="I2479" s="106"/>
      <c r="J2479" s="8"/>
      <c r="K2479" s="5"/>
      <c r="L2479" s="8"/>
      <c r="M2479" s="5"/>
    </row>
    <row r="2480" spans="1:13">
      <c r="A2480" s="4"/>
      <c r="B2480" s="106"/>
      <c r="C2480" s="4"/>
      <c r="D2480" s="150"/>
      <c r="E2480" s="106"/>
      <c r="F2480" s="94"/>
      <c r="G2480" s="150"/>
      <c r="H2480" s="106"/>
      <c r="I2480" s="106"/>
      <c r="J2480" s="8"/>
      <c r="K2480" s="5"/>
      <c r="L2480" s="8"/>
      <c r="M2480" s="5"/>
    </row>
    <row r="2481" spans="1:13">
      <c r="A2481" s="4"/>
      <c r="B2481" s="106"/>
      <c r="C2481" s="4"/>
      <c r="D2481" s="150"/>
      <c r="E2481" s="106"/>
      <c r="F2481" s="94"/>
      <c r="G2481" s="150"/>
      <c r="H2481" s="106"/>
      <c r="I2481" s="106"/>
      <c r="J2481" s="8"/>
      <c r="K2481" s="5"/>
      <c r="L2481" s="8"/>
      <c r="M2481" s="5"/>
    </row>
    <row r="2482" spans="1:13">
      <c r="A2482" s="4"/>
      <c r="B2482" s="106"/>
      <c r="C2482" s="4"/>
      <c r="D2482" s="150"/>
      <c r="E2482" s="106"/>
      <c r="F2482" s="94"/>
      <c r="G2482" s="150"/>
      <c r="H2482" s="106"/>
      <c r="I2482" s="106"/>
      <c r="J2482" s="8"/>
      <c r="K2482" s="5"/>
      <c r="L2482" s="8"/>
      <c r="M2482" s="5"/>
    </row>
    <row r="2483" spans="1:13">
      <c r="A2483" s="4"/>
      <c r="B2483" s="106"/>
      <c r="C2483" s="4"/>
      <c r="D2483" s="150"/>
      <c r="E2483" s="106"/>
      <c r="F2483" s="94"/>
      <c r="G2483" s="150"/>
      <c r="H2483" s="106"/>
      <c r="I2483" s="106"/>
      <c r="J2483" s="8"/>
      <c r="K2483" s="5"/>
      <c r="L2483" s="8"/>
      <c r="M2483" s="5"/>
    </row>
    <row r="2484" spans="1:13">
      <c r="A2484" s="4"/>
      <c r="B2484" s="106"/>
      <c r="C2484" s="4"/>
      <c r="D2484" s="150"/>
      <c r="E2484" s="106"/>
      <c r="F2484" s="94"/>
      <c r="G2484" s="150"/>
      <c r="H2484" s="106"/>
      <c r="I2484" s="106"/>
      <c r="J2484" s="8"/>
      <c r="K2484" s="5"/>
      <c r="L2484" s="8"/>
      <c r="M2484" s="5"/>
    </row>
    <row r="2485" spans="1:13">
      <c r="A2485" s="4"/>
      <c r="B2485" s="106"/>
      <c r="C2485" s="4"/>
      <c r="D2485" s="150"/>
      <c r="E2485" s="106"/>
      <c r="F2485" s="94"/>
      <c r="G2485" s="150"/>
      <c r="H2485" s="106"/>
      <c r="I2485" s="106"/>
      <c r="J2485" s="8"/>
      <c r="K2485" s="5"/>
      <c r="L2485" s="8"/>
      <c r="M2485" s="5"/>
    </row>
    <row r="2486" spans="1:13">
      <c r="A2486" s="4"/>
      <c r="B2486" s="106"/>
      <c r="C2486" s="4"/>
      <c r="D2486" s="150"/>
      <c r="E2486" s="106"/>
      <c r="F2486" s="94"/>
      <c r="G2486" s="150"/>
      <c r="H2486" s="106"/>
      <c r="I2486" s="106"/>
      <c r="J2486" s="8"/>
      <c r="K2486" s="5"/>
      <c r="L2486" s="8"/>
      <c r="M2486" s="5"/>
    </row>
    <row r="2487" spans="1:13">
      <c r="A2487" s="4"/>
      <c r="B2487" s="106"/>
      <c r="C2487" s="4"/>
      <c r="D2487" s="150"/>
      <c r="E2487" s="106"/>
      <c r="F2487" s="94"/>
      <c r="G2487" s="150"/>
      <c r="H2487" s="106"/>
      <c r="I2487" s="106"/>
      <c r="J2487" s="8"/>
      <c r="K2487" s="5"/>
      <c r="L2487" s="8"/>
      <c r="M2487" s="5"/>
    </row>
    <row r="2488" spans="1:13">
      <c r="A2488" s="4"/>
      <c r="B2488" s="106"/>
      <c r="C2488" s="4"/>
      <c r="D2488" s="150"/>
      <c r="E2488" s="106"/>
      <c r="F2488" s="94"/>
      <c r="G2488" s="150"/>
      <c r="H2488" s="106"/>
      <c r="I2488" s="106"/>
      <c r="J2488" s="8"/>
      <c r="K2488" s="5"/>
      <c r="L2488" s="8"/>
      <c r="M2488" s="5"/>
    </row>
    <row r="2489" spans="1:13">
      <c r="A2489" s="4"/>
      <c r="B2489" s="106"/>
      <c r="C2489" s="4"/>
      <c r="D2489" s="150"/>
      <c r="E2489" s="106"/>
      <c r="F2489" s="94"/>
      <c r="G2489" s="150"/>
      <c r="H2489" s="106"/>
      <c r="I2489" s="106"/>
      <c r="J2489" s="8"/>
      <c r="K2489" s="5"/>
      <c r="L2489" s="8"/>
      <c r="M2489" s="5"/>
    </row>
    <row r="2490" spans="1:13">
      <c r="A2490" s="4"/>
      <c r="B2490" s="106"/>
      <c r="C2490" s="4"/>
      <c r="D2490" s="150"/>
      <c r="E2490" s="106"/>
      <c r="F2490" s="94"/>
      <c r="G2490" s="150"/>
      <c r="H2490" s="106"/>
      <c r="I2490" s="106"/>
      <c r="J2490" s="8"/>
      <c r="K2490" s="5"/>
      <c r="L2490" s="8"/>
      <c r="M2490" s="5"/>
    </row>
    <row r="2491" spans="1:13">
      <c r="A2491" s="4"/>
      <c r="B2491" s="106"/>
      <c r="C2491" s="4"/>
      <c r="D2491" s="150"/>
      <c r="E2491" s="106"/>
      <c r="F2491" s="94"/>
      <c r="G2491" s="150"/>
      <c r="H2491" s="106"/>
      <c r="I2491" s="106"/>
      <c r="J2491" s="8"/>
      <c r="K2491" s="5"/>
      <c r="L2491" s="8"/>
      <c r="M2491" s="5"/>
    </row>
    <row r="2492" spans="1:13">
      <c r="A2492" s="4"/>
      <c r="B2492" s="106"/>
      <c r="C2492" s="4"/>
      <c r="D2492" s="150"/>
      <c r="E2492" s="106"/>
      <c r="F2492" s="94"/>
      <c r="G2492" s="150"/>
      <c r="H2492" s="106"/>
      <c r="I2492" s="106"/>
      <c r="J2492" s="8"/>
      <c r="K2492" s="5"/>
      <c r="L2492" s="8"/>
      <c r="M2492" s="5"/>
    </row>
    <row r="2493" spans="1:13">
      <c r="A2493" s="4"/>
      <c r="B2493" s="106"/>
      <c r="C2493" s="4"/>
      <c r="D2493" s="150"/>
      <c r="E2493" s="106"/>
      <c r="F2493" s="94"/>
      <c r="G2493" s="150"/>
      <c r="H2493" s="106"/>
      <c r="I2493" s="106"/>
      <c r="J2493" s="8"/>
      <c r="K2493" s="5"/>
      <c r="L2493" s="8"/>
      <c r="M2493" s="5"/>
    </row>
    <row r="2494" spans="1:13">
      <c r="A2494" s="4"/>
      <c r="B2494" s="106"/>
      <c r="C2494" s="4"/>
      <c r="D2494" s="150"/>
      <c r="E2494" s="106"/>
      <c r="F2494" s="94"/>
      <c r="G2494" s="150"/>
      <c r="H2494" s="106"/>
      <c r="I2494" s="106"/>
      <c r="J2494" s="8"/>
      <c r="K2494" s="5"/>
      <c r="L2494" s="8"/>
      <c r="M2494" s="5"/>
    </row>
    <row r="2495" spans="1:13">
      <c r="A2495" s="4"/>
      <c r="B2495" s="106"/>
      <c r="C2495" s="4"/>
      <c r="D2495" s="150"/>
      <c r="E2495" s="106"/>
      <c r="F2495" s="94"/>
      <c r="G2495" s="150"/>
      <c r="H2495" s="106"/>
      <c r="I2495" s="106"/>
      <c r="J2495" s="8"/>
      <c r="K2495" s="5"/>
      <c r="L2495" s="8"/>
      <c r="M2495" s="5"/>
    </row>
    <row r="2496" spans="1:13">
      <c r="A2496" s="4"/>
      <c r="B2496" s="106"/>
      <c r="C2496" s="4"/>
      <c r="D2496" s="150"/>
      <c r="E2496" s="106"/>
      <c r="F2496" s="94"/>
      <c r="G2496" s="150"/>
      <c r="H2496" s="106"/>
      <c r="I2496" s="106"/>
      <c r="J2496" s="8"/>
      <c r="K2496" s="5"/>
      <c r="L2496" s="8"/>
      <c r="M2496" s="5"/>
    </row>
    <row r="2497" spans="1:13">
      <c r="A2497" s="4"/>
      <c r="B2497" s="106"/>
      <c r="C2497" s="4"/>
      <c r="D2497" s="150"/>
      <c r="E2497" s="106"/>
      <c r="F2497" s="94"/>
      <c r="G2497" s="150"/>
      <c r="H2497" s="106"/>
      <c r="I2497" s="106"/>
      <c r="J2497" s="8"/>
      <c r="K2497" s="5"/>
      <c r="L2497" s="8"/>
      <c r="M2497" s="5"/>
    </row>
    <row r="2498" spans="1:13">
      <c r="A2498" s="4"/>
      <c r="B2498" s="106"/>
      <c r="C2498" s="4"/>
      <c r="D2498" s="150"/>
      <c r="E2498" s="106"/>
      <c r="F2498" s="94"/>
      <c r="G2498" s="150"/>
      <c r="H2498" s="106"/>
      <c r="I2498" s="106"/>
      <c r="J2498" s="8"/>
      <c r="K2498" s="5"/>
      <c r="L2498" s="8"/>
      <c r="M2498" s="5"/>
    </row>
    <row r="2499" spans="1:13">
      <c r="A2499" s="4"/>
      <c r="B2499" s="106"/>
      <c r="C2499" s="4"/>
      <c r="D2499" s="150"/>
      <c r="E2499" s="106"/>
      <c r="F2499" s="94"/>
      <c r="G2499" s="150"/>
      <c r="H2499" s="106"/>
      <c r="I2499" s="106"/>
      <c r="J2499" s="8"/>
      <c r="K2499" s="5"/>
      <c r="L2499" s="8"/>
      <c r="M2499" s="5"/>
    </row>
    <row r="2500" spans="1:13">
      <c r="A2500" s="4"/>
      <c r="B2500" s="106"/>
      <c r="C2500" s="4"/>
      <c r="D2500" s="150"/>
      <c r="E2500" s="106"/>
      <c r="F2500" s="94"/>
      <c r="G2500" s="150"/>
      <c r="H2500" s="106"/>
      <c r="I2500" s="106"/>
      <c r="J2500" s="8"/>
      <c r="K2500" s="5"/>
      <c r="L2500" s="8"/>
      <c r="M2500" s="5"/>
    </row>
    <row r="2501" spans="1:13">
      <c r="A2501" s="4"/>
      <c r="B2501" s="106"/>
      <c r="C2501" s="4"/>
      <c r="D2501" s="150"/>
      <c r="E2501" s="106"/>
      <c r="F2501" s="94"/>
      <c r="G2501" s="150"/>
      <c r="H2501" s="106"/>
      <c r="I2501" s="106"/>
      <c r="J2501" s="8"/>
      <c r="K2501" s="5"/>
      <c r="L2501" s="8"/>
      <c r="M2501" s="5"/>
    </row>
    <row r="2502" spans="1:13">
      <c r="A2502" s="4"/>
      <c r="B2502" s="106"/>
      <c r="C2502" s="4"/>
      <c r="D2502" s="150"/>
      <c r="E2502" s="106"/>
      <c r="F2502" s="94"/>
      <c r="G2502" s="150"/>
      <c r="H2502" s="106"/>
      <c r="I2502" s="106"/>
      <c r="J2502" s="8"/>
      <c r="K2502" s="5"/>
      <c r="L2502" s="8"/>
      <c r="M2502" s="5"/>
    </row>
    <row r="2503" spans="1:13">
      <c r="A2503" s="4"/>
      <c r="B2503" s="106"/>
      <c r="C2503" s="4"/>
      <c r="D2503" s="150"/>
      <c r="E2503" s="106"/>
      <c r="F2503" s="94"/>
      <c r="G2503" s="150"/>
      <c r="H2503" s="106"/>
      <c r="I2503" s="106"/>
      <c r="J2503" s="8"/>
      <c r="K2503" s="5"/>
      <c r="L2503" s="8"/>
      <c r="M2503" s="5"/>
    </row>
    <row r="2504" spans="1:13">
      <c r="A2504" s="4"/>
      <c r="B2504" s="106"/>
      <c r="C2504" s="4"/>
      <c r="D2504" s="150"/>
      <c r="E2504" s="106"/>
      <c r="F2504" s="94"/>
      <c r="G2504" s="150"/>
      <c r="H2504" s="106"/>
      <c r="I2504" s="106"/>
      <c r="J2504" s="8"/>
      <c r="K2504" s="5"/>
      <c r="L2504" s="8"/>
      <c r="M2504" s="5"/>
    </row>
    <row r="2505" spans="1:13">
      <c r="A2505" s="4"/>
      <c r="B2505" s="106"/>
      <c r="C2505" s="4"/>
      <c r="D2505" s="150"/>
      <c r="E2505" s="106"/>
      <c r="F2505" s="94"/>
      <c r="G2505" s="150"/>
      <c r="H2505" s="106"/>
      <c r="I2505" s="106"/>
      <c r="J2505" s="8"/>
      <c r="K2505" s="5"/>
      <c r="L2505" s="8"/>
      <c r="M2505" s="5"/>
    </row>
    <row r="2506" spans="1:13">
      <c r="A2506" s="4"/>
      <c r="B2506" s="106"/>
      <c r="C2506" s="4"/>
      <c r="D2506" s="150"/>
      <c r="E2506" s="106"/>
      <c r="F2506" s="94"/>
      <c r="G2506" s="150"/>
      <c r="H2506" s="106"/>
      <c r="I2506" s="106"/>
      <c r="J2506" s="8"/>
      <c r="K2506" s="5"/>
      <c r="L2506" s="8"/>
      <c r="M2506" s="5"/>
    </row>
    <row r="2507" spans="1:13">
      <c r="A2507" s="4"/>
      <c r="B2507" s="106"/>
      <c r="C2507" s="4"/>
      <c r="D2507" s="150"/>
      <c r="E2507" s="106"/>
      <c r="F2507" s="94"/>
      <c r="G2507" s="150"/>
      <c r="H2507" s="106"/>
      <c r="I2507" s="106"/>
      <c r="J2507" s="8"/>
      <c r="K2507" s="5"/>
      <c r="L2507" s="8"/>
      <c r="M2507" s="5"/>
    </row>
    <row r="2508" spans="1:13">
      <c r="A2508" s="4"/>
      <c r="B2508" s="106"/>
      <c r="C2508" s="4"/>
      <c r="D2508" s="150"/>
      <c r="E2508" s="106"/>
      <c r="F2508" s="94"/>
      <c r="G2508" s="150"/>
      <c r="H2508" s="106"/>
      <c r="I2508" s="106"/>
      <c r="J2508" s="8"/>
      <c r="K2508" s="5"/>
      <c r="L2508" s="8"/>
      <c r="M2508" s="5"/>
    </row>
    <row r="2509" spans="1:13">
      <c r="A2509" s="4"/>
      <c r="B2509" s="106"/>
      <c r="C2509" s="4"/>
      <c r="D2509" s="150"/>
      <c r="E2509" s="106"/>
      <c r="F2509" s="94"/>
      <c r="G2509" s="150"/>
      <c r="H2509" s="106"/>
      <c r="I2509" s="106"/>
      <c r="J2509" s="8"/>
      <c r="K2509" s="5"/>
      <c r="L2509" s="8"/>
      <c r="M2509" s="5"/>
    </row>
    <row r="2510" spans="1:13">
      <c r="A2510" s="4"/>
      <c r="B2510" s="106"/>
      <c r="C2510" s="4"/>
      <c r="D2510" s="150"/>
      <c r="E2510" s="106"/>
      <c r="F2510" s="94"/>
      <c r="G2510" s="150"/>
      <c r="H2510" s="106"/>
      <c r="I2510" s="106"/>
      <c r="J2510" s="8"/>
      <c r="K2510" s="5"/>
      <c r="L2510" s="8"/>
      <c r="M2510" s="5"/>
    </row>
    <row r="2511" spans="1:13">
      <c r="A2511" s="4"/>
      <c r="B2511" s="106"/>
      <c r="C2511" s="4"/>
      <c r="D2511" s="150"/>
      <c r="E2511" s="106"/>
      <c r="F2511" s="94"/>
      <c r="G2511" s="150"/>
      <c r="H2511" s="106"/>
      <c r="I2511" s="106"/>
      <c r="J2511" s="8"/>
      <c r="K2511" s="5"/>
      <c r="L2511" s="8"/>
      <c r="M2511" s="5"/>
    </row>
    <row r="2512" spans="1:13">
      <c r="A2512" s="4"/>
      <c r="B2512" s="106"/>
      <c r="C2512" s="4"/>
      <c r="D2512" s="150"/>
      <c r="E2512" s="106"/>
      <c r="F2512" s="94"/>
      <c r="G2512" s="150"/>
      <c r="H2512" s="106"/>
      <c r="I2512" s="106"/>
      <c r="J2512" s="8"/>
      <c r="K2512" s="5"/>
      <c r="L2512" s="8"/>
      <c r="M2512" s="5"/>
    </row>
    <row r="2513" spans="1:13">
      <c r="A2513" s="4"/>
      <c r="B2513" s="106"/>
      <c r="C2513" s="4"/>
      <c r="D2513" s="150"/>
      <c r="E2513" s="106"/>
      <c r="F2513" s="94"/>
      <c r="G2513" s="150"/>
      <c r="H2513" s="106"/>
      <c r="I2513" s="106"/>
      <c r="J2513" s="8"/>
      <c r="K2513" s="5"/>
      <c r="L2513" s="8"/>
      <c r="M2513" s="5"/>
    </row>
    <row r="2514" spans="1:13">
      <c r="A2514" s="4"/>
      <c r="B2514" s="106"/>
      <c r="C2514" s="4"/>
      <c r="D2514" s="150"/>
      <c r="E2514" s="106"/>
      <c r="F2514" s="94"/>
      <c r="G2514" s="150"/>
      <c r="H2514" s="106"/>
      <c r="I2514" s="106"/>
      <c r="J2514" s="8"/>
      <c r="K2514" s="5"/>
      <c r="L2514" s="8"/>
      <c r="M2514" s="5"/>
    </row>
    <row r="2515" spans="1:13">
      <c r="A2515" s="4"/>
      <c r="B2515" s="106"/>
      <c r="C2515" s="4"/>
      <c r="D2515" s="150"/>
      <c r="E2515" s="106"/>
      <c r="F2515" s="94"/>
      <c r="G2515" s="150"/>
      <c r="H2515" s="106"/>
      <c r="I2515" s="106"/>
      <c r="J2515" s="8"/>
      <c r="K2515" s="5"/>
      <c r="L2515" s="8"/>
      <c r="M2515" s="5"/>
    </row>
    <row r="2516" spans="1:13">
      <c r="A2516" s="4"/>
      <c r="B2516" s="106"/>
      <c r="C2516" s="4"/>
      <c r="D2516" s="150"/>
      <c r="E2516" s="106"/>
      <c r="F2516" s="94"/>
      <c r="G2516" s="150"/>
      <c r="H2516" s="106"/>
      <c r="I2516" s="106"/>
      <c r="J2516" s="8"/>
      <c r="K2516" s="5"/>
      <c r="L2516" s="8"/>
      <c r="M2516" s="5"/>
    </row>
    <row r="2517" spans="1:13">
      <c r="A2517" s="4"/>
      <c r="B2517" s="106"/>
      <c r="C2517" s="4"/>
      <c r="D2517" s="150"/>
      <c r="E2517" s="106"/>
      <c r="F2517" s="94"/>
      <c r="G2517" s="150"/>
      <c r="H2517" s="106"/>
      <c r="I2517" s="106"/>
      <c r="J2517" s="8"/>
      <c r="K2517" s="5"/>
      <c r="L2517" s="8"/>
      <c r="M2517" s="5"/>
    </row>
    <row r="2518" spans="1:13">
      <c r="A2518" s="4"/>
      <c r="B2518" s="106"/>
      <c r="C2518" s="4"/>
      <c r="D2518" s="150"/>
      <c r="E2518" s="106"/>
      <c r="F2518" s="94"/>
      <c r="G2518" s="150"/>
      <c r="H2518" s="106"/>
      <c r="I2518" s="106"/>
      <c r="J2518" s="8"/>
      <c r="K2518" s="5"/>
      <c r="L2518" s="8"/>
      <c r="M2518" s="5"/>
    </row>
    <row r="2519" spans="1:13">
      <c r="A2519" s="4"/>
      <c r="B2519" s="106"/>
      <c r="C2519" s="4"/>
      <c r="D2519" s="150"/>
      <c r="E2519" s="106"/>
      <c r="F2519" s="94"/>
      <c r="G2519" s="150"/>
      <c r="H2519" s="106"/>
      <c r="I2519" s="106"/>
      <c r="J2519" s="8"/>
      <c r="K2519" s="5"/>
      <c r="L2519" s="8"/>
      <c r="M2519" s="5"/>
    </row>
    <row r="2520" spans="1:13">
      <c r="A2520" s="4"/>
      <c r="B2520" s="106"/>
      <c r="C2520" s="4"/>
      <c r="D2520" s="150"/>
      <c r="E2520" s="106"/>
      <c r="F2520" s="94"/>
      <c r="G2520" s="150"/>
      <c r="H2520" s="106"/>
      <c r="I2520" s="106"/>
      <c r="J2520" s="8"/>
      <c r="K2520" s="5"/>
      <c r="L2520" s="8"/>
      <c r="M2520" s="5"/>
    </row>
    <row r="2521" spans="1:13">
      <c r="A2521" s="4"/>
      <c r="B2521" s="106"/>
      <c r="C2521" s="4"/>
      <c r="D2521" s="150"/>
      <c r="E2521" s="106"/>
      <c r="F2521" s="94"/>
      <c r="G2521" s="150"/>
      <c r="H2521" s="106"/>
      <c r="I2521" s="106"/>
      <c r="J2521" s="8"/>
      <c r="K2521" s="5"/>
      <c r="L2521" s="8"/>
      <c r="M2521" s="5"/>
    </row>
    <row r="2522" spans="1:13">
      <c r="A2522" s="4"/>
      <c r="B2522" s="106"/>
      <c r="C2522" s="4"/>
      <c r="D2522" s="150"/>
      <c r="E2522" s="106"/>
      <c r="F2522" s="94"/>
      <c r="G2522" s="150"/>
      <c r="H2522" s="106"/>
      <c r="I2522" s="106"/>
      <c r="J2522" s="8"/>
      <c r="K2522" s="5"/>
      <c r="L2522" s="8"/>
      <c r="M2522" s="5"/>
    </row>
    <row r="2523" spans="1:13">
      <c r="A2523" s="4"/>
      <c r="B2523" s="106"/>
      <c r="C2523" s="4"/>
      <c r="D2523" s="150"/>
      <c r="E2523" s="106"/>
      <c r="F2523" s="94"/>
      <c r="G2523" s="150"/>
      <c r="H2523" s="106"/>
      <c r="I2523" s="106"/>
      <c r="J2523" s="8"/>
      <c r="K2523" s="5"/>
      <c r="L2523" s="8"/>
      <c r="M2523" s="5"/>
    </row>
    <row r="2524" spans="1:13">
      <c r="A2524" s="4"/>
      <c r="B2524" s="106"/>
      <c r="C2524" s="4"/>
      <c r="D2524" s="150"/>
      <c r="E2524" s="106"/>
      <c r="F2524" s="94"/>
      <c r="G2524" s="150"/>
      <c r="H2524" s="106"/>
      <c r="I2524" s="106"/>
      <c r="J2524" s="8"/>
      <c r="K2524" s="5"/>
      <c r="L2524" s="8"/>
      <c r="M2524" s="5"/>
    </row>
    <row r="2525" spans="1:13">
      <c r="A2525" s="4"/>
      <c r="B2525" s="106"/>
      <c r="C2525" s="4"/>
      <c r="D2525" s="150"/>
      <c r="E2525" s="106"/>
      <c r="F2525" s="94"/>
      <c r="G2525" s="150"/>
      <c r="H2525" s="106"/>
      <c r="I2525" s="106"/>
      <c r="J2525" s="8"/>
      <c r="K2525" s="5"/>
      <c r="L2525" s="8"/>
      <c r="M2525" s="5"/>
    </row>
    <row r="2526" spans="1:13">
      <c r="A2526" s="4"/>
      <c r="B2526" s="106"/>
      <c r="C2526" s="4"/>
      <c r="D2526" s="150"/>
      <c r="E2526" s="106"/>
      <c r="F2526" s="94"/>
      <c r="G2526" s="150"/>
      <c r="H2526" s="106"/>
      <c r="I2526" s="106"/>
      <c r="J2526" s="8"/>
      <c r="K2526" s="5"/>
      <c r="L2526" s="8"/>
      <c r="M2526" s="5"/>
    </row>
    <row r="2527" spans="1:13">
      <c r="A2527" s="4"/>
      <c r="B2527" s="106"/>
      <c r="C2527" s="4"/>
      <c r="D2527" s="150"/>
      <c r="E2527" s="106"/>
      <c r="F2527" s="94"/>
      <c r="G2527" s="150"/>
      <c r="H2527" s="106"/>
      <c r="I2527" s="106"/>
      <c r="J2527" s="8"/>
      <c r="K2527" s="5"/>
      <c r="L2527" s="8"/>
      <c r="M2527" s="5"/>
    </row>
    <row r="2528" spans="1:13">
      <c r="A2528" s="4"/>
      <c r="B2528" s="106"/>
      <c r="C2528" s="4"/>
      <c r="D2528" s="150"/>
      <c r="E2528" s="106"/>
      <c r="F2528" s="94"/>
      <c r="G2528" s="150"/>
      <c r="H2528" s="106"/>
      <c r="I2528" s="106"/>
      <c r="J2528" s="8"/>
      <c r="K2528" s="5"/>
      <c r="L2528" s="8"/>
      <c r="M2528" s="5"/>
    </row>
    <row r="2529" spans="1:13">
      <c r="A2529" s="4"/>
      <c r="B2529" s="106"/>
      <c r="C2529" s="4"/>
      <c r="D2529" s="150"/>
      <c r="E2529" s="106"/>
      <c r="F2529" s="94"/>
      <c r="G2529" s="150"/>
      <c r="H2529" s="106"/>
      <c r="I2529" s="106"/>
      <c r="J2529" s="8"/>
      <c r="K2529" s="5"/>
      <c r="L2529" s="8"/>
      <c r="M2529" s="5"/>
    </row>
    <row r="2530" spans="1:13">
      <c r="A2530" s="4"/>
      <c r="B2530" s="106"/>
      <c r="C2530" s="4"/>
      <c r="D2530" s="150"/>
      <c r="E2530" s="106"/>
      <c r="F2530" s="94"/>
      <c r="G2530" s="150"/>
      <c r="H2530" s="106"/>
      <c r="I2530" s="106"/>
      <c r="J2530" s="8"/>
      <c r="K2530" s="5"/>
      <c r="L2530" s="8"/>
      <c r="M2530" s="5"/>
    </row>
    <row r="2531" spans="1:13">
      <c r="A2531" s="4"/>
      <c r="B2531" s="106"/>
      <c r="C2531" s="4"/>
      <c r="D2531" s="150"/>
      <c r="E2531" s="106"/>
      <c r="F2531" s="94"/>
      <c r="G2531" s="150"/>
      <c r="H2531" s="106"/>
      <c r="I2531" s="106"/>
      <c r="J2531" s="8"/>
      <c r="K2531" s="5"/>
      <c r="L2531" s="8"/>
      <c r="M2531" s="5"/>
    </row>
    <row r="2532" spans="1:13">
      <c r="A2532" s="4"/>
      <c r="B2532" s="106"/>
      <c r="C2532" s="4"/>
      <c r="D2532" s="150"/>
      <c r="E2532" s="106"/>
      <c r="F2532" s="94"/>
      <c r="G2532" s="150"/>
      <c r="H2532" s="106"/>
      <c r="I2532" s="106"/>
      <c r="J2532" s="8"/>
      <c r="K2532" s="5"/>
      <c r="L2532" s="8"/>
      <c r="M2532" s="5"/>
    </row>
    <row r="2533" spans="1:13">
      <c r="A2533" s="4"/>
      <c r="B2533" s="106"/>
      <c r="C2533" s="4"/>
      <c r="D2533" s="150"/>
      <c r="E2533" s="106"/>
      <c r="F2533" s="94"/>
      <c r="G2533" s="150"/>
      <c r="H2533" s="106"/>
      <c r="I2533" s="106"/>
      <c r="J2533" s="8"/>
      <c r="K2533" s="5"/>
      <c r="L2533" s="8"/>
      <c r="M2533" s="5"/>
    </row>
    <row r="2534" spans="1:13">
      <c r="A2534" s="4"/>
      <c r="B2534" s="106"/>
      <c r="C2534" s="4"/>
      <c r="D2534" s="150"/>
      <c r="E2534" s="106"/>
      <c r="F2534" s="94"/>
      <c r="G2534" s="150"/>
      <c r="H2534" s="106"/>
      <c r="I2534" s="106"/>
      <c r="J2534" s="8"/>
      <c r="K2534" s="5"/>
      <c r="L2534" s="8"/>
      <c r="M2534" s="5"/>
    </row>
    <row r="2535" spans="1:13">
      <c r="A2535" s="4"/>
      <c r="B2535" s="106"/>
      <c r="C2535" s="4"/>
      <c r="D2535" s="150"/>
      <c r="E2535" s="106"/>
      <c r="F2535" s="94"/>
      <c r="G2535" s="150"/>
      <c r="H2535" s="106"/>
      <c r="I2535" s="106"/>
      <c r="J2535" s="8"/>
      <c r="K2535" s="5"/>
      <c r="L2535" s="8"/>
      <c r="M2535" s="5"/>
    </row>
    <row r="2536" spans="1:13">
      <c r="A2536" s="4"/>
      <c r="B2536" s="106"/>
      <c r="C2536" s="4"/>
      <c r="D2536" s="150"/>
      <c r="E2536" s="106"/>
      <c r="F2536" s="94"/>
      <c r="G2536" s="150"/>
      <c r="H2536" s="106"/>
      <c r="I2536" s="106"/>
      <c r="J2536" s="8"/>
      <c r="K2536" s="5"/>
      <c r="L2536" s="8"/>
      <c r="M2536" s="5"/>
    </row>
    <row r="2537" spans="1:13">
      <c r="A2537" s="4"/>
      <c r="B2537" s="106"/>
      <c r="C2537" s="4"/>
      <c r="D2537" s="150"/>
      <c r="E2537" s="106"/>
      <c r="F2537" s="94"/>
      <c r="G2537" s="150"/>
      <c r="H2537" s="106"/>
      <c r="I2537" s="106"/>
      <c r="J2537" s="8"/>
      <c r="K2537" s="5"/>
      <c r="L2537" s="8"/>
      <c r="M2537" s="5"/>
    </row>
    <row r="2538" spans="1:13">
      <c r="A2538" s="4"/>
      <c r="B2538" s="106"/>
      <c r="C2538" s="4"/>
      <c r="D2538" s="150"/>
      <c r="E2538" s="106"/>
      <c r="F2538" s="94"/>
      <c r="G2538" s="150"/>
      <c r="H2538" s="106"/>
      <c r="I2538" s="106"/>
      <c r="J2538" s="8"/>
      <c r="K2538" s="5"/>
      <c r="L2538" s="8"/>
      <c r="M2538" s="5"/>
    </row>
    <row r="2539" spans="1:13">
      <c r="A2539" s="4"/>
      <c r="B2539" s="106"/>
      <c r="C2539" s="4"/>
      <c r="D2539" s="150"/>
      <c r="E2539" s="106"/>
      <c r="F2539" s="94"/>
      <c r="G2539" s="150"/>
      <c r="H2539" s="106"/>
      <c r="I2539" s="106"/>
      <c r="J2539" s="8"/>
      <c r="K2539" s="5"/>
      <c r="L2539" s="8"/>
      <c r="M2539" s="5"/>
    </row>
    <row r="2540" spans="1:13">
      <c r="A2540" s="4"/>
      <c r="B2540" s="106"/>
      <c r="C2540" s="4"/>
      <c r="D2540" s="150"/>
      <c r="E2540" s="106"/>
      <c r="F2540" s="94"/>
      <c r="G2540" s="150"/>
      <c r="H2540" s="106"/>
      <c r="I2540" s="106"/>
      <c r="J2540" s="8"/>
      <c r="K2540" s="5"/>
      <c r="L2540" s="8"/>
      <c r="M2540" s="5"/>
    </row>
    <row r="2541" spans="1:13">
      <c r="A2541" s="4"/>
      <c r="B2541" s="106"/>
      <c r="C2541" s="4"/>
      <c r="D2541" s="150"/>
      <c r="E2541" s="106"/>
      <c r="F2541" s="94"/>
      <c r="G2541" s="150"/>
      <c r="H2541" s="106"/>
      <c r="I2541" s="106"/>
      <c r="J2541" s="8"/>
      <c r="K2541" s="5"/>
      <c r="L2541" s="8"/>
      <c r="M2541" s="5"/>
    </row>
    <row r="2542" spans="1:13">
      <c r="A2542" s="4"/>
      <c r="B2542" s="106"/>
      <c r="C2542" s="4"/>
      <c r="D2542" s="150"/>
      <c r="E2542" s="106"/>
      <c r="F2542" s="94"/>
      <c r="G2542" s="150"/>
      <c r="H2542" s="106"/>
      <c r="I2542" s="106"/>
      <c r="J2542" s="8"/>
      <c r="K2542" s="5"/>
      <c r="L2542" s="8"/>
      <c r="M2542" s="5"/>
    </row>
    <row r="2543" spans="1:13">
      <c r="A2543" s="4"/>
      <c r="B2543" s="106"/>
      <c r="C2543" s="4"/>
      <c r="D2543" s="150"/>
      <c r="E2543" s="106"/>
      <c r="F2543" s="94"/>
      <c r="G2543" s="150"/>
      <c r="H2543" s="106"/>
      <c r="I2543" s="106"/>
      <c r="J2543" s="8"/>
      <c r="K2543" s="5"/>
      <c r="L2543" s="8"/>
      <c r="M2543" s="5"/>
    </row>
    <row r="2544" spans="1:13">
      <c r="A2544" s="4"/>
      <c r="B2544" s="106"/>
      <c r="C2544" s="4"/>
      <c r="D2544" s="150"/>
      <c r="E2544" s="106"/>
      <c r="F2544" s="94"/>
      <c r="G2544" s="150"/>
      <c r="H2544" s="106"/>
      <c r="I2544" s="106"/>
      <c r="J2544" s="8"/>
      <c r="K2544" s="5"/>
      <c r="L2544" s="8"/>
      <c r="M2544" s="5"/>
    </row>
    <row r="2545" spans="1:13">
      <c r="A2545" s="4"/>
      <c r="B2545" s="106"/>
      <c r="C2545" s="4"/>
      <c r="D2545" s="150"/>
      <c r="E2545" s="106"/>
      <c r="F2545" s="94"/>
      <c r="G2545" s="150"/>
      <c r="H2545" s="106"/>
      <c r="I2545" s="106"/>
      <c r="J2545" s="8"/>
      <c r="K2545" s="5"/>
      <c r="L2545" s="8"/>
      <c r="M2545" s="5"/>
    </row>
    <row r="2546" spans="1:13">
      <c r="A2546" s="4"/>
      <c r="B2546" s="106"/>
      <c r="C2546" s="4"/>
      <c r="D2546" s="150"/>
      <c r="E2546" s="106"/>
      <c r="F2546" s="94"/>
      <c r="G2546" s="150"/>
      <c r="H2546" s="106"/>
      <c r="I2546" s="106"/>
      <c r="J2546" s="8"/>
      <c r="K2546" s="5"/>
      <c r="L2546" s="8"/>
      <c r="M2546" s="5"/>
    </row>
    <row r="2547" spans="1:13">
      <c r="A2547" s="4"/>
      <c r="B2547" s="106"/>
      <c r="C2547" s="4"/>
      <c r="D2547" s="150"/>
      <c r="E2547" s="106"/>
      <c r="F2547" s="94"/>
      <c r="G2547" s="150"/>
      <c r="H2547" s="106"/>
      <c r="I2547" s="106"/>
      <c r="J2547" s="8"/>
      <c r="K2547" s="5"/>
      <c r="L2547" s="8"/>
      <c r="M2547" s="5"/>
    </row>
    <row r="2548" spans="1:13">
      <c r="A2548" s="4"/>
      <c r="B2548" s="106"/>
      <c r="C2548" s="4"/>
      <c r="D2548" s="150"/>
      <c r="E2548" s="106"/>
      <c r="F2548" s="94"/>
      <c r="G2548" s="150"/>
      <c r="H2548" s="106"/>
      <c r="I2548" s="106"/>
      <c r="J2548" s="8"/>
      <c r="K2548" s="5"/>
      <c r="L2548" s="8"/>
      <c r="M2548" s="5"/>
    </row>
    <row r="2549" spans="1:13">
      <c r="A2549" s="4"/>
      <c r="B2549" s="106"/>
      <c r="C2549" s="4"/>
      <c r="D2549" s="150"/>
      <c r="E2549" s="106"/>
      <c r="F2549" s="94"/>
      <c r="G2549" s="150"/>
      <c r="H2549" s="106"/>
      <c r="I2549" s="106"/>
      <c r="J2549" s="8"/>
      <c r="K2549" s="5"/>
      <c r="L2549" s="8"/>
      <c r="M2549" s="5"/>
    </row>
    <row r="2550" spans="1:13">
      <c r="A2550" s="4"/>
      <c r="B2550" s="106"/>
      <c r="C2550" s="4"/>
      <c r="D2550" s="150"/>
      <c r="E2550" s="106"/>
      <c r="F2550" s="94"/>
      <c r="G2550" s="150"/>
      <c r="H2550" s="106"/>
      <c r="I2550" s="106"/>
      <c r="J2550" s="8"/>
      <c r="K2550" s="5"/>
      <c r="L2550" s="8"/>
      <c r="M2550" s="5"/>
    </row>
    <row r="2551" spans="1:13">
      <c r="A2551" s="4"/>
      <c r="B2551" s="106"/>
      <c r="C2551" s="4"/>
      <c r="D2551" s="150"/>
      <c r="E2551" s="106"/>
      <c r="F2551" s="94"/>
      <c r="G2551" s="150"/>
      <c r="H2551" s="106"/>
      <c r="I2551" s="106"/>
      <c r="J2551" s="8"/>
      <c r="K2551" s="5"/>
      <c r="L2551" s="8"/>
      <c r="M2551" s="5"/>
    </row>
    <row r="2552" spans="1:13">
      <c r="A2552" s="4"/>
      <c r="B2552" s="106"/>
      <c r="C2552" s="4"/>
      <c r="D2552" s="150"/>
      <c r="E2552" s="106"/>
      <c r="F2552" s="94"/>
      <c r="G2552" s="150"/>
      <c r="H2552" s="106"/>
      <c r="I2552" s="106"/>
      <c r="J2552" s="8"/>
      <c r="K2552" s="5"/>
      <c r="L2552" s="8"/>
      <c r="M2552" s="5"/>
    </row>
    <row r="2553" spans="1:13">
      <c r="A2553" s="4"/>
      <c r="B2553" s="106"/>
      <c r="C2553" s="4"/>
      <c r="D2553" s="150"/>
      <c r="E2553" s="106"/>
      <c r="F2553" s="94"/>
      <c r="G2553" s="150"/>
      <c r="H2553" s="106"/>
      <c r="I2553" s="106"/>
      <c r="J2553" s="8"/>
      <c r="K2553" s="5"/>
      <c r="L2553" s="8"/>
      <c r="M2553" s="5"/>
    </row>
    <row r="2554" spans="1:13">
      <c r="A2554" s="4"/>
      <c r="B2554" s="106"/>
      <c r="C2554" s="4"/>
      <c r="D2554" s="150"/>
      <c r="E2554" s="106"/>
      <c r="F2554" s="94"/>
      <c r="G2554" s="150"/>
      <c r="H2554" s="106"/>
      <c r="I2554" s="106"/>
      <c r="J2554" s="8"/>
      <c r="K2554" s="5"/>
      <c r="L2554" s="8"/>
      <c r="M2554" s="5"/>
    </row>
    <row r="2555" spans="1:13">
      <c r="A2555" s="4"/>
      <c r="B2555" s="106"/>
      <c r="C2555" s="4"/>
      <c r="D2555" s="150"/>
      <c r="E2555" s="106"/>
      <c r="F2555" s="94"/>
      <c r="G2555" s="150"/>
      <c r="H2555" s="106"/>
      <c r="I2555" s="106"/>
      <c r="J2555" s="8"/>
      <c r="K2555" s="5"/>
      <c r="L2555" s="8"/>
      <c r="M2555" s="5"/>
    </row>
    <row r="2556" spans="1:13">
      <c r="A2556" s="4"/>
      <c r="B2556" s="106"/>
      <c r="C2556" s="4"/>
      <c r="D2556" s="150"/>
      <c r="E2556" s="106"/>
      <c r="F2556" s="94"/>
      <c r="G2556" s="150"/>
      <c r="H2556" s="106"/>
      <c r="I2556" s="106"/>
      <c r="J2556" s="8"/>
      <c r="K2556" s="5"/>
      <c r="L2556" s="8"/>
      <c r="M2556" s="5"/>
    </row>
    <row r="2557" spans="1:13">
      <c r="A2557" s="4"/>
      <c r="B2557" s="106"/>
      <c r="C2557" s="4"/>
      <c r="D2557" s="150"/>
      <c r="E2557" s="106"/>
      <c r="F2557" s="94"/>
      <c r="G2557" s="150"/>
      <c r="H2557" s="106"/>
      <c r="I2557" s="106"/>
      <c r="J2557" s="8"/>
      <c r="K2557" s="5"/>
      <c r="L2557" s="8"/>
      <c r="M2557" s="5"/>
    </row>
    <row r="2558" spans="1:13">
      <c r="A2558" s="4"/>
      <c r="B2558" s="106"/>
      <c r="C2558" s="4"/>
      <c r="D2558" s="150"/>
      <c r="E2558" s="106"/>
      <c r="F2558" s="94"/>
      <c r="G2558" s="150"/>
      <c r="H2558" s="106"/>
      <c r="I2558" s="106"/>
      <c r="J2558" s="8"/>
      <c r="K2558" s="5"/>
      <c r="L2558" s="8"/>
      <c r="M2558" s="5"/>
    </row>
    <row r="2559" spans="1:13">
      <c r="A2559" s="4"/>
      <c r="B2559" s="106"/>
      <c r="C2559" s="4"/>
      <c r="D2559" s="150"/>
      <c r="E2559" s="106"/>
      <c r="F2559" s="94"/>
      <c r="G2559" s="150"/>
      <c r="H2559" s="106"/>
      <c r="I2559" s="106"/>
      <c r="J2559" s="8"/>
      <c r="K2559" s="5"/>
      <c r="L2559" s="8"/>
      <c r="M2559" s="5"/>
    </row>
    <row r="2560" spans="1:13">
      <c r="A2560" s="4"/>
      <c r="B2560" s="106"/>
      <c r="C2560" s="4"/>
      <c r="D2560" s="150"/>
      <c r="E2560" s="106"/>
      <c r="F2560" s="94"/>
      <c r="G2560" s="150"/>
      <c r="H2560" s="106"/>
      <c r="I2560" s="106"/>
      <c r="J2560" s="8"/>
      <c r="K2560" s="5"/>
      <c r="L2560" s="8"/>
      <c r="M2560" s="5"/>
    </row>
    <row r="2561" spans="1:13">
      <c r="A2561" s="4"/>
      <c r="B2561" s="106"/>
      <c r="C2561" s="4"/>
      <c r="D2561" s="150"/>
      <c r="E2561" s="106"/>
      <c r="F2561" s="94"/>
      <c r="G2561" s="150"/>
      <c r="H2561" s="106"/>
      <c r="I2561" s="106"/>
      <c r="J2561" s="8"/>
      <c r="K2561" s="5"/>
      <c r="L2561" s="8"/>
      <c r="M2561" s="5"/>
    </row>
    <row r="2562" spans="1:13">
      <c r="A2562" s="4"/>
      <c r="B2562" s="106"/>
      <c r="C2562" s="4"/>
      <c r="D2562" s="150"/>
      <c r="E2562" s="106"/>
      <c r="F2562" s="94"/>
      <c r="G2562" s="150"/>
      <c r="H2562" s="106"/>
      <c r="I2562" s="106"/>
      <c r="J2562" s="8"/>
      <c r="K2562" s="5"/>
      <c r="L2562" s="8"/>
      <c r="M2562" s="5"/>
    </row>
    <row r="2563" spans="1:13">
      <c r="A2563" s="4"/>
      <c r="B2563" s="106"/>
      <c r="C2563" s="4"/>
      <c r="D2563" s="150"/>
      <c r="E2563" s="106"/>
      <c r="F2563" s="94"/>
      <c r="G2563" s="150"/>
      <c r="H2563" s="106"/>
      <c r="I2563" s="106"/>
      <c r="J2563" s="8"/>
      <c r="K2563" s="5"/>
      <c r="L2563" s="8"/>
      <c r="M2563" s="5"/>
    </row>
    <row r="2564" spans="1:13">
      <c r="A2564" s="4"/>
      <c r="B2564" s="106"/>
      <c r="C2564" s="4"/>
      <c r="D2564" s="150"/>
      <c r="E2564" s="106"/>
      <c r="F2564" s="94"/>
      <c r="G2564" s="150"/>
      <c r="H2564" s="106"/>
      <c r="I2564" s="106"/>
      <c r="J2564" s="8"/>
      <c r="K2564" s="5"/>
      <c r="L2564" s="8"/>
      <c r="M2564" s="5"/>
    </row>
    <row r="2565" spans="1:13">
      <c r="A2565" s="4"/>
      <c r="B2565" s="106"/>
      <c r="C2565" s="4"/>
      <c r="D2565" s="150"/>
      <c r="E2565" s="106"/>
      <c r="F2565" s="94"/>
      <c r="G2565" s="150"/>
      <c r="H2565" s="106"/>
      <c r="I2565" s="106"/>
      <c r="J2565" s="8"/>
      <c r="K2565" s="5"/>
      <c r="L2565" s="8"/>
      <c r="M2565" s="5"/>
    </row>
    <row r="2566" spans="1:13">
      <c r="A2566" s="4"/>
      <c r="B2566" s="106"/>
      <c r="C2566" s="4"/>
      <c r="D2566" s="150"/>
      <c r="E2566" s="106"/>
      <c r="F2566" s="94"/>
      <c r="G2566" s="150"/>
      <c r="H2566" s="106"/>
      <c r="I2566" s="106"/>
      <c r="J2566" s="8"/>
      <c r="K2566" s="5"/>
      <c r="L2566" s="8"/>
      <c r="M2566" s="5"/>
    </row>
    <row r="2567" spans="1:13">
      <c r="A2567" s="4"/>
      <c r="B2567" s="106"/>
      <c r="C2567" s="4"/>
      <c r="D2567" s="150"/>
      <c r="E2567" s="106"/>
      <c r="F2567" s="94"/>
      <c r="G2567" s="150"/>
      <c r="H2567" s="106"/>
      <c r="I2567" s="106"/>
      <c r="J2567" s="8"/>
      <c r="K2567" s="5"/>
      <c r="L2567" s="8"/>
      <c r="M2567" s="5"/>
    </row>
    <row r="2568" spans="1:13">
      <c r="A2568" s="4"/>
      <c r="B2568" s="106"/>
      <c r="C2568" s="4"/>
      <c r="D2568" s="150"/>
      <c r="E2568" s="106"/>
      <c r="F2568" s="94"/>
      <c r="G2568" s="150"/>
      <c r="H2568" s="106"/>
      <c r="I2568" s="106"/>
      <c r="J2568" s="8"/>
      <c r="K2568" s="5"/>
      <c r="L2568" s="8"/>
      <c r="M2568" s="5"/>
    </row>
    <row r="2569" spans="1:13">
      <c r="A2569" s="4"/>
      <c r="B2569" s="106"/>
      <c r="C2569" s="4"/>
      <c r="D2569" s="150"/>
      <c r="E2569" s="106"/>
      <c r="F2569" s="94"/>
      <c r="G2569" s="150"/>
      <c r="H2569" s="106"/>
      <c r="I2569" s="106"/>
      <c r="J2569" s="8"/>
      <c r="K2569" s="5"/>
      <c r="L2569" s="8"/>
      <c r="M2569" s="5"/>
    </row>
    <row r="2570" spans="1:13">
      <c r="A2570" s="4"/>
      <c r="B2570" s="106"/>
      <c r="C2570" s="4"/>
      <c r="D2570" s="150"/>
      <c r="E2570" s="106"/>
      <c r="F2570" s="94"/>
      <c r="G2570" s="150"/>
      <c r="H2570" s="106"/>
      <c r="I2570" s="106"/>
      <c r="J2570" s="8"/>
      <c r="K2570" s="5"/>
      <c r="L2570" s="8"/>
      <c r="M2570" s="5"/>
    </row>
    <row r="2571" spans="1:13">
      <c r="A2571" s="4"/>
      <c r="B2571" s="106"/>
      <c r="C2571" s="4"/>
      <c r="D2571" s="150"/>
      <c r="E2571" s="106"/>
      <c r="F2571" s="94"/>
      <c r="G2571" s="150"/>
      <c r="H2571" s="106"/>
      <c r="I2571" s="106"/>
      <c r="J2571" s="8"/>
      <c r="K2571" s="5"/>
      <c r="L2571" s="8"/>
      <c r="M2571" s="5"/>
    </row>
    <row r="2572" spans="1:13">
      <c r="A2572" s="4"/>
      <c r="B2572" s="106"/>
      <c r="C2572" s="4"/>
      <c r="D2572" s="150"/>
      <c r="E2572" s="106"/>
      <c r="F2572" s="94"/>
      <c r="G2572" s="150"/>
      <c r="H2572" s="106"/>
      <c r="I2572" s="106"/>
      <c r="J2572" s="8"/>
      <c r="K2572" s="5"/>
      <c r="L2572" s="8"/>
      <c r="M2572" s="5"/>
    </row>
    <row r="2573" spans="1:13">
      <c r="A2573" s="4"/>
      <c r="B2573" s="106"/>
      <c r="C2573" s="4"/>
      <c r="D2573" s="150"/>
      <c r="E2573" s="106"/>
      <c r="F2573" s="94"/>
      <c r="G2573" s="150"/>
      <c r="H2573" s="106"/>
      <c r="I2573" s="106"/>
      <c r="J2573" s="8"/>
      <c r="K2573" s="5"/>
      <c r="L2573" s="8"/>
      <c r="M2573" s="5"/>
    </row>
    <row r="2574" spans="1:13">
      <c r="A2574" s="4"/>
      <c r="B2574" s="106"/>
      <c r="C2574" s="4"/>
      <c r="D2574" s="150"/>
      <c r="E2574" s="106"/>
      <c r="F2574" s="94"/>
      <c r="G2574" s="150"/>
      <c r="H2574" s="106"/>
      <c r="I2574" s="106"/>
      <c r="J2574" s="8"/>
      <c r="K2574" s="5"/>
      <c r="L2574" s="8"/>
      <c r="M2574" s="5"/>
    </row>
    <row r="2575" spans="1:13">
      <c r="A2575" s="4"/>
      <c r="B2575" s="106"/>
      <c r="C2575" s="4"/>
      <c r="D2575" s="150"/>
      <c r="E2575" s="106"/>
      <c r="F2575" s="94"/>
      <c r="G2575" s="150"/>
      <c r="H2575" s="106"/>
      <c r="I2575" s="106"/>
      <c r="J2575" s="8"/>
      <c r="K2575" s="5"/>
      <c r="L2575" s="8"/>
      <c r="M2575" s="5"/>
    </row>
    <row r="2576" spans="1:13">
      <c r="A2576" s="4"/>
      <c r="B2576" s="106"/>
      <c r="C2576" s="4"/>
      <c r="D2576" s="150"/>
      <c r="E2576" s="106"/>
      <c r="F2576" s="94"/>
      <c r="G2576" s="150"/>
      <c r="H2576" s="106"/>
      <c r="I2576" s="106"/>
      <c r="J2576" s="8"/>
      <c r="K2576" s="5"/>
      <c r="L2576" s="8"/>
      <c r="M2576" s="5"/>
    </row>
    <row r="2577" spans="1:13">
      <c r="A2577" s="4"/>
      <c r="B2577" s="106"/>
      <c r="C2577" s="4"/>
      <c r="D2577" s="150"/>
      <c r="E2577" s="106"/>
      <c r="F2577" s="94"/>
      <c r="G2577" s="150"/>
      <c r="H2577" s="106"/>
      <c r="I2577" s="106"/>
      <c r="J2577" s="8"/>
      <c r="K2577" s="5"/>
      <c r="L2577" s="8"/>
      <c r="M2577" s="5"/>
    </row>
    <row r="2578" spans="1:13">
      <c r="A2578" s="4"/>
      <c r="B2578" s="106"/>
      <c r="C2578" s="4"/>
      <c r="D2578" s="150"/>
      <c r="E2578" s="106"/>
      <c r="F2578" s="94"/>
      <c r="G2578" s="150"/>
      <c r="H2578" s="106"/>
      <c r="I2578" s="106"/>
      <c r="J2578" s="8"/>
      <c r="K2578" s="5"/>
      <c r="L2578" s="8"/>
      <c r="M2578" s="5"/>
    </row>
    <row r="2579" spans="1:13">
      <c r="A2579" s="4"/>
      <c r="B2579" s="106"/>
      <c r="C2579" s="4"/>
      <c r="D2579" s="150"/>
      <c r="E2579" s="106"/>
      <c r="F2579" s="94"/>
      <c r="G2579" s="150"/>
      <c r="H2579" s="106"/>
      <c r="I2579" s="106"/>
      <c r="J2579" s="8"/>
      <c r="K2579" s="5"/>
      <c r="L2579" s="8"/>
      <c r="M2579" s="5"/>
    </row>
    <row r="2580" spans="1:13">
      <c r="A2580" s="4"/>
      <c r="B2580" s="106"/>
      <c r="C2580" s="4"/>
      <c r="D2580" s="150"/>
      <c r="E2580" s="106"/>
      <c r="F2580" s="94"/>
      <c r="G2580" s="150"/>
      <c r="H2580" s="106"/>
      <c r="I2580" s="106"/>
      <c r="J2580" s="8"/>
      <c r="K2580" s="5"/>
      <c r="L2580" s="8"/>
      <c r="M2580" s="5"/>
    </row>
    <row r="2581" spans="1:13">
      <c r="A2581" s="4"/>
      <c r="B2581" s="106"/>
      <c r="C2581" s="4"/>
      <c r="D2581" s="150"/>
      <c r="E2581" s="106"/>
      <c r="F2581" s="94"/>
      <c r="G2581" s="150"/>
      <c r="H2581" s="106"/>
      <c r="I2581" s="106"/>
      <c r="J2581" s="8"/>
      <c r="K2581" s="5"/>
      <c r="L2581" s="8"/>
      <c r="M2581" s="5"/>
    </row>
    <row r="2582" spans="1:13">
      <c r="A2582" s="4"/>
      <c r="B2582" s="106"/>
      <c r="C2582" s="4"/>
      <c r="D2582" s="150"/>
      <c r="E2582" s="106"/>
      <c r="F2582" s="94"/>
      <c r="G2582" s="150"/>
      <c r="H2582" s="106"/>
      <c r="I2582" s="106"/>
      <c r="J2582" s="8"/>
      <c r="K2582" s="5"/>
      <c r="L2582" s="8"/>
      <c r="M2582" s="5"/>
    </row>
    <row r="2583" spans="1:13">
      <c r="A2583" s="4"/>
      <c r="B2583" s="106"/>
      <c r="C2583" s="4"/>
      <c r="D2583" s="150"/>
      <c r="E2583" s="106"/>
      <c r="F2583" s="94"/>
      <c r="G2583" s="150"/>
      <c r="H2583" s="106"/>
      <c r="I2583" s="106"/>
      <c r="J2583" s="8"/>
      <c r="K2583" s="5"/>
      <c r="L2583" s="8"/>
      <c r="M2583" s="5"/>
    </row>
    <row r="2584" spans="1:13">
      <c r="A2584" s="4"/>
      <c r="B2584" s="106"/>
      <c r="C2584" s="4"/>
      <c r="D2584" s="150"/>
      <c r="E2584" s="106"/>
      <c r="F2584" s="94"/>
      <c r="G2584" s="150"/>
      <c r="H2584" s="106"/>
      <c r="I2584" s="106"/>
      <c r="J2584" s="8"/>
      <c r="K2584" s="5"/>
      <c r="L2584" s="8"/>
      <c r="M2584" s="5"/>
    </row>
    <row r="2585" spans="1:13">
      <c r="A2585" s="4"/>
      <c r="B2585" s="106"/>
      <c r="C2585" s="4"/>
      <c r="D2585" s="150"/>
      <c r="E2585" s="106"/>
      <c r="F2585" s="94"/>
      <c r="G2585" s="150"/>
      <c r="H2585" s="106"/>
      <c r="I2585" s="106"/>
      <c r="J2585" s="8"/>
      <c r="K2585" s="5"/>
      <c r="L2585" s="8"/>
      <c r="M2585" s="5"/>
    </row>
    <row r="2586" spans="1:13">
      <c r="A2586" s="4"/>
      <c r="B2586" s="106"/>
      <c r="C2586" s="4"/>
      <c r="D2586" s="150"/>
      <c r="E2586" s="106"/>
      <c r="F2586" s="94"/>
      <c r="G2586" s="150"/>
      <c r="H2586" s="106"/>
      <c r="I2586" s="106"/>
      <c r="J2586" s="8"/>
      <c r="K2586" s="5"/>
      <c r="L2586" s="8"/>
      <c r="M2586" s="5"/>
    </row>
    <row r="2587" spans="1:13">
      <c r="A2587" s="4"/>
      <c r="B2587" s="106"/>
      <c r="C2587" s="4"/>
      <c r="D2587" s="150"/>
      <c r="E2587" s="106"/>
      <c r="F2587" s="94"/>
      <c r="G2587" s="150"/>
      <c r="H2587" s="106"/>
      <c r="I2587" s="106"/>
      <c r="J2587" s="8"/>
      <c r="K2587" s="5"/>
      <c r="L2587" s="8"/>
      <c r="M2587" s="5"/>
    </row>
    <row r="2588" spans="1:13">
      <c r="A2588" s="4"/>
      <c r="B2588" s="106"/>
      <c r="C2588" s="4"/>
      <c r="D2588" s="150"/>
      <c r="E2588" s="106"/>
      <c r="F2588" s="94"/>
      <c r="G2588" s="150"/>
      <c r="H2588" s="106"/>
      <c r="I2588" s="106"/>
      <c r="J2588" s="8"/>
      <c r="K2588" s="5"/>
      <c r="L2588" s="8"/>
      <c r="M2588" s="5"/>
    </row>
    <row r="2589" spans="1:13">
      <c r="A2589" s="4"/>
      <c r="B2589" s="106"/>
      <c r="C2589" s="4"/>
      <c r="D2589" s="150"/>
      <c r="E2589" s="106"/>
      <c r="F2589" s="94"/>
      <c r="G2589" s="150"/>
      <c r="H2589" s="106"/>
      <c r="I2589" s="106"/>
      <c r="J2589" s="8"/>
      <c r="K2589" s="5"/>
      <c r="L2589" s="8"/>
      <c r="M2589" s="5"/>
    </row>
    <row r="2590" spans="1:13">
      <c r="A2590" s="4"/>
      <c r="B2590" s="106"/>
      <c r="C2590" s="4"/>
      <c r="D2590" s="150"/>
      <c r="E2590" s="106"/>
      <c r="F2590" s="94"/>
      <c r="G2590" s="150"/>
      <c r="H2590" s="106"/>
      <c r="I2590" s="106"/>
      <c r="J2590" s="8"/>
      <c r="K2590" s="5"/>
      <c r="L2590" s="8"/>
      <c r="M2590" s="5"/>
    </row>
    <row r="2591" spans="1:13">
      <c r="A2591" s="4"/>
      <c r="B2591" s="106"/>
      <c r="C2591" s="4"/>
      <c r="D2591" s="150"/>
      <c r="E2591" s="106"/>
      <c r="F2591" s="94"/>
      <c r="G2591" s="150"/>
      <c r="H2591" s="106"/>
      <c r="I2591" s="106"/>
      <c r="J2591" s="8"/>
      <c r="K2591" s="5"/>
      <c r="L2591" s="8"/>
      <c r="M2591" s="5"/>
    </row>
    <row r="2592" spans="1:13">
      <c r="A2592" s="4"/>
      <c r="B2592" s="106"/>
      <c r="C2592" s="4"/>
      <c r="D2592" s="150"/>
      <c r="E2592" s="106"/>
      <c r="F2592" s="94"/>
      <c r="G2592" s="150"/>
      <c r="H2592" s="106"/>
      <c r="I2592" s="106"/>
      <c r="J2592" s="8"/>
      <c r="K2592" s="5"/>
      <c r="L2592" s="8"/>
      <c r="M2592" s="5"/>
    </row>
    <row r="2593" spans="1:13">
      <c r="A2593" s="4"/>
      <c r="B2593" s="106"/>
      <c r="C2593" s="4"/>
      <c r="D2593" s="150"/>
      <c r="E2593" s="106"/>
      <c r="F2593" s="94"/>
      <c r="G2593" s="150"/>
      <c r="H2593" s="106"/>
      <c r="I2593" s="106"/>
      <c r="J2593" s="8"/>
      <c r="K2593" s="5"/>
      <c r="L2593" s="8"/>
      <c r="M2593" s="5"/>
    </row>
    <row r="2594" spans="1:13">
      <c r="A2594" s="4"/>
      <c r="B2594" s="106"/>
      <c r="C2594" s="4"/>
      <c r="D2594" s="150"/>
      <c r="E2594" s="106"/>
      <c r="F2594" s="94"/>
      <c r="G2594" s="150"/>
      <c r="H2594" s="106"/>
      <c r="I2594" s="106"/>
      <c r="J2594" s="8"/>
      <c r="K2594" s="5"/>
      <c r="L2594" s="8"/>
      <c r="M2594" s="5"/>
    </row>
    <row r="2595" spans="1:13">
      <c r="A2595" s="4"/>
      <c r="B2595" s="106"/>
      <c r="C2595" s="4"/>
      <c r="D2595" s="150"/>
      <c r="E2595" s="106"/>
      <c r="F2595" s="94"/>
      <c r="G2595" s="150"/>
      <c r="H2595" s="106"/>
      <c r="I2595" s="106"/>
      <c r="J2595" s="8"/>
      <c r="K2595" s="5"/>
      <c r="L2595" s="8"/>
      <c r="M2595" s="5"/>
    </row>
    <row r="2596" spans="1:13">
      <c r="A2596" s="4"/>
      <c r="B2596" s="106"/>
      <c r="C2596" s="4"/>
      <c r="D2596" s="150"/>
      <c r="E2596" s="106"/>
      <c r="F2596" s="94"/>
      <c r="G2596" s="150"/>
      <c r="H2596" s="106"/>
      <c r="I2596" s="106"/>
      <c r="J2596" s="8"/>
      <c r="K2596" s="5"/>
      <c r="L2596" s="8"/>
      <c r="M2596" s="5"/>
    </row>
    <row r="2597" spans="1:13">
      <c r="A2597" s="4"/>
      <c r="B2597" s="106"/>
      <c r="C2597" s="4"/>
      <c r="D2597" s="150"/>
      <c r="E2597" s="106"/>
      <c r="F2597" s="94"/>
      <c r="G2597" s="150"/>
      <c r="H2597" s="106"/>
      <c r="I2597" s="106"/>
      <c r="J2597" s="8"/>
      <c r="K2597" s="5"/>
      <c r="L2597" s="8"/>
      <c r="M2597" s="5"/>
    </row>
    <row r="2598" spans="1:13">
      <c r="A2598" s="4"/>
      <c r="B2598" s="106"/>
      <c r="C2598" s="4"/>
      <c r="D2598" s="150"/>
      <c r="E2598" s="106"/>
      <c r="F2598" s="94"/>
      <c r="G2598" s="150"/>
      <c r="H2598" s="106"/>
      <c r="I2598" s="106"/>
      <c r="J2598" s="8"/>
      <c r="K2598" s="5"/>
      <c r="L2598" s="8"/>
      <c r="M2598" s="5"/>
    </row>
    <row r="2599" spans="1:13">
      <c r="A2599" s="4"/>
      <c r="B2599" s="106"/>
      <c r="C2599" s="4"/>
      <c r="D2599" s="150"/>
      <c r="E2599" s="106"/>
      <c r="F2599" s="94"/>
      <c r="G2599" s="150"/>
      <c r="H2599" s="106"/>
      <c r="I2599" s="106"/>
      <c r="J2599" s="8"/>
      <c r="K2599" s="5"/>
      <c r="L2599" s="8"/>
      <c r="M2599" s="5"/>
    </row>
    <row r="2600" spans="1:13">
      <c r="A2600" s="4"/>
      <c r="B2600" s="106"/>
      <c r="C2600" s="4"/>
      <c r="D2600" s="150"/>
      <c r="E2600" s="106"/>
      <c r="F2600" s="94"/>
      <c r="G2600" s="150"/>
      <c r="H2600" s="106"/>
      <c r="I2600" s="106"/>
      <c r="J2600" s="8"/>
      <c r="K2600" s="5"/>
      <c r="L2600" s="8"/>
      <c r="M2600" s="5"/>
    </row>
    <row r="2601" spans="1:13">
      <c r="A2601" s="4"/>
      <c r="B2601" s="106"/>
      <c r="C2601" s="4"/>
      <c r="D2601" s="150"/>
      <c r="E2601" s="106"/>
      <c r="F2601" s="94"/>
      <c r="G2601" s="150"/>
      <c r="H2601" s="106"/>
      <c r="I2601" s="106"/>
      <c r="J2601" s="8"/>
      <c r="K2601" s="5"/>
      <c r="L2601" s="8"/>
      <c r="M2601" s="5"/>
    </row>
    <row r="2602" spans="1:13">
      <c r="A2602" s="4"/>
      <c r="B2602" s="106"/>
      <c r="C2602" s="4"/>
      <c r="D2602" s="150"/>
      <c r="E2602" s="106"/>
      <c r="F2602" s="94"/>
      <c r="G2602" s="150"/>
      <c r="H2602" s="106"/>
      <c r="I2602" s="106"/>
      <c r="J2602" s="8"/>
      <c r="K2602" s="5"/>
      <c r="L2602" s="8"/>
      <c r="M2602" s="5"/>
    </row>
    <row r="2603" spans="1:13">
      <c r="A2603" s="4"/>
      <c r="B2603" s="106"/>
      <c r="C2603" s="4"/>
      <c r="D2603" s="150"/>
      <c r="E2603" s="106"/>
      <c r="F2603" s="94"/>
      <c r="G2603" s="150"/>
      <c r="H2603" s="106"/>
      <c r="I2603" s="106"/>
      <c r="J2603" s="8"/>
      <c r="K2603" s="5"/>
      <c r="L2603" s="8"/>
      <c r="M2603" s="5"/>
    </row>
    <row r="2604" spans="1:13">
      <c r="A2604" s="4"/>
      <c r="B2604" s="106"/>
      <c r="C2604" s="4"/>
      <c r="D2604" s="150"/>
      <c r="E2604" s="106"/>
      <c r="F2604" s="94"/>
      <c r="G2604" s="150"/>
      <c r="H2604" s="106"/>
      <c r="I2604" s="106"/>
      <c r="J2604" s="8"/>
      <c r="K2604" s="5"/>
      <c r="L2604" s="8"/>
      <c r="M2604" s="5"/>
    </row>
    <row r="2605" spans="1:13">
      <c r="A2605" s="4"/>
      <c r="B2605" s="106"/>
      <c r="C2605" s="4"/>
      <c r="D2605" s="150"/>
      <c r="E2605" s="106"/>
      <c r="F2605" s="94"/>
      <c r="G2605" s="150"/>
      <c r="H2605" s="106"/>
      <c r="I2605" s="106"/>
      <c r="J2605" s="8"/>
      <c r="K2605" s="5"/>
      <c r="L2605" s="8"/>
      <c r="M2605" s="5"/>
    </row>
    <row r="2606" spans="1:13">
      <c r="A2606" s="4"/>
      <c r="B2606" s="106"/>
      <c r="C2606" s="4"/>
      <c r="D2606" s="150"/>
      <c r="E2606" s="106"/>
      <c r="F2606" s="94"/>
      <c r="G2606" s="150"/>
      <c r="H2606" s="106"/>
      <c r="I2606" s="106"/>
      <c r="J2606" s="8"/>
      <c r="K2606" s="5"/>
      <c r="L2606" s="8"/>
      <c r="M2606" s="5"/>
    </row>
    <row r="2607" spans="1:13">
      <c r="A2607" s="4"/>
      <c r="B2607" s="106"/>
      <c r="C2607" s="4"/>
      <c r="D2607" s="150"/>
      <c r="E2607" s="106"/>
      <c r="F2607" s="94"/>
      <c r="G2607" s="150"/>
      <c r="H2607" s="106"/>
      <c r="I2607" s="106"/>
      <c r="J2607" s="8"/>
      <c r="K2607" s="5"/>
      <c r="L2607" s="8"/>
      <c r="M2607" s="5"/>
    </row>
    <row r="2608" spans="1:13">
      <c r="A2608" s="4"/>
      <c r="B2608" s="106"/>
      <c r="C2608" s="4"/>
      <c r="D2608" s="150"/>
      <c r="E2608" s="106"/>
      <c r="F2608" s="94"/>
      <c r="G2608" s="150"/>
      <c r="H2608" s="106"/>
      <c r="I2608" s="106"/>
      <c r="J2608" s="8"/>
      <c r="K2608" s="5"/>
      <c r="L2608" s="8"/>
      <c r="M2608" s="5"/>
    </row>
    <row r="2609" spans="1:13">
      <c r="A2609" s="4"/>
      <c r="B2609" s="106"/>
      <c r="C2609" s="4"/>
      <c r="D2609" s="150"/>
      <c r="E2609" s="106"/>
      <c r="F2609" s="94"/>
      <c r="G2609" s="150"/>
      <c r="H2609" s="106"/>
      <c r="I2609" s="106"/>
      <c r="J2609" s="8"/>
      <c r="K2609" s="5"/>
      <c r="L2609" s="8"/>
      <c r="M2609" s="5"/>
    </row>
    <row r="2610" spans="1:13">
      <c r="A2610" s="4"/>
      <c r="B2610" s="106"/>
      <c r="C2610" s="4"/>
      <c r="D2610" s="150"/>
      <c r="E2610" s="106"/>
      <c r="F2610" s="94"/>
      <c r="G2610" s="150"/>
      <c r="H2610" s="106"/>
      <c r="I2610" s="106"/>
      <c r="J2610" s="8"/>
      <c r="K2610" s="5"/>
      <c r="L2610" s="8"/>
      <c r="M2610" s="5"/>
    </row>
    <row r="2611" spans="1:13">
      <c r="A2611" s="4"/>
      <c r="B2611" s="106"/>
      <c r="C2611" s="4"/>
      <c r="D2611" s="150"/>
      <c r="E2611" s="106"/>
      <c r="F2611" s="94"/>
      <c r="G2611" s="150"/>
      <c r="H2611" s="106"/>
      <c r="I2611" s="106"/>
      <c r="J2611" s="8"/>
      <c r="K2611" s="5"/>
      <c r="L2611" s="8"/>
      <c r="M2611" s="5"/>
    </row>
    <row r="2612" spans="1:13">
      <c r="A2612" s="4"/>
      <c r="B2612" s="106"/>
      <c r="C2612" s="4"/>
      <c r="D2612" s="150"/>
      <c r="E2612" s="106"/>
      <c r="F2612" s="94"/>
      <c r="G2612" s="150"/>
      <c r="H2612" s="106"/>
      <c r="I2612" s="106"/>
      <c r="J2612" s="8"/>
      <c r="K2612" s="5"/>
      <c r="L2612" s="8"/>
      <c r="M2612" s="5"/>
    </row>
    <row r="2613" spans="1:13">
      <c r="A2613" s="4"/>
      <c r="B2613" s="106"/>
      <c r="C2613" s="4"/>
      <c r="D2613" s="150"/>
      <c r="E2613" s="106"/>
      <c r="F2613" s="94"/>
      <c r="G2613" s="150"/>
      <c r="H2613" s="106"/>
      <c r="I2613" s="106"/>
      <c r="J2613" s="8"/>
      <c r="K2613" s="5"/>
      <c r="L2613" s="8"/>
      <c r="M2613" s="5"/>
    </row>
    <row r="2614" spans="1:13">
      <c r="A2614" s="4"/>
      <c r="B2614" s="106"/>
      <c r="C2614" s="4"/>
      <c r="D2614" s="150"/>
      <c r="E2614" s="106"/>
      <c r="F2614" s="94"/>
      <c r="G2614" s="150"/>
      <c r="H2614" s="106"/>
      <c r="I2614" s="106"/>
      <c r="J2614" s="8"/>
      <c r="K2614" s="5"/>
      <c r="L2614" s="8"/>
      <c r="M2614" s="5"/>
    </row>
    <row r="2615" spans="1:13">
      <c r="A2615" s="4"/>
      <c r="B2615" s="106"/>
      <c r="C2615" s="4"/>
      <c r="D2615" s="150"/>
      <c r="E2615" s="106"/>
      <c r="F2615" s="94"/>
      <c r="G2615" s="150"/>
      <c r="H2615" s="106"/>
      <c r="I2615" s="106"/>
      <c r="J2615" s="8"/>
      <c r="K2615" s="5"/>
      <c r="L2615" s="8"/>
      <c r="M2615" s="5"/>
    </row>
    <row r="2616" spans="1:13">
      <c r="A2616" s="4"/>
      <c r="B2616" s="106"/>
      <c r="C2616" s="4"/>
      <c r="D2616" s="150"/>
      <c r="E2616" s="106"/>
      <c r="F2616" s="94"/>
      <c r="G2616" s="150"/>
      <c r="H2616" s="106"/>
      <c r="I2616" s="106"/>
      <c r="J2616" s="8"/>
      <c r="K2616" s="5"/>
      <c r="L2616" s="8"/>
      <c r="M2616" s="5"/>
    </row>
    <row r="2617" spans="1:13">
      <c r="A2617" s="4"/>
      <c r="B2617" s="106"/>
      <c r="C2617" s="4"/>
      <c r="D2617" s="150"/>
      <c r="E2617" s="106"/>
      <c r="F2617" s="94"/>
      <c r="G2617" s="150"/>
      <c r="H2617" s="106"/>
      <c r="I2617" s="106"/>
      <c r="J2617" s="8"/>
      <c r="K2617" s="5"/>
      <c r="L2617" s="8"/>
      <c r="M2617" s="5"/>
    </row>
    <row r="2618" spans="1:13">
      <c r="A2618" s="4"/>
      <c r="B2618" s="106"/>
      <c r="C2618" s="4"/>
      <c r="D2618" s="150"/>
      <c r="E2618" s="106"/>
      <c r="F2618" s="94"/>
      <c r="G2618" s="150"/>
      <c r="H2618" s="106"/>
      <c r="I2618" s="106"/>
      <c r="J2618" s="8"/>
      <c r="K2618" s="5"/>
      <c r="L2618" s="8"/>
      <c r="M2618" s="5"/>
    </row>
    <row r="2619" spans="1:13">
      <c r="A2619" s="4"/>
      <c r="B2619" s="106"/>
      <c r="C2619" s="4"/>
      <c r="D2619" s="150"/>
      <c r="E2619" s="106"/>
      <c r="F2619" s="94"/>
      <c r="G2619" s="150"/>
      <c r="H2619" s="106"/>
      <c r="I2619" s="106"/>
      <c r="J2619" s="8"/>
      <c r="K2619" s="5"/>
      <c r="L2619" s="8"/>
      <c r="M2619" s="5"/>
    </row>
    <row r="2620" spans="1:13">
      <c r="A2620" s="4"/>
      <c r="B2620" s="106"/>
      <c r="C2620" s="4"/>
      <c r="D2620" s="150"/>
      <c r="E2620" s="106"/>
      <c r="F2620" s="94"/>
      <c r="G2620" s="150"/>
      <c r="H2620" s="106"/>
      <c r="I2620" s="106"/>
      <c r="J2620" s="8"/>
      <c r="K2620" s="5"/>
      <c r="L2620" s="8"/>
      <c r="M2620" s="5"/>
    </row>
    <row r="2621" spans="1:13">
      <c r="A2621" s="4"/>
      <c r="B2621" s="106"/>
      <c r="C2621" s="4"/>
      <c r="D2621" s="150"/>
      <c r="E2621" s="106"/>
      <c r="F2621" s="94"/>
      <c r="G2621" s="150"/>
      <c r="H2621" s="106"/>
      <c r="I2621" s="106"/>
      <c r="J2621" s="8"/>
      <c r="K2621" s="5"/>
      <c r="L2621" s="8"/>
      <c r="M2621" s="5"/>
    </row>
    <row r="2622" spans="1:13">
      <c r="A2622" s="4"/>
      <c r="B2622" s="106"/>
      <c r="C2622" s="4"/>
      <c r="D2622" s="150"/>
      <c r="E2622" s="106"/>
      <c r="F2622" s="94"/>
      <c r="G2622" s="150"/>
      <c r="H2622" s="106"/>
      <c r="I2622" s="106"/>
      <c r="J2622" s="8"/>
      <c r="K2622" s="5"/>
      <c r="L2622" s="8"/>
      <c r="M2622" s="5"/>
    </row>
    <row r="2623" spans="1:13">
      <c r="A2623" s="4"/>
      <c r="B2623" s="106"/>
      <c r="C2623" s="4"/>
      <c r="D2623" s="150"/>
      <c r="E2623" s="106"/>
      <c r="F2623" s="94"/>
      <c r="G2623" s="150"/>
      <c r="H2623" s="106"/>
      <c r="I2623" s="106"/>
      <c r="J2623" s="8"/>
      <c r="K2623" s="5"/>
      <c r="L2623" s="8"/>
      <c r="M2623" s="5"/>
    </row>
    <row r="2624" spans="1:13">
      <c r="A2624" s="4"/>
      <c r="B2624" s="106"/>
      <c r="C2624" s="4"/>
      <c r="D2624" s="150"/>
      <c r="E2624" s="106"/>
      <c r="F2624" s="94"/>
      <c r="G2624" s="150"/>
      <c r="H2624" s="106"/>
      <c r="I2624" s="106"/>
      <c r="J2624" s="8"/>
      <c r="K2624" s="5"/>
      <c r="L2624" s="8"/>
      <c r="M2624" s="5"/>
    </row>
    <row r="2625" spans="1:13">
      <c r="A2625" s="4"/>
      <c r="B2625" s="106"/>
      <c r="C2625" s="4"/>
      <c r="D2625" s="150"/>
      <c r="E2625" s="106"/>
      <c r="F2625" s="94"/>
      <c r="G2625" s="150"/>
      <c r="H2625" s="106"/>
      <c r="I2625" s="106"/>
      <c r="J2625" s="8"/>
      <c r="K2625" s="5"/>
      <c r="L2625" s="8"/>
      <c r="M2625" s="5"/>
    </row>
    <row r="2626" spans="1:13">
      <c r="A2626" s="4"/>
      <c r="B2626" s="106"/>
      <c r="C2626" s="4"/>
      <c r="D2626" s="150"/>
      <c r="E2626" s="106"/>
      <c r="F2626" s="94"/>
      <c r="G2626" s="150"/>
      <c r="H2626" s="106"/>
      <c r="I2626" s="106"/>
      <c r="J2626" s="8"/>
      <c r="K2626" s="5"/>
      <c r="L2626" s="8"/>
      <c r="M2626" s="5"/>
    </row>
    <row r="2627" spans="1:13">
      <c r="A2627" s="4"/>
      <c r="B2627" s="106"/>
      <c r="C2627" s="4"/>
      <c r="D2627" s="150"/>
      <c r="E2627" s="106"/>
      <c r="F2627" s="94"/>
      <c r="G2627" s="150"/>
      <c r="H2627" s="106"/>
      <c r="I2627" s="106"/>
      <c r="J2627" s="8"/>
      <c r="K2627" s="5"/>
      <c r="L2627" s="8"/>
      <c r="M2627" s="5"/>
    </row>
    <row r="2628" spans="1:13">
      <c r="A2628" s="4"/>
      <c r="B2628" s="106"/>
      <c r="C2628" s="4"/>
      <c r="D2628" s="150"/>
      <c r="E2628" s="106"/>
      <c r="F2628" s="94"/>
      <c r="G2628" s="150"/>
      <c r="H2628" s="106"/>
      <c r="I2628" s="106"/>
      <c r="J2628" s="8"/>
      <c r="K2628" s="5"/>
      <c r="L2628" s="8"/>
      <c r="M2628" s="5"/>
    </row>
    <row r="2629" spans="1:13">
      <c r="A2629" s="4"/>
      <c r="B2629" s="106"/>
      <c r="C2629" s="4"/>
      <c r="D2629" s="150"/>
      <c r="E2629" s="106"/>
      <c r="F2629" s="94"/>
      <c r="G2629" s="150"/>
      <c r="H2629" s="106"/>
      <c r="I2629" s="106"/>
      <c r="J2629" s="8"/>
      <c r="K2629" s="5"/>
      <c r="L2629" s="8"/>
      <c r="M2629" s="5"/>
    </row>
    <row r="2630" spans="1:13">
      <c r="A2630" s="4"/>
      <c r="B2630" s="106"/>
      <c r="C2630" s="4"/>
      <c r="D2630" s="150"/>
      <c r="E2630" s="106"/>
      <c r="F2630" s="94"/>
      <c r="G2630" s="150"/>
      <c r="H2630" s="106"/>
      <c r="I2630" s="106"/>
      <c r="J2630" s="8"/>
      <c r="K2630" s="5"/>
      <c r="L2630" s="8"/>
      <c r="M2630" s="5"/>
    </row>
    <row r="2631" spans="1:13">
      <c r="A2631" s="4"/>
      <c r="B2631" s="106"/>
      <c r="C2631" s="4"/>
      <c r="D2631" s="150"/>
      <c r="E2631" s="106"/>
      <c r="F2631" s="94"/>
      <c r="G2631" s="150"/>
      <c r="H2631" s="106"/>
      <c r="I2631" s="106"/>
      <c r="J2631" s="8"/>
      <c r="K2631" s="5"/>
      <c r="L2631" s="8"/>
      <c r="M2631" s="5"/>
    </row>
    <row r="2632" spans="1:13">
      <c r="A2632" s="4"/>
      <c r="B2632" s="106"/>
      <c r="C2632" s="4"/>
      <c r="D2632" s="150"/>
      <c r="E2632" s="106"/>
      <c r="F2632" s="94"/>
      <c r="G2632" s="150"/>
      <c r="H2632" s="106"/>
      <c r="I2632" s="106"/>
      <c r="J2632" s="8"/>
      <c r="K2632" s="5"/>
      <c r="L2632" s="8"/>
      <c r="M2632" s="5"/>
    </row>
    <row r="2633" spans="1:13">
      <c r="A2633" s="4"/>
      <c r="B2633" s="106"/>
      <c r="C2633" s="4"/>
      <c r="D2633" s="150"/>
      <c r="E2633" s="106"/>
      <c r="F2633" s="94"/>
      <c r="G2633" s="150"/>
      <c r="H2633" s="106"/>
      <c r="I2633" s="106"/>
      <c r="J2633" s="8"/>
      <c r="K2633" s="5"/>
      <c r="L2633" s="8"/>
      <c r="M2633" s="5"/>
    </row>
    <row r="2634" spans="1:13">
      <c r="A2634" s="4"/>
      <c r="B2634" s="106"/>
      <c r="C2634" s="4"/>
      <c r="D2634" s="150"/>
      <c r="E2634" s="106"/>
      <c r="F2634" s="94"/>
      <c r="G2634" s="150"/>
      <c r="H2634" s="106"/>
      <c r="I2634" s="106"/>
      <c r="J2634" s="8"/>
      <c r="K2634" s="5"/>
      <c r="L2634" s="8"/>
      <c r="M2634" s="5"/>
    </row>
    <row r="2635" spans="1:13">
      <c r="A2635" s="4"/>
      <c r="B2635" s="106"/>
      <c r="C2635" s="4"/>
      <c r="D2635" s="150"/>
      <c r="E2635" s="106"/>
      <c r="F2635" s="94"/>
      <c r="G2635" s="150"/>
      <c r="H2635" s="106"/>
      <c r="I2635" s="106"/>
      <c r="J2635" s="8"/>
      <c r="K2635" s="5"/>
      <c r="L2635" s="8"/>
      <c r="M2635" s="5"/>
    </row>
    <row r="2636" spans="1:13">
      <c r="A2636" s="4"/>
      <c r="B2636" s="106"/>
      <c r="C2636" s="4"/>
      <c r="D2636" s="150"/>
      <c r="E2636" s="106"/>
      <c r="F2636" s="94"/>
      <c r="G2636" s="150"/>
      <c r="H2636" s="106"/>
      <c r="I2636" s="106"/>
      <c r="J2636" s="8"/>
      <c r="K2636" s="5"/>
      <c r="L2636" s="8"/>
      <c r="M2636" s="5"/>
    </row>
    <row r="2637" spans="1:13">
      <c r="A2637" s="4"/>
      <c r="B2637" s="106"/>
      <c r="C2637" s="4"/>
      <c r="D2637" s="150"/>
      <c r="E2637" s="106"/>
      <c r="F2637" s="94"/>
      <c r="G2637" s="150"/>
      <c r="H2637" s="106"/>
      <c r="I2637" s="106"/>
      <c r="J2637" s="8"/>
      <c r="K2637" s="5"/>
      <c r="L2637" s="8"/>
      <c r="M2637" s="5"/>
    </row>
    <row r="2638" spans="1:13">
      <c r="A2638" s="4"/>
      <c r="B2638" s="106"/>
      <c r="C2638" s="4"/>
      <c r="D2638" s="150"/>
      <c r="E2638" s="106"/>
      <c r="F2638" s="94"/>
      <c r="G2638" s="150"/>
      <c r="H2638" s="106"/>
      <c r="I2638" s="106"/>
      <c r="J2638" s="8"/>
      <c r="K2638" s="5"/>
      <c r="L2638" s="8"/>
      <c r="M2638" s="5"/>
    </row>
    <row r="2639" spans="1:13">
      <c r="A2639" s="4"/>
      <c r="B2639" s="106"/>
      <c r="C2639" s="4"/>
      <c r="D2639" s="150"/>
      <c r="E2639" s="106"/>
      <c r="F2639" s="94"/>
      <c r="G2639" s="150"/>
      <c r="H2639" s="106"/>
      <c r="I2639" s="106"/>
      <c r="J2639" s="8"/>
      <c r="K2639" s="5"/>
      <c r="L2639" s="8"/>
      <c r="M2639" s="5"/>
    </row>
    <row r="2640" spans="1:13">
      <c r="A2640" s="4"/>
      <c r="B2640" s="106"/>
      <c r="C2640" s="4"/>
      <c r="D2640" s="150"/>
      <c r="E2640" s="106"/>
      <c r="F2640" s="94"/>
      <c r="G2640" s="150"/>
      <c r="H2640" s="106"/>
      <c r="I2640" s="106"/>
      <c r="J2640" s="8"/>
      <c r="K2640" s="5"/>
      <c r="L2640" s="8"/>
      <c r="M2640" s="5"/>
    </row>
    <row r="2641" spans="1:13">
      <c r="A2641" s="4"/>
      <c r="B2641" s="106"/>
      <c r="C2641" s="4"/>
      <c r="D2641" s="150"/>
      <c r="E2641" s="106"/>
      <c r="F2641" s="94"/>
      <c r="G2641" s="150"/>
      <c r="H2641" s="106"/>
      <c r="I2641" s="106"/>
      <c r="J2641" s="8"/>
      <c r="K2641" s="5"/>
      <c r="L2641" s="8"/>
      <c r="M2641" s="5"/>
    </row>
    <row r="2642" spans="1:13">
      <c r="A2642" s="4"/>
      <c r="B2642" s="106"/>
      <c r="C2642" s="4"/>
      <c r="D2642" s="150"/>
      <c r="E2642" s="106"/>
      <c r="F2642" s="94"/>
      <c r="G2642" s="150"/>
      <c r="H2642" s="106"/>
      <c r="I2642" s="106"/>
      <c r="J2642" s="8"/>
      <c r="K2642" s="5"/>
      <c r="L2642" s="8"/>
      <c r="M2642" s="5"/>
    </row>
    <row r="2643" spans="1:13">
      <c r="A2643" s="4"/>
      <c r="B2643" s="106"/>
      <c r="C2643" s="4"/>
      <c r="D2643" s="150"/>
      <c r="E2643" s="106"/>
      <c r="F2643" s="94"/>
      <c r="G2643" s="150"/>
      <c r="H2643" s="106"/>
      <c r="I2643" s="106"/>
      <c r="J2643" s="8"/>
      <c r="K2643" s="5"/>
      <c r="L2643" s="8"/>
      <c r="M2643" s="5"/>
    </row>
    <row r="2644" spans="1:13">
      <c r="A2644" s="4"/>
      <c r="B2644" s="106"/>
      <c r="C2644" s="4"/>
      <c r="D2644" s="150"/>
      <c r="E2644" s="106"/>
      <c r="F2644" s="94"/>
      <c r="G2644" s="150"/>
      <c r="H2644" s="106"/>
      <c r="I2644" s="106"/>
      <c r="J2644" s="8"/>
      <c r="K2644" s="5"/>
      <c r="L2644" s="8"/>
      <c r="M2644" s="5"/>
    </row>
    <row r="2645" spans="1:13">
      <c r="A2645" s="4"/>
      <c r="B2645" s="106"/>
      <c r="C2645" s="4"/>
      <c r="D2645" s="150"/>
      <c r="E2645" s="106"/>
      <c r="F2645" s="94"/>
      <c r="G2645" s="150"/>
      <c r="H2645" s="106"/>
      <c r="I2645" s="106"/>
      <c r="J2645" s="8"/>
      <c r="K2645" s="5"/>
      <c r="L2645" s="8"/>
      <c r="M2645" s="5"/>
    </row>
    <row r="2646" spans="1:13">
      <c r="A2646" s="4"/>
      <c r="B2646" s="106"/>
      <c r="C2646" s="4"/>
      <c r="D2646" s="150"/>
      <c r="E2646" s="106"/>
      <c r="F2646" s="94"/>
      <c r="G2646" s="150"/>
      <c r="H2646" s="106"/>
      <c r="I2646" s="106"/>
      <c r="J2646" s="8"/>
      <c r="K2646" s="5"/>
      <c r="L2646" s="8"/>
      <c r="M2646" s="5"/>
    </row>
    <row r="2647" spans="1:13">
      <c r="A2647" s="4"/>
      <c r="B2647" s="106"/>
      <c r="C2647" s="4"/>
      <c r="D2647" s="150"/>
      <c r="E2647" s="106"/>
      <c r="F2647" s="94"/>
      <c r="G2647" s="150"/>
      <c r="H2647" s="106"/>
      <c r="I2647" s="106"/>
      <c r="J2647" s="8"/>
      <c r="K2647" s="5"/>
      <c r="L2647" s="8"/>
      <c r="M2647" s="5"/>
    </row>
    <row r="2648" spans="1:13">
      <c r="A2648" s="4"/>
      <c r="B2648" s="106"/>
      <c r="C2648" s="4"/>
      <c r="D2648" s="150"/>
      <c r="E2648" s="106"/>
      <c r="F2648" s="94"/>
      <c r="G2648" s="150"/>
      <c r="H2648" s="106"/>
      <c r="I2648" s="106"/>
      <c r="J2648" s="8"/>
      <c r="K2648" s="5"/>
      <c r="L2648" s="8"/>
      <c r="M2648" s="5"/>
    </row>
    <row r="2649" spans="1:13">
      <c r="A2649" s="4"/>
      <c r="B2649" s="106"/>
      <c r="C2649" s="4"/>
      <c r="D2649" s="150"/>
      <c r="E2649" s="106"/>
      <c r="F2649" s="94"/>
      <c r="G2649" s="150"/>
      <c r="H2649" s="106"/>
      <c r="I2649" s="106"/>
      <c r="J2649" s="8"/>
      <c r="K2649" s="5"/>
      <c r="L2649" s="8"/>
      <c r="M2649" s="5"/>
    </row>
    <row r="2650" spans="1:13">
      <c r="A2650" s="4"/>
      <c r="B2650" s="106"/>
      <c r="C2650" s="4"/>
      <c r="D2650" s="150"/>
      <c r="E2650" s="106"/>
      <c r="F2650" s="94"/>
      <c r="G2650" s="150"/>
      <c r="H2650" s="106"/>
      <c r="I2650" s="106"/>
      <c r="J2650" s="8"/>
      <c r="K2650" s="5"/>
      <c r="L2650" s="8"/>
      <c r="M2650" s="5"/>
    </row>
    <row r="2651" spans="1:13">
      <c r="A2651" s="4"/>
      <c r="B2651" s="106"/>
      <c r="C2651" s="4"/>
      <c r="D2651" s="150"/>
      <c r="E2651" s="106"/>
      <c r="F2651" s="94"/>
      <c r="G2651" s="150"/>
      <c r="H2651" s="106"/>
      <c r="I2651" s="106"/>
      <c r="J2651" s="8"/>
      <c r="K2651" s="5"/>
      <c r="L2651" s="8"/>
      <c r="M2651" s="5"/>
    </row>
    <row r="2652" spans="1:13">
      <c r="A2652" s="4"/>
      <c r="B2652" s="106"/>
      <c r="C2652" s="4"/>
      <c r="D2652" s="150"/>
      <c r="E2652" s="106"/>
      <c r="F2652" s="94"/>
      <c r="G2652" s="150"/>
      <c r="H2652" s="106"/>
      <c r="I2652" s="106"/>
      <c r="J2652" s="8"/>
      <c r="K2652" s="5"/>
      <c r="L2652" s="8"/>
      <c r="M2652" s="5"/>
    </row>
    <row r="2653" spans="1:13">
      <c r="A2653" s="4"/>
      <c r="B2653" s="106"/>
      <c r="C2653" s="4"/>
      <c r="D2653" s="150"/>
      <c r="E2653" s="106"/>
      <c r="F2653" s="94"/>
      <c r="G2653" s="150"/>
      <c r="H2653" s="106"/>
      <c r="I2653" s="106"/>
      <c r="J2653" s="8"/>
      <c r="K2653" s="5"/>
      <c r="L2653" s="8"/>
      <c r="M2653" s="5"/>
    </row>
    <row r="2654" spans="1:13">
      <c r="A2654" s="4"/>
      <c r="B2654" s="106"/>
      <c r="C2654" s="4"/>
      <c r="D2654" s="150"/>
      <c r="E2654" s="106"/>
      <c r="F2654" s="94"/>
      <c r="G2654" s="150"/>
      <c r="H2654" s="106"/>
      <c r="I2654" s="106"/>
      <c r="J2654" s="8"/>
      <c r="K2654" s="5"/>
      <c r="L2654" s="8"/>
      <c r="M2654" s="5"/>
    </row>
    <row r="2655" spans="1:13">
      <c r="A2655" s="4"/>
      <c r="B2655" s="106"/>
      <c r="C2655" s="4"/>
      <c r="D2655" s="150"/>
      <c r="E2655" s="106"/>
      <c r="F2655" s="94"/>
      <c r="G2655" s="150"/>
      <c r="H2655" s="106"/>
      <c r="I2655" s="106"/>
      <c r="J2655" s="8"/>
      <c r="K2655" s="5"/>
      <c r="L2655" s="8"/>
      <c r="M2655" s="5"/>
    </row>
    <row r="2656" spans="1:13">
      <c r="A2656" s="4"/>
      <c r="B2656" s="106"/>
      <c r="C2656" s="4"/>
      <c r="D2656" s="150"/>
      <c r="E2656" s="106"/>
      <c r="F2656" s="94"/>
      <c r="G2656" s="150"/>
      <c r="H2656" s="106"/>
      <c r="I2656" s="106"/>
      <c r="J2656" s="8"/>
      <c r="K2656" s="5"/>
      <c r="L2656" s="8"/>
      <c r="M2656" s="5"/>
    </row>
    <row r="2657" spans="1:13">
      <c r="A2657" s="4"/>
      <c r="B2657" s="106"/>
      <c r="C2657" s="4"/>
      <c r="D2657" s="150"/>
      <c r="E2657" s="106"/>
      <c r="F2657" s="94"/>
      <c r="G2657" s="150"/>
      <c r="H2657" s="106"/>
      <c r="I2657" s="106"/>
      <c r="J2657" s="8"/>
      <c r="K2657" s="5"/>
      <c r="L2657" s="8"/>
      <c r="M2657" s="5"/>
    </row>
    <row r="2658" spans="1:13">
      <c r="A2658" s="4"/>
      <c r="B2658" s="106"/>
      <c r="C2658" s="4"/>
      <c r="D2658" s="150"/>
      <c r="E2658" s="106"/>
      <c r="F2658" s="94"/>
      <c r="G2658" s="150"/>
      <c r="H2658" s="106"/>
      <c r="I2658" s="106"/>
      <c r="J2658" s="8"/>
      <c r="K2658" s="5"/>
      <c r="L2658" s="8"/>
      <c r="M2658" s="5"/>
    </row>
    <row r="2659" spans="1:13">
      <c r="A2659" s="4"/>
      <c r="B2659" s="106"/>
      <c r="C2659" s="4"/>
      <c r="D2659" s="150"/>
      <c r="E2659" s="106"/>
      <c r="F2659" s="94"/>
      <c r="G2659" s="150"/>
      <c r="H2659" s="106"/>
      <c r="I2659" s="106"/>
      <c r="J2659" s="8"/>
      <c r="K2659" s="5"/>
      <c r="L2659" s="8"/>
      <c r="M2659" s="5"/>
    </row>
    <row r="2660" spans="1:13">
      <c r="A2660" s="4"/>
      <c r="B2660" s="106"/>
      <c r="C2660" s="4"/>
      <c r="D2660" s="150"/>
      <c r="E2660" s="106"/>
      <c r="F2660" s="94"/>
      <c r="G2660" s="150"/>
      <c r="H2660" s="106"/>
      <c r="I2660" s="106"/>
      <c r="J2660" s="8"/>
      <c r="K2660" s="5"/>
      <c r="L2660" s="8"/>
      <c r="M2660" s="5"/>
    </row>
    <row r="2661" spans="1:13">
      <c r="A2661" s="4"/>
      <c r="B2661" s="106"/>
      <c r="C2661" s="4"/>
      <c r="D2661" s="150"/>
      <c r="E2661" s="106"/>
      <c r="F2661" s="94"/>
      <c r="G2661" s="150"/>
      <c r="H2661" s="106"/>
      <c r="I2661" s="106"/>
      <c r="J2661" s="8"/>
      <c r="K2661" s="5"/>
      <c r="L2661" s="8"/>
      <c r="M2661" s="5"/>
    </row>
    <row r="2662" spans="1:13">
      <c r="A2662" s="4"/>
      <c r="B2662" s="106"/>
      <c r="C2662" s="4"/>
      <c r="D2662" s="150"/>
      <c r="E2662" s="106"/>
      <c r="F2662" s="94"/>
      <c r="G2662" s="150"/>
      <c r="H2662" s="106"/>
      <c r="I2662" s="106"/>
      <c r="J2662" s="8"/>
      <c r="K2662" s="5"/>
      <c r="L2662" s="8"/>
      <c r="M2662" s="5"/>
    </row>
    <row r="2663" spans="1:13">
      <c r="A2663" s="4"/>
      <c r="B2663" s="106"/>
      <c r="C2663" s="4"/>
      <c r="D2663" s="150"/>
      <c r="E2663" s="106"/>
      <c r="F2663" s="94"/>
      <c r="G2663" s="150"/>
      <c r="H2663" s="106"/>
      <c r="I2663" s="106"/>
      <c r="J2663" s="8"/>
      <c r="K2663" s="5"/>
      <c r="L2663" s="8"/>
      <c r="M2663" s="5"/>
    </row>
    <row r="2664" spans="1:13">
      <c r="A2664" s="4"/>
      <c r="B2664" s="106"/>
      <c r="C2664" s="4"/>
      <c r="D2664" s="150"/>
      <c r="E2664" s="106"/>
      <c r="F2664" s="94"/>
      <c r="G2664" s="150"/>
      <c r="H2664" s="106"/>
      <c r="I2664" s="106"/>
      <c r="J2664" s="8"/>
      <c r="K2664" s="5"/>
      <c r="L2664" s="8"/>
      <c r="M2664" s="5"/>
    </row>
    <row r="2665" spans="1:13">
      <c r="A2665" s="4"/>
      <c r="B2665" s="106"/>
      <c r="C2665" s="4"/>
      <c r="D2665" s="150"/>
      <c r="E2665" s="106"/>
      <c r="F2665" s="94"/>
      <c r="G2665" s="150"/>
      <c r="H2665" s="106"/>
      <c r="I2665" s="106"/>
      <c r="J2665" s="8"/>
      <c r="K2665" s="5"/>
      <c r="L2665" s="8"/>
      <c r="M2665" s="5"/>
    </row>
    <row r="2666" spans="1:13">
      <c r="A2666" s="4"/>
      <c r="B2666" s="106"/>
      <c r="C2666" s="4"/>
      <c r="D2666" s="150"/>
      <c r="E2666" s="106"/>
      <c r="F2666" s="94"/>
      <c r="G2666" s="150"/>
      <c r="H2666" s="106"/>
      <c r="I2666" s="106"/>
      <c r="J2666" s="8"/>
      <c r="K2666" s="5"/>
      <c r="L2666" s="8"/>
      <c r="M2666" s="5"/>
    </row>
    <row r="2667" spans="1:13">
      <c r="A2667" s="4"/>
      <c r="B2667" s="106"/>
      <c r="C2667" s="4"/>
      <c r="D2667" s="150"/>
      <c r="E2667" s="106"/>
      <c r="F2667" s="94"/>
      <c r="G2667" s="150"/>
      <c r="H2667" s="106"/>
      <c r="I2667" s="106"/>
      <c r="J2667" s="8"/>
      <c r="K2667" s="5"/>
      <c r="L2667" s="8"/>
      <c r="M2667" s="5"/>
    </row>
    <row r="2668" spans="1:13">
      <c r="A2668" s="4"/>
      <c r="B2668" s="106"/>
      <c r="C2668" s="4"/>
      <c r="D2668" s="150"/>
      <c r="E2668" s="106"/>
      <c r="F2668" s="94"/>
      <c r="G2668" s="150"/>
      <c r="H2668" s="106"/>
      <c r="I2668" s="106"/>
      <c r="J2668" s="8"/>
      <c r="K2668" s="5"/>
      <c r="L2668" s="8"/>
      <c r="M2668" s="5"/>
    </row>
    <row r="2669" spans="1:13">
      <c r="A2669" s="4"/>
      <c r="B2669" s="106"/>
      <c r="C2669" s="4"/>
      <c r="D2669" s="150"/>
      <c r="E2669" s="106"/>
      <c r="F2669" s="94"/>
      <c r="G2669" s="150"/>
      <c r="H2669" s="106"/>
      <c r="I2669" s="106"/>
      <c r="J2669" s="8"/>
      <c r="K2669" s="5"/>
      <c r="L2669" s="8"/>
      <c r="M2669" s="5"/>
    </row>
    <row r="2670" spans="1:13">
      <c r="A2670" s="4"/>
      <c r="B2670" s="106"/>
      <c r="C2670" s="4"/>
      <c r="D2670" s="150"/>
      <c r="E2670" s="106"/>
      <c r="F2670" s="94"/>
      <c r="G2670" s="150"/>
      <c r="H2670" s="106"/>
      <c r="I2670" s="106"/>
      <c r="J2670" s="8"/>
      <c r="K2670" s="5"/>
      <c r="L2670" s="8"/>
      <c r="M2670" s="5"/>
    </row>
    <row r="2671" spans="1:13">
      <c r="A2671" s="4"/>
      <c r="B2671" s="106"/>
      <c r="C2671" s="4"/>
      <c r="D2671" s="150"/>
      <c r="E2671" s="106"/>
      <c r="F2671" s="94"/>
      <c r="G2671" s="150"/>
      <c r="H2671" s="106"/>
      <c r="I2671" s="106"/>
      <c r="J2671" s="8"/>
      <c r="K2671" s="5"/>
      <c r="L2671" s="8"/>
      <c r="M2671" s="5"/>
    </row>
    <row r="2672" spans="1:13">
      <c r="A2672" s="4"/>
      <c r="B2672" s="106"/>
      <c r="C2672" s="4"/>
      <c r="D2672" s="150"/>
      <c r="E2672" s="106"/>
      <c r="F2672" s="94"/>
      <c r="G2672" s="150"/>
      <c r="H2672" s="106"/>
      <c r="I2672" s="106"/>
      <c r="J2672" s="8"/>
      <c r="K2672" s="5"/>
      <c r="L2672" s="8"/>
      <c r="M2672" s="5"/>
    </row>
    <row r="2673" spans="1:13">
      <c r="A2673" s="4"/>
      <c r="B2673" s="106"/>
      <c r="C2673" s="4"/>
      <c r="D2673" s="150"/>
      <c r="E2673" s="106"/>
      <c r="F2673" s="94"/>
      <c r="G2673" s="150"/>
      <c r="H2673" s="106"/>
      <c r="I2673" s="106"/>
      <c r="J2673" s="8"/>
      <c r="K2673" s="5"/>
      <c r="L2673" s="8"/>
      <c r="M2673" s="5"/>
    </row>
    <row r="2674" spans="1:13">
      <c r="A2674" s="4"/>
      <c r="B2674" s="106"/>
      <c r="C2674" s="4"/>
      <c r="D2674" s="150"/>
      <c r="E2674" s="106"/>
      <c r="F2674" s="94"/>
      <c r="G2674" s="150"/>
      <c r="H2674" s="106"/>
      <c r="I2674" s="106"/>
      <c r="J2674" s="8"/>
      <c r="K2674" s="5"/>
      <c r="L2674" s="8"/>
      <c r="M2674" s="5"/>
    </row>
    <row r="2675" spans="1:13">
      <c r="A2675" s="4"/>
      <c r="B2675" s="106"/>
      <c r="C2675" s="4"/>
      <c r="D2675" s="150"/>
      <c r="E2675" s="106"/>
      <c r="F2675" s="94"/>
      <c r="G2675" s="150"/>
      <c r="H2675" s="106"/>
      <c r="I2675" s="106"/>
      <c r="J2675" s="8"/>
      <c r="K2675" s="5"/>
      <c r="L2675" s="8"/>
      <c r="M2675" s="5"/>
    </row>
    <row r="2676" spans="1:13">
      <c r="A2676" s="4"/>
      <c r="B2676" s="106"/>
      <c r="C2676" s="4"/>
      <c r="D2676" s="150"/>
      <c r="E2676" s="106"/>
      <c r="F2676" s="94"/>
      <c r="G2676" s="150"/>
      <c r="H2676" s="106"/>
      <c r="I2676" s="106"/>
      <c r="J2676" s="8"/>
      <c r="K2676" s="5"/>
      <c r="L2676" s="8"/>
      <c r="M2676" s="5"/>
    </row>
    <row r="2677" spans="1:13">
      <c r="A2677" s="4"/>
      <c r="B2677" s="106"/>
      <c r="C2677" s="4"/>
      <c r="D2677" s="150"/>
      <c r="E2677" s="106"/>
      <c r="F2677" s="94"/>
      <c r="G2677" s="150"/>
      <c r="H2677" s="106"/>
      <c r="I2677" s="106"/>
      <c r="J2677" s="8"/>
      <c r="K2677" s="5"/>
      <c r="L2677" s="8"/>
      <c r="M2677" s="5"/>
    </row>
    <row r="2678" spans="1:13">
      <c r="A2678" s="4"/>
      <c r="B2678" s="106"/>
      <c r="C2678" s="4"/>
      <c r="D2678" s="150"/>
      <c r="E2678" s="106"/>
      <c r="F2678" s="94"/>
      <c r="G2678" s="150"/>
      <c r="H2678" s="106"/>
      <c r="I2678" s="106"/>
      <c r="J2678" s="8"/>
      <c r="K2678" s="5"/>
      <c r="L2678" s="8"/>
      <c r="M2678" s="5"/>
    </row>
    <row r="2679" spans="1:13">
      <c r="A2679" s="4"/>
      <c r="B2679" s="106"/>
      <c r="C2679" s="4"/>
      <c r="D2679" s="150"/>
      <c r="E2679" s="106"/>
      <c r="F2679" s="94"/>
      <c r="G2679" s="150"/>
      <c r="H2679" s="106"/>
      <c r="I2679" s="106"/>
      <c r="J2679" s="8"/>
      <c r="K2679" s="5"/>
      <c r="L2679" s="8"/>
      <c r="M2679" s="5"/>
    </row>
    <row r="2680" spans="1:13">
      <c r="A2680" s="4"/>
      <c r="B2680" s="106"/>
      <c r="C2680" s="4"/>
      <c r="D2680" s="150"/>
      <c r="E2680" s="106"/>
      <c r="F2680" s="94"/>
      <c r="G2680" s="150"/>
      <c r="H2680" s="106"/>
      <c r="I2680" s="106"/>
      <c r="J2680" s="8"/>
      <c r="K2680" s="5"/>
      <c r="L2680" s="8"/>
      <c r="M2680" s="5"/>
    </row>
    <row r="2681" spans="1:13">
      <c r="A2681" s="4"/>
      <c r="B2681" s="106"/>
      <c r="C2681" s="4"/>
      <c r="D2681" s="150"/>
      <c r="E2681" s="106"/>
      <c r="F2681" s="94"/>
      <c r="G2681" s="150"/>
      <c r="H2681" s="106"/>
      <c r="I2681" s="106"/>
      <c r="J2681" s="8"/>
      <c r="K2681" s="5"/>
      <c r="L2681" s="8"/>
      <c r="M2681" s="5"/>
    </row>
    <row r="2682" spans="1:13">
      <c r="A2682" s="4"/>
      <c r="B2682" s="106"/>
      <c r="C2682" s="4"/>
      <c r="D2682" s="150"/>
      <c r="E2682" s="106"/>
      <c r="F2682" s="94"/>
      <c r="G2682" s="150"/>
      <c r="H2682" s="106"/>
      <c r="I2682" s="106"/>
      <c r="J2682" s="8"/>
      <c r="K2682" s="5"/>
      <c r="L2682" s="8"/>
      <c r="M2682" s="5"/>
    </row>
    <row r="2683" spans="1:13">
      <c r="A2683" s="4"/>
      <c r="B2683" s="106"/>
      <c r="C2683" s="4"/>
      <c r="D2683" s="150"/>
      <c r="E2683" s="106"/>
      <c r="F2683" s="94"/>
      <c r="G2683" s="150"/>
      <c r="H2683" s="106"/>
      <c r="I2683" s="106"/>
      <c r="J2683" s="8"/>
      <c r="K2683" s="5"/>
      <c r="L2683" s="8"/>
      <c r="M2683" s="5"/>
    </row>
    <row r="2684" spans="1:13">
      <c r="A2684" s="4"/>
      <c r="B2684" s="106"/>
      <c r="C2684" s="4"/>
      <c r="D2684" s="150"/>
      <c r="E2684" s="106"/>
      <c r="F2684" s="94"/>
      <c r="G2684" s="150"/>
      <c r="H2684" s="106"/>
      <c r="I2684" s="106"/>
      <c r="J2684" s="8"/>
      <c r="K2684" s="5"/>
      <c r="L2684" s="8"/>
      <c r="M2684" s="5"/>
    </row>
    <row r="2685" spans="1:13">
      <c r="A2685" s="4"/>
      <c r="B2685" s="106"/>
      <c r="C2685" s="4"/>
      <c r="D2685" s="150"/>
      <c r="E2685" s="106"/>
      <c r="F2685" s="94"/>
      <c r="G2685" s="150"/>
      <c r="H2685" s="106"/>
      <c r="I2685" s="106"/>
      <c r="J2685" s="8"/>
      <c r="K2685" s="5"/>
      <c r="L2685" s="8"/>
      <c r="M2685" s="5"/>
    </row>
    <row r="2686" spans="1:13">
      <c r="A2686" s="4"/>
      <c r="B2686" s="106"/>
      <c r="C2686" s="4"/>
      <c r="D2686" s="150"/>
      <c r="E2686" s="106"/>
      <c r="F2686" s="94"/>
      <c r="G2686" s="150"/>
      <c r="H2686" s="106"/>
      <c r="I2686" s="106"/>
      <c r="J2686" s="8"/>
      <c r="K2686" s="5"/>
      <c r="L2686" s="8"/>
      <c r="M2686" s="5"/>
    </row>
    <row r="2687" spans="1:13">
      <c r="A2687" s="4"/>
      <c r="B2687" s="106"/>
      <c r="C2687" s="4"/>
      <c r="D2687" s="150"/>
      <c r="E2687" s="106"/>
      <c r="F2687" s="94"/>
      <c r="G2687" s="150"/>
      <c r="H2687" s="106"/>
      <c r="I2687" s="106"/>
      <c r="J2687" s="8"/>
      <c r="K2687" s="5"/>
      <c r="L2687" s="8"/>
      <c r="M2687" s="5"/>
    </row>
    <row r="2688" spans="1:13">
      <c r="A2688" s="4"/>
      <c r="B2688" s="106"/>
      <c r="C2688" s="4"/>
      <c r="D2688" s="150"/>
      <c r="E2688" s="106"/>
      <c r="F2688" s="94"/>
      <c r="G2688" s="150"/>
      <c r="H2688" s="106"/>
      <c r="I2688" s="106"/>
      <c r="J2688" s="8"/>
      <c r="K2688" s="5"/>
      <c r="L2688" s="8"/>
      <c r="M2688" s="5"/>
    </row>
    <row r="2689" spans="1:13">
      <c r="A2689" s="4"/>
      <c r="B2689" s="106"/>
      <c r="C2689" s="4"/>
      <c r="D2689" s="150"/>
      <c r="E2689" s="106"/>
      <c r="F2689" s="94"/>
      <c r="G2689" s="150"/>
      <c r="H2689" s="106"/>
      <c r="I2689" s="106"/>
      <c r="J2689" s="8"/>
      <c r="K2689" s="5"/>
      <c r="L2689" s="8"/>
      <c r="M2689" s="5"/>
    </row>
    <row r="2690" spans="1:13">
      <c r="A2690" s="4"/>
      <c r="B2690" s="106"/>
      <c r="C2690" s="4"/>
      <c r="D2690" s="150"/>
      <c r="E2690" s="106"/>
      <c r="F2690" s="94"/>
      <c r="G2690" s="150"/>
      <c r="H2690" s="106"/>
      <c r="I2690" s="106"/>
      <c r="J2690" s="8"/>
      <c r="K2690" s="5"/>
      <c r="L2690" s="8"/>
      <c r="M2690" s="5"/>
    </row>
    <row r="2691" spans="1:13">
      <c r="A2691" s="4"/>
      <c r="B2691" s="106"/>
      <c r="C2691" s="4"/>
      <c r="D2691" s="150"/>
      <c r="E2691" s="106"/>
      <c r="F2691" s="94"/>
      <c r="G2691" s="150"/>
      <c r="H2691" s="106"/>
      <c r="I2691" s="106"/>
      <c r="J2691" s="8"/>
      <c r="K2691" s="5"/>
      <c r="L2691" s="8"/>
      <c r="M2691" s="5"/>
    </row>
    <row r="2692" spans="1:13">
      <c r="A2692" s="4"/>
      <c r="B2692" s="106"/>
      <c r="C2692" s="4"/>
      <c r="D2692" s="150"/>
      <c r="E2692" s="106"/>
      <c r="F2692" s="94"/>
      <c r="G2692" s="150"/>
      <c r="H2692" s="106"/>
      <c r="I2692" s="106"/>
      <c r="J2692" s="8"/>
      <c r="K2692" s="5"/>
      <c r="L2692" s="8"/>
      <c r="M2692" s="5"/>
    </row>
    <row r="2693" spans="1:13">
      <c r="A2693" s="4"/>
      <c r="B2693" s="106"/>
      <c r="C2693" s="4"/>
      <c r="D2693" s="150"/>
      <c r="E2693" s="106"/>
      <c r="F2693" s="94"/>
      <c r="G2693" s="150"/>
      <c r="H2693" s="106"/>
      <c r="I2693" s="106"/>
      <c r="J2693" s="8"/>
      <c r="K2693" s="5"/>
      <c r="L2693" s="8"/>
      <c r="M2693" s="5"/>
    </row>
    <row r="2694" spans="1:13">
      <c r="A2694" s="4"/>
      <c r="B2694" s="106"/>
      <c r="C2694" s="4"/>
      <c r="D2694" s="150"/>
      <c r="E2694" s="106"/>
      <c r="F2694" s="94"/>
      <c r="G2694" s="150"/>
      <c r="H2694" s="106"/>
      <c r="I2694" s="106"/>
      <c r="J2694" s="8"/>
      <c r="K2694" s="5"/>
      <c r="L2694" s="8"/>
      <c r="M2694" s="5"/>
    </row>
    <row r="2695" spans="1:13">
      <c r="A2695" s="4"/>
      <c r="B2695" s="106"/>
      <c r="C2695" s="4"/>
      <c r="D2695" s="150"/>
      <c r="E2695" s="106"/>
      <c r="F2695" s="94"/>
      <c r="G2695" s="150"/>
      <c r="H2695" s="106"/>
      <c r="I2695" s="106"/>
      <c r="J2695" s="8"/>
      <c r="K2695" s="5"/>
      <c r="L2695" s="8"/>
      <c r="M2695" s="5"/>
    </row>
    <row r="2696" spans="1:13">
      <c r="A2696" s="4"/>
      <c r="B2696" s="106"/>
      <c r="C2696" s="4"/>
      <c r="D2696" s="150"/>
      <c r="E2696" s="106"/>
      <c r="F2696" s="94"/>
      <c r="G2696" s="150"/>
      <c r="H2696" s="106"/>
      <c r="I2696" s="106"/>
      <c r="J2696" s="8"/>
      <c r="K2696" s="5"/>
      <c r="L2696" s="8"/>
      <c r="M2696" s="5"/>
    </row>
    <row r="2697" spans="1:13">
      <c r="A2697" s="4"/>
      <c r="B2697" s="106"/>
      <c r="C2697" s="4"/>
      <c r="D2697" s="150"/>
      <c r="E2697" s="106"/>
      <c r="F2697" s="94"/>
      <c r="G2697" s="150"/>
      <c r="H2697" s="106"/>
      <c r="I2697" s="106"/>
      <c r="J2697" s="8"/>
      <c r="K2697" s="5"/>
      <c r="L2697" s="8"/>
      <c r="M2697" s="5"/>
    </row>
    <row r="2698" spans="1:13">
      <c r="A2698" s="4"/>
      <c r="B2698" s="106"/>
      <c r="C2698" s="4"/>
      <c r="D2698" s="150"/>
      <c r="E2698" s="106"/>
      <c r="F2698" s="94"/>
      <c r="G2698" s="150"/>
      <c r="H2698" s="106"/>
      <c r="I2698" s="106"/>
      <c r="J2698" s="8"/>
      <c r="K2698" s="5"/>
      <c r="L2698" s="8"/>
      <c r="M2698" s="5"/>
    </row>
    <row r="2699" spans="1:13">
      <c r="A2699" s="4"/>
      <c r="B2699" s="106"/>
      <c r="C2699" s="4"/>
      <c r="D2699" s="150"/>
      <c r="E2699" s="106"/>
      <c r="F2699" s="94"/>
      <c r="G2699" s="150"/>
      <c r="H2699" s="106"/>
      <c r="I2699" s="106"/>
      <c r="J2699" s="8"/>
      <c r="K2699" s="5"/>
      <c r="L2699" s="8"/>
      <c r="M2699" s="5"/>
    </row>
    <row r="2700" spans="1:13">
      <c r="A2700" s="4"/>
      <c r="B2700" s="106"/>
      <c r="C2700" s="4"/>
      <c r="D2700" s="150"/>
      <c r="E2700" s="106"/>
      <c r="F2700" s="94"/>
      <c r="G2700" s="150"/>
      <c r="H2700" s="106"/>
      <c r="I2700" s="106"/>
      <c r="J2700" s="8"/>
      <c r="K2700" s="5"/>
      <c r="L2700" s="8"/>
      <c r="M2700" s="5"/>
    </row>
    <row r="2701" spans="1:13">
      <c r="A2701" s="4"/>
      <c r="B2701" s="106"/>
      <c r="C2701" s="4"/>
      <c r="D2701" s="150"/>
      <c r="E2701" s="106"/>
      <c r="F2701" s="94"/>
      <c r="G2701" s="150"/>
      <c r="H2701" s="106"/>
      <c r="I2701" s="106"/>
      <c r="J2701" s="8"/>
      <c r="K2701" s="5"/>
      <c r="L2701" s="8"/>
      <c r="M2701" s="5"/>
    </row>
    <row r="2702" spans="1:13">
      <c r="A2702" s="4"/>
      <c r="B2702" s="106"/>
      <c r="C2702" s="4"/>
      <c r="D2702" s="150"/>
      <c r="E2702" s="106"/>
      <c r="F2702" s="94"/>
      <c r="G2702" s="150"/>
      <c r="H2702" s="106"/>
      <c r="I2702" s="106"/>
      <c r="J2702" s="8"/>
      <c r="K2702" s="5"/>
      <c r="L2702" s="8"/>
      <c r="M2702" s="5"/>
    </row>
    <row r="2703" spans="1:13">
      <c r="A2703" s="4"/>
      <c r="B2703" s="106"/>
      <c r="C2703" s="4"/>
      <c r="D2703" s="150"/>
      <c r="E2703" s="106"/>
      <c r="F2703" s="94"/>
      <c r="G2703" s="150"/>
      <c r="H2703" s="106"/>
      <c r="I2703" s="106"/>
      <c r="J2703" s="8"/>
      <c r="K2703" s="5"/>
      <c r="L2703" s="8"/>
      <c r="M2703" s="5"/>
    </row>
    <row r="2704" spans="1:13">
      <c r="A2704" s="4"/>
      <c r="B2704" s="106"/>
      <c r="C2704" s="4"/>
      <c r="D2704" s="150"/>
      <c r="E2704" s="106"/>
      <c r="F2704" s="94"/>
      <c r="G2704" s="150"/>
      <c r="H2704" s="106"/>
      <c r="I2704" s="106"/>
      <c r="J2704" s="8"/>
      <c r="K2704" s="5"/>
      <c r="L2704" s="8"/>
      <c r="M2704" s="5"/>
    </row>
    <row r="2705" spans="1:13">
      <c r="A2705" s="4"/>
      <c r="B2705" s="106"/>
      <c r="C2705" s="4"/>
      <c r="D2705" s="150"/>
      <c r="E2705" s="106"/>
      <c r="F2705" s="94"/>
      <c r="G2705" s="150"/>
      <c r="H2705" s="106"/>
      <c r="I2705" s="106"/>
      <c r="J2705" s="8"/>
      <c r="K2705" s="5"/>
      <c r="L2705" s="8"/>
      <c r="M2705" s="5"/>
    </row>
    <row r="2706" spans="1:13">
      <c r="A2706" s="4"/>
      <c r="B2706" s="106"/>
      <c r="C2706" s="4"/>
      <c r="D2706" s="150"/>
      <c r="E2706" s="106"/>
      <c r="F2706" s="94"/>
      <c r="G2706" s="150"/>
      <c r="H2706" s="106"/>
      <c r="I2706" s="106"/>
      <c r="J2706" s="8"/>
      <c r="K2706" s="5"/>
      <c r="L2706" s="8"/>
      <c r="M2706" s="5"/>
    </row>
    <row r="2707" spans="1:13">
      <c r="A2707" s="4"/>
      <c r="B2707" s="106"/>
      <c r="C2707" s="4"/>
      <c r="D2707" s="150"/>
      <c r="E2707" s="106"/>
      <c r="F2707" s="94"/>
      <c r="G2707" s="150"/>
      <c r="H2707" s="106"/>
      <c r="I2707" s="106"/>
      <c r="J2707" s="8"/>
      <c r="K2707" s="5"/>
      <c r="L2707" s="8"/>
      <c r="M2707" s="5"/>
    </row>
    <row r="2708" spans="1:13">
      <c r="A2708" s="4"/>
      <c r="B2708" s="106"/>
      <c r="C2708" s="4"/>
      <c r="D2708" s="150"/>
      <c r="E2708" s="106"/>
      <c r="F2708" s="94"/>
      <c r="G2708" s="150"/>
      <c r="H2708" s="106"/>
      <c r="I2708" s="106"/>
      <c r="J2708" s="8"/>
      <c r="K2708" s="5"/>
      <c r="L2708" s="8"/>
      <c r="M2708" s="5"/>
    </row>
    <row r="2709" spans="1:13">
      <c r="A2709" s="4"/>
      <c r="B2709" s="106"/>
      <c r="C2709" s="4"/>
      <c r="D2709" s="150"/>
      <c r="E2709" s="106"/>
      <c r="F2709" s="94"/>
      <c r="G2709" s="150"/>
      <c r="H2709" s="106"/>
      <c r="I2709" s="106"/>
      <c r="J2709" s="8"/>
      <c r="K2709" s="5"/>
      <c r="L2709" s="8"/>
      <c r="M2709" s="5"/>
    </row>
    <row r="2710" spans="1:13">
      <c r="A2710" s="4"/>
      <c r="B2710" s="106"/>
      <c r="C2710" s="4"/>
      <c r="D2710" s="150"/>
      <c r="E2710" s="106"/>
      <c r="F2710" s="94"/>
      <c r="G2710" s="150"/>
      <c r="H2710" s="106"/>
      <c r="I2710" s="106"/>
      <c r="J2710" s="8"/>
      <c r="K2710" s="5"/>
      <c r="L2710" s="8"/>
      <c r="M2710" s="5"/>
    </row>
    <row r="2711" spans="1:13">
      <c r="A2711" s="4"/>
      <c r="B2711" s="106"/>
      <c r="C2711" s="4"/>
      <c r="D2711" s="150"/>
      <c r="E2711" s="106"/>
      <c r="F2711" s="94"/>
      <c r="G2711" s="150"/>
      <c r="H2711" s="106"/>
      <c r="I2711" s="106"/>
      <c r="J2711" s="8"/>
      <c r="K2711" s="5"/>
      <c r="L2711" s="8"/>
      <c r="M2711" s="5"/>
    </row>
    <row r="2712" spans="1:13">
      <c r="A2712" s="4"/>
      <c r="B2712" s="106"/>
      <c r="C2712" s="4"/>
      <c r="D2712" s="150"/>
      <c r="E2712" s="106"/>
      <c r="F2712" s="94"/>
      <c r="G2712" s="150"/>
      <c r="H2712" s="106"/>
      <c r="I2712" s="106"/>
      <c r="J2712" s="8"/>
      <c r="K2712" s="5"/>
      <c r="L2712" s="8"/>
      <c r="M2712" s="5"/>
    </row>
    <row r="2713" spans="1:13">
      <c r="A2713" s="4"/>
      <c r="B2713" s="106"/>
      <c r="C2713" s="4"/>
      <c r="D2713" s="150"/>
      <c r="E2713" s="106"/>
      <c r="F2713" s="94"/>
      <c r="G2713" s="150"/>
      <c r="H2713" s="106"/>
      <c r="I2713" s="106"/>
      <c r="J2713" s="8"/>
      <c r="K2713" s="5"/>
      <c r="L2713" s="8"/>
      <c r="M2713" s="5"/>
    </row>
    <row r="2714" spans="1:13">
      <c r="A2714" s="4"/>
      <c r="B2714" s="106"/>
      <c r="C2714" s="4"/>
      <c r="D2714" s="150"/>
      <c r="E2714" s="106"/>
      <c r="F2714" s="94"/>
      <c r="G2714" s="150"/>
      <c r="H2714" s="106"/>
      <c r="I2714" s="106"/>
      <c r="J2714" s="8"/>
      <c r="K2714" s="5"/>
      <c r="L2714" s="8"/>
      <c r="M2714" s="5"/>
    </row>
    <row r="2715" spans="1:13">
      <c r="A2715" s="4"/>
      <c r="B2715" s="106"/>
      <c r="C2715" s="4"/>
      <c r="D2715" s="150"/>
      <c r="E2715" s="106"/>
      <c r="F2715" s="94"/>
      <c r="G2715" s="150"/>
      <c r="H2715" s="106"/>
      <c r="I2715" s="106"/>
      <c r="J2715" s="8"/>
      <c r="K2715" s="5"/>
      <c r="L2715" s="8"/>
      <c r="M2715" s="5"/>
    </row>
    <row r="2716" spans="1:13">
      <c r="A2716" s="4"/>
      <c r="B2716" s="106"/>
      <c r="C2716" s="4"/>
      <c r="D2716" s="150"/>
      <c r="E2716" s="106"/>
      <c r="F2716" s="94"/>
      <c r="G2716" s="150"/>
      <c r="H2716" s="106"/>
      <c r="I2716" s="106"/>
      <c r="J2716" s="8"/>
      <c r="K2716" s="5"/>
      <c r="L2716" s="8"/>
      <c r="M2716" s="5"/>
    </row>
    <row r="2717" spans="1:13">
      <c r="A2717" s="4"/>
      <c r="B2717" s="106"/>
      <c r="C2717" s="4"/>
      <c r="D2717" s="150"/>
      <c r="E2717" s="106"/>
      <c r="F2717" s="94"/>
      <c r="G2717" s="150"/>
      <c r="H2717" s="106"/>
      <c r="I2717" s="106"/>
      <c r="J2717" s="8"/>
      <c r="K2717" s="5"/>
      <c r="L2717" s="8"/>
      <c r="M2717" s="5"/>
    </row>
    <row r="2718" spans="1:13">
      <c r="A2718" s="4"/>
      <c r="B2718" s="106"/>
      <c r="C2718" s="4"/>
      <c r="D2718" s="150"/>
      <c r="E2718" s="106"/>
      <c r="F2718" s="94"/>
      <c r="G2718" s="150"/>
      <c r="H2718" s="106"/>
      <c r="I2718" s="106"/>
      <c r="J2718" s="8"/>
      <c r="K2718" s="5"/>
      <c r="L2718" s="8"/>
      <c r="M2718" s="5"/>
    </row>
    <row r="2719" spans="1:13">
      <c r="A2719" s="4"/>
      <c r="B2719" s="106"/>
      <c r="C2719" s="4"/>
      <c r="D2719" s="150"/>
      <c r="E2719" s="106"/>
      <c r="F2719" s="94"/>
      <c r="G2719" s="150"/>
      <c r="H2719" s="106"/>
      <c r="I2719" s="106"/>
      <c r="J2719" s="8"/>
      <c r="K2719" s="5"/>
      <c r="L2719" s="8"/>
      <c r="M2719" s="5"/>
    </row>
    <row r="2720" spans="1:13">
      <c r="A2720" s="4"/>
      <c r="B2720" s="106"/>
      <c r="C2720" s="4"/>
      <c r="D2720" s="150"/>
      <c r="E2720" s="106"/>
      <c r="F2720" s="94"/>
      <c r="G2720" s="150"/>
      <c r="H2720" s="106"/>
      <c r="I2720" s="106"/>
      <c r="J2720" s="8"/>
      <c r="K2720" s="5"/>
      <c r="L2720" s="8"/>
      <c r="M2720" s="5"/>
    </row>
    <row r="2721" spans="1:13">
      <c r="A2721" s="4"/>
      <c r="B2721" s="106"/>
      <c r="C2721" s="4"/>
      <c r="D2721" s="150"/>
      <c r="E2721" s="106"/>
      <c r="F2721" s="94"/>
      <c r="G2721" s="150"/>
      <c r="H2721" s="106"/>
      <c r="I2721" s="106"/>
      <c r="J2721" s="8"/>
      <c r="K2721" s="5"/>
      <c r="L2721" s="8"/>
      <c r="M2721" s="5"/>
    </row>
    <row r="2722" spans="1:13">
      <c r="A2722" s="4"/>
      <c r="B2722" s="106"/>
      <c r="C2722" s="4"/>
      <c r="D2722" s="150"/>
      <c r="E2722" s="106"/>
      <c r="F2722" s="94"/>
      <c r="G2722" s="150"/>
      <c r="H2722" s="106"/>
      <c r="I2722" s="106"/>
      <c r="J2722" s="8"/>
      <c r="K2722" s="5"/>
      <c r="L2722" s="8"/>
      <c r="M2722" s="5"/>
    </row>
    <row r="2723" spans="1:13">
      <c r="A2723" s="4"/>
      <c r="B2723" s="106"/>
      <c r="C2723" s="4"/>
      <c r="D2723" s="150"/>
      <c r="E2723" s="106"/>
      <c r="F2723" s="94"/>
      <c r="G2723" s="150"/>
      <c r="H2723" s="106"/>
      <c r="I2723" s="106"/>
      <c r="J2723" s="8"/>
      <c r="K2723" s="5"/>
      <c r="L2723" s="8"/>
      <c r="M2723" s="5"/>
    </row>
    <row r="2724" spans="1:13">
      <c r="A2724" s="4"/>
      <c r="B2724" s="106"/>
      <c r="C2724" s="4"/>
      <c r="D2724" s="150"/>
      <c r="E2724" s="106"/>
      <c r="F2724" s="94"/>
      <c r="G2724" s="150"/>
      <c r="H2724" s="106"/>
      <c r="I2724" s="106"/>
      <c r="J2724" s="8"/>
      <c r="K2724" s="5"/>
      <c r="L2724" s="8"/>
      <c r="M2724" s="5"/>
    </row>
    <row r="2725" spans="1:13">
      <c r="A2725" s="4"/>
      <c r="B2725" s="106"/>
      <c r="C2725" s="4"/>
      <c r="D2725" s="150"/>
      <c r="E2725" s="106"/>
      <c r="F2725" s="94"/>
      <c r="G2725" s="150"/>
      <c r="H2725" s="106"/>
      <c r="I2725" s="106"/>
      <c r="J2725" s="8"/>
      <c r="K2725" s="5"/>
      <c r="L2725" s="8"/>
      <c r="M2725" s="5"/>
    </row>
    <row r="2726" spans="1:13">
      <c r="A2726" s="4"/>
      <c r="B2726" s="106"/>
      <c r="C2726" s="4"/>
      <c r="D2726" s="150"/>
      <c r="E2726" s="106"/>
      <c r="F2726" s="94"/>
      <c r="G2726" s="150"/>
      <c r="H2726" s="106"/>
      <c r="I2726" s="106"/>
      <c r="J2726" s="8"/>
      <c r="K2726" s="5"/>
      <c r="L2726" s="8"/>
      <c r="M2726" s="5"/>
    </row>
    <row r="2727" spans="1:13">
      <c r="A2727" s="4"/>
      <c r="B2727" s="106"/>
      <c r="C2727" s="4"/>
      <c r="D2727" s="150"/>
      <c r="E2727" s="106"/>
      <c r="F2727" s="94"/>
      <c r="G2727" s="150"/>
      <c r="H2727" s="106"/>
      <c r="I2727" s="106"/>
      <c r="J2727" s="8"/>
      <c r="K2727" s="5"/>
      <c r="L2727" s="8"/>
      <c r="M2727" s="5"/>
    </row>
    <row r="2728" spans="1:13">
      <c r="A2728" s="4"/>
      <c r="B2728" s="106"/>
      <c r="C2728" s="4"/>
      <c r="D2728" s="150"/>
      <c r="E2728" s="106"/>
      <c r="F2728" s="94"/>
      <c r="G2728" s="150"/>
      <c r="H2728" s="106"/>
      <c r="I2728" s="106"/>
      <c r="J2728" s="8"/>
      <c r="K2728" s="5"/>
      <c r="L2728" s="8"/>
      <c r="M2728" s="5"/>
    </row>
    <row r="2729" spans="1:13">
      <c r="A2729" s="4"/>
      <c r="B2729" s="106"/>
      <c r="C2729" s="4"/>
      <c r="D2729" s="150"/>
      <c r="E2729" s="106"/>
      <c r="F2729" s="94"/>
      <c r="G2729" s="150"/>
      <c r="H2729" s="106"/>
      <c r="I2729" s="106"/>
      <c r="J2729" s="8"/>
      <c r="K2729" s="5"/>
      <c r="L2729" s="8"/>
      <c r="M2729" s="5"/>
    </row>
    <row r="2730" spans="1:13">
      <c r="A2730" s="4"/>
      <c r="B2730" s="106"/>
      <c r="C2730" s="4"/>
      <c r="D2730" s="150"/>
      <c r="E2730" s="106"/>
      <c r="F2730" s="94"/>
      <c r="G2730" s="150"/>
      <c r="H2730" s="106"/>
      <c r="I2730" s="106"/>
      <c r="J2730" s="8"/>
      <c r="K2730" s="5"/>
      <c r="L2730" s="8"/>
      <c r="M2730" s="5"/>
    </row>
    <row r="2731" spans="1:13">
      <c r="A2731" s="4"/>
      <c r="B2731" s="106"/>
      <c r="C2731" s="4"/>
      <c r="D2731" s="150"/>
      <c r="E2731" s="106"/>
      <c r="F2731" s="94"/>
      <c r="G2731" s="150"/>
      <c r="H2731" s="106"/>
      <c r="I2731" s="106"/>
      <c r="J2731" s="8"/>
      <c r="K2731" s="5"/>
      <c r="L2731" s="8"/>
      <c r="M2731" s="5"/>
    </row>
    <row r="2732" spans="1:13">
      <c r="A2732" s="4"/>
      <c r="B2732" s="106"/>
      <c r="C2732" s="4"/>
      <c r="D2732" s="150"/>
      <c r="E2732" s="106"/>
      <c r="F2732" s="94"/>
      <c r="G2732" s="150"/>
      <c r="H2732" s="106"/>
      <c r="I2732" s="106"/>
      <c r="J2732" s="8"/>
      <c r="K2732" s="5"/>
      <c r="L2732" s="8"/>
      <c r="M2732" s="5"/>
    </row>
    <row r="2733" spans="1:13">
      <c r="A2733" s="4"/>
      <c r="B2733" s="106"/>
      <c r="C2733" s="4"/>
      <c r="D2733" s="150"/>
      <c r="E2733" s="106"/>
      <c r="F2733" s="94"/>
      <c r="G2733" s="150"/>
      <c r="H2733" s="106"/>
      <c r="I2733" s="106"/>
      <c r="J2733" s="8"/>
      <c r="K2733" s="5"/>
      <c r="L2733" s="8"/>
      <c r="M2733" s="5"/>
    </row>
    <row r="2734" spans="1:13">
      <c r="A2734" s="4"/>
      <c r="B2734" s="106"/>
      <c r="C2734" s="4"/>
      <c r="D2734" s="150"/>
      <c r="E2734" s="106"/>
      <c r="F2734" s="94"/>
      <c r="G2734" s="150"/>
      <c r="H2734" s="106"/>
      <c r="I2734" s="106"/>
      <c r="J2734" s="8"/>
      <c r="K2734" s="5"/>
      <c r="L2734" s="8"/>
      <c r="M2734" s="5"/>
    </row>
    <row r="2735" spans="1:13">
      <c r="A2735" s="4"/>
      <c r="B2735" s="106"/>
      <c r="C2735" s="4"/>
      <c r="D2735" s="150"/>
      <c r="E2735" s="106"/>
      <c r="F2735" s="94"/>
      <c r="G2735" s="150"/>
      <c r="H2735" s="106"/>
      <c r="I2735" s="106"/>
      <c r="J2735" s="8"/>
      <c r="K2735" s="5"/>
      <c r="L2735" s="8"/>
      <c r="M2735" s="5"/>
    </row>
    <row r="2736" spans="1:13">
      <c r="A2736" s="4"/>
      <c r="B2736" s="106"/>
      <c r="C2736" s="4"/>
      <c r="D2736" s="150"/>
      <c r="E2736" s="106"/>
      <c r="F2736" s="94"/>
      <c r="G2736" s="150"/>
      <c r="H2736" s="106"/>
      <c r="I2736" s="106"/>
      <c r="J2736" s="8"/>
      <c r="K2736" s="5"/>
      <c r="L2736" s="8"/>
      <c r="M2736" s="5"/>
    </row>
    <row r="2737" spans="1:13">
      <c r="A2737" s="4"/>
      <c r="B2737" s="106"/>
      <c r="C2737" s="4"/>
      <c r="D2737" s="150"/>
      <c r="E2737" s="106"/>
      <c r="F2737" s="94"/>
      <c r="G2737" s="150"/>
      <c r="H2737" s="106"/>
      <c r="I2737" s="106"/>
      <c r="J2737" s="8"/>
      <c r="K2737" s="5"/>
      <c r="L2737" s="8"/>
      <c r="M2737" s="5"/>
    </row>
    <row r="2738" spans="1:13">
      <c r="A2738" s="4"/>
      <c r="B2738" s="106"/>
      <c r="C2738" s="4"/>
      <c r="D2738" s="150"/>
      <c r="E2738" s="106"/>
      <c r="F2738" s="94"/>
      <c r="G2738" s="150"/>
      <c r="H2738" s="106"/>
      <c r="I2738" s="106"/>
      <c r="J2738" s="8"/>
      <c r="K2738" s="5"/>
      <c r="L2738" s="8"/>
      <c r="M2738" s="5"/>
    </row>
    <row r="2739" spans="1:13">
      <c r="A2739" s="4"/>
      <c r="B2739" s="106"/>
      <c r="C2739" s="4"/>
      <c r="D2739" s="150"/>
      <c r="E2739" s="106"/>
      <c r="F2739" s="94"/>
      <c r="G2739" s="150"/>
      <c r="H2739" s="106"/>
      <c r="I2739" s="106"/>
      <c r="J2739" s="8"/>
      <c r="K2739" s="5"/>
      <c r="L2739" s="8"/>
      <c r="M2739" s="5"/>
    </row>
    <row r="2740" spans="1:13">
      <c r="A2740" s="4"/>
      <c r="B2740" s="106"/>
      <c r="C2740" s="4"/>
      <c r="D2740" s="150"/>
      <c r="E2740" s="106"/>
      <c r="F2740" s="94"/>
      <c r="G2740" s="150"/>
      <c r="H2740" s="106"/>
      <c r="I2740" s="106"/>
      <c r="J2740" s="8"/>
      <c r="K2740" s="5"/>
      <c r="L2740" s="8"/>
      <c r="M2740" s="5"/>
    </row>
    <row r="2741" spans="1:13">
      <c r="A2741" s="4"/>
      <c r="B2741" s="106"/>
      <c r="C2741" s="4"/>
      <c r="D2741" s="150"/>
      <c r="E2741" s="106"/>
      <c r="F2741" s="94"/>
      <c r="G2741" s="150"/>
      <c r="H2741" s="106"/>
      <c r="I2741" s="106"/>
      <c r="J2741" s="8"/>
      <c r="K2741" s="5"/>
      <c r="L2741" s="8"/>
      <c r="M2741" s="5"/>
    </row>
    <row r="2742" spans="1:13">
      <c r="A2742" s="4"/>
      <c r="B2742" s="106"/>
      <c r="C2742" s="4"/>
      <c r="D2742" s="150"/>
      <c r="E2742" s="106"/>
      <c r="F2742" s="94"/>
      <c r="G2742" s="150"/>
      <c r="H2742" s="106"/>
      <c r="I2742" s="106"/>
      <c r="J2742" s="8"/>
      <c r="K2742" s="5"/>
      <c r="L2742" s="8"/>
      <c r="M2742" s="5"/>
    </row>
    <row r="2743" spans="1:13">
      <c r="A2743" s="4"/>
      <c r="B2743" s="106"/>
      <c r="C2743" s="4"/>
      <c r="D2743" s="150"/>
      <c r="E2743" s="106"/>
      <c r="F2743" s="94"/>
      <c r="G2743" s="150"/>
      <c r="H2743" s="106"/>
      <c r="I2743" s="106"/>
      <c r="J2743" s="8"/>
      <c r="K2743" s="5"/>
      <c r="L2743" s="8"/>
      <c r="M2743" s="5"/>
    </row>
    <row r="2744" spans="1:13">
      <c r="A2744" s="4"/>
      <c r="B2744" s="106"/>
      <c r="C2744" s="4"/>
      <c r="D2744" s="150"/>
      <c r="E2744" s="106"/>
      <c r="F2744" s="94"/>
      <c r="G2744" s="150"/>
      <c r="H2744" s="106"/>
      <c r="I2744" s="106"/>
      <c r="J2744" s="8"/>
      <c r="K2744" s="5"/>
      <c r="L2744" s="8"/>
      <c r="M2744" s="5"/>
    </row>
    <row r="2745" spans="1:13">
      <c r="A2745" s="4"/>
      <c r="B2745" s="106"/>
      <c r="C2745" s="4"/>
      <c r="D2745" s="150"/>
      <c r="E2745" s="106"/>
      <c r="F2745" s="94"/>
      <c r="G2745" s="150"/>
      <c r="H2745" s="106"/>
      <c r="I2745" s="106"/>
      <c r="J2745" s="8"/>
      <c r="K2745" s="5"/>
      <c r="L2745" s="8"/>
      <c r="M2745" s="5"/>
    </row>
    <row r="2746" spans="1:13">
      <c r="A2746" s="4"/>
      <c r="B2746" s="106"/>
      <c r="C2746" s="4"/>
      <c r="D2746" s="150"/>
      <c r="E2746" s="106"/>
      <c r="F2746" s="94"/>
      <c r="G2746" s="150"/>
      <c r="H2746" s="106"/>
      <c r="I2746" s="106"/>
      <c r="J2746" s="8"/>
      <c r="K2746" s="5"/>
      <c r="L2746" s="8"/>
      <c r="M2746" s="5"/>
    </row>
    <row r="2747" spans="1:13">
      <c r="A2747" s="4"/>
      <c r="B2747" s="106"/>
      <c r="C2747" s="4"/>
      <c r="D2747" s="150"/>
      <c r="E2747" s="106"/>
      <c r="F2747" s="94"/>
      <c r="G2747" s="150"/>
      <c r="H2747" s="106"/>
      <c r="I2747" s="106"/>
      <c r="J2747" s="8"/>
      <c r="K2747" s="5"/>
      <c r="L2747" s="8"/>
      <c r="M2747" s="5"/>
    </row>
    <row r="2748" spans="1:13">
      <c r="A2748" s="4"/>
      <c r="B2748" s="106"/>
      <c r="C2748" s="4"/>
      <c r="D2748" s="150"/>
      <c r="E2748" s="106"/>
      <c r="F2748" s="94"/>
      <c r="G2748" s="150"/>
      <c r="H2748" s="106"/>
      <c r="I2748" s="106"/>
      <c r="J2748" s="8"/>
      <c r="K2748" s="5"/>
      <c r="L2748" s="8"/>
      <c r="M2748" s="5"/>
    </row>
    <row r="2749" spans="1:13">
      <c r="A2749" s="4"/>
      <c r="B2749" s="106"/>
      <c r="C2749" s="4"/>
      <c r="D2749" s="150"/>
      <c r="E2749" s="106"/>
      <c r="F2749" s="94"/>
      <c r="G2749" s="150"/>
      <c r="H2749" s="106"/>
      <c r="I2749" s="106"/>
      <c r="J2749" s="8"/>
      <c r="K2749" s="5"/>
      <c r="L2749" s="8"/>
      <c r="M2749" s="5"/>
    </row>
    <row r="2750" spans="1:13">
      <c r="A2750" s="4"/>
      <c r="B2750" s="106"/>
      <c r="C2750" s="4"/>
      <c r="D2750" s="150"/>
      <c r="E2750" s="106"/>
      <c r="F2750" s="94"/>
      <c r="G2750" s="150"/>
      <c r="H2750" s="106"/>
      <c r="I2750" s="106"/>
      <c r="J2750" s="8"/>
      <c r="K2750" s="5"/>
      <c r="L2750" s="8"/>
      <c r="M2750" s="5"/>
    </row>
    <row r="2751" spans="1:13">
      <c r="A2751" s="4"/>
      <c r="B2751" s="106"/>
      <c r="C2751" s="4"/>
      <c r="D2751" s="150"/>
      <c r="E2751" s="106"/>
      <c r="F2751" s="94"/>
      <c r="G2751" s="150"/>
      <c r="H2751" s="106"/>
      <c r="I2751" s="106"/>
      <c r="J2751" s="8"/>
      <c r="K2751" s="5"/>
      <c r="L2751" s="8"/>
      <c r="M2751" s="5"/>
    </row>
    <row r="2752" spans="1:13">
      <c r="A2752" s="4"/>
      <c r="B2752" s="106"/>
      <c r="C2752" s="4"/>
      <c r="D2752" s="150"/>
      <c r="E2752" s="106"/>
      <c r="F2752" s="94"/>
      <c r="G2752" s="150"/>
      <c r="H2752" s="106"/>
      <c r="I2752" s="106"/>
      <c r="J2752" s="8"/>
      <c r="K2752" s="5"/>
      <c r="L2752" s="8"/>
      <c r="M2752" s="5"/>
    </row>
    <row r="2753" spans="1:13">
      <c r="A2753" s="4"/>
      <c r="B2753" s="106"/>
      <c r="C2753" s="4"/>
      <c r="D2753" s="150"/>
      <c r="E2753" s="106"/>
      <c r="F2753" s="94"/>
      <c r="G2753" s="150"/>
      <c r="H2753" s="106"/>
      <c r="I2753" s="106"/>
      <c r="J2753" s="8"/>
      <c r="K2753" s="5"/>
      <c r="L2753" s="8"/>
      <c r="M2753" s="5"/>
    </row>
    <row r="2754" spans="1:13">
      <c r="A2754" s="4"/>
      <c r="B2754" s="106"/>
      <c r="C2754" s="4"/>
      <c r="D2754" s="150"/>
      <c r="E2754" s="106"/>
      <c r="F2754" s="94"/>
      <c r="G2754" s="150"/>
      <c r="H2754" s="106"/>
      <c r="I2754" s="106"/>
      <c r="J2754" s="8"/>
      <c r="K2754" s="5"/>
      <c r="L2754" s="8"/>
      <c r="M2754" s="5"/>
    </row>
    <row r="2755" spans="1:13">
      <c r="A2755" s="4"/>
      <c r="B2755" s="106"/>
      <c r="C2755" s="4"/>
      <c r="D2755" s="150"/>
      <c r="E2755" s="106"/>
      <c r="F2755" s="94"/>
      <c r="G2755" s="150"/>
      <c r="H2755" s="106"/>
      <c r="I2755" s="106"/>
      <c r="J2755" s="8"/>
      <c r="K2755" s="5"/>
      <c r="L2755" s="8"/>
      <c r="M2755" s="5"/>
    </row>
    <row r="2756" spans="1:13">
      <c r="A2756" s="4"/>
      <c r="B2756" s="106"/>
      <c r="C2756" s="4"/>
      <c r="D2756" s="150"/>
      <c r="E2756" s="106"/>
      <c r="F2756" s="94"/>
      <c r="G2756" s="150"/>
      <c r="H2756" s="106"/>
      <c r="I2756" s="106"/>
      <c r="J2756" s="8"/>
      <c r="K2756" s="5"/>
      <c r="L2756" s="8"/>
      <c r="M2756" s="5"/>
    </row>
    <row r="2757" spans="1:13">
      <c r="A2757" s="4"/>
      <c r="B2757" s="106"/>
      <c r="C2757" s="4"/>
      <c r="D2757" s="150"/>
      <c r="E2757" s="106"/>
      <c r="F2757" s="94"/>
      <c r="G2757" s="150"/>
      <c r="H2757" s="106"/>
      <c r="I2757" s="106"/>
      <c r="J2757" s="8"/>
      <c r="K2757" s="5"/>
      <c r="L2757" s="8"/>
      <c r="M2757" s="5"/>
    </row>
    <row r="2758" spans="1:13">
      <c r="A2758" s="4"/>
      <c r="B2758" s="106"/>
      <c r="C2758" s="4"/>
      <c r="D2758" s="150"/>
      <c r="E2758" s="106"/>
      <c r="F2758" s="94"/>
      <c r="G2758" s="150"/>
      <c r="H2758" s="106"/>
      <c r="I2758" s="106"/>
      <c r="J2758" s="8"/>
      <c r="K2758" s="5"/>
      <c r="L2758" s="8"/>
      <c r="M2758" s="5"/>
    </row>
    <row r="2759" spans="1:13">
      <c r="A2759" s="4"/>
      <c r="B2759" s="106"/>
      <c r="C2759" s="4"/>
      <c r="D2759" s="150"/>
      <c r="E2759" s="106"/>
      <c r="F2759" s="94"/>
      <c r="G2759" s="150"/>
      <c r="H2759" s="106"/>
      <c r="I2759" s="106"/>
      <c r="J2759" s="8"/>
      <c r="K2759" s="5"/>
      <c r="L2759" s="8"/>
      <c r="M2759" s="5"/>
    </row>
    <row r="2760" spans="1:13">
      <c r="A2760" s="4"/>
      <c r="B2760" s="106"/>
      <c r="C2760" s="4"/>
      <c r="D2760" s="150"/>
      <c r="E2760" s="106"/>
      <c r="F2760" s="94"/>
      <c r="G2760" s="150"/>
      <c r="H2760" s="106"/>
      <c r="I2760" s="106"/>
      <c r="J2760" s="8"/>
      <c r="K2760" s="5"/>
      <c r="L2760" s="8"/>
      <c r="M2760" s="5"/>
    </row>
    <row r="2761" spans="1:13">
      <c r="A2761" s="4"/>
      <c r="B2761" s="106"/>
      <c r="C2761" s="4"/>
      <c r="D2761" s="150"/>
      <c r="E2761" s="106"/>
      <c r="F2761" s="94"/>
      <c r="G2761" s="150"/>
      <c r="H2761" s="106"/>
      <c r="I2761" s="106"/>
      <c r="J2761" s="8"/>
      <c r="K2761" s="5"/>
      <c r="L2761" s="8"/>
      <c r="M2761" s="5"/>
    </row>
    <row r="2762" spans="1:13">
      <c r="A2762" s="4"/>
      <c r="B2762" s="106"/>
      <c r="C2762" s="4"/>
      <c r="D2762" s="150"/>
      <c r="E2762" s="106"/>
      <c r="F2762" s="94"/>
      <c r="G2762" s="150"/>
      <c r="H2762" s="106"/>
      <c r="I2762" s="106"/>
      <c r="J2762" s="8"/>
      <c r="K2762" s="5"/>
      <c r="L2762" s="8"/>
      <c r="M2762" s="5"/>
    </row>
    <row r="2763" spans="1:13">
      <c r="A2763" s="4"/>
      <c r="B2763" s="106"/>
      <c r="C2763" s="4"/>
      <c r="D2763" s="150"/>
      <c r="E2763" s="106"/>
      <c r="F2763" s="94"/>
      <c r="G2763" s="150"/>
      <c r="H2763" s="106"/>
      <c r="I2763" s="106"/>
      <c r="J2763" s="8"/>
      <c r="K2763" s="5"/>
      <c r="L2763" s="8"/>
      <c r="M2763" s="5"/>
    </row>
    <row r="2764" spans="1:13">
      <c r="A2764" s="4"/>
      <c r="B2764" s="106"/>
      <c r="C2764" s="4"/>
      <c r="D2764" s="150"/>
      <c r="E2764" s="106"/>
      <c r="F2764" s="94"/>
      <c r="G2764" s="150"/>
      <c r="H2764" s="106"/>
      <c r="I2764" s="106"/>
      <c r="J2764" s="8"/>
      <c r="K2764" s="5"/>
      <c r="L2764" s="8"/>
      <c r="M2764" s="5"/>
    </row>
    <row r="2765" spans="1:13">
      <c r="A2765" s="4"/>
      <c r="B2765" s="106"/>
      <c r="C2765" s="4"/>
      <c r="D2765" s="150"/>
      <c r="E2765" s="106"/>
      <c r="F2765" s="94"/>
      <c r="G2765" s="150"/>
      <c r="H2765" s="106"/>
      <c r="I2765" s="106"/>
      <c r="J2765" s="8"/>
      <c r="K2765" s="5"/>
      <c r="L2765" s="8"/>
      <c r="M2765" s="5"/>
    </row>
    <row r="2766" spans="1:13">
      <c r="A2766" s="4"/>
      <c r="B2766" s="106"/>
      <c r="C2766" s="4"/>
      <c r="D2766" s="150"/>
      <c r="E2766" s="106"/>
      <c r="F2766" s="94"/>
      <c r="G2766" s="150"/>
      <c r="H2766" s="106"/>
      <c r="I2766" s="106"/>
      <c r="J2766" s="8"/>
      <c r="K2766" s="5"/>
      <c r="L2766" s="8"/>
      <c r="M2766" s="5"/>
    </row>
    <row r="2767" spans="1:13">
      <c r="A2767" s="4"/>
      <c r="B2767" s="106"/>
      <c r="C2767" s="4"/>
      <c r="D2767" s="150"/>
      <c r="E2767" s="106"/>
      <c r="F2767" s="94"/>
      <c r="G2767" s="150"/>
      <c r="H2767" s="106"/>
      <c r="I2767" s="106"/>
      <c r="J2767" s="8"/>
      <c r="K2767" s="5"/>
      <c r="L2767" s="8"/>
      <c r="M2767" s="5"/>
    </row>
    <row r="2768" spans="1:13">
      <c r="A2768" s="4"/>
      <c r="B2768" s="106"/>
      <c r="C2768" s="4"/>
      <c r="D2768" s="150"/>
      <c r="E2768" s="106"/>
      <c r="F2768" s="94"/>
      <c r="G2768" s="150"/>
      <c r="H2768" s="106"/>
      <c r="I2768" s="106"/>
      <c r="J2768" s="8"/>
      <c r="K2768" s="5"/>
      <c r="L2768" s="8"/>
      <c r="M2768" s="5"/>
    </row>
    <row r="2769" spans="1:13">
      <c r="A2769" s="4"/>
      <c r="B2769" s="106"/>
      <c r="C2769" s="4"/>
      <c r="D2769" s="150"/>
      <c r="E2769" s="106"/>
      <c r="F2769" s="94"/>
      <c r="G2769" s="150"/>
      <c r="H2769" s="106"/>
      <c r="I2769" s="106"/>
      <c r="J2769" s="8"/>
      <c r="K2769" s="5"/>
      <c r="L2769" s="8"/>
      <c r="M2769" s="5"/>
    </row>
    <row r="2770" spans="1:13">
      <c r="A2770" s="4"/>
      <c r="B2770" s="106"/>
      <c r="C2770" s="4"/>
      <c r="D2770" s="150"/>
      <c r="E2770" s="106"/>
      <c r="F2770" s="94"/>
      <c r="G2770" s="150"/>
      <c r="H2770" s="106"/>
      <c r="I2770" s="106"/>
      <c r="J2770" s="8"/>
      <c r="K2770" s="5"/>
      <c r="L2770" s="8"/>
      <c r="M2770" s="5"/>
    </row>
    <row r="2771" spans="1:13">
      <c r="A2771" s="4"/>
      <c r="B2771" s="106"/>
      <c r="C2771" s="4"/>
      <c r="D2771" s="150"/>
      <c r="E2771" s="106"/>
      <c r="F2771" s="94"/>
      <c r="G2771" s="150"/>
      <c r="H2771" s="106"/>
      <c r="I2771" s="106"/>
      <c r="J2771" s="8"/>
      <c r="K2771" s="5"/>
      <c r="L2771" s="8"/>
      <c r="M2771" s="5"/>
    </row>
    <row r="2772" spans="1:13">
      <c r="A2772" s="4"/>
      <c r="B2772" s="106"/>
      <c r="C2772" s="4"/>
      <c r="D2772" s="150"/>
      <c r="E2772" s="106"/>
      <c r="F2772" s="94"/>
      <c r="G2772" s="150"/>
      <c r="H2772" s="106"/>
      <c r="I2772" s="106"/>
      <c r="J2772" s="8"/>
      <c r="K2772" s="5"/>
      <c r="L2772" s="8"/>
      <c r="M2772" s="5"/>
    </row>
    <row r="2773" spans="1:13">
      <c r="A2773" s="4"/>
      <c r="B2773" s="106"/>
      <c r="C2773" s="4"/>
      <c r="D2773" s="150"/>
      <c r="E2773" s="106"/>
      <c r="F2773" s="94"/>
      <c r="G2773" s="150"/>
      <c r="H2773" s="106"/>
      <c r="I2773" s="106"/>
      <c r="J2773" s="8"/>
      <c r="K2773" s="5"/>
      <c r="L2773" s="8"/>
      <c r="M2773" s="5"/>
    </row>
    <row r="2774" spans="1:13">
      <c r="A2774" s="4"/>
      <c r="B2774" s="106"/>
      <c r="C2774" s="4"/>
      <c r="D2774" s="150"/>
      <c r="E2774" s="106"/>
      <c r="F2774" s="94"/>
      <c r="G2774" s="150"/>
      <c r="H2774" s="106"/>
      <c r="I2774" s="106"/>
      <c r="J2774" s="8"/>
      <c r="K2774" s="5"/>
      <c r="L2774" s="8"/>
      <c r="M2774" s="5"/>
    </row>
    <row r="2775" spans="1:13">
      <c r="A2775" s="4"/>
      <c r="B2775" s="106"/>
      <c r="C2775" s="4"/>
      <c r="D2775" s="150"/>
      <c r="E2775" s="106"/>
      <c r="F2775" s="94"/>
      <c r="G2775" s="150"/>
      <c r="H2775" s="106"/>
      <c r="I2775" s="106"/>
      <c r="J2775" s="8"/>
      <c r="K2775" s="5"/>
      <c r="L2775" s="8"/>
      <c r="M2775" s="5"/>
    </row>
    <row r="2776" spans="1:13">
      <c r="A2776" s="4"/>
      <c r="B2776" s="106"/>
      <c r="C2776" s="4"/>
      <c r="D2776" s="150"/>
      <c r="E2776" s="106"/>
      <c r="F2776" s="94"/>
      <c r="G2776" s="150"/>
      <c r="H2776" s="106"/>
      <c r="I2776" s="106"/>
      <c r="J2776" s="8"/>
      <c r="K2776" s="5"/>
      <c r="L2776" s="8"/>
      <c r="M2776" s="5"/>
    </row>
    <row r="2777" spans="1:13">
      <c r="A2777" s="4"/>
      <c r="B2777" s="106"/>
      <c r="C2777" s="4"/>
      <c r="D2777" s="150"/>
      <c r="E2777" s="106"/>
      <c r="F2777" s="94"/>
      <c r="G2777" s="150"/>
      <c r="H2777" s="106"/>
      <c r="I2777" s="106"/>
      <c r="J2777" s="8"/>
      <c r="K2777" s="5"/>
      <c r="L2777" s="8"/>
      <c r="M2777" s="5"/>
    </row>
    <row r="2778" spans="1:13">
      <c r="A2778" s="4"/>
      <c r="B2778" s="106"/>
      <c r="C2778" s="4"/>
      <c r="D2778" s="150"/>
      <c r="E2778" s="106"/>
      <c r="F2778" s="94"/>
      <c r="G2778" s="150"/>
      <c r="H2778" s="106"/>
      <c r="I2778" s="106"/>
      <c r="J2778" s="8"/>
      <c r="K2778" s="5"/>
      <c r="L2778" s="8"/>
      <c r="M2778" s="5"/>
    </row>
    <row r="2779" spans="1:13">
      <c r="A2779" s="4"/>
      <c r="B2779" s="106"/>
      <c r="C2779" s="4"/>
      <c r="D2779" s="150"/>
      <c r="E2779" s="106"/>
      <c r="F2779" s="94"/>
      <c r="G2779" s="150"/>
      <c r="H2779" s="106"/>
      <c r="I2779" s="106"/>
      <c r="J2779" s="8"/>
      <c r="K2779" s="5"/>
      <c r="L2779" s="8"/>
      <c r="M2779" s="5"/>
    </row>
    <row r="2780" spans="1:13">
      <c r="A2780" s="4"/>
      <c r="B2780" s="106"/>
      <c r="C2780" s="4"/>
      <c r="D2780" s="150"/>
      <c r="E2780" s="106"/>
      <c r="F2780" s="94"/>
      <c r="G2780" s="150"/>
      <c r="H2780" s="106"/>
      <c r="I2780" s="106"/>
      <c r="J2780" s="8"/>
      <c r="K2780" s="5"/>
      <c r="L2780" s="8"/>
      <c r="M2780" s="5"/>
    </row>
    <row r="2781" spans="1:13">
      <c r="A2781" s="4"/>
      <c r="B2781" s="106"/>
      <c r="C2781" s="4"/>
      <c r="D2781" s="150"/>
      <c r="E2781" s="106"/>
      <c r="F2781" s="94"/>
      <c r="G2781" s="150"/>
      <c r="H2781" s="106"/>
      <c r="I2781" s="106"/>
      <c r="J2781" s="8"/>
      <c r="K2781" s="5"/>
      <c r="L2781" s="8"/>
      <c r="M2781" s="5"/>
    </row>
    <row r="2782" spans="1:13">
      <c r="A2782" s="4"/>
      <c r="B2782" s="106"/>
      <c r="C2782" s="4"/>
      <c r="D2782" s="150"/>
      <c r="E2782" s="106"/>
      <c r="F2782" s="94"/>
      <c r="G2782" s="150"/>
      <c r="H2782" s="106"/>
      <c r="I2782" s="106"/>
      <c r="J2782" s="8"/>
      <c r="K2782" s="5"/>
      <c r="L2782" s="8"/>
      <c r="M2782" s="5"/>
    </row>
    <row r="2783" spans="1:13">
      <c r="A2783" s="4"/>
      <c r="B2783" s="106"/>
      <c r="C2783" s="4"/>
      <c r="D2783" s="150"/>
      <c r="E2783" s="106"/>
      <c r="F2783" s="94"/>
      <c r="G2783" s="150"/>
      <c r="H2783" s="106"/>
      <c r="I2783" s="106"/>
      <c r="J2783" s="8"/>
      <c r="K2783" s="5"/>
      <c r="L2783" s="8"/>
      <c r="M2783" s="5"/>
    </row>
    <row r="2784" spans="1:13">
      <c r="A2784" s="4"/>
      <c r="B2784" s="106"/>
      <c r="C2784" s="4"/>
      <c r="D2784" s="150"/>
      <c r="E2784" s="106"/>
      <c r="F2784" s="94"/>
      <c r="G2784" s="150"/>
      <c r="H2784" s="106"/>
      <c r="I2784" s="106"/>
      <c r="J2784" s="8"/>
      <c r="K2784" s="5"/>
      <c r="L2784" s="8"/>
      <c r="M2784" s="5"/>
    </row>
    <row r="2785" spans="1:13">
      <c r="A2785" s="4"/>
      <c r="B2785" s="106"/>
      <c r="C2785" s="4"/>
      <c r="D2785" s="150"/>
      <c r="E2785" s="106"/>
      <c r="F2785" s="94"/>
      <c r="G2785" s="150"/>
      <c r="H2785" s="106"/>
      <c r="I2785" s="106"/>
      <c r="J2785" s="8"/>
      <c r="K2785" s="5"/>
      <c r="L2785" s="8"/>
      <c r="M2785" s="5"/>
    </row>
    <row r="2786" spans="1:13">
      <c r="A2786" s="4"/>
      <c r="B2786" s="106"/>
      <c r="C2786" s="4"/>
      <c r="D2786" s="150"/>
      <c r="E2786" s="106"/>
      <c r="F2786" s="94"/>
      <c r="G2786" s="150"/>
      <c r="H2786" s="106"/>
      <c r="I2786" s="106"/>
      <c r="J2786" s="8"/>
      <c r="K2786" s="5"/>
      <c r="L2786" s="8"/>
      <c r="M2786" s="5"/>
    </row>
    <row r="2787" spans="1:13">
      <c r="A2787" s="4"/>
      <c r="B2787" s="106"/>
      <c r="C2787" s="4"/>
      <c r="D2787" s="150"/>
      <c r="E2787" s="106"/>
      <c r="F2787" s="94"/>
      <c r="G2787" s="150"/>
      <c r="H2787" s="106"/>
      <c r="I2787" s="106"/>
      <c r="J2787" s="8"/>
      <c r="K2787" s="5"/>
      <c r="L2787" s="8"/>
      <c r="M2787" s="5"/>
    </row>
    <row r="2788" spans="1:13">
      <c r="A2788" s="4"/>
      <c r="B2788" s="106"/>
      <c r="C2788" s="4"/>
      <c r="D2788" s="150"/>
      <c r="E2788" s="106"/>
      <c r="F2788" s="94"/>
      <c r="G2788" s="150"/>
      <c r="H2788" s="106"/>
      <c r="I2788" s="106"/>
      <c r="J2788" s="8"/>
      <c r="K2788" s="5"/>
      <c r="L2788" s="8"/>
      <c r="M2788" s="5"/>
    </row>
    <row r="2789" spans="1:13">
      <c r="A2789" s="4"/>
      <c r="B2789" s="106"/>
      <c r="C2789" s="4"/>
      <c r="D2789" s="150"/>
      <c r="E2789" s="106"/>
      <c r="F2789" s="94"/>
      <c r="G2789" s="150"/>
      <c r="H2789" s="106"/>
      <c r="I2789" s="106"/>
      <c r="J2789" s="8"/>
      <c r="K2789" s="5"/>
      <c r="L2789" s="8"/>
      <c r="M2789" s="5"/>
    </row>
    <row r="2790" spans="1:13">
      <c r="A2790" s="4"/>
      <c r="B2790" s="106"/>
      <c r="C2790" s="4"/>
      <c r="D2790" s="150"/>
      <c r="E2790" s="106"/>
      <c r="F2790" s="94"/>
      <c r="G2790" s="150"/>
      <c r="H2790" s="106"/>
      <c r="I2790" s="106"/>
      <c r="J2790" s="8"/>
      <c r="K2790" s="5"/>
      <c r="L2790" s="8"/>
      <c r="M2790" s="5"/>
    </row>
    <row r="2791" spans="1:13">
      <c r="A2791" s="4"/>
      <c r="B2791" s="106"/>
      <c r="C2791" s="4"/>
      <c r="D2791" s="150"/>
      <c r="E2791" s="106"/>
      <c r="F2791" s="94"/>
      <c r="G2791" s="150"/>
      <c r="H2791" s="106"/>
      <c r="I2791" s="106"/>
      <c r="J2791" s="8"/>
      <c r="K2791" s="5"/>
      <c r="L2791" s="8"/>
      <c r="M2791" s="5"/>
    </row>
    <row r="2792" spans="1:13">
      <c r="A2792" s="4"/>
      <c r="B2792" s="106"/>
      <c r="C2792" s="4"/>
      <c r="D2792" s="150"/>
      <c r="E2792" s="106"/>
      <c r="F2792" s="94"/>
      <c r="G2792" s="150"/>
      <c r="H2792" s="106"/>
      <c r="I2792" s="106"/>
      <c r="J2792" s="8"/>
      <c r="K2792" s="5"/>
      <c r="L2792" s="8"/>
      <c r="M2792" s="5"/>
    </row>
    <row r="2793" spans="1:13">
      <c r="A2793" s="4"/>
      <c r="B2793" s="106"/>
      <c r="C2793" s="4"/>
      <c r="D2793" s="150"/>
      <c r="E2793" s="106"/>
      <c r="F2793" s="94"/>
      <c r="G2793" s="150"/>
      <c r="H2793" s="106"/>
      <c r="I2793" s="106"/>
      <c r="J2793" s="8"/>
      <c r="K2793" s="5"/>
      <c r="L2793" s="8"/>
      <c r="M2793" s="5"/>
    </row>
    <row r="2794" spans="1:13">
      <c r="A2794" s="4"/>
      <c r="B2794" s="106"/>
      <c r="C2794" s="4"/>
      <c r="D2794" s="150"/>
      <c r="E2794" s="106"/>
      <c r="F2794" s="94"/>
      <c r="G2794" s="150"/>
      <c r="H2794" s="106"/>
      <c r="I2794" s="106"/>
      <c r="J2794" s="8"/>
      <c r="K2794" s="5"/>
      <c r="L2794" s="8"/>
      <c r="M2794" s="5"/>
    </row>
    <row r="2795" spans="1:13">
      <c r="A2795" s="4"/>
      <c r="B2795" s="106"/>
      <c r="C2795" s="4"/>
      <c r="D2795" s="150"/>
      <c r="E2795" s="106"/>
      <c r="F2795" s="94"/>
      <c r="G2795" s="150"/>
      <c r="H2795" s="106"/>
      <c r="I2795" s="106"/>
      <c r="J2795" s="8"/>
      <c r="K2795" s="5"/>
      <c r="L2795" s="8"/>
      <c r="M2795" s="5"/>
    </row>
    <row r="2796" spans="1:13">
      <c r="A2796" s="4"/>
      <c r="B2796" s="106"/>
      <c r="C2796" s="4"/>
      <c r="D2796" s="150"/>
      <c r="E2796" s="106"/>
      <c r="F2796" s="94"/>
      <c r="G2796" s="150"/>
      <c r="H2796" s="106"/>
      <c r="I2796" s="106"/>
      <c r="J2796" s="8"/>
      <c r="K2796" s="5"/>
      <c r="L2796" s="8"/>
      <c r="M2796" s="5"/>
    </row>
    <row r="2797" spans="1:13">
      <c r="A2797" s="4"/>
      <c r="B2797" s="106"/>
      <c r="C2797" s="4"/>
      <c r="D2797" s="150"/>
      <c r="E2797" s="106"/>
      <c r="F2797" s="94"/>
      <c r="G2797" s="150"/>
      <c r="H2797" s="106"/>
      <c r="I2797" s="106"/>
      <c r="J2797" s="8"/>
      <c r="K2797" s="5"/>
      <c r="L2797" s="8"/>
      <c r="M2797" s="5"/>
    </row>
    <row r="2798" spans="1:13">
      <c r="A2798" s="4"/>
      <c r="B2798" s="106"/>
      <c r="C2798" s="4"/>
      <c r="D2798" s="150"/>
      <c r="E2798" s="106"/>
      <c r="F2798" s="94"/>
      <c r="G2798" s="150"/>
      <c r="H2798" s="106"/>
      <c r="I2798" s="106"/>
      <c r="J2798" s="8"/>
      <c r="K2798" s="5"/>
      <c r="L2798" s="8"/>
      <c r="M2798" s="5"/>
    </row>
    <row r="2799" spans="1:13">
      <c r="A2799" s="4"/>
      <c r="B2799" s="106"/>
      <c r="C2799" s="4"/>
      <c r="D2799" s="150"/>
      <c r="E2799" s="106"/>
      <c r="F2799" s="94"/>
      <c r="G2799" s="150"/>
      <c r="H2799" s="106"/>
      <c r="I2799" s="106"/>
      <c r="J2799" s="8"/>
      <c r="K2799" s="5"/>
      <c r="L2799" s="8"/>
      <c r="M2799" s="5"/>
    </row>
    <row r="2800" spans="1:13">
      <c r="A2800" s="4"/>
      <c r="B2800" s="106"/>
      <c r="C2800" s="4"/>
      <c r="D2800" s="150"/>
      <c r="E2800" s="106"/>
      <c r="F2800" s="94"/>
      <c r="G2800" s="150"/>
      <c r="H2800" s="106"/>
      <c r="I2800" s="106"/>
      <c r="J2800" s="8"/>
      <c r="K2800" s="5"/>
      <c r="L2800" s="8"/>
      <c r="M2800" s="5"/>
    </row>
    <row r="2801" spans="1:13">
      <c r="A2801" s="4"/>
      <c r="B2801" s="106"/>
      <c r="C2801" s="4"/>
      <c r="D2801" s="150"/>
      <c r="E2801" s="106"/>
      <c r="F2801" s="94"/>
      <c r="G2801" s="150"/>
      <c r="H2801" s="106"/>
      <c r="I2801" s="106"/>
      <c r="J2801" s="8"/>
      <c r="K2801" s="5"/>
      <c r="L2801" s="8"/>
      <c r="M2801" s="5"/>
    </row>
    <row r="2802" spans="1:13">
      <c r="A2802" s="4"/>
      <c r="B2802" s="106"/>
      <c r="C2802" s="4"/>
      <c r="D2802" s="150"/>
      <c r="E2802" s="106"/>
      <c r="F2802" s="94"/>
      <c r="G2802" s="150"/>
      <c r="H2802" s="106"/>
      <c r="I2802" s="106"/>
      <c r="J2802" s="8"/>
      <c r="K2802" s="5"/>
      <c r="L2802" s="8"/>
      <c r="M2802" s="5"/>
    </row>
    <row r="2803" spans="1:13">
      <c r="A2803" s="4"/>
      <c r="B2803" s="106"/>
      <c r="C2803" s="4"/>
      <c r="D2803" s="150"/>
      <c r="E2803" s="106"/>
      <c r="F2803" s="94"/>
      <c r="G2803" s="150"/>
      <c r="H2803" s="106"/>
      <c r="I2803" s="106"/>
      <c r="J2803" s="8"/>
      <c r="K2803" s="5"/>
      <c r="L2803" s="8"/>
      <c r="M2803" s="5"/>
    </row>
    <row r="2804" spans="1:13">
      <c r="A2804" s="4"/>
      <c r="B2804" s="106"/>
      <c r="C2804" s="4"/>
      <c r="D2804" s="150"/>
      <c r="E2804" s="106"/>
      <c r="F2804" s="94"/>
      <c r="G2804" s="150"/>
      <c r="H2804" s="106"/>
      <c r="I2804" s="106"/>
      <c r="J2804" s="8"/>
      <c r="K2804" s="5"/>
      <c r="L2804" s="8"/>
      <c r="M2804" s="5"/>
    </row>
    <row r="2805" spans="1:13">
      <c r="A2805" s="4"/>
      <c r="B2805" s="106"/>
      <c r="C2805" s="4"/>
      <c r="D2805" s="150"/>
      <c r="E2805" s="106"/>
      <c r="F2805" s="94"/>
      <c r="G2805" s="150"/>
      <c r="H2805" s="106"/>
      <c r="I2805" s="106"/>
      <c r="J2805" s="8"/>
      <c r="K2805" s="5"/>
      <c r="L2805" s="8"/>
      <c r="M2805" s="5"/>
    </row>
    <row r="2806" spans="1:13">
      <c r="A2806" s="4"/>
      <c r="B2806" s="106"/>
      <c r="C2806" s="4"/>
      <c r="D2806" s="150"/>
      <c r="E2806" s="106"/>
      <c r="F2806" s="94"/>
      <c r="G2806" s="150"/>
      <c r="H2806" s="106"/>
      <c r="I2806" s="106"/>
      <c r="J2806" s="8"/>
      <c r="K2806" s="5"/>
      <c r="L2806" s="8"/>
      <c r="M2806" s="5"/>
    </row>
    <row r="2807" spans="1:13">
      <c r="A2807" s="4"/>
      <c r="B2807" s="106"/>
      <c r="C2807" s="4"/>
      <c r="D2807" s="150"/>
      <c r="E2807" s="106"/>
      <c r="F2807" s="94"/>
      <c r="G2807" s="150"/>
      <c r="H2807" s="106"/>
      <c r="I2807" s="106"/>
      <c r="J2807" s="8"/>
      <c r="K2807" s="5"/>
      <c r="L2807" s="8"/>
      <c r="M2807" s="5"/>
    </row>
    <row r="2808" spans="1:13">
      <c r="A2808" s="4"/>
      <c r="B2808" s="106"/>
      <c r="C2808" s="4"/>
      <c r="D2808" s="150"/>
      <c r="E2808" s="106"/>
      <c r="F2808" s="94"/>
      <c r="G2808" s="150"/>
      <c r="H2808" s="106"/>
      <c r="I2808" s="106"/>
      <c r="J2808" s="8"/>
      <c r="K2808" s="5"/>
      <c r="L2808" s="8"/>
      <c r="M2808" s="5"/>
    </row>
    <row r="2809" spans="1:13">
      <c r="A2809" s="4"/>
      <c r="B2809" s="106"/>
      <c r="C2809" s="4"/>
      <c r="D2809" s="150"/>
      <c r="E2809" s="106"/>
      <c r="F2809" s="94"/>
      <c r="G2809" s="150"/>
      <c r="H2809" s="106"/>
      <c r="I2809" s="106"/>
      <c r="J2809" s="8"/>
      <c r="K2809" s="5"/>
      <c r="L2809" s="8"/>
      <c r="M2809" s="5"/>
    </row>
    <row r="2810" spans="1:13">
      <c r="A2810" s="4"/>
      <c r="B2810" s="106"/>
      <c r="C2810" s="4"/>
      <c r="D2810" s="150"/>
      <c r="E2810" s="106"/>
      <c r="F2810" s="94"/>
      <c r="G2810" s="150"/>
      <c r="H2810" s="106"/>
      <c r="I2810" s="106"/>
      <c r="J2810" s="8"/>
      <c r="K2810" s="5"/>
      <c r="L2810" s="8"/>
      <c r="M2810" s="5"/>
    </row>
    <row r="2811" spans="1:13">
      <c r="A2811" s="4"/>
      <c r="B2811" s="106"/>
      <c r="C2811" s="4"/>
      <c r="D2811" s="150"/>
      <c r="E2811" s="106"/>
      <c r="F2811" s="94"/>
      <c r="G2811" s="150"/>
      <c r="H2811" s="106"/>
      <c r="I2811" s="106"/>
      <c r="J2811" s="8"/>
      <c r="K2811" s="5"/>
      <c r="L2811" s="8"/>
      <c r="M2811" s="5"/>
    </row>
    <row r="2812" spans="1:13">
      <c r="A2812" s="4"/>
      <c r="B2812" s="106"/>
      <c r="C2812" s="4"/>
      <c r="D2812" s="150"/>
      <c r="E2812" s="106"/>
      <c r="F2812" s="94"/>
      <c r="G2812" s="150"/>
      <c r="H2812" s="106"/>
      <c r="I2812" s="106"/>
      <c r="J2812" s="8"/>
      <c r="K2812" s="5"/>
      <c r="L2812" s="8"/>
      <c r="M2812" s="5"/>
    </row>
    <row r="2813" spans="1:13">
      <c r="A2813" s="4"/>
      <c r="B2813" s="106"/>
      <c r="C2813" s="4"/>
      <c r="D2813" s="150"/>
      <c r="E2813" s="106"/>
      <c r="F2813" s="94"/>
      <c r="G2813" s="150"/>
      <c r="H2813" s="106"/>
      <c r="I2813" s="106"/>
      <c r="J2813" s="8"/>
      <c r="K2813" s="5"/>
      <c r="L2813" s="8"/>
      <c r="M2813" s="5"/>
    </row>
    <row r="2814" spans="1:13">
      <c r="A2814" s="4"/>
      <c r="B2814" s="106"/>
      <c r="C2814" s="4"/>
      <c r="D2814" s="150"/>
      <c r="E2814" s="106"/>
      <c r="F2814" s="94"/>
      <c r="G2814" s="150"/>
      <c r="H2814" s="106"/>
      <c r="I2814" s="106"/>
      <c r="J2814" s="8"/>
      <c r="K2814" s="5"/>
      <c r="L2814" s="8"/>
      <c r="M2814" s="5"/>
    </row>
    <row r="2815" spans="1:13">
      <c r="A2815" s="4"/>
      <c r="B2815" s="106"/>
      <c r="C2815" s="4"/>
      <c r="D2815" s="150"/>
      <c r="E2815" s="106"/>
      <c r="F2815" s="94"/>
      <c r="G2815" s="150"/>
      <c r="H2815" s="106"/>
      <c r="I2815" s="106"/>
      <c r="J2815" s="8"/>
      <c r="K2815" s="5"/>
      <c r="L2815" s="8"/>
      <c r="M2815" s="5"/>
    </row>
    <row r="2816" spans="1:13">
      <c r="A2816" s="4"/>
      <c r="B2816" s="106"/>
      <c r="C2816" s="4"/>
      <c r="D2816" s="150"/>
      <c r="E2816" s="106"/>
      <c r="F2816" s="94"/>
      <c r="G2816" s="150"/>
      <c r="H2816" s="106"/>
      <c r="I2816" s="106"/>
      <c r="J2816" s="8"/>
      <c r="K2816" s="5"/>
      <c r="L2816" s="8"/>
      <c r="M2816" s="5"/>
    </row>
    <row r="2817" spans="1:13">
      <c r="A2817" s="4"/>
      <c r="B2817" s="106"/>
      <c r="C2817" s="4"/>
      <c r="D2817" s="150"/>
      <c r="E2817" s="106"/>
      <c r="F2817" s="94"/>
      <c r="G2817" s="150"/>
      <c r="H2817" s="106"/>
      <c r="I2817" s="106"/>
      <c r="J2817" s="8"/>
      <c r="K2817" s="5"/>
      <c r="L2817" s="8"/>
      <c r="M2817" s="5"/>
    </row>
    <row r="2818" spans="1:13">
      <c r="A2818" s="4"/>
      <c r="B2818" s="106"/>
      <c r="C2818" s="4"/>
      <c r="D2818" s="150"/>
      <c r="E2818" s="106"/>
      <c r="F2818" s="94"/>
      <c r="G2818" s="150"/>
      <c r="H2818" s="106"/>
      <c r="I2818" s="106"/>
      <c r="J2818" s="8"/>
      <c r="K2818" s="5"/>
      <c r="L2818" s="8"/>
      <c r="M2818" s="5"/>
    </row>
    <row r="2819" spans="1:13">
      <c r="A2819" s="4"/>
      <c r="B2819" s="106"/>
      <c r="C2819" s="4"/>
      <c r="D2819" s="150"/>
      <c r="E2819" s="106"/>
      <c r="F2819" s="94"/>
      <c r="G2819" s="150"/>
      <c r="H2819" s="106"/>
      <c r="I2819" s="106"/>
      <c r="J2819" s="8"/>
      <c r="K2819" s="5"/>
      <c r="L2819" s="8"/>
      <c r="M2819" s="5"/>
    </row>
    <row r="2820" spans="1:13">
      <c r="A2820" s="4"/>
      <c r="B2820" s="106"/>
      <c r="C2820" s="4"/>
      <c r="D2820" s="150"/>
      <c r="E2820" s="106"/>
      <c r="F2820" s="94"/>
      <c r="G2820" s="150"/>
      <c r="H2820" s="106"/>
      <c r="I2820" s="106"/>
      <c r="J2820" s="8"/>
      <c r="K2820" s="5"/>
      <c r="L2820" s="8"/>
      <c r="M2820" s="5"/>
    </row>
    <row r="2821" spans="1:13">
      <c r="A2821" s="4"/>
      <c r="B2821" s="106"/>
      <c r="C2821" s="4"/>
      <c r="D2821" s="150"/>
      <c r="E2821" s="106"/>
      <c r="F2821" s="94"/>
      <c r="G2821" s="150"/>
      <c r="H2821" s="106"/>
      <c r="I2821" s="106"/>
      <c r="J2821" s="8"/>
      <c r="K2821" s="5"/>
      <c r="L2821" s="8"/>
      <c r="M2821" s="5"/>
    </row>
    <row r="2822" spans="1:13">
      <c r="A2822" s="4"/>
      <c r="B2822" s="106"/>
      <c r="C2822" s="4"/>
      <c r="D2822" s="150"/>
      <c r="E2822" s="106"/>
      <c r="F2822" s="94"/>
      <c r="G2822" s="150"/>
      <c r="H2822" s="106"/>
      <c r="I2822" s="106"/>
      <c r="J2822" s="8"/>
      <c r="K2822" s="5"/>
      <c r="L2822" s="8"/>
      <c r="M2822" s="5"/>
    </row>
    <row r="2823" spans="1:13">
      <c r="A2823" s="4"/>
      <c r="B2823" s="106"/>
      <c r="C2823" s="4"/>
      <c r="D2823" s="150"/>
      <c r="E2823" s="106"/>
      <c r="F2823" s="94"/>
      <c r="G2823" s="150"/>
      <c r="H2823" s="106"/>
      <c r="I2823" s="106"/>
      <c r="J2823" s="8"/>
      <c r="K2823" s="5"/>
      <c r="L2823" s="8"/>
      <c r="M2823" s="5"/>
    </row>
    <row r="2824" spans="1:13">
      <c r="A2824" s="4"/>
      <c r="B2824" s="106"/>
      <c r="C2824" s="4"/>
      <c r="D2824" s="150"/>
      <c r="E2824" s="106"/>
      <c r="F2824" s="94"/>
      <c r="G2824" s="150"/>
      <c r="H2824" s="106"/>
      <c r="I2824" s="106"/>
      <c r="J2824" s="8"/>
      <c r="K2824" s="5"/>
      <c r="L2824" s="8"/>
      <c r="M2824" s="5"/>
    </row>
    <row r="2825" spans="1:13">
      <c r="A2825" s="4"/>
      <c r="B2825" s="106"/>
      <c r="C2825" s="4"/>
      <c r="D2825" s="150"/>
      <c r="E2825" s="106"/>
      <c r="F2825" s="94"/>
      <c r="G2825" s="150"/>
      <c r="H2825" s="106"/>
      <c r="I2825" s="106"/>
      <c r="J2825" s="8"/>
      <c r="K2825" s="5"/>
      <c r="L2825" s="8"/>
      <c r="M2825" s="5"/>
    </row>
    <row r="2826" spans="1:13">
      <c r="A2826" s="4"/>
      <c r="B2826" s="106"/>
      <c r="C2826" s="4"/>
      <c r="D2826" s="150"/>
      <c r="E2826" s="106"/>
      <c r="F2826" s="94"/>
      <c r="G2826" s="150"/>
      <c r="H2826" s="106"/>
      <c r="I2826" s="106"/>
      <c r="J2826" s="8"/>
      <c r="K2826" s="5"/>
      <c r="L2826" s="8"/>
      <c r="M2826" s="5"/>
    </row>
    <row r="2827" spans="1:13">
      <c r="A2827" s="4"/>
      <c r="B2827" s="106"/>
      <c r="C2827" s="4"/>
      <c r="D2827" s="150"/>
      <c r="E2827" s="106"/>
      <c r="F2827" s="94"/>
      <c r="G2827" s="150"/>
      <c r="H2827" s="106"/>
      <c r="I2827" s="106"/>
      <c r="J2827" s="8"/>
      <c r="K2827" s="5"/>
      <c r="L2827" s="8"/>
      <c r="M2827" s="5"/>
    </row>
    <row r="2828" spans="1:13">
      <c r="A2828" s="4"/>
      <c r="B2828" s="106"/>
      <c r="C2828" s="4"/>
      <c r="D2828" s="150"/>
      <c r="E2828" s="106"/>
      <c r="F2828" s="94"/>
      <c r="G2828" s="150"/>
      <c r="H2828" s="106"/>
      <c r="I2828" s="106"/>
      <c r="J2828" s="8"/>
      <c r="K2828" s="5"/>
      <c r="L2828" s="8"/>
      <c r="M2828" s="5"/>
    </row>
    <row r="2829" spans="1:13">
      <c r="A2829" s="4"/>
      <c r="B2829" s="106"/>
      <c r="C2829" s="4"/>
      <c r="D2829" s="150"/>
      <c r="E2829" s="106"/>
      <c r="F2829" s="94"/>
      <c r="G2829" s="150"/>
      <c r="H2829" s="106"/>
      <c r="I2829" s="106"/>
      <c r="J2829" s="8"/>
      <c r="K2829" s="5"/>
      <c r="L2829" s="8"/>
      <c r="M2829" s="5"/>
    </row>
    <row r="2830" spans="1:13">
      <c r="A2830" s="4"/>
      <c r="B2830" s="106"/>
      <c r="C2830" s="4"/>
      <c r="D2830" s="150"/>
      <c r="E2830" s="106"/>
      <c r="F2830" s="94"/>
      <c r="G2830" s="150"/>
      <c r="H2830" s="106"/>
      <c r="I2830" s="106"/>
      <c r="J2830" s="8"/>
      <c r="K2830" s="5"/>
      <c r="L2830" s="8"/>
      <c r="M2830" s="5"/>
    </row>
    <row r="2831" spans="1:13">
      <c r="A2831" s="4"/>
      <c r="B2831" s="106"/>
      <c r="C2831" s="4"/>
      <c r="D2831" s="150"/>
      <c r="E2831" s="106"/>
      <c r="F2831" s="94"/>
      <c r="G2831" s="150"/>
      <c r="H2831" s="106"/>
      <c r="I2831" s="106"/>
      <c r="J2831" s="8"/>
      <c r="K2831" s="5"/>
      <c r="L2831" s="8"/>
      <c r="M2831" s="5"/>
    </row>
    <row r="2832" spans="1:13">
      <c r="A2832" s="4"/>
      <c r="B2832" s="106"/>
      <c r="C2832" s="4"/>
      <c r="D2832" s="150"/>
      <c r="E2832" s="106"/>
      <c r="F2832" s="94"/>
      <c r="G2832" s="150"/>
      <c r="H2832" s="106"/>
      <c r="I2832" s="106"/>
      <c r="J2832" s="8"/>
      <c r="K2832" s="5"/>
      <c r="L2832" s="8"/>
      <c r="M2832" s="5"/>
    </row>
    <row r="2833" spans="1:13">
      <c r="A2833" s="4"/>
      <c r="B2833" s="106"/>
      <c r="C2833" s="4"/>
      <c r="D2833" s="150"/>
      <c r="E2833" s="106"/>
      <c r="F2833" s="94"/>
      <c r="G2833" s="150"/>
      <c r="H2833" s="106"/>
      <c r="I2833" s="106"/>
      <c r="J2833" s="8"/>
      <c r="K2833" s="5"/>
      <c r="L2833" s="8"/>
      <c r="M2833" s="5"/>
    </row>
    <row r="2834" spans="1:13">
      <c r="A2834" s="4"/>
      <c r="B2834" s="106"/>
      <c r="C2834" s="4"/>
      <c r="D2834" s="150"/>
      <c r="E2834" s="106"/>
      <c r="F2834" s="94"/>
      <c r="G2834" s="150"/>
      <c r="H2834" s="106"/>
      <c r="I2834" s="106"/>
      <c r="J2834" s="8"/>
      <c r="K2834" s="5"/>
      <c r="L2834" s="8"/>
      <c r="M2834" s="5"/>
    </row>
    <row r="2835" spans="1:13">
      <c r="A2835" s="4"/>
      <c r="B2835" s="106"/>
      <c r="C2835" s="4"/>
      <c r="D2835" s="150"/>
      <c r="E2835" s="106"/>
      <c r="F2835" s="94"/>
      <c r="G2835" s="150"/>
      <c r="H2835" s="106"/>
      <c r="I2835" s="106"/>
      <c r="J2835" s="8"/>
      <c r="K2835" s="5"/>
      <c r="L2835" s="8"/>
      <c r="M2835" s="5"/>
    </row>
    <row r="2836" spans="1:13">
      <c r="A2836" s="4"/>
      <c r="B2836" s="106"/>
      <c r="C2836" s="4"/>
      <c r="D2836" s="150"/>
      <c r="E2836" s="106"/>
      <c r="F2836" s="94"/>
      <c r="G2836" s="150"/>
      <c r="H2836" s="106"/>
      <c r="I2836" s="106"/>
      <c r="J2836" s="8"/>
      <c r="K2836" s="5"/>
      <c r="L2836" s="8"/>
      <c r="M2836" s="5"/>
    </row>
    <row r="2837" spans="1:13">
      <c r="A2837" s="4"/>
      <c r="B2837" s="106"/>
      <c r="C2837" s="4"/>
      <c r="D2837" s="150"/>
      <c r="E2837" s="106"/>
      <c r="F2837" s="94"/>
      <c r="G2837" s="150"/>
      <c r="H2837" s="106"/>
      <c r="I2837" s="106"/>
      <c r="J2837" s="8"/>
      <c r="K2837" s="5"/>
      <c r="L2837" s="8"/>
      <c r="M2837" s="5"/>
    </row>
    <row r="2838" spans="1:13">
      <c r="A2838" s="4"/>
      <c r="B2838" s="106"/>
      <c r="C2838" s="4"/>
      <c r="D2838" s="150"/>
      <c r="E2838" s="106"/>
      <c r="F2838" s="94"/>
      <c r="G2838" s="150"/>
      <c r="H2838" s="106"/>
      <c r="I2838" s="106"/>
      <c r="J2838" s="8"/>
      <c r="K2838" s="5"/>
      <c r="L2838" s="8"/>
      <c r="M2838" s="5"/>
    </row>
    <row r="2839" spans="1:13">
      <c r="A2839" s="4"/>
      <c r="B2839" s="106"/>
      <c r="C2839" s="4"/>
      <c r="D2839" s="150"/>
      <c r="E2839" s="106"/>
      <c r="F2839" s="94"/>
      <c r="G2839" s="150"/>
      <c r="H2839" s="106"/>
      <c r="I2839" s="106"/>
      <c r="J2839" s="8"/>
      <c r="K2839" s="5"/>
      <c r="L2839" s="8"/>
      <c r="M2839" s="5"/>
    </row>
    <row r="2840" spans="1:13">
      <c r="A2840" s="4"/>
      <c r="B2840" s="106"/>
      <c r="C2840" s="4"/>
      <c r="D2840" s="150"/>
      <c r="E2840" s="106"/>
      <c r="F2840" s="94"/>
      <c r="G2840" s="150"/>
      <c r="H2840" s="106"/>
      <c r="I2840" s="106"/>
      <c r="J2840" s="8"/>
      <c r="K2840" s="5"/>
      <c r="L2840" s="8"/>
      <c r="M2840" s="5"/>
    </row>
    <row r="2841" spans="1:13">
      <c r="A2841" s="4"/>
      <c r="B2841" s="106"/>
      <c r="C2841" s="4"/>
      <c r="D2841" s="150"/>
      <c r="E2841" s="106"/>
      <c r="F2841" s="94"/>
      <c r="G2841" s="150"/>
      <c r="H2841" s="106"/>
      <c r="I2841" s="106"/>
      <c r="J2841" s="8"/>
      <c r="K2841" s="5"/>
      <c r="L2841" s="8"/>
      <c r="M2841" s="5"/>
    </row>
    <row r="2842" spans="1:13">
      <c r="A2842" s="4"/>
      <c r="B2842" s="106"/>
      <c r="C2842" s="4"/>
      <c r="D2842" s="150"/>
      <c r="E2842" s="106"/>
      <c r="F2842" s="94"/>
      <c r="G2842" s="150"/>
      <c r="H2842" s="106"/>
      <c r="I2842" s="106"/>
      <c r="J2842" s="8"/>
      <c r="K2842" s="5"/>
      <c r="L2842" s="8"/>
      <c r="M2842" s="5"/>
    </row>
    <row r="2843" spans="1:13">
      <c r="A2843" s="4"/>
      <c r="B2843" s="106"/>
      <c r="C2843" s="4"/>
      <c r="D2843" s="150"/>
      <c r="E2843" s="106"/>
      <c r="F2843" s="94"/>
      <c r="G2843" s="150"/>
      <c r="H2843" s="106"/>
      <c r="I2843" s="106"/>
      <c r="J2843" s="8"/>
      <c r="K2843" s="5"/>
      <c r="L2843" s="8"/>
      <c r="M2843" s="5"/>
    </row>
    <row r="2844" spans="1:13">
      <c r="A2844" s="4"/>
      <c r="B2844" s="106"/>
      <c r="C2844" s="4"/>
      <c r="D2844" s="150"/>
      <c r="E2844" s="106"/>
      <c r="F2844" s="94"/>
      <c r="G2844" s="150"/>
      <c r="H2844" s="106"/>
      <c r="I2844" s="106"/>
      <c r="J2844" s="8"/>
      <c r="K2844" s="5"/>
      <c r="L2844" s="8"/>
      <c r="M2844" s="5"/>
    </row>
    <row r="2845" spans="1:13">
      <c r="A2845" s="4"/>
      <c r="B2845" s="106"/>
      <c r="C2845" s="4"/>
      <c r="D2845" s="150"/>
      <c r="E2845" s="106"/>
      <c r="F2845" s="94"/>
      <c r="G2845" s="150"/>
      <c r="H2845" s="106"/>
      <c r="I2845" s="106"/>
      <c r="J2845" s="8"/>
      <c r="K2845" s="5"/>
      <c r="L2845" s="8"/>
      <c r="M2845" s="5"/>
    </row>
    <row r="2846" spans="1:13">
      <c r="A2846" s="4"/>
      <c r="B2846" s="106"/>
      <c r="C2846" s="4"/>
      <c r="D2846" s="150"/>
      <c r="E2846" s="106"/>
      <c r="F2846" s="94"/>
      <c r="G2846" s="150"/>
      <c r="H2846" s="106"/>
      <c r="I2846" s="106"/>
      <c r="J2846" s="8"/>
      <c r="K2846" s="5"/>
      <c r="L2846" s="8"/>
      <c r="M2846" s="5"/>
    </row>
    <row r="2847" spans="1:13">
      <c r="A2847" s="4"/>
      <c r="B2847" s="106"/>
      <c r="C2847" s="4"/>
      <c r="D2847" s="150"/>
      <c r="E2847" s="106"/>
      <c r="F2847" s="94"/>
      <c r="G2847" s="150"/>
      <c r="H2847" s="106"/>
      <c r="I2847" s="106"/>
      <c r="J2847" s="8"/>
      <c r="K2847" s="5"/>
      <c r="L2847" s="8"/>
      <c r="M2847" s="5"/>
    </row>
    <row r="2848" spans="1:13">
      <c r="A2848" s="4"/>
      <c r="B2848" s="106"/>
      <c r="C2848" s="4"/>
      <c r="D2848" s="150"/>
      <c r="E2848" s="106"/>
      <c r="F2848" s="94"/>
      <c r="G2848" s="150"/>
      <c r="H2848" s="106"/>
      <c r="I2848" s="106"/>
      <c r="J2848" s="8"/>
      <c r="K2848" s="5"/>
      <c r="L2848" s="8"/>
      <c r="M2848" s="5"/>
    </row>
    <row r="2849" spans="1:13">
      <c r="A2849" s="4"/>
      <c r="B2849" s="106"/>
      <c r="C2849" s="4"/>
      <c r="D2849" s="150"/>
      <c r="E2849" s="106"/>
      <c r="F2849" s="94"/>
      <c r="G2849" s="150"/>
      <c r="H2849" s="106"/>
      <c r="I2849" s="106"/>
      <c r="J2849" s="8"/>
      <c r="K2849" s="5"/>
      <c r="L2849" s="8"/>
      <c r="M2849" s="5"/>
    </row>
    <row r="2850" spans="1:13">
      <c r="A2850" s="4"/>
      <c r="B2850" s="106"/>
      <c r="C2850" s="4"/>
      <c r="D2850" s="150"/>
      <c r="E2850" s="106"/>
      <c r="F2850" s="94"/>
      <c r="G2850" s="150"/>
      <c r="H2850" s="106"/>
      <c r="I2850" s="106"/>
      <c r="J2850" s="8"/>
      <c r="K2850" s="5"/>
      <c r="L2850" s="8"/>
      <c r="M2850" s="5"/>
    </row>
    <row r="2851" spans="1:13">
      <c r="A2851" s="4"/>
      <c r="B2851" s="106"/>
      <c r="C2851" s="4"/>
      <c r="D2851" s="150"/>
      <c r="E2851" s="106"/>
      <c r="F2851" s="94"/>
      <c r="G2851" s="150"/>
      <c r="H2851" s="106"/>
      <c r="I2851" s="106"/>
      <c r="J2851" s="8"/>
      <c r="K2851" s="5"/>
      <c r="L2851" s="8"/>
      <c r="M2851" s="5"/>
    </row>
    <row r="2852" spans="1:13">
      <c r="A2852" s="4"/>
      <c r="B2852" s="106"/>
      <c r="C2852" s="4"/>
      <c r="D2852" s="150"/>
      <c r="E2852" s="106"/>
      <c r="F2852" s="94"/>
      <c r="G2852" s="150"/>
      <c r="H2852" s="106"/>
      <c r="I2852" s="106"/>
      <c r="J2852" s="8"/>
      <c r="K2852" s="5"/>
      <c r="L2852" s="8"/>
      <c r="M2852" s="5"/>
    </row>
    <row r="2853" spans="1:13">
      <c r="A2853" s="4"/>
      <c r="B2853" s="106"/>
      <c r="C2853" s="4"/>
      <c r="D2853" s="150"/>
      <c r="E2853" s="106"/>
      <c r="F2853" s="94"/>
      <c r="G2853" s="150"/>
      <c r="H2853" s="106"/>
      <c r="I2853" s="106"/>
      <c r="J2853" s="8"/>
      <c r="K2853" s="5"/>
      <c r="L2853" s="8"/>
      <c r="M2853" s="5"/>
    </row>
    <row r="2854" spans="1:13">
      <c r="A2854" s="4"/>
      <c r="B2854" s="106"/>
      <c r="C2854" s="4"/>
      <c r="D2854" s="150"/>
      <c r="E2854" s="106"/>
      <c r="F2854" s="94"/>
      <c r="G2854" s="150"/>
      <c r="H2854" s="106"/>
      <c r="I2854" s="106"/>
      <c r="J2854" s="8"/>
      <c r="K2854" s="5"/>
      <c r="L2854" s="8"/>
      <c r="M2854" s="5"/>
    </row>
    <row r="2855" spans="1:13">
      <c r="A2855" s="4"/>
      <c r="B2855" s="106"/>
      <c r="C2855" s="4"/>
      <c r="D2855" s="150"/>
      <c r="E2855" s="106"/>
      <c r="F2855" s="94"/>
      <c r="G2855" s="150"/>
      <c r="H2855" s="106"/>
      <c r="I2855" s="106"/>
      <c r="J2855" s="8"/>
      <c r="K2855" s="5"/>
      <c r="L2855" s="8"/>
      <c r="M2855" s="5"/>
    </row>
    <row r="2856" spans="1:13">
      <c r="A2856" s="4"/>
      <c r="B2856" s="106"/>
      <c r="C2856" s="4"/>
      <c r="D2856" s="150"/>
      <c r="E2856" s="106"/>
      <c r="F2856" s="94"/>
      <c r="G2856" s="150"/>
      <c r="H2856" s="106"/>
      <c r="I2856" s="106"/>
      <c r="J2856" s="8"/>
      <c r="K2856" s="5"/>
      <c r="L2856" s="8"/>
      <c r="M2856" s="5"/>
    </row>
    <row r="2857" spans="1:13">
      <c r="A2857" s="4"/>
      <c r="B2857" s="106"/>
      <c r="C2857" s="4"/>
      <c r="D2857" s="150"/>
      <c r="E2857" s="106"/>
      <c r="F2857" s="94"/>
      <c r="G2857" s="150"/>
      <c r="H2857" s="106"/>
      <c r="I2857" s="106"/>
      <c r="J2857" s="8"/>
      <c r="K2857" s="5"/>
      <c r="L2857" s="8"/>
      <c r="M2857" s="5"/>
    </row>
    <row r="2858" spans="1:13">
      <c r="A2858" s="4"/>
      <c r="B2858" s="106"/>
      <c r="C2858" s="4"/>
      <c r="D2858" s="150"/>
      <c r="E2858" s="106"/>
      <c r="F2858" s="94"/>
      <c r="G2858" s="150"/>
      <c r="H2858" s="106"/>
      <c r="I2858" s="106"/>
      <c r="J2858" s="8"/>
      <c r="K2858" s="5"/>
      <c r="L2858" s="8"/>
      <c r="M2858" s="5"/>
    </row>
    <row r="2859" spans="1:13">
      <c r="A2859" s="4"/>
      <c r="B2859" s="106"/>
      <c r="C2859" s="4"/>
      <c r="D2859" s="150"/>
      <c r="E2859" s="106"/>
      <c r="F2859" s="94"/>
      <c r="G2859" s="150"/>
      <c r="H2859" s="106"/>
      <c r="I2859" s="106"/>
      <c r="J2859" s="8"/>
      <c r="K2859" s="5"/>
      <c r="L2859" s="8"/>
      <c r="M2859" s="5"/>
    </row>
    <row r="2860" spans="1:13">
      <c r="A2860" s="4"/>
      <c r="B2860" s="106"/>
      <c r="C2860" s="4"/>
      <c r="D2860" s="150"/>
      <c r="E2860" s="106"/>
      <c r="F2860" s="94"/>
      <c r="G2860" s="150"/>
      <c r="H2860" s="106"/>
      <c r="I2860" s="106"/>
      <c r="J2860" s="8"/>
      <c r="K2860" s="5"/>
      <c r="L2860" s="8"/>
      <c r="M2860" s="5"/>
    </row>
    <row r="2861" spans="1:13">
      <c r="A2861" s="4"/>
      <c r="B2861" s="106"/>
      <c r="C2861" s="4"/>
      <c r="D2861" s="150"/>
      <c r="E2861" s="106"/>
      <c r="F2861" s="94"/>
      <c r="G2861" s="150"/>
      <c r="H2861" s="106"/>
      <c r="I2861" s="106"/>
      <c r="J2861" s="8"/>
      <c r="K2861" s="5"/>
      <c r="L2861" s="8"/>
      <c r="M2861" s="5"/>
    </row>
    <row r="2862" spans="1:13">
      <c r="A2862" s="4"/>
      <c r="B2862" s="106"/>
      <c r="C2862" s="4"/>
      <c r="D2862" s="150"/>
      <c r="E2862" s="106"/>
      <c r="F2862" s="94"/>
      <c r="G2862" s="150"/>
      <c r="H2862" s="106"/>
      <c r="I2862" s="106"/>
      <c r="J2862" s="8"/>
      <c r="K2862" s="5"/>
      <c r="L2862" s="8"/>
      <c r="M2862" s="5"/>
    </row>
    <row r="2863" spans="1:13">
      <c r="A2863" s="4"/>
      <c r="B2863" s="106"/>
      <c r="C2863" s="4"/>
      <c r="D2863" s="150"/>
      <c r="E2863" s="106"/>
      <c r="F2863" s="94"/>
      <c r="G2863" s="150"/>
      <c r="H2863" s="106"/>
      <c r="I2863" s="106"/>
      <c r="J2863" s="8"/>
      <c r="K2863" s="5"/>
      <c r="L2863" s="8"/>
      <c r="M2863" s="5"/>
    </row>
    <row r="2864" spans="1:13">
      <c r="A2864" s="4"/>
      <c r="B2864" s="106"/>
      <c r="C2864" s="4"/>
      <c r="D2864" s="150"/>
      <c r="E2864" s="106"/>
      <c r="F2864" s="94"/>
      <c r="G2864" s="150"/>
      <c r="H2864" s="106"/>
      <c r="I2864" s="106"/>
      <c r="J2864" s="8"/>
      <c r="K2864" s="5"/>
      <c r="L2864" s="8"/>
      <c r="M2864" s="5"/>
    </row>
    <row r="2865" spans="1:13">
      <c r="A2865" s="4"/>
      <c r="B2865" s="106"/>
      <c r="C2865" s="4"/>
      <c r="D2865" s="150"/>
      <c r="E2865" s="106"/>
      <c r="F2865" s="94"/>
      <c r="G2865" s="150"/>
      <c r="H2865" s="106"/>
      <c r="I2865" s="106"/>
      <c r="J2865" s="8"/>
      <c r="K2865" s="5"/>
      <c r="L2865" s="8"/>
      <c r="M2865" s="5"/>
    </row>
    <row r="2866" spans="1:13">
      <c r="A2866" s="4"/>
      <c r="B2866" s="106"/>
      <c r="C2866" s="4"/>
      <c r="D2866" s="150"/>
      <c r="E2866" s="106"/>
      <c r="F2866" s="94"/>
      <c r="G2866" s="150"/>
      <c r="H2866" s="106"/>
      <c r="I2866" s="106"/>
      <c r="J2866" s="8"/>
      <c r="K2866" s="5"/>
      <c r="L2866" s="8"/>
      <c r="M2866" s="5"/>
    </row>
    <row r="2867" spans="1:13">
      <c r="A2867" s="4"/>
      <c r="B2867" s="106"/>
      <c r="C2867" s="4"/>
      <c r="D2867" s="150"/>
      <c r="E2867" s="106"/>
      <c r="F2867" s="94"/>
      <c r="G2867" s="150"/>
      <c r="H2867" s="106"/>
      <c r="I2867" s="106"/>
      <c r="J2867" s="8"/>
      <c r="K2867" s="5"/>
      <c r="L2867" s="8"/>
      <c r="M2867" s="5"/>
    </row>
    <row r="2868" spans="1:13">
      <c r="A2868" s="4"/>
      <c r="B2868" s="106"/>
      <c r="C2868" s="4"/>
      <c r="D2868" s="150"/>
      <c r="E2868" s="106"/>
      <c r="F2868" s="94"/>
      <c r="G2868" s="150"/>
      <c r="H2868" s="106"/>
      <c r="I2868" s="106"/>
      <c r="J2868" s="8"/>
      <c r="K2868" s="5"/>
      <c r="L2868" s="8"/>
      <c r="M2868" s="5"/>
    </row>
    <row r="2869" spans="1:13">
      <c r="A2869" s="4"/>
      <c r="B2869" s="106"/>
      <c r="C2869" s="4"/>
      <c r="D2869" s="150"/>
      <c r="E2869" s="106"/>
      <c r="F2869" s="94"/>
      <c r="G2869" s="150"/>
      <c r="H2869" s="106"/>
      <c r="I2869" s="106"/>
      <c r="J2869" s="8"/>
      <c r="K2869" s="5"/>
      <c r="L2869" s="8"/>
      <c r="M2869" s="5"/>
    </row>
    <row r="2870" spans="1:13">
      <c r="A2870" s="4"/>
      <c r="B2870" s="106"/>
      <c r="C2870" s="4"/>
      <c r="D2870" s="150"/>
      <c r="E2870" s="106"/>
      <c r="F2870" s="94"/>
      <c r="G2870" s="150"/>
      <c r="H2870" s="106"/>
      <c r="I2870" s="106"/>
      <c r="J2870" s="8"/>
      <c r="K2870" s="5"/>
      <c r="L2870" s="8"/>
      <c r="M2870" s="5"/>
    </row>
    <row r="2871" spans="1:13">
      <c r="A2871" s="4"/>
      <c r="B2871" s="106"/>
      <c r="C2871" s="4"/>
      <c r="D2871" s="150"/>
      <c r="E2871" s="106"/>
      <c r="F2871" s="94"/>
      <c r="G2871" s="150"/>
      <c r="H2871" s="106"/>
      <c r="I2871" s="106"/>
      <c r="J2871" s="8"/>
      <c r="K2871" s="5"/>
      <c r="L2871" s="8"/>
      <c r="M2871" s="5"/>
    </row>
    <row r="2872" spans="1:13">
      <c r="A2872" s="4"/>
      <c r="B2872" s="106"/>
      <c r="C2872" s="4"/>
      <c r="D2872" s="150"/>
      <c r="E2872" s="106"/>
      <c r="F2872" s="94"/>
      <c r="G2872" s="150"/>
      <c r="H2872" s="106"/>
      <c r="I2872" s="106"/>
      <c r="J2872" s="8"/>
      <c r="K2872" s="5"/>
      <c r="L2872" s="8"/>
      <c r="M2872" s="5"/>
    </row>
    <row r="2873" spans="1:13">
      <c r="A2873" s="4"/>
      <c r="B2873" s="106"/>
      <c r="C2873" s="4"/>
      <c r="D2873" s="150"/>
      <c r="E2873" s="106"/>
      <c r="F2873" s="94"/>
      <c r="G2873" s="150"/>
      <c r="H2873" s="106"/>
      <c r="I2873" s="106"/>
      <c r="J2873" s="8"/>
      <c r="K2873" s="5"/>
      <c r="L2873" s="8"/>
      <c r="M2873" s="5"/>
    </row>
    <row r="2874" spans="1:13">
      <c r="A2874" s="4"/>
      <c r="B2874" s="106"/>
      <c r="C2874" s="4"/>
      <c r="D2874" s="150"/>
      <c r="E2874" s="106"/>
      <c r="F2874" s="94"/>
      <c r="G2874" s="150"/>
      <c r="H2874" s="106"/>
      <c r="I2874" s="106"/>
      <c r="J2874" s="8"/>
      <c r="K2874" s="5"/>
      <c r="L2874" s="8"/>
      <c r="M2874" s="5"/>
    </row>
    <row r="2875" spans="1:13">
      <c r="A2875" s="4"/>
      <c r="B2875" s="106"/>
      <c r="C2875" s="4"/>
      <c r="D2875" s="150"/>
      <c r="E2875" s="106"/>
      <c r="F2875" s="94"/>
      <c r="G2875" s="150"/>
      <c r="H2875" s="106"/>
      <c r="I2875" s="106"/>
      <c r="J2875" s="8"/>
      <c r="K2875" s="5"/>
      <c r="L2875" s="8"/>
      <c r="M2875" s="5"/>
    </row>
    <row r="2876" spans="1:13">
      <c r="A2876" s="4"/>
      <c r="B2876" s="106"/>
      <c r="C2876" s="4"/>
      <c r="D2876" s="150"/>
      <c r="E2876" s="106"/>
      <c r="F2876" s="94"/>
      <c r="G2876" s="150"/>
      <c r="H2876" s="106"/>
      <c r="I2876" s="106"/>
      <c r="J2876" s="8"/>
      <c r="K2876" s="5"/>
      <c r="L2876" s="8"/>
      <c r="M2876" s="5"/>
    </row>
    <row r="2877" spans="1:13">
      <c r="A2877" s="4"/>
      <c r="B2877" s="106"/>
      <c r="C2877" s="4"/>
      <c r="D2877" s="150"/>
      <c r="E2877" s="106"/>
      <c r="F2877" s="94"/>
      <c r="G2877" s="150"/>
      <c r="H2877" s="106"/>
      <c r="I2877" s="106"/>
      <c r="J2877" s="8"/>
      <c r="K2877" s="5"/>
      <c r="L2877" s="8"/>
      <c r="M2877" s="5"/>
    </row>
    <row r="2878" spans="1:13">
      <c r="A2878" s="4"/>
      <c r="B2878" s="106"/>
      <c r="C2878" s="4"/>
      <c r="D2878" s="150"/>
      <c r="E2878" s="106"/>
      <c r="F2878" s="94"/>
      <c r="G2878" s="150"/>
      <c r="H2878" s="106"/>
      <c r="I2878" s="106"/>
      <c r="J2878" s="8"/>
      <c r="K2878" s="5"/>
      <c r="L2878" s="8"/>
      <c r="M2878" s="5"/>
    </row>
    <row r="2879" spans="1:13">
      <c r="A2879" s="4"/>
      <c r="B2879" s="106"/>
      <c r="C2879" s="4"/>
      <c r="D2879" s="150"/>
      <c r="E2879" s="106"/>
      <c r="F2879" s="94"/>
      <c r="G2879" s="150"/>
      <c r="H2879" s="106"/>
      <c r="I2879" s="106"/>
      <c r="J2879" s="8"/>
      <c r="K2879" s="5"/>
      <c r="L2879" s="8"/>
      <c r="M2879" s="5"/>
    </row>
    <row r="2880" spans="1:13">
      <c r="A2880" s="4"/>
      <c r="B2880" s="106"/>
      <c r="C2880" s="4"/>
      <c r="D2880" s="150"/>
      <c r="E2880" s="106"/>
      <c r="F2880" s="94"/>
      <c r="G2880" s="150"/>
      <c r="H2880" s="106"/>
      <c r="I2880" s="106"/>
      <c r="J2880" s="8"/>
      <c r="K2880" s="5"/>
      <c r="L2880" s="8"/>
      <c r="M2880" s="5"/>
    </row>
    <row r="2881" spans="1:13">
      <c r="A2881" s="4"/>
      <c r="B2881" s="106"/>
      <c r="C2881" s="4"/>
      <c r="D2881" s="150"/>
      <c r="E2881" s="106"/>
      <c r="F2881" s="94"/>
      <c r="G2881" s="150"/>
      <c r="H2881" s="106"/>
      <c r="I2881" s="106"/>
      <c r="J2881" s="8"/>
      <c r="K2881" s="5"/>
      <c r="L2881" s="8"/>
      <c r="M2881" s="5"/>
    </row>
    <row r="2882" spans="1:13">
      <c r="A2882" s="4"/>
      <c r="B2882" s="106"/>
      <c r="C2882" s="4"/>
      <c r="D2882" s="150"/>
      <c r="E2882" s="106"/>
      <c r="F2882" s="94"/>
      <c r="G2882" s="150"/>
      <c r="H2882" s="106"/>
      <c r="I2882" s="106"/>
      <c r="J2882" s="8"/>
      <c r="K2882" s="5"/>
      <c r="L2882" s="8"/>
      <c r="M2882" s="5"/>
    </row>
    <row r="2883" spans="1:13">
      <c r="A2883" s="4"/>
      <c r="B2883" s="106"/>
      <c r="C2883" s="4"/>
      <c r="D2883" s="150"/>
      <c r="E2883" s="106"/>
      <c r="F2883" s="94"/>
      <c r="G2883" s="150"/>
      <c r="H2883" s="106"/>
      <c r="I2883" s="106"/>
      <c r="J2883" s="8"/>
      <c r="K2883" s="5"/>
      <c r="L2883" s="8"/>
      <c r="M2883" s="5"/>
    </row>
    <row r="2884" spans="1:13">
      <c r="A2884" s="4"/>
      <c r="B2884" s="106"/>
      <c r="C2884" s="4"/>
      <c r="D2884" s="150"/>
      <c r="E2884" s="106"/>
      <c r="F2884" s="94"/>
      <c r="G2884" s="150"/>
      <c r="H2884" s="106"/>
      <c r="I2884" s="106"/>
      <c r="J2884" s="8"/>
      <c r="K2884" s="5"/>
      <c r="L2884" s="8"/>
      <c r="M2884" s="5"/>
    </row>
    <row r="2885" spans="1:13">
      <c r="A2885" s="4"/>
      <c r="B2885" s="106"/>
      <c r="C2885" s="4"/>
      <c r="D2885" s="150"/>
      <c r="E2885" s="106"/>
      <c r="F2885" s="94"/>
      <c r="G2885" s="150"/>
      <c r="H2885" s="106"/>
      <c r="I2885" s="106"/>
      <c r="J2885" s="8"/>
      <c r="K2885" s="5"/>
      <c r="L2885" s="8"/>
      <c r="M2885" s="5"/>
    </row>
    <row r="2886" spans="1:13">
      <c r="A2886" s="4"/>
      <c r="B2886" s="106"/>
      <c r="C2886" s="4"/>
      <c r="D2886" s="150"/>
      <c r="E2886" s="106"/>
      <c r="F2886" s="94"/>
      <c r="G2886" s="150"/>
      <c r="H2886" s="106"/>
      <c r="I2886" s="106"/>
      <c r="J2886" s="8"/>
      <c r="K2886" s="5"/>
      <c r="L2886" s="8"/>
      <c r="M2886" s="5"/>
    </row>
    <row r="2887" spans="1:13">
      <c r="A2887" s="4"/>
      <c r="B2887" s="106"/>
      <c r="C2887" s="4"/>
      <c r="D2887" s="150"/>
      <c r="E2887" s="106"/>
      <c r="F2887" s="94"/>
      <c r="G2887" s="150"/>
      <c r="H2887" s="106"/>
      <c r="I2887" s="106"/>
      <c r="J2887" s="8"/>
      <c r="K2887" s="5"/>
      <c r="L2887" s="8"/>
      <c r="M2887" s="5"/>
    </row>
    <row r="2888" spans="1:13">
      <c r="A2888" s="4"/>
      <c r="B2888" s="106"/>
      <c r="C2888" s="4"/>
      <c r="D2888" s="150"/>
      <c r="E2888" s="106"/>
      <c r="F2888" s="94"/>
      <c r="G2888" s="150"/>
      <c r="H2888" s="106"/>
      <c r="I2888" s="106"/>
      <c r="J2888" s="8"/>
      <c r="K2888" s="5"/>
      <c r="L2888" s="8"/>
      <c r="M2888" s="5"/>
    </row>
    <row r="2889" spans="1:13">
      <c r="A2889" s="4"/>
      <c r="B2889" s="106"/>
      <c r="C2889" s="4"/>
      <c r="D2889" s="150"/>
      <c r="E2889" s="106"/>
      <c r="F2889" s="94"/>
      <c r="G2889" s="150"/>
      <c r="H2889" s="106"/>
      <c r="I2889" s="106"/>
      <c r="J2889" s="8"/>
      <c r="K2889" s="5"/>
      <c r="L2889" s="8"/>
      <c r="M2889" s="5"/>
    </row>
    <row r="2890" spans="1:13">
      <c r="A2890" s="4"/>
      <c r="B2890" s="106"/>
      <c r="C2890" s="4"/>
      <c r="D2890" s="150"/>
      <c r="E2890" s="106"/>
      <c r="F2890" s="94"/>
      <c r="G2890" s="150"/>
      <c r="H2890" s="106"/>
      <c r="I2890" s="106"/>
      <c r="J2890" s="8"/>
      <c r="K2890" s="5"/>
      <c r="L2890" s="8"/>
      <c r="M2890" s="5"/>
    </row>
    <row r="2891" spans="1:13">
      <c r="A2891" s="4"/>
      <c r="B2891" s="106"/>
      <c r="C2891" s="4"/>
      <c r="D2891" s="150"/>
      <c r="E2891" s="106"/>
      <c r="F2891" s="94"/>
      <c r="G2891" s="150"/>
      <c r="H2891" s="106"/>
      <c r="I2891" s="106"/>
      <c r="J2891" s="8"/>
      <c r="K2891" s="5"/>
      <c r="L2891" s="8"/>
      <c r="M2891" s="5"/>
    </row>
    <row r="2892" spans="1:13">
      <c r="A2892" s="4"/>
      <c r="B2892" s="106"/>
      <c r="C2892" s="4"/>
      <c r="D2892" s="150"/>
      <c r="E2892" s="106"/>
      <c r="F2892" s="94"/>
      <c r="G2892" s="150"/>
      <c r="H2892" s="106"/>
      <c r="I2892" s="106"/>
      <c r="J2892" s="8"/>
      <c r="K2892" s="5"/>
      <c r="L2892" s="8"/>
      <c r="M2892" s="5"/>
    </row>
    <row r="2893" spans="1:13">
      <c r="A2893" s="4"/>
      <c r="B2893" s="106"/>
      <c r="C2893" s="4"/>
      <c r="D2893" s="150"/>
      <c r="E2893" s="106"/>
      <c r="F2893" s="94"/>
      <c r="G2893" s="150"/>
      <c r="H2893" s="106"/>
      <c r="I2893" s="106"/>
      <c r="J2893" s="8"/>
      <c r="K2893" s="5"/>
      <c r="L2893" s="8"/>
      <c r="M2893" s="5"/>
    </row>
    <row r="2894" spans="1:13">
      <c r="A2894" s="4"/>
      <c r="B2894" s="106"/>
      <c r="C2894" s="4"/>
      <c r="D2894" s="150"/>
      <c r="E2894" s="106"/>
      <c r="F2894" s="94"/>
      <c r="G2894" s="150"/>
      <c r="H2894" s="106"/>
      <c r="I2894" s="106"/>
      <c r="J2894" s="8"/>
      <c r="K2894" s="5"/>
      <c r="L2894" s="8"/>
      <c r="M2894" s="5"/>
    </row>
    <row r="2895" spans="1:13">
      <c r="A2895" s="4"/>
      <c r="B2895" s="106"/>
      <c r="C2895" s="4"/>
      <c r="D2895" s="150"/>
      <c r="E2895" s="106"/>
      <c r="F2895" s="94"/>
      <c r="G2895" s="150"/>
      <c r="H2895" s="106"/>
      <c r="I2895" s="106"/>
      <c r="J2895" s="8"/>
      <c r="K2895" s="5"/>
      <c r="L2895" s="8"/>
      <c r="M2895" s="5"/>
    </row>
    <row r="2896" spans="1:13">
      <c r="A2896" s="4"/>
      <c r="B2896" s="106"/>
      <c r="C2896" s="4"/>
      <c r="D2896" s="150"/>
      <c r="E2896" s="106"/>
      <c r="F2896" s="94"/>
      <c r="G2896" s="150"/>
      <c r="H2896" s="106"/>
      <c r="I2896" s="106"/>
      <c r="J2896" s="8"/>
      <c r="K2896" s="5"/>
      <c r="L2896" s="8"/>
      <c r="M2896" s="5"/>
    </row>
    <row r="2897" spans="1:13">
      <c r="A2897" s="4"/>
      <c r="B2897" s="106"/>
      <c r="C2897" s="4"/>
      <c r="D2897" s="150"/>
      <c r="E2897" s="106"/>
      <c r="F2897" s="94"/>
      <c r="G2897" s="150"/>
      <c r="H2897" s="106"/>
      <c r="I2897" s="106"/>
      <c r="J2897" s="8"/>
      <c r="K2897" s="5"/>
      <c r="L2897" s="8"/>
      <c r="M2897" s="5"/>
    </row>
    <row r="2898" spans="1:13">
      <c r="A2898" s="4"/>
      <c r="B2898" s="106"/>
      <c r="C2898" s="4"/>
      <c r="D2898" s="150"/>
      <c r="E2898" s="106"/>
      <c r="F2898" s="94"/>
      <c r="G2898" s="150"/>
      <c r="H2898" s="106"/>
      <c r="I2898" s="106"/>
      <c r="J2898" s="8"/>
      <c r="K2898" s="5"/>
      <c r="L2898" s="8"/>
      <c r="M2898" s="5"/>
    </row>
    <row r="2899" spans="1:13">
      <c r="A2899" s="4"/>
      <c r="B2899" s="106"/>
      <c r="C2899" s="4"/>
      <c r="D2899" s="150"/>
      <c r="E2899" s="106"/>
      <c r="F2899" s="94"/>
      <c r="G2899" s="150"/>
      <c r="H2899" s="106"/>
      <c r="I2899" s="106"/>
      <c r="J2899" s="8"/>
      <c r="K2899" s="5"/>
      <c r="L2899" s="8"/>
      <c r="M2899" s="5"/>
    </row>
    <row r="2900" spans="1:13">
      <c r="A2900" s="4"/>
      <c r="B2900" s="106"/>
      <c r="C2900" s="4"/>
      <c r="D2900" s="150"/>
      <c r="E2900" s="106"/>
      <c r="F2900" s="94"/>
      <c r="G2900" s="150"/>
      <c r="H2900" s="106"/>
      <c r="I2900" s="106"/>
      <c r="J2900" s="8"/>
      <c r="K2900" s="5"/>
      <c r="L2900" s="8"/>
      <c r="M2900" s="5"/>
    </row>
    <row r="2901" spans="1:13">
      <c r="A2901" s="4"/>
      <c r="B2901" s="106"/>
      <c r="C2901" s="4"/>
      <c r="D2901" s="150"/>
      <c r="E2901" s="106"/>
      <c r="F2901" s="94"/>
      <c r="G2901" s="150"/>
      <c r="H2901" s="106"/>
      <c r="I2901" s="106"/>
      <c r="J2901" s="8"/>
      <c r="K2901" s="5"/>
      <c r="L2901" s="8"/>
      <c r="M2901" s="5"/>
    </row>
    <row r="2902" spans="1:13">
      <c r="A2902" s="4"/>
      <c r="B2902" s="106"/>
      <c r="C2902" s="4"/>
      <c r="D2902" s="150"/>
      <c r="E2902" s="106"/>
      <c r="F2902" s="94"/>
      <c r="G2902" s="150"/>
      <c r="H2902" s="106"/>
      <c r="I2902" s="106"/>
      <c r="J2902" s="8"/>
      <c r="K2902" s="5"/>
      <c r="L2902" s="8"/>
      <c r="M2902" s="5"/>
    </row>
    <row r="2903" spans="1:13">
      <c r="A2903" s="4"/>
      <c r="B2903" s="106"/>
      <c r="C2903" s="4"/>
      <c r="D2903" s="150"/>
      <c r="E2903" s="106"/>
      <c r="F2903" s="94"/>
      <c r="G2903" s="150"/>
      <c r="H2903" s="106"/>
      <c r="I2903" s="106"/>
      <c r="J2903" s="8"/>
      <c r="K2903" s="5"/>
      <c r="L2903" s="8"/>
      <c r="M2903" s="5"/>
    </row>
    <row r="2904" spans="1:13">
      <c r="A2904" s="4"/>
      <c r="B2904" s="106"/>
      <c r="C2904" s="4"/>
      <c r="D2904" s="150"/>
      <c r="E2904" s="106"/>
      <c r="F2904" s="94"/>
      <c r="G2904" s="150"/>
      <c r="H2904" s="106"/>
      <c r="I2904" s="106"/>
      <c r="J2904" s="8"/>
      <c r="K2904" s="5"/>
      <c r="L2904" s="8"/>
      <c r="M2904" s="5"/>
    </row>
    <row r="2905" spans="1:13">
      <c r="A2905" s="4"/>
      <c r="B2905" s="106"/>
      <c r="C2905" s="4"/>
      <c r="D2905" s="150"/>
      <c r="E2905" s="106"/>
      <c r="F2905" s="94"/>
      <c r="G2905" s="150"/>
      <c r="H2905" s="106"/>
      <c r="I2905" s="106"/>
      <c r="J2905" s="8"/>
      <c r="K2905" s="5"/>
      <c r="L2905" s="8"/>
      <c r="M2905" s="5"/>
    </row>
    <row r="2906" spans="1:13">
      <c r="A2906" s="4"/>
      <c r="B2906" s="106"/>
      <c r="C2906" s="4"/>
      <c r="D2906" s="150"/>
      <c r="E2906" s="106"/>
      <c r="F2906" s="94"/>
      <c r="G2906" s="150"/>
      <c r="H2906" s="106"/>
      <c r="I2906" s="106"/>
      <c r="J2906" s="8"/>
      <c r="K2906" s="5"/>
      <c r="L2906" s="8"/>
      <c r="M2906" s="5"/>
    </row>
    <row r="2907" spans="1:13">
      <c r="A2907" s="4"/>
      <c r="B2907" s="106"/>
      <c r="C2907" s="4"/>
      <c r="D2907" s="150"/>
      <c r="E2907" s="106"/>
      <c r="F2907" s="94"/>
      <c r="G2907" s="150"/>
      <c r="H2907" s="106"/>
      <c r="I2907" s="106"/>
      <c r="J2907" s="8"/>
      <c r="K2907" s="5"/>
      <c r="L2907" s="8"/>
      <c r="M2907" s="5"/>
    </row>
    <row r="2908" spans="1:13">
      <c r="A2908" s="4"/>
      <c r="B2908" s="106"/>
      <c r="C2908" s="4"/>
      <c r="D2908" s="150"/>
      <c r="E2908" s="106"/>
      <c r="F2908" s="94"/>
      <c r="G2908" s="150"/>
      <c r="H2908" s="106"/>
      <c r="I2908" s="106"/>
      <c r="J2908" s="8"/>
      <c r="K2908" s="5"/>
      <c r="L2908" s="8"/>
      <c r="M2908" s="5"/>
    </row>
    <row r="2909" spans="1:13">
      <c r="A2909" s="4"/>
      <c r="B2909" s="106"/>
      <c r="C2909" s="4"/>
      <c r="D2909" s="150"/>
      <c r="E2909" s="106"/>
      <c r="F2909" s="94"/>
      <c r="G2909" s="150"/>
      <c r="H2909" s="106"/>
      <c r="I2909" s="106"/>
      <c r="J2909" s="8"/>
      <c r="K2909" s="5"/>
      <c r="L2909" s="8"/>
      <c r="M2909" s="5"/>
    </row>
    <row r="2910" spans="1:13">
      <c r="A2910" s="4"/>
      <c r="B2910" s="106"/>
      <c r="C2910" s="4"/>
      <c r="D2910" s="150"/>
      <c r="E2910" s="106"/>
      <c r="F2910" s="94"/>
      <c r="G2910" s="150"/>
      <c r="H2910" s="106"/>
      <c r="I2910" s="106"/>
      <c r="J2910" s="8"/>
      <c r="K2910" s="5"/>
      <c r="L2910" s="8"/>
      <c r="M2910" s="5"/>
    </row>
    <row r="2911" spans="1:13">
      <c r="A2911" s="4"/>
      <c r="B2911" s="106"/>
      <c r="C2911" s="4"/>
      <c r="D2911" s="150"/>
      <c r="E2911" s="106"/>
      <c r="F2911" s="94"/>
      <c r="G2911" s="150"/>
      <c r="H2911" s="106"/>
      <c r="I2911" s="106"/>
      <c r="J2911" s="8"/>
      <c r="K2911" s="5"/>
      <c r="L2911" s="8"/>
      <c r="M2911" s="5"/>
    </row>
    <row r="2912" spans="1:13">
      <c r="A2912" s="4"/>
      <c r="B2912" s="106"/>
      <c r="C2912" s="4"/>
      <c r="D2912" s="150"/>
      <c r="E2912" s="106"/>
      <c r="F2912" s="94"/>
      <c r="G2912" s="150"/>
      <c r="H2912" s="106"/>
      <c r="I2912" s="106"/>
      <c r="J2912" s="8"/>
      <c r="K2912" s="5"/>
      <c r="L2912" s="8"/>
      <c r="M2912" s="5"/>
    </row>
    <row r="2913" spans="1:13">
      <c r="A2913" s="4"/>
      <c r="B2913" s="106"/>
      <c r="C2913" s="4"/>
      <c r="D2913" s="150"/>
      <c r="E2913" s="106"/>
      <c r="F2913" s="94"/>
      <c r="G2913" s="150"/>
      <c r="H2913" s="106"/>
      <c r="I2913" s="106"/>
      <c r="J2913" s="8"/>
      <c r="K2913" s="5"/>
      <c r="L2913" s="8"/>
      <c r="M2913" s="5"/>
    </row>
    <row r="2914" spans="1:13">
      <c r="A2914" s="4"/>
      <c r="B2914" s="106"/>
      <c r="C2914" s="4"/>
      <c r="D2914" s="150"/>
      <c r="E2914" s="106"/>
      <c r="F2914" s="94"/>
      <c r="G2914" s="150"/>
      <c r="H2914" s="106"/>
      <c r="I2914" s="106"/>
      <c r="J2914" s="8"/>
      <c r="K2914" s="5"/>
      <c r="L2914" s="8"/>
      <c r="M2914" s="5"/>
    </row>
    <row r="2915" spans="1:13">
      <c r="A2915" s="4"/>
      <c r="B2915" s="106"/>
      <c r="C2915" s="4"/>
      <c r="D2915" s="150"/>
      <c r="E2915" s="106"/>
      <c r="F2915" s="94"/>
      <c r="G2915" s="150"/>
      <c r="H2915" s="106"/>
      <c r="I2915" s="106"/>
      <c r="J2915" s="8"/>
      <c r="K2915" s="5"/>
      <c r="L2915" s="8"/>
      <c r="M2915" s="5"/>
    </row>
    <row r="2916" spans="1:13">
      <c r="A2916" s="4"/>
      <c r="B2916" s="106"/>
      <c r="C2916" s="4"/>
      <c r="D2916" s="150"/>
      <c r="E2916" s="106"/>
      <c r="F2916" s="94"/>
      <c r="G2916" s="150"/>
      <c r="H2916" s="106"/>
      <c r="I2916" s="106"/>
      <c r="J2916" s="8"/>
      <c r="K2916" s="5"/>
      <c r="L2916" s="8"/>
      <c r="M2916" s="5"/>
    </row>
    <row r="2917" spans="1:13">
      <c r="A2917" s="4"/>
      <c r="B2917" s="106"/>
      <c r="C2917" s="4"/>
      <c r="D2917" s="150"/>
      <c r="E2917" s="106"/>
      <c r="F2917" s="94"/>
      <c r="G2917" s="150"/>
      <c r="H2917" s="106"/>
      <c r="I2917" s="106"/>
      <c r="J2917" s="8"/>
      <c r="K2917" s="5"/>
      <c r="L2917" s="8"/>
      <c r="M2917" s="5"/>
    </row>
    <row r="2918" spans="1:13">
      <c r="A2918" s="4"/>
      <c r="B2918" s="106"/>
      <c r="C2918" s="4"/>
      <c r="D2918" s="150"/>
      <c r="E2918" s="106"/>
      <c r="F2918" s="94"/>
      <c r="G2918" s="150"/>
      <c r="H2918" s="106"/>
      <c r="I2918" s="106"/>
      <c r="J2918" s="8"/>
      <c r="K2918" s="5"/>
      <c r="L2918" s="8"/>
      <c r="M2918" s="5"/>
    </row>
    <row r="2919" spans="1:13">
      <c r="A2919" s="4"/>
      <c r="B2919" s="106"/>
      <c r="C2919" s="4"/>
      <c r="D2919" s="150"/>
      <c r="E2919" s="106"/>
      <c r="F2919" s="94"/>
      <c r="G2919" s="150"/>
      <c r="H2919" s="106"/>
      <c r="I2919" s="106"/>
      <c r="J2919" s="8"/>
      <c r="K2919" s="5"/>
      <c r="L2919" s="8"/>
      <c r="M2919" s="5"/>
    </row>
    <row r="2920" spans="1:13">
      <c r="A2920" s="4"/>
      <c r="B2920" s="106"/>
      <c r="C2920" s="4"/>
      <c r="D2920" s="150"/>
      <c r="E2920" s="106"/>
      <c r="F2920" s="94"/>
      <c r="G2920" s="150"/>
      <c r="H2920" s="106"/>
      <c r="I2920" s="106"/>
      <c r="J2920" s="8"/>
      <c r="K2920" s="5"/>
      <c r="L2920" s="8"/>
      <c r="M2920" s="5"/>
    </row>
    <row r="2921" spans="1:13">
      <c r="A2921" s="4"/>
      <c r="B2921" s="106"/>
      <c r="C2921" s="4"/>
      <c r="D2921" s="150"/>
      <c r="E2921" s="106"/>
      <c r="F2921" s="94"/>
      <c r="G2921" s="150"/>
      <c r="H2921" s="106"/>
      <c r="I2921" s="106"/>
      <c r="J2921" s="8"/>
      <c r="K2921" s="5"/>
      <c r="L2921" s="8"/>
      <c r="M2921" s="5"/>
    </row>
    <row r="2922" spans="1:13">
      <c r="A2922" s="4"/>
      <c r="B2922" s="106"/>
      <c r="C2922" s="4"/>
      <c r="D2922" s="150"/>
      <c r="E2922" s="106"/>
      <c r="F2922" s="94"/>
      <c r="G2922" s="150"/>
      <c r="H2922" s="106"/>
      <c r="I2922" s="106"/>
      <c r="J2922" s="8"/>
      <c r="K2922" s="5"/>
      <c r="L2922" s="8"/>
      <c r="M2922" s="5"/>
    </row>
    <row r="2923" spans="1:13">
      <c r="A2923" s="4"/>
      <c r="B2923" s="106"/>
      <c r="C2923" s="4"/>
      <c r="D2923" s="150"/>
      <c r="E2923" s="106"/>
      <c r="F2923" s="94"/>
      <c r="G2923" s="150"/>
      <c r="H2923" s="106"/>
      <c r="I2923" s="106"/>
      <c r="J2923" s="8"/>
      <c r="K2923" s="5"/>
      <c r="L2923" s="8"/>
      <c r="M2923" s="5"/>
    </row>
    <row r="2924" spans="1:13">
      <c r="A2924" s="4"/>
      <c r="B2924" s="106"/>
      <c r="C2924" s="4"/>
      <c r="D2924" s="150"/>
      <c r="E2924" s="106"/>
      <c r="F2924" s="94"/>
      <c r="G2924" s="150"/>
      <c r="H2924" s="106"/>
      <c r="I2924" s="106"/>
      <c r="J2924" s="8"/>
      <c r="K2924" s="5"/>
      <c r="L2924" s="8"/>
      <c r="M2924" s="5"/>
    </row>
    <row r="2925" spans="1:13">
      <c r="A2925" s="4"/>
      <c r="B2925" s="106"/>
      <c r="C2925" s="4"/>
      <c r="D2925" s="150"/>
      <c r="E2925" s="106"/>
      <c r="F2925" s="94"/>
      <c r="G2925" s="150"/>
      <c r="H2925" s="106"/>
      <c r="I2925" s="106"/>
      <c r="J2925" s="8"/>
      <c r="K2925" s="5"/>
      <c r="L2925" s="8"/>
      <c r="M2925" s="5"/>
    </row>
    <row r="2926" spans="1:13">
      <c r="A2926" s="4"/>
      <c r="B2926" s="106"/>
      <c r="C2926" s="4"/>
      <c r="D2926" s="150"/>
      <c r="E2926" s="106"/>
      <c r="F2926" s="94"/>
      <c r="G2926" s="150"/>
      <c r="H2926" s="106"/>
      <c r="I2926" s="106"/>
      <c r="J2926" s="8"/>
      <c r="K2926" s="5"/>
      <c r="L2926" s="8"/>
      <c r="M2926" s="5"/>
    </row>
    <row r="2927" spans="1:13">
      <c r="A2927" s="4"/>
      <c r="B2927" s="106"/>
      <c r="C2927" s="4"/>
      <c r="D2927" s="150"/>
      <c r="E2927" s="106"/>
      <c r="F2927" s="94"/>
      <c r="G2927" s="150"/>
      <c r="H2927" s="106"/>
      <c r="I2927" s="106"/>
      <c r="J2927" s="8"/>
      <c r="K2927" s="5"/>
      <c r="L2927" s="8"/>
      <c r="M2927" s="5"/>
    </row>
    <row r="2928" spans="1:13">
      <c r="A2928" s="4"/>
      <c r="B2928" s="106"/>
      <c r="C2928" s="4"/>
      <c r="D2928" s="150"/>
      <c r="E2928" s="106"/>
      <c r="F2928" s="94"/>
      <c r="G2928" s="150"/>
      <c r="H2928" s="106"/>
      <c r="I2928" s="106"/>
      <c r="J2928" s="8"/>
      <c r="K2928" s="5"/>
      <c r="L2928" s="8"/>
      <c r="M2928" s="5"/>
    </row>
    <row r="2929" spans="1:13">
      <c r="A2929" s="4"/>
      <c r="B2929" s="106"/>
      <c r="C2929" s="4"/>
      <c r="D2929" s="150"/>
      <c r="E2929" s="106"/>
      <c r="F2929" s="94"/>
      <c r="G2929" s="150"/>
      <c r="H2929" s="106"/>
      <c r="I2929" s="106"/>
      <c r="J2929" s="8"/>
      <c r="K2929" s="5"/>
      <c r="L2929" s="8"/>
      <c r="M2929" s="5"/>
    </row>
    <row r="2930" spans="1:13">
      <c r="A2930" s="4"/>
      <c r="B2930" s="106"/>
      <c r="C2930" s="4"/>
      <c r="D2930" s="150"/>
      <c r="E2930" s="106"/>
      <c r="F2930" s="94"/>
      <c r="G2930" s="150"/>
      <c r="H2930" s="106"/>
      <c r="I2930" s="106"/>
      <c r="J2930" s="8"/>
      <c r="K2930" s="5"/>
      <c r="L2930" s="8"/>
      <c r="M2930" s="5"/>
    </row>
    <row r="2931" spans="1:13">
      <c r="A2931" s="4"/>
      <c r="B2931" s="106"/>
      <c r="C2931" s="4"/>
      <c r="D2931" s="150"/>
      <c r="E2931" s="106"/>
      <c r="F2931" s="94"/>
      <c r="G2931" s="150"/>
      <c r="H2931" s="106"/>
      <c r="I2931" s="106"/>
      <c r="J2931" s="8"/>
      <c r="K2931" s="5"/>
      <c r="L2931" s="8"/>
      <c r="M2931" s="5"/>
    </row>
    <row r="2932" spans="1:13">
      <c r="A2932" s="4"/>
      <c r="B2932" s="106"/>
      <c r="C2932" s="4"/>
      <c r="D2932" s="150"/>
      <c r="E2932" s="106"/>
      <c r="F2932" s="94"/>
      <c r="G2932" s="150"/>
      <c r="H2932" s="106"/>
      <c r="I2932" s="106"/>
      <c r="J2932" s="8"/>
      <c r="K2932" s="5"/>
      <c r="L2932" s="8"/>
      <c r="M2932" s="5"/>
    </row>
    <row r="2933" spans="1:13">
      <c r="A2933" s="4"/>
      <c r="B2933" s="106"/>
      <c r="C2933" s="4"/>
      <c r="D2933" s="150"/>
      <c r="E2933" s="106"/>
      <c r="F2933" s="94"/>
      <c r="G2933" s="150"/>
      <c r="H2933" s="106"/>
      <c r="I2933" s="106"/>
      <c r="J2933" s="8"/>
      <c r="K2933" s="5"/>
      <c r="L2933" s="8"/>
      <c r="M2933" s="5"/>
    </row>
    <row r="2934" spans="1:13">
      <c r="A2934" s="4"/>
      <c r="B2934" s="106"/>
      <c r="C2934" s="4"/>
      <c r="D2934" s="150"/>
      <c r="E2934" s="106"/>
      <c r="F2934" s="94"/>
      <c r="G2934" s="150"/>
      <c r="H2934" s="106"/>
      <c r="I2934" s="106"/>
      <c r="J2934" s="8"/>
      <c r="K2934" s="5"/>
      <c r="L2934" s="8"/>
      <c r="M2934" s="5"/>
    </row>
    <row r="2935" spans="1:13">
      <c r="A2935" s="4"/>
      <c r="B2935" s="106"/>
      <c r="C2935" s="4"/>
      <c r="D2935" s="150"/>
      <c r="E2935" s="106"/>
      <c r="F2935" s="94"/>
      <c r="G2935" s="150"/>
      <c r="H2935" s="106"/>
      <c r="I2935" s="106"/>
      <c r="J2935" s="8"/>
      <c r="K2935" s="5"/>
      <c r="L2935" s="8"/>
      <c r="M2935" s="5"/>
    </row>
    <row r="2936" spans="1:13">
      <c r="A2936" s="4"/>
      <c r="B2936" s="106"/>
      <c r="C2936" s="4"/>
      <c r="D2936" s="150"/>
      <c r="E2936" s="106"/>
      <c r="F2936" s="94"/>
      <c r="G2936" s="150"/>
      <c r="H2936" s="106"/>
      <c r="I2936" s="106"/>
      <c r="J2936" s="8"/>
      <c r="K2936" s="5"/>
      <c r="L2936" s="8"/>
      <c r="M2936" s="5"/>
    </row>
    <row r="2937" spans="1:13">
      <c r="A2937" s="4"/>
      <c r="B2937" s="106"/>
      <c r="C2937" s="4"/>
      <c r="D2937" s="150"/>
      <c r="E2937" s="106"/>
      <c r="F2937" s="94"/>
      <c r="G2937" s="150"/>
      <c r="H2937" s="106"/>
      <c r="I2937" s="106"/>
      <c r="J2937" s="8"/>
      <c r="K2937" s="5"/>
      <c r="L2937" s="8"/>
      <c r="M2937" s="5"/>
    </row>
    <row r="2938" spans="1:13">
      <c r="A2938" s="4"/>
      <c r="B2938" s="106"/>
      <c r="C2938" s="4"/>
      <c r="D2938" s="150"/>
      <c r="E2938" s="106"/>
      <c r="F2938" s="94"/>
      <c r="G2938" s="150"/>
      <c r="H2938" s="106"/>
      <c r="I2938" s="106"/>
      <c r="J2938" s="8"/>
      <c r="K2938" s="5"/>
      <c r="L2938" s="8"/>
      <c r="M2938" s="5"/>
    </row>
    <row r="2939" spans="1:13">
      <c r="A2939" s="4"/>
      <c r="B2939" s="106"/>
      <c r="C2939" s="4"/>
      <c r="D2939" s="150"/>
      <c r="E2939" s="106"/>
      <c r="F2939" s="94"/>
      <c r="G2939" s="150"/>
      <c r="H2939" s="106"/>
      <c r="I2939" s="106"/>
      <c r="J2939" s="8"/>
      <c r="K2939" s="5"/>
      <c r="L2939" s="8"/>
      <c r="M2939" s="5"/>
    </row>
    <row r="2940" spans="1:13">
      <c r="A2940" s="4"/>
      <c r="B2940" s="106"/>
      <c r="C2940" s="4"/>
      <c r="D2940" s="150"/>
      <c r="E2940" s="106"/>
      <c r="F2940" s="94"/>
      <c r="G2940" s="150"/>
      <c r="H2940" s="106"/>
      <c r="I2940" s="106"/>
      <c r="J2940" s="8"/>
      <c r="K2940" s="5"/>
      <c r="L2940" s="8"/>
      <c r="M2940" s="5"/>
    </row>
    <row r="2941" spans="1:13">
      <c r="A2941" s="4"/>
      <c r="B2941" s="106"/>
      <c r="C2941" s="4"/>
      <c r="D2941" s="150"/>
      <c r="E2941" s="106"/>
      <c r="F2941" s="94"/>
      <c r="G2941" s="150"/>
      <c r="H2941" s="106"/>
      <c r="I2941" s="106"/>
      <c r="J2941" s="8"/>
      <c r="K2941" s="5"/>
      <c r="L2941" s="8"/>
      <c r="M2941" s="5"/>
    </row>
    <row r="2942" spans="1:13">
      <c r="A2942" s="4"/>
      <c r="B2942" s="106"/>
      <c r="C2942" s="4"/>
      <c r="D2942" s="150"/>
      <c r="E2942" s="106"/>
      <c r="F2942" s="94"/>
      <c r="G2942" s="150"/>
      <c r="H2942" s="106"/>
      <c r="I2942" s="106"/>
      <c r="J2942" s="8"/>
      <c r="K2942" s="5"/>
      <c r="L2942" s="8"/>
      <c r="M2942" s="5"/>
    </row>
    <row r="2943" spans="1:13">
      <c r="A2943" s="4"/>
      <c r="B2943" s="106"/>
      <c r="C2943" s="4"/>
      <c r="D2943" s="150"/>
      <c r="E2943" s="106"/>
      <c r="F2943" s="94"/>
      <c r="G2943" s="150"/>
      <c r="H2943" s="106"/>
      <c r="I2943" s="106"/>
      <c r="J2943" s="8"/>
      <c r="K2943" s="5"/>
      <c r="L2943" s="8"/>
      <c r="M2943" s="5"/>
    </row>
    <row r="2944" spans="1:13">
      <c r="A2944" s="4"/>
      <c r="B2944" s="106"/>
      <c r="C2944" s="4"/>
      <c r="D2944" s="150"/>
      <c r="E2944" s="106"/>
      <c r="F2944" s="94"/>
      <c r="G2944" s="150"/>
      <c r="H2944" s="106"/>
      <c r="I2944" s="106"/>
      <c r="J2944" s="8"/>
      <c r="K2944" s="5"/>
      <c r="L2944" s="8"/>
      <c r="M2944" s="5"/>
    </row>
    <row r="2945" spans="1:13">
      <c r="A2945" s="4"/>
      <c r="B2945" s="106"/>
      <c r="C2945" s="4"/>
      <c r="D2945" s="150"/>
      <c r="E2945" s="106"/>
      <c r="F2945" s="94"/>
      <c r="G2945" s="150"/>
      <c r="H2945" s="106"/>
      <c r="I2945" s="106"/>
      <c r="J2945" s="8"/>
      <c r="K2945" s="5"/>
      <c r="L2945" s="8"/>
      <c r="M2945" s="5"/>
    </row>
    <row r="2946" spans="1:13">
      <c r="A2946" s="4"/>
      <c r="B2946" s="106"/>
      <c r="C2946" s="4"/>
      <c r="D2946" s="150"/>
      <c r="E2946" s="106"/>
      <c r="F2946" s="94"/>
      <c r="G2946" s="150"/>
      <c r="H2946" s="106"/>
      <c r="I2946" s="106"/>
      <c r="J2946" s="8"/>
      <c r="K2946" s="5"/>
      <c r="L2946" s="8"/>
      <c r="M2946" s="5"/>
    </row>
    <row r="2947" spans="1:13">
      <c r="A2947" s="4"/>
      <c r="B2947" s="106"/>
      <c r="C2947" s="4"/>
      <c r="D2947" s="150"/>
      <c r="E2947" s="106"/>
      <c r="F2947" s="94"/>
      <c r="G2947" s="150"/>
      <c r="H2947" s="106"/>
      <c r="I2947" s="106"/>
      <c r="J2947" s="8"/>
      <c r="K2947" s="5"/>
      <c r="L2947" s="8"/>
      <c r="M2947" s="5"/>
    </row>
    <row r="2948" spans="1:13">
      <c r="A2948" s="4"/>
      <c r="B2948" s="106"/>
      <c r="C2948" s="4"/>
      <c r="D2948" s="150"/>
      <c r="E2948" s="106"/>
      <c r="F2948" s="94"/>
      <c r="G2948" s="150"/>
      <c r="H2948" s="106"/>
      <c r="I2948" s="106"/>
      <c r="J2948" s="8"/>
      <c r="K2948" s="5"/>
      <c r="L2948" s="8"/>
      <c r="M2948" s="5"/>
    </row>
    <row r="2949" spans="1:13">
      <c r="A2949" s="4"/>
      <c r="B2949" s="106"/>
      <c r="C2949" s="4"/>
      <c r="D2949" s="150"/>
      <c r="E2949" s="106"/>
      <c r="F2949" s="94"/>
      <c r="G2949" s="150"/>
      <c r="H2949" s="106"/>
      <c r="I2949" s="106"/>
      <c r="J2949" s="8"/>
      <c r="K2949" s="5"/>
      <c r="L2949" s="8"/>
      <c r="M2949" s="5"/>
    </row>
    <row r="2950" spans="1:13">
      <c r="A2950" s="4"/>
      <c r="B2950" s="106"/>
      <c r="C2950" s="4"/>
      <c r="D2950" s="150"/>
      <c r="E2950" s="106"/>
      <c r="F2950" s="94"/>
      <c r="G2950" s="150"/>
      <c r="H2950" s="106"/>
      <c r="I2950" s="106"/>
      <c r="J2950" s="8"/>
      <c r="K2950" s="5"/>
      <c r="L2950" s="8"/>
      <c r="M2950" s="5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11B250-9A72-475C-81B5-9780387E8206}">
  <dimension ref="A1:AX271"/>
  <sheetViews>
    <sheetView showGridLines="0" zoomScale="90" zoomScaleNormal="90" workbookViewId="0">
      <pane xSplit="1" ySplit="7" topLeftCell="B8" activePane="bottomRight" state="frozen"/>
      <selection pane="topRight" activeCell="B1" sqref="B1"/>
      <selection pane="bottomLeft" activeCell="A6" sqref="A6"/>
      <selection pane="bottomRight" activeCell="E3" sqref="E3"/>
    </sheetView>
  </sheetViews>
  <sheetFormatPr baseColWidth="10" defaultRowHeight="13.2" outlineLevelRow="1"/>
  <cols>
    <col min="1" max="1" width="15.77734375" style="186" customWidth="1"/>
    <col min="2" max="2" width="3.109375" style="186" customWidth="1"/>
    <col min="3" max="9" width="11.5546875" style="129"/>
    <col min="10" max="50" width="11.5546875" style="154"/>
    <col min="51" max="16384" width="11.5546875" style="111"/>
  </cols>
  <sheetData>
    <row r="1" spans="1:50">
      <c r="A1" s="153" t="s">
        <v>265</v>
      </c>
      <c r="B1" s="183"/>
      <c r="C1" s="82" t="s">
        <v>266</v>
      </c>
      <c r="D1" s="119"/>
      <c r="E1" s="119"/>
      <c r="F1" s="119"/>
      <c r="G1" s="119"/>
      <c r="H1" s="119"/>
      <c r="I1" s="119"/>
      <c r="J1" s="63"/>
      <c r="K1" s="63"/>
      <c r="L1" s="63"/>
      <c r="M1" s="63"/>
      <c r="N1" s="63"/>
      <c r="O1" s="63"/>
      <c r="P1" s="63"/>
      <c r="Q1" s="63"/>
      <c r="R1" s="63"/>
    </row>
    <row r="2" spans="1:50">
      <c r="A2" s="67"/>
      <c r="B2" s="184"/>
      <c r="C2" s="82"/>
      <c r="D2" s="119"/>
      <c r="E2" s="119"/>
      <c r="F2" s="119"/>
      <c r="G2" s="119"/>
      <c r="H2" s="119"/>
      <c r="I2" s="119"/>
      <c r="J2" s="63"/>
      <c r="K2" s="63"/>
      <c r="L2" s="63"/>
      <c r="M2" s="63"/>
      <c r="N2" s="63"/>
      <c r="O2" s="63"/>
      <c r="P2" s="63"/>
      <c r="Q2" s="63"/>
      <c r="R2" s="63"/>
    </row>
    <row r="3" spans="1:50">
      <c r="A3" s="67" t="s">
        <v>72</v>
      </c>
      <c r="B3" s="184"/>
      <c r="C3" s="119"/>
      <c r="D3" s="119"/>
      <c r="E3" s="195">
        <f>AVERAGE(E12:E265)</f>
        <v>4.9635826771653518E-3</v>
      </c>
      <c r="F3" s="119"/>
      <c r="G3" s="119"/>
      <c r="H3" s="273">
        <f>AVERAGE(H12:H34)</f>
        <v>4.8865217391304352E-3</v>
      </c>
      <c r="I3" s="119"/>
      <c r="J3" s="63"/>
      <c r="K3" s="63"/>
      <c r="L3" s="63"/>
      <c r="M3" s="63"/>
      <c r="N3" s="63"/>
      <c r="O3" s="63"/>
      <c r="P3" s="63"/>
      <c r="Q3" s="63"/>
      <c r="R3" s="63"/>
    </row>
    <row r="4" spans="1:50">
      <c r="A4" s="67" t="s">
        <v>218</v>
      </c>
      <c r="B4" s="184"/>
      <c r="C4" s="119"/>
      <c r="D4" s="195">
        <f>AVERAGE(D13:D239)/100</f>
        <v>3.0019999999999998E-2</v>
      </c>
      <c r="E4" s="119"/>
      <c r="F4" s="119"/>
      <c r="G4" s="119"/>
      <c r="H4" s="119"/>
      <c r="I4" s="119"/>
      <c r="J4" s="63"/>
      <c r="K4" s="63"/>
      <c r="L4" s="63"/>
      <c r="M4" s="63"/>
      <c r="N4" s="63"/>
      <c r="O4" s="63"/>
      <c r="P4" s="63"/>
      <c r="Q4" s="63"/>
      <c r="R4" s="63"/>
    </row>
    <row r="5" spans="1:50">
      <c r="A5" s="67"/>
      <c r="B5" s="184"/>
      <c r="C5" s="119"/>
      <c r="D5" s="155"/>
      <c r="E5" s="119"/>
      <c r="F5" s="119"/>
      <c r="G5" s="119"/>
      <c r="H5" s="119"/>
      <c r="I5" s="119"/>
      <c r="J5" s="63"/>
      <c r="K5" s="63"/>
      <c r="L5" s="63"/>
      <c r="M5" s="63"/>
      <c r="N5" s="63"/>
      <c r="O5" s="63"/>
      <c r="P5" s="63"/>
      <c r="Q5" s="63"/>
      <c r="R5" s="63"/>
    </row>
    <row r="6" spans="1:50">
      <c r="A6"/>
      <c r="B6" s="111"/>
      <c r="C6" s="82" t="s">
        <v>183</v>
      </c>
      <c r="D6" s="82" t="s">
        <v>183</v>
      </c>
      <c r="E6" s="82" t="s">
        <v>183</v>
      </c>
      <c r="F6" s="119"/>
      <c r="G6" s="119"/>
      <c r="H6" s="159" t="s">
        <v>182</v>
      </c>
      <c r="I6" s="119"/>
      <c r="J6" s="63"/>
      <c r="K6" s="63"/>
      <c r="L6" s="63"/>
      <c r="M6" s="63"/>
      <c r="N6" s="63"/>
      <c r="O6" s="63"/>
      <c r="P6" s="63"/>
      <c r="Q6" s="63"/>
      <c r="R6" s="63"/>
    </row>
    <row r="7" spans="1:50">
      <c r="A7" t="s">
        <v>0</v>
      </c>
      <c r="B7" s="111"/>
      <c r="C7" s="82" t="s">
        <v>181</v>
      </c>
      <c r="D7" s="82" t="s">
        <v>1</v>
      </c>
      <c r="E7" s="82" t="s">
        <v>71</v>
      </c>
      <c r="F7" s="119"/>
      <c r="G7" s="82" t="s">
        <v>0</v>
      </c>
      <c r="H7" s="161" t="s">
        <v>71</v>
      </c>
      <c r="I7" s="187" t="s">
        <v>272</v>
      </c>
      <c r="J7" s="63"/>
      <c r="K7" s="63"/>
      <c r="L7" s="63"/>
      <c r="M7" s="63"/>
      <c r="N7" s="63"/>
      <c r="O7" s="63"/>
      <c r="P7" s="63"/>
      <c r="Q7" s="63"/>
      <c r="R7" s="63"/>
    </row>
    <row r="8" spans="1:50">
      <c r="A8" s="111"/>
      <c r="B8" s="111"/>
      <c r="C8" s="156"/>
      <c r="D8" s="156"/>
      <c r="E8" s="156"/>
      <c r="H8" s="156"/>
    </row>
    <row r="9" spans="1:50" s="164" customFormat="1">
      <c r="A9" s="68"/>
      <c r="B9" s="185"/>
      <c r="C9" s="133"/>
      <c r="D9" s="133"/>
      <c r="E9" s="157"/>
      <c r="F9" s="373"/>
      <c r="G9" s="373"/>
      <c r="H9" s="373"/>
      <c r="I9" s="373"/>
      <c r="J9" s="373"/>
      <c r="K9" s="373"/>
      <c r="L9" s="373"/>
      <c r="M9" s="373"/>
      <c r="N9" s="373"/>
      <c r="O9" s="373"/>
      <c r="P9" s="373"/>
      <c r="Q9" s="373"/>
      <c r="R9" s="373"/>
      <c r="S9" s="163"/>
      <c r="T9" s="163"/>
      <c r="U9" s="163"/>
      <c r="V9" s="163"/>
      <c r="W9" s="163"/>
      <c r="X9" s="163"/>
      <c r="Y9" s="163"/>
      <c r="Z9" s="163"/>
      <c r="AA9" s="163"/>
      <c r="AB9" s="163"/>
      <c r="AC9" s="163"/>
      <c r="AD9" s="163"/>
      <c r="AE9" s="163"/>
      <c r="AF9" s="163"/>
      <c r="AG9" s="163"/>
      <c r="AH9" s="163"/>
      <c r="AI9" s="163"/>
      <c r="AJ9" s="163"/>
      <c r="AK9" s="163"/>
      <c r="AL9" s="163"/>
      <c r="AM9" s="163"/>
      <c r="AN9" s="163"/>
      <c r="AO9" s="163"/>
      <c r="AP9" s="163"/>
      <c r="AQ9" s="163"/>
      <c r="AR9" s="163"/>
      <c r="AS9" s="163"/>
      <c r="AT9" s="163"/>
      <c r="AU9" s="163"/>
      <c r="AV9" s="163"/>
      <c r="AW9" s="163"/>
      <c r="AX9" s="163"/>
    </row>
    <row r="10" spans="1:50" s="164" customFormat="1" ht="13.8">
      <c r="A10" s="66">
        <v>43405</v>
      </c>
      <c r="B10" s="185"/>
      <c r="C10" s="82">
        <v>0.72399999999999998</v>
      </c>
      <c r="D10" s="82">
        <v>0.32600000000000001</v>
      </c>
      <c r="E10" s="372">
        <f t="shared" ref="E10:E71" si="0">(C10-D10)/100</f>
        <v>3.98E-3</v>
      </c>
      <c r="F10" s="373"/>
      <c r="G10" s="373"/>
      <c r="H10" s="373"/>
      <c r="I10" s="373"/>
      <c r="J10" s="63"/>
      <c r="K10" s="165"/>
      <c r="L10" s="162" t="s">
        <v>267</v>
      </c>
      <c r="M10" s="63"/>
      <c r="N10" s="63"/>
      <c r="O10" s="63"/>
      <c r="P10" s="63"/>
      <c r="Q10" s="63"/>
      <c r="R10" s="63"/>
      <c r="S10" s="163"/>
      <c r="T10" s="163"/>
      <c r="U10" s="163"/>
      <c r="V10" s="163"/>
      <c r="W10" s="163"/>
      <c r="X10" s="163"/>
      <c r="Y10" s="163"/>
      <c r="Z10" s="163"/>
      <c r="AA10" s="163"/>
      <c r="AB10" s="163"/>
      <c r="AC10" s="163"/>
      <c r="AD10" s="163"/>
      <c r="AE10" s="163"/>
      <c r="AF10" s="163"/>
      <c r="AG10" s="163"/>
      <c r="AH10" s="163"/>
      <c r="AI10" s="163"/>
      <c r="AJ10" s="163"/>
      <c r="AK10" s="163"/>
      <c r="AL10" s="163"/>
      <c r="AM10" s="163"/>
      <c r="AN10" s="163"/>
      <c r="AO10" s="163"/>
      <c r="AP10" s="163"/>
      <c r="AQ10" s="163"/>
      <c r="AR10" s="163"/>
      <c r="AS10" s="163"/>
      <c r="AT10" s="163"/>
      <c r="AU10" s="163"/>
      <c r="AV10" s="163"/>
      <c r="AW10" s="163"/>
      <c r="AX10" s="163"/>
    </row>
    <row r="11" spans="1:50" s="164" customFormat="1">
      <c r="A11" s="68"/>
      <c r="B11" s="185"/>
      <c r="C11" s="133"/>
      <c r="D11" s="133"/>
      <c r="E11" s="157"/>
      <c r="F11" s="373"/>
      <c r="G11" s="373"/>
      <c r="H11" s="373"/>
      <c r="I11" s="373"/>
      <c r="J11" s="63"/>
      <c r="K11" s="63"/>
      <c r="L11" s="63"/>
      <c r="M11" s="63"/>
      <c r="N11" s="63"/>
      <c r="O11" s="63"/>
      <c r="P11" s="63"/>
      <c r="Q11" s="63"/>
      <c r="R11" s="63"/>
      <c r="S11" s="163"/>
      <c r="T11" s="163"/>
      <c r="U11" s="163"/>
      <c r="V11" s="163"/>
      <c r="W11" s="163"/>
      <c r="X11" s="163"/>
      <c r="Y11" s="163"/>
      <c r="Z11" s="163"/>
      <c r="AA11" s="163"/>
      <c r="AB11" s="163"/>
      <c r="AC11" s="163"/>
      <c r="AD11" s="163"/>
      <c r="AE11" s="163"/>
      <c r="AF11" s="163"/>
      <c r="AG11" s="163"/>
      <c r="AH11" s="163"/>
      <c r="AI11" s="163"/>
      <c r="AJ11" s="163"/>
      <c r="AK11" s="163"/>
      <c r="AL11" s="163"/>
      <c r="AM11" s="163"/>
      <c r="AN11" s="163"/>
      <c r="AO11" s="163"/>
      <c r="AP11" s="163"/>
      <c r="AQ11" s="163"/>
      <c r="AR11" s="163"/>
      <c r="AS11" s="163"/>
      <c r="AT11" s="163"/>
      <c r="AU11" s="163"/>
      <c r="AV11" s="163"/>
      <c r="AW11" s="163"/>
      <c r="AX11" s="163"/>
    </row>
    <row r="12" spans="1:50">
      <c r="A12" s="66" t="s">
        <v>73</v>
      </c>
      <c r="C12" s="119">
        <v>0.94199999999999995</v>
      </c>
      <c r="D12" s="119">
        <v>0.42699999999999999</v>
      </c>
      <c r="E12" s="158">
        <f t="shared" si="0"/>
        <v>5.1499999999999992E-3</v>
      </c>
      <c r="F12" s="190" t="s">
        <v>273</v>
      </c>
      <c r="G12" s="66" t="s">
        <v>178</v>
      </c>
      <c r="H12" s="158">
        <f>VLOOKUP(G12,$A$12:$E$265,5,FALSE)</f>
        <v>7.0399999999999976E-3</v>
      </c>
      <c r="I12" s="188">
        <v>96</v>
      </c>
      <c r="J12" s="63"/>
      <c r="K12" s="63"/>
      <c r="L12" s="63"/>
      <c r="M12" s="63"/>
      <c r="N12" s="63"/>
      <c r="O12" s="63"/>
      <c r="P12" s="63"/>
      <c r="Q12" s="63"/>
      <c r="R12" s="63"/>
    </row>
    <row r="13" spans="1:50">
      <c r="A13" s="66">
        <v>43040</v>
      </c>
      <c r="C13" s="119">
        <v>0.875</v>
      </c>
      <c r="D13" s="119">
        <v>0.36699999999999999</v>
      </c>
      <c r="E13" s="158">
        <f t="shared" si="0"/>
        <v>5.0800000000000003E-3</v>
      </c>
      <c r="F13" s="133"/>
      <c r="G13" s="66" t="s">
        <v>173</v>
      </c>
      <c r="H13" s="158">
        <f t="shared" ref="H13:H33" si="1">VLOOKUP(G13,$A$12:$E$265,5,FALSE)</f>
        <v>3.860000000000001E-3</v>
      </c>
      <c r="I13" s="188">
        <v>96</v>
      </c>
      <c r="J13" s="63"/>
      <c r="K13" s="63"/>
      <c r="L13" s="63"/>
      <c r="M13" s="63"/>
      <c r="N13" s="63"/>
      <c r="O13" s="63"/>
      <c r="P13" s="63"/>
      <c r="Q13" s="63"/>
      <c r="R13" s="63"/>
    </row>
    <row r="14" spans="1:50">
      <c r="A14" s="66">
        <v>43009</v>
      </c>
      <c r="C14" s="119">
        <v>0.89600000000000002</v>
      </c>
      <c r="D14" s="119">
        <v>0.36399999999999999</v>
      </c>
      <c r="E14" s="158">
        <f t="shared" si="0"/>
        <v>5.3200000000000001E-3</v>
      </c>
      <c r="F14" s="133"/>
      <c r="G14" s="66" t="s">
        <v>168</v>
      </c>
      <c r="H14" s="158">
        <f t="shared" si="1"/>
        <v>5.5899999999999969E-3</v>
      </c>
      <c r="I14" s="188">
        <v>96</v>
      </c>
      <c r="J14" s="63"/>
      <c r="K14" s="63"/>
      <c r="L14" s="63"/>
      <c r="M14" s="63"/>
      <c r="N14" s="63"/>
      <c r="O14" s="63"/>
      <c r="P14" s="63"/>
      <c r="Q14" s="63"/>
      <c r="R14" s="63"/>
    </row>
    <row r="15" spans="1:50">
      <c r="A15" s="66">
        <v>42979</v>
      </c>
      <c r="C15" s="119">
        <v>0.96299999999999997</v>
      </c>
      <c r="D15" s="119">
        <v>0.46400000000000002</v>
      </c>
      <c r="E15" s="158">
        <f t="shared" si="0"/>
        <v>4.9899999999999996E-3</v>
      </c>
      <c r="F15" s="133"/>
      <c r="G15" s="66" t="s">
        <v>163</v>
      </c>
      <c r="H15" s="158">
        <f t="shared" si="1"/>
        <v>2.1799999999999996E-3</v>
      </c>
      <c r="I15" s="188">
        <v>96</v>
      </c>
      <c r="J15" s="63"/>
      <c r="K15" s="63"/>
      <c r="L15" s="63"/>
      <c r="M15" s="63"/>
      <c r="N15" s="63"/>
      <c r="O15" s="63"/>
      <c r="P15" s="63"/>
      <c r="Q15" s="63"/>
      <c r="R15" s="63"/>
    </row>
    <row r="16" spans="1:50">
      <c r="A16" s="66" t="s">
        <v>74</v>
      </c>
      <c r="C16" s="119">
        <v>0.82399999999999995</v>
      </c>
      <c r="D16" s="119">
        <v>0.35899999999999999</v>
      </c>
      <c r="E16" s="158">
        <f t="shared" si="0"/>
        <v>4.6499999999999996E-3</v>
      </c>
      <c r="F16" s="133"/>
      <c r="G16" s="66" t="s">
        <v>158</v>
      </c>
      <c r="H16" s="158">
        <f t="shared" si="1"/>
        <v>1.590000000000007E-3</v>
      </c>
      <c r="I16" s="189" t="s">
        <v>184</v>
      </c>
      <c r="J16" s="63"/>
      <c r="K16" s="63"/>
      <c r="L16" s="63"/>
      <c r="M16" s="63"/>
      <c r="N16" s="63"/>
      <c r="O16" s="63"/>
      <c r="P16" s="63"/>
      <c r="Q16" s="63"/>
      <c r="R16" s="63"/>
    </row>
    <row r="17" spans="1:18">
      <c r="A17" s="66">
        <v>42917</v>
      </c>
      <c r="C17" s="119">
        <v>1.028</v>
      </c>
      <c r="D17" s="119">
        <v>0.53300000000000003</v>
      </c>
      <c r="E17" s="158">
        <f t="shared" si="0"/>
        <v>4.9499999999999995E-3</v>
      </c>
      <c r="F17" s="119"/>
      <c r="G17" s="66" t="s">
        <v>153</v>
      </c>
      <c r="H17" s="158">
        <f t="shared" si="1"/>
        <v>2.8300000000000035E-3</v>
      </c>
      <c r="I17" s="189" t="s">
        <v>185</v>
      </c>
      <c r="J17" s="63"/>
      <c r="K17" s="63"/>
      <c r="L17" s="63"/>
      <c r="M17" s="63"/>
      <c r="N17" s="63"/>
      <c r="O17" s="63"/>
      <c r="P17" s="63"/>
      <c r="Q17" s="63"/>
      <c r="R17" s="63"/>
    </row>
    <row r="18" spans="1:18">
      <c r="A18" s="66">
        <v>42887</v>
      </c>
      <c r="C18" s="119">
        <v>0.99</v>
      </c>
      <c r="D18" s="119">
        <v>0.46500000000000002</v>
      </c>
      <c r="E18" s="158">
        <f t="shared" si="0"/>
        <v>5.2499999999999995E-3</v>
      </c>
      <c r="F18" s="119"/>
      <c r="G18" s="66" t="s">
        <v>148</v>
      </c>
      <c r="H18" s="158">
        <f t="shared" si="1"/>
        <v>3.2899999999999974E-3</v>
      </c>
      <c r="I18" s="189" t="s">
        <v>186</v>
      </c>
      <c r="J18" s="63"/>
      <c r="K18" s="63"/>
      <c r="L18" s="63"/>
      <c r="M18" s="63"/>
      <c r="N18" s="63"/>
      <c r="O18" s="63"/>
      <c r="P18" s="63"/>
      <c r="Q18" s="63"/>
      <c r="R18" s="63"/>
    </row>
    <row r="19" spans="1:18">
      <c r="A19" s="66" t="s">
        <v>75</v>
      </c>
      <c r="C19" s="119">
        <v>0.86699999999999999</v>
      </c>
      <c r="D19" s="119">
        <v>0.311</v>
      </c>
      <c r="E19" s="158">
        <f t="shared" si="0"/>
        <v>5.5600000000000007E-3</v>
      </c>
      <c r="F19" s="119"/>
      <c r="G19" s="66" t="s">
        <v>143</v>
      </c>
      <c r="H19" s="158">
        <f t="shared" si="1"/>
        <v>5.1100000000000008E-3</v>
      </c>
      <c r="I19" s="189" t="s">
        <v>187</v>
      </c>
      <c r="J19" s="63"/>
      <c r="K19" s="63"/>
      <c r="L19" s="63"/>
      <c r="M19" s="63"/>
      <c r="N19" s="63"/>
      <c r="O19" s="63"/>
      <c r="P19" s="63"/>
      <c r="Q19" s="63"/>
      <c r="R19" s="63"/>
    </row>
    <row r="20" spans="1:18">
      <c r="A20" s="66" t="s">
        <v>76</v>
      </c>
      <c r="C20" s="119">
        <v>0.81599999999999995</v>
      </c>
      <c r="D20" s="119">
        <v>0.32400000000000001</v>
      </c>
      <c r="E20" s="158">
        <f t="shared" si="0"/>
        <v>4.919999999999999E-3</v>
      </c>
      <c r="F20" s="119"/>
      <c r="G20" s="66" t="s">
        <v>138</v>
      </c>
      <c r="H20" s="158">
        <f t="shared" si="1"/>
        <v>4.3199999999999992E-3</v>
      </c>
      <c r="I20" s="189" t="s">
        <v>188</v>
      </c>
      <c r="J20" s="63"/>
      <c r="K20" s="63"/>
      <c r="L20" s="63"/>
      <c r="M20" s="63"/>
      <c r="N20" s="63"/>
      <c r="O20" s="63"/>
      <c r="P20" s="63"/>
      <c r="Q20" s="63"/>
      <c r="R20" s="63"/>
    </row>
    <row r="21" spans="1:18">
      <c r="A21" s="66">
        <v>42795</v>
      </c>
      <c r="C21" s="119">
        <v>0.83199999999999996</v>
      </c>
      <c r="D21" s="119">
        <v>0.33100000000000002</v>
      </c>
      <c r="E21" s="158">
        <f t="shared" si="0"/>
        <v>5.0099999999999988E-3</v>
      </c>
      <c r="F21" s="119"/>
      <c r="G21" s="66" t="s">
        <v>133</v>
      </c>
      <c r="H21" s="158">
        <f t="shared" si="1"/>
        <v>2.3300000000000009E-3</v>
      </c>
      <c r="I21" s="189" t="s">
        <v>189</v>
      </c>
      <c r="J21" s="63"/>
      <c r="K21" s="63"/>
      <c r="L21" s="63"/>
      <c r="M21" s="63"/>
      <c r="N21" s="63"/>
      <c r="O21" s="63"/>
      <c r="P21" s="63"/>
      <c r="Q21" s="63"/>
      <c r="R21" s="63"/>
    </row>
    <row r="22" spans="1:18">
      <c r="A22" s="66" t="s">
        <v>77</v>
      </c>
      <c r="C22" s="119">
        <v>0.72299999999999998</v>
      </c>
      <c r="D22" s="119">
        <v>0.20799999999999999</v>
      </c>
      <c r="E22" s="158">
        <f t="shared" si="0"/>
        <v>5.1500000000000001E-3</v>
      </c>
      <c r="F22" s="119"/>
      <c r="G22" s="66" t="s">
        <v>128</v>
      </c>
      <c r="H22" s="158">
        <f t="shared" si="1"/>
        <v>1.4899999999999957E-3</v>
      </c>
      <c r="I22" s="189" t="s">
        <v>190</v>
      </c>
      <c r="J22" s="63"/>
      <c r="K22" s="63"/>
      <c r="L22" s="63"/>
      <c r="M22" s="63"/>
      <c r="N22" s="63"/>
      <c r="O22" s="63"/>
      <c r="P22" s="63"/>
      <c r="Q22" s="63"/>
      <c r="R22" s="63"/>
    </row>
    <row r="23" spans="1:18">
      <c r="A23" s="66">
        <v>42736</v>
      </c>
      <c r="C23" s="119">
        <v>0.90300000000000002</v>
      </c>
      <c r="D23" s="119">
        <v>0.437</v>
      </c>
      <c r="E23" s="158">
        <f t="shared" si="0"/>
        <v>4.6600000000000001E-3</v>
      </c>
      <c r="F23" s="119"/>
      <c r="G23" s="66" t="s">
        <v>123</v>
      </c>
      <c r="H23" s="158">
        <f t="shared" si="1"/>
        <v>2.9199999999999981E-3</v>
      </c>
      <c r="I23" s="189" t="s">
        <v>191</v>
      </c>
      <c r="J23" s="63"/>
      <c r="K23" s="63"/>
      <c r="L23" s="63"/>
      <c r="M23" s="63"/>
      <c r="N23" s="63"/>
      <c r="O23" s="63"/>
      <c r="P23" s="63"/>
      <c r="Q23" s="63"/>
      <c r="R23" s="63"/>
    </row>
    <row r="24" spans="1:18">
      <c r="A24" s="66" t="s">
        <v>78</v>
      </c>
      <c r="C24" s="119">
        <v>0.70799999999999996</v>
      </c>
      <c r="D24" s="119">
        <v>0.20799999999999999</v>
      </c>
      <c r="E24" s="158">
        <f t="shared" si="0"/>
        <v>5.0000000000000001E-3</v>
      </c>
      <c r="F24" s="119"/>
      <c r="G24" s="66" t="s">
        <v>118</v>
      </c>
      <c r="H24" s="158">
        <f t="shared" si="1"/>
        <v>7.8799999999999981E-3</v>
      </c>
      <c r="I24" s="189" t="s">
        <v>192</v>
      </c>
      <c r="J24"/>
      <c r="K24"/>
      <c r="L24"/>
      <c r="M24"/>
      <c r="N24"/>
      <c r="O24"/>
      <c r="P24"/>
      <c r="Q24"/>
      <c r="R24"/>
    </row>
    <row r="25" spans="1:18">
      <c r="A25" s="66">
        <v>42675</v>
      </c>
      <c r="C25" s="119">
        <v>0.73799999999999999</v>
      </c>
      <c r="D25" s="119">
        <v>0.27400000000000002</v>
      </c>
      <c r="E25" s="158">
        <f t="shared" si="0"/>
        <v>4.64E-3</v>
      </c>
      <c r="F25" s="119"/>
      <c r="G25" s="66" t="s">
        <v>113</v>
      </c>
      <c r="H25" s="158">
        <f t="shared" si="1"/>
        <v>7.1799999999999998E-3</v>
      </c>
      <c r="I25" s="189" t="s">
        <v>193</v>
      </c>
      <c r="J25"/>
      <c r="K25"/>
      <c r="L25"/>
      <c r="M25"/>
      <c r="N25"/>
      <c r="O25"/>
      <c r="P25"/>
      <c r="Q25"/>
      <c r="R25"/>
    </row>
    <row r="26" spans="1:18">
      <c r="A26" s="66">
        <v>42644</v>
      </c>
      <c r="C26" s="119">
        <v>0.56599999999999995</v>
      </c>
      <c r="D26" s="119">
        <v>0.16300000000000001</v>
      </c>
      <c r="E26" s="158">
        <f t="shared" si="0"/>
        <v>4.0299999999999989E-3</v>
      </c>
      <c r="F26" s="119"/>
      <c r="G26" s="66" t="s">
        <v>108</v>
      </c>
      <c r="H26" s="158">
        <f t="shared" si="1"/>
        <v>5.7200000000000003E-3</v>
      </c>
      <c r="I26" s="189" t="s">
        <v>194</v>
      </c>
      <c r="J26" s="63"/>
      <c r="K26" s="63"/>
      <c r="L26" s="63"/>
      <c r="M26" s="63"/>
      <c r="N26" s="63"/>
      <c r="O26" s="63"/>
      <c r="P26" s="63"/>
      <c r="Q26" s="63"/>
      <c r="R26" s="63"/>
    </row>
    <row r="27" spans="1:18">
      <c r="A27" s="66">
        <v>42614</v>
      </c>
      <c r="C27" s="119">
        <v>0.23599999999999999</v>
      </c>
      <c r="D27" s="119">
        <v>-0.12</v>
      </c>
      <c r="E27" s="158">
        <f t="shared" si="0"/>
        <v>3.5599999999999998E-3</v>
      </c>
      <c r="F27" s="119"/>
      <c r="G27" s="66" t="s">
        <v>103</v>
      </c>
      <c r="H27" s="158">
        <f t="shared" si="1"/>
        <v>6.5199999999999989E-3</v>
      </c>
      <c r="I27" s="189" t="s">
        <v>195</v>
      </c>
      <c r="J27" s="63"/>
      <c r="K27" s="63"/>
      <c r="L27" s="63"/>
      <c r="M27" s="63"/>
      <c r="N27" s="63"/>
      <c r="O27" s="63"/>
      <c r="P27" s="63"/>
      <c r="Q27" s="63"/>
      <c r="R27" s="63"/>
    </row>
    <row r="28" spans="1:18">
      <c r="A28" s="66" t="s">
        <v>79</v>
      </c>
      <c r="C28" s="119">
        <v>0.26800000000000002</v>
      </c>
      <c r="D28" s="119">
        <v>-6.5000000000000002E-2</v>
      </c>
      <c r="E28" s="158">
        <f t="shared" si="0"/>
        <v>3.3300000000000001E-3</v>
      </c>
      <c r="F28" s="119"/>
      <c r="G28" s="66" t="s">
        <v>98</v>
      </c>
      <c r="H28" s="158">
        <f t="shared" si="1"/>
        <v>7.5099999999999993E-3</v>
      </c>
      <c r="I28" s="189" t="s">
        <v>196</v>
      </c>
      <c r="J28" s="63"/>
      <c r="K28" s="63"/>
      <c r="L28" s="63"/>
      <c r="M28" s="63"/>
      <c r="N28" s="63"/>
      <c r="O28" s="63"/>
      <c r="P28" s="63"/>
      <c r="Q28" s="63"/>
      <c r="R28" s="63"/>
    </row>
    <row r="29" spans="1:18">
      <c r="A29" s="66">
        <v>42552</v>
      </c>
      <c r="C29" s="119">
        <v>0.159</v>
      </c>
      <c r="D29" s="119">
        <v>-0.12</v>
      </c>
      <c r="E29" s="158">
        <f t="shared" si="0"/>
        <v>2.7900000000000004E-3</v>
      </c>
      <c r="F29" s="119"/>
      <c r="G29" s="66" t="s">
        <v>93</v>
      </c>
      <c r="H29" s="158">
        <f t="shared" si="1"/>
        <v>7.6199999999999983E-3</v>
      </c>
      <c r="I29" s="189" t="s">
        <v>197</v>
      </c>
      <c r="J29" s="63"/>
      <c r="K29" s="63"/>
      <c r="L29" s="63"/>
      <c r="M29" s="63"/>
      <c r="N29" s="63"/>
      <c r="O29" s="63"/>
      <c r="P29" s="63"/>
      <c r="Q29" s="63"/>
      <c r="R29" s="63"/>
    </row>
    <row r="30" spans="1:18">
      <c r="A30" s="66">
        <v>42522</v>
      </c>
      <c r="C30" s="119">
        <v>0.2</v>
      </c>
      <c r="D30" s="119">
        <v>-0.127</v>
      </c>
      <c r="E30" s="158">
        <f t="shared" si="0"/>
        <v>3.2700000000000003E-3</v>
      </c>
      <c r="F30" s="119"/>
      <c r="G30" s="66" t="s">
        <v>88</v>
      </c>
      <c r="H30" s="158">
        <f t="shared" si="1"/>
        <v>6.11E-3</v>
      </c>
      <c r="I30" s="189" t="s">
        <v>198</v>
      </c>
      <c r="J30" s="63"/>
      <c r="K30" s="63"/>
      <c r="L30" s="63"/>
      <c r="M30" s="63"/>
      <c r="N30" s="63"/>
      <c r="O30" s="63"/>
      <c r="P30" s="63"/>
      <c r="Q30" s="63"/>
      <c r="R30" s="63"/>
    </row>
    <row r="31" spans="1:18">
      <c r="A31" s="66" t="s">
        <v>80</v>
      </c>
      <c r="C31" s="119">
        <v>0.67600000000000005</v>
      </c>
      <c r="D31" s="119">
        <v>0.14699999999999999</v>
      </c>
      <c r="E31" s="158">
        <f t="shared" si="0"/>
        <v>5.2900000000000004E-3</v>
      </c>
      <c r="F31" s="119"/>
      <c r="G31" s="66" t="s">
        <v>83</v>
      </c>
      <c r="H31" s="158">
        <f t="shared" si="1"/>
        <v>7.170000000000001E-3</v>
      </c>
      <c r="I31" s="189" t="s">
        <v>199</v>
      </c>
      <c r="J31" s="63"/>
      <c r="K31" s="63"/>
      <c r="L31" s="63"/>
      <c r="M31" s="63"/>
      <c r="N31" s="63"/>
      <c r="O31" s="63"/>
      <c r="P31" s="63"/>
      <c r="Q31" s="63"/>
      <c r="R31" s="63"/>
    </row>
    <row r="32" spans="1:18">
      <c r="A32" s="66" t="s">
        <v>81</v>
      </c>
      <c r="C32" s="119">
        <v>0.84</v>
      </c>
      <c r="D32" s="119">
        <v>0.28199999999999997</v>
      </c>
      <c r="E32" s="158">
        <f t="shared" si="0"/>
        <v>5.5800000000000008E-3</v>
      </c>
      <c r="F32" s="119"/>
      <c r="G32" s="66" t="s">
        <v>78</v>
      </c>
      <c r="H32" s="158">
        <f t="shared" si="1"/>
        <v>5.0000000000000001E-3</v>
      </c>
      <c r="I32" s="189" t="s">
        <v>200</v>
      </c>
      <c r="J32" s="63"/>
      <c r="K32" s="63"/>
      <c r="L32" s="63"/>
      <c r="M32" s="63"/>
      <c r="N32" s="63"/>
      <c r="O32" s="63"/>
      <c r="P32" s="63"/>
      <c r="Q32" s="63"/>
      <c r="R32" s="63"/>
    </row>
    <row r="33" spans="1:18">
      <c r="A33" s="66">
        <v>42430</v>
      </c>
      <c r="C33" s="119">
        <v>0.68200000000000005</v>
      </c>
      <c r="D33" s="119">
        <v>0.156</v>
      </c>
      <c r="E33" s="158">
        <f t="shared" si="0"/>
        <v>5.2599999999999999E-3</v>
      </c>
      <c r="F33" s="119"/>
      <c r="G33" s="66" t="s">
        <v>73</v>
      </c>
      <c r="H33" s="158">
        <f t="shared" si="1"/>
        <v>5.1499999999999992E-3</v>
      </c>
      <c r="I33" s="189" t="s">
        <v>201</v>
      </c>
      <c r="J33" s="63"/>
      <c r="K33" s="63"/>
      <c r="L33" s="63"/>
      <c r="M33" s="63"/>
      <c r="N33" s="63"/>
      <c r="O33" s="63"/>
      <c r="P33" s="63"/>
      <c r="Q33" s="63"/>
      <c r="R33" s="63"/>
    </row>
    <row r="34" spans="1:18">
      <c r="A34" s="66" t="s">
        <v>82</v>
      </c>
      <c r="C34" s="119">
        <v>0.68799999999999994</v>
      </c>
      <c r="D34" s="119">
        <v>0.108</v>
      </c>
      <c r="E34" s="158">
        <f t="shared" si="0"/>
        <v>5.7999999999999996E-3</v>
      </c>
      <c r="F34" s="119"/>
      <c r="G34" s="66">
        <v>43405</v>
      </c>
      <c r="H34" s="158">
        <f>E10</f>
        <v>3.98E-3</v>
      </c>
      <c r="I34" s="189" t="s">
        <v>346</v>
      </c>
      <c r="J34" s="63"/>
      <c r="K34" s="63"/>
      <c r="L34" s="63"/>
      <c r="M34" s="63"/>
      <c r="N34" s="63"/>
      <c r="O34" s="63"/>
      <c r="P34" s="63"/>
      <c r="Q34" s="63"/>
      <c r="R34" s="63"/>
    </row>
    <row r="35" spans="1:18" hidden="1" outlineLevel="1">
      <c r="A35" s="66">
        <v>42370</v>
      </c>
      <c r="C35" s="119">
        <v>0.92700000000000005</v>
      </c>
      <c r="D35" s="119">
        <v>0.33400000000000002</v>
      </c>
      <c r="E35" s="158">
        <f t="shared" si="0"/>
        <v>5.9299999999999995E-3</v>
      </c>
      <c r="F35" s="119"/>
      <c r="G35" s="119"/>
      <c r="H35" s="119"/>
      <c r="I35" s="119"/>
      <c r="J35" s="63"/>
      <c r="K35" s="63"/>
      <c r="L35" s="63"/>
      <c r="M35" s="63"/>
      <c r="N35" s="63"/>
      <c r="O35" s="63"/>
      <c r="P35" s="63"/>
      <c r="Q35" s="63"/>
      <c r="R35" s="63"/>
    </row>
    <row r="36" spans="1:18" hidden="1" outlineLevel="1">
      <c r="A36" s="66" t="s">
        <v>83</v>
      </c>
      <c r="C36" s="119">
        <v>1.3520000000000001</v>
      </c>
      <c r="D36" s="119">
        <v>0.63500000000000001</v>
      </c>
      <c r="E36" s="158">
        <f t="shared" si="0"/>
        <v>7.170000000000001E-3</v>
      </c>
      <c r="F36" s="119"/>
      <c r="G36" s="119"/>
      <c r="H36" s="119"/>
      <c r="I36" s="119"/>
      <c r="J36" s="63"/>
      <c r="K36" s="63"/>
      <c r="L36" s="63"/>
      <c r="M36" s="63"/>
      <c r="N36" s="63"/>
      <c r="O36" s="63"/>
      <c r="P36" s="63"/>
      <c r="Q36" s="63"/>
      <c r="R36" s="63"/>
    </row>
    <row r="37" spans="1:18" hidden="1" outlineLevel="1">
      <c r="A37" s="66">
        <v>42309</v>
      </c>
      <c r="C37" s="119">
        <v>1.1839999999999999</v>
      </c>
      <c r="D37" s="119">
        <v>0.47499999999999998</v>
      </c>
      <c r="E37" s="158">
        <f t="shared" si="0"/>
        <v>7.0899999999999999E-3</v>
      </c>
      <c r="F37" s="119"/>
      <c r="G37" s="119"/>
      <c r="H37" s="119"/>
      <c r="I37" s="119"/>
      <c r="J37" s="63"/>
      <c r="K37" s="63"/>
      <c r="L37" s="63"/>
      <c r="M37" s="63"/>
      <c r="N37" s="63"/>
      <c r="O37" s="63"/>
      <c r="P37" s="63"/>
      <c r="Q37" s="63"/>
      <c r="R37" s="63"/>
    </row>
    <row r="38" spans="1:18" hidden="1" outlineLevel="1">
      <c r="A38" s="66">
        <v>42278</v>
      </c>
      <c r="C38" s="119">
        <v>1.123</v>
      </c>
      <c r="D38" s="119">
        <v>0.52300000000000002</v>
      </c>
      <c r="E38" s="158">
        <f t="shared" si="0"/>
        <v>6.0000000000000001E-3</v>
      </c>
      <c r="F38" s="119"/>
      <c r="G38" s="119"/>
      <c r="H38" s="119"/>
      <c r="I38" s="119"/>
      <c r="J38" s="63"/>
      <c r="K38" s="63"/>
      <c r="L38" s="63"/>
      <c r="M38" s="63"/>
      <c r="N38" s="63"/>
      <c r="O38" s="63"/>
      <c r="P38" s="63"/>
      <c r="Q38" s="63"/>
      <c r="R38" s="63"/>
    </row>
    <row r="39" spans="1:18" hidden="1" outlineLevel="1">
      <c r="A39" s="66">
        <v>42248</v>
      </c>
      <c r="C39" s="119">
        <v>1.0920000000000001</v>
      </c>
      <c r="D39" s="119">
        <v>0.59</v>
      </c>
      <c r="E39" s="158">
        <f t="shared" si="0"/>
        <v>5.020000000000001E-3</v>
      </c>
      <c r="F39" s="119"/>
      <c r="G39" s="119"/>
      <c r="H39" s="119"/>
      <c r="I39" s="119"/>
      <c r="J39" s="63"/>
      <c r="K39" s="63"/>
      <c r="L39" s="63"/>
      <c r="M39" s="63"/>
      <c r="N39" s="63"/>
      <c r="O39" s="63"/>
      <c r="P39" s="63"/>
      <c r="Q39" s="63"/>
      <c r="R39" s="63"/>
    </row>
    <row r="40" spans="1:18" hidden="1" outlineLevel="1">
      <c r="A40" s="66" t="s">
        <v>84</v>
      </c>
      <c r="C40" s="119">
        <v>1.2929999999999999</v>
      </c>
      <c r="D40" s="119">
        <v>0.79500000000000004</v>
      </c>
      <c r="E40" s="158">
        <f t="shared" si="0"/>
        <v>4.9799999999999992E-3</v>
      </c>
      <c r="F40" s="119"/>
      <c r="G40" s="119"/>
      <c r="H40" s="119"/>
      <c r="I40" s="119"/>
      <c r="J40" s="63"/>
      <c r="K40" s="63"/>
      <c r="L40" s="63"/>
      <c r="M40" s="63"/>
      <c r="N40" s="63"/>
      <c r="O40" s="63"/>
      <c r="P40" s="63"/>
      <c r="Q40" s="63"/>
      <c r="R40" s="63"/>
    </row>
    <row r="41" spans="1:18" hidden="1" outlineLevel="1">
      <c r="A41" s="66">
        <v>42186</v>
      </c>
      <c r="C41" s="119">
        <v>1.1240000000000001</v>
      </c>
      <c r="D41" s="119">
        <v>0.64800000000000002</v>
      </c>
      <c r="E41" s="158">
        <f t="shared" si="0"/>
        <v>4.7600000000000012E-3</v>
      </c>
      <c r="F41" s="119"/>
      <c r="G41" s="119"/>
      <c r="H41" s="119"/>
      <c r="I41" s="119"/>
      <c r="J41" s="63"/>
      <c r="K41" s="63"/>
      <c r="L41" s="63"/>
      <c r="M41" s="63"/>
      <c r="N41" s="63"/>
      <c r="O41" s="63"/>
      <c r="P41" s="63"/>
      <c r="Q41" s="63"/>
      <c r="R41" s="63"/>
    </row>
    <row r="42" spans="1:18" hidden="1" outlineLevel="1">
      <c r="A42" s="66">
        <v>42156</v>
      </c>
      <c r="C42" s="119">
        <v>1.4019999999999999</v>
      </c>
      <c r="D42" s="119">
        <v>0.77</v>
      </c>
      <c r="E42" s="158">
        <f t="shared" si="0"/>
        <v>6.3199999999999992E-3</v>
      </c>
      <c r="F42" s="119"/>
      <c r="G42" s="119"/>
      <c r="H42" s="119"/>
      <c r="I42" s="119"/>
      <c r="J42" s="63"/>
      <c r="K42" s="63"/>
      <c r="L42" s="63"/>
      <c r="M42" s="63"/>
      <c r="N42" s="63"/>
      <c r="O42" s="63"/>
      <c r="P42" s="63"/>
      <c r="Q42" s="63"/>
      <c r="R42" s="63"/>
    </row>
    <row r="43" spans="1:18" hidden="1" outlineLevel="1">
      <c r="A43" s="66" t="s">
        <v>85</v>
      </c>
      <c r="C43" s="119">
        <v>0.94199999999999995</v>
      </c>
      <c r="D43" s="119">
        <v>0.48599999999999999</v>
      </c>
      <c r="E43" s="158">
        <f t="shared" si="0"/>
        <v>4.5599999999999998E-3</v>
      </c>
      <c r="F43" s="119"/>
      <c r="G43" s="119"/>
      <c r="H43" s="119"/>
      <c r="I43" s="119"/>
      <c r="J43" s="63"/>
      <c r="K43" s="63"/>
      <c r="L43" s="63"/>
      <c r="M43" s="63"/>
      <c r="N43" s="63"/>
      <c r="O43" s="63"/>
      <c r="P43" s="63"/>
      <c r="Q43" s="63"/>
      <c r="R43" s="63"/>
    </row>
    <row r="44" spans="1:18" hidden="1" outlineLevel="1">
      <c r="A44" s="66" t="s">
        <v>86</v>
      </c>
      <c r="C44" s="119">
        <v>0.68600000000000005</v>
      </c>
      <c r="D44" s="119">
        <v>0.36399999999999999</v>
      </c>
      <c r="E44" s="158">
        <f t="shared" si="0"/>
        <v>3.2200000000000006E-3</v>
      </c>
      <c r="F44" s="119"/>
      <c r="G44" s="119"/>
      <c r="H44" s="119"/>
      <c r="I44" s="119"/>
      <c r="J44" s="63"/>
      <c r="K44" s="63"/>
      <c r="L44" s="63"/>
      <c r="M44" s="63"/>
      <c r="N44" s="63"/>
      <c r="O44" s="63"/>
      <c r="P44" s="63"/>
      <c r="Q44" s="63"/>
      <c r="R44" s="63"/>
    </row>
    <row r="45" spans="1:18" hidden="1" outlineLevel="1">
      <c r="A45" s="66">
        <v>42064</v>
      </c>
      <c r="C45" s="119">
        <v>0.48899999999999999</v>
      </c>
      <c r="D45" s="119">
        <v>0.185</v>
      </c>
      <c r="E45" s="158">
        <f t="shared" si="0"/>
        <v>3.0399999999999997E-3</v>
      </c>
      <c r="F45" s="119"/>
      <c r="G45" s="119"/>
      <c r="H45" s="119"/>
      <c r="I45" s="119"/>
      <c r="J45" s="63"/>
      <c r="K45" s="63"/>
      <c r="L45" s="63"/>
      <c r="M45" s="63"/>
      <c r="N45" s="63"/>
      <c r="O45" s="63"/>
      <c r="P45" s="63"/>
      <c r="Q45" s="63"/>
      <c r="R45" s="63"/>
    </row>
    <row r="46" spans="1:18" hidden="1" outlineLevel="1">
      <c r="A46" s="66" t="s">
        <v>87</v>
      </c>
      <c r="C46" s="119">
        <v>0.79400000000000004</v>
      </c>
      <c r="D46" s="119">
        <v>0.32400000000000001</v>
      </c>
      <c r="E46" s="158">
        <f t="shared" si="0"/>
        <v>4.7000000000000002E-3</v>
      </c>
      <c r="F46" s="119"/>
      <c r="G46" s="119"/>
      <c r="H46" s="119"/>
      <c r="I46" s="119"/>
      <c r="J46" s="63"/>
      <c r="K46" s="63"/>
      <c r="L46" s="63"/>
      <c r="M46" s="63"/>
      <c r="N46" s="63"/>
      <c r="O46" s="63"/>
      <c r="P46" s="63"/>
      <c r="Q46" s="63"/>
      <c r="R46" s="63"/>
    </row>
    <row r="47" spans="1:18" hidden="1" outlineLevel="1">
      <c r="A47" s="66">
        <v>42005</v>
      </c>
      <c r="C47" s="119">
        <v>0.70799999999999996</v>
      </c>
      <c r="D47" s="119">
        <v>0.313</v>
      </c>
      <c r="E47" s="158">
        <f t="shared" si="0"/>
        <v>3.9499999999999995E-3</v>
      </c>
      <c r="F47" s="119"/>
      <c r="G47" s="119"/>
      <c r="H47" s="119"/>
      <c r="I47" s="119"/>
      <c r="J47" s="63"/>
      <c r="K47" s="63"/>
      <c r="L47" s="63"/>
      <c r="M47" s="63"/>
      <c r="N47" s="63"/>
      <c r="O47" s="63"/>
      <c r="P47" s="63"/>
      <c r="Q47" s="63"/>
      <c r="R47" s="63"/>
    </row>
    <row r="48" spans="1:18" hidden="1" outlineLevel="1">
      <c r="A48" s="66" t="s">
        <v>88</v>
      </c>
      <c r="C48" s="119">
        <v>1.151</v>
      </c>
      <c r="D48" s="119">
        <v>0.54</v>
      </c>
      <c r="E48" s="158">
        <f t="shared" si="0"/>
        <v>6.11E-3</v>
      </c>
      <c r="F48" s="119"/>
      <c r="G48" s="119"/>
      <c r="H48" s="119"/>
      <c r="I48" s="119"/>
      <c r="J48" s="63"/>
      <c r="K48" s="63"/>
      <c r="L48" s="63"/>
      <c r="M48" s="63"/>
      <c r="N48" s="63"/>
      <c r="O48" s="63"/>
      <c r="P48" s="63"/>
      <c r="Q48" s="63"/>
      <c r="R48" s="63"/>
    </row>
    <row r="49" spans="1:18" hidden="1" outlineLevel="1">
      <c r="A49" s="66">
        <v>41944</v>
      </c>
      <c r="C49" s="119">
        <v>1.3720000000000001</v>
      </c>
      <c r="D49" s="119">
        <v>0.70199999999999996</v>
      </c>
      <c r="E49" s="158">
        <f t="shared" si="0"/>
        <v>6.7000000000000011E-3</v>
      </c>
      <c r="F49" s="119"/>
      <c r="G49" s="119"/>
      <c r="H49" s="119"/>
      <c r="I49" s="119"/>
      <c r="J49" s="63"/>
      <c r="K49" s="63"/>
      <c r="L49" s="63"/>
      <c r="M49" s="63"/>
      <c r="N49" s="63"/>
      <c r="O49" s="63"/>
      <c r="P49" s="63"/>
      <c r="Q49" s="63"/>
      <c r="R49" s="63"/>
    </row>
    <row r="50" spans="1:18" hidden="1" outlineLevel="1">
      <c r="A50" s="66">
        <v>41913</v>
      </c>
      <c r="C50" s="119">
        <v>1.5229999999999999</v>
      </c>
      <c r="D50" s="119">
        <v>0.84099999999999997</v>
      </c>
      <c r="E50" s="158">
        <f t="shared" si="0"/>
        <v>6.8199999999999997E-3</v>
      </c>
      <c r="F50" s="119"/>
      <c r="G50" s="119"/>
      <c r="H50" s="119"/>
      <c r="I50" s="119"/>
      <c r="J50" s="63"/>
      <c r="K50" s="63"/>
      <c r="L50" s="63"/>
      <c r="M50" s="63"/>
      <c r="N50" s="63"/>
      <c r="O50" s="63"/>
      <c r="P50" s="63"/>
      <c r="Q50" s="63"/>
      <c r="R50" s="63"/>
    </row>
    <row r="51" spans="1:18" hidden="1" outlineLevel="1">
      <c r="A51" s="66">
        <v>41883</v>
      </c>
      <c r="C51" s="119">
        <v>1.671</v>
      </c>
      <c r="D51" s="119">
        <v>0.94599999999999995</v>
      </c>
      <c r="E51" s="158">
        <f t="shared" si="0"/>
        <v>7.2500000000000012E-3</v>
      </c>
      <c r="F51" s="119"/>
      <c r="G51" s="119"/>
      <c r="H51" s="119"/>
      <c r="I51" s="119"/>
      <c r="J51" s="63"/>
      <c r="K51" s="63"/>
      <c r="L51" s="63"/>
      <c r="M51" s="63"/>
      <c r="N51" s="63"/>
      <c r="O51" s="63"/>
      <c r="P51" s="63"/>
      <c r="Q51" s="63"/>
      <c r="R51" s="63"/>
    </row>
    <row r="52" spans="1:18" hidden="1" outlineLevel="1">
      <c r="A52" s="66" t="s">
        <v>89</v>
      </c>
      <c r="C52" s="119">
        <v>1.6020000000000001</v>
      </c>
      <c r="D52" s="119">
        <v>0.88800000000000001</v>
      </c>
      <c r="E52" s="158">
        <f t="shared" si="0"/>
        <v>7.1400000000000005E-3</v>
      </c>
      <c r="F52" s="119"/>
      <c r="G52" s="119"/>
      <c r="H52" s="119"/>
      <c r="I52" s="119"/>
      <c r="J52" s="63"/>
      <c r="K52" s="63"/>
      <c r="L52" s="63"/>
      <c r="M52" s="63"/>
      <c r="N52" s="63"/>
      <c r="O52" s="63"/>
      <c r="P52" s="63"/>
      <c r="Q52" s="63"/>
      <c r="R52" s="63"/>
    </row>
    <row r="53" spans="1:18" hidden="1" outlineLevel="1">
      <c r="A53" s="66">
        <v>41821</v>
      </c>
      <c r="C53" s="119">
        <v>1.9339999999999999</v>
      </c>
      <c r="D53" s="119">
        <v>1.17</v>
      </c>
      <c r="E53" s="158">
        <f t="shared" si="0"/>
        <v>7.6400000000000001E-3</v>
      </c>
      <c r="F53" s="119"/>
      <c r="G53" s="119"/>
      <c r="H53" s="119"/>
      <c r="I53" s="119"/>
      <c r="J53" s="63"/>
      <c r="K53" s="63"/>
      <c r="L53" s="63"/>
      <c r="M53" s="63"/>
      <c r="N53" s="63"/>
      <c r="O53" s="63"/>
      <c r="P53" s="63"/>
      <c r="Q53" s="63"/>
      <c r="R53" s="63"/>
    </row>
    <row r="54" spans="1:18" hidden="1" outlineLevel="1">
      <c r="A54" s="66">
        <v>41791</v>
      </c>
      <c r="C54" s="119">
        <v>2.0529999999999999</v>
      </c>
      <c r="D54" s="119">
        <v>1.2509999999999999</v>
      </c>
      <c r="E54" s="158">
        <f t="shared" si="0"/>
        <v>8.0200000000000011E-3</v>
      </c>
      <c r="F54" s="119"/>
      <c r="G54" s="119"/>
      <c r="H54" s="119"/>
      <c r="I54" s="119"/>
      <c r="J54" s="63"/>
      <c r="K54" s="63"/>
      <c r="L54" s="63"/>
      <c r="M54" s="63"/>
      <c r="N54" s="63"/>
      <c r="O54" s="63"/>
      <c r="P54" s="63"/>
      <c r="Q54" s="63"/>
      <c r="R54" s="63"/>
    </row>
    <row r="55" spans="1:18" hidden="1" outlineLevel="1">
      <c r="A55" s="66" t="s">
        <v>90</v>
      </c>
      <c r="C55" s="119">
        <v>2.1309999999999998</v>
      </c>
      <c r="D55" s="119">
        <v>1.357</v>
      </c>
      <c r="E55" s="158">
        <f t="shared" si="0"/>
        <v>7.7399999999999977E-3</v>
      </c>
      <c r="F55" s="119"/>
      <c r="G55" s="119"/>
      <c r="H55" s="119"/>
      <c r="I55" s="119"/>
      <c r="J55" s="63"/>
      <c r="K55" s="63"/>
      <c r="L55" s="63"/>
      <c r="M55" s="63"/>
      <c r="N55" s="63"/>
      <c r="O55" s="63"/>
      <c r="P55" s="63"/>
      <c r="Q55" s="63"/>
      <c r="R55" s="63"/>
    </row>
    <row r="56" spans="1:18" hidden="1" outlineLevel="1">
      <c r="A56" s="66" t="s">
        <v>91</v>
      </c>
      <c r="C56" s="119">
        <v>2.2410000000000001</v>
      </c>
      <c r="D56" s="119">
        <v>1.47</v>
      </c>
      <c r="E56" s="158">
        <f t="shared" si="0"/>
        <v>7.7100000000000016E-3</v>
      </c>
      <c r="F56" s="119"/>
      <c r="G56" s="119"/>
      <c r="H56" s="119"/>
      <c r="I56" s="119"/>
      <c r="J56" s="63"/>
      <c r="K56" s="63"/>
      <c r="L56" s="63"/>
      <c r="M56" s="63"/>
      <c r="N56" s="63"/>
      <c r="O56" s="63"/>
      <c r="P56" s="63"/>
      <c r="Q56" s="63"/>
      <c r="R56" s="63"/>
    </row>
    <row r="57" spans="1:18" hidden="1" outlineLevel="1">
      <c r="A57" s="66">
        <v>41699</v>
      </c>
      <c r="C57" s="119">
        <v>2.339</v>
      </c>
      <c r="D57" s="119">
        <v>1.57</v>
      </c>
      <c r="E57" s="158">
        <f t="shared" si="0"/>
        <v>7.6899999999999989E-3</v>
      </c>
      <c r="F57" s="119"/>
      <c r="G57" s="119"/>
      <c r="H57" s="119"/>
      <c r="I57" s="119"/>
      <c r="J57" s="63"/>
      <c r="K57" s="63"/>
      <c r="L57" s="63"/>
      <c r="M57" s="63"/>
      <c r="N57" s="63"/>
      <c r="O57" s="63"/>
      <c r="P57" s="63"/>
      <c r="Q57" s="63"/>
      <c r="R57" s="63"/>
    </row>
    <row r="58" spans="1:18" hidden="1" outlineLevel="1">
      <c r="A58" s="66" t="s">
        <v>92</v>
      </c>
      <c r="C58" s="119">
        <v>2.3820000000000001</v>
      </c>
      <c r="D58" s="119">
        <v>1.627</v>
      </c>
      <c r="E58" s="158">
        <f t="shared" si="0"/>
        <v>7.5500000000000012E-3</v>
      </c>
      <c r="F58" s="119"/>
      <c r="G58" s="119"/>
      <c r="H58" s="119"/>
      <c r="I58" s="119"/>
      <c r="J58" s="63"/>
      <c r="K58" s="63"/>
      <c r="L58" s="63"/>
      <c r="M58" s="63"/>
      <c r="N58" s="63"/>
      <c r="O58" s="63"/>
      <c r="P58" s="63"/>
      <c r="Q58" s="63"/>
      <c r="R58" s="63"/>
    </row>
    <row r="59" spans="1:18" hidden="1" outlineLevel="1">
      <c r="A59" s="66">
        <v>41640</v>
      </c>
      <c r="C59" s="119">
        <v>2.4</v>
      </c>
      <c r="D59" s="119">
        <v>1.659</v>
      </c>
      <c r="E59" s="158">
        <f t="shared" si="0"/>
        <v>7.4099999999999991E-3</v>
      </c>
      <c r="F59" s="119"/>
      <c r="G59" s="119"/>
      <c r="H59" s="119"/>
      <c r="I59" s="119"/>
      <c r="J59" s="63"/>
      <c r="K59" s="63"/>
      <c r="L59" s="63"/>
      <c r="M59" s="63"/>
      <c r="N59" s="63"/>
      <c r="O59" s="63"/>
      <c r="P59" s="63"/>
      <c r="Q59" s="63"/>
      <c r="R59" s="63"/>
    </row>
    <row r="60" spans="1:18" hidden="1" outlineLevel="1">
      <c r="A60" s="66" t="s">
        <v>93</v>
      </c>
      <c r="C60" s="119">
        <v>2.7029999999999998</v>
      </c>
      <c r="D60" s="119">
        <v>1.9410000000000001</v>
      </c>
      <c r="E60" s="158">
        <f t="shared" si="0"/>
        <v>7.6199999999999983E-3</v>
      </c>
      <c r="F60" s="119"/>
      <c r="G60" s="119"/>
      <c r="H60" s="119"/>
      <c r="I60" s="119"/>
      <c r="J60" s="63"/>
      <c r="K60" s="63"/>
      <c r="L60" s="63"/>
      <c r="M60" s="63"/>
      <c r="N60" s="63"/>
      <c r="O60" s="63"/>
      <c r="P60" s="63"/>
      <c r="Q60" s="63"/>
      <c r="R60" s="63"/>
    </row>
    <row r="61" spans="1:18" hidden="1" outlineLevel="1">
      <c r="A61" s="66">
        <v>41579</v>
      </c>
      <c r="C61" s="119">
        <v>2.5390000000000001</v>
      </c>
      <c r="D61" s="119">
        <v>1.69</v>
      </c>
      <c r="E61" s="158">
        <f t="shared" si="0"/>
        <v>8.4900000000000028E-3</v>
      </c>
      <c r="F61" s="119"/>
      <c r="G61" s="119"/>
      <c r="H61" s="119"/>
      <c r="I61" s="119"/>
      <c r="J61" s="63"/>
      <c r="K61" s="63"/>
      <c r="L61" s="63"/>
      <c r="M61" s="63"/>
      <c r="N61" s="63"/>
      <c r="O61" s="63"/>
      <c r="P61" s="63"/>
      <c r="Q61" s="63"/>
      <c r="R61" s="63"/>
    </row>
    <row r="62" spans="1:18" hidden="1" outlineLevel="1">
      <c r="A62" s="66">
        <v>41548</v>
      </c>
      <c r="C62" s="119">
        <v>2.504</v>
      </c>
      <c r="D62" s="119">
        <v>1.679</v>
      </c>
      <c r="E62" s="158">
        <f t="shared" si="0"/>
        <v>8.2500000000000004E-3</v>
      </c>
      <c r="F62" s="119"/>
      <c r="G62" s="119"/>
      <c r="H62" s="119"/>
      <c r="I62" s="119"/>
      <c r="J62" s="63"/>
      <c r="K62" s="63"/>
      <c r="L62" s="63"/>
      <c r="M62" s="63"/>
      <c r="N62" s="63"/>
      <c r="O62" s="63"/>
      <c r="P62" s="63"/>
      <c r="Q62" s="63"/>
      <c r="R62" s="63"/>
    </row>
    <row r="63" spans="1:18" hidden="1" outlineLevel="1">
      <c r="A63" s="66">
        <v>41518</v>
      </c>
      <c r="C63" s="119">
        <v>2.5310000000000001</v>
      </c>
      <c r="D63" s="119">
        <v>1.78</v>
      </c>
      <c r="E63" s="158">
        <f t="shared" si="0"/>
        <v>7.510000000000001E-3</v>
      </c>
      <c r="F63" s="119"/>
      <c r="G63" s="119"/>
      <c r="H63" s="119"/>
      <c r="I63" s="119"/>
      <c r="J63" s="63"/>
      <c r="K63" s="63"/>
      <c r="L63" s="63"/>
      <c r="M63" s="63"/>
      <c r="N63" s="63"/>
      <c r="O63" s="63"/>
      <c r="P63" s="63"/>
      <c r="Q63" s="63"/>
      <c r="R63" s="63"/>
    </row>
    <row r="64" spans="1:18" hidden="1" outlineLevel="1">
      <c r="A64" s="66" t="s">
        <v>94</v>
      </c>
      <c r="C64" s="119">
        <v>2.5870000000000002</v>
      </c>
      <c r="D64" s="119">
        <v>1.855</v>
      </c>
      <c r="E64" s="158">
        <f t="shared" si="0"/>
        <v>7.3200000000000019E-3</v>
      </c>
      <c r="F64" s="119"/>
      <c r="G64" s="119"/>
      <c r="H64" s="119"/>
      <c r="I64" s="119"/>
      <c r="J64" s="63"/>
      <c r="K64" s="63"/>
      <c r="L64" s="63"/>
      <c r="M64" s="63"/>
      <c r="N64" s="63"/>
      <c r="O64" s="63"/>
      <c r="P64" s="63"/>
      <c r="Q64" s="63"/>
      <c r="R64" s="63"/>
    </row>
    <row r="65" spans="1:18" hidden="1" outlineLevel="1">
      <c r="A65" s="66">
        <v>41456</v>
      </c>
      <c r="C65" s="119">
        <v>2.4020000000000001</v>
      </c>
      <c r="D65" s="119">
        <v>1.6759999999999999</v>
      </c>
      <c r="E65" s="158">
        <f t="shared" si="0"/>
        <v>7.2600000000000017E-3</v>
      </c>
      <c r="F65" s="119"/>
      <c r="G65" s="119"/>
      <c r="H65" s="119"/>
      <c r="I65" s="119"/>
      <c r="J65" s="63"/>
      <c r="K65" s="63"/>
      <c r="L65" s="63"/>
      <c r="M65" s="63"/>
      <c r="N65" s="63"/>
      <c r="O65" s="63"/>
      <c r="P65" s="63"/>
      <c r="Q65" s="63"/>
      <c r="R65" s="63"/>
    </row>
    <row r="66" spans="1:18" hidden="1" outlineLevel="1">
      <c r="A66" s="66">
        <v>41426</v>
      </c>
      <c r="C66" s="119">
        <v>2.4039999999999999</v>
      </c>
      <c r="D66" s="119">
        <v>1.73</v>
      </c>
      <c r="E66" s="158">
        <f t="shared" si="0"/>
        <v>6.7399999999999995E-3</v>
      </c>
      <c r="F66" s="119"/>
      <c r="G66" s="119"/>
      <c r="H66" s="119"/>
      <c r="I66" s="119"/>
      <c r="J66" s="63"/>
      <c r="K66" s="63"/>
      <c r="L66" s="63"/>
      <c r="M66" s="63"/>
      <c r="N66" s="63"/>
      <c r="O66" s="63"/>
      <c r="P66" s="63"/>
      <c r="Q66" s="63"/>
      <c r="R66" s="63"/>
    </row>
    <row r="67" spans="1:18" hidden="1" outlineLevel="1">
      <c r="A67" s="66" t="s">
        <v>95</v>
      </c>
      <c r="C67" s="119">
        <v>2.2570000000000001</v>
      </c>
      <c r="D67" s="119">
        <v>1.5109999999999999</v>
      </c>
      <c r="E67" s="158">
        <f t="shared" si="0"/>
        <v>7.4600000000000022E-3</v>
      </c>
      <c r="F67" s="119"/>
      <c r="G67" s="119"/>
      <c r="H67" s="119"/>
      <c r="I67" s="119"/>
      <c r="J67" s="63"/>
      <c r="K67" s="63"/>
      <c r="L67" s="63"/>
      <c r="M67" s="63"/>
      <c r="N67" s="63"/>
      <c r="O67" s="63"/>
      <c r="P67" s="63"/>
      <c r="Q67" s="63"/>
      <c r="R67" s="63"/>
    </row>
    <row r="68" spans="1:18" hidden="1" outlineLevel="1">
      <c r="A68" s="66" t="s">
        <v>96</v>
      </c>
      <c r="C68" s="119">
        <v>1.992</v>
      </c>
      <c r="D68" s="119">
        <v>1.2110000000000001</v>
      </c>
      <c r="E68" s="158">
        <f t="shared" si="0"/>
        <v>7.8099999999999992E-3</v>
      </c>
      <c r="F68" s="119"/>
      <c r="G68" s="119"/>
      <c r="H68" s="119"/>
      <c r="I68" s="119"/>
      <c r="J68" s="63"/>
      <c r="K68" s="63"/>
      <c r="L68" s="63"/>
      <c r="M68" s="63"/>
      <c r="N68" s="63"/>
      <c r="O68" s="63"/>
      <c r="P68" s="63"/>
      <c r="Q68" s="63"/>
      <c r="R68" s="63"/>
    </row>
    <row r="69" spans="1:18" hidden="1" outlineLevel="1">
      <c r="A69" s="66">
        <v>41334</v>
      </c>
      <c r="C69" s="119">
        <v>2.0990000000000002</v>
      </c>
      <c r="D69" s="119">
        <v>1.282</v>
      </c>
      <c r="E69" s="158">
        <f t="shared" si="0"/>
        <v>8.1700000000000019E-3</v>
      </c>
      <c r="F69" s="119"/>
      <c r="G69" s="119"/>
      <c r="H69" s="119"/>
      <c r="I69" s="119"/>
      <c r="J69" s="63"/>
      <c r="K69" s="63"/>
      <c r="L69" s="63"/>
      <c r="M69" s="63"/>
      <c r="N69" s="63"/>
      <c r="O69" s="63"/>
      <c r="P69" s="63"/>
      <c r="Q69" s="63"/>
      <c r="R69" s="63"/>
    </row>
    <row r="70" spans="1:18" hidden="1" outlineLevel="1">
      <c r="A70" s="66" t="s">
        <v>97</v>
      </c>
      <c r="C70" s="119">
        <v>2.2210000000000001</v>
      </c>
      <c r="D70" s="119">
        <v>1.458</v>
      </c>
      <c r="E70" s="158">
        <f t="shared" si="0"/>
        <v>7.6300000000000014E-3</v>
      </c>
      <c r="F70" s="119"/>
      <c r="G70" s="119"/>
      <c r="H70" s="119"/>
      <c r="I70" s="119"/>
      <c r="J70" s="63"/>
      <c r="K70" s="63"/>
      <c r="L70" s="63"/>
      <c r="M70" s="63"/>
      <c r="N70" s="63"/>
      <c r="O70" s="63"/>
      <c r="P70" s="63"/>
      <c r="Q70" s="63"/>
      <c r="R70" s="63"/>
    </row>
    <row r="71" spans="1:18" hidden="1" outlineLevel="1">
      <c r="A71" s="66">
        <v>41275</v>
      </c>
      <c r="C71" s="119">
        <v>2.2890000000000001</v>
      </c>
      <c r="D71" s="119">
        <v>1.677</v>
      </c>
      <c r="E71" s="158">
        <f t="shared" si="0"/>
        <v>6.1200000000000013E-3</v>
      </c>
      <c r="F71" s="119"/>
      <c r="G71" s="119"/>
      <c r="H71" s="119"/>
      <c r="I71" s="119"/>
      <c r="J71" s="63"/>
      <c r="K71" s="63"/>
      <c r="L71" s="63"/>
      <c r="M71" s="63"/>
      <c r="N71" s="63"/>
      <c r="O71" s="63"/>
      <c r="P71" s="63"/>
      <c r="Q71" s="63"/>
      <c r="R71" s="63"/>
    </row>
    <row r="72" spans="1:18" hidden="1" outlineLevel="1">
      <c r="A72" s="66" t="s">
        <v>98</v>
      </c>
      <c r="C72" s="119">
        <v>2.0569999999999999</v>
      </c>
      <c r="D72" s="119">
        <v>1.306</v>
      </c>
      <c r="E72" s="158">
        <f t="shared" ref="E72:E135" si="2">(C72-D72)/100</f>
        <v>7.5099999999999993E-3</v>
      </c>
      <c r="F72" s="119"/>
      <c r="G72" s="119"/>
      <c r="H72" s="119"/>
      <c r="I72" s="119"/>
      <c r="J72" s="63"/>
      <c r="K72" s="63"/>
      <c r="L72" s="63"/>
      <c r="M72" s="63"/>
      <c r="N72" s="63"/>
      <c r="O72" s="63"/>
      <c r="P72" s="63"/>
      <c r="Q72" s="63"/>
      <c r="R72" s="63"/>
    </row>
    <row r="73" spans="1:18" hidden="1" outlineLevel="1">
      <c r="A73" s="66">
        <v>41214</v>
      </c>
      <c r="C73" s="119">
        <v>2.1840000000000002</v>
      </c>
      <c r="D73" s="119">
        <v>1.383</v>
      </c>
      <c r="E73" s="158">
        <f t="shared" si="2"/>
        <v>8.0100000000000015E-3</v>
      </c>
      <c r="F73" s="119"/>
      <c r="G73" s="119"/>
      <c r="H73" s="119"/>
      <c r="I73" s="119"/>
      <c r="J73" s="63"/>
      <c r="K73" s="63"/>
      <c r="L73" s="63"/>
      <c r="M73" s="63"/>
      <c r="N73" s="63"/>
      <c r="O73" s="63"/>
      <c r="P73" s="63"/>
      <c r="Q73" s="63"/>
      <c r="R73" s="63"/>
    </row>
    <row r="74" spans="1:18" hidden="1" outlineLevel="1">
      <c r="A74" s="66">
        <v>41183</v>
      </c>
      <c r="C74" s="119">
        <v>2.206</v>
      </c>
      <c r="D74" s="119">
        <v>1.4590000000000001</v>
      </c>
      <c r="E74" s="158">
        <f t="shared" si="2"/>
        <v>7.4699999999999992E-3</v>
      </c>
      <c r="F74" s="119"/>
      <c r="G74" s="119"/>
      <c r="H74" s="119"/>
      <c r="I74" s="119"/>
      <c r="J74" s="63"/>
      <c r="K74" s="63"/>
      <c r="L74" s="63"/>
      <c r="M74" s="63"/>
      <c r="N74" s="63"/>
      <c r="O74" s="63"/>
      <c r="P74" s="63"/>
      <c r="Q74" s="63"/>
      <c r="R74" s="63"/>
    </row>
    <row r="75" spans="1:18" hidden="1" outlineLevel="1">
      <c r="A75" s="66">
        <v>41153</v>
      </c>
      <c r="C75" s="119">
        <v>2.1080000000000001</v>
      </c>
      <c r="D75" s="119">
        <v>1.4339999999999999</v>
      </c>
      <c r="E75" s="158">
        <f t="shared" si="2"/>
        <v>6.7400000000000012E-3</v>
      </c>
      <c r="F75" s="119"/>
      <c r="G75" s="119"/>
      <c r="H75" s="119"/>
      <c r="I75" s="119"/>
      <c r="J75" s="63"/>
      <c r="K75" s="63"/>
      <c r="L75" s="63"/>
      <c r="M75" s="63"/>
      <c r="N75" s="63"/>
      <c r="O75" s="63"/>
      <c r="P75" s="63"/>
      <c r="Q75" s="63"/>
      <c r="R75" s="63"/>
    </row>
    <row r="76" spans="1:18" hidden="1" outlineLevel="1">
      <c r="A76" s="66" t="s">
        <v>99</v>
      </c>
      <c r="C76" s="119">
        <v>1.9910000000000001</v>
      </c>
      <c r="D76" s="119">
        <v>1.34</v>
      </c>
      <c r="E76" s="158">
        <f t="shared" si="2"/>
        <v>6.5100000000000002E-3</v>
      </c>
      <c r="F76" s="119"/>
      <c r="G76" s="119"/>
      <c r="H76" s="119"/>
      <c r="I76" s="119"/>
      <c r="J76" s="63"/>
      <c r="K76" s="63"/>
      <c r="L76" s="63"/>
      <c r="M76" s="63"/>
      <c r="N76" s="63"/>
      <c r="O76" s="63"/>
      <c r="P76" s="63"/>
      <c r="Q76" s="63"/>
      <c r="R76" s="63"/>
    </row>
    <row r="77" spans="1:18" hidden="1" outlineLevel="1">
      <c r="A77" s="66">
        <v>41091</v>
      </c>
      <c r="C77" s="119">
        <v>1.9570000000000001</v>
      </c>
      <c r="D77" s="119">
        <v>1.2829999999999999</v>
      </c>
      <c r="E77" s="158">
        <f t="shared" si="2"/>
        <v>6.7400000000000012E-3</v>
      </c>
      <c r="F77" s="119"/>
      <c r="G77" s="119"/>
      <c r="H77" s="119"/>
      <c r="I77" s="119"/>
      <c r="J77" s="63"/>
      <c r="K77" s="63"/>
      <c r="L77" s="63"/>
      <c r="M77" s="63"/>
      <c r="N77" s="63"/>
      <c r="O77" s="63"/>
      <c r="P77" s="63"/>
      <c r="Q77" s="63"/>
      <c r="R77" s="63"/>
    </row>
    <row r="78" spans="1:18" hidden="1" outlineLevel="1">
      <c r="A78" s="66">
        <v>41061</v>
      </c>
      <c r="C78" s="119">
        <v>2.2789999999999999</v>
      </c>
      <c r="D78" s="119">
        <v>1.579</v>
      </c>
      <c r="E78" s="158">
        <f t="shared" si="2"/>
        <v>6.9999999999999993E-3</v>
      </c>
      <c r="F78" s="119"/>
      <c r="G78" s="119"/>
      <c r="H78" s="119"/>
      <c r="I78" s="119"/>
      <c r="J78" s="63"/>
      <c r="K78" s="63"/>
      <c r="L78" s="63"/>
      <c r="M78" s="63"/>
      <c r="N78" s="63"/>
      <c r="O78" s="63"/>
      <c r="P78" s="63"/>
      <c r="Q78" s="63"/>
      <c r="R78" s="63"/>
    </row>
    <row r="79" spans="1:18" hidden="1" outlineLevel="1">
      <c r="A79" s="66" t="s">
        <v>100</v>
      </c>
      <c r="C79" s="119">
        <v>1.83</v>
      </c>
      <c r="D79" s="119">
        <v>1.2110000000000001</v>
      </c>
      <c r="E79" s="158">
        <f t="shared" si="2"/>
        <v>6.1900000000000002E-3</v>
      </c>
      <c r="F79" s="119"/>
      <c r="G79" s="119"/>
      <c r="H79" s="119"/>
      <c r="I79" s="119"/>
      <c r="J79" s="63"/>
      <c r="K79" s="63"/>
      <c r="L79" s="63"/>
      <c r="M79" s="63"/>
      <c r="N79" s="63"/>
      <c r="O79" s="63"/>
      <c r="P79" s="63"/>
      <c r="Q79" s="63"/>
      <c r="R79" s="63"/>
    </row>
    <row r="80" spans="1:18" hidden="1" outlineLevel="1">
      <c r="A80" s="66" t="s">
        <v>101</v>
      </c>
      <c r="C80" s="119">
        <v>2.4049999999999998</v>
      </c>
      <c r="D80" s="119">
        <v>1.663</v>
      </c>
      <c r="E80" s="158">
        <f t="shared" si="2"/>
        <v>7.4199999999999978E-3</v>
      </c>
      <c r="F80" s="119"/>
      <c r="G80" s="119"/>
      <c r="H80" s="119"/>
      <c r="I80" s="119"/>
      <c r="J80" s="63"/>
      <c r="K80" s="63"/>
      <c r="L80" s="63"/>
      <c r="M80" s="63"/>
      <c r="N80" s="63"/>
      <c r="O80" s="63"/>
      <c r="P80" s="63"/>
      <c r="Q80" s="63"/>
      <c r="R80" s="63"/>
    </row>
    <row r="81" spans="1:18" hidden="1" outlineLevel="1">
      <c r="A81" s="66">
        <v>40969</v>
      </c>
      <c r="C81" s="119">
        <v>2.5299999999999998</v>
      </c>
      <c r="D81" s="119">
        <v>1.798</v>
      </c>
      <c r="E81" s="158">
        <f t="shared" si="2"/>
        <v>7.3199999999999975E-3</v>
      </c>
      <c r="F81" s="119"/>
      <c r="G81" s="119"/>
      <c r="H81" s="119"/>
      <c r="I81" s="119"/>
      <c r="J81" s="63"/>
      <c r="K81" s="63"/>
      <c r="L81" s="63"/>
      <c r="M81" s="63"/>
      <c r="N81" s="63"/>
      <c r="O81" s="63"/>
      <c r="P81" s="63"/>
      <c r="Q81" s="63"/>
      <c r="R81" s="63"/>
    </row>
    <row r="82" spans="1:18" hidden="1" outlineLevel="1">
      <c r="A82" s="66" t="s">
        <v>102</v>
      </c>
      <c r="C82" s="119">
        <v>2.512</v>
      </c>
      <c r="D82" s="119">
        <v>1.8109999999999999</v>
      </c>
      <c r="E82" s="158">
        <f t="shared" si="2"/>
        <v>7.0100000000000006E-3</v>
      </c>
      <c r="F82" s="119"/>
      <c r="G82" s="119"/>
      <c r="H82" s="119"/>
      <c r="I82" s="119"/>
      <c r="J82" s="63"/>
      <c r="K82" s="63"/>
      <c r="L82" s="63"/>
      <c r="M82" s="63"/>
      <c r="N82" s="63"/>
      <c r="O82" s="63"/>
      <c r="P82" s="63"/>
      <c r="Q82" s="63"/>
      <c r="R82" s="63"/>
    </row>
    <row r="83" spans="1:18" hidden="1" outlineLevel="1">
      <c r="A83" s="66">
        <v>40909</v>
      </c>
      <c r="C83" s="119">
        <v>2.5369999999999999</v>
      </c>
      <c r="D83" s="119">
        <v>1.7929999999999999</v>
      </c>
      <c r="E83" s="158">
        <f t="shared" si="2"/>
        <v>7.4399999999999996E-3</v>
      </c>
      <c r="F83" s="119"/>
      <c r="G83" s="119"/>
      <c r="H83" s="119"/>
      <c r="I83" s="119"/>
      <c r="J83" s="63"/>
      <c r="K83" s="63"/>
      <c r="L83" s="63"/>
      <c r="M83" s="63"/>
      <c r="N83" s="63"/>
      <c r="O83" s="63"/>
      <c r="P83" s="63"/>
      <c r="Q83" s="63"/>
      <c r="R83" s="63"/>
    </row>
    <row r="84" spans="1:18" hidden="1" outlineLevel="1">
      <c r="A84" s="66" t="s">
        <v>103</v>
      </c>
      <c r="C84" s="119">
        <v>2.4769999999999999</v>
      </c>
      <c r="D84" s="119">
        <v>1.825</v>
      </c>
      <c r="E84" s="158">
        <f t="shared" si="2"/>
        <v>6.5199999999999989E-3</v>
      </c>
      <c r="F84" s="119"/>
      <c r="G84" s="119"/>
      <c r="H84" s="119"/>
      <c r="I84" s="119"/>
      <c r="J84" s="63"/>
      <c r="K84" s="63"/>
      <c r="L84" s="63"/>
      <c r="M84" s="63"/>
      <c r="N84" s="63"/>
      <c r="O84" s="63"/>
      <c r="P84" s="63"/>
      <c r="Q84" s="63"/>
      <c r="R84" s="63"/>
    </row>
    <row r="85" spans="1:18" hidden="1" outlineLevel="1">
      <c r="A85" s="66">
        <v>40848</v>
      </c>
      <c r="C85" s="119">
        <v>3.0579999999999998</v>
      </c>
      <c r="D85" s="119">
        <v>2.2810000000000001</v>
      </c>
      <c r="E85" s="158">
        <f t="shared" si="2"/>
        <v>7.7699999999999965E-3</v>
      </c>
      <c r="F85" s="119"/>
      <c r="G85" s="119"/>
      <c r="H85" s="119"/>
      <c r="I85" s="119"/>
      <c r="J85" s="63"/>
      <c r="K85" s="63"/>
      <c r="L85" s="63"/>
      <c r="M85" s="63"/>
      <c r="N85" s="63"/>
      <c r="O85" s="63"/>
      <c r="P85" s="63"/>
      <c r="Q85" s="63"/>
      <c r="R85" s="63"/>
    </row>
    <row r="86" spans="1:18" hidden="1" outlineLevel="1">
      <c r="A86" s="66">
        <v>40817</v>
      </c>
      <c r="C86" s="119">
        <v>2.8639999999999999</v>
      </c>
      <c r="D86" s="119">
        <v>2.0249999999999999</v>
      </c>
      <c r="E86" s="158">
        <f t="shared" si="2"/>
        <v>8.3899999999999999E-3</v>
      </c>
      <c r="F86" s="119"/>
      <c r="G86" s="119"/>
      <c r="H86" s="119"/>
      <c r="I86" s="119"/>
      <c r="J86" s="63"/>
      <c r="K86" s="63"/>
      <c r="L86" s="63"/>
      <c r="M86" s="63"/>
      <c r="N86" s="63"/>
      <c r="O86" s="63"/>
      <c r="P86" s="63"/>
      <c r="Q86" s="63"/>
      <c r="R86" s="63"/>
    </row>
    <row r="87" spans="1:18" hidden="1" outlineLevel="1">
      <c r="A87" s="66">
        <v>40787</v>
      </c>
      <c r="C87" s="119">
        <v>2.6459999999999999</v>
      </c>
      <c r="D87" s="119">
        <v>1.8879999999999999</v>
      </c>
      <c r="E87" s="158">
        <f t="shared" si="2"/>
        <v>7.5799999999999999E-3</v>
      </c>
      <c r="F87" s="119"/>
      <c r="G87" s="119"/>
      <c r="H87" s="119"/>
      <c r="I87" s="119"/>
      <c r="J87" s="63"/>
      <c r="K87" s="63"/>
      <c r="L87" s="63"/>
      <c r="M87" s="63"/>
      <c r="N87" s="63"/>
      <c r="O87" s="63"/>
      <c r="P87" s="63"/>
      <c r="Q87" s="63"/>
      <c r="R87" s="63"/>
    </row>
    <row r="88" spans="1:18" hidden="1" outlineLevel="1">
      <c r="A88" s="66" t="s">
        <v>104</v>
      </c>
      <c r="C88" s="119">
        <v>3.0790000000000002</v>
      </c>
      <c r="D88" s="119">
        <v>2.222</v>
      </c>
      <c r="E88" s="158">
        <f t="shared" si="2"/>
        <v>8.5700000000000012E-3</v>
      </c>
      <c r="F88" s="119"/>
      <c r="G88" s="119"/>
      <c r="H88" s="119"/>
      <c r="I88" s="119"/>
      <c r="J88" s="63"/>
      <c r="K88" s="63"/>
      <c r="L88" s="63"/>
      <c r="M88" s="63"/>
      <c r="N88" s="63"/>
      <c r="O88" s="63"/>
      <c r="P88" s="63"/>
      <c r="Q88" s="63"/>
      <c r="R88" s="63"/>
    </row>
    <row r="89" spans="1:18" hidden="1" outlineLevel="1">
      <c r="A89" s="66">
        <v>40725</v>
      </c>
      <c r="C89" s="119">
        <v>3.298</v>
      </c>
      <c r="D89" s="119">
        <v>2.5449999999999999</v>
      </c>
      <c r="E89" s="158">
        <f t="shared" si="2"/>
        <v>7.5300000000000011E-3</v>
      </c>
      <c r="F89" s="119"/>
      <c r="G89" s="119"/>
      <c r="H89" s="119"/>
      <c r="I89" s="119"/>
      <c r="J89" s="63"/>
      <c r="K89" s="63"/>
      <c r="L89" s="63"/>
      <c r="M89" s="63"/>
      <c r="N89" s="63"/>
      <c r="O89" s="63"/>
      <c r="P89" s="63"/>
      <c r="Q89" s="63"/>
      <c r="R89" s="63"/>
    </row>
    <row r="90" spans="1:18" hidden="1" outlineLevel="1">
      <c r="A90" s="66">
        <v>40695</v>
      </c>
      <c r="C90" s="119">
        <v>3.7290000000000001</v>
      </c>
      <c r="D90" s="119">
        <v>3.028</v>
      </c>
      <c r="E90" s="158">
        <f t="shared" si="2"/>
        <v>7.0100000000000006E-3</v>
      </c>
      <c r="F90" s="119"/>
      <c r="G90" s="119"/>
      <c r="H90" s="119"/>
      <c r="I90" s="119"/>
      <c r="J90" s="63"/>
      <c r="K90" s="63"/>
      <c r="L90" s="63"/>
      <c r="M90" s="63"/>
      <c r="N90" s="63"/>
      <c r="O90" s="63"/>
      <c r="P90" s="63"/>
      <c r="Q90" s="63"/>
      <c r="R90" s="63"/>
    </row>
    <row r="91" spans="1:18" hidden="1" outlineLevel="1">
      <c r="A91" s="66" t="s">
        <v>105</v>
      </c>
      <c r="C91" s="119">
        <v>3.6110000000000002</v>
      </c>
      <c r="D91" s="119">
        <v>3.0209999999999999</v>
      </c>
      <c r="E91" s="158">
        <f t="shared" si="2"/>
        <v>5.9000000000000033E-3</v>
      </c>
      <c r="F91" s="119"/>
      <c r="G91" s="119"/>
      <c r="H91" s="119"/>
      <c r="I91" s="119"/>
      <c r="J91" s="63"/>
      <c r="K91" s="63"/>
      <c r="L91" s="63"/>
      <c r="M91" s="63"/>
      <c r="N91" s="63"/>
      <c r="O91" s="63"/>
      <c r="P91" s="63"/>
      <c r="Q91" s="63"/>
      <c r="R91" s="63"/>
    </row>
    <row r="92" spans="1:18" hidden="1" outlineLevel="1">
      <c r="A92" s="66" t="s">
        <v>106</v>
      </c>
      <c r="C92" s="119">
        <v>3.7869999999999999</v>
      </c>
      <c r="D92" s="119">
        <v>3.2360000000000002</v>
      </c>
      <c r="E92" s="158">
        <f t="shared" si="2"/>
        <v>5.5099999999999975E-3</v>
      </c>
      <c r="F92" s="119"/>
      <c r="G92" s="119"/>
      <c r="H92" s="119"/>
      <c r="I92" s="119"/>
      <c r="J92" s="63"/>
      <c r="K92" s="63"/>
      <c r="L92" s="63"/>
      <c r="M92" s="63"/>
      <c r="N92" s="63"/>
      <c r="O92" s="63"/>
      <c r="P92" s="63"/>
      <c r="Q92" s="63"/>
      <c r="R92" s="63"/>
    </row>
    <row r="93" spans="1:18" hidden="1" outlineLevel="1">
      <c r="A93" s="66">
        <v>40603</v>
      </c>
      <c r="C93" s="119">
        <v>3.8849999999999998</v>
      </c>
      <c r="D93" s="119">
        <v>3.3580000000000001</v>
      </c>
      <c r="E93" s="158">
        <f t="shared" si="2"/>
        <v>5.2699999999999969E-3</v>
      </c>
      <c r="F93" s="119"/>
      <c r="G93" s="119"/>
      <c r="H93" s="119"/>
      <c r="I93" s="119"/>
      <c r="J93" s="63"/>
      <c r="K93" s="63"/>
      <c r="L93" s="63"/>
      <c r="M93" s="63"/>
      <c r="N93" s="63"/>
      <c r="O93" s="63"/>
      <c r="P93" s="63"/>
      <c r="Q93" s="63"/>
      <c r="R93" s="63"/>
    </row>
    <row r="94" spans="1:18" hidden="1" outlineLevel="1">
      <c r="A94" s="66" t="s">
        <v>107</v>
      </c>
      <c r="C94" s="119">
        <v>3.7170000000000001</v>
      </c>
      <c r="D94" s="119">
        <v>3.1709999999999998</v>
      </c>
      <c r="E94" s="158">
        <f t="shared" si="2"/>
        <v>5.460000000000003E-3</v>
      </c>
      <c r="F94" s="119"/>
      <c r="G94" s="119"/>
      <c r="H94" s="119"/>
      <c r="I94" s="119"/>
      <c r="J94" s="63"/>
      <c r="K94" s="63"/>
      <c r="L94" s="63"/>
      <c r="M94" s="63"/>
      <c r="N94" s="63"/>
      <c r="O94" s="63"/>
      <c r="P94" s="63"/>
      <c r="Q94" s="63"/>
      <c r="R94" s="63"/>
    </row>
    <row r="95" spans="1:18" hidden="1" outlineLevel="1">
      <c r="A95" s="66">
        <v>40544</v>
      </c>
      <c r="C95" s="119">
        <v>3.7050000000000001</v>
      </c>
      <c r="D95" s="119">
        <v>3.1629999999999998</v>
      </c>
      <c r="E95" s="158">
        <f t="shared" si="2"/>
        <v>5.4200000000000029E-3</v>
      </c>
      <c r="F95" s="119"/>
      <c r="G95" s="119"/>
      <c r="H95" s="119"/>
      <c r="I95" s="119"/>
      <c r="J95" s="63"/>
      <c r="K95" s="63"/>
      <c r="L95" s="63"/>
      <c r="M95" s="63"/>
      <c r="N95" s="63"/>
      <c r="O95" s="63"/>
      <c r="P95" s="63"/>
      <c r="Q95" s="63"/>
      <c r="R95" s="63"/>
    </row>
    <row r="96" spans="1:18" hidden="1" outlineLevel="1">
      <c r="A96" s="66" t="s">
        <v>108</v>
      </c>
      <c r="C96" s="119">
        <v>3.5209999999999999</v>
      </c>
      <c r="D96" s="119">
        <v>2.9489999999999998</v>
      </c>
      <c r="E96" s="158">
        <f t="shared" si="2"/>
        <v>5.7200000000000003E-3</v>
      </c>
      <c r="F96" s="119"/>
      <c r="G96" s="119"/>
      <c r="H96" s="119"/>
      <c r="I96" s="119"/>
      <c r="J96" s="63"/>
      <c r="K96" s="63"/>
      <c r="L96" s="63"/>
      <c r="M96" s="63"/>
      <c r="N96" s="63"/>
      <c r="O96" s="63"/>
      <c r="P96" s="63"/>
      <c r="Q96" s="63"/>
      <c r="R96" s="63"/>
    </row>
    <row r="97" spans="1:18" hidden="1" outlineLevel="1">
      <c r="A97" s="66">
        <v>40483</v>
      </c>
      <c r="C97" s="119">
        <v>3.24</v>
      </c>
      <c r="D97" s="119">
        <v>2.6669999999999998</v>
      </c>
      <c r="E97" s="158">
        <f t="shared" si="2"/>
        <v>5.7300000000000042E-3</v>
      </c>
      <c r="F97" s="119"/>
      <c r="G97" s="119"/>
      <c r="H97" s="119"/>
      <c r="I97" s="119"/>
      <c r="J97" s="63"/>
      <c r="K97" s="63"/>
      <c r="L97" s="63"/>
      <c r="M97" s="63"/>
      <c r="N97" s="63"/>
      <c r="O97" s="63"/>
      <c r="P97" s="63"/>
      <c r="Q97" s="63"/>
      <c r="R97" s="63"/>
    </row>
    <row r="98" spans="1:18" hidden="1" outlineLevel="1">
      <c r="A98" s="66">
        <v>40452</v>
      </c>
      <c r="C98" s="119">
        <v>3.105</v>
      </c>
      <c r="D98" s="119">
        <v>2.524</v>
      </c>
      <c r="E98" s="158">
        <f t="shared" si="2"/>
        <v>5.8099999999999992E-3</v>
      </c>
      <c r="F98" s="119"/>
      <c r="G98" s="119"/>
      <c r="H98" s="119"/>
      <c r="I98" s="119"/>
      <c r="J98" s="63"/>
      <c r="K98" s="63"/>
      <c r="L98" s="63"/>
      <c r="M98" s="63"/>
      <c r="N98" s="63"/>
      <c r="O98" s="63"/>
      <c r="P98" s="63"/>
      <c r="Q98" s="63"/>
      <c r="R98" s="63"/>
    </row>
    <row r="99" spans="1:18" hidden="1" outlineLevel="1">
      <c r="A99" s="66">
        <v>40422</v>
      </c>
      <c r="C99" s="119">
        <v>2.9119999999999999</v>
      </c>
      <c r="D99" s="119">
        <v>2.2850000000000001</v>
      </c>
      <c r="E99" s="158">
        <f t="shared" si="2"/>
        <v>6.2699999999999978E-3</v>
      </c>
      <c r="F99" s="119"/>
      <c r="G99" s="119"/>
      <c r="H99" s="119"/>
      <c r="I99" s="119"/>
      <c r="J99" s="63"/>
      <c r="K99" s="63"/>
      <c r="L99" s="63"/>
      <c r="M99" s="63"/>
      <c r="N99" s="63"/>
      <c r="O99" s="63"/>
      <c r="P99" s="63"/>
      <c r="Q99" s="63"/>
      <c r="R99" s="63"/>
    </row>
    <row r="100" spans="1:18" hidden="1" outlineLevel="1">
      <c r="A100" s="66" t="s">
        <v>109</v>
      </c>
      <c r="C100" s="119">
        <v>2.68</v>
      </c>
      <c r="D100" s="119">
        <v>2.1120000000000001</v>
      </c>
      <c r="E100" s="158">
        <f t="shared" si="2"/>
        <v>5.680000000000001E-3</v>
      </c>
      <c r="F100" s="119"/>
      <c r="G100" s="119"/>
      <c r="H100" s="119"/>
      <c r="I100" s="119"/>
      <c r="J100" s="63"/>
      <c r="K100" s="63"/>
      <c r="L100" s="63"/>
      <c r="M100" s="63"/>
      <c r="N100" s="63"/>
      <c r="O100" s="63"/>
      <c r="P100" s="63"/>
      <c r="Q100" s="63"/>
      <c r="R100" s="63"/>
    </row>
    <row r="101" spans="1:18" hidden="1" outlineLevel="1">
      <c r="A101" s="66">
        <v>40360</v>
      </c>
      <c r="C101" s="119">
        <v>3.3660000000000001</v>
      </c>
      <c r="D101" s="119">
        <v>2.6720000000000002</v>
      </c>
      <c r="E101" s="158">
        <f t="shared" si="2"/>
        <v>6.9399999999999991E-3</v>
      </c>
      <c r="F101" s="119"/>
      <c r="G101" s="119"/>
      <c r="H101" s="119"/>
      <c r="I101" s="119"/>
      <c r="J101" s="63"/>
      <c r="K101" s="63"/>
      <c r="L101" s="63"/>
      <c r="M101" s="63"/>
      <c r="N101" s="63"/>
      <c r="O101" s="63"/>
      <c r="P101" s="63"/>
      <c r="Q101" s="63"/>
      <c r="R101" s="63"/>
    </row>
    <row r="102" spans="1:18" hidden="1" outlineLevel="1">
      <c r="A102" s="66">
        <v>40330</v>
      </c>
      <c r="C102" s="119">
        <v>3.234</v>
      </c>
      <c r="D102" s="119">
        <v>2.552</v>
      </c>
      <c r="E102" s="158">
        <f t="shared" si="2"/>
        <v>6.8199999999999997E-3</v>
      </c>
      <c r="F102" s="119"/>
      <c r="G102" s="119"/>
      <c r="H102" s="119"/>
      <c r="I102" s="119"/>
      <c r="J102" s="63"/>
      <c r="K102" s="63"/>
      <c r="L102" s="63"/>
      <c r="M102" s="63"/>
      <c r="N102" s="63"/>
      <c r="O102" s="63"/>
      <c r="P102" s="63"/>
      <c r="Q102" s="63"/>
      <c r="R102" s="63"/>
    </row>
    <row r="103" spans="1:18" hidden="1" outlineLevel="1">
      <c r="A103" s="66" t="s">
        <v>110</v>
      </c>
      <c r="C103" s="119">
        <v>3.3340000000000001</v>
      </c>
      <c r="D103" s="119">
        <v>2.653</v>
      </c>
      <c r="E103" s="158">
        <f t="shared" si="2"/>
        <v>6.8100000000000001E-3</v>
      </c>
      <c r="F103" s="119"/>
      <c r="G103" s="119"/>
      <c r="H103" s="119"/>
      <c r="I103" s="119"/>
      <c r="J103" s="63"/>
      <c r="K103" s="63"/>
      <c r="L103" s="63"/>
      <c r="M103" s="63"/>
      <c r="N103" s="63"/>
      <c r="O103" s="63"/>
      <c r="P103" s="63"/>
      <c r="Q103" s="63"/>
      <c r="R103" s="63"/>
    </row>
    <row r="104" spans="1:18" hidden="1" outlineLevel="1">
      <c r="A104" s="66" t="s">
        <v>111</v>
      </c>
      <c r="C104" s="119">
        <v>3.673</v>
      </c>
      <c r="D104" s="119">
        <v>2.9649999999999999</v>
      </c>
      <c r="E104" s="158">
        <f t="shared" si="2"/>
        <v>7.0800000000000021E-3</v>
      </c>
      <c r="F104" s="119"/>
      <c r="G104" s="119"/>
      <c r="H104" s="119"/>
      <c r="I104" s="119"/>
      <c r="J104" s="63"/>
      <c r="K104" s="63"/>
      <c r="L104" s="63"/>
      <c r="M104" s="63"/>
      <c r="N104" s="63"/>
      <c r="O104" s="63"/>
      <c r="P104" s="63"/>
      <c r="Q104" s="63"/>
      <c r="R104" s="63"/>
    </row>
    <row r="105" spans="1:18" hidden="1" outlineLevel="1">
      <c r="A105" s="66">
        <v>40238</v>
      </c>
      <c r="C105" s="119">
        <v>3.8250000000000002</v>
      </c>
      <c r="D105" s="119">
        <v>3.1019999999999999</v>
      </c>
      <c r="E105" s="158">
        <f t="shared" si="2"/>
        <v>7.2300000000000029E-3</v>
      </c>
      <c r="F105" s="119"/>
      <c r="G105" s="119"/>
      <c r="H105" s="119"/>
      <c r="I105" s="119"/>
      <c r="J105" s="63"/>
      <c r="K105" s="63"/>
      <c r="L105" s="63"/>
      <c r="M105" s="63"/>
      <c r="N105" s="63"/>
      <c r="O105" s="63"/>
      <c r="P105" s="63"/>
      <c r="Q105" s="63"/>
      <c r="R105" s="63"/>
    </row>
    <row r="106" spans="1:18" hidden="1" outlineLevel="1">
      <c r="A106" s="66" t="s">
        <v>112</v>
      </c>
      <c r="C106" s="119">
        <v>3.8839999999999999</v>
      </c>
      <c r="D106" s="119">
        <v>3.1070000000000002</v>
      </c>
      <c r="E106" s="158">
        <f t="shared" si="2"/>
        <v>7.7699999999999965E-3</v>
      </c>
      <c r="F106" s="119"/>
      <c r="G106" s="119"/>
      <c r="H106" s="119"/>
      <c r="I106" s="119"/>
      <c r="J106" s="63"/>
      <c r="K106" s="63"/>
      <c r="L106" s="63"/>
      <c r="M106" s="63"/>
      <c r="N106" s="63"/>
      <c r="O106" s="63"/>
      <c r="P106" s="63"/>
      <c r="Q106" s="63"/>
      <c r="R106" s="63"/>
    </row>
    <row r="107" spans="1:18" hidden="1" outlineLevel="1">
      <c r="A107" s="66">
        <v>40179</v>
      </c>
      <c r="C107" s="119">
        <v>3.9809999999999999</v>
      </c>
      <c r="D107" s="119">
        <v>3.2</v>
      </c>
      <c r="E107" s="158">
        <f t="shared" si="2"/>
        <v>7.8099999999999966E-3</v>
      </c>
      <c r="F107" s="119"/>
      <c r="G107" s="119"/>
      <c r="H107" s="119"/>
      <c r="I107" s="119"/>
      <c r="J107" s="63"/>
      <c r="K107" s="63"/>
      <c r="L107" s="63"/>
      <c r="M107" s="63"/>
      <c r="N107" s="63"/>
      <c r="O107" s="63"/>
      <c r="P107" s="63"/>
      <c r="Q107" s="63"/>
      <c r="R107" s="63"/>
    </row>
    <row r="108" spans="1:18" hidden="1" outlineLevel="1">
      <c r="A108" s="66" t="s">
        <v>113</v>
      </c>
      <c r="C108" s="119">
        <v>4.1189999999999998</v>
      </c>
      <c r="D108" s="119">
        <v>3.4009999999999998</v>
      </c>
      <c r="E108" s="158">
        <f t="shared" si="2"/>
        <v>7.1799999999999998E-3</v>
      </c>
      <c r="F108" s="119"/>
      <c r="G108" s="119"/>
      <c r="H108" s="119"/>
      <c r="I108" s="119"/>
      <c r="J108" s="63"/>
      <c r="K108" s="63"/>
      <c r="L108" s="63"/>
      <c r="M108" s="63"/>
      <c r="N108" s="63"/>
      <c r="O108" s="63"/>
      <c r="P108" s="63"/>
      <c r="Q108" s="63"/>
      <c r="R108" s="63"/>
    </row>
    <row r="109" spans="1:18" hidden="1" outlineLevel="1">
      <c r="A109" s="66">
        <v>40118</v>
      </c>
      <c r="C109" s="119">
        <v>3.9340000000000002</v>
      </c>
      <c r="D109" s="119">
        <v>3.16</v>
      </c>
      <c r="E109" s="158">
        <f t="shared" si="2"/>
        <v>7.7400000000000004E-3</v>
      </c>
      <c r="F109" s="119"/>
      <c r="G109" s="119"/>
      <c r="H109" s="119"/>
      <c r="I109" s="119"/>
      <c r="J109" s="63"/>
      <c r="K109" s="63"/>
      <c r="L109" s="63"/>
      <c r="M109" s="63"/>
      <c r="N109" s="63"/>
      <c r="O109" s="63"/>
      <c r="P109" s="63"/>
      <c r="Q109" s="63"/>
      <c r="R109" s="63"/>
    </row>
    <row r="110" spans="1:18" hidden="1" outlineLevel="1">
      <c r="A110" s="66">
        <v>40087</v>
      </c>
      <c r="C110" s="119">
        <v>4.0380000000000003</v>
      </c>
      <c r="D110" s="119">
        <v>3.2410000000000001</v>
      </c>
      <c r="E110" s="158">
        <f t="shared" si="2"/>
        <v>7.9700000000000014E-3</v>
      </c>
      <c r="F110" s="119"/>
      <c r="G110" s="119"/>
      <c r="H110" s="119"/>
      <c r="I110" s="119"/>
      <c r="J110" s="63"/>
      <c r="K110" s="63"/>
      <c r="L110" s="63"/>
      <c r="M110" s="63"/>
      <c r="N110" s="63"/>
      <c r="O110" s="63"/>
      <c r="P110" s="63"/>
      <c r="Q110" s="63"/>
      <c r="R110" s="63"/>
    </row>
    <row r="111" spans="1:18" hidden="1" outlineLevel="1">
      <c r="A111" s="66">
        <v>40057</v>
      </c>
      <c r="C111" s="119">
        <v>3.956</v>
      </c>
      <c r="D111" s="119">
        <v>3.206</v>
      </c>
      <c r="E111" s="158">
        <f t="shared" si="2"/>
        <v>7.4999999999999997E-3</v>
      </c>
      <c r="F111" s="119"/>
      <c r="G111" s="119"/>
      <c r="H111" s="119"/>
      <c r="I111" s="119"/>
      <c r="J111" s="63"/>
      <c r="K111" s="63"/>
      <c r="L111" s="63"/>
      <c r="M111" s="63"/>
      <c r="N111" s="63"/>
      <c r="O111" s="63"/>
      <c r="P111" s="63"/>
      <c r="Q111" s="63"/>
      <c r="R111" s="63"/>
    </row>
    <row r="112" spans="1:18" hidden="1" outlineLevel="1">
      <c r="A112" s="66" t="s">
        <v>114</v>
      </c>
      <c r="C112" s="119">
        <v>3.9860000000000002</v>
      </c>
      <c r="D112" s="119">
        <v>3.2679999999999998</v>
      </c>
      <c r="E112" s="158">
        <f t="shared" si="2"/>
        <v>7.1800000000000041E-3</v>
      </c>
      <c r="F112" s="119"/>
      <c r="G112" s="119"/>
      <c r="H112" s="119"/>
      <c r="I112" s="119"/>
      <c r="J112" s="63"/>
      <c r="K112" s="63"/>
      <c r="L112" s="63"/>
      <c r="M112" s="63"/>
      <c r="N112" s="63"/>
      <c r="O112" s="63"/>
      <c r="P112" s="63"/>
      <c r="Q112" s="63"/>
      <c r="R112" s="63"/>
    </row>
    <row r="113" spans="1:18" hidden="1" outlineLevel="1">
      <c r="A113" s="66">
        <v>39995</v>
      </c>
      <c r="C113" s="119">
        <v>4.03</v>
      </c>
      <c r="D113" s="119">
        <v>3.3039999999999998</v>
      </c>
      <c r="E113" s="158">
        <f t="shared" si="2"/>
        <v>7.2600000000000043E-3</v>
      </c>
      <c r="F113" s="119"/>
      <c r="G113" s="119"/>
      <c r="H113" s="119"/>
      <c r="I113" s="119"/>
      <c r="J113" s="63"/>
      <c r="K113" s="63"/>
      <c r="L113" s="63"/>
      <c r="M113" s="63"/>
      <c r="N113" s="63"/>
      <c r="O113" s="63"/>
      <c r="P113" s="63"/>
      <c r="Q113" s="63"/>
      <c r="R113" s="63"/>
    </row>
    <row r="114" spans="1:18" hidden="1" outlineLevel="1">
      <c r="A114" s="66">
        <v>39965</v>
      </c>
      <c r="C114" s="119">
        <v>4.2460000000000004</v>
      </c>
      <c r="D114" s="119">
        <v>3.3849999999999998</v>
      </c>
      <c r="E114" s="158">
        <f t="shared" si="2"/>
        <v>8.6100000000000065E-3</v>
      </c>
      <c r="F114" s="119"/>
      <c r="G114" s="119"/>
      <c r="H114" s="119"/>
      <c r="I114" s="119"/>
      <c r="J114" s="63"/>
      <c r="K114" s="63"/>
      <c r="L114" s="63"/>
      <c r="M114" s="63"/>
      <c r="N114" s="63"/>
      <c r="O114" s="63"/>
      <c r="P114" s="63"/>
      <c r="Q114" s="63"/>
      <c r="R114" s="63"/>
    </row>
    <row r="115" spans="1:18" hidden="1" outlineLevel="1">
      <c r="A115" s="66" t="s">
        <v>115</v>
      </c>
      <c r="C115" s="119">
        <v>4.4210000000000003</v>
      </c>
      <c r="D115" s="119">
        <v>3.6120000000000001</v>
      </c>
      <c r="E115" s="158">
        <f t="shared" si="2"/>
        <v>8.0900000000000017E-3</v>
      </c>
      <c r="F115" s="119"/>
      <c r="G115" s="119"/>
      <c r="H115" s="119"/>
      <c r="I115" s="119"/>
      <c r="J115" s="63"/>
      <c r="K115" s="63"/>
      <c r="L115" s="63"/>
      <c r="M115" s="63"/>
      <c r="N115" s="63"/>
      <c r="O115" s="63"/>
      <c r="P115" s="63"/>
      <c r="Q115" s="63"/>
      <c r="R115" s="63"/>
    </row>
    <row r="116" spans="1:18" hidden="1" outlineLevel="1">
      <c r="A116" s="66" t="s">
        <v>116</v>
      </c>
      <c r="C116" s="119">
        <v>4.0419999999999998</v>
      </c>
      <c r="D116" s="119">
        <v>3.1829999999999998</v>
      </c>
      <c r="E116" s="158">
        <f t="shared" si="2"/>
        <v>8.5900000000000004E-3</v>
      </c>
      <c r="F116" s="119"/>
      <c r="G116" s="119"/>
      <c r="H116" s="119"/>
      <c r="I116" s="119"/>
      <c r="J116" s="63"/>
      <c r="K116" s="63"/>
      <c r="L116" s="63"/>
      <c r="M116" s="63"/>
      <c r="N116" s="63"/>
      <c r="O116" s="63"/>
      <c r="P116" s="63"/>
      <c r="Q116" s="63"/>
      <c r="R116" s="63"/>
    </row>
    <row r="117" spans="1:18" hidden="1" outlineLevel="1">
      <c r="A117" s="66">
        <v>39873</v>
      </c>
      <c r="C117" s="119">
        <v>3.9780000000000002</v>
      </c>
      <c r="D117" s="119">
        <v>2.9969999999999999</v>
      </c>
      <c r="E117" s="158">
        <f t="shared" si="2"/>
        <v>9.8100000000000027E-3</v>
      </c>
      <c r="F117" s="119"/>
      <c r="G117" s="119"/>
      <c r="H117" s="119"/>
      <c r="I117" s="119"/>
      <c r="J117" s="63"/>
      <c r="K117" s="63"/>
      <c r="L117" s="63"/>
      <c r="M117" s="63"/>
      <c r="N117" s="63"/>
      <c r="O117" s="63"/>
      <c r="P117" s="63"/>
      <c r="Q117" s="63"/>
      <c r="R117" s="63"/>
    </row>
    <row r="118" spans="1:18" hidden="1" outlineLevel="1">
      <c r="A118" s="66" t="s">
        <v>117</v>
      </c>
      <c r="C118" s="119">
        <v>4.016</v>
      </c>
      <c r="D118" s="119">
        <v>3.0910000000000002</v>
      </c>
      <c r="E118" s="158">
        <f t="shared" si="2"/>
        <v>9.2499999999999978E-3</v>
      </c>
      <c r="F118" s="119"/>
      <c r="G118" s="119"/>
      <c r="H118" s="119"/>
      <c r="I118" s="119"/>
      <c r="J118" s="63"/>
      <c r="K118" s="63"/>
      <c r="L118" s="63"/>
      <c r="M118" s="63"/>
      <c r="N118" s="63"/>
      <c r="O118" s="63"/>
      <c r="P118" s="63"/>
      <c r="Q118" s="63"/>
      <c r="R118" s="63"/>
    </row>
    <row r="119" spans="1:18" hidden="1" outlineLevel="1">
      <c r="A119" s="66">
        <v>39814</v>
      </c>
      <c r="C119" s="119">
        <v>4.09</v>
      </c>
      <c r="D119" s="119">
        <v>3.2770000000000001</v>
      </c>
      <c r="E119" s="158">
        <f t="shared" si="2"/>
        <v>8.1299999999999966E-3</v>
      </c>
      <c r="F119" s="119"/>
      <c r="G119" s="119"/>
      <c r="H119" s="119"/>
      <c r="I119" s="119"/>
      <c r="J119" s="63"/>
      <c r="K119" s="63"/>
      <c r="L119" s="63"/>
      <c r="M119" s="63"/>
      <c r="N119" s="63"/>
      <c r="O119" s="63"/>
      <c r="P119" s="63"/>
      <c r="Q119" s="63"/>
      <c r="R119" s="63"/>
    </row>
    <row r="120" spans="1:18" hidden="1" outlineLevel="1">
      <c r="A120" s="66" t="s">
        <v>118</v>
      </c>
      <c r="C120" s="119">
        <v>3.7349999999999999</v>
      </c>
      <c r="D120" s="119">
        <v>2.9470000000000001</v>
      </c>
      <c r="E120" s="158">
        <f t="shared" si="2"/>
        <v>7.8799999999999981E-3</v>
      </c>
      <c r="F120" s="119"/>
      <c r="G120" s="119"/>
      <c r="H120" s="119"/>
      <c r="I120" s="119"/>
      <c r="J120" s="63"/>
      <c r="K120" s="63"/>
      <c r="L120" s="63"/>
      <c r="M120" s="63"/>
      <c r="N120" s="63"/>
      <c r="O120" s="63"/>
      <c r="P120" s="63"/>
      <c r="Q120" s="63"/>
      <c r="R120" s="63"/>
    </row>
    <row r="121" spans="1:18" hidden="1" outlineLevel="1">
      <c r="A121" s="66">
        <v>39753</v>
      </c>
      <c r="C121" s="119">
        <v>3.927</v>
      </c>
      <c r="D121" s="119">
        <v>3.2509999999999999</v>
      </c>
      <c r="E121" s="158">
        <f t="shared" si="2"/>
        <v>6.7600000000000013E-3</v>
      </c>
      <c r="F121" s="119"/>
      <c r="G121" s="119"/>
      <c r="H121" s="119"/>
      <c r="I121" s="119"/>
      <c r="J121" s="63"/>
      <c r="K121" s="63"/>
      <c r="L121" s="63"/>
      <c r="M121" s="63"/>
      <c r="N121" s="63"/>
      <c r="O121" s="63"/>
      <c r="P121" s="63"/>
      <c r="Q121" s="63"/>
      <c r="R121" s="63"/>
    </row>
    <row r="122" spans="1:18" hidden="1" outlineLevel="1">
      <c r="A122" s="66">
        <v>39722</v>
      </c>
      <c r="C122" s="119">
        <v>4.59</v>
      </c>
      <c r="D122" s="119">
        <v>3.8780000000000001</v>
      </c>
      <c r="E122" s="158">
        <f t="shared" si="2"/>
        <v>7.1199999999999979E-3</v>
      </c>
      <c r="F122" s="119"/>
      <c r="G122" s="119"/>
      <c r="H122" s="119"/>
      <c r="I122" s="119"/>
      <c r="J122" s="63"/>
      <c r="K122" s="63"/>
      <c r="L122" s="63"/>
      <c r="M122" s="63"/>
      <c r="N122" s="63"/>
      <c r="O122" s="63"/>
      <c r="P122" s="63"/>
      <c r="Q122" s="63"/>
      <c r="R122" s="63"/>
    </row>
    <row r="123" spans="1:18" hidden="1" outlineLevel="1">
      <c r="A123" s="66">
        <v>39692</v>
      </c>
      <c r="C123" s="119">
        <v>4.6369999999999996</v>
      </c>
      <c r="D123" s="119">
        <v>4.03</v>
      </c>
      <c r="E123" s="158">
        <f t="shared" si="2"/>
        <v>6.0699999999999929E-3</v>
      </c>
      <c r="F123" s="119"/>
      <c r="G123" s="119"/>
      <c r="H123" s="119"/>
      <c r="I123" s="119"/>
      <c r="J123" s="63"/>
      <c r="K123" s="63"/>
      <c r="L123" s="63"/>
      <c r="M123" s="63"/>
      <c r="N123" s="63"/>
      <c r="O123" s="63"/>
      <c r="P123" s="63"/>
      <c r="Q123" s="63"/>
      <c r="R123" s="63"/>
    </row>
    <row r="124" spans="1:18" hidden="1" outlineLevel="1">
      <c r="A124" s="66" t="s">
        <v>119</v>
      </c>
      <c r="C124" s="119">
        <v>4.6079999999999997</v>
      </c>
      <c r="D124" s="119">
        <v>4.1740000000000004</v>
      </c>
      <c r="E124" s="158">
        <f t="shared" si="2"/>
        <v>4.3399999999999932E-3</v>
      </c>
      <c r="F124" s="119"/>
      <c r="G124" s="119"/>
      <c r="H124" s="119"/>
      <c r="I124" s="119"/>
      <c r="J124" s="63"/>
      <c r="K124" s="63"/>
      <c r="L124" s="63"/>
      <c r="M124" s="63"/>
      <c r="N124" s="63"/>
      <c r="O124" s="63"/>
      <c r="P124" s="63"/>
      <c r="Q124" s="63"/>
      <c r="R124" s="63"/>
    </row>
    <row r="125" spans="1:18" hidden="1" outlineLevel="1">
      <c r="A125" s="66">
        <v>39630</v>
      </c>
      <c r="C125" s="119">
        <v>4.7119999999999997</v>
      </c>
      <c r="D125" s="119">
        <v>4.3520000000000003</v>
      </c>
      <c r="E125" s="158">
        <f t="shared" si="2"/>
        <v>3.5999999999999943E-3</v>
      </c>
      <c r="F125" s="119"/>
      <c r="G125" s="119"/>
      <c r="H125" s="119"/>
      <c r="I125" s="119"/>
      <c r="J125" s="63"/>
      <c r="K125" s="63"/>
      <c r="L125" s="63"/>
      <c r="M125" s="63"/>
      <c r="N125" s="63"/>
      <c r="O125" s="63"/>
      <c r="P125" s="63"/>
      <c r="Q125" s="63"/>
      <c r="R125" s="63"/>
    </row>
    <row r="126" spans="1:18" hidden="1" outlineLevel="1">
      <c r="A126" s="66">
        <v>39600</v>
      </c>
      <c r="C126" s="119">
        <v>4.9489999999999998</v>
      </c>
      <c r="D126" s="119">
        <v>4.6280000000000001</v>
      </c>
      <c r="E126" s="158">
        <f t="shared" si="2"/>
        <v>3.2099999999999971E-3</v>
      </c>
      <c r="F126" s="119"/>
      <c r="G126" s="119"/>
      <c r="H126" s="119"/>
      <c r="I126" s="119"/>
      <c r="J126" s="63"/>
      <c r="K126" s="63"/>
      <c r="L126" s="63"/>
      <c r="M126" s="63"/>
      <c r="N126" s="63"/>
      <c r="O126" s="63"/>
      <c r="P126" s="63"/>
      <c r="Q126" s="63"/>
      <c r="R126" s="63"/>
    </row>
    <row r="127" spans="1:18" hidden="1" outlineLevel="1">
      <c r="A127" s="66" t="s">
        <v>120</v>
      </c>
      <c r="C127" s="119">
        <v>4.82</v>
      </c>
      <c r="D127" s="119">
        <v>4.4539999999999997</v>
      </c>
      <c r="E127" s="158">
        <f t="shared" si="2"/>
        <v>3.6600000000000053E-3</v>
      </c>
      <c r="F127" s="119"/>
      <c r="G127" s="119"/>
      <c r="H127" s="119"/>
      <c r="I127" s="119"/>
      <c r="J127" s="63"/>
      <c r="K127" s="63"/>
      <c r="L127" s="63"/>
      <c r="M127" s="63"/>
      <c r="N127" s="63"/>
      <c r="O127" s="63"/>
      <c r="P127" s="63"/>
      <c r="Q127" s="63"/>
      <c r="R127" s="63"/>
    </row>
    <row r="128" spans="1:18" hidden="1" outlineLevel="1">
      <c r="A128" s="66" t="s">
        <v>121</v>
      </c>
      <c r="C128" s="119">
        <v>4.6079999999999997</v>
      </c>
      <c r="D128" s="119">
        <v>4.1159999999999997</v>
      </c>
      <c r="E128" s="158">
        <f t="shared" si="2"/>
        <v>4.9199999999999999E-3</v>
      </c>
      <c r="F128" s="119"/>
      <c r="G128" s="119"/>
      <c r="H128" s="119"/>
      <c r="I128" s="119"/>
      <c r="J128" s="63"/>
      <c r="K128" s="63"/>
      <c r="L128" s="63"/>
      <c r="M128" s="63"/>
      <c r="N128" s="63"/>
      <c r="O128" s="63"/>
      <c r="P128" s="63"/>
      <c r="Q128" s="63"/>
      <c r="R128" s="63"/>
    </row>
    <row r="129" spans="1:18" hidden="1" outlineLevel="1">
      <c r="A129" s="66">
        <v>39508</v>
      </c>
      <c r="C129" s="119">
        <v>4.5060000000000002</v>
      </c>
      <c r="D129" s="119">
        <v>3.9009999999999998</v>
      </c>
      <c r="E129" s="158">
        <f t="shared" si="2"/>
        <v>6.0500000000000042E-3</v>
      </c>
      <c r="F129" s="119"/>
      <c r="G129" s="119"/>
      <c r="H129" s="119"/>
      <c r="I129" s="119"/>
      <c r="J129" s="63"/>
      <c r="K129" s="63"/>
      <c r="L129" s="63"/>
      <c r="M129" s="63"/>
      <c r="N129" s="63"/>
      <c r="O129" s="63"/>
      <c r="P129" s="63"/>
      <c r="Q129" s="63"/>
      <c r="R129" s="63"/>
    </row>
    <row r="130" spans="1:18" hidden="1" outlineLevel="1">
      <c r="A130" s="66" t="s">
        <v>122</v>
      </c>
      <c r="C130" s="119">
        <v>4.3890000000000002</v>
      </c>
      <c r="D130" s="119">
        <v>3.8740000000000001</v>
      </c>
      <c r="E130" s="158">
        <f t="shared" si="2"/>
        <v>5.1500000000000009E-3</v>
      </c>
      <c r="F130" s="119"/>
      <c r="G130" s="119"/>
      <c r="H130" s="119"/>
      <c r="I130" s="119"/>
      <c r="J130" s="63"/>
      <c r="K130" s="63"/>
      <c r="L130" s="63"/>
      <c r="M130" s="63"/>
      <c r="N130" s="63"/>
      <c r="O130" s="63"/>
      <c r="P130" s="63"/>
      <c r="Q130" s="63"/>
      <c r="R130" s="63"/>
    </row>
    <row r="131" spans="1:18" hidden="1" outlineLevel="1">
      <c r="A131" s="66">
        <v>39448</v>
      </c>
      <c r="C131" s="119">
        <v>4.3940000000000001</v>
      </c>
      <c r="D131" s="119">
        <v>3.9329999999999998</v>
      </c>
      <c r="E131" s="158">
        <f t="shared" si="2"/>
        <v>4.610000000000003E-3</v>
      </c>
      <c r="F131" s="119"/>
      <c r="G131" s="119"/>
      <c r="H131" s="119"/>
      <c r="I131" s="119"/>
      <c r="J131" s="63"/>
      <c r="K131" s="63"/>
      <c r="L131" s="63"/>
      <c r="M131" s="63"/>
      <c r="N131" s="63"/>
      <c r="O131" s="63"/>
      <c r="P131" s="63"/>
      <c r="Q131" s="63"/>
      <c r="R131" s="63"/>
    </row>
    <row r="132" spans="1:18" hidden="1" outlineLevel="1">
      <c r="A132" s="66" t="s">
        <v>123</v>
      </c>
      <c r="C132" s="119">
        <v>4.6159999999999997</v>
      </c>
      <c r="D132" s="119">
        <v>4.3239999999999998</v>
      </c>
      <c r="E132" s="158">
        <f t="shared" si="2"/>
        <v>2.9199999999999981E-3</v>
      </c>
      <c r="F132" s="119"/>
      <c r="G132" s="119"/>
      <c r="H132" s="119"/>
      <c r="I132" s="119"/>
      <c r="J132" s="63"/>
      <c r="K132" s="63"/>
      <c r="L132" s="63"/>
      <c r="M132" s="63"/>
      <c r="N132" s="63"/>
      <c r="O132" s="63"/>
      <c r="P132" s="63"/>
      <c r="Q132" s="63"/>
      <c r="R132" s="63"/>
    </row>
    <row r="133" spans="1:18" hidden="1" outlineLevel="1">
      <c r="A133" s="66">
        <v>39387</v>
      </c>
      <c r="C133" s="119">
        <v>4.5430000000000001</v>
      </c>
      <c r="D133" s="119">
        <v>4.1589999999999998</v>
      </c>
      <c r="E133" s="158">
        <f t="shared" si="2"/>
        <v>3.8400000000000036E-3</v>
      </c>
      <c r="F133" s="119"/>
      <c r="G133" s="119"/>
      <c r="H133" s="119"/>
      <c r="I133" s="119"/>
      <c r="J133" s="63"/>
      <c r="K133" s="63"/>
      <c r="L133" s="63"/>
      <c r="M133" s="63"/>
      <c r="N133" s="63"/>
      <c r="O133" s="63"/>
      <c r="P133" s="63"/>
      <c r="Q133" s="63"/>
      <c r="R133" s="63"/>
    </row>
    <row r="134" spans="1:18" hidden="1" outlineLevel="1">
      <c r="A134" s="66">
        <v>39356</v>
      </c>
      <c r="C134" s="119">
        <v>4.5419999999999998</v>
      </c>
      <c r="D134" s="119">
        <v>4.29</v>
      </c>
      <c r="E134" s="158">
        <f t="shared" si="2"/>
        <v>2.5199999999999979E-3</v>
      </c>
      <c r="F134" s="119"/>
      <c r="G134" s="119"/>
      <c r="H134" s="119"/>
      <c r="I134" s="119"/>
      <c r="J134" s="63"/>
      <c r="K134" s="63"/>
      <c r="L134" s="63"/>
      <c r="M134" s="63"/>
      <c r="N134" s="63"/>
      <c r="O134" s="63"/>
      <c r="P134" s="63"/>
      <c r="Q134" s="63"/>
      <c r="R134" s="63"/>
    </row>
    <row r="135" spans="1:18" hidden="1" outlineLevel="1">
      <c r="A135" s="66">
        <v>39326</v>
      </c>
      <c r="C135" s="119">
        <v>4.6100000000000003</v>
      </c>
      <c r="D135" s="119">
        <v>4.3440000000000003</v>
      </c>
      <c r="E135" s="158">
        <f t="shared" si="2"/>
        <v>2.66E-3</v>
      </c>
      <c r="F135" s="119"/>
      <c r="G135" s="119"/>
      <c r="H135" s="119"/>
      <c r="I135" s="119"/>
      <c r="J135" s="63"/>
      <c r="K135" s="63"/>
      <c r="L135" s="63"/>
      <c r="M135" s="63"/>
      <c r="N135" s="63"/>
      <c r="O135" s="63"/>
      <c r="P135" s="63"/>
      <c r="Q135" s="63"/>
      <c r="R135" s="63"/>
    </row>
    <row r="136" spans="1:18" hidden="1" outlineLevel="1">
      <c r="A136" s="66" t="s">
        <v>124</v>
      </c>
      <c r="C136" s="119">
        <v>4.5270000000000001</v>
      </c>
      <c r="D136" s="119">
        <v>4.2160000000000002</v>
      </c>
      <c r="E136" s="158">
        <f t="shared" ref="E136:E199" si="3">(C136-D136)/100</f>
        <v>3.1099999999999995E-3</v>
      </c>
      <c r="F136" s="119"/>
      <c r="G136" s="119"/>
      <c r="H136" s="119"/>
      <c r="I136" s="119"/>
      <c r="J136" s="63"/>
      <c r="K136" s="63"/>
      <c r="L136" s="63"/>
      <c r="M136" s="63"/>
      <c r="N136" s="63"/>
      <c r="O136" s="63"/>
      <c r="P136" s="63"/>
      <c r="Q136" s="63"/>
      <c r="R136" s="63"/>
    </row>
    <row r="137" spans="1:18" hidden="1" outlineLevel="1">
      <c r="A137" s="66">
        <v>39264</v>
      </c>
      <c r="C137" s="119">
        <v>4.5209999999999999</v>
      </c>
      <c r="D137" s="119">
        <v>4.3280000000000003</v>
      </c>
      <c r="E137" s="158">
        <f t="shared" si="3"/>
        <v>1.9299999999999962E-3</v>
      </c>
      <c r="F137" s="119"/>
      <c r="G137" s="119"/>
      <c r="H137" s="119"/>
      <c r="I137" s="119"/>
      <c r="J137" s="63"/>
      <c r="K137" s="63"/>
      <c r="L137" s="63"/>
      <c r="M137" s="63"/>
      <c r="N137" s="63"/>
      <c r="O137" s="63"/>
      <c r="P137" s="63"/>
      <c r="Q137" s="63"/>
      <c r="R137" s="63"/>
    </row>
    <row r="138" spans="1:18" hidden="1" outlineLevel="1">
      <c r="A138" s="66">
        <v>39234</v>
      </c>
      <c r="C138" s="119">
        <v>4.7149999999999999</v>
      </c>
      <c r="D138" s="119">
        <v>4.5549999999999997</v>
      </c>
      <c r="E138" s="158">
        <f t="shared" si="3"/>
        <v>1.6000000000000014E-3</v>
      </c>
      <c r="F138" s="119"/>
      <c r="G138" s="119"/>
      <c r="H138" s="119"/>
      <c r="I138" s="119"/>
      <c r="J138" s="63"/>
      <c r="K138" s="63"/>
      <c r="L138" s="63"/>
      <c r="M138" s="63"/>
      <c r="N138" s="63"/>
      <c r="O138" s="63"/>
      <c r="P138" s="63"/>
      <c r="Q138" s="63"/>
      <c r="R138" s="63"/>
    </row>
    <row r="139" spans="1:18" hidden="1" outlineLevel="1">
      <c r="A139" s="66" t="s">
        <v>125</v>
      </c>
      <c r="C139" s="119">
        <v>4.5460000000000003</v>
      </c>
      <c r="D139" s="119">
        <v>4.3879999999999999</v>
      </c>
      <c r="E139" s="158">
        <f t="shared" si="3"/>
        <v>1.5800000000000037E-3</v>
      </c>
      <c r="F139" s="119"/>
      <c r="G139" s="119"/>
      <c r="H139" s="119"/>
      <c r="I139" s="119"/>
      <c r="J139" s="63"/>
      <c r="K139" s="63"/>
      <c r="L139" s="63"/>
      <c r="M139" s="63"/>
      <c r="N139" s="63"/>
      <c r="O139" s="63"/>
      <c r="P139" s="63"/>
      <c r="Q139" s="63"/>
      <c r="R139" s="63"/>
    </row>
    <row r="140" spans="1:18" hidden="1" outlineLevel="1">
      <c r="A140" s="66" t="s">
        <v>126</v>
      </c>
      <c r="C140" s="119">
        <v>4.4000000000000004</v>
      </c>
      <c r="D140" s="119">
        <v>4.2190000000000003</v>
      </c>
      <c r="E140" s="158">
        <f t="shared" si="3"/>
        <v>1.8100000000000004E-3</v>
      </c>
      <c r="F140" s="119"/>
      <c r="G140" s="119"/>
      <c r="H140" s="119"/>
      <c r="I140" s="119"/>
      <c r="J140" s="63"/>
      <c r="K140" s="63"/>
      <c r="L140" s="63"/>
      <c r="M140" s="63"/>
      <c r="N140" s="63"/>
      <c r="O140" s="63"/>
      <c r="P140" s="63"/>
      <c r="Q140" s="63"/>
      <c r="R140" s="63"/>
    </row>
    <row r="141" spans="1:18" hidden="1" outlineLevel="1">
      <c r="A141" s="66">
        <v>39142</v>
      </c>
      <c r="C141" s="119">
        <v>4.2610000000000001</v>
      </c>
      <c r="D141" s="119">
        <v>4.0609999999999999</v>
      </c>
      <c r="E141" s="158">
        <f t="shared" si="3"/>
        <v>2.0000000000000018E-3</v>
      </c>
      <c r="F141" s="119"/>
      <c r="G141" s="119"/>
      <c r="H141" s="119"/>
      <c r="I141" s="119"/>
      <c r="J141" s="63"/>
      <c r="K141" s="63"/>
      <c r="L141" s="63"/>
      <c r="M141" s="63"/>
      <c r="N141" s="63"/>
      <c r="O141" s="63"/>
      <c r="P141" s="63"/>
      <c r="Q141" s="63"/>
      <c r="R141" s="63"/>
    </row>
    <row r="142" spans="1:18" hidden="1" outlineLevel="1">
      <c r="A142" s="66" t="s">
        <v>127</v>
      </c>
      <c r="C142" s="119">
        <v>4.093</v>
      </c>
      <c r="D142" s="119">
        <v>3.9220000000000002</v>
      </c>
      <c r="E142" s="158">
        <f t="shared" si="3"/>
        <v>1.7099999999999982E-3</v>
      </c>
      <c r="F142" s="119"/>
      <c r="G142" s="119"/>
      <c r="H142" s="119"/>
      <c r="I142" s="119"/>
      <c r="J142" s="63"/>
      <c r="K142" s="63"/>
      <c r="L142" s="63"/>
      <c r="M142" s="63"/>
      <c r="N142" s="63"/>
      <c r="O142" s="63"/>
      <c r="P142" s="63"/>
      <c r="Q142" s="63"/>
      <c r="R142" s="63"/>
    </row>
    <row r="143" spans="1:18" hidden="1" outlineLevel="1">
      <c r="A143" s="66">
        <v>39083</v>
      </c>
      <c r="C143" s="119">
        <v>4.242</v>
      </c>
      <c r="D143" s="119">
        <v>4.1029999999999998</v>
      </c>
      <c r="E143" s="158">
        <f t="shared" si="3"/>
        <v>1.3900000000000023E-3</v>
      </c>
      <c r="F143" s="119"/>
      <c r="G143" s="119"/>
      <c r="H143" s="119"/>
      <c r="I143" s="119"/>
      <c r="J143" s="63"/>
      <c r="K143" s="63"/>
      <c r="L143" s="63"/>
      <c r="M143" s="63"/>
      <c r="N143" s="63"/>
      <c r="O143" s="63"/>
      <c r="P143" s="63"/>
      <c r="Q143" s="63"/>
      <c r="R143" s="63"/>
    </row>
    <row r="144" spans="1:18" hidden="1" outlineLevel="1">
      <c r="A144" s="66" t="s">
        <v>128</v>
      </c>
      <c r="C144" s="119">
        <v>4.0949999999999998</v>
      </c>
      <c r="D144" s="119">
        <v>3.9460000000000002</v>
      </c>
      <c r="E144" s="158">
        <f t="shared" si="3"/>
        <v>1.4899999999999957E-3</v>
      </c>
      <c r="F144" s="119"/>
      <c r="G144" s="119"/>
      <c r="H144" s="119"/>
      <c r="I144" s="119"/>
      <c r="J144" s="63"/>
      <c r="K144" s="63"/>
      <c r="L144" s="63"/>
      <c r="M144" s="63"/>
      <c r="N144" s="63"/>
      <c r="O144" s="63"/>
      <c r="P144" s="63"/>
      <c r="Q144" s="63"/>
      <c r="R144" s="63"/>
    </row>
    <row r="145" spans="1:18" hidden="1" outlineLevel="1">
      <c r="A145" s="66">
        <v>39022</v>
      </c>
      <c r="C145" s="119">
        <v>3.8820000000000001</v>
      </c>
      <c r="D145" s="119">
        <v>3.6909999999999998</v>
      </c>
      <c r="E145" s="158">
        <f t="shared" si="3"/>
        <v>1.9100000000000028E-3</v>
      </c>
      <c r="F145" s="119"/>
      <c r="G145" s="119"/>
      <c r="H145" s="119"/>
      <c r="I145" s="119"/>
      <c r="J145" s="63"/>
      <c r="K145" s="63"/>
      <c r="L145" s="63"/>
      <c r="M145" s="63"/>
      <c r="N145" s="63"/>
      <c r="O145" s="63"/>
      <c r="P145" s="63"/>
      <c r="Q145" s="63"/>
      <c r="R145" s="63"/>
    </row>
    <row r="146" spans="1:18" hidden="1" outlineLevel="1">
      <c r="A146" s="66">
        <v>38991</v>
      </c>
      <c r="C146" s="119">
        <v>3.9220000000000002</v>
      </c>
      <c r="D146" s="119">
        <v>3.7869999999999999</v>
      </c>
      <c r="E146" s="158">
        <f t="shared" si="3"/>
        <v>1.3500000000000022E-3</v>
      </c>
      <c r="F146" s="119"/>
      <c r="G146" s="119"/>
      <c r="H146" s="119"/>
      <c r="I146" s="119"/>
      <c r="J146" s="63"/>
      <c r="K146" s="63"/>
      <c r="L146" s="63"/>
      <c r="M146" s="63"/>
      <c r="N146" s="63"/>
      <c r="O146" s="63"/>
      <c r="P146" s="63"/>
      <c r="Q146" s="63"/>
      <c r="R146" s="63"/>
    </row>
    <row r="147" spans="1:18" hidden="1" outlineLevel="1">
      <c r="A147" s="66">
        <v>38961</v>
      </c>
      <c r="C147" s="119">
        <v>3.8769999999999998</v>
      </c>
      <c r="D147" s="119">
        <v>3.681</v>
      </c>
      <c r="E147" s="158">
        <f t="shared" si="3"/>
        <v>1.9599999999999973E-3</v>
      </c>
      <c r="F147" s="119"/>
      <c r="G147" s="119"/>
      <c r="H147" s="119"/>
      <c r="I147" s="119"/>
      <c r="J147" s="63"/>
      <c r="K147" s="63"/>
      <c r="L147" s="63"/>
      <c r="M147" s="63"/>
      <c r="N147" s="63"/>
      <c r="O147" s="63"/>
      <c r="P147" s="63"/>
      <c r="Q147" s="63"/>
      <c r="R147" s="63"/>
    </row>
    <row r="148" spans="1:18" hidden="1" outlineLevel="1">
      <c r="A148" s="66" t="s">
        <v>129</v>
      </c>
      <c r="C148" s="119">
        <v>4.048</v>
      </c>
      <c r="D148" s="119">
        <v>3.8039999999999998</v>
      </c>
      <c r="E148" s="158">
        <f t="shared" si="3"/>
        <v>2.4400000000000021E-3</v>
      </c>
      <c r="F148" s="119"/>
      <c r="G148" s="119"/>
      <c r="H148" s="119"/>
      <c r="I148" s="119"/>
      <c r="J148" s="63"/>
      <c r="K148" s="63"/>
      <c r="L148" s="63"/>
      <c r="M148" s="63"/>
      <c r="N148" s="63"/>
      <c r="O148" s="63"/>
      <c r="P148" s="63"/>
      <c r="Q148" s="63"/>
      <c r="R148" s="63"/>
    </row>
    <row r="149" spans="1:18" hidden="1" outlineLevel="1">
      <c r="A149" s="66">
        <v>38899</v>
      </c>
      <c r="C149" s="119">
        <v>4.1980000000000004</v>
      </c>
      <c r="D149" s="119">
        <v>3.923</v>
      </c>
      <c r="E149" s="158">
        <f t="shared" si="3"/>
        <v>2.7500000000000037E-3</v>
      </c>
      <c r="F149" s="119"/>
      <c r="G149" s="119"/>
      <c r="H149" s="119"/>
      <c r="I149" s="119"/>
      <c r="J149" s="63"/>
      <c r="K149" s="63"/>
      <c r="L149" s="63"/>
      <c r="M149" s="63"/>
      <c r="N149" s="63"/>
      <c r="O149" s="63"/>
      <c r="P149" s="63"/>
      <c r="Q149" s="63"/>
      <c r="R149" s="63"/>
    </row>
    <row r="150" spans="1:18" hidden="1" outlineLevel="1">
      <c r="A150" s="66">
        <v>38869</v>
      </c>
      <c r="C150" s="119">
        <v>4.2889999999999997</v>
      </c>
      <c r="D150" s="119">
        <v>4.0540000000000003</v>
      </c>
      <c r="E150" s="158">
        <f t="shared" si="3"/>
        <v>2.3499999999999945E-3</v>
      </c>
      <c r="F150" s="119"/>
      <c r="G150" s="119"/>
      <c r="H150" s="119"/>
      <c r="I150" s="119"/>
      <c r="J150" s="63"/>
      <c r="K150" s="63"/>
      <c r="L150" s="63"/>
      <c r="M150" s="63"/>
      <c r="N150" s="63"/>
      <c r="O150" s="63"/>
      <c r="P150" s="63"/>
      <c r="Q150" s="63"/>
      <c r="R150" s="63"/>
    </row>
    <row r="151" spans="1:18" hidden="1" outlineLevel="1">
      <c r="A151" s="66" t="s">
        <v>130</v>
      </c>
      <c r="C151" s="119">
        <v>4.21</v>
      </c>
      <c r="D151" s="119">
        <v>3.9319999999999999</v>
      </c>
      <c r="E151" s="158">
        <f t="shared" si="3"/>
        <v>2.7800000000000004E-3</v>
      </c>
      <c r="F151" s="119"/>
      <c r="G151" s="119"/>
      <c r="H151" s="119"/>
      <c r="I151" s="119"/>
      <c r="J151" s="63"/>
      <c r="K151" s="63"/>
      <c r="L151" s="63"/>
      <c r="M151" s="63"/>
      <c r="N151" s="63"/>
      <c r="O151" s="63"/>
      <c r="P151" s="63"/>
      <c r="Q151" s="63"/>
      <c r="R151" s="63"/>
    </row>
    <row r="152" spans="1:18" hidden="1" outlineLevel="1">
      <c r="A152" s="66" t="s">
        <v>131</v>
      </c>
      <c r="C152" s="119">
        <v>4.1589999999999998</v>
      </c>
      <c r="D152" s="119">
        <v>3.97</v>
      </c>
      <c r="E152" s="158">
        <f t="shared" si="3"/>
        <v>1.8899999999999961E-3</v>
      </c>
      <c r="F152" s="119"/>
      <c r="G152" s="119"/>
      <c r="H152" s="119"/>
      <c r="I152" s="119"/>
      <c r="J152" s="63"/>
      <c r="K152" s="63"/>
      <c r="L152" s="63"/>
      <c r="M152" s="63"/>
      <c r="N152" s="63"/>
      <c r="O152" s="63"/>
      <c r="P152" s="63"/>
      <c r="Q152" s="63"/>
      <c r="R152" s="63"/>
    </row>
    <row r="153" spans="1:18" hidden="1" outlineLevel="1">
      <c r="A153" s="66">
        <v>38777</v>
      </c>
      <c r="C153" s="119">
        <v>3.9780000000000002</v>
      </c>
      <c r="D153" s="119">
        <v>3.7909999999999999</v>
      </c>
      <c r="E153" s="158">
        <f t="shared" si="3"/>
        <v>1.8700000000000027E-3</v>
      </c>
      <c r="F153" s="119"/>
      <c r="G153" s="119"/>
      <c r="H153" s="119"/>
      <c r="I153" s="119"/>
      <c r="J153" s="63"/>
      <c r="K153" s="63"/>
      <c r="L153" s="63"/>
      <c r="M153" s="63"/>
      <c r="N153" s="63"/>
      <c r="O153" s="63"/>
      <c r="P153" s="63"/>
      <c r="Q153" s="63"/>
      <c r="R153" s="63"/>
    </row>
    <row r="154" spans="1:18" hidden="1" outlineLevel="1">
      <c r="A154" s="66" t="s">
        <v>132</v>
      </c>
      <c r="C154" s="119">
        <v>3.7229999999999999</v>
      </c>
      <c r="D154" s="119">
        <v>3.5270000000000001</v>
      </c>
      <c r="E154" s="158">
        <f t="shared" si="3"/>
        <v>1.9599999999999973E-3</v>
      </c>
      <c r="F154" s="119"/>
      <c r="G154" s="119"/>
      <c r="H154" s="119"/>
      <c r="I154" s="119"/>
      <c r="J154" s="63"/>
      <c r="K154" s="63"/>
      <c r="L154" s="63"/>
      <c r="M154" s="63"/>
      <c r="N154" s="63"/>
      <c r="O154" s="63"/>
      <c r="P154" s="63"/>
      <c r="Q154" s="63"/>
      <c r="R154" s="63"/>
    </row>
    <row r="155" spans="1:18" hidden="1" outlineLevel="1">
      <c r="A155" s="66">
        <v>38718</v>
      </c>
      <c r="C155" s="119">
        <v>3.7010000000000001</v>
      </c>
      <c r="D155" s="119">
        <v>3.456</v>
      </c>
      <c r="E155" s="158">
        <f t="shared" si="3"/>
        <v>2.4500000000000012E-3</v>
      </c>
      <c r="F155" s="119"/>
      <c r="G155" s="119"/>
      <c r="H155" s="119"/>
      <c r="I155" s="119"/>
      <c r="J155" s="63"/>
      <c r="K155" s="63"/>
      <c r="L155" s="63"/>
      <c r="M155" s="63"/>
      <c r="N155" s="63"/>
      <c r="O155" s="63"/>
      <c r="P155" s="63"/>
      <c r="Q155" s="63"/>
      <c r="R155" s="63"/>
    </row>
    <row r="156" spans="1:18" hidden="1" outlineLevel="1">
      <c r="A156" s="66" t="s">
        <v>133</v>
      </c>
      <c r="C156" s="119">
        <v>3.528</v>
      </c>
      <c r="D156" s="119">
        <v>3.2949999999999999</v>
      </c>
      <c r="E156" s="158">
        <f t="shared" si="3"/>
        <v>2.3300000000000009E-3</v>
      </c>
      <c r="F156" s="119"/>
      <c r="G156" s="119"/>
      <c r="H156" s="119"/>
      <c r="I156" s="119"/>
      <c r="J156" s="63"/>
      <c r="K156" s="63"/>
      <c r="L156" s="63"/>
      <c r="M156" s="63"/>
      <c r="N156" s="63"/>
      <c r="O156" s="63"/>
      <c r="P156" s="63"/>
      <c r="Q156" s="63"/>
      <c r="R156" s="63"/>
    </row>
    <row r="157" spans="1:18" hidden="1" outlineLevel="1">
      <c r="A157" s="66">
        <v>38657</v>
      </c>
      <c r="C157" s="119">
        <v>3.7240000000000002</v>
      </c>
      <c r="D157" s="119">
        <v>3.4510000000000001</v>
      </c>
      <c r="E157" s="158">
        <f t="shared" si="3"/>
        <v>2.7300000000000015E-3</v>
      </c>
      <c r="F157" s="119"/>
      <c r="G157" s="119"/>
      <c r="H157" s="119"/>
      <c r="I157" s="119"/>
      <c r="J157" s="63"/>
      <c r="K157" s="63"/>
      <c r="L157" s="63"/>
      <c r="M157" s="63"/>
      <c r="N157" s="63"/>
      <c r="O157" s="63"/>
      <c r="P157" s="63"/>
      <c r="Q157" s="63"/>
      <c r="R157" s="63"/>
    </row>
    <row r="158" spans="1:18" hidden="1" outlineLevel="1">
      <c r="A158" s="66">
        <v>38626</v>
      </c>
      <c r="C158" s="119">
        <v>3.71</v>
      </c>
      <c r="D158" s="119">
        <v>3.411</v>
      </c>
      <c r="E158" s="158">
        <f t="shared" si="3"/>
        <v>2.9899999999999992E-3</v>
      </c>
      <c r="F158" s="119"/>
      <c r="G158" s="119"/>
      <c r="H158" s="119"/>
      <c r="I158" s="119"/>
      <c r="J158" s="63"/>
      <c r="K158" s="63"/>
      <c r="L158" s="63"/>
      <c r="M158" s="63"/>
      <c r="N158" s="63"/>
      <c r="O158" s="63"/>
      <c r="P158" s="63"/>
      <c r="Q158" s="63"/>
      <c r="R158" s="63"/>
    </row>
    <row r="159" spans="1:18" hidden="1" outlineLevel="1">
      <c r="A159" s="66">
        <v>38596</v>
      </c>
      <c r="C159" s="119">
        <v>3.4910000000000001</v>
      </c>
      <c r="D159" s="119">
        <v>3.1539999999999999</v>
      </c>
      <c r="E159" s="158">
        <f t="shared" si="3"/>
        <v>3.3700000000000019E-3</v>
      </c>
      <c r="F159" s="119"/>
      <c r="G159" s="119"/>
      <c r="H159" s="119"/>
      <c r="I159" s="119"/>
      <c r="J159" s="63"/>
      <c r="K159" s="63"/>
      <c r="L159" s="63"/>
      <c r="M159" s="63"/>
      <c r="N159" s="63"/>
      <c r="O159" s="63"/>
      <c r="P159" s="63"/>
      <c r="Q159" s="63"/>
      <c r="R159" s="63"/>
    </row>
    <row r="160" spans="1:18" hidden="1" outlineLevel="1">
      <c r="A160" s="66" t="s">
        <v>134</v>
      </c>
      <c r="C160" s="119">
        <v>3.504</v>
      </c>
      <c r="D160" s="119">
        <v>3.153</v>
      </c>
      <c r="E160" s="158">
        <f t="shared" si="3"/>
        <v>3.5099999999999997E-3</v>
      </c>
      <c r="F160" s="119"/>
      <c r="G160" s="119"/>
      <c r="H160" s="119"/>
      <c r="I160" s="119"/>
      <c r="J160" s="63"/>
      <c r="K160" s="63"/>
      <c r="L160" s="63"/>
      <c r="M160" s="63"/>
      <c r="N160" s="63"/>
      <c r="O160" s="63"/>
      <c r="P160" s="63"/>
      <c r="Q160" s="63"/>
      <c r="R160" s="63"/>
    </row>
    <row r="161" spans="1:18" hidden="1" outlineLevel="1">
      <c r="A161" s="66">
        <v>38534</v>
      </c>
      <c r="C161" s="119">
        <v>3.5960000000000001</v>
      </c>
      <c r="D161" s="119">
        <v>3.218</v>
      </c>
      <c r="E161" s="158">
        <f t="shared" si="3"/>
        <v>3.7800000000000012E-3</v>
      </c>
      <c r="F161" s="119"/>
      <c r="G161" s="119"/>
      <c r="H161" s="119"/>
      <c r="I161" s="119"/>
      <c r="J161" s="63"/>
      <c r="K161" s="63"/>
      <c r="L161" s="63"/>
      <c r="M161" s="63"/>
      <c r="N161" s="63"/>
      <c r="O161" s="63"/>
      <c r="P161" s="63"/>
      <c r="Q161" s="63"/>
      <c r="R161" s="63"/>
    </row>
    <row r="162" spans="1:18" hidden="1" outlineLevel="1">
      <c r="A162" s="66">
        <v>38504</v>
      </c>
      <c r="C162" s="119">
        <v>3.5779999999999998</v>
      </c>
      <c r="D162" s="119">
        <v>3.194</v>
      </c>
      <c r="E162" s="158">
        <f t="shared" si="3"/>
        <v>3.8399999999999988E-3</v>
      </c>
      <c r="F162" s="119"/>
      <c r="G162" s="119"/>
      <c r="H162" s="119"/>
      <c r="I162" s="119"/>
      <c r="J162" s="63"/>
      <c r="K162" s="63"/>
      <c r="L162" s="63"/>
      <c r="M162" s="63"/>
      <c r="N162" s="63"/>
      <c r="O162" s="63"/>
      <c r="P162" s="63"/>
      <c r="Q162" s="63"/>
      <c r="R162" s="63"/>
    </row>
    <row r="163" spans="1:18" hidden="1" outlineLevel="1">
      <c r="A163" s="66" t="s">
        <v>135</v>
      </c>
      <c r="C163" s="119">
        <v>3.7440000000000002</v>
      </c>
      <c r="D163" s="119">
        <v>3.3330000000000002</v>
      </c>
      <c r="E163" s="158">
        <f t="shared" si="3"/>
        <v>4.1099999999999999E-3</v>
      </c>
      <c r="F163" s="119"/>
      <c r="G163" s="119"/>
      <c r="H163" s="119"/>
      <c r="I163" s="119"/>
      <c r="J163" s="63"/>
      <c r="K163" s="63"/>
      <c r="L163" s="63"/>
      <c r="M163" s="63"/>
      <c r="N163" s="63"/>
      <c r="O163" s="63"/>
      <c r="P163" s="63"/>
      <c r="Q163" s="63"/>
      <c r="R163" s="63"/>
    </row>
    <row r="164" spans="1:18" hidden="1" outlineLevel="1">
      <c r="A164" s="66" t="s">
        <v>136</v>
      </c>
      <c r="C164" s="119">
        <v>3.81</v>
      </c>
      <c r="D164" s="119">
        <v>3.3889999999999998</v>
      </c>
      <c r="E164" s="158">
        <f t="shared" si="3"/>
        <v>4.2100000000000028E-3</v>
      </c>
      <c r="F164" s="119"/>
      <c r="G164" s="119"/>
      <c r="H164" s="119"/>
      <c r="I164" s="119"/>
      <c r="J164" s="63"/>
      <c r="K164" s="63"/>
      <c r="L164" s="63"/>
      <c r="M164" s="63"/>
      <c r="N164" s="63"/>
      <c r="O164" s="63"/>
      <c r="P164" s="63"/>
      <c r="Q164" s="63"/>
      <c r="R164" s="63"/>
    </row>
    <row r="165" spans="1:18" hidden="1" outlineLevel="1">
      <c r="A165" s="66">
        <v>38412</v>
      </c>
      <c r="C165" s="119">
        <v>4.0380000000000003</v>
      </c>
      <c r="D165" s="119">
        <v>3.6680000000000001</v>
      </c>
      <c r="E165" s="158">
        <f t="shared" si="3"/>
        <v>3.700000000000001E-3</v>
      </c>
      <c r="F165" s="119"/>
      <c r="G165" s="119"/>
      <c r="H165" s="119"/>
      <c r="I165" s="119"/>
      <c r="J165" s="63"/>
      <c r="K165" s="63"/>
      <c r="L165" s="63"/>
      <c r="M165" s="63"/>
      <c r="N165" s="63"/>
      <c r="O165" s="63"/>
      <c r="P165" s="63"/>
      <c r="Q165" s="63"/>
      <c r="R165" s="63"/>
    </row>
    <row r="166" spans="1:18" hidden="1" outlineLevel="1">
      <c r="A166" s="66" t="s">
        <v>137</v>
      </c>
      <c r="C166" s="119">
        <v>4.0519999999999996</v>
      </c>
      <c r="D166" s="119">
        <v>3.7109999999999999</v>
      </c>
      <c r="E166" s="158">
        <f t="shared" si="3"/>
        <v>3.4099999999999977E-3</v>
      </c>
      <c r="F166" s="119"/>
      <c r="G166" s="119"/>
      <c r="H166" s="119"/>
      <c r="I166" s="119"/>
      <c r="J166" s="63"/>
      <c r="K166" s="63"/>
      <c r="L166" s="63"/>
      <c r="M166" s="63"/>
      <c r="N166" s="63"/>
      <c r="O166" s="63"/>
      <c r="P166" s="63"/>
      <c r="Q166" s="63"/>
      <c r="R166" s="63"/>
    </row>
    <row r="167" spans="1:18" hidden="1" outlineLevel="1">
      <c r="A167" s="66">
        <v>38353</v>
      </c>
      <c r="C167" s="119">
        <v>3.907</v>
      </c>
      <c r="D167" s="119">
        <v>3.54</v>
      </c>
      <c r="E167" s="158">
        <f t="shared" si="3"/>
        <v>3.6700000000000001E-3</v>
      </c>
      <c r="F167" s="119"/>
      <c r="G167" s="119"/>
      <c r="H167" s="119"/>
      <c r="I167" s="119"/>
      <c r="J167" s="63"/>
      <c r="K167" s="63"/>
      <c r="L167" s="63"/>
      <c r="M167" s="63"/>
      <c r="N167" s="63"/>
      <c r="O167" s="63"/>
      <c r="P167" s="63"/>
      <c r="Q167" s="63"/>
      <c r="R167" s="63"/>
    </row>
    <row r="168" spans="1:18" hidden="1" outlineLevel="1">
      <c r="A168" s="66" t="s">
        <v>138</v>
      </c>
      <c r="C168" s="119">
        <v>4.1120000000000001</v>
      </c>
      <c r="D168" s="119">
        <v>3.68</v>
      </c>
      <c r="E168" s="158">
        <f t="shared" si="3"/>
        <v>4.3199999999999992E-3</v>
      </c>
      <c r="F168" s="119"/>
      <c r="G168" s="119"/>
      <c r="H168" s="119"/>
      <c r="I168" s="119"/>
      <c r="J168" s="63"/>
      <c r="K168" s="63"/>
      <c r="L168" s="63"/>
      <c r="M168" s="63"/>
      <c r="N168" s="63"/>
      <c r="O168" s="63"/>
      <c r="P168" s="63"/>
      <c r="Q168" s="63"/>
      <c r="R168" s="63"/>
    </row>
    <row r="169" spans="1:18" hidden="1" outlineLevel="1">
      <c r="A169" s="66">
        <v>38292</v>
      </c>
      <c r="C169" s="119">
        <v>4.258</v>
      </c>
      <c r="D169" s="119">
        <v>3.8180000000000001</v>
      </c>
      <c r="E169" s="158">
        <f t="shared" si="3"/>
        <v>4.3999999999999994E-3</v>
      </c>
      <c r="F169" s="119"/>
      <c r="G169" s="119"/>
      <c r="H169" s="119"/>
      <c r="I169" s="119"/>
      <c r="J169" s="63"/>
      <c r="K169" s="63"/>
      <c r="L169" s="63"/>
      <c r="M169" s="63"/>
      <c r="N169" s="63"/>
      <c r="O169" s="63"/>
      <c r="P169" s="63"/>
      <c r="Q169" s="63"/>
      <c r="R169" s="63"/>
    </row>
    <row r="170" spans="1:18" hidden="1" outlineLevel="1">
      <c r="A170" s="66">
        <v>38261</v>
      </c>
      <c r="C170" s="119">
        <v>4.4180000000000001</v>
      </c>
      <c r="D170" s="119">
        <v>3.86</v>
      </c>
      <c r="E170" s="158">
        <f t="shared" si="3"/>
        <v>5.5800000000000025E-3</v>
      </c>
      <c r="F170" s="119"/>
      <c r="G170" s="119"/>
      <c r="H170" s="119"/>
      <c r="I170" s="119"/>
      <c r="J170" s="63"/>
      <c r="K170" s="63"/>
      <c r="L170" s="63"/>
      <c r="M170" s="63"/>
      <c r="N170" s="63"/>
      <c r="O170" s="63"/>
      <c r="P170" s="63"/>
      <c r="Q170" s="63"/>
      <c r="R170" s="63"/>
    </row>
    <row r="171" spans="1:18" hidden="1" outlineLevel="1">
      <c r="A171" s="66">
        <v>38231</v>
      </c>
      <c r="C171" s="119">
        <v>4.4749999999999996</v>
      </c>
      <c r="D171" s="119">
        <v>3.9649999999999999</v>
      </c>
      <c r="E171" s="158">
        <f t="shared" si="3"/>
        <v>5.0999999999999978E-3</v>
      </c>
      <c r="F171" s="119"/>
      <c r="G171" s="119"/>
      <c r="H171" s="119"/>
      <c r="I171" s="119"/>
      <c r="J171" s="63"/>
      <c r="K171" s="63"/>
      <c r="L171" s="63"/>
      <c r="M171" s="63"/>
      <c r="N171" s="63"/>
      <c r="O171" s="63"/>
      <c r="P171" s="63"/>
      <c r="Q171" s="63"/>
      <c r="R171" s="63"/>
    </row>
    <row r="172" spans="1:18" hidden="1" outlineLevel="1">
      <c r="A172" s="66" t="s">
        <v>139</v>
      </c>
      <c r="C172" s="119">
        <v>4.5880000000000001</v>
      </c>
      <c r="D172" s="119">
        <v>4.07</v>
      </c>
      <c r="E172" s="158">
        <f t="shared" si="3"/>
        <v>5.179999999999998E-3</v>
      </c>
      <c r="F172" s="119"/>
      <c r="G172" s="119"/>
      <c r="H172" s="119"/>
      <c r="I172" s="119"/>
      <c r="J172" s="63"/>
      <c r="K172" s="63"/>
      <c r="L172" s="63"/>
      <c r="M172" s="63"/>
      <c r="N172" s="63"/>
      <c r="O172" s="63"/>
      <c r="P172" s="63"/>
      <c r="Q172" s="63"/>
      <c r="R172" s="63"/>
    </row>
    <row r="173" spans="1:18" hidden="1" outlineLevel="1">
      <c r="A173" s="66">
        <v>38169</v>
      </c>
      <c r="C173" s="119">
        <v>4.7480000000000002</v>
      </c>
      <c r="D173" s="119">
        <v>4.2699999999999996</v>
      </c>
      <c r="E173" s="158">
        <f t="shared" si="3"/>
        <v>4.7800000000000065E-3</v>
      </c>
      <c r="F173" s="119"/>
      <c r="G173" s="119"/>
      <c r="H173" s="119"/>
      <c r="I173" s="119"/>
      <c r="J173" s="63"/>
      <c r="K173" s="63"/>
      <c r="L173" s="63"/>
      <c r="M173" s="63"/>
      <c r="N173" s="63"/>
      <c r="O173" s="63"/>
      <c r="P173" s="63"/>
      <c r="Q173" s="63"/>
      <c r="R173" s="63"/>
    </row>
    <row r="174" spans="1:18" hidden="1" outlineLevel="1">
      <c r="A174" s="66">
        <v>38139</v>
      </c>
      <c r="C174" s="119">
        <v>4.8310000000000004</v>
      </c>
      <c r="D174" s="119">
        <v>4.3579999999999997</v>
      </c>
      <c r="E174" s="158">
        <f t="shared" si="3"/>
        <v>4.7300000000000076E-3</v>
      </c>
      <c r="F174" s="119"/>
      <c r="G174" s="119"/>
      <c r="H174" s="119"/>
      <c r="I174" s="119"/>
      <c r="J174" s="63"/>
      <c r="K174" s="63"/>
      <c r="L174" s="63"/>
      <c r="M174" s="63"/>
      <c r="N174" s="63"/>
      <c r="O174" s="63"/>
      <c r="P174" s="63"/>
      <c r="Q174" s="63"/>
      <c r="R174" s="63"/>
    </row>
    <row r="175" spans="1:18" hidden="1" outlineLevel="1">
      <c r="A175" s="66" t="s">
        <v>140</v>
      </c>
      <c r="C175" s="119">
        <v>4.8550000000000004</v>
      </c>
      <c r="D175" s="119">
        <v>4.32</v>
      </c>
      <c r="E175" s="158">
        <f t="shared" si="3"/>
        <v>5.3500000000000015E-3</v>
      </c>
      <c r="F175" s="119"/>
      <c r="G175" s="119"/>
      <c r="H175" s="119"/>
      <c r="I175" s="119"/>
      <c r="J175" s="63"/>
      <c r="K175" s="63"/>
      <c r="L175" s="63"/>
      <c r="M175" s="63"/>
      <c r="N175" s="63"/>
      <c r="O175" s="63"/>
      <c r="P175" s="63"/>
      <c r="Q175" s="63"/>
      <c r="R175" s="63"/>
    </row>
    <row r="176" spans="1:18" hidden="1" outlineLevel="1">
      <c r="A176" s="66" t="s">
        <v>141</v>
      </c>
      <c r="C176" s="119">
        <v>4.7960000000000003</v>
      </c>
      <c r="D176" s="119">
        <v>4.2119999999999997</v>
      </c>
      <c r="E176" s="158">
        <f t="shared" si="3"/>
        <v>5.8400000000000049E-3</v>
      </c>
      <c r="F176" s="119"/>
      <c r="G176" s="119"/>
      <c r="H176" s="119"/>
      <c r="I176" s="119"/>
      <c r="J176" s="63"/>
      <c r="K176" s="63"/>
      <c r="L176" s="63"/>
      <c r="M176" s="63"/>
      <c r="N176" s="63"/>
      <c r="O176" s="63"/>
      <c r="P176" s="63"/>
      <c r="Q176" s="63"/>
      <c r="R176" s="63"/>
    </row>
    <row r="177" spans="1:18" hidden="1" outlineLevel="1">
      <c r="A177" s="66">
        <v>38047</v>
      </c>
      <c r="C177" s="119">
        <v>4.617</v>
      </c>
      <c r="D177" s="119">
        <v>3.9380000000000002</v>
      </c>
      <c r="E177" s="158">
        <f t="shared" si="3"/>
        <v>6.7899999999999983E-3</v>
      </c>
      <c r="F177" s="119"/>
      <c r="G177" s="119"/>
      <c r="H177" s="119"/>
      <c r="I177" s="119"/>
      <c r="J177" s="63"/>
      <c r="K177" s="63"/>
      <c r="L177" s="63"/>
      <c r="M177" s="63"/>
      <c r="N177" s="63"/>
      <c r="O177" s="63"/>
      <c r="P177" s="63"/>
      <c r="Q177" s="63"/>
      <c r="R177" s="63"/>
    </row>
    <row r="178" spans="1:18" hidden="1" outlineLevel="1">
      <c r="A178" s="66" t="s">
        <v>142</v>
      </c>
      <c r="C178" s="119">
        <v>4.72</v>
      </c>
      <c r="D178" s="119">
        <v>4.0839999999999996</v>
      </c>
      <c r="E178" s="158">
        <f t="shared" si="3"/>
        <v>6.3600000000000011E-3</v>
      </c>
      <c r="F178" s="119"/>
      <c r="G178" s="119"/>
      <c r="H178" s="119"/>
      <c r="I178" s="119"/>
      <c r="J178" s="63"/>
      <c r="K178" s="63"/>
      <c r="L178" s="63"/>
      <c r="M178" s="63"/>
      <c r="N178" s="63"/>
      <c r="O178" s="63"/>
      <c r="P178" s="63"/>
      <c r="Q178" s="63"/>
      <c r="R178" s="63"/>
    </row>
    <row r="179" spans="1:18" hidden="1" outlineLevel="1">
      <c r="A179" s="66">
        <v>37987</v>
      </c>
      <c r="C179" s="119">
        <v>4.8120000000000003</v>
      </c>
      <c r="D179" s="119">
        <v>4.2430000000000003</v>
      </c>
      <c r="E179" s="158">
        <f t="shared" si="3"/>
        <v>5.6899999999999997E-3</v>
      </c>
      <c r="F179" s="119"/>
      <c r="G179" s="119"/>
      <c r="H179" s="119"/>
      <c r="I179" s="119"/>
      <c r="J179" s="63"/>
      <c r="K179" s="63"/>
      <c r="L179" s="63"/>
      <c r="M179" s="63"/>
      <c r="N179" s="63"/>
      <c r="O179" s="63"/>
      <c r="P179" s="63"/>
      <c r="Q179" s="63"/>
      <c r="R179" s="63"/>
    </row>
    <row r="180" spans="1:18" hidden="1" outlineLevel="1">
      <c r="A180" s="66" t="s">
        <v>143</v>
      </c>
      <c r="C180" s="119">
        <v>4.8029999999999999</v>
      </c>
      <c r="D180" s="119">
        <v>4.2919999999999998</v>
      </c>
      <c r="E180" s="158">
        <f t="shared" si="3"/>
        <v>5.1100000000000008E-3</v>
      </c>
      <c r="F180" s="119"/>
      <c r="G180" s="119"/>
      <c r="H180" s="119"/>
      <c r="I180" s="119"/>
      <c r="J180" s="63"/>
      <c r="K180" s="63"/>
      <c r="L180" s="63"/>
      <c r="M180" s="63"/>
      <c r="N180" s="63"/>
      <c r="O180" s="63"/>
      <c r="P180" s="63"/>
      <c r="Q180" s="63"/>
      <c r="R180" s="63"/>
    </row>
    <row r="181" spans="1:18" hidden="1" outlineLevel="1">
      <c r="A181" s="66">
        <v>37926</v>
      </c>
      <c r="C181" s="119">
        <v>4.9610000000000003</v>
      </c>
      <c r="D181" s="119">
        <v>4.452</v>
      </c>
      <c r="E181" s="158">
        <f t="shared" si="3"/>
        <v>5.0900000000000034E-3</v>
      </c>
      <c r="F181" s="119"/>
      <c r="G181" s="119"/>
      <c r="H181" s="119"/>
      <c r="I181" s="119"/>
      <c r="J181" s="63"/>
      <c r="K181" s="63"/>
      <c r="L181" s="63"/>
      <c r="M181" s="63"/>
      <c r="N181" s="63"/>
      <c r="O181" s="63"/>
      <c r="P181" s="63"/>
      <c r="Q181" s="63"/>
      <c r="R181" s="63"/>
    </row>
    <row r="182" spans="1:18" hidden="1" outlineLevel="1">
      <c r="A182" s="66">
        <v>37895</v>
      </c>
      <c r="C182" s="119">
        <v>4.8769999999999998</v>
      </c>
      <c r="D182" s="119">
        <v>4.3250000000000002</v>
      </c>
      <c r="E182" s="158">
        <f t="shared" si="3"/>
        <v>5.5199999999999963E-3</v>
      </c>
      <c r="F182" s="119"/>
      <c r="G182" s="119"/>
      <c r="H182" s="119"/>
      <c r="I182" s="119"/>
      <c r="J182" s="63"/>
      <c r="K182" s="63"/>
      <c r="L182" s="63"/>
      <c r="M182" s="63"/>
      <c r="N182" s="63"/>
      <c r="O182" s="63"/>
      <c r="P182" s="63"/>
      <c r="Q182" s="63"/>
      <c r="R182" s="63"/>
    </row>
    <row r="183" spans="1:18" hidden="1" outlineLevel="1">
      <c r="A183" s="66">
        <v>37865</v>
      </c>
      <c r="C183" s="119">
        <v>4.6980000000000004</v>
      </c>
      <c r="D183" s="119">
        <v>4.0039999999999996</v>
      </c>
      <c r="E183" s="158">
        <f t="shared" si="3"/>
        <v>6.9400000000000087E-3</v>
      </c>
      <c r="F183" s="119"/>
      <c r="G183" s="119"/>
      <c r="H183" s="119"/>
      <c r="I183" s="119"/>
      <c r="J183" s="63"/>
      <c r="K183" s="63"/>
      <c r="L183" s="63"/>
      <c r="M183" s="63"/>
      <c r="N183" s="63"/>
      <c r="O183" s="63"/>
      <c r="P183" s="63"/>
      <c r="Q183" s="63"/>
      <c r="R183" s="63"/>
    </row>
    <row r="184" spans="1:18" hidden="1" outlineLevel="1">
      <c r="A184" s="66" t="s">
        <v>144</v>
      </c>
      <c r="C184" s="119">
        <v>4.75</v>
      </c>
      <c r="D184" s="119">
        <v>4.1879999999999997</v>
      </c>
      <c r="E184" s="158">
        <f t="shared" si="3"/>
        <v>5.6200000000000026E-3</v>
      </c>
      <c r="F184" s="119"/>
      <c r="G184" s="119"/>
      <c r="H184" s="119"/>
      <c r="I184" s="119"/>
      <c r="J184" s="63"/>
      <c r="K184" s="63"/>
      <c r="L184" s="63"/>
      <c r="M184" s="63"/>
      <c r="N184" s="63"/>
      <c r="O184" s="63"/>
      <c r="P184" s="63"/>
      <c r="Q184" s="63"/>
      <c r="R184" s="63"/>
    </row>
    <row r="185" spans="1:18" hidden="1" outlineLevel="1">
      <c r="A185" s="66">
        <v>37803</v>
      </c>
      <c r="C185" s="119">
        <v>4.87</v>
      </c>
      <c r="D185" s="119">
        <v>4.1959999999999997</v>
      </c>
      <c r="E185" s="158">
        <f t="shared" si="3"/>
        <v>6.7400000000000038E-3</v>
      </c>
      <c r="F185" s="119"/>
      <c r="G185" s="119"/>
      <c r="H185" s="119"/>
      <c r="I185" s="119"/>
      <c r="J185" s="63"/>
      <c r="K185" s="63"/>
      <c r="L185" s="63"/>
      <c r="M185" s="63"/>
      <c r="N185" s="63"/>
      <c r="O185" s="63"/>
      <c r="P185" s="63"/>
      <c r="Q185" s="63"/>
      <c r="R185" s="63"/>
    </row>
    <row r="186" spans="1:18" hidden="1" outlineLevel="1">
      <c r="A186" s="66">
        <v>37773</v>
      </c>
      <c r="C186" s="119">
        <v>4.5750000000000002</v>
      </c>
      <c r="D186" s="119">
        <v>3.8010000000000002</v>
      </c>
      <c r="E186" s="158">
        <f t="shared" si="3"/>
        <v>7.7400000000000004E-3</v>
      </c>
      <c r="F186" s="119"/>
      <c r="G186" s="119"/>
      <c r="H186" s="119"/>
      <c r="I186" s="119"/>
      <c r="J186" s="63"/>
      <c r="K186" s="63"/>
      <c r="L186" s="63"/>
      <c r="M186" s="63"/>
      <c r="N186" s="63"/>
      <c r="O186" s="63"/>
      <c r="P186" s="63"/>
      <c r="Q186" s="63"/>
      <c r="R186" s="63"/>
    </row>
    <row r="187" spans="1:18" hidden="1" outlineLevel="1">
      <c r="A187" s="66" t="s">
        <v>145</v>
      </c>
      <c r="C187" s="119">
        <v>4.4649999999999999</v>
      </c>
      <c r="D187" s="119">
        <v>3.6749999999999998</v>
      </c>
      <c r="E187" s="158">
        <f t="shared" si="3"/>
        <v>7.9000000000000008E-3</v>
      </c>
      <c r="F187" s="119"/>
      <c r="G187" s="119"/>
      <c r="H187" s="119"/>
      <c r="I187" s="119"/>
      <c r="J187" s="63"/>
      <c r="K187" s="63"/>
      <c r="L187" s="63"/>
      <c r="M187" s="63"/>
      <c r="N187" s="63"/>
      <c r="O187" s="63"/>
      <c r="P187" s="63"/>
      <c r="Q187" s="63"/>
      <c r="R187" s="63"/>
    </row>
    <row r="188" spans="1:18" hidden="1" outlineLevel="1">
      <c r="A188" s="66" t="s">
        <v>146</v>
      </c>
      <c r="C188" s="119">
        <v>4.7709999999999999</v>
      </c>
      <c r="D188" s="119">
        <v>4.0650000000000004</v>
      </c>
      <c r="E188" s="158">
        <f t="shared" si="3"/>
        <v>7.0599999999999951E-3</v>
      </c>
      <c r="F188" s="119"/>
      <c r="G188" s="119"/>
      <c r="H188" s="119"/>
      <c r="I188" s="119"/>
      <c r="J188" s="63"/>
      <c r="K188" s="63"/>
      <c r="L188" s="63"/>
      <c r="M188" s="63"/>
      <c r="N188" s="63"/>
      <c r="O188" s="63"/>
      <c r="P188" s="63"/>
      <c r="Q188" s="63"/>
      <c r="R188" s="63"/>
    </row>
    <row r="189" spans="1:18" hidden="1" outlineLevel="1">
      <c r="A189" s="66">
        <v>37681</v>
      </c>
      <c r="C189" s="119">
        <v>4.7450000000000001</v>
      </c>
      <c r="D189" s="119">
        <v>4.0330000000000004</v>
      </c>
      <c r="E189" s="158">
        <f t="shared" si="3"/>
        <v>7.1199999999999979E-3</v>
      </c>
      <c r="F189" s="119"/>
      <c r="G189" s="119"/>
      <c r="H189" s="119"/>
      <c r="I189" s="119"/>
      <c r="J189" s="63"/>
      <c r="K189" s="63"/>
      <c r="L189" s="63"/>
      <c r="M189" s="63"/>
      <c r="N189" s="63"/>
      <c r="O189" s="63"/>
      <c r="P189" s="63"/>
      <c r="Q189" s="63"/>
      <c r="R189" s="63"/>
    </row>
    <row r="190" spans="1:18" hidden="1" outlineLevel="1">
      <c r="A190" s="66" t="s">
        <v>147</v>
      </c>
      <c r="C190" s="119">
        <v>4.6050000000000004</v>
      </c>
      <c r="D190" s="119">
        <v>3.8959999999999999</v>
      </c>
      <c r="E190" s="158">
        <f t="shared" si="3"/>
        <v>7.0900000000000052E-3</v>
      </c>
      <c r="F190" s="119"/>
      <c r="G190" s="119"/>
      <c r="H190" s="119"/>
      <c r="I190" s="119"/>
      <c r="J190" s="63"/>
      <c r="K190" s="63"/>
      <c r="L190" s="63"/>
      <c r="M190" s="63"/>
      <c r="N190" s="63"/>
      <c r="O190" s="63"/>
      <c r="P190" s="63"/>
      <c r="Q190" s="63"/>
      <c r="R190" s="63"/>
    </row>
    <row r="191" spans="1:18" hidden="1" outlineLevel="1">
      <c r="A191" s="66">
        <v>37622</v>
      </c>
      <c r="C191" s="119">
        <v>4.6859999999999999</v>
      </c>
      <c r="D191" s="119">
        <v>4.0579999999999998</v>
      </c>
      <c r="E191" s="158">
        <f t="shared" si="3"/>
        <v>6.2800000000000009E-3</v>
      </c>
      <c r="F191" s="119"/>
      <c r="G191" s="119"/>
      <c r="H191" s="119"/>
      <c r="I191" s="119"/>
      <c r="J191" s="63"/>
      <c r="K191" s="63"/>
      <c r="L191" s="63"/>
      <c r="M191" s="63"/>
      <c r="N191" s="63"/>
      <c r="O191" s="63"/>
      <c r="P191" s="63"/>
      <c r="Q191" s="63"/>
      <c r="R191" s="63"/>
    </row>
    <row r="192" spans="1:18" hidden="1" outlineLevel="1">
      <c r="A192" s="66" t="s">
        <v>148</v>
      </c>
      <c r="C192" s="119">
        <v>4.5229999999999997</v>
      </c>
      <c r="D192" s="119">
        <v>4.194</v>
      </c>
      <c r="E192" s="158">
        <f t="shared" si="3"/>
        <v>3.2899999999999974E-3</v>
      </c>
      <c r="F192" s="119"/>
      <c r="G192" s="119"/>
      <c r="H192" s="119"/>
      <c r="I192" s="119"/>
      <c r="J192" s="63"/>
      <c r="K192" s="63"/>
      <c r="L192" s="63"/>
      <c r="M192" s="63"/>
      <c r="N192" s="63"/>
      <c r="O192" s="63"/>
      <c r="P192" s="63"/>
      <c r="Q192" s="63"/>
      <c r="R192" s="63"/>
    </row>
    <row r="193" spans="1:18" hidden="1" outlineLevel="1">
      <c r="A193" s="66">
        <v>37561</v>
      </c>
      <c r="C193" s="119">
        <v>4.7889999999999997</v>
      </c>
      <c r="D193" s="119">
        <v>4.4880000000000004</v>
      </c>
      <c r="E193" s="158">
        <f t="shared" si="3"/>
        <v>3.0099999999999927E-3</v>
      </c>
      <c r="F193" s="119"/>
      <c r="G193" s="119"/>
      <c r="H193" s="119"/>
      <c r="I193" s="119"/>
      <c r="J193" s="63"/>
      <c r="K193" s="63"/>
      <c r="L193" s="63"/>
      <c r="M193" s="63"/>
      <c r="N193" s="63"/>
      <c r="O193" s="63"/>
      <c r="P193" s="63"/>
      <c r="Q193" s="63"/>
      <c r="R193" s="63"/>
    </row>
    <row r="194" spans="1:18" hidden="1" outlineLevel="1">
      <c r="A194" s="66">
        <v>37530</v>
      </c>
      <c r="C194" s="119">
        <v>4.8109999999999999</v>
      </c>
      <c r="D194" s="119">
        <v>4.5060000000000002</v>
      </c>
      <c r="E194" s="158">
        <f t="shared" si="3"/>
        <v>3.0499999999999972E-3</v>
      </c>
      <c r="F194" s="119"/>
      <c r="G194" s="119"/>
      <c r="H194" s="119"/>
      <c r="I194" s="119"/>
      <c r="J194" s="63"/>
      <c r="K194" s="63"/>
      <c r="L194" s="63"/>
      <c r="M194" s="63"/>
      <c r="N194" s="63"/>
      <c r="O194" s="63"/>
      <c r="P194" s="63"/>
      <c r="Q194" s="63"/>
      <c r="R194" s="63"/>
    </row>
    <row r="195" spans="1:18" hidden="1" outlineLevel="1">
      <c r="A195" s="66">
        <v>37500</v>
      </c>
      <c r="C195" s="119">
        <v>4.6269999999999998</v>
      </c>
      <c r="D195" s="119">
        <v>4.2720000000000002</v>
      </c>
      <c r="E195" s="158">
        <f t="shared" si="3"/>
        <v>3.5499999999999954E-3</v>
      </c>
      <c r="F195" s="119"/>
      <c r="G195" s="119"/>
      <c r="H195" s="119"/>
      <c r="I195" s="119"/>
      <c r="J195" s="63"/>
      <c r="K195" s="63"/>
      <c r="L195" s="63"/>
      <c r="M195" s="63"/>
      <c r="N195" s="63"/>
      <c r="O195" s="63"/>
      <c r="P195" s="63"/>
      <c r="Q195" s="63"/>
      <c r="R195" s="63"/>
    </row>
    <row r="196" spans="1:18" hidden="1" outlineLevel="1">
      <c r="A196" s="66" t="s">
        <v>149</v>
      </c>
      <c r="C196" s="119">
        <v>4.819</v>
      </c>
      <c r="D196" s="119">
        <v>4.5629999999999997</v>
      </c>
      <c r="E196" s="158">
        <f t="shared" si="3"/>
        <v>2.5600000000000024E-3</v>
      </c>
      <c r="F196" s="119"/>
      <c r="G196" s="119"/>
      <c r="H196" s="119"/>
      <c r="I196" s="119"/>
      <c r="J196" s="63"/>
      <c r="K196" s="63"/>
      <c r="L196" s="63"/>
      <c r="M196" s="63"/>
      <c r="N196" s="63"/>
      <c r="O196" s="63"/>
      <c r="P196" s="63"/>
      <c r="Q196" s="63"/>
      <c r="R196" s="63"/>
    </row>
    <row r="197" spans="1:18" hidden="1" outlineLevel="1">
      <c r="A197" s="66">
        <v>37438</v>
      </c>
      <c r="C197" s="119">
        <v>5.0350000000000001</v>
      </c>
      <c r="D197" s="119">
        <v>4.7519999999999998</v>
      </c>
      <c r="E197" s="158">
        <f t="shared" si="3"/>
        <v>2.8300000000000035E-3</v>
      </c>
      <c r="F197" s="119"/>
      <c r="G197" s="119"/>
      <c r="H197" s="119"/>
      <c r="I197" s="119"/>
      <c r="J197" s="63"/>
      <c r="K197" s="63"/>
      <c r="L197" s="63"/>
      <c r="M197" s="63"/>
      <c r="N197" s="63"/>
      <c r="O197" s="63"/>
      <c r="P197" s="63"/>
      <c r="Q197" s="63"/>
      <c r="R197" s="63"/>
    </row>
    <row r="198" spans="1:18" hidden="1" outlineLevel="1">
      <c r="A198" s="66">
        <v>37408</v>
      </c>
      <c r="C198" s="119">
        <v>5.1920000000000002</v>
      </c>
      <c r="D198" s="119">
        <v>4.944</v>
      </c>
      <c r="E198" s="158">
        <f t="shared" si="3"/>
        <v>2.4800000000000022E-3</v>
      </c>
      <c r="F198" s="119"/>
      <c r="G198" s="119"/>
      <c r="H198" s="119"/>
      <c r="I198" s="119"/>
      <c r="J198" s="63"/>
      <c r="K198" s="63"/>
      <c r="L198" s="63"/>
      <c r="M198" s="63"/>
      <c r="N198" s="63"/>
      <c r="O198" s="63"/>
      <c r="P198" s="63"/>
      <c r="Q198" s="63"/>
      <c r="R198" s="63"/>
    </row>
    <row r="199" spans="1:18" hidden="1" outlineLevel="1">
      <c r="A199" s="66" t="s">
        <v>150</v>
      </c>
      <c r="C199" s="119">
        <v>5.415</v>
      </c>
      <c r="D199" s="119">
        <v>5.173</v>
      </c>
      <c r="E199" s="158">
        <f t="shared" si="3"/>
        <v>2.4199999999999998E-3</v>
      </c>
      <c r="F199" s="119"/>
      <c r="G199" s="119"/>
      <c r="H199" s="119"/>
      <c r="I199" s="119"/>
      <c r="J199" s="63"/>
      <c r="K199" s="63"/>
      <c r="L199" s="63"/>
      <c r="M199" s="63"/>
      <c r="N199" s="63"/>
      <c r="O199" s="63"/>
      <c r="P199" s="63"/>
      <c r="Q199" s="63"/>
      <c r="R199" s="63"/>
    </row>
    <row r="200" spans="1:18" hidden="1" outlineLevel="1">
      <c r="A200" s="66" t="s">
        <v>151</v>
      </c>
      <c r="C200" s="119">
        <v>5.391</v>
      </c>
      <c r="D200" s="119">
        <v>5.125</v>
      </c>
      <c r="E200" s="158">
        <f t="shared" ref="E200:E263" si="4">(C200-D200)/100</f>
        <v>2.66E-3</v>
      </c>
      <c r="F200" s="119"/>
      <c r="G200" s="119"/>
      <c r="H200" s="119"/>
      <c r="I200" s="119"/>
      <c r="J200" s="63"/>
      <c r="K200" s="63"/>
      <c r="L200" s="63"/>
      <c r="M200" s="63"/>
      <c r="N200" s="63"/>
      <c r="O200" s="63"/>
      <c r="P200" s="63"/>
      <c r="Q200" s="63"/>
      <c r="R200" s="63"/>
    </row>
    <row r="201" spans="1:18" hidden="1" outlineLevel="1">
      <c r="A201" s="66">
        <v>37316</v>
      </c>
      <c r="C201" s="119">
        <v>5.4640000000000004</v>
      </c>
      <c r="D201" s="119">
        <v>5.2389999999999999</v>
      </c>
      <c r="E201" s="158">
        <f t="shared" si="4"/>
        <v>2.2500000000000055E-3</v>
      </c>
      <c r="F201" s="119"/>
      <c r="G201" s="119"/>
      <c r="H201" s="119"/>
      <c r="I201" s="119"/>
      <c r="J201" s="63"/>
      <c r="K201" s="63"/>
      <c r="L201" s="63"/>
      <c r="M201" s="63"/>
      <c r="N201" s="63"/>
      <c r="O201" s="63"/>
      <c r="P201" s="63"/>
      <c r="Q201" s="63"/>
      <c r="R201" s="63"/>
    </row>
    <row r="202" spans="1:18" hidden="1" outlineLevel="1">
      <c r="A202" s="66" t="s">
        <v>152</v>
      </c>
      <c r="C202" s="119">
        <v>5.1639999999999997</v>
      </c>
      <c r="D202" s="119">
        <v>4.9509999999999996</v>
      </c>
      <c r="E202" s="158">
        <f t="shared" si="4"/>
        <v>2.1300000000000008E-3</v>
      </c>
      <c r="F202" s="119"/>
      <c r="G202" s="119"/>
      <c r="H202" s="119"/>
      <c r="I202" s="119"/>
      <c r="J202" s="63"/>
      <c r="K202" s="63"/>
      <c r="L202" s="63"/>
      <c r="M202" s="63"/>
      <c r="N202" s="63"/>
      <c r="O202" s="63"/>
      <c r="P202" s="63"/>
      <c r="Q202" s="63"/>
      <c r="R202" s="63"/>
    </row>
    <row r="203" spans="1:18" hidden="1" outlineLevel="1">
      <c r="A203" s="66">
        <v>37257</v>
      </c>
      <c r="C203" s="119">
        <v>5.0910000000000002</v>
      </c>
      <c r="D203" s="119">
        <v>4.899</v>
      </c>
      <c r="E203" s="158">
        <f t="shared" si="4"/>
        <v>1.9200000000000018E-3</v>
      </c>
      <c r="F203" s="119"/>
      <c r="G203" s="119"/>
      <c r="H203" s="119"/>
      <c r="I203" s="119"/>
      <c r="J203" s="63"/>
      <c r="K203" s="63"/>
      <c r="L203" s="63"/>
      <c r="M203" s="63"/>
      <c r="N203" s="63"/>
      <c r="O203" s="63"/>
      <c r="P203" s="63"/>
      <c r="Q203" s="63"/>
      <c r="R203" s="63"/>
    </row>
    <row r="204" spans="1:18" hidden="1" outlineLevel="1">
      <c r="A204" s="66" t="s">
        <v>153</v>
      </c>
      <c r="C204" s="119">
        <v>5.28</v>
      </c>
      <c r="D204" s="119">
        <v>4.9969999999999999</v>
      </c>
      <c r="E204" s="158">
        <f t="shared" si="4"/>
        <v>2.8300000000000035E-3</v>
      </c>
      <c r="F204" s="119"/>
      <c r="G204" s="119"/>
      <c r="H204" s="119"/>
      <c r="I204" s="119"/>
      <c r="J204" s="63"/>
      <c r="K204" s="63"/>
      <c r="L204" s="63"/>
      <c r="M204" s="63"/>
      <c r="N204" s="63"/>
      <c r="O204" s="63"/>
      <c r="P204" s="63"/>
      <c r="Q204" s="63"/>
      <c r="R204" s="63"/>
    </row>
    <row r="205" spans="1:18" hidden="1" outlineLevel="1">
      <c r="A205" s="66">
        <v>37196</v>
      </c>
      <c r="C205" s="119">
        <v>4.8710000000000004</v>
      </c>
      <c r="D205" s="119">
        <v>4.5570000000000004</v>
      </c>
      <c r="E205" s="158">
        <f t="shared" si="4"/>
        <v>3.1400000000000004E-3</v>
      </c>
      <c r="F205" s="119"/>
      <c r="G205" s="119"/>
      <c r="H205" s="119"/>
      <c r="I205" s="119"/>
      <c r="J205" s="63"/>
      <c r="K205" s="63"/>
      <c r="L205" s="63"/>
      <c r="M205" s="63"/>
      <c r="N205" s="63"/>
      <c r="O205" s="63"/>
      <c r="P205" s="63"/>
      <c r="Q205" s="63"/>
      <c r="R205" s="63"/>
    </row>
    <row r="206" spans="1:18" hidden="1" outlineLevel="1">
      <c r="A206" s="66">
        <v>37165</v>
      </c>
      <c r="C206" s="119">
        <v>4.7370000000000001</v>
      </c>
      <c r="D206" s="119">
        <v>4.3730000000000002</v>
      </c>
      <c r="E206" s="158">
        <f t="shared" si="4"/>
        <v>3.6399999999999987E-3</v>
      </c>
      <c r="F206" s="119"/>
      <c r="G206" s="119"/>
      <c r="H206" s="119"/>
      <c r="I206" s="119"/>
      <c r="J206" s="63"/>
      <c r="K206" s="63"/>
      <c r="L206" s="63"/>
      <c r="M206" s="63"/>
      <c r="N206" s="63"/>
      <c r="O206" s="63"/>
      <c r="P206" s="63"/>
      <c r="Q206" s="63"/>
      <c r="R206" s="63"/>
    </row>
    <row r="207" spans="1:18" hidden="1" outlineLevel="1">
      <c r="A207" s="66">
        <v>37135</v>
      </c>
      <c r="C207" s="119">
        <v>5.2210000000000001</v>
      </c>
      <c r="D207" s="119">
        <v>4.8010000000000002</v>
      </c>
      <c r="E207" s="158">
        <f t="shared" si="4"/>
        <v>4.1999999999999989E-3</v>
      </c>
      <c r="F207" s="119"/>
      <c r="G207" s="119"/>
      <c r="H207" s="119"/>
      <c r="I207" s="119"/>
      <c r="J207" s="63"/>
      <c r="K207" s="63"/>
      <c r="L207" s="63"/>
      <c r="M207" s="63"/>
      <c r="N207" s="63"/>
      <c r="O207" s="63"/>
      <c r="P207" s="63"/>
      <c r="Q207" s="63"/>
      <c r="R207" s="63"/>
    </row>
    <row r="208" spans="1:18" hidden="1" outlineLevel="1">
      <c r="A208" s="66" t="s">
        <v>154</v>
      </c>
      <c r="C208" s="119">
        <v>5.1619999999999999</v>
      </c>
      <c r="D208" s="119">
        <v>4.7850000000000001</v>
      </c>
      <c r="E208" s="158">
        <f t="shared" si="4"/>
        <v>3.7699999999999977E-3</v>
      </c>
      <c r="F208" s="119"/>
      <c r="G208" s="119"/>
      <c r="H208" s="119"/>
      <c r="I208" s="119"/>
      <c r="J208" s="63"/>
      <c r="K208" s="63"/>
      <c r="L208" s="63"/>
      <c r="M208" s="63"/>
      <c r="N208" s="63"/>
      <c r="O208" s="63"/>
      <c r="P208" s="63"/>
      <c r="Q208" s="63"/>
      <c r="R208" s="63"/>
    </row>
    <row r="209" spans="1:18" hidden="1" outlineLevel="1">
      <c r="A209" s="66">
        <v>37073</v>
      </c>
      <c r="C209" s="119">
        <v>5.1989999999999998</v>
      </c>
      <c r="D209" s="119">
        <v>4.8780000000000001</v>
      </c>
      <c r="E209" s="158">
        <f t="shared" si="4"/>
        <v>3.2099999999999971E-3</v>
      </c>
      <c r="F209" s="119"/>
      <c r="G209" s="119"/>
      <c r="H209" s="119"/>
      <c r="I209" s="119"/>
      <c r="J209" s="63"/>
      <c r="K209" s="63"/>
      <c r="L209" s="63"/>
      <c r="M209" s="63"/>
      <c r="N209" s="63"/>
      <c r="O209" s="63"/>
      <c r="P209" s="63"/>
      <c r="Q209" s="63"/>
      <c r="R209" s="63"/>
    </row>
    <row r="210" spans="1:18" hidden="1" outlineLevel="1">
      <c r="A210" s="66">
        <v>37043</v>
      </c>
      <c r="C210" s="119">
        <v>5.4279999999999999</v>
      </c>
      <c r="D210" s="119">
        <v>5.0979999999999999</v>
      </c>
      <c r="E210" s="158">
        <f t="shared" si="4"/>
        <v>3.3000000000000008E-3</v>
      </c>
      <c r="F210" s="119"/>
      <c r="G210" s="119"/>
      <c r="H210" s="119"/>
      <c r="I210" s="119"/>
      <c r="J210" s="63"/>
      <c r="K210" s="63"/>
      <c r="L210" s="63"/>
      <c r="M210" s="63"/>
      <c r="N210" s="63"/>
      <c r="O210" s="63"/>
      <c r="P210" s="63"/>
      <c r="Q210" s="63"/>
      <c r="R210" s="63"/>
    </row>
    <row r="211" spans="1:18" hidden="1" outlineLevel="1">
      <c r="A211" s="66" t="s">
        <v>155</v>
      </c>
      <c r="C211" s="119">
        <v>5.4390000000000001</v>
      </c>
      <c r="D211" s="119">
        <v>5.1559999999999997</v>
      </c>
      <c r="E211" s="158">
        <f t="shared" si="4"/>
        <v>2.8300000000000035E-3</v>
      </c>
      <c r="F211" s="119"/>
      <c r="G211" s="119"/>
      <c r="H211" s="119"/>
      <c r="I211" s="119"/>
      <c r="J211" s="63"/>
      <c r="K211" s="63"/>
      <c r="L211" s="63"/>
      <c r="M211" s="63"/>
      <c r="N211" s="63"/>
      <c r="O211" s="63"/>
      <c r="P211" s="63"/>
      <c r="Q211" s="63"/>
      <c r="R211" s="63"/>
    </row>
    <row r="212" spans="1:18" hidden="1" outlineLevel="1">
      <c r="A212" s="66" t="s">
        <v>156</v>
      </c>
      <c r="C212" s="119">
        <v>5.3109999999999999</v>
      </c>
      <c r="D212" s="119">
        <v>5.0129999999999999</v>
      </c>
      <c r="E212" s="158">
        <f t="shared" si="4"/>
        <v>2.9800000000000004E-3</v>
      </c>
      <c r="F212" s="119"/>
      <c r="G212" s="119"/>
      <c r="H212" s="119"/>
      <c r="I212" s="119"/>
      <c r="J212" s="63"/>
      <c r="K212" s="63"/>
      <c r="L212" s="63"/>
      <c r="M212" s="63"/>
      <c r="N212" s="63"/>
      <c r="O212" s="63"/>
      <c r="P212" s="63"/>
      <c r="Q212" s="63"/>
      <c r="R212" s="63"/>
    </row>
    <row r="213" spans="1:18" hidden="1" outlineLevel="1">
      <c r="A213" s="66">
        <v>36951</v>
      </c>
      <c r="C213" s="119">
        <v>4.9619999999999997</v>
      </c>
      <c r="D213" s="119">
        <v>4.6870000000000003</v>
      </c>
      <c r="E213" s="158">
        <f t="shared" si="4"/>
        <v>2.7499999999999946E-3</v>
      </c>
      <c r="F213" s="119"/>
      <c r="G213" s="119"/>
      <c r="H213" s="119"/>
      <c r="I213" s="119"/>
      <c r="J213" s="63"/>
      <c r="K213" s="63"/>
      <c r="L213" s="63"/>
      <c r="M213" s="63"/>
      <c r="N213" s="63"/>
      <c r="O213" s="63"/>
      <c r="P213" s="63"/>
      <c r="Q213" s="63"/>
      <c r="R213" s="63"/>
    </row>
    <row r="214" spans="1:18" hidden="1" outlineLevel="1">
      <c r="A214" s="66" t="s">
        <v>157</v>
      </c>
      <c r="C214" s="119">
        <v>4.9790000000000001</v>
      </c>
      <c r="D214" s="119">
        <v>4.7469999999999999</v>
      </c>
      <c r="E214" s="158">
        <f t="shared" si="4"/>
        <v>2.3200000000000022E-3</v>
      </c>
      <c r="F214" s="119"/>
      <c r="G214" s="119"/>
      <c r="H214" s="119"/>
      <c r="I214" s="119"/>
      <c r="J214" s="63"/>
      <c r="K214" s="63"/>
      <c r="L214" s="63"/>
      <c r="M214" s="63"/>
      <c r="N214" s="63"/>
      <c r="O214" s="63"/>
      <c r="P214" s="63"/>
      <c r="Q214" s="63"/>
      <c r="R214" s="63"/>
    </row>
    <row r="215" spans="1:18" hidden="1" outlineLevel="1">
      <c r="A215" s="66">
        <v>36892</v>
      </c>
      <c r="C215" s="119">
        <v>5.0350000000000001</v>
      </c>
      <c r="D215" s="119">
        <v>4.8</v>
      </c>
      <c r="E215" s="158">
        <f t="shared" si="4"/>
        <v>2.3500000000000031E-3</v>
      </c>
      <c r="F215" s="119"/>
      <c r="G215" s="119"/>
      <c r="H215" s="119"/>
      <c r="I215" s="119"/>
      <c r="J215" s="63"/>
      <c r="K215" s="63"/>
      <c r="L215" s="63"/>
      <c r="M215" s="63"/>
      <c r="N215" s="63"/>
      <c r="O215" s="63"/>
      <c r="P215" s="63"/>
      <c r="Q215" s="63"/>
      <c r="R215" s="63"/>
    </row>
    <row r="216" spans="1:18" hidden="1" outlineLevel="1">
      <c r="A216" s="66" t="s">
        <v>158</v>
      </c>
      <c r="C216" s="119">
        <v>5.0170000000000003</v>
      </c>
      <c r="D216" s="119">
        <v>4.8579999999999997</v>
      </c>
      <c r="E216" s="158">
        <f t="shared" si="4"/>
        <v>1.590000000000007E-3</v>
      </c>
      <c r="F216" s="119"/>
      <c r="G216" s="119"/>
      <c r="H216" s="119"/>
      <c r="I216" s="119"/>
      <c r="J216" s="63"/>
      <c r="K216" s="63"/>
      <c r="L216" s="63"/>
      <c r="M216" s="63"/>
      <c r="N216" s="63"/>
      <c r="O216" s="63"/>
      <c r="P216" s="63"/>
      <c r="Q216" s="63"/>
      <c r="R216" s="63"/>
    </row>
    <row r="217" spans="1:18" hidden="1" outlineLevel="1">
      <c r="A217" s="66">
        <v>36831</v>
      </c>
      <c r="C217" s="119">
        <v>5.0970000000000004</v>
      </c>
      <c r="D217" s="119">
        <v>4.9960000000000004</v>
      </c>
      <c r="E217" s="158">
        <f t="shared" si="4"/>
        <v>1.0099999999999998E-3</v>
      </c>
      <c r="F217" s="119"/>
      <c r="G217" s="119"/>
      <c r="H217" s="119"/>
      <c r="I217" s="119"/>
      <c r="J217" s="63"/>
      <c r="K217" s="63"/>
      <c r="L217" s="63"/>
      <c r="M217" s="63"/>
      <c r="N217" s="63"/>
      <c r="O217" s="63"/>
      <c r="P217" s="63"/>
      <c r="Q217" s="63"/>
      <c r="R217" s="63"/>
    </row>
    <row r="218" spans="1:18" hidden="1" outlineLevel="1">
      <c r="A218" s="66">
        <v>36800</v>
      </c>
      <c r="C218" s="119">
        <v>5.3620000000000001</v>
      </c>
      <c r="D218" s="119">
        <v>5.24</v>
      </c>
      <c r="E218" s="158">
        <f t="shared" si="4"/>
        <v>1.2199999999999989E-3</v>
      </c>
      <c r="F218" s="119"/>
      <c r="G218" s="119"/>
      <c r="H218" s="119"/>
      <c r="I218" s="119"/>
      <c r="J218" s="63"/>
      <c r="K218" s="63"/>
      <c r="L218" s="63"/>
      <c r="M218" s="63"/>
      <c r="N218" s="63"/>
      <c r="O218" s="63"/>
      <c r="P218" s="63"/>
      <c r="Q218" s="63"/>
      <c r="R218" s="63"/>
    </row>
    <row r="219" spans="1:18" hidden="1" outlineLevel="1">
      <c r="A219" s="66">
        <v>36770</v>
      </c>
      <c r="C219" s="119">
        <v>5.33</v>
      </c>
      <c r="D219" s="119">
        <v>5.23</v>
      </c>
      <c r="E219" s="158">
        <f t="shared" si="4"/>
        <v>9.9999999999999655E-4</v>
      </c>
      <c r="F219" s="119"/>
      <c r="G219" s="119"/>
      <c r="H219" s="119"/>
      <c r="I219" s="119"/>
      <c r="J219" s="63"/>
      <c r="K219" s="63"/>
      <c r="L219" s="63"/>
      <c r="M219" s="63"/>
      <c r="N219" s="63"/>
      <c r="O219" s="63"/>
      <c r="P219" s="63"/>
      <c r="Q219" s="63"/>
      <c r="R219" s="63"/>
    </row>
    <row r="220" spans="1:18" hidden="1" outlineLevel="1">
      <c r="A220" s="66" t="s">
        <v>159</v>
      </c>
      <c r="C220" s="119">
        <v>5.3339999999999996</v>
      </c>
      <c r="D220" s="119">
        <v>5.3010000000000002</v>
      </c>
      <c r="E220" s="158">
        <f t="shared" si="4"/>
        <v>3.2999999999999474E-4</v>
      </c>
      <c r="F220" s="119"/>
      <c r="G220" s="119"/>
      <c r="H220" s="119"/>
      <c r="I220" s="119"/>
      <c r="J220" s="63"/>
      <c r="K220" s="63"/>
      <c r="L220" s="63"/>
      <c r="M220" s="63"/>
      <c r="N220" s="63"/>
      <c r="O220" s="63"/>
      <c r="P220" s="63"/>
      <c r="Q220" s="63"/>
      <c r="R220" s="63"/>
    </row>
    <row r="221" spans="1:18" hidden="1" outlineLevel="1">
      <c r="A221" s="66">
        <v>36708</v>
      </c>
      <c r="C221" s="119">
        <v>5.2629999999999999</v>
      </c>
      <c r="D221" s="119">
        <v>5.2119999999999997</v>
      </c>
      <c r="E221" s="158">
        <f t="shared" si="4"/>
        <v>5.1000000000000155E-4</v>
      </c>
      <c r="F221" s="119"/>
      <c r="G221" s="119"/>
      <c r="H221" s="119"/>
      <c r="I221" s="119"/>
      <c r="J221" s="63"/>
      <c r="K221" s="63"/>
      <c r="L221" s="63"/>
      <c r="M221" s="63"/>
      <c r="N221" s="63"/>
      <c r="O221" s="63"/>
      <c r="P221" s="63"/>
      <c r="Q221" s="63"/>
      <c r="R221" s="63"/>
    </row>
    <row r="222" spans="1:18" hidden="1" outlineLevel="1">
      <c r="A222" s="66">
        <v>36678</v>
      </c>
      <c r="C222" s="119">
        <v>5.3680000000000003</v>
      </c>
      <c r="D222" s="119">
        <v>5.2229999999999999</v>
      </c>
      <c r="E222" s="158">
        <f t="shared" si="4"/>
        <v>1.4500000000000047E-3</v>
      </c>
      <c r="F222" s="119"/>
      <c r="G222" s="119"/>
      <c r="H222" s="119"/>
      <c r="I222" s="119"/>
      <c r="J222" s="63"/>
      <c r="K222" s="63"/>
      <c r="L222" s="63"/>
      <c r="M222" s="63"/>
      <c r="N222" s="63"/>
      <c r="O222" s="63"/>
      <c r="P222" s="63"/>
      <c r="Q222" s="63"/>
      <c r="R222" s="63"/>
    </row>
    <row r="223" spans="1:18" hidden="1" outlineLevel="1">
      <c r="A223" s="66" t="s">
        <v>160</v>
      </c>
      <c r="C223" s="119">
        <v>5.2809999999999997</v>
      </c>
      <c r="D223" s="119">
        <v>5.1769999999999996</v>
      </c>
      <c r="E223" s="158">
        <f t="shared" si="4"/>
        <v>1.040000000000001E-3</v>
      </c>
      <c r="F223" s="119"/>
      <c r="G223" s="119"/>
      <c r="H223" s="119"/>
      <c r="I223" s="119"/>
      <c r="J223" s="63"/>
      <c r="K223" s="63"/>
      <c r="L223" s="63"/>
      <c r="M223" s="63"/>
      <c r="N223" s="63"/>
      <c r="O223" s="63"/>
      <c r="P223" s="63"/>
      <c r="Q223" s="63"/>
      <c r="R223" s="63"/>
    </row>
    <row r="224" spans="1:18" hidden="1" outlineLevel="1">
      <c r="A224" s="66" t="s">
        <v>161</v>
      </c>
      <c r="C224" s="119">
        <v>5.415</v>
      </c>
      <c r="D224" s="119">
        <v>5.3040000000000003</v>
      </c>
      <c r="E224" s="158">
        <f t="shared" si="4"/>
        <v>1.1099999999999977E-3</v>
      </c>
      <c r="F224" s="119"/>
      <c r="G224" s="119"/>
      <c r="H224" s="119"/>
      <c r="I224" s="119"/>
      <c r="J224" s="63"/>
      <c r="K224" s="63"/>
      <c r="L224" s="63"/>
      <c r="M224" s="63"/>
      <c r="N224" s="63"/>
      <c r="O224" s="63"/>
      <c r="P224" s="63"/>
      <c r="Q224" s="63"/>
      <c r="R224" s="63"/>
    </row>
    <row r="225" spans="1:18" hidden="1" outlineLevel="1">
      <c r="A225" s="66">
        <v>36586</v>
      </c>
      <c r="C225" s="119">
        <v>5.3390000000000004</v>
      </c>
      <c r="D225" s="119">
        <v>5.2229999999999999</v>
      </c>
      <c r="E225" s="158">
        <f t="shared" si="4"/>
        <v>1.1600000000000054E-3</v>
      </c>
      <c r="F225" s="119"/>
      <c r="G225" s="119"/>
      <c r="H225" s="119"/>
      <c r="I225" s="119"/>
      <c r="J225" s="63"/>
      <c r="K225" s="63"/>
      <c r="L225" s="63"/>
      <c r="M225" s="63"/>
      <c r="N225" s="63"/>
      <c r="O225" s="63"/>
      <c r="P225" s="63"/>
      <c r="Q225" s="63"/>
      <c r="R225" s="63"/>
    </row>
    <row r="226" spans="1:18" hidden="1" outlineLevel="1">
      <c r="A226" s="66" t="s">
        <v>162</v>
      </c>
      <c r="C226" s="119">
        <v>5.6059999999999999</v>
      </c>
      <c r="D226" s="119">
        <v>5.4909999999999997</v>
      </c>
      <c r="E226" s="158">
        <f t="shared" si="4"/>
        <v>1.1500000000000021E-3</v>
      </c>
      <c r="F226" s="119"/>
      <c r="G226" s="119"/>
      <c r="H226" s="119"/>
      <c r="I226" s="119"/>
      <c r="J226" s="63"/>
      <c r="K226" s="63"/>
      <c r="L226" s="63"/>
      <c r="M226" s="63"/>
      <c r="N226" s="63"/>
      <c r="O226" s="63"/>
      <c r="P226" s="63"/>
      <c r="Q226" s="63"/>
      <c r="R226" s="63"/>
    </row>
    <row r="227" spans="1:18" hidden="1" outlineLevel="1">
      <c r="A227" s="66">
        <v>36526</v>
      </c>
      <c r="C227" s="119">
        <v>5.6740000000000004</v>
      </c>
      <c r="D227" s="119">
        <v>5.5389999999999997</v>
      </c>
      <c r="E227" s="158">
        <f t="shared" si="4"/>
        <v>1.3500000000000068E-3</v>
      </c>
      <c r="F227" s="119"/>
      <c r="G227" s="119"/>
      <c r="H227" s="119"/>
      <c r="I227" s="119"/>
      <c r="J227" s="63"/>
      <c r="K227" s="63"/>
      <c r="L227" s="63"/>
      <c r="M227" s="63"/>
      <c r="N227" s="63"/>
      <c r="O227" s="63"/>
      <c r="P227" s="63"/>
      <c r="Q227" s="63"/>
      <c r="R227" s="63"/>
    </row>
    <row r="228" spans="1:18" hidden="1" outlineLevel="1">
      <c r="A228" s="66" t="s">
        <v>163</v>
      </c>
      <c r="C228" s="119">
        <v>5.569</v>
      </c>
      <c r="D228" s="119">
        <v>5.351</v>
      </c>
      <c r="E228" s="158">
        <f t="shared" si="4"/>
        <v>2.1799999999999996E-3</v>
      </c>
      <c r="F228" s="119"/>
      <c r="G228" s="119"/>
      <c r="H228" s="119"/>
      <c r="I228" s="119"/>
      <c r="J228" s="63"/>
      <c r="K228" s="63"/>
      <c r="L228" s="63"/>
      <c r="M228" s="63"/>
      <c r="N228" s="63"/>
      <c r="O228" s="63"/>
      <c r="P228" s="63"/>
      <c r="Q228" s="63"/>
      <c r="R228" s="63"/>
    </row>
    <row r="229" spans="1:18" hidden="1" outlineLevel="1">
      <c r="A229" s="66">
        <v>36465</v>
      </c>
      <c r="C229" s="119">
        <v>5.3419999999999996</v>
      </c>
      <c r="D229" s="119">
        <v>5.19</v>
      </c>
      <c r="E229" s="158">
        <f t="shared" si="4"/>
        <v>1.5199999999999925E-3</v>
      </c>
      <c r="F229" s="119"/>
      <c r="G229" s="119"/>
      <c r="H229" s="119"/>
      <c r="I229" s="119"/>
      <c r="J229" s="63"/>
      <c r="K229" s="63"/>
      <c r="L229" s="63"/>
      <c r="M229" s="63"/>
      <c r="N229" s="63"/>
      <c r="O229" s="63"/>
      <c r="P229" s="63"/>
      <c r="Q229" s="63"/>
      <c r="R229" s="63"/>
    </row>
    <row r="230" spans="1:18" hidden="1" outlineLevel="1">
      <c r="A230" s="66">
        <v>36434</v>
      </c>
      <c r="C230" s="119">
        <v>5.4089999999999998</v>
      </c>
      <c r="D230" s="119">
        <v>5.1029999999999998</v>
      </c>
      <c r="E230" s="158">
        <f t="shared" si="4"/>
        <v>3.0600000000000007E-3</v>
      </c>
      <c r="F230" s="119"/>
      <c r="G230" s="119"/>
      <c r="H230" s="119"/>
      <c r="I230" s="119"/>
      <c r="J230" s="63"/>
      <c r="K230" s="63"/>
      <c r="L230" s="63"/>
      <c r="M230" s="63"/>
      <c r="N230" s="63"/>
      <c r="O230" s="63"/>
      <c r="P230" s="63"/>
      <c r="Q230" s="63"/>
      <c r="R230" s="63"/>
    </row>
    <row r="231" spans="1:18" hidden="1" outlineLevel="1">
      <c r="A231" s="66">
        <v>36404</v>
      </c>
      <c r="C231" s="119">
        <v>5.42</v>
      </c>
      <c r="D231" s="119">
        <v>5.1289999999999996</v>
      </c>
      <c r="E231" s="158">
        <f t="shared" si="4"/>
        <v>2.9100000000000037E-3</v>
      </c>
      <c r="F231" s="119"/>
      <c r="G231" s="119"/>
      <c r="H231" s="119"/>
      <c r="I231" s="119"/>
      <c r="J231" s="63"/>
      <c r="K231" s="63"/>
      <c r="L231" s="63"/>
      <c r="M231" s="63"/>
      <c r="N231" s="63"/>
      <c r="O231" s="63"/>
      <c r="P231" s="63"/>
      <c r="Q231" s="63"/>
      <c r="R231" s="63"/>
    </row>
    <row r="232" spans="1:18" hidden="1" outlineLevel="1">
      <c r="A232" s="66" t="s">
        <v>164</v>
      </c>
      <c r="C232" s="119">
        <v>5.335</v>
      </c>
      <c r="D232" s="119">
        <v>4.9039999999999999</v>
      </c>
      <c r="E232" s="158">
        <f t="shared" si="4"/>
        <v>4.3100000000000005E-3</v>
      </c>
      <c r="F232" s="119"/>
      <c r="G232" s="119"/>
      <c r="H232" s="119"/>
      <c r="I232" s="119"/>
      <c r="J232" s="63"/>
      <c r="K232" s="63"/>
      <c r="L232" s="63"/>
      <c r="M232" s="63"/>
      <c r="N232" s="63"/>
      <c r="O232" s="63"/>
      <c r="P232" s="63"/>
      <c r="Q232" s="63"/>
      <c r="R232" s="63"/>
    </row>
    <row r="233" spans="1:18" hidden="1" outlineLevel="1">
      <c r="A233" s="66">
        <v>36342</v>
      </c>
      <c r="C233" s="119">
        <v>5.242</v>
      </c>
      <c r="D233" s="119">
        <v>4.8250000000000002</v>
      </c>
      <c r="E233" s="158">
        <f t="shared" si="4"/>
        <v>4.1699999999999984E-3</v>
      </c>
      <c r="F233" s="119"/>
      <c r="G233" s="119"/>
      <c r="H233" s="119"/>
      <c r="I233" s="119"/>
      <c r="J233" s="63"/>
      <c r="K233" s="63"/>
      <c r="L233" s="63"/>
      <c r="M233" s="63"/>
      <c r="N233" s="63"/>
      <c r="O233" s="63"/>
      <c r="P233" s="63"/>
      <c r="Q233" s="63"/>
      <c r="R233" s="63"/>
    </row>
    <row r="234" spans="1:18" hidden="1" outlineLevel="1">
      <c r="A234" s="66">
        <v>36312</v>
      </c>
      <c r="C234" s="119">
        <v>4.9939999999999998</v>
      </c>
      <c r="D234" s="119">
        <v>4.4800000000000004</v>
      </c>
      <c r="E234" s="158">
        <f t="shared" si="4"/>
        <v>5.1399999999999935E-3</v>
      </c>
      <c r="F234" s="119"/>
      <c r="G234" s="119"/>
      <c r="H234" s="119"/>
      <c r="I234" s="119"/>
      <c r="J234" s="63"/>
      <c r="K234" s="63"/>
      <c r="L234" s="63"/>
      <c r="M234" s="63"/>
      <c r="N234" s="63"/>
      <c r="O234" s="63"/>
      <c r="P234" s="63"/>
      <c r="Q234" s="63"/>
      <c r="R234" s="63"/>
    </row>
    <row r="235" spans="1:18" hidden="1" outlineLevel="1">
      <c r="A235" s="66" t="s">
        <v>165</v>
      </c>
      <c r="C235" s="119">
        <v>4.6870000000000003</v>
      </c>
      <c r="D235" s="119">
        <v>4.1289999999999996</v>
      </c>
      <c r="E235" s="158">
        <f t="shared" si="4"/>
        <v>5.5800000000000068E-3</v>
      </c>
      <c r="F235" s="119"/>
      <c r="G235" s="119"/>
      <c r="H235" s="119"/>
      <c r="I235" s="119"/>
      <c r="J235" s="63"/>
      <c r="K235" s="63"/>
      <c r="L235" s="63"/>
      <c r="M235" s="63"/>
      <c r="N235" s="63"/>
      <c r="O235" s="63"/>
      <c r="P235" s="63"/>
      <c r="Q235" s="63"/>
      <c r="R235" s="63"/>
    </row>
    <row r="236" spans="1:18" hidden="1" outlineLevel="1">
      <c r="A236" s="66" t="s">
        <v>166</v>
      </c>
      <c r="C236" s="119">
        <v>4.468</v>
      </c>
      <c r="D236" s="119">
        <v>3.8340000000000001</v>
      </c>
      <c r="E236" s="158">
        <f t="shared" si="4"/>
        <v>6.3399999999999993E-3</v>
      </c>
      <c r="F236" s="119"/>
      <c r="G236" s="119"/>
      <c r="H236" s="119"/>
      <c r="I236" s="119"/>
      <c r="J236" s="63"/>
      <c r="K236" s="63"/>
      <c r="L236" s="63"/>
      <c r="M236" s="63"/>
      <c r="N236" s="63"/>
      <c r="O236" s="63"/>
      <c r="P236" s="63"/>
      <c r="Q236" s="63"/>
      <c r="R236" s="63"/>
    </row>
    <row r="237" spans="1:18" hidden="1" outlineLevel="1">
      <c r="A237" s="66">
        <v>36220</v>
      </c>
      <c r="C237" s="119">
        <v>4.5430000000000001</v>
      </c>
      <c r="D237" s="119">
        <v>3.9940000000000002</v>
      </c>
      <c r="E237" s="158">
        <f t="shared" si="4"/>
        <v>5.4899999999999992E-3</v>
      </c>
      <c r="F237" s="119"/>
      <c r="G237" s="119"/>
      <c r="H237" s="119"/>
      <c r="I237" s="119"/>
      <c r="J237" s="63"/>
      <c r="K237" s="63"/>
      <c r="L237" s="63"/>
      <c r="M237" s="63"/>
      <c r="N237" s="63"/>
      <c r="O237" s="63"/>
      <c r="P237" s="63"/>
      <c r="Q237" s="63"/>
      <c r="R237" s="63"/>
    </row>
    <row r="238" spans="1:18" hidden="1" outlineLevel="1">
      <c r="A238" s="66" t="s">
        <v>167</v>
      </c>
      <c r="C238" s="119">
        <v>4.5110000000000001</v>
      </c>
      <c r="D238" s="119">
        <v>4.0010000000000003</v>
      </c>
      <c r="E238" s="158">
        <f t="shared" si="4"/>
        <v>5.0999999999999978E-3</v>
      </c>
      <c r="F238" s="119"/>
      <c r="G238" s="119"/>
      <c r="H238" s="119"/>
      <c r="I238" s="119"/>
      <c r="J238" s="63"/>
      <c r="K238" s="63"/>
      <c r="L238" s="63"/>
      <c r="M238" s="63"/>
      <c r="N238" s="63"/>
      <c r="O238" s="63"/>
      <c r="P238" s="63"/>
      <c r="Q238" s="63"/>
      <c r="R238" s="63"/>
    </row>
    <row r="239" spans="1:18" hidden="1" outlineLevel="1">
      <c r="A239" s="66">
        <v>36161</v>
      </c>
      <c r="C239" s="119">
        <v>4.1829999999999998</v>
      </c>
      <c r="D239" s="119">
        <v>3.6349999999999998</v>
      </c>
      <c r="E239" s="158">
        <f t="shared" si="4"/>
        <v>5.4800000000000005E-3</v>
      </c>
      <c r="F239" s="119"/>
      <c r="G239" s="119"/>
      <c r="H239" s="119"/>
      <c r="I239" s="119"/>
      <c r="J239" s="63"/>
      <c r="K239" s="63"/>
      <c r="L239" s="63"/>
      <c r="M239" s="63"/>
      <c r="N239" s="63"/>
      <c r="O239" s="63"/>
      <c r="P239" s="63"/>
      <c r="Q239" s="63"/>
      <c r="R239" s="63"/>
    </row>
    <row r="240" spans="1:18" hidden="1" outlineLevel="1">
      <c r="A240" s="66" t="s">
        <v>168</v>
      </c>
      <c r="C240" s="119">
        <v>4.4219999999999997</v>
      </c>
      <c r="D240" s="119">
        <v>3.863</v>
      </c>
      <c r="E240" s="158">
        <f t="shared" si="4"/>
        <v>5.5899999999999969E-3</v>
      </c>
      <c r="F240" s="119"/>
      <c r="G240" s="119"/>
      <c r="H240" s="119"/>
      <c r="I240" s="119"/>
      <c r="J240" s="63"/>
      <c r="K240" s="63"/>
      <c r="L240" s="63"/>
      <c r="M240" s="63"/>
      <c r="N240" s="63"/>
      <c r="O240" s="63"/>
      <c r="P240" s="63"/>
      <c r="Q240" s="63"/>
      <c r="R240" s="63"/>
    </row>
    <row r="241" spans="1:18" hidden="1" outlineLevel="1">
      <c r="A241" s="66">
        <v>36100</v>
      </c>
      <c r="C241" s="119">
        <v>4.4080000000000004</v>
      </c>
      <c r="D241" s="119">
        <v>3.9620000000000002</v>
      </c>
      <c r="E241" s="158">
        <f t="shared" si="4"/>
        <v>4.4600000000000022E-3</v>
      </c>
      <c r="F241" s="119"/>
      <c r="G241" s="119"/>
      <c r="H241" s="119"/>
      <c r="I241" s="119"/>
      <c r="J241" s="63"/>
      <c r="K241" s="63"/>
      <c r="L241" s="63"/>
      <c r="M241" s="63"/>
      <c r="N241" s="63"/>
      <c r="O241" s="63"/>
      <c r="P241" s="63"/>
      <c r="Q241" s="63"/>
      <c r="R241" s="63"/>
    </row>
    <row r="242" spans="1:18" hidden="1" outlineLevel="1">
      <c r="A242" s="66">
        <v>36069</v>
      </c>
      <c r="C242" s="119">
        <v>4.7140000000000004</v>
      </c>
      <c r="D242" s="119">
        <v>4.1260000000000003</v>
      </c>
      <c r="E242" s="158">
        <f t="shared" si="4"/>
        <v>5.8800000000000007E-3</v>
      </c>
      <c r="F242" s="119"/>
      <c r="G242" s="119"/>
      <c r="H242" s="119"/>
      <c r="I242" s="119"/>
      <c r="J242" s="63"/>
      <c r="K242" s="63"/>
      <c r="L242" s="63"/>
      <c r="M242" s="63"/>
      <c r="N242" s="63"/>
      <c r="O242" s="63"/>
      <c r="P242" s="63"/>
      <c r="Q242" s="63"/>
      <c r="R242" s="63"/>
    </row>
    <row r="243" spans="1:18" hidden="1" outlineLevel="1">
      <c r="A243" s="66">
        <v>36039</v>
      </c>
      <c r="C243" s="119">
        <v>4.4619999999999997</v>
      </c>
      <c r="D243" s="119">
        <v>3.8889999999999998</v>
      </c>
      <c r="E243" s="158">
        <f t="shared" si="4"/>
        <v>5.7299999999999999E-3</v>
      </c>
      <c r="F243" s="119"/>
      <c r="G243" s="119"/>
      <c r="H243" s="119"/>
      <c r="I243" s="119"/>
      <c r="J243" s="63"/>
      <c r="K243" s="63"/>
      <c r="L243" s="63"/>
      <c r="M243" s="63"/>
      <c r="N243" s="63"/>
      <c r="O243" s="63"/>
      <c r="P243" s="63"/>
      <c r="Q243" s="63"/>
      <c r="R243" s="63"/>
    </row>
    <row r="244" spans="1:18" hidden="1" outlineLevel="1">
      <c r="A244" s="66" t="s">
        <v>169</v>
      </c>
      <c r="C244" s="119">
        <v>4.7619999999999996</v>
      </c>
      <c r="D244" s="119">
        <v>4.1989999999999998</v>
      </c>
      <c r="E244" s="158">
        <f t="shared" si="4"/>
        <v>5.629999999999997E-3</v>
      </c>
      <c r="F244" s="119"/>
      <c r="G244" s="119"/>
      <c r="H244" s="119"/>
      <c r="I244" s="119"/>
      <c r="J244" s="63"/>
      <c r="K244" s="63"/>
      <c r="L244" s="63"/>
      <c r="M244" s="63"/>
      <c r="N244" s="63"/>
      <c r="O244" s="63"/>
      <c r="P244" s="63"/>
      <c r="Q244" s="63"/>
      <c r="R244" s="63"/>
    </row>
    <row r="245" spans="1:18" hidden="1" outlineLevel="1">
      <c r="A245" s="66">
        <v>35977</v>
      </c>
      <c r="C245" s="119">
        <v>5.0259999999999998</v>
      </c>
      <c r="D245" s="119">
        <v>4.6959999999999997</v>
      </c>
      <c r="E245" s="158">
        <f t="shared" si="4"/>
        <v>3.3000000000000008E-3</v>
      </c>
      <c r="F245" s="119"/>
      <c r="G245" s="119"/>
      <c r="H245" s="119"/>
      <c r="I245" s="119"/>
      <c r="J245" s="63"/>
      <c r="K245" s="63"/>
      <c r="L245" s="63"/>
      <c r="M245" s="63"/>
      <c r="N245" s="63"/>
      <c r="O245" s="63"/>
      <c r="P245" s="63"/>
      <c r="Q245" s="63"/>
      <c r="R245" s="63"/>
    </row>
    <row r="246" spans="1:18" hidden="1" outlineLevel="1">
      <c r="A246" s="66">
        <v>35947</v>
      </c>
      <c r="C246" s="119">
        <v>5.1269999999999998</v>
      </c>
      <c r="D246" s="119">
        <v>4.7759999999999998</v>
      </c>
      <c r="E246" s="158">
        <f t="shared" si="4"/>
        <v>3.5099999999999997E-3</v>
      </c>
      <c r="F246" s="119"/>
      <c r="G246" s="119"/>
      <c r="H246" s="119"/>
      <c r="I246" s="119"/>
      <c r="J246" s="63"/>
      <c r="K246" s="63"/>
      <c r="L246" s="63"/>
      <c r="M246" s="63"/>
      <c r="N246" s="63"/>
      <c r="O246" s="63"/>
      <c r="P246" s="63"/>
      <c r="Q246" s="63"/>
      <c r="R246" s="63"/>
    </row>
    <row r="247" spans="1:18" hidden="1" outlineLevel="1">
      <c r="A247" s="66" t="s">
        <v>170</v>
      </c>
      <c r="C247" s="119">
        <v>5.1970000000000001</v>
      </c>
      <c r="D247" s="119">
        <v>4.8650000000000002</v>
      </c>
      <c r="E247" s="158">
        <f t="shared" si="4"/>
        <v>3.3199999999999983E-3</v>
      </c>
      <c r="F247" s="119"/>
      <c r="G247" s="119"/>
      <c r="H247" s="119"/>
      <c r="I247" s="119"/>
      <c r="J247" s="63"/>
      <c r="K247" s="63"/>
      <c r="L247" s="63"/>
      <c r="M247" s="63"/>
      <c r="N247" s="63"/>
      <c r="O247" s="63"/>
      <c r="P247" s="63"/>
      <c r="Q247" s="63"/>
      <c r="R247" s="63"/>
    </row>
    <row r="248" spans="1:18" hidden="1" outlineLevel="1">
      <c r="A248" s="66" t="s">
        <v>171</v>
      </c>
      <c r="C248" s="119">
        <v>5.2880000000000003</v>
      </c>
      <c r="D248" s="119">
        <v>4.9859999999999998</v>
      </c>
      <c r="E248" s="158">
        <f t="shared" si="4"/>
        <v>3.0200000000000049E-3</v>
      </c>
      <c r="F248" s="119"/>
      <c r="G248" s="119"/>
      <c r="H248" s="119"/>
      <c r="I248" s="119"/>
      <c r="J248" s="63"/>
      <c r="K248" s="63"/>
      <c r="L248" s="63"/>
      <c r="M248" s="63"/>
      <c r="N248" s="63"/>
      <c r="O248" s="63"/>
      <c r="P248" s="63"/>
      <c r="Q248" s="63"/>
      <c r="R248" s="63"/>
    </row>
    <row r="249" spans="1:18" hidden="1" outlineLevel="1">
      <c r="A249" s="66">
        <v>35855</v>
      </c>
      <c r="C249" s="119">
        <v>5.2489999999999997</v>
      </c>
      <c r="D249" s="119">
        <v>4.9039999999999999</v>
      </c>
      <c r="E249" s="158">
        <f t="shared" si="4"/>
        <v>3.4499999999999973E-3</v>
      </c>
      <c r="F249" s="119"/>
      <c r="G249" s="119"/>
      <c r="H249" s="119"/>
      <c r="I249" s="119"/>
      <c r="J249" s="63"/>
      <c r="K249" s="63"/>
      <c r="L249" s="63"/>
      <c r="M249" s="63"/>
      <c r="N249" s="63"/>
      <c r="O249" s="63"/>
      <c r="P249" s="63"/>
      <c r="Q249" s="63"/>
      <c r="R249" s="63"/>
    </row>
    <row r="250" spans="1:18" hidden="1" outlineLevel="1">
      <c r="A250" s="66" t="s">
        <v>172</v>
      </c>
      <c r="C250" s="119">
        <v>5.2880000000000003</v>
      </c>
      <c r="D250" s="119">
        <v>4.944</v>
      </c>
      <c r="E250" s="158">
        <f t="shared" si="4"/>
        <v>3.440000000000003E-3</v>
      </c>
      <c r="F250" s="119"/>
      <c r="G250" s="119"/>
      <c r="H250" s="119"/>
      <c r="I250" s="119"/>
      <c r="J250" s="63"/>
      <c r="K250" s="63"/>
      <c r="L250" s="63"/>
      <c r="M250" s="63"/>
      <c r="N250" s="63"/>
      <c r="O250" s="63"/>
      <c r="P250" s="63"/>
      <c r="Q250" s="63"/>
      <c r="R250" s="63"/>
    </row>
    <row r="251" spans="1:18" hidden="1" outlineLevel="1">
      <c r="A251" s="66">
        <v>35796</v>
      </c>
      <c r="C251" s="119">
        <v>5.407</v>
      </c>
      <c r="D251" s="119">
        <v>5.0549999999999997</v>
      </c>
      <c r="E251" s="158">
        <f t="shared" si="4"/>
        <v>3.5200000000000032E-3</v>
      </c>
      <c r="F251" s="119"/>
      <c r="G251" s="119"/>
      <c r="H251" s="119"/>
      <c r="I251" s="119"/>
      <c r="J251" s="63"/>
      <c r="K251" s="63"/>
      <c r="L251" s="63"/>
      <c r="M251" s="63"/>
      <c r="N251" s="63"/>
      <c r="O251" s="63"/>
      <c r="P251" s="63"/>
      <c r="Q251" s="63"/>
      <c r="R251" s="63"/>
    </row>
    <row r="252" spans="1:18" hidden="1" outlineLevel="1">
      <c r="A252" s="66" t="s">
        <v>173</v>
      </c>
      <c r="C252" s="119">
        <v>5.7350000000000003</v>
      </c>
      <c r="D252" s="119">
        <v>5.3490000000000002</v>
      </c>
      <c r="E252" s="158">
        <f t="shared" si="4"/>
        <v>3.860000000000001E-3</v>
      </c>
      <c r="F252" s="119"/>
      <c r="G252" s="119"/>
      <c r="H252" s="119"/>
      <c r="I252" s="119"/>
      <c r="J252" s="63"/>
      <c r="K252" s="63"/>
      <c r="L252" s="63"/>
      <c r="M252" s="63"/>
      <c r="N252" s="63"/>
      <c r="O252" s="63"/>
      <c r="P252" s="63"/>
      <c r="Q252" s="63"/>
      <c r="R252" s="63"/>
    </row>
    <row r="253" spans="1:18" hidden="1" outlineLevel="1">
      <c r="A253" s="66">
        <v>35735</v>
      </c>
      <c r="C253" s="119">
        <v>5.8220000000000001</v>
      </c>
      <c r="D253" s="119">
        <v>5.4470000000000001</v>
      </c>
      <c r="E253" s="158">
        <f t="shared" si="4"/>
        <v>3.7499999999999999E-3</v>
      </c>
      <c r="F253" s="119"/>
      <c r="G253" s="119"/>
      <c r="H253" s="119"/>
      <c r="I253" s="119"/>
      <c r="J253" s="63"/>
      <c r="K253" s="63"/>
      <c r="L253" s="63"/>
      <c r="M253" s="63"/>
      <c r="N253" s="63"/>
      <c r="O253" s="63"/>
      <c r="P253" s="63"/>
      <c r="Q253" s="63"/>
      <c r="R253" s="63"/>
    </row>
    <row r="254" spans="1:18" hidden="1" outlineLevel="1">
      <c r="A254" s="66">
        <v>35704</v>
      </c>
      <c r="C254" s="119">
        <v>5.992</v>
      </c>
      <c r="D254" s="119">
        <v>5.57</v>
      </c>
      <c r="E254" s="158">
        <f t="shared" si="4"/>
        <v>4.2199999999999972E-3</v>
      </c>
      <c r="F254" s="119"/>
      <c r="G254" s="119"/>
      <c r="H254" s="119"/>
      <c r="I254" s="119"/>
      <c r="J254" s="63"/>
      <c r="K254" s="63"/>
      <c r="L254" s="63"/>
      <c r="M254" s="63"/>
      <c r="N254" s="63"/>
      <c r="O254" s="63"/>
      <c r="P254" s="63"/>
      <c r="Q254" s="63"/>
      <c r="R254" s="63"/>
    </row>
    <row r="255" spans="1:18" hidden="1" outlineLevel="1">
      <c r="A255" s="66">
        <v>35674</v>
      </c>
      <c r="C255" s="119">
        <v>5.98</v>
      </c>
      <c r="D255" s="119">
        <v>5.5220000000000002</v>
      </c>
      <c r="E255" s="158">
        <f t="shared" si="4"/>
        <v>4.5800000000000016E-3</v>
      </c>
      <c r="F255" s="119"/>
      <c r="G255" s="119"/>
      <c r="H255" s="119"/>
      <c r="I255" s="119"/>
      <c r="J255" s="63"/>
      <c r="K255" s="63"/>
      <c r="L255" s="63"/>
      <c r="M255" s="63"/>
      <c r="N255" s="63"/>
      <c r="O255" s="63"/>
      <c r="P255" s="63"/>
      <c r="Q255" s="63"/>
      <c r="R255" s="63"/>
    </row>
    <row r="256" spans="1:18" hidden="1" outlineLevel="1">
      <c r="A256" s="66" t="s">
        <v>174</v>
      </c>
      <c r="C256" s="119">
        <v>6.2279999999999998</v>
      </c>
      <c r="D256" s="119">
        <v>5.694</v>
      </c>
      <c r="E256" s="158">
        <f t="shared" si="4"/>
        <v>5.3399999999999984E-3</v>
      </c>
      <c r="F256" s="119"/>
      <c r="G256" s="119"/>
      <c r="H256" s="119"/>
      <c r="I256" s="119"/>
      <c r="J256" s="63"/>
      <c r="K256" s="63"/>
      <c r="L256" s="63"/>
      <c r="M256" s="63"/>
      <c r="N256" s="63"/>
      <c r="O256" s="63"/>
      <c r="P256" s="63"/>
      <c r="Q256" s="63"/>
      <c r="R256" s="63"/>
    </row>
    <row r="257" spans="1:18" hidden="1" outlineLevel="1">
      <c r="A257" s="66">
        <v>35612</v>
      </c>
      <c r="C257" s="119">
        <v>6.0810000000000004</v>
      </c>
      <c r="D257" s="119">
        <v>5.5430000000000001</v>
      </c>
      <c r="E257" s="158">
        <f t="shared" si="4"/>
        <v>5.3800000000000028E-3</v>
      </c>
      <c r="F257" s="119"/>
      <c r="G257" s="119"/>
      <c r="H257" s="119"/>
      <c r="I257" s="119"/>
      <c r="J257" s="63"/>
      <c r="K257" s="63"/>
      <c r="L257" s="63"/>
      <c r="M257" s="63"/>
      <c r="N257" s="63"/>
      <c r="O257" s="63"/>
      <c r="P257" s="63"/>
      <c r="Q257" s="63"/>
      <c r="R257" s="63"/>
    </row>
    <row r="258" spans="1:18" hidden="1" outlineLevel="1">
      <c r="A258" s="66">
        <v>35582</v>
      </c>
      <c r="C258" s="119">
        <v>6.3230000000000004</v>
      </c>
      <c r="D258" s="119">
        <v>5.67</v>
      </c>
      <c r="E258" s="158">
        <f t="shared" si="4"/>
        <v>6.5300000000000046E-3</v>
      </c>
      <c r="F258" s="119"/>
      <c r="G258" s="119"/>
      <c r="H258" s="119"/>
      <c r="I258" s="119"/>
      <c r="J258" s="63"/>
      <c r="K258" s="63"/>
      <c r="L258" s="63"/>
      <c r="M258" s="63"/>
      <c r="N258" s="63"/>
      <c r="O258" s="63"/>
      <c r="P258" s="63"/>
      <c r="Q258" s="63"/>
      <c r="R258" s="63"/>
    </row>
    <row r="259" spans="1:18" hidden="1" outlineLevel="1">
      <c r="A259" s="66" t="s">
        <v>175</v>
      </c>
      <c r="C259" s="119">
        <v>6.5259999999999998</v>
      </c>
      <c r="D259" s="119">
        <v>5.93</v>
      </c>
      <c r="E259" s="158">
        <f t="shared" si="4"/>
        <v>5.9600000000000009E-3</v>
      </c>
      <c r="F259" s="119"/>
      <c r="G259" s="119"/>
      <c r="H259" s="119"/>
      <c r="I259" s="119"/>
      <c r="J259" s="63"/>
      <c r="K259" s="63"/>
      <c r="L259" s="63"/>
      <c r="M259" s="63"/>
      <c r="N259" s="63"/>
      <c r="O259" s="63"/>
      <c r="P259" s="63"/>
      <c r="Q259" s="63"/>
      <c r="R259" s="63"/>
    </row>
    <row r="260" spans="1:18" hidden="1" outlineLevel="1">
      <c r="A260" s="66" t="s">
        <v>176</v>
      </c>
      <c r="C260" s="119">
        <v>6.3920000000000003</v>
      </c>
      <c r="D260" s="119">
        <v>5.8040000000000003</v>
      </c>
      <c r="E260" s="158">
        <f t="shared" si="4"/>
        <v>5.8800000000000007E-3</v>
      </c>
      <c r="F260" s="119"/>
      <c r="G260" s="119"/>
      <c r="H260" s="119"/>
      <c r="I260" s="119"/>
      <c r="J260" s="63"/>
      <c r="K260" s="63"/>
      <c r="L260" s="63"/>
      <c r="M260" s="63"/>
      <c r="N260" s="63"/>
      <c r="O260" s="63"/>
      <c r="P260" s="63"/>
      <c r="Q260" s="63"/>
      <c r="R260" s="63"/>
    </row>
    <row r="261" spans="1:18" hidden="1" outlineLevel="1">
      <c r="A261" s="66">
        <v>35490</v>
      </c>
      <c r="C261" s="119">
        <v>6.5229999999999997</v>
      </c>
      <c r="D261" s="119">
        <v>5.8689999999999998</v>
      </c>
      <c r="E261" s="158">
        <f t="shared" si="4"/>
        <v>6.5399999999999989E-3</v>
      </c>
      <c r="F261" s="119"/>
      <c r="G261" s="119"/>
      <c r="H261" s="119"/>
      <c r="I261" s="119"/>
      <c r="J261" s="63"/>
      <c r="K261" s="63"/>
      <c r="L261" s="63"/>
      <c r="M261" s="63"/>
      <c r="N261" s="63"/>
      <c r="O261" s="63"/>
      <c r="P261" s="63"/>
      <c r="Q261" s="63"/>
      <c r="R261" s="63"/>
    </row>
    <row r="262" spans="1:18" hidden="1" outlineLevel="1">
      <c r="A262" s="66" t="s">
        <v>177</v>
      </c>
      <c r="C262" s="119">
        <v>6.1639999999999997</v>
      </c>
      <c r="D262" s="119">
        <v>5.5030000000000001</v>
      </c>
      <c r="E262" s="158">
        <f t="shared" si="4"/>
        <v>6.6099999999999961E-3</v>
      </c>
      <c r="F262" s="119"/>
      <c r="G262" s="119"/>
      <c r="H262" s="119"/>
      <c r="I262" s="119"/>
      <c r="J262" s="63"/>
      <c r="K262" s="63"/>
      <c r="L262" s="63"/>
      <c r="M262" s="63"/>
      <c r="N262" s="63"/>
      <c r="O262" s="63"/>
      <c r="P262" s="63"/>
      <c r="Q262" s="63"/>
      <c r="R262" s="63"/>
    </row>
    <row r="263" spans="1:18" hidden="1" outlineLevel="1">
      <c r="A263" s="66">
        <v>35431</v>
      </c>
      <c r="C263" s="119">
        <v>6.399</v>
      </c>
      <c r="D263" s="119">
        <v>5.7779999999999996</v>
      </c>
      <c r="E263" s="158">
        <f t="shared" si="4"/>
        <v>6.2100000000000046E-3</v>
      </c>
      <c r="F263" s="119"/>
      <c r="G263" s="119"/>
      <c r="H263" s="119"/>
      <c r="I263" s="119"/>
      <c r="J263" s="63"/>
      <c r="K263" s="63"/>
      <c r="L263" s="63"/>
      <c r="M263" s="63"/>
      <c r="N263" s="63"/>
      <c r="O263" s="63"/>
      <c r="P263" s="63"/>
      <c r="Q263" s="63"/>
      <c r="R263" s="63"/>
    </row>
    <row r="264" spans="1:18" collapsed="1">
      <c r="A264" s="66" t="s">
        <v>178</v>
      </c>
      <c r="C264" s="119">
        <v>6.5030000000000001</v>
      </c>
      <c r="D264" s="119">
        <v>5.7990000000000004</v>
      </c>
      <c r="E264" s="158">
        <f>(C264-D264)/100</f>
        <v>7.0399999999999976E-3</v>
      </c>
      <c r="F264" s="119"/>
      <c r="G264" s="119"/>
      <c r="H264" s="119"/>
      <c r="I264" s="119"/>
      <c r="J264" s="63"/>
      <c r="K264" s="63"/>
      <c r="L264" s="63"/>
      <c r="M264" s="63"/>
      <c r="N264" s="63"/>
      <c r="O264" s="63"/>
      <c r="P264" s="63"/>
      <c r="Q264" s="63"/>
      <c r="R264" s="63"/>
    </row>
    <row r="265" spans="1:18">
      <c r="A265" s="66">
        <v>35370</v>
      </c>
      <c r="C265" s="119">
        <v>6.3440000000000003</v>
      </c>
      <c r="D265" s="119">
        <v>5.6139999999999999</v>
      </c>
      <c r="E265" s="158">
        <f>(C265-D265)/100</f>
        <v>7.3000000000000044E-3</v>
      </c>
      <c r="F265" s="119"/>
      <c r="G265" s="119"/>
      <c r="H265" s="119"/>
      <c r="I265" s="119"/>
      <c r="J265" s="63"/>
      <c r="K265" s="63"/>
      <c r="L265" s="63"/>
      <c r="M265" s="63"/>
      <c r="N265" s="63"/>
      <c r="O265" s="63"/>
      <c r="P265" s="63"/>
      <c r="Q265" s="63"/>
      <c r="R265" s="63"/>
    </row>
    <row r="266" spans="1:18">
      <c r="A266" s="66">
        <v>35339</v>
      </c>
      <c r="C266" s="82" t="s">
        <v>180</v>
      </c>
      <c r="D266" s="119">
        <v>5.9930000000000003</v>
      </c>
      <c r="E266" s="119"/>
      <c r="F266" s="119"/>
      <c r="G266" s="119"/>
      <c r="H266" s="119"/>
      <c r="I266" s="119"/>
      <c r="J266" s="63"/>
      <c r="K266" s="63"/>
      <c r="L266" s="63"/>
      <c r="M266" s="63"/>
      <c r="N266" s="63"/>
      <c r="O266" s="63"/>
      <c r="P266" s="63"/>
      <c r="Q266" s="63"/>
      <c r="R266" s="63"/>
    </row>
    <row r="267" spans="1:18">
      <c r="A267" s="66">
        <v>35309</v>
      </c>
      <c r="C267" s="82" t="s">
        <v>180</v>
      </c>
      <c r="D267" s="119">
        <v>6.0869999999999997</v>
      </c>
      <c r="E267" s="119"/>
      <c r="F267" s="119"/>
      <c r="G267" s="119"/>
      <c r="H267" s="119"/>
      <c r="I267" s="119"/>
      <c r="J267" s="63"/>
      <c r="K267" s="63"/>
      <c r="L267" s="63"/>
      <c r="M267" s="63"/>
      <c r="N267" s="63"/>
      <c r="O267" s="63"/>
      <c r="P267" s="63"/>
      <c r="Q267" s="63"/>
      <c r="R267" s="63"/>
    </row>
    <row r="268" spans="1:18">
      <c r="A268" s="66" t="s">
        <v>179</v>
      </c>
      <c r="C268" s="82" t="s">
        <v>180</v>
      </c>
      <c r="D268" s="119">
        <v>6.3650000000000002</v>
      </c>
      <c r="E268" s="119"/>
      <c r="F268" s="119"/>
      <c r="G268" s="119"/>
      <c r="H268" s="119"/>
      <c r="I268" s="119"/>
      <c r="J268" s="63"/>
      <c r="K268" s="63"/>
      <c r="L268" s="63"/>
      <c r="M268" s="63"/>
      <c r="N268" s="63"/>
      <c r="O268" s="63"/>
      <c r="P268" s="63"/>
      <c r="Q268" s="63"/>
      <c r="R268" s="63"/>
    </row>
    <row r="269" spans="1:18">
      <c r="A269" s="66">
        <v>35247</v>
      </c>
      <c r="C269" s="82" t="s">
        <v>180</v>
      </c>
      <c r="D269" s="119">
        <v>6.3710000000000004</v>
      </c>
      <c r="E269" s="119"/>
      <c r="F269" s="119"/>
      <c r="G269" s="119"/>
      <c r="H269" s="119"/>
      <c r="I269" s="119"/>
      <c r="J269" s="63"/>
      <c r="K269" s="63"/>
      <c r="L269" s="63"/>
      <c r="M269" s="63"/>
      <c r="N269" s="63"/>
      <c r="O269" s="63"/>
      <c r="P269" s="63"/>
      <c r="Q269" s="63"/>
      <c r="R269" s="63"/>
    </row>
    <row r="270" spans="1:18">
      <c r="A270" s="66"/>
      <c r="C270" s="119"/>
      <c r="D270" s="119"/>
      <c r="E270" s="119"/>
      <c r="F270" s="119"/>
      <c r="G270" s="119"/>
      <c r="H270" s="119"/>
      <c r="I270" s="119"/>
      <c r="J270" s="63"/>
      <c r="K270" s="63"/>
      <c r="L270" s="63"/>
      <c r="M270" s="63"/>
      <c r="N270" s="63"/>
      <c r="O270" s="63"/>
      <c r="P270" s="63"/>
      <c r="Q270" s="63"/>
      <c r="R270" s="63"/>
    </row>
    <row r="271" spans="1:18">
      <c r="A271" s="66"/>
      <c r="C271" s="119"/>
      <c r="D271" s="119"/>
      <c r="E271" s="119"/>
      <c r="F271" s="119"/>
      <c r="G271" s="119"/>
      <c r="H271" s="119"/>
      <c r="I271" s="119"/>
      <c r="J271" s="63"/>
      <c r="K271" s="63"/>
      <c r="L271" s="63"/>
      <c r="M271" s="63"/>
      <c r="N271" s="63"/>
      <c r="O271" s="63"/>
      <c r="P271" s="63"/>
      <c r="Q271" s="63"/>
      <c r="R271" s="63"/>
    </row>
  </sheetData>
  <sortState ref="G12:I24">
    <sortCondition ref="I12:I24"/>
  </sortState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J20"/>
  <sheetViews>
    <sheetView showGridLines="0" topLeftCell="A22" zoomScale="90" zoomScaleNormal="90" workbookViewId="0">
      <selection activeCell="K56" sqref="K56"/>
    </sheetView>
  </sheetViews>
  <sheetFormatPr baseColWidth="10" defaultRowHeight="13.2"/>
  <cols>
    <col min="1" max="1" width="6.6640625" customWidth="1"/>
    <col min="2" max="2" width="14.6640625" customWidth="1"/>
  </cols>
  <sheetData>
    <row r="1" spans="2:10">
      <c r="B1" s="10" t="s">
        <v>229</v>
      </c>
    </row>
    <row r="3" spans="2:10">
      <c r="B3" s="12" t="s">
        <v>32</v>
      </c>
      <c r="C3" s="13"/>
      <c r="D3" s="13"/>
      <c r="E3" s="13"/>
      <c r="F3" s="13"/>
      <c r="G3" s="13"/>
      <c r="H3" s="13"/>
      <c r="I3" s="10"/>
      <c r="J3" s="10"/>
    </row>
    <row r="4" spans="2:10">
      <c r="B4" s="10"/>
      <c r="C4" s="10"/>
      <c r="D4" s="10"/>
      <c r="E4" s="10"/>
      <c r="F4" s="10"/>
      <c r="G4" s="10"/>
      <c r="H4" s="10"/>
      <c r="I4" s="10"/>
      <c r="J4" s="10"/>
    </row>
    <row r="5" spans="2:10">
      <c r="B5" s="10" t="s">
        <v>24</v>
      </c>
      <c r="C5" s="10" t="s">
        <v>19</v>
      </c>
      <c r="D5" s="10" t="s">
        <v>20</v>
      </c>
      <c r="E5" s="10"/>
      <c r="F5" s="10"/>
      <c r="G5" s="10"/>
      <c r="H5" s="10"/>
      <c r="I5" s="10"/>
      <c r="J5" s="10"/>
    </row>
    <row r="6" spans="2:10">
      <c r="B6" s="10"/>
      <c r="C6" s="10"/>
      <c r="D6" s="10" t="s">
        <v>31</v>
      </c>
      <c r="E6" s="10"/>
      <c r="F6" s="10"/>
      <c r="G6" s="10"/>
      <c r="H6" s="10"/>
      <c r="I6" s="10"/>
      <c r="J6" s="10"/>
    </row>
    <row r="7" spans="2:10">
      <c r="B7" s="10"/>
      <c r="C7" s="10"/>
      <c r="D7" s="10" t="s">
        <v>30</v>
      </c>
      <c r="E7" s="10"/>
      <c r="F7" s="10"/>
      <c r="G7" s="10"/>
      <c r="H7" s="10"/>
      <c r="I7" s="10"/>
      <c r="J7" s="10"/>
    </row>
    <row r="8" spans="2:10">
      <c r="B8" s="10"/>
      <c r="C8" s="10" t="s">
        <v>21</v>
      </c>
      <c r="D8" s="10" t="s">
        <v>22</v>
      </c>
      <c r="E8" s="10"/>
      <c r="F8" s="10"/>
      <c r="G8" s="10"/>
      <c r="H8" s="10"/>
      <c r="I8" s="10"/>
      <c r="J8" s="10"/>
    </row>
    <row r="9" spans="2:10">
      <c r="B9" s="10"/>
      <c r="C9" s="10"/>
      <c r="D9" s="10" t="s">
        <v>23</v>
      </c>
      <c r="E9" s="10"/>
      <c r="F9" s="10"/>
      <c r="G9" s="10"/>
      <c r="H9" s="10"/>
      <c r="I9" s="10"/>
      <c r="J9" s="10"/>
    </row>
    <row r="10" spans="2:10">
      <c r="B10" s="10"/>
      <c r="C10" s="10"/>
      <c r="D10" s="10"/>
      <c r="E10" s="10"/>
      <c r="F10" s="10"/>
      <c r="G10" s="10"/>
      <c r="H10" s="10"/>
      <c r="I10" s="10"/>
      <c r="J10" s="10"/>
    </row>
    <row r="11" spans="2:10">
      <c r="B11" s="10" t="s">
        <v>25</v>
      </c>
      <c r="C11" s="10" t="s">
        <v>26</v>
      </c>
      <c r="D11" s="10" t="s">
        <v>27</v>
      </c>
      <c r="E11" s="10"/>
      <c r="F11" s="10"/>
      <c r="G11" s="10"/>
      <c r="H11" s="10"/>
      <c r="I11" s="10"/>
      <c r="J11" s="10"/>
    </row>
    <row r="12" spans="2:10">
      <c r="B12" s="10"/>
      <c r="C12" s="10"/>
      <c r="D12" s="10" t="s">
        <v>35</v>
      </c>
      <c r="E12" s="10"/>
      <c r="F12" s="10"/>
      <c r="G12" s="10"/>
      <c r="H12" s="10"/>
      <c r="I12" s="10"/>
      <c r="J12" s="10"/>
    </row>
    <row r="13" spans="2:10">
      <c r="B13" s="10"/>
      <c r="C13" s="10"/>
      <c r="D13" s="10" t="s">
        <v>18</v>
      </c>
      <c r="E13" s="10"/>
      <c r="F13" s="10"/>
      <c r="G13" s="10"/>
      <c r="H13" s="10"/>
      <c r="I13" s="10"/>
      <c r="J13" s="10"/>
    </row>
    <row r="14" spans="2:10">
      <c r="B14" s="10"/>
      <c r="C14" s="10"/>
      <c r="D14" s="10"/>
      <c r="E14" s="10"/>
      <c r="F14" s="10"/>
      <c r="G14" s="10"/>
      <c r="H14" s="10"/>
      <c r="I14" s="10"/>
      <c r="J14" s="10"/>
    </row>
    <row r="15" spans="2:10">
      <c r="B15" s="12" t="s">
        <v>36</v>
      </c>
      <c r="C15" s="12"/>
      <c r="D15" s="12"/>
      <c r="E15" s="12"/>
      <c r="F15" s="12"/>
      <c r="G15" s="13"/>
      <c r="H15" s="13"/>
      <c r="I15" s="10"/>
      <c r="J15" s="10"/>
    </row>
    <row r="16" spans="2:10">
      <c r="B16" s="10"/>
      <c r="C16" s="10"/>
      <c r="D16" s="10"/>
      <c r="E16" s="10"/>
      <c r="F16" s="10"/>
      <c r="G16" s="10"/>
      <c r="H16" s="10"/>
      <c r="I16" s="10"/>
      <c r="J16" s="10"/>
    </row>
    <row r="17" spans="2:10">
      <c r="B17" s="10" t="s">
        <v>28</v>
      </c>
      <c r="C17" s="10"/>
      <c r="D17" s="10"/>
      <c r="E17" s="10"/>
      <c r="F17" s="10"/>
      <c r="G17" s="10"/>
      <c r="H17" s="10"/>
      <c r="I17" s="10"/>
      <c r="J17" s="10"/>
    </row>
    <row r="18" spans="2:10">
      <c r="B18" s="10" t="s">
        <v>29</v>
      </c>
      <c r="C18" s="10"/>
      <c r="D18" s="10"/>
      <c r="E18" s="10"/>
      <c r="F18" s="10"/>
      <c r="G18" s="10"/>
      <c r="H18" s="10"/>
      <c r="I18" s="10"/>
      <c r="J18" s="10"/>
    </row>
    <row r="19" spans="2:10">
      <c r="B19" s="10" t="s">
        <v>33</v>
      </c>
      <c r="C19" s="10"/>
      <c r="D19" s="10"/>
      <c r="E19" s="10"/>
      <c r="F19" s="10"/>
      <c r="G19" s="10"/>
      <c r="H19" s="10"/>
      <c r="I19" s="10"/>
      <c r="J19" s="10"/>
    </row>
    <row r="20" spans="2:10">
      <c r="B20" s="10" t="s">
        <v>34</v>
      </c>
      <c r="C20" s="10"/>
      <c r="D20" s="10"/>
      <c r="E20" s="10"/>
      <c r="F20" s="10"/>
      <c r="G20" s="10"/>
      <c r="H20" s="10"/>
      <c r="I20" s="10"/>
      <c r="J20" s="10"/>
    </row>
  </sheetData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43590C-BCB8-4D5A-BF48-A9E52E07A1BF}">
  <sheetPr codeName="Feuil2">
    <tabColor rgb="FFFFE389"/>
    <pageSetUpPr fitToPage="1"/>
  </sheetPr>
  <dimension ref="A1:AN212"/>
  <sheetViews>
    <sheetView showGridLines="0" zoomScale="90" zoomScaleNormal="90" workbookViewId="0">
      <pane xSplit="1" ySplit="8" topLeftCell="S9" activePane="bottomRight" state="frozen"/>
      <selection pane="topRight" activeCell="B1" sqref="B1"/>
      <selection pane="bottomLeft" activeCell="A11" sqref="A11"/>
      <selection pane="bottomRight" activeCell="U23" sqref="U23"/>
    </sheetView>
  </sheetViews>
  <sheetFormatPr baseColWidth="10" defaultRowHeight="14.4"/>
  <cols>
    <col min="1" max="1" width="18" style="151" customWidth="1"/>
    <col min="2" max="2" width="3.77734375" style="214" customWidth="1"/>
    <col min="3" max="3" width="14.109375" style="50" bestFit="1" customWidth="1"/>
    <col min="4" max="4" width="14.88671875" style="23" bestFit="1" customWidth="1"/>
    <col min="5" max="5" width="15.88671875" style="24" bestFit="1" customWidth="1"/>
    <col min="6" max="6" width="18" style="24" customWidth="1"/>
    <col min="7" max="7" width="15.88671875" style="24" customWidth="1"/>
    <col min="8" max="8" width="15.6640625" style="24" customWidth="1"/>
    <col min="9" max="9" width="10.109375" style="260" customWidth="1"/>
    <col min="10" max="11" width="10" style="260" customWidth="1"/>
    <col min="12" max="12" width="3.77734375" style="214" customWidth="1"/>
    <col min="13" max="13" width="14.109375" style="24" bestFit="1" customWidth="1"/>
    <col min="14" max="14" width="14.88671875" style="23" bestFit="1" customWidth="1"/>
    <col min="15" max="15" width="15.44140625" style="24" bestFit="1" customWidth="1"/>
    <col min="16" max="16" width="15.6640625" style="24" customWidth="1"/>
    <col min="17" max="17" width="15.88671875" style="24" customWidth="1"/>
    <col min="18" max="18" width="15.6640625" style="24" customWidth="1"/>
    <col min="19" max="19" width="10.109375" style="260" customWidth="1"/>
    <col min="20" max="21" width="10" style="260" customWidth="1"/>
    <col min="22" max="22" width="10.109375" style="249" customWidth="1"/>
    <col min="23" max="23" width="10" style="249" customWidth="1"/>
    <col min="24" max="24" width="3.77734375" style="214" customWidth="1"/>
    <col min="25" max="33" width="11.5546875" style="24"/>
    <col min="34" max="35" width="11.5546875" style="254"/>
    <col min="36" max="39" width="11.5546875" style="233"/>
    <col min="40" max="40" width="11.5546875" style="214"/>
    <col min="41" max="16384" width="11.5546875" style="233"/>
  </cols>
  <sheetData>
    <row r="1" spans="1:40" ht="16.2">
      <c r="A1" s="210" t="s">
        <v>284</v>
      </c>
      <c r="B1" s="213"/>
      <c r="C1" s="225" t="s">
        <v>43</v>
      </c>
      <c r="F1" s="25"/>
      <c r="H1" s="25"/>
      <c r="L1" s="213"/>
      <c r="M1" s="225" t="s">
        <v>44</v>
      </c>
      <c r="P1" s="25"/>
      <c r="R1" s="25"/>
      <c r="X1" s="213"/>
    </row>
    <row r="2" spans="1:40" ht="35.4" customHeight="1">
      <c r="A2" s="211">
        <v>43404</v>
      </c>
      <c r="C2" s="441" t="s">
        <v>45</v>
      </c>
      <c r="D2" s="442"/>
      <c r="E2" s="26" t="s">
        <v>46</v>
      </c>
      <c r="F2" s="26" t="s">
        <v>47</v>
      </c>
      <c r="G2" s="27" t="s">
        <v>48</v>
      </c>
      <c r="H2" s="27" t="s">
        <v>49</v>
      </c>
      <c r="M2" s="441" t="s">
        <v>45</v>
      </c>
      <c r="N2" s="442"/>
      <c r="O2" s="26" t="s">
        <v>46</v>
      </c>
      <c r="P2" s="26" t="s">
        <v>47</v>
      </c>
      <c r="Q2" s="27" t="s">
        <v>48</v>
      </c>
      <c r="R2" s="28"/>
    </row>
    <row r="3" spans="1:40" ht="34.5" customHeight="1">
      <c r="C3" s="226" t="s">
        <v>50</v>
      </c>
      <c r="D3" s="27" t="s">
        <v>51</v>
      </c>
      <c r="E3" s="29" t="s">
        <v>52</v>
      </c>
      <c r="F3" s="30" t="s">
        <v>53</v>
      </c>
      <c r="G3" s="31" t="s">
        <v>54</v>
      </c>
      <c r="H3" s="32" t="s">
        <v>55</v>
      </c>
      <c r="M3" s="226" t="s">
        <v>50</v>
      </c>
      <c r="N3" s="27" t="s">
        <v>51</v>
      </c>
      <c r="O3" s="29" t="s">
        <v>52</v>
      </c>
      <c r="P3" s="30" t="s">
        <v>53</v>
      </c>
      <c r="Q3" s="31" t="s">
        <v>54</v>
      </c>
      <c r="R3" s="33" t="s">
        <v>55</v>
      </c>
      <c r="Y3" s="267" t="s">
        <v>290</v>
      </c>
      <c r="Z3" s="267"/>
      <c r="AA3" s="267"/>
      <c r="AB3" s="267"/>
    </row>
    <row r="4" spans="1:40" s="247" customFormat="1" ht="13.8">
      <c r="A4" s="45"/>
      <c r="B4" s="215"/>
      <c r="C4" s="227" t="s">
        <v>56</v>
      </c>
      <c r="D4" s="34" t="s">
        <v>57</v>
      </c>
      <c r="E4" s="35" t="s">
        <v>58</v>
      </c>
      <c r="F4" s="35" t="s">
        <v>59</v>
      </c>
      <c r="G4" s="34"/>
      <c r="H4" s="34" t="s">
        <v>60</v>
      </c>
      <c r="I4" s="261"/>
      <c r="J4" s="261"/>
      <c r="K4" s="261"/>
      <c r="L4" s="215"/>
      <c r="M4" s="227" t="s">
        <v>56</v>
      </c>
      <c r="N4" s="34" t="s">
        <v>57</v>
      </c>
      <c r="O4" s="35" t="s">
        <v>58</v>
      </c>
      <c r="P4" s="35" t="s">
        <v>59</v>
      </c>
      <c r="Q4" s="34"/>
      <c r="R4" s="37" t="s">
        <v>60</v>
      </c>
      <c r="S4" s="261"/>
      <c r="T4" s="261"/>
      <c r="U4" s="261"/>
      <c r="V4" s="250"/>
      <c r="W4" s="250"/>
      <c r="X4" s="215"/>
      <c r="Y4" s="268" t="s">
        <v>289</v>
      </c>
      <c r="Z4" s="269"/>
      <c r="AA4" s="269"/>
      <c r="AB4" s="269"/>
      <c r="AC4" s="36"/>
      <c r="AD4" s="36"/>
      <c r="AE4" s="36"/>
      <c r="AF4" s="36"/>
      <c r="AG4" s="36"/>
      <c r="AH4" s="255"/>
      <c r="AI4" s="255"/>
      <c r="AN4" s="215"/>
    </row>
    <row r="5" spans="1:40">
      <c r="A5" s="212"/>
      <c r="B5" s="216"/>
      <c r="C5" s="42"/>
      <c r="D5" s="39"/>
      <c r="F5" s="40"/>
      <c r="G5" s="41"/>
      <c r="H5" s="41"/>
      <c r="I5" s="444" t="s">
        <v>287</v>
      </c>
      <c r="J5" s="445"/>
      <c r="K5" s="406"/>
      <c r="L5" s="216"/>
      <c r="M5" s="42"/>
      <c r="N5" s="39"/>
      <c r="O5" s="40"/>
      <c r="P5" s="40"/>
      <c r="Q5" s="41"/>
      <c r="R5" s="41"/>
      <c r="S5" s="444" t="s">
        <v>287</v>
      </c>
      <c r="T5" s="445"/>
      <c r="U5" s="406"/>
      <c r="V5" s="440"/>
      <c r="W5" s="440"/>
      <c r="X5" s="216"/>
      <c r="Y5" s="268" t="s">
        <v>65</v>
      </c>
      <c r="Z5" s="267"/>
      <c r="AA5" s="267"/>
      <c r="AB5" s="267"/>
      <c r="AH5" s="255"/>
      <c r="AI5" s="255"/>
    </row>
    <row r="6" spans="1:40">
      <c r="A6" s="242" t="s">
        <v>285</v>
      </c>
      <c r="B6" s="216"/>
      <c r="C6" s="42"/>
      <c r="D6" s="257"/>
      <c r="E6" s="54">
        <f>AVERAGE(I21:I56)</f>
        <v>3.231666666666667E-3</v>
      </c>
      <c r="F6" s="223">
        <f>G7-E6</f>
        <v>8.2778404366437366E-2</v>
      </c>
      <c r="G6" s="224" t="s">
        <v>261</v>
      </c>
      <c r="H6" s="220">
        <f>H7+E7-E6</f>
        <v>5.3976464061664529E-2</v>
      </c>
      <c r="I6" s="260" t="s">
        <v>339</v>
      </c>
      <c r="J6" s="260" t="s">
        <v>68</v>
      </c>
      <c r="K6" s="260" t="s">
        <v>375</v>
      </c>
      <c r="L6" s="216"/>
      <c r="M6" s="42"/>
      <c r="N6" s="257" t="s">
        <v>286</v>
      </c>
      <c r="O6" s="54">
        <f>E6</f>
        <v>3.231666666666667E-3</v>
      </c>
      <c r="P6" s="218">
        <f>Q7-O6</f>
        <v>7.6990191275936232E-2</v>
      </c>
      <c r="Q6" s="224" t="s">
        <v>215</v>
      </c>
      <c r="R6" s="220">
        <f>R7+O7-O6</f>
        <v>4.8349605367041137E-2</v>
      </c>
      <c r="S6" s="260" t="s">
        <v>340</v>
      </c>
      <c r="T6" s="260" t="s">
        <v>69</v>
      </c>
      <c r="U6" s="260" t="s">
        <v>375</v>
      </c>
      <c r="V6" s="249" t="s">
        <v>341</v>
      </c>
      <c r="W6" s="266" t="s">
        <v>288</v>
      </c>
      <c r="X6" s="216"/>
      <c r="Y6" s="268" t="s">
        <v>66</v>
      </c>
      <c r="Z6" s="267"/>
      <c r="AA6" s="267"/>
      <c r="AB6" s="267"/>
    </row>
    <row r="7" spans="1:40">
      <c r="A7" s="211" t="s">
        <v>311</v>
      </c>
      <c r="C7" s="47">
        <f>AVERAGE(C21:C56)</f>
        <v>1671.5833333333333</v>
      </c>
      <c r="D7" s="48">
        <f t="shared" ref="D7:I7" si="0">AVERAGE(D21:D56)</f>
        <v>6655.4169878677776</v>
      </c>
      <c r="E7" s="49">
        <f t="shared" si="0"/>
        <v>4.8641157205818889E-3</v>
      </c>
      <c r="F7" s="219">
        <f t="shared" si="0"/>
        <v>8.1145955312522125E-2</v>
      </c>
      <c r="G7" s="222">
        <f t="shared" si="0"/>
        <v>8.6010071033104027E-2</v>
      </c>
      <c r="H7" s="221">
        <f t="shared" si="0"/>
        <v>5.2344015007749309E-2</v>
      </c>
      <c r="I7" s="262">
        <f t="shared" si="0"/>
        <v>3.231666666666667E-3</v>
      </c>
      <c r="J7" s="270">
        <f>AVERAGE(J21:J56)</f>
        <v>8.277840436643738E-2</v>
      </c>
      <c r="K7" s="270">
        <f>AVERAGE(K21:K56)</f>
        <v>5.3976464061664536E-2</v>
      </c>
      <c r="M7" s="47">
        <f>AVERAGE(M21:M56)</f>
        <v>44.472222222222221</v>
      </c>
      <c r="N7" s="48">
        <f t="shared" ref="N7:W7" si="1">AVERAGE(N21:N56)</f>
        <v>8591.410027561853</v>
      </c>
      <c r="O7" s="49">
        <f t="shared" si="1"/>
        <v>6.4570000000000001E-3</v>
      </c>
      <c r="P7" s="219">
        <f t="shared" si="1"/>
        <v>7.3764857942602888E-2</v>
      </c>
      <c r="Q7" s="222">
        <f t="shared" si="1"/>
        <v>8.0221857942602892E-2</v>
      </c>
      <c r="R7" s="221">
        <f t="shared" si="1"/>
        <v>4.5124272033707807E-2</v>
      </c>
      <c r="S7" s="262">
        <f t="shared" si="1"/>
        <v>3.231666666666667E-3</v>
      </c>
      <c r="T7" s="270">
        <f>AVERAGE(T21:T56)</f>
        <v>7.6990191275936232E-2</v>
      </c>
      <c r="U7" s="407">
        <f t="shared" si="1"/>
        <v>4.8349605367041137E-2</v>
      </c>
      <c r="V7" s="251">
        <f t="shared" si="1"/>
        <v>6.6588888888888878E-3</v>
      </c>
      <c r="W7" s="265">
        <f t="shared" si="1"/>
        <v>2.0188888888888852E-4</v>
      </c>
      <c r="Y7" s="268" t="s">
        <v>67</v>
      </c>
      <c r="Z7" s="267"/>
      <c r="AA7" s="267"/>
      <c r="AB7" s="267"/>
      <c r="AM7" s="248"/>
    </row>
    <row r="8" spans="1:40">
      <c r="A8" s="212"/>
      <c r="B8" s="216"/>
      <c r="C8" s="42"/>
      <c r="D8" s="39"/>
      <c r="E8" s="40"/>
      <c r="F8" s="40"/>
      <c r="G8" s="41"/>
      <c r="H8" s="41"/>
      <c r="L8" s="216"/>
      <c r="M8" s="42"/>
      <c r="N8" s="39"/>
      <c r="O8" s="40"/>
      <c r="P8" s="40"/>
      <c r="Q8" s="41"/>
      <c r="R8" s="41"/>
      <c r="X8" s="216"/>
      <c r="AN8" s="246"/>
    </row>
    <row r="9" spans="1:40">
      <c r="A9" s="216"/>
      <c r="B9" s="216"/>
      <c r="C9" s="243"/>
      <c r="D9" s="244"/>
      <c r="E9" s="230"/>
      <c r="F9" s="230"/>
      <c r="G9" s="245"/>
      <c r="H9" s="245"/>
      <c r="I9" s="263"/>
      <c r="J9" s="263"/>
      <c r="K9" s="263"/>
      <c r="L9" s="216"/>
      <c r="M9" s="243"/>
      <c r="N9" s="244"/>
      <c r="O9" s="230"/>
      <c r="P9" s="230"/>
      <c r="Q9" s="245"/>
      <c r="R9" s="245"/>
      <c r="S9" s="263"/>
      <c r="T9" s="263"/>
      <c r="U9" s="263"/>
      <c r="V9" s="252"/>
      <c r="W9" s="252"/>
      <c r="X9" s="216"/>
      <c r="Y9" s="233"/>
      <c r="Z9" s="233"/>
      <c r="AA9" s="233"/>
      <c r="AB9" s="233"/>
      <c r="AC9" s="233"/>
      <c r="AD9" s="233"/>
      <c r="AE9" s="233"/>
      <c r="AF9" s="233"/>
      <c r="AG9" s="233"/>
      <c r="AH9" s="256"/>
      <c r="AI9" s="256"/>
      <c r="AN9" s="246"/>
    </row>
    <row r="10" spans="1:40">
      <c r="A10" s="212">
        <v>42004</v>
      </c>
      <c r="B10" s="216"/>
      <c r="C10" s="258">
        <v>1431</v>
      </c>
      <c r="D10" s="258">
        <v>6577.7881335493003</v>
      </c>
      <c r="E10" s="361">
        <v>6.8088110595693899E-3</v>
      </c>
      <c r="F10" s="361">
        <v>8.6161149396154699E-2</v>
      </c>
      <c r="G10" s="361">
        <v>9.2969960455724088E-2</v>
      </c>
      <c r="H10" s="361">
        <v>5.93717127090461E-2</v>
      </c>
      <c r="I10" s="362">
        <f>VLOOKUP(A10,'Bloom Yields live'!F240:G467,2,TRUE)/100</f>
        <v>5.8699999999999994E-3</v>
      </c>
      <c r="J10" s="362">
        <f t="shared" ref="J10:J50" si="2">G10-I10</f>
        <v>8.7099960455724088E-2</v>
      </c>
      <c r="K10" s="362">
        <f t="shared" ref="K10:K56" si="3">H10-(I10-E10)</f>
        <v>6.0310523768615489E-2</v>
      </c>
      <c r="L10" s="216"/>
      <c r="M10" s="258">
        <v>42</v>
      </c>
      <c r="N10" s="258">
        <v>8295.9222873932395</v>
      </c>
      <c r="O10" s="259">
        <v>8.2400000000000008E-3</v>
      </c>
      <c r="P10" s="259">
        <v>7.3166430864917698E-2</v>
      </c>
      <c r="Q10" s="259">
        <v>8.1406430864917695E-2</v>
      </c>
      <c r="R10" s="259">
        <v>4.8372556822372598E-2</v>
      </c>
      <c r="S10" s="264">
        <f t="shared" ref="S10:S56" si="4">I10</f>
        <v>5.8699999999999994E-3</v>
      </c>
      <c r="T10" s="264">
        <f>Q10-S10</f>
        <v>7.5536430864917695E-2</v>
      </c>
      <c r="U10" s="264">
        <f>R10-(S10-O10)</f>
        <v>5.0742556822372602E-2</v>
      </c>
      <c r="V10" s="253">
        <f>VLOOKUP(A10,'Bloom Yields live'!AH240:AI467,2,TRUE)/100</f>
        <v>8.6999999999999994E-3</v>
      </c>
      <c r="W10" s="363">
        <f>V10-O10</f>
        <v>4.599999999999986E-4</v>
      </c>
      <c r="X10" s="216"/>
      <c r="AH10" s="149"/>
      <c r="AI10" s="149"/>
      <c r="AM10" s="107"/>
      <c r="AN10" s="241"/>
    </row>
    <row r="11" spans="1:40">
      <c r="A11" s="212">
        <v>42034</v>
      </c>
      <c r="B11" s="216"/>
      <c r="C11" s="258">
        <v>1440</v>
      </c>
      <c r="D11" s="258">
        <v>6801.7062380807702</v>
      </c>
      <c r="E11" s="361">
        <v>4.2612222268100901E-3</v>
      </c>
      <c r="F11" s="361">
        <v>8.0850604629458506E-2</v>
      </c>
      <c r="G11" s="361">
        <v>8.5111826856268599E-2</v>
      </c>
      <c r="H11" s="361">
        <v>5.6749412101038801E-2</v>
      </c>
      <c r="I11" s="362">
        <f>VLOOKUP(A11,'Bloom Yields live'!F241:G468,2,TRUE)/100</f>
        <v>3.0200000000000001E-3</v>
      </c>
      <c r="J11" s="362">
        <f t="shared" si="2"/>
        <v>8.2091826856268604E-2</v>
      </c>
      <c r="K11" s="362">
        <f t="shared" si="3"/>
        <v>5.7990634327848893E-2</v>
      </c>
      <c r="L11" s="216"/>
      <c r="M11" s="258">
        <v>42</v>
      </c>
      <c r="N11" s="258">
        <v>9055.5498437710303</v>
      </c>
      <c r="O11" s="259">
        <v>6.2899999999999996E-3</v>
      </c>
      <c r="P11" s="259">
        <v>7.3288759495390599E-2</v>
      </c>
      <c r="Q11" s="259">
        <v>7.9578759495390602E-2</v>
      </c>
      <c r="R11" s="259">
        <v>4.9174600630776E-2</v>
      </c>
      <c r="S11" s="264">
        <f t="shared" si="4"/>
        <v>3.0200000000000001E-3</v>
      </c>
      <c r="T11" s="264">
        <f t="shared" ref="T11:T56" si="5">Q11-S11</f>
        <v>7.6558759495390608E-2</v>
      </c>
      <c r="U11" s="264">
        <f t="shared" ref="U11:U56" si="6">R11-(S11-O11)</f>
        <v>5.2444600630776002E-2</v>
      </c>
      <c r="V11" s="253">
        <f>VLOOKUP(A11,'Bloom Yields live'!AH241:AI468,2,TRUE)/100</f>
        <v>6.0000000000000001E-3</v>
      </c>
      <c r="W11" s="363">
        <f t="shared" ref="W11:W56" si="7">V11-O11</f>
        <v>-2.8999999999999946E-4</v>
      </c>
      <c r="X11" s="216"/>
      <c r="AH11" s="149"/>
      <c r="AI11" s="149"/>
      <c r="AM11" s="107"/>
    </row>
    <row r="12" spans="1:40">
      <c r="A12" s="212">
        <v>42062</v>
      </c>
      <c r="B12" s="216"/>
      <c r="C12" s="258">
        <v>1459</v>
      </c>
      <c r="D12" s="258">
        <v>7178.1926072209599</v>
      </c>
      <c r="E12" s="361">
        <v>4.1542961619406597E-3</v>
      </c>
      <c r="F12" s="361">
        <v>7.9091217272550696E-2</v>
      </c>
      <c r="G12" s="361">
        <v>8.3245513434491353E-2</v>
      </c>
      <c r="H12" s="361">
        <v>5.5633985047513802E-2</v>
      </c>
      <c r="I12" s="362">
        <f>VLOOKUP(A12,'Bloom Yields live'!F242:G469,2,TRUE)/100</f>
        <v>3.2700000000000003E-3</v>
      </c>
      <c r="J12" s="362">
        <f t="shared" si="2"/>
        <v>7.9975513434491358E-2</v>
      </c>
      <c r="K12" s="362">
        <f t="shared" si="3"/>
        <v>5.6518281209454464E-2</v>
      </c>
      <c r="L12" s="216"/>
      <c r="M12" s="258">
        <v>42</v>
      </c>
      <c r="N12" s="258">
        <v>9688.3247967412008</v>
      </c>
      <c r="O12" s="259">
        <v>5.4999999999999997E-3</v>
      </c>
      <c r="P12" s="259">
        <v>6.8310380552298003E-2</v>
      </c>
      <c r="Q12" s="259">
        <v>7.3810380552298008E-2</v>
      </c>
      <c r="R12" s="259">
        <v>4.5924744714926399E-2</v>
      </c>
      <c r="S12" s="264">
        <f t="shared" si="4"/>
        <v>3.2700000000000003E-3</v>
      </c>
      <c r="T12" s="264">
        <f t="shared" si="5"/>
        <v>7.0540380552298013E-2</v>
      </c>
      <c r="U12" s="264">
        <f t="shared" si="6"/>
        <v>4.8154744714926395E-2</v>
      </c>
      <c r="V12" s="253">
        <f>VLOOKUP(A12,'Bloom Yields live'!AH242:AI469,2,TRUE)/100</f>
        <v>5.6100000000000004E-3</v>
      </c>
      <c r="W12" s="363">
        <f t="shared" si="7"/>
        <v>1.1000000000000072E-4</v>
      </c>
      <c r="X12" s="216"/>
      <c r="AH12" s="149"/>
      <c r="AI12" s="149"/>
      <c r="AM12" s="107"/>
    </row>
    <row r="13" spans="1:40">
      <c r="A13" s="212">
        <v>42094</v>
      </c>
      <c r="B13" s="216"/>
      <c r="C13" s="258">
        <v>1466</v>
      </c>
      <c r="D13" s="258">
        <v>7263.8576951048699</v>
      </c>
      <c r="E13" s="361">
        <v>3.1432052146822599E-3</v>
      </c>
      <c r="F13" s="361">
        <v>7.7626471972411806E-2</v>
      </c>
      <c r="G13" s="361">
        <v>8.0769677187094061E-2</v>
      </c>
      <c r="H13" s="361">
        <v>5.3159683099320801E-2</v>
      </c>
      <c r="I13" s="362">
        <f>VLOOKUP(A13,'Bloom Yields live'!F243:G470,2,TRUE)/100</f>
        <v>2.0599999999999998E-3</v>
      </c>
      <c r="J13" s="362">
        <f t="shared" si="2"/>
        <v>7.8709677187094054E-2</v>
      </c>
      <c r="K13" s="362">
        <f t="shared" si="3"/>
        <v>5.4242888314003063E-2</v>
      </c>
      <c r="L13" s="216"/>
      <c r="M13" s="258">
        <v>42</v>
      </c>
      <c r="N13" s="258">
        <v>9693.4058148548702</v>
      </c>
      <c r="O13" s="259">
        <v>4.4600000000000004E-3</v>
      </c>
      <c r="P13" s="259">
        <v>7.0241441909775798E-2</v>
      </c>
      <c r="Q13" s="259">
        <v>7.4701441909775804E-2</v>
      </c>
      <c r="R13" s="259">
        <v>4.59150970419114E-2</v>
      </c>
      <c r="S13" s="264">
        <f t="shared" si="4"/>
        <v>2.0599999999999998E-3</v>
      </c>
      <c r="T13" s="264">
        <f t="shared" si="5"/>
        <v>7.2641441909775797E-2</v>
      </c>
      <c r="U13" s="264">
        <f t="shared" si="6"/>
        <v>4.8315097041911399E-2</v>
      </c>
      <c r="V13" s="253">
        <f>VLOOKUP(A13,'Bloom Yields live'!AH243:AI470,2,TRUE)/100</f>
        <v>4.7599999999999995E-3</v>
      </c>
      <c r="W13" s="363">
        <f t="shared" si="7"/>
        <v>2.9999999999999905E-4</v>
      </c>
      <c r="X13" s="216"/>
      <c r="AH13" s="149"/>
      <c r="AI13" s="149"/>
      <c r="AM13" s="107"/>
    </row>
    <row r="14" spans="1:40">
      <c r="A14" s="212">
        <v>42124</v>
      </c>
      <c r="B14" s="216"/>
      <c r="C14" s="258">
        <v>1526</v>
      </c>
      <c r="D14" s="258">
        <v>7123.6458220381301</v>
      </c>
      <c r="E14" s="361">
        <v>4.9834461165995702E-3</v>
      </c>
      <c r="F14" s="361">
        <v>7.5553179211035701E-2</v>
      </c>
      <c r="G14" s="361">
        <v>8.0536625327635267E-2</v>
      </c>
      <c r="H14" s="361">
        <v>5.1347001445684201E-2</v>
      </c>
      <c r="I14" s="362">
        <f>VLOOKUP(A14,'Bloom Yields live'!F244:G471,2,TRUE)/100</f>
        <v>1.5399999999999999E-3</v>
      </c>
      <c r="J14" s="362">
        <f t="shared" si="2"/>
        <v>7.8996625327635267E-2</v>
      </c>
      <c r="K14" s="362">
        <f t="shared" si="3"/>
        <v>5.4790447562283774E-2</v>
      </c>
      <c r="L14" s="216"/>
      <c r="M14" s="258">
        <v>43</v>
      </c>
      <c r="N14" s="258">
        <v>9341.8058748248604</v>
      </c>
      <c r="O14" s="259">
        <v>6.4999999999999997E-3</v>
      </c>
      <c r="P14" s="259">
        <v>6.8299233043440405E-2</v>
      </c>
      <c r="Q14" s="259">
        <v>7.4799233043440411E-2</v>
      </c>
      <c r="R14" s="259">
        <v>4.4151857633070703E-2</v>
      </c>
      <c r="S14" s="264">
        <f t="shared" si="4"/>
        <v>1.5399999999999999E-3</v>
      </c>
      <c r="T14" s="264">
        <f t="shared" si="5"/>
        <v>7.3259233043440411E-2</v>
      </c>
      <c r="U14" s="264">
        <f t="shared" si="6"/>
        <v>4.9111857633070702E-2</v>
      </c>
      <c r="V14" s="253">
        <f>VLOOKUP(A14,'Bloom Yields live'!AH244:AI471,2,TRUE)/100</f>
        <v>4.2599999999999999E-3</v>
      </c>
      <c r="W14" s="363">
        <f t="shared" si="7"/>
        <v>-2.2399999999999998E-3</v>
      </c>
      <c r="X14" s="216"/>
      <c r="AH14" s="149"/>
      <c r="AI14" s="149"/>
      <c r="AM14" s="107"/>
    </row>
    <row r="15" spans="1:40">
      <c r="A15" s="212">
        <v>42153</v>
      </c>
      <c r="B15" s="216"/>
      <c r="C15" s="258">
        <v>1517</v>
      </c>
      <c r="D15" s="258">
        <v>7115.5581744302099</v>
      </c>
      <c r="E15" s="361">
        <v>6.4570770836334303E-3</v>
      </c>
      <c r="F15" s="361">
        <v>7.7089015127437904E-2</v>
      </c>
      <c r="G15" s="361">
        <v>8.3546092211071329E-2</v>
      </c>
      <c r="H15" s="361">
        <v>5.27648719199377E-2</v>
      </c>
      <c r="I15" s="362">
        <f>VLOOKUP(A15,'Bloom Yields live'!F245:G472,2,TRUE)/100</f>
        <v>4.8599999999999997E-3</v>
      </c>
      <c r="J15" s="362">
        <f t="shared" si="2"/>
        <v>7.8686092211071326E-2</v>
      </c>
      <c r="K15" s="362">
        <f t="shared" si="3"/>
        <v>5.4361949003571129E-2</v>
      </c>
      <c r="L15" s="216"/>
      <c r="M15" s="258">
        <v>43</v>
      </c>
      <c r="N15" s="258">
        <v>9516.9330151852791</v>
      </c>
      <c r="O15" s="259">
        <v>8.2199999999999999E-3</v>
      </c>
      <c r="P15" s="259">
        <v>6.5402923796549398E-2</v>
      </c>
      <c r="Q15" s="259">
        <v>7.3622923796549403E-2</v>
      </c>
      <c r="R15" s="259">
        <v>4.24214567213681E-2</v>
      </c>
      <c r="S15" s="264">
        <f t="shared" si="4"/>
        <v>4.8599999999999997E-3</v>
      </c>
      <c r="T15" s="264">
        <f t="shared" si="5"/>
        <v>6.8762923796549399E-2</v>
      </c>
      <c r="U15" s="264">
        <f t="shared" si="6"/>
        <v>4.5781456721368102E-2</v>
      </c>
      <c r="V15" s="253">
        <f>VLOOKUP(A15,'Bloom Yields live'!AH245:AI472,2,TRUE)/100</f>
        <v>8.0700000000000008E-3</v>
      </c>
      <c r="W15" s="363">
        <f t="shared" si="7"/>
        <v>-1.4999999999999909E-4</v>
      </c>
      <c r="X15" s="216"/>
      <c r="AH15" s="149"/>
      <c r="AI15" s="149"/>
      <c r="AM15" s="107"/>
    </row>
    <row r="16" spans="1:40">
      <c r="A16" s="212">
        <v>42185</v>
      </c>
      <c r="B16" s="216"/>
      <c r="C16" s="258">
        <v>1537</v>
      </c>
      <c r="D16" s="258">
        <v>6681.3267685132496</v>
      </c>
      <c r="E16" s="361">
        <v>9.9216336925423299E-3</v>
      </c>
      <c r="F16" s="361">
        <v>7.6977428978970405E-2</v>
      </c>
      <c r="G16" s="361">
        <v>8.6899062671512733E-2</v>
      </c>
      <c r="H16" s="361">
        <v>4.9666276654358299E-2</v>
      </c>
      <c r="I16" s="362">
        <f>VLOOKUP(A16,'Bloom Yields live'!F246:G473,2,TRUE)/100</f>
        <v>9.2100000000000012E-3</v>
      </c>
      <c r="J16" s="362">
        <f t="shared" si="2"/>
        <v>7.7689062671512737E-2</v>
      </c>
      <c r="K16" s="362">
        <f t="shared" si="3"/>
        <v>5.0377910346900631E-2</v>
      </c>
      <c r="L16" s="216"/>
      <c r="M16" s="258">
        <v>44</v>
      </c>
      <c r="N16" s="258">
        <v>9039.3408966198404</v>
      </c>
      <c r="O16" s="259">
        <v>1.2239999999999999E-2</v>
      </c>
      <c r="P16" s="259">
        <v>6.2366918498953303E-2</v>
      </c>
      <c r="Q16" s="259">
        <v>7.4606918498953304E-2</v>
      </c>
      <c r="R16" s="259">
        <v>3.7108812451393698E-2</v>
      </c>
      <c r="S16" s="264">
        <f t="shared" si="4"/>
        <v>9.2100000000000012E-3</v>
      </c>
      <c r="T16" s="264">
        <f t="shared" si="5"/>
        <v>6.5396918498953308E-2</v>
      </c>
      <c r="U16" s="264">
        <f t="shared" si="6"/>
        <v>4.0138812451393696E-2</v>
      </c>
      <c r="V16" s="253">
        <f>VLOOKUP(A16,'Bloom Yields live'!AH246:AI473,2,TRUE)/100</f>
        <v>1.315E-2</v>
      </c>
      <c r="W16" s="363">
        <f t="shared" si="7"/>
        <v>9.1000000000000109E-4</v>
      </c>
      <c r="X16" s="216"/>
      <c r="AH16" s="149"/>
      <c r="AI16" s="149"/>
      <c r="AM16" s="107"/>
    </row>
    <row r="17" spans="1:39">
      <c r="A17" s="212">
        <v>42216</v>
      </c>
      <c r="B17" s="216"/>
      <c r="C17" s="258">
        <v>1533</v>
      </c>
      <c r="D17" s="258">
        <v>6990.9974111074998</v>
      </c>
      <c r="E17" s="361">
        <v>7.97730461725785E-3</v>
      </c>
      <c r="F17" s="361">
        <v>7.5817599588561893E-2</v>
      </c>
      <c r="G17" s="361">
        <v>8.379490420581974E-2</v>
      </c>
      <c r="H17" s="361">
        <v>4.8212708474097102E-2</v>
      </c>
      <c r="I17" s="362">
        <f>VLOOKUP(A17,'Bloom Yields live'!F247:G474,2,TRUE)/100</f>
        <v>6.43E-3</v>
      </c>
      <c r="J17" s="362">
        <f t="shared" si="2"/>
        <v>7.7364904205819734E-2</v>
      </c>
      <c r="K17" s="362">
        <f t="shared" si="3"/>
        <v>4.976001309135495E-2</v>
      </c>
      <c r="L17" s="216"/>
      <c r="M17" s="258">
        <v>45</v>
      </c>
      <c r="N17" s="258">
        <v>9121.1128653491505</v>
      </c>
      <c r="O17" s="259">
        <v>9.5099999999999994E-3</v>
      </c>
      <c r="P17" s="259">
        <v>6.3947820284013204E-2</v>
      </c>
      <c r="Q17" s="259">
        <v>7.3457820284013209E-2</v>
      </c>
      <c r="R17" s="259">
        <v>3.8144881702601802E-2</v>
      </c>
      <c r="S17" s="264">
        <f t="shared" si="4"/>
        <v>6.43E-3</v>
      </c>
      <c r="T17" s="264">
        <f t="shared" si="5"/>
        <v>6.7027820284013204E-2</v>
      </c>
      <c r="U17" s="264">
        <f t="shared" si="6"/>
        <v>4.1224881702601801E-2</v>
      </c>
      <c r="V17" s="253">
        <f>VLOOKUP(A17,'Bloom Yields live'!AH247:AI474,2,TRUE)/100</f>
        <v>9.4199999999999996E-3</v>
      </c>
      <c r="W17" s="363">
        <f t="shared" si="7"/>
        <v>-8.9999999999999802E-5</v>
      </c>
      <c r="X17" s="216"/>
      <c r="AH17" s="149"/>
      <c r="AI17" s="149"/>
      <c r="AM17" s="107"/>
    </row>
    <row r="18" spans="1:39">
      <c r="A18" s="212">
        <v>42247</v>
      </c>
      <c r="B18" s="216"/>
      <c r="C18" s="258">
        <v>1536</v>
      </c>
      <c r="D18" s="258">
        <v>6481.8778769179398</v>
      </c>
      <c r="E18" s="361">
        <v>9.5367906305484605E-3</v>
      </c>
      <c r="F18" s="361">
        <v>7.8474611564728403E-2</v>
      </c>
      <c r="G18" s="361">
        <v>8.8011402195276867E-2</v>
      </c>
      <c r="H18" s="361">
        <v>4.7531711115555798E-2</v>
      </c>
      <c r="I18" s="362">
        <f>VLOOKUP(A18,'Bloom Yields live'!F248:G475,2,TRUE)/100</f>
        <v>7.4099999999999999E-3</v>
      </c>
      <c r="J18" s="362">
        <f t="shared" si="2"/>
        <v>8.0601402195276867E-2</v>
      </c>
      <c r="K18" s="362">
        <f t="shared" si="3"/>
        <v>4.9658501746104255E-2</v>
      </c>
      <c r="L18" s="216"/>
      <c r="M18" s="258">
        <v>45</v>
      </c>
      <c r="N18" s="258">
        <v>8299.1039990887693</v>
      </c>
      <c r="O18" s="259">
        <v>1.11E-2</v>
      </c>
      <c r="P18" s="259">
        <v>6.6428297938216099E-2</v>
      </c>
      <c r="Q18" s="259">
        <v>7.7528297938216098E-2</v>
      </c>
      <c r="R18" s="259">
        <v>3.7546572116573897E-2</v>
      </c>
      <c r="S18" s="264">
        <f t="shared" si="4"/>
        <v>7.4099999999999999E-3</v>
      </c>
      <c r="T18" s="264">
        <f t="shared" si="5"/>
        <v>7.0118297938216098E-2</v>
      </c>
      <c r="U18" s="264">
        <f t="shared" si="6"/>
        <v>4.1236572116573895E-2</v>
      </c>
      <c r="V18" s="253">
        <f>VLOOKUP(A18,'Bloom Yields live'!AH248:AI475,2,TRUE)/100</f>
        <v>1.0880000000000001E-2</v>
      </c>
      <c r="W18" s="363">
        <f t="shared" si="7"/>
        <v>-2.1999999999999971E-4</v>
      </c>
      <c r="X18" s="216"/>
      <c r="AH18" s="149"/>
      <c r="AI18" s="149"/>
      <c r="AM18" s="107"/>
    </row>
    <row r="19" spans="1:39">
      <c r="A19" s="212">
        <v>42277</v>
      </c>
      <c r="B19" s="216"/>
      <c r="C19" s="258">
        <v>1533</v>
      </c>
      <c r="D19" s="258">
        <v>6173.2554921155097</v>
      </c>
      <c r="E19" s="361">
        <v>7.5290070969757103E-3</v>
      </c>
      <c r="F19" s="361">
        <v>8.2330960841384998E-2</v>
      </c>
      <c r="G19" s="361">
        <v>8.9859967938360708E-2</v>
      </c>
      <c r="H19" s="361">
        <v>4.9236558853187402E-2</v>
      </c>
      <c r="I19" s="362">
        <f>VLOOKUP(A19,'Bloom Yields live'!F249:G476,2,TRUE)/100</f>
        <v>6.4700000000000001E-3</v>
      </c>
      <c r="J19" s="362">
        <f t="shared" si="2"/>
        <v>8.3389967938360704E-2</v>
      </c>
      <c r="K19" s="362">
        <f t="shared" si="3"/>
        <v>5.0295565950163115E-2</v>
      </c>
      <c r="L19" s="216"/>
      <c r="M19" s="258">
        <v>44</v>
      </c>
      <c r="N19" s="258">
        <v>4669.0020676937302</v>
      </c>
      <c r="O19" s="259">
        <v>9.0900000000000009E-3</v>
      </c>
      <c r="P19" s="259">
        <v>7.3166598065022403E-2</v>
      </c>
      <c r="Q19" s="259">
        <v>8.2256598065022404E-2</v>
      </c>
      <c r="R19" s="259">
        <v>3.6071402804516303E-2</v>
      </c>
      <c r="S19" s="264">
        <f t="shared" si="4"/>
        <v>6.4700000000000001E-3</v>
      </c>
      <c r="T19" s="264">
        <f t="shared" si="5"/>
        <v>7.5786598065022401E-2</v>
      </c>
      <c r="U19" s="264">
        <f t="shared" si="6"/>
        <v>3.8691402804516301E-2</v>
      </c>
      <c r="V19" s="253">
        <f>VLOOKUP(A19,'Bloom Yields live'!AH249:AI476,2,TRUE)/100</f>
        <v>9.5899999999999996E-3</v>
      </c>
      <c r="W19" s="363">
        <f t="shared" si="7"/>
        <v>4.9999999999999871E-4</v>
      </c>
      <c r="X19" s="216"/>
      <c r="AH19" s="149"/>
      <c r="AI19" s="149"/>
      <c r="AM19" s="107"/>
    </row>
    <row r="20" spans="1:39">
      <c r="A20" s="212">
        <v>42307</v>
      </c>
      <c r="B20" s="216"/>
      <c r="C20" s="258">
        <v>1532</v>
      </c>
      <c r="D20" s="258">
        <v>6662.6597980461001</v>
      </c>
      <c r="E20" s="361">
        <v>7.0071438833342204E-3</v>
      </c>
      <c r="F20" s="361">
        <v>7.8827785064634004E-2</v>
      </c>
      <c r="G20" s="361">
        <v>8.5834928947968223E-2</v>
      </c>
      <c r="H20" s="361">
        <v>4.9092243677455502E-2</v>
      </c>
      <c r="I20" s="362">
        <f>VLOOKUP(A20,'Bloom Yields live'!F250:G477,2,TRUE)/100</f>
        <v>5.1700000000000001E-3</v>
      </c>
      <c r="J20" s="362">
        <f t="shared" si="2"/>
        <v>8.0664928947968229E-2</v>
      </c>
      <c r="K20" s="362">
        <f t="shared" si="3"/>
        <v>5.092938756078972E-2</v>
      </c>
      <c r="L20" s="216"/>
      <c r="M20" s="258">
        <v>45</v>
      </c>
      <c r="N20" s="258">
        <v>8734.2603537683699</v>
      </c>
      <c r="O20" s="259">
        <v>8.2299999999999995E-3</v>
      </c>
      <c r="P20" s="259">
        <v>6.4848703734466204E-2</v>
      </c>
      <c r="Q20" s="259">
        <v>7.3078703734466205E-2</v>
      </c>
      <c r="R20" s="259">
        <v>3.7121511119818901E-2</v>
      </c>
      <c r="S20" s="264">
        <f t="shared" si="4"/>
        <v>5.1700000000000001E-3</v>
      </c>
      <c r="T20" s="264">
        <f t="shared" si="5"/>
        <v>6.7908703734466211E-2</v>
      </c>
      <c r="U20" s="264">
        <f t="shared" si="6"/>
        <v>4.0181511119818901E-2</v>
      </c>
      <c r="V20" s="253">
        <f>VLOOKUP(A20,'Bloom Yields live'!AH250:AI477,2,TRUE)/100</f>
        <v>8.0499999999999999E-3</v>
      </c>
      <c r="W20" s="363">
        <f t="shared" si="7"/>
        <v>-1.799999999999996E-4</v>
      </c>
      <c r="X20" s="216"/>
      <c r="AH20" s="149"/>
      <c r="AI20" s="149"/>
      <c r="AM20" s="107"/>
    </row>
    <row r="21" spans="1:39">
      <c r="A21" s="212">
        <v>42338</v>
      </c>
      <c r="B21" s="216"/>
      <c r="C21" s="258">
        <v>1571</v>
      </c>
      <c r="D21" s="258">
        <v>6714.9424449934504</v>
      </c>
      <c r="E21" s="361">
        <v>6.3498571530334899E-3</v>
      </c>
      <c r="F21" s="361">
        <v>7.9503953541372394E-2</v>
      </c>
      <c r="G21" s="361">
        <v>8.5853810694405883E-2</v>
      </c>
      <c r="H21" s="361">
        <v>4.7767022379940099E-2</v>
      </c>
      <c r="I21" s="362">
        <f>VLOOKUP(A21,'Bloom Yields live'!F251:G478,2,TRUE)/100</f>
        <v>4.5900000000000003E-3</v>
      </c>
      <c r="J21" s="362">
        <f t="shared" si="2"/>
        <v>8.1263810694405886E-2</v>
      </c>
      <c r="K21" s="362">
        <f t="shared" si="3"/>
        <v>4.9526879532973592E-2</v>
      </c>
      <c r="L21" s="216"/>
      <c r="M21" s="258">
        <v>45</v>
      </c>
      <c r="N21" s="258">
        <v>9292.2379649541399</v>
      </c>
      <c r="O21" s="259">
        <v>7.8350000000000104E-3</v>
      </c>
      <c r="P21" s="259">
        <v>5.4641864789785E-2</v>
      </c>
      <c r="Q21" s="259">
        <v>6.2476864789785008E-2</v>
      </c>
      <c r="R21" s="259">
        <v>2.7878584068549601E-2</v>
      </c>
      <c r="S21" s="264">
        <f t="shared" si="4"/>
        <v>4.5900000000000003E-3</v>
      </c>
      <c r="T21" s="264">
        <f t="shared" si="5"/>
        <v>5.7886864789785011E-2</v>
      </c>
      <c r="U21" s="264">
        <f t="shared" si="6"/>
        <v>3.1123584068549613E-2</v>
      </c>
      <c r="V21" s="253">
        <f>VLOOKUP(A21,'Bloom Yields live'!AH251:AI478,2,TRUE)/100</f>
        <v>7.6100000000000004E-3</v>
      </c>
      <c r="W21" s="363">
        <f t="shared" si="7"/>
        <v>-2.2500000000000991E-4</v>
      </c>
      <c r="X21" s="216"/>
      <c r="AH21" s="149"/>
      <c r="AI21" s="149"/>
      <c r="AM21" s="107"/>
    </row>
    <row r="22" spans="1:39">
      <c r="A22" s="212">
        <v>42369</v>
      </c>
      <c r="B22" s="216"/>
      <c r="C22" s="258">
        <v>1581</v>
      </c>
      <c r="D22" s="258">
        <v>6535.2833260587504</v>
      </c>
      <c r="E22" s="361">
        <v>8.0792754493568299E-3</v>
      </c>
      <c r="F22" s="361">
        <v>7.8120629010494394E-2</v>
      </c>
      <c r="G22" s="361">
        <v>8.619990445985122E-2</v>
      </c>
      <c r="H22" s="361">
        <v>4.3569211084405098E-2</v>
      </c>
      <c r="I22" s="362">
        <f>VLOOKUP(A22,'Bloom Yields live'!F252:G479,2,TRUE)/100</f>
        <v>6.3499999999999997E-3</v>
      </c>
      <c r="J22" s="362">
        <f t="shared" si="2"/>
        <v>7.9849904459851226E-2</v>
      </c>
      <c r="K22" s="362">
        <f t="shared" si="3"/>
        <v>4.5298486533761929E-2</v>
      </c>
      <c r="L22" s="216"/>
      <c r="M22" s="258">
        <v>45</v>
      </c>
      <c r="N22" s="258">
        <v>8986.8754050681091</v>
      </c>
      <c r="O22" s="259">
        <v>9.7680000000000006E-3</v>
      </c>
      <c r="P22" s="259">
        <v>6.3516968251266501E-2</v>
      </c>
      <c r="Q22" s="259">
        <v>7.32849682512665E-2</v>
      </c>
      <c r="R22" s="259">
        <v>3.2210630460175603E-2</v>
      </c>
      <c r="S22" s="264">
        <f t="shared" si="4"/>
        <v>6.3499999999999997E-3</v>
      </c>
      <c r="T22" s="264">
        <f t="shared" si="5"/>
        <v>6.6934968251266505E-2</v>
      </c>
      <c r="U22" s="264">
        <f t="shared" si="6"/>
        <v>3.56286304601756E-2</v>
      </c>
      <c r="V22" s="253">
        <f>VLOOKUP(A22,'Bloom Yields live'!AH252:AI479,2,TRUE)/100</f>
        <v>9.7000000000000003E-3</v>
      </c>
      <c r="W22" s="363">
        <f t="shared" si="7"/>
        <v>-6.8000000000000352E-5</v>
      </c>
      <c r="X22" s="216"/>
      <c r="AH22" s="149"/>
      <c r="AI22" s="149"/>
      <c r="AM22" s="107"/>
    </row>
    <row r="23" spans="1:39">
      <c r="A23" s="212">
        <v>42398</v>
      </c>
      <c r="B23" s="216"/>
      <c r="C23" s="258">
        <v>1570</v>
      </c>
      <c r="D23" s="258">
        <v>6209.4140725662301</v>
      </c>
      <c r="E23" s="361">
        <v>4.8892823503187801E-3</v>
      </c>
      <c r="F23" s="361">
        <v>8.3653499711570795E-2</v>
      </c>
      <c r="G23" s="361">
        <v>8.8542782061889577E-2</v>
      </c>
      <c r="H23" s="361">
        <v>5.0110750954998902E-2</v>
      </c>
      <c r="I23" s="362">
        <f>VLOOKUP(A23,'Bloom Yields live'!F253:G480,2,TRUE)/100</f>
        <v>3.2400000000000003E-3</v>
      </c>
      <c r="J23" s="362">
        <f t="shared" si="2"/>
        <v>8.530278206188957E-2</v>
      </c>
      <c r="K23" s="362">
        <f t="shared" si="3"/>
        <v>5.1760033305317685E-2</v>
      </c>
      <c r="L23" s="216"/>
      <c r="M23" s="258">
        <v>46</v>
      </c>
      <c r="N23" s="258">
        <v>8517.7211082168596</v>
      </c>
      <c r="O23" s="259">
        <v>6.202E-3</v>
      </c>
      <c r="P23" s="259">
        <v>6.83006914922452E-2</v>
      </c>
      <c r="Q23" s="259">
        <v>7.4502691492245199E-2</v>
      </c>
      <c r="R23" s="259">
        <v>3.6709004239891603E-2</v>
      </c>
      <c r="S23" s="264">
        <f t="shared" si="4"/>
        <v>3.2400000000000003E-3</v>
      </c>
      <c r="T23" s="264">
        <f t="shared" si="5"/>
        <v>7.1262691492245192E-2</v>
      </c>
      <c r="U23" s="264">
        <f t="shared" si="6"/>
        <v>3.9671004239891602E-2</v>
      </c>
      <c r="V23" s="253">
        <f>VLOOKUP(A23,'Bloom Yields live'!AH253:AI480,2,TRUE)/100</f>
        <v>7.6600000000000001E-3</v>
      </c>
      <c r="W23" s="363">
        <f t="shared" si="7"/>
        <v>1.4580000000000001E-3</v>
      </c>
      <c r="X23" s="216"/>
      <c r="AH23" s="149"/>
      <c r="AI23" s="149"/>
      <c r="AM23" s="107"/>
    </row>
    <row r="24" spans="1:39">
      <c r="A24" s="212">
        <v>42429</v>
      </c>
      <c r="B24" s="216"/>
      <c r="C24" s="258">
        <v>1570</v>
      </c>
      <c r="D24" s="258">
        <v>6132.6020271883799</v>
      </c>
      <c r="E24" s="361">
        <v>2.8333403228448998E-3</v>
      </c>
      <c r="F24" s="361">
        <v>8.5290873030900896E-2</v>
      </c>
      <c r="G24" s="361">
        <v>8.8124213353745789E-2</v>
      </c>
      <c r="H24" s="361">
        <v>5.1945423875105298E-2</v>
      </c>
      <c r="I24" s="362">
        <f>VLOOKUP(A24,'Bloom Yields live'!F254:G481,2,TRUE)/100</f>
        <v>1.4599999999999999E-3</v>
      </c>
      <c r="J24" s="362">
        <f>G24-I24</f>
        <v>8.6664213353745786E-2</v>
      </c>
      <c r="K24" s="362">
        <f t="shared" si="3"/>
        <v>5.3318764197950196E-2</v>
      </c>
      <c r="L24" s="216"/>
      <c r="M24" s="258">
        <v>45</v>
      </c>
      <c r="N24" s="258">
        <v>8121.4856042135798</v>
      </c>
      <c r="O24" s="259">
        <v>4.4609999999999997E-3</v>
      </c>
      <c r="P24" s="259">
        <v>7.7106147346210005E-2</v>
      </c>
      <c r="Q24" s="259">
        <v>8.1567147346210012E-2</v>
      </c>
      <c r="R24" s="259">
        <v>4.4477280247766003E-2</v>
      </c>
      <c r="S24" s="264">
        <f t="shared" si="4"/>
        <v>1.4599999999999999E-3</v>
      </c>
      <c r="T24" s="264">
        <f t="shared" si="5"/>
        <v>8.0107147346210009E-2</v>
      </c>
      <c r="U24" s="264">
        <f t="shared" si="6"/>
        <v>4.7478280247766E-2</v>
      </c>
      <c r="V24" s="253">
        <f>VLOOKUP(A24,'Bloom Yields live'!AH254:AI481,2,TRUE)/100</f>
        <v>6.2300000000000003E-3</v>
      </c>
      <c r="W24" s="363">
        <f t="shared" si="7"/>
        <v>1.7690000000000006E-3</v>
      </c>
      <c r="X24" s="216"/>
      <c r="AH24" s="149"/>
      <c r="AI24" s="149"/>
      <c r="AM24" s="107"/>
    </row>
    <row r="25" spans="1:39">
      <c r="A25" s="212">
        <v>42459</v>
      </c>
      <c r="B25" s="216"/>
      <c r="C25" s="258">
        <v>1577</v>
      </c>
      <c r="D25" s="258">
        <v>6291.6074734100102</v>
      </c>
      <c r="E25" s="361">
        <v>2.8923515801984202E-3</v>
      </c>
      <c r="F25" s="361">
        <v>8.3862602505696202E-2</v>
      </c>
      <c r="G25" s="361">
        <v>8.675495408589462E-2</v>
      </c>
      <c r="H25" s="361">
        <v>5.3848082391250898E-2</v>
      </c>
      <c r="I25" s="362">
        <f>VLOOKUP(A25,'Bloom Yields live'!F255:G482,2,TRUE)/100</f>
        <v>1.7899999999999999E-3</v>
      </c>
      <c r="J25" s="362">
        <f t="shared" si="2"/>
        <v>8.496495408589462E-2</v>
      </c>
      <c r="K25" s="362">
        <f t="shared" si="3"/>
        <v>5.4950433971449317E-2</v>
      </c>
      <c r="L25" s="216"/>
      <c r="M25" s="258">
        <v>45</v>
      </c>
      <c r="N25" s="258">
        <v>8409.9163915055397</v>
      </c>
      <c r="O25" s="259">
        <v>3.999E-3</v>
      </c>
      <c r="P25" s="259">
        <v>7.4494267258095201E-2</v>
      </c>
      <c r="Q25" s="259">
        <v>7.8493267258095203E-2</v>
      </c>
      <c r="R25" s="259">
        <v>4.5427377702755303E-2</v>
      </c>
      <c r="S25" s="264">
        <f t="shared" si="4"/>
        <v>1.7899999999999999E-3</v>
      </c>
      <c r="T25" s="264">
        <f t="shared" si="5"/>
        <v>7.6703267258095204E-2</v>
      </c>
      <c r="U25" s="264">
        <f t="shared" si="6"/>
        <v>4.7636377702755306E-2</v>
      </c>
      <c r="V25" s="253">
        <f>VLOOKUP(A25,'Bloom Yields live'!AH255:AI482,2,TRUE)/100</f>
        <v>5.7999999999999996E-3</v>
      </c>
      <c r="W25" s="363">
        <f t="shared" si="7"/>
        <v>1.8009999999999996E-3</v>
      </c>
      <c r="X25" s="216"/>
      <c r="AH25" s="149"/>
      <c r="AI25" s="149"/>
      <c r="AM25" s="107"/>
    </row>
    <row r="26" spans="1:39">
      <c r="A26" s="212">
        <v>42489</v>
      </c>
      <c r="B26" s="216"/>
      <c r="C26" s="258">
        <v>1579</v>
      </c>
      <c r="D26" s="258">
        <v>6281.2463017057498</v>
      </c>
      <c r="E26" s="361">
        <v>4.7082400364602704E-3</v>
      </c>
      <c r="F26" s="361">
        <v>8.2863801641664306E-2</v>
      </c>
      <c r="G26" s="361">
        <v>8.7572041678124574E-2</v>
      </c>
      <c r="H26" s="361">
        <v>5.3985071045693701E-2</v>
      </c>
      <c r="I26" s="362">
        <f>VLOOKUP(A26,'Bloom Yields live'!F256:G483,2,TRUE)/100</f>
        <v>2.7100000000000002E-3</v>
      </c>
      <c r="J26" s="362">
        <f t="shared" si="2"/>
        <v>8.486204167812457E-2</v>
      </c>
      <c r="K26" s="362">
        <f t="shared" si="3"/>
        <v>5.5983311082153972E-2</v>
      </c>
      <c r="L26" s="216"/>
      <c r="M26" s="258">
        <v>45</v>
      </c>
      <c r="N26" s="258">
        <v>8303.3991154075993</v>
      </c>
      <c r="O26" s="259">
        <v>6.9040000000000004E-3</v>
      </c>
      <c r="P26" s="259">
        <v>7.1316572080478494E-2</v>
      </c>
      <c r="Q26" s="259">
        <v>7.8220572080478501E-2</v>
      </c>
      <c r="R26" s="259">
        <v>4.3492037164365102E-2</v>
      </c>
      <c r="S26" s="264">
        <f t="shared" si="4"/>
        <v>2.7100000000000002E-3</v>
      </c>
      <c r="T26" s="264">
        <f t="shared" si="5"/>
        <v>7.5510572080478497E-2</v>
      </c>
      <c r="U26" s="264">
        <f t="shared" si="6"/>
        <v>4.7686037164365105E-2</v>
      </c>
      <c r="V26" s="253">
        <f>VLOOKUP(A26,'Bloom Yields live'!AH256:AI483,2,TRUE)/100</f>
        <v>6.7300000000000007E-3</v>
      </c>
      <c r="W26" s="363">
        <f t="shared" si="7"/>
        <v>-1.7399999999999968E-4</v>
      </c>
      <c r="X26" s="216"/>
      <c r="AH26" s="149"/>
      <c r="AI26" s="149"/>
      <c r="AM26" s="107"/>
    </row>
    <row r="27" spans="1:39">
      <c r="A27" s="212">
        <v>42521</v>
      </c>
      <c r="B27" s="216"/>
      <c r="C27" s="258">
        <v>1585</v>
      </c>
      <c r="D27" s="258">
        <v>6294.41873103743</v>
      </c>
      <c r="E27" s="361">
        <v>3.1854909126038801E-3</v>
      </c>
      <c r="F27" s="361">
        <v>8.3535119748329001E-2</v>
      </c>
      <c r="G27" s="361">
        <v>8.6720610660932881E-2</v>
      </c>
      <c r="H27" s="361">
        <v>5.4136308843746997E-2</v>
      </c>
      <c r="I27" s="362">
        <f>VLOOKUP(A27,'Bloom Yields live'!F257:G484,2,TRUE)/100</f>
        <v>1.3700000000000001E-3</v>
      </c>
      <c r="J27" s="362">
        <f t="shared" si="2"/>
        <v>8.5350610660932885E-2</v>
      </c>
      <c r="K27" s="362">
        <f t="shared" si="3"/>
        <v>5.5951799756350874E-2</v>
      </c>
      <c r="L27" s="216"/>
      <c r="M27" s="258">
        <v>46</v>
      </c>
      <c r="N27" s="258">
        <v>8537.8096909907999</v>
      </c>
      <c r="O27" s="259">
        <v>5.2050000000000004E-3</v>
      </c>
      <c r="P27" s="259">
        <v>6.9669385625118194E-2</v>
      </c>
      <c r="Q27" s="259">
        <v>7.4874385625118195E-2</v>
      </c>
      <c r="R27" s="259">
        <v>4.1548847198242499E-2</v>
      </c>
      <c r="S27" s="264">
        <f t="shared" si="4"/>
        <v>1.3700000000000001E-3</v>
      </c>
      <c r="T27" s="264">
        <f t="shared" si="5"/>
        <v>7.3504385625118199E-2</v>
      </c>
      <c r="U27" s="264">
        <f t="shared" si="6"/>
        <v>4.5383847198242497E-2</v>
      </c>
      <c r="V27" s="253">
        <f>VLOOKUP(A27,'Bloom Yields live'!AH257:AI484,2,TRUE)/100</f>
        <v>5.0400000000000002E-3</v>
      </c>
      <c r="W27" s="363">
        <f t="shared" si="7"/>
        <v>-1.6500000000000022E-4</v>
      </c>
      <c r="X27" s="216"/>
      <c r="AH27" s="149"/>
      <c r="AI27" s="149"/>
      <c r="AM27" s="107"/>
    </row>
    <row r="28" spans="1:39">
      <c r="A28" s="212">
        <v>42551</v>
      </c>
      <c r="B28" s="216"/>
      <c r="C28" s="258">
        <v>1579</v>
      </c>
      <c r="D28" s="258">
        <v>6147.9858334268802</v>
      </c>
      <c r="E28" s="361">
        <v>4.9697062101507401E-4</v>
      </c>
      <c r="F28" s="361">
        <v>8.6667081826299605E-2</v>
      </c>
      <c r="G28" s="361">
        <v>8.7164052447314677E-2</v>
      </c>
      <c r="H28" s="361">
        <v>5.68192682828376E-2</v>
      </c>
      <c r="I28" s="362">
        <f>VLOOKUP(A28,'Bloom Yields live'!F258:G485,2,TRUE)/100</f>
        <v>-4.8999999999999998E-4</v>
      </c>
      <c r="J28" s="362">
        <f t="shared" si="2"/>
        <v>8.7654052447314681E-2</v>
      </c>
      <c r="K28" s="362">
        <f t="shared" si="3"/>
        <v>5.7806238903852676E-2</v>
      </c>
      <c r="L28" s="216"/>
      <c r="M28" s="258">
        <v>46</v>
      </c>
      <c r="N28" s="258">
        <v>8384.4184687906109</v>
      </c>
      <c r="O28" s="259">
        <v>2.4160000000000002E-3</v>
      </c>
      <c r="P28" s="259">
        <v>7.4686845677686006E-2</v>
      </c>
      <c r="Q28" s="259">
        <v>7.7102845677686008E-2</v>
      </c>
      <c r="R28" s="259">
        <v>4.4940390581284198E-2</v>
      </c>
      <c r="S28" s="264">
        <f t="shared" si="4"/>
        <v>-4.8999999999999998E-4</v>
      </c>
      <c r="T28" s="264">
        <f t="shared" si="5"/>
        <v>7.7592845677686012E-2</v>
      </c>
      <c r="U28" s="264">
        <f t="shared" si="6"/>
        <v>4.7846390581284197E-2</v>
      </c>
      <c r="V28" s="253">
        <f>VLOOKUP(A28,'Bloom Yields live'!AH258:AI485,2,TRUE)/100</f>
        <v>4.1599999999999996E-3</v>
      </c>
      <c r="W28" s="363">
        <f t="shared" si="7"/>
        <v>1.7439999999999995E-3</v>
      </c>
      <c r="X28" s="216"/>
      <c r="AH28" s="149"/>
      <c r="AI28" s="149"/>
      <c r="AM28" s="107"/>
    </row>
    <row r="29" spans="1:39">
      <c r="A29" s="212">
        <v>42580</v>
      </c>
      <c r="B29" s="216"/>
      <c r="C29" s="258">
        <v>1580</v>
      </c>
      <c r="D29" s="258">
        <v>6390.6611998178196</v>
      </c>
      <c r="E29" s="361">
        <v>-4.6402283367213497E-5</v>
      </c>
      <c r="F29" s="361">
        <v>8.6858198468075506E-2</v>
      </c>
      <c r="G29" s="361">
        <v>8.6811796184708287E-2</v>
      </c>
      <c r="H29" s="361">
        <v>6.2288361597589603E-2</v>
      </c>
      <c r="I29" s="362">
        <f>VLOOKUP(A29,'Bloom Yields live'!F259:G486,2,TRUE)/100</f>
        <v>-1.2099999999999999E-3</v>
      </c>
      <c r="J29" s="362">
        <f t="shared" si="2"/>
        <v>8.802179618470829E-2</v>
      </c>
      <c r="K29" s="362">
        <f t="shared" si="3"/>
        <v>6.3451959314222386E-2</v>
      </c>
      <c r="L29" s="216"/>
      <c r="M29" s="258">
        <v>46</v>
      </c>
      <c r="N29" s="258">
        <v>8510.0694916413195</v>
      </c>
      <c r="O29" s="259">
        <v>1.312E-3</v>
      </c>
      <c r="P29" s="259">
        <v>7.5401221416836195E-2</v>
      </c>
      <c r="Q29" s="259">
        <v>7.6713221416836189E-2</v>
      </c>
      <c r="R29" s="259">
        <v>5.1171478694992202E-2</v>
      </c>
      <c r="S29" s="264">
        <f t="shared" si="4"/>
        <v>-1.2099999999999999E-3</v>
      </c>
      <c r="T29" s="264">
        <f t="shared" si="5"/>
        <v>7.7923221416836191E-2</v>
      </c>
      <c r="U29" s="264">
        <f t="shared" si="6"/>
        <v>5.3693478694992205E-2</v>
      </c>
      <c r="V29" s="253">
        <f>VLOOKUP(A29,'Bloom Yields live'!AH259:AI486,2,TRUE)/100</f>
        <v>1.1899999999999999E-3</v>
      </c>
      <c r="W29" s="363">
        <f t="shared" si="7"/>
        <v>-1.2200000000000015E-4</v>
      </c>
      <c r="X29" s="216"/>
      <c r="AH29" s="149"/>
      <c r="AI29" s="149"/>
      <c r="AM29" s="107"/>
    </row>
    <row r="30" spans="1:39">
      <c r="A30" s="212">
        <v>42613</v>
      </c>
      <c r="B30" s="216"/>
      <c r="C30" s="258">
        <v>1582</v>
      </c>
      <c r="D30" s="258">
        <v>6386.4607766391</v>
      </c>
      <c r="E30" s="361">
        <v>4.74114253853305E-4</v>
      </c>
      <c r="F30" s="361">
        <v>8.8164160102782593E-2</v>
      </c>
      <c r="G30" s="361">
        <v>8.8638274356635904E-2</v>
      </c>
      <c r="H30" s="361">
        <v>6.1944649352276698E-2</v>
      </c>
      <c r="I30" s="362">
        <f>VLOOKUP(A30,'Bloom Yields live'!F260:G487,2,TRUE)/100</f>
        <v>-7.2999999999999996E-4</v>
      </c>
      <c r="J30" s="362">
        <f t="shared" si="2"/>
        <v>8.9368274356635899E-2</v>
      </c>
      <c r="K30" s="362">
        <f t="shared" si="3"/>
        <v>6.3148763606130004E-2</v>
      </c>
      <c r="L30" s="216"/>
      <c r="M30" s="258">
        <v>45</v>
      </c>
      <c r="N30" s="258">
        <v>8481.5580171384499</v>
      </c>
      <c r="O30" s="259">
        <v>1.5740000000000001E-3</v>
      </c>
      <c r="P30" s="259">
        <v>7.4815246184915196E-2</v>
      </c>
      <c r="Q30" s="259">
        <v>7.6389246184915202E-2</v>
      </c>
      <c r="R30" s="259">
        <v>5.0166848648256802E-2</v>
      </c>
      <c r="S30" s="264">
        <f t="shared" si="4"/>
        <v>-7.2999999999999996E-4</v>
      </c>
      <c r="T30" s="264">
        <f t="shared" si="5"/>
        <v>7.7119246184915197E-2</v>
      </c>
      <c r="U30" s="264">
        <f t="shared" si="6"/>
        <v>5.2470848648256803E-2</v>
      </c>
      <c r="V30" s="253">
        <f>VLOOKUP(A30,'Bloom Yields live'!AH260:AI487,2,TRUE)/100</f>
        <v>1.56E-3</v>
      </c>
      <c r="W30" s="363">
        <f t="shared" si="7"/>
        <v>-1.4000000000000123E-5</v>
      </c>
      <c r="X30" s="216"/>
      <c r="AH30" s="149"/>
      <c r="AI30" s="149"/>
      <c r="AM30" s="107"/>
    </row>
    <row r="31" spans="1:39">
      <c r="A31" s="212">
        <v>42643</v>
      </c>
      <c r="B31" s="216"/>
      <c r="C31" s="258">
        <v>1685</v>
      </c>
      <c r="D31" s="258">
        <v>6070.9562297849598</v>
      </c>
      <c r="E31" s="361">
        <v>3.9990196020522603E-5</v>
      </c>
      <c r="F31" s="361">
        <v>8.8631984696928304E-2</v>
      </c>
      <c r="G31" s="361">
        <v>8.8671974892948827E-2</v>
      </c>
      <c r="H31" s="361">
        <v>6.4212916032008599E-2</v>
      </c>
      <c r="I31" s="362">
        <f>VLOOKUP(A31,'Bloom Yields live'!F261:G488,2,TRUE)/100</f>
        <v>-1.2199999999999999E-3</v>
      </c>
      <c r="J31" s="362">
        <f t="shared" si="2"/>
        <v>8.9891974892948825E-2</v>
      </c>
      <c r="K31" s="362">
        <f t="shared" si="3"/>
        <v>6.5472906228029121E-2</v>
      </c>
      <c r="L31" s="216"/>
      <c r="M31" s="258">
        <v>44</v>
      </c>
      <c r="N31" s="258">
        <v>8803.3816140857907</v>
      </c>
      <c r="O31" s="259">
        <v>1.6299999999999999E-3</v>
      </c>
      <c r="P31" s="259">
        <v>7.4276433129166597E-2</v>
      </c>
      <c r="Q31" s="259">
        <v>7.5906433129166603E-2</v>
      </c>
      <c r="R31" s="259">
        <v>5.0439253489528199E-2</v>
      </c>
      <c r="S31" s="264">
        <f t="shared" si="4"/>
        <v>-1.2199999999999999E-3</v>
      </c>
      <c r="T31" s="264">
        <f>Q31-S31</f>
        <v>7.7126433129166602E-2</v>
      </c>
      <c r="U31" s="264">
        <f t="shared" si="6"/>
        <v>5.3289253489528197E-2</v>
      </c>
      <c r="V31" s="253">
        <f>VLOOKUP(A31,'Bloom Yields live'!AH261:AI488,2,TRUE)/100</f>
        <v>1.33E-3</v>
      </c>
      <c r="W31" s="363">
        <f t="shared" si="7"/>
        <v>-2.9999999999999992E-4</v>
      </c>
      <c r="X31" s="216"/>
      <c r="AH31" s="149"/>
      <c r="AI31" s="149"/>
      <c r="AM31" s="107"/>
    </row>
    <row r="32" spans="1:39">
      <c r="A32" s="212">
        <v>42674</v>
      </c>
      <c r="B32" s="216"/>
      <c r="C32" s="258">
        <v>1690</v>
      </c>
      <c r="D32" s="258">
        <v>6044.1865386617501</v>
      </c>
      <c r="E32" s="361">
        <v>3.0690886160241698E-3</v>
      </c>
      <c r="F32" s="361">
        <v>8.4511227583235704E-2</v>
      </c>
      <c r="G32" s="361">
        <v>8.7580316199259878E-2</v>
      </c>
      <c r="H32" s="361">
        <v>5.7809541816674199E-2</v>
      </c>
      <c r="I32" s="362">
        <f>VLOOKUP(A32,'Bloom Yields live'!F262:G489,2,TRUE)/100</f>
        <v>1.66E-3</v>
      </c>
      <c r="J32" s="362">
        <f t="shared" si="2"/>
        <v>8.5920316199259883E-2</v>
      </c>
      <c r="K32" s="362">
        <f t="shared" si="3"/>
        <v>5.9218630432698371E-2</v>
      </c>
      <c r="L32" s="216"/>
      <c r="M32" s="258">
        <v>44</v>
      </c>
      <c r="N32" s="258">
        <v>8614.8708596182696</v>
      </c>
      <c r="O32" s="259">
        <v>4.1739999999999998E-3</v>
      </c>
      <c r="P32" s="259">
        <v>7.77133983861025E-2</v>
      </c>
      <c r="Q32" s="259">
        <v>8.1887398386102497E-2</v>
      </c>
      <c r="R32" s="259">
        <v>5.12451722061339E-2</v>
      </c>
      <c r="S32" s="264">
        <f t="shared" si="4"/>
        <v>1.66E-3</v>
      </c>
      <c r="T32" s="264">
        <f t="shared" si="5"/>
        <v>8.0227398386102503E-2</v>
      </c>
      <c r="U32" s="264">
        <f t="shared" si="6"/>
        <v>5.3759172206133903E-2</v>
      </c>
      <c r="V32" s="253">
        <f>VLOOKUP(A32,'Bloom Yields live'!AH262:AI489,2,TRUE)/100</f>
        <v>3.9199999999999999E-3</v>
      </c>
      <c r="W32" s="363">
        <f t="shared" si="7"/>
        <v>-2.5399999999999989E-4</v>
      </c>
      <c r="X32" s="216"/>
      <c r="AH32" s="149"/>
      <c r="AI32" s="149"/>
      <c r="AM32" s="107"/>
    </row>
    <row r="33" spans="1:39">
      <c r="A33" s="212">
        <v>42704</v>
      </c>
      <c r="B33" s="216"/>
      <c r="C33" s="258">
        <v>1684</v>
      </c>
      <c r="D33" s="258">
        <v>6035.4205260496801</v>
      </c>
      <c r="E33" s="361">
        <v>4.7831187905565198E-3</v>
      </c>
      <c r="F33" s="361">
        <v>8.3416394519091996E-2</v>
      </c>
      <c r="G33" s="361">
        <v>8.8199513309648522E-2</v>
      </c>
      <c r="H33" s="361">
        <v>5.46370054648532E-2</v>
      </c>
      <c r="I33" s="362">
        <f>VLOOKUP(A33,'Bloom Yields live'!F263:G490,2,TRUE)/100</f>
        <v>2.3799999999999997E-3</v>
      </c>
      <c r="J33" s="362">
        <f t="shared" si="2"/>
        <v>8.5819513309648529E-2</v>
      </c>
      <c r="K33" s="362">
        <f t="shared" si="3"/>
        <v>5.7040124255409719E-2</v>
      </c>
      <c r="L33" s="216"/>
      <c r="M33" s="258">
        <v>44</v>
      </c>
      <c r="N33" s="258">
        <v>8377.4540173698897</v>
      </c>
      <c r="O33" s="259">
        <v>6.1720000000000004E-3</v>
      </c>
      <c r="P33" s="259">
        <v>7.8310320566270394E-2</v>
      </c>
      <c r="Q33" s="259">
        <v>8.4482320566270391E-2</v>
      </c>
      <c r="R33" s="259">
        <v>4.9325370418262598E-2</v>
      </c>
      <c r="S33" s="264">
        <f t="shared" si="4"/>
        <v>2.3799999999999997E-3</v>
      </c>
      <c r="T33" s="264">
        <f t="shared" si="5"/>
        <v>8.2102320566270398E-2</v>
      </c>
      <c r="U33" s="264">
        <f t="shared" si="6"/>
        <v>5.3117370418262602E-2</v>
      </c>
      <c r="V33" s="253">
        <f>VLOOKUP(A33,'Bloom Yields live'!AH263:AI490,2,TRUE)/100</f>
        <v>6.6400000000000001E-3</v>
      </c>
      <c r="W33" s="363">
        <f t="shared" si="7"/>
        <v>4.6799999999999967E-4</v>
      </c>
      <c r="X33" s="216"/>
      <c r="AH33" s="149"/>
      <c r="AI33" s="149"/>
      <c r="AM33" s="107"/>
    </row>
    <row r="34" spans="1:39">
      <c r="A34" s="212">
        <v>42734</v>
      </c>
      <c r="B34" s="216"/>
      <c r="C34" s="258">
        <v>1678</v>
      </c>
      <c r="D34" s="258">
        <v>6370.6471747907599</v>
      </c>
      <c r="E34" s="361">
        <v>4.1269871858949899E-3</v>
      </c>
      <c r="F34" s="361">
        <v>8.0372141025845001E-2</v>
      </c>
      <c r="G34" s="361">
        <v>8.4499128211739993E-2</v>
      </c>
      <c r="H34" s="361">
        <v>5.18254554414345E-2</v>
      </c>
      <c r="I34" s="362">
        <f>VLOOKUP(A34,'Bloom Yields live'!F264:G491,2,TRUE)/100</f>
        <v>2.0399999999999997E-3</v>
      </c>
      <c r="J34" s="362">
        <f t="shared" si="2"/>
        <v>8.2459128211739993E-2</v>
      </c>
      <c r="K34" s="362">
        <f t="shared" si="3"/>
        <v>5.3912442627329492E-2</v>
      </c>
      <c r="L34" s="216"/>
      <c r="M34" s="258">
        <v>44</v>
      </c>
      <c r="N34" s="258">
        <v>8603.6536249870696</v>
      </c>
      <c r="O34" s="259">
        <v>5.5289999999999897E-3</v>
      </c>
      <c r="P34" s="259">
        <v>7.6532572663199405E-2</v>
      </c>
      <c r="Q34" s="259">
        <v>8.2061572663199397E-2</v>
      </c>
      <c r="R34" s="259">
        <v>4.68507376607517E-2</v>
      </c>
      <c r="S34" s="264">
        <f t="shared" si="4"/>
        <v>2.0399999999999997E-3</v>
      </c>
      <c r="T34" s="264">
        <f t="shared" si="5"/>
        <v>8.0021572663199397E-2</v>
      </c>
      <c r="U34" s="264">
        <f t="shared" si="6"/>
        <v>5.0339737660751692E-2</v>
      </c>
      <c r="V34" s="253">
        <f>VLOOKUP(A34,'Bloom Yields live'!AH264:AI491,2,TRUE)/100</f>
        <v>5.2700000000000004E-3</v>
      </c>
      <c r="W34" s="363">
        <f t="shared" si="7"/>
        <v>-2.5899999999998927E-4</v>
      </c>
      <c r="X34" s="216"/>
      <c r="AH34" s="149"/>
      <c r="AI34" s="149"/>
      <c r="AM34" s="107"/>
    </row>
    <row r="35" spans="1:39">
      <c r="A35" s="212">
        <v>42766</v>
      </c>
      <c r="B35" s="216"/>
      <c r="C35" s="258">
        <v>1668</v>
      </c>
      <c r="D35" s="258">
        <v>6403.3453272646202</v>
      </c>
      <c r="E35" s="361">
        <v>6.8395918064308803E-3</v>
      </c>
      <c r="F35" s="361">
        <v>7.8873235119735402E-2</v>
      </c>
      <c r="G35" s="361">
        <v>8.5712826926166288E-2</v>
      </c>
      <c r="H35" s="361">
        <v>4.9821776162444598E-2</v>
      </c>
      <c r="I35" s="362">
        <f>VLOOKUP(A35,'Bloom Yields live'!F265:G492,2,TRUE)/100</f>
        <v>4.5999999999999999E-3</v>
      </c>
      <c r="J35" s="362">
        <f t="shared" si="2"/>
        <v>8.1112826926166282E-2</v>
      </c>
      <c r="K35" s="362">
        <f t="shared" si="3"/>
        <v>5.2061367968875477E-2</v>
      </c>
      <c r="L35" s="216"/>
      <c r="M35" s="258">
        <v>44</v>
      </c>
      <c r="N35" s="258">
        <v>8322.55761121875</v>
      </c>
      <c r="O35" s="259">
        <v>8.116E-3</v>
      </c>
      <c r="P35" s="259">
        <v>7.6314243010998595E-2</v>
      </c>
      <c r="Q35" s="259">
        <v>8.4430243010998593E-2</v>
      </c>
      <c r="R35" s="259">
        <v>4.6426795596270901E-2</v>
      </c>
      <c r="S35" s="264">
        <f t="shared" si="4"/>
        <v>4.5999999999999999E-3</v>
      </c>
      <c r="T35" s="264">
        <f t="shared" si="5"/>
        <v>7.9830243010998586E-2</v>
      </c>
      <c r="U35" s="264">
        <f t="shared" si="6"/>
        <v>4.9942795596270899E-2</v>
      </c>
      <c r="V35" s="253">
        <f>VLOOKUP(A35,'Bloom Yields live'!AH265:AI492,2,TRUE)/100</f>
        <v>1.0009999999999998E-2</v>
      </c>
      <c r="W35" s="363">
        <f t="shared" si="7"/>
        <v>1.8939999999999981E-3</v>
      </c>
      <c r="X35" s="216"/>
      <c r="AH35" s="149"/>
      <c r="AI35" s="149"/>
      <c r="AM35" s="107"/>
    </row>
    <row r="36" spans="1:39">
      <c r="A36" s="212">
        <v>42794</v>
      </c>
      <c r="B36" s="216"/>
      <c r="C36" s="258">
        <v>1666</v>
      </c>
      <c r="D36" s="258">
        <v>6595.1051634503601</v>
      </c>
      <c r="E36" s="361">
        <v>4.8332986645672196E-3</v>
      </c>
      <c r="F36" s="361">
        <v>7.9554454516213693E-2</v>
      </c>
      <c r="G36" s="361">
        <v>8.4387753180780914E-2</v>
      </c>
      <c r="H36" s="361">
        <v>5.1943163350970101E-2</v>
      </c>
      <c r="I36" s="362">
        <f>VLOOKUP(A36,'Bloom Yields live'!F266:G493,2,TRUE)/100</f>
        <v>1.8400000000000001E-3</v>
      </c>
      <c r="J36" s="362">
        <f t="shared" si="2"/>
        <v>8.254775318078092E-2</v>
      </c>
      <c r="K36" s="362">
        <f t="shared" si="3"/>
        <v>5.493646201553732E-2</v>
      </c>
      <c r="L36" s="216"/>
      <c r="M36" s="258">
        <v>44</v>
      </c>
      <c r="N36" s="258">
        <v>8700.1894533700397</v>
      </c>
      <c r="O36" s="259">
        <v>7.0419999999999996E-3</v>
      </c>
      <c r="P36" s="259">
        <v>7.3880837033539898E-2</v>
      </c>
      <c r="Q36" s="259">
        <v>8.0922837033539891E-2</v>
      </c>
      <c r="R36" s="259">
        <v>4.5937578250239697E-2</v>
      </c>
      <c r="S36" s="264">
        <f t="shared" si="4"/>
        <v>1.8400000000000001E-3</v>
      </c>
      <c r="T36" s="264">
        <f t="shared" si="5"/>
        <v>7.9082837033539896E-2</v>
      </c>
      <c r="U36" s="264">
        <f t="shared" si="6"/>
        <v>5.1139578250239695E-2</v>
      </c>
      <c r="V36" s="253">
        <f>VLOOKUP(A36,'Bloom Yields live'!AH266:AI493,2,TRUE)/100</f>
        <v>7.1599999999999997E-3</v>
      </c>
      <c r="W36" s="363">
        <f t="shared" si="7"/>
        <v>1.1800000000000005E-4</v>
      </c>
      <c r="X36" s="216"/>
      <c r="AH36" s="149"/>
      <c r="AI36" s="149"/>
      <c r="AM36" s="107"/>
    </row>
    <row r="37" spans="1:39">
      <c r="A37" s="212">
        <v>42825</v>
      </c>
      <c r="B37" s="216"/>
      <c r="C37" s="258">
        <v>1653</v>
      </c>
      <c r="D37" s="258">
        <v>6844.68367437082</v>
      </c>
      <c r="E37" s="259">
        <v>5.9196729799315404E-3</v>
      </c>
      <c r="F37" s="361">
        <v>7.7450567831784903E-2</v>
      </c>
      <c r="G37" s="361">
        <v>8.3370240811716442E-2</v>
      </c>
      <c r="H37" s="361">
        <v>4.9518837425750202E-2</v>
      </c>
      <c r="I37" s="264">
        <f>VLOOKUP(A37,'Bloom Yields live'!F267:G494,2,TRUE)/100</f>
        <v>3.2500000000000003E-3</v>
      </c>
      <c r="J37" s="362">
        <f t="shared" si="2"/>
        <v>8.0120240811716439E-2</v>
      </c>
      <c r="K37" s="362">
        <f t="shared" si="3"/>
        <v>5.2188510405681746E-2</v>
      </c>
      <c r="L37" s="216"/>
      <c r="M37" s="258">
        <v>42</v>
      </c>
      <c r="N37" s="258">
        <v>9401.8399345132693</v>
      </c>
      <c r="O37" s="259">
        <v>8.4169999999999991E-3</v>
      </c>
      <c r="P37" s="259">
        <v>6.2257715797489503E-2</v>
      </c>
      <c r="Q37" s="259">
        <v>7.0674715797489504E-2</v>
      </c>
      <c r="R37" s="259">
        <v>3.61752475296859E-2</v>
      </c>
      <c r="S37" s="264">
        <f t="shared" si="4"/>
        <v>3.2500000000000003E-3</v>
      </c>
      <c r="T37" s="264">
        <f t="shared" si="5"/>
        <v>6.7424715797489501E-2</v>
      </c>
      <c r="U37" s="264">
        <f t="shared" si="6"/>
        <v>4.1342247529685898E-2</v>
      </c>
      <c r="V37" s="253">
        <f>VLOOKUP(A37,'Bloom Yields live'!AH267:AI494,2,TRUE)/100</f>
        <v>8.43E-3</v>
      </c>
      <c r="W37" s="363">
        <f t="shared" si="7"/>
        <v>1.3000000000000858E-5</v>
      </c>
      <c r="X37" s="216"/>
      <c r="AH37" s="149"/>
      <c r="AI37" s="149"/>
      <c r="AM37" s="107"/>
    </row>
    <row r="38" spans="1:39">
      <c r="A38" s="212">
        <v>42853</v>
      </c>
      <c r="B38" s="216"/>
      <c r="C38" s="258">
        <v>1733</v>
      </c>
      <c r="D38" s="258">
        <v>6748.5518502679697</v>
      </c>
      <c r="E38" s="259">
        <v>5.1760013197113697E-3</v>
      </c>
      <c r="F38" s="361">
        <v>7.6266030052573694E-2</v>
      </c>
      <c r="G38" s="361">
        <v>8.1442031372285062E-2</v>
      </c>
      <c r="H38" s="361">
        <v>4.8949472339925998E-2</v>
      </c>
      <c r="I38" s="264">
        <f>VLOOKUP(A38,'Bloom Yields live'!F268:G495,2,TRUE)/100</f>
        <v>3.15E-3</v>
      </c>
      <c r="J38" s="362">
        <f t="shared" si="2"/>
        <v>7.8292031372285062E-2</v>
      </c>
      <c r="K38" s="362">
        <f t="shared" si="3"/>
        <v>5.0975473659637366E-2</v>
      </c>
      <c r="L38" s="216"/>
      <c r="M38" s="258">
        <v>43</v>
      </c>
      <c r="N38" s="258">
        <v>9218.5686315993898</v>
      </c>
      <c r="O38" s="259">
        <v>7.7689999999999999E-3</v>
      </c>
      <c r="P38" s="259">
        <v>6.4141172624990805E-2</v>
      </c>
      <c r="Q38" s="259">
        <v>7.1910172624990804E-2</v>
      </c>
      <c r="R38" s="259">
        <v>3.6652374598273599E-2</v>
      </c>
      <c r="S38" s="264">
        <f t="shared" si="4"/>
        <v>3.15E-3</v>
      </c>
      <c r="T38" s="264">
        <f t="shared" si="5"/>
        <v>6.8760172624990804E-2</v>
      </c>
      <c r="U38" s="264">
        <f t="shared" si="6"/>
        <v>4.1271374598273597E-2</v>
      </c>
      <c r="V38" s="253">
        <f>VLOOKUP(A38,'Bloom Yields live'!AH268:AI495,2,TRUE)/100</f>
        <v>7.7400000000000004E-3</v>
      </c>
      <c r="W38" s="363">
        <f t="shared" si="7"/>
        <v>-2.8999999999999512E-5</v>
      </c>
      <c r="X38" s="216"/>
      <c r="AH38" s="149"/>
      <c r="AI38" s="149"/>
      <c r="AM38" s="107"/>
    </row>
    <row r="39" spans="1:39">
      <c r="A39" s="212">
        <v>42886</v>
      </c>
      <c r="B39" s="216"/>
      <c r="C39" s="258">
        <v>1759</v>
      </c>
      <c r="D39" s="258">
        <v>6763.6955357310699</v>
      </c>
      <c r="E39" s="259">
        <v>4.9482921610736804E-3</v>
      </c>
      <c r="F39" s="361">
        <v>7.6348773294354105E-2</v>
      </c>
      <c r="G39" s="361">
        <v>8.1297065455427781E-2</v>
      </c>
      <c r="H39" s="361">
        <v>4.88797164928641E-2</v>
      </c>
      <c r="I39" s="264">
        <f>VLOOKUP(A39,'Bloom Yields live'!F269:G496,2,TRUE)/100</f>
        <v>3.2799999999999999E-3</v>
      </c>
      <c r="J39" s="362">
        <f t="shared" si="2"/>
        <v>7.8017065455427775E-2</v>
      </c>
      <c r="K39" s="362">
        <f t="shared" si="3"/>
        <v>5.0548008653937784E-2</v>
      </c>
      <c r="L39" s="216"/>
      <c r="M39" s="258">
        <v>45</v>
      </c>
      <c r="N39" s="258">
        <v>9021.6872093400707</v>
      </c>
      <c r="O39" s="259">
        <v>6.4330000000000003E-3</v>
      </c>
      <c r="P39" s="259">
        <v>6.4687745640147898E-2</v>
      </c>
      <c r="Q39" s="259">
        <v>7.1120745640147892E-2</v>
      </c>
      <c r="R39" s="259">
        <v>3.6804106232896303E-2</v>
      </c>
      <c r="S39" s="264">
        <f t="shared" si="4"/>
        <v>3.2799999999999999E-3</v>
      </c>
      <c r="T39" s="264">
        <f t="shared" si="5"/>
        <v>6.7840745640147887E-2</v>
      </c>
      <c r="U39" s="264">
        <f t="shared" si="6"/>
        <v>3.9957106232896306E-2</v>
      </c>
      <c r="V39" s="253">
        <f>VLOOKUP(A39,'Bloom Yields live'!AH269:AI496,2,TRUE)/100</f>
        <v>6.8100000000000001E-3</v>
      </c>
      <c r="W39" s="363">
        <f t="shared" si="7"/>
        <v>3.7699999999999973E-4</v>
      </c>
      <c r="X39" s="216"/>
      <c r="AH39" s="149"/>
      <c r="AI39" s="149"/>
      <c r="AM39" s="107"/>
    </row>
    <row r="40" spans="1:39">
      <c r="A40" s="212">
        <v>42916</v>
      </c>
      <c r="B40" s="216"/>
      <c r="C40" s="258">
        <v>1683</v>
      </c>
      <c r="D40" s="258">
        <v>6696.6473533770004</v>
      </c>
      <c r="E40" s="259">
        <v>6.3830357095128699E-3</v>
      </c>
      <c r="F40" s="361">
        <v>7.6936761607200296E-2</v>
      </c>
      <c r="G40" s="361">
        <v>8.3319797316713171E-2</v>
      </c>
      <c r="H40" s="361">
        <v>4.8349224314927199E-2</v>
      </c>
      <c r="I40" s="264">
        <f>VLOOKUP(A40,'Bloom Yields live'!F270:G497,2,TRUE)/100</f>
        <v>4.6500000000000005E-3</v>
      </c>
      <c r="J40" s="362">
        <f t="shared" si="2"/>
        <v>7.8669797316713169E-2</v>
      </c>
      <c r="K40" s="362">
        <f t="shared" si="3"/>
        <v>5.0082260024440065E-2</v>
      </c>
      <c r="L40" s="216"/>
      <c r="M40" s="258">
        <v>45</v>
      </c>
      <c r="N40" s="258">
        <v>8696.9875866091807</v>
      </c>
      <c r="O40" s="259">
        <v>8.0490000000000006E-3</v>
      </c>
      <c r="P40" s="259">
        <v>6.5223599955705494E-2</v>
      </c>
      <c r="Q40" s="259">
        <v>7.3272599955705495E-2</v>
      </c>
      <c r="R40" s="259">
        <v>3.6572361535937098E-2</v>
      </c>
      <c r="S40" s="264">
        <f t="shared" si="4"/>
        <v>4.6500000000000005E-3</v>
      </c>
      <c r="T40" s="264">
        <f t="shared" si="5"/>
        <v>6.8622599955705493E-2</v>
      </c>
      <c r="U40" s="264">
        <f t="shared" si="6"/>
        <v>3.9971361535937097E-2</v>
      </c>
      <c r="V40" s="253">
        <f>VLOOKUP(A40,'Bloom Yields live'!AH270:AI497,2,TRUE)/100</f>
        <v>7.9500000000000005E-3</v>
      </c>
      <c r="W40" s="363">
        <f t="shared" si="7"/>
        <v>-9.900000000000013E-5</v>
      </c>
      <c r="X40" s="216"/>
      <c r="AH40" s="149"/>
      <c r="AI40" s="149"/>
      <c r="AM40" s="107"/>
    </row>
    <row r="41" spans="1:39">
      <c r="A41" s="212">
        <v>42947</v>
      </c>
      <c r="B41" s="216"/>
      <c r="C41" s="258">
        <v>1748</v>
      </c>
      <c r="D41" s="258">
        <v>6714.4374567840396</v>
      </c>
      <c r="E41" s="259">
        <v>6.6350911093765296E-3</v>
      </c>
      <c r="F41" s="361">
        <v>7.5978021976032095E-2</v>
      </c>
      <c r="G41" s="361">
        <v>8.2613113085408627E-2</v>
      </c>
      <c r="H41" s="361">
        <v>4.9824605850267399E-2</v>
      </c>
      <c r="I41" s="264">
        <f>VLOOKUP(A41,'Bloom Yields live'!F271:G498,2,TRUE)/100</f>
        <v>5.4000000000000003E-3</v>
      </c>
      <c r="J41" s="362">
        <f t="shared" si="2"/>
        <v>7.7213113085408625E-2</v>
      </c>
      <c r="K41" s="362">
        <f t="shared" si="3"/>
        <v>5.1059696959643928E-2</v>
      </c>
      <c r="L41" s="216"/>
      <c r="M41" s="258">
        <v>45</v>
      </c>
      <c r="N41" s="258">
        <v>9040.2771605949092</v>
      </c>
      <c r="O41" s="259">
        <v>8.2620000000000002E-3</v>
      </c>
      <c r="P41" s="259">
        <v>6.3123343603654694E-2</v>
      </c>
      <c r="Q41" s="259">
        <v>7.13853436036547E-2</v>
      </c>
      <c r="R41" s="259">
        <v>3.7142773956533599E-2</v>
      </c>
      <c r="S41" s="264">
        <f t="shared" si="4"/>
        <v>5.4000000000000003E-3</v>
      </c>
      <c r="T41" s="264">
        <f t="shared" si="5"/>
        <v>6.5985343603654698E-2</v>
      </c>
      <c r="U41" s="264">
        <f t="shared" si="6"/>
        <v>4.0004773956533596E-2</v>
      </c>
      <c r="V41" s="253">
        <f>VLOOKUP(A41,'Bloom Yields live'!AH271:AI498,2,TRUE)/100</f>
        <v>8.1599999999999989E-3</v>
      </c>
      <c r="W41" s="363">
        <f t="shared" si="7"/>
        <v>-1.020000000000014E-4</v>
      </c>
      <c r="X41" s="216"/>
      <c r="AH41" s="149"/>
      <c r="AI41" s="149"/>
      <c r="AM41" s="107"/>
    </row>
    <row r="42" spans="1:39">
      <c r="A42" s="212">
        <v>42978</v>
      </c>
      <c r="B42" s="216"/>
      <c r="C42" s="258">
        <v>1752</v>
      </c>
      <c r="D42" s="258">
        <v>6684.7765503399496</v>
      </c>
      <c r="E42" s="259">
        <v>5.0329973654758596E-3</v>
      </c>
      <c r="F42" s="361">
        <v>7.7379582600915695E-2</v>
      </c>
      <c r="G42" s="361">
        <v>8.241257996639155E-2</v>
      </c>
      <c r="H42" s="361">
        <v>5.25178861122765E-2</v>
      </c>
      <c r="I42" s="264">
        <f>VLOOKUP(A42,'Bloom Yields live'!F272:G499,2,TRUE)/100</f>
        <v>3.7799999999999999E-3</v>
      </c>
      <c r="J42" s="362">
        <f t="shared" si="2"/>
        <v>7.8632579966391544E-2</v>
      </c>
      <c r="K42" s="362">
        <f t="shared" si="3"/>
        <v>5.3770883477752357E-2</v>
      </c>
      <c r="L42" s="216"/>
      <c r="M42" s="258">
        <v>45</v>
      </c>
      <c r="N42" s="258">
        <v>8842.3651051868401</v>
      </c>
      <c r="O42" s="259">
        <v>6.6670000000000002E-3</v>
      </c>
      <c r="P42" s="259">
        <v>6.9235262711720702E-2</v>
      </c>
      <c r="Q42" s="259">
        <v>7.5902262711720708E-2</v>
      </c>
      <c r="R42" s="259">
        <v>4.32560228281198E-2</v>
      </c>
      <c r="S42" s="264">
        <f t="shared" si="4"/>
        <v>3.7799999999999999E-3</v>
      </c>
      <c r="T42" s="264">
        <f t="shared" si="5"/>
        <v>7.2122262711720703E-2</v>
      </c>
      <c r="U42" s="264">
        <f t="shared" si="6"/>
        <v>4.6143022828119801E-2</v>
      </c>
      <c r="V42" s="253">
        <f>VLOOKUP(A42,'Bloom Yields live'!AH272:AI499,2,TRUE)/100</f>
        <v>7.0199999999999993E-3</v>
      </c>
      <c r="W42" s="363">
        <f t="shared" si="7"/>
        <v>3.5299999999999915E-4</v>
      </c>
      <c r="X42" s="216"/>
      <c r="AH42" s="149"/>
      <c r="AI42" s="149"/>
      <c r="AM42" s="107"/>
    </row>
    <row r="43" spans="1:39">
      <c r="A43" s="212">
        <v>43007</v>
      </c>
      <c r="B43" s="216"/>
      <c r="C43" s="258">
        <v>1751</v>
      </c>
      <c r="D43" s="258">
        <v>6875.4882825021296</v>
      </c>
      <c r="E43" s="259">
        <v>5.9734027281178803E-3</v>
      </c>
      <c r="F43" s="361">
        <v>7.5878892276265403E-2</v>
      </c>
      <c r="G43" s="361">
        <v>8.1852295004383277E-2</v>
      </c>
      <c r="H43" s="361">
        <v>5.0360230257744401E-2</v>
      </c>
      <c r="I43" s="264">
        <f>VLOOKUP(A43,'Bloom Yields live'!F273:G500,2,TRUE)/100</f>
        <v>4.62E-3</v>
      </c>
      <c r="J43" s="362">
        <f t="shared" si="2"/>
        <v>7.7232295004383278E-2</v>
      </c>
      <c r="K43" s="362">
        <f t="shared" si="3"/>
        <v>5.1713632985862283E-2</v>
      </c>
      <c r="L43" s="216"/>
      <c r="M43" s="258">
        <v>44</v>
      </c>
      <c r="N43" s="258">
        <v>9266.1790207770591</v>
      </c>
      <c r="O43" s="259">
        <v>7.332E-3</v>
      </c>
      <c r="P43" s="259">
        <v>6.8515033325478397E-2</v>
      </c>
      <c r="Q43" s="259">
        <v>7.5847033325478402E-2</v>
      </c>
      <c r="R43" s="259">
        <v>4.2147056264450297E-2</v>
      </c>
      <c r="S43" s="264">
        <f t="shared" si="4"/>
        <v>4.62E-3</v>
      </c>
      <c r="T43" s="264">
        <f t="shared" si="5"/>
        <v>7.1227033325478403E-2</v>
      </c>
      <c r="U43" s="264">
        <f t="shared" si="6"/>
        <v>4.4859056264450296E-2</v>
      </c>
      <c r="V43" s="253">
        <f>VLOOKUP(A43,'Bloom Yields live'!AH273:AI500,2,TRUE)/100</f>
        <v>7.26E-3</v>
      </c>
      <c r="W43" s="363">
        <f t="shared" si="7"/>
        <v>-7.2000000000000015E-5</v>
      </c>
      <c r="X43" s="216"/>
      <c r="AH43" s="149"/>
      <c r="AI43" s="149"/>
      <c r="AM43" s="107"/>
    </row>
    <row r="44" spans="1:39">
      <c r="A44" s="212">
        <v>43039</v>
      </c>
      <c r="B44" s="216"/>
      <c r="C44" s="258">
        <v>1748</v>
      </c>
      <c r="D44" s="258">
        <v>7008.2177491268103</v>
      </c>
      <c r="E44" s="259">
        <v>5.30792731882135E-3</v>
      </c>
      <c r="F44" s="361">
        <v>7.6015296416867606E-2</v>
      </c>
      <c r="G44" s="361">
        <v>8.1323223735688954E-2</v>
      </c>
      <c r="H44" s="361">
        <v>5.3045426909370599E-2</v>
      </c>
      <c r="I44" s="264">
        <f>VLOOKUP(A44,'Bloom Yields live'!F274:G501,2,TRUE)/100</f>
        <v>3.82E-3</v>
      </c>
      <c r="J44" s="362">
        <f t="shared" si="2"/>
        <v>7.750322373568895E-2</v>
      </c>
      <c r="K44" s="362">
        <f t="shared" si="3"/>
        <v>5.4533354228191951E-2</v>
      </c>
      <c r="L44" s="216"/>
      <c r="M44" s="258">
        <v>44</v>
      </c>
      <c r="N44" s="258">
        <v>9477.9801575198908</v>
      </c>
      <c r="O44" s="259">
        <v>6.0809999999999996E-3</v>
      </c>
      <c r="P44" s="259">
        <v>6.9691044875937594E-2</v>
      </c>
      <c r="Q44" s="259">
        <v>7.5772044875937597E-2</v>
      </c>
      <c r="R44" s="259">
        <v>4.5648336980299797E-2</v>
      </c>
      <c r="S44" s="264">
        <f t="shared" si="4"/>
        <v>3.82E-3</v>
      </c>
      <c r="T44" s="264">
        <f t="shared" si="5"/>
        <v>7.1952044875937593E-2</v>
      </c>
      <c r="U44" s="264">
        <f t="shared" si="6"/>
        <v>4.7909336980299796E-2</v>
      </c>
      <c r="V44" s="253">
        <f>VLOOKUP(A44,'Bloom Yields live'!AH274:AI501,2,TRUE)/100</f>
        <v>6.3299999999999997E-3</v>
      </c>
      <c r="W44" s="363">
        <f t="shared" si="7"/>
        <v>2.4900000000000009E-4</v>
      </c>
      <c r="X44" s="216"/>
      <c r="AH44" s="149"/>
      <c r="AI44" s="149"/>
      <c r="AM44" s="107"/>
    </row>
    <row r="45" spans="1:39">
      <c r="A45" s="212">
        <v>43069</v>
      </c>
      <c r="B45" s="216"/>
      <c r="C45" s="258">
        <v>1751</v>
      </c>
      <c r="D45" s="258">
        <v>6865.9758565581196</v>
      </c>
      <c r="E45" s="259">
        <v>5.0489365300117701E-3</v>
      </c>
      <c r="F45" s="361">
        <v>7.7918766119122199E-2</v>
      </c>
      <c r="G45" s="361">
        <v>8.2967702649133973E-2</v>
      </c>
      <c r="H45" s="361">
        <v>5.3736819724497897E-2</v>
      </c>
      <c r="I45" s="264">
        <f>VLOOKUP(A45,'Bloom Yields live'!F275:G502,2,TRUE)/100</f>
        <v>3.5899999999999999E-3</v>
      </c>
      <c r="J45" s="362">
        <f t="shared" si="2"/>
        <v>7.9377702649133977E-2</v>
      </c>
      <c r="K45" s="362">
        <f t="shared" si="3"/>
        <v>5.5195756254509669E-2</v>
      </c>
      <c r="L45" s="216"/>
      <c r="M45" s="258">
        <v>44</v>
      </c>
      <c r="N45" s="258">
        <v>9016.0146580630699</v>
      </c>
      <c r="O45" s="259">
        <v>5.7120000000000001E-3</v>
      </c>
      <c r="P45" s="259">
        <v>7.4465022243420498E-2</v>
      </c>
      <c r="Q45" s="259">
        <v>8.0177022243420493E-2</v>
      </c>
      <c r="R45" s="259">
        <v>4.8893559029119397E-2</v>
      </c>
      <c r="S45" s="264">
        <f t="shared" si="4"/>
        <v>3.5899999999999999E-3</v>
      </c>
      <c r="T45" s="264">
        <f t="shared" si="5"/>
        <v>7.6587022243420497E-2</v>
      </c>
      <c r="U45" s="264">
        <f t="shared" si="6"/>
        <v>5.1015559029119396E-2</v>
      </c>
      <c r="V45" s="253">
        <f>VLOOKUP(A45,'Bloom Yields live'!AH275:AI502,2,TRUE)/100</f>
        <v>5.8199999999999997E-3</v>
      </c>
      <c r="W45" s="363">
        <f t="shared" si="7"/>
        <v>1.0799999999999959E-4</v>
      </c>
      <c r="X45" s="216"/>
      <c r="Y45" s="233"/>
      <c r="Z45" s="233"/>
      <c r="AA45" s="233"/>
      <c r="AB45" s="233"/>
      <c r="AC45" s="233"/>
      <c r="AD45" s="233"/>
      <c r="AE45" s="233"/>
      <c r="AF45" s="233"/>
      <c r="AG45" s="233"/>
      <c r="AH45" s="234"/>
      <c r="AI45" s="234"/>
      <c r="AM45" s="107"/>
    </row>
    <row r="46" spans="1:39">
      <c r="A46" s="212">
        <v>43098</v>
      </c>
      <c r="B46" s="216"/>
      <c r="C46" s="258">
        <v>1731</v>
      </c>
      <c r="D46" s="258">
        <v>6997.8626118997099</v>
      </c>
      <c r="E46" s="259">
        <v>5.7877022266032002E-3</v>
      </c>
      <c r="F46" s="361">
        <v>7.5706602308555498E-2</v>
      </c>
      <c r="G46" s="361">
        <v>8.1494304535158699E-2</v>
      </c>
      <c r="H46" s="361">
        <v>5.0851470145460702E-2</v>
      </c>
      <c r="I46" s="264">
        <f>VLOOKUP(A46,'Bloom Yields live'!F276:G503,2,TRUE)/100</f>
        <v>4.2300000000000003E-3</v>
      </c>
      <c r="J46" s="362">
        <f t="shared" si="2"/>
        <v>7.7264304535158701E-2</v>
      </c>
      <c r="K46" s="362">
        <f t="shared" si="3"/>
        <v>5.2409172372063904E-2</v>
      </c>
      <c r="L46" s="216"/>
      <c r="M46" s="258">
        <v>44</v>
      </c>
      <c r="N46" s="258">
        <v>8937.1225953410194</v>
      </c>
      <c r="O46" s="259">
        <v>6.4209999999999996E-3</v>
      </c>
      <c r="P46" s="259">
        <v>7.1433790415359494E-2</v>
      </c>
      <c r="Q46" s="259">
        <v>7.785479041535949E-2</v>
      </c>
      <c r="R46" s="259">
        <v>4.5866030469681601E-2</v>
      </c>
      <c r="S46" s="264">
        <f t="shared" si="4"/>
        <v>4.2300000000000003E-3</v>
      </c>
      <c r="T46" s="264">
        <f t="shared" si="5"/>
        <v>7.3624790415359492E-2</v>
      </c>
      <c r="U46" s="264">
        <f t="shared" si="6"/>
        <v>4.80570304696816E-2</v>
      </c>
      <c r="V46" s="253">
        <f>VLOOKUP(A46,'Bloom Yields live'!AH276:AI503,2,TRUE)/100</f>
        <v>6.2500000000000003E-3</v>
      </c>
      <c r="W46" s="363">
        <f t="shared" si="7"/>
        <v>-1.7099999999999928E-4</v>
      </c>
      <c r="X46" s="216"/>
      <c r="Y46" s="233"/>
      <c r="Z46" s="233"/>
      <c r="AA46" s="233"/>
      <c r="AB46" s="233"/>
      <c r="AC46" s="233"/>
      <c r="AD46" s="233"/>
      <c r="AE46" s="233"/>
      <c r="AF46" s="233"/>
      <c r="AG46" s="233"/>
      <c r="AH46" s="234"/>
      <c r="AI46" s="234"/>
      <c r="AM46" s="107"/>
    </row>
    <row r="47" spans="1:39">
      <c r="A47" s="212">
        <v>43131</v>
      </c>
      <c r="B47" s="216"/>
      <c r="C47" s="258">
        <v>1713</v>
      </c>
      <c r="D47" s="258">
        <v>7180.3520421746498</v>
      </c>
      <c r="E47" s="259">
        <v>8.0849662977175493E-3</v>
      </c>
      <c r="F47" s="361">
        <v>7.3829737178271904E-2</v>
      </c>
      <c r="G47" s="361">
        <v>8.1914703475989448E-2</v>
      </c>
      <c r="H47" s="361">
        <v>5.11319486866538E-2</v>
      </c>
      <c r="I47" s="264">
        <f>VLOOKUP(A47,'Bloom Yields live'!F277:G504,2,TRUE)/100</f>
        <v>6.2599999999999999E-3</v>
      </c>
      <c r="J47" s="362">
        <f t="shared" si="2"/>
        <v>7.5654703475989446E-2</v>
      </c>
      <c r="K47" s="362">
        <f t="shared" si="3"/>
        <v>5.2956914984371349E-2</v>
      </c>
      <c r="L47" s="216"/>
      <c r="M47" s="258">
        <v>44</v>
      </c>
      <c r="N47" s="258">
        <v>8995.7289744052905</v>
      </c>
      <c r="O47" s="259">
        <v>8.4799999999999997E-3</v>
      </c>
      <c r="P47" s="259">
        <v>7.3681138040440297E-2</v>
      </c>
      <c r="Q47" s="259">
        <v>8.2161138040440299E-2</v>
      </c>
      <c r="R47" s="259">
        <v>4.9652015809120202E-2</v>
      </c>
      <c r="S47" s="264">
        <f t="shared" si="4"/>
        <v>6.2599999999999999E-3</v>
      </c>
      <c r="T47" s="264">
        <f t="shared" si="5"/>
        <v>7.5901138040440297E-2</v>
      </c>
      <c r="U47" s="264">
        <f t="shared" si="6"/>
        <v>5.1872015809120202E-2</v>
      </c>
      <c r="V47" s="253">
        <f>VLOOKUP(A47,'Bloom Yields live'!AH277:AI504,2,TRUE)/100</f>
        <v>7.6800000000000002E-3</v>
      </c>
      <c r="W47" s="363">
        <f t="shared" si="7"/>
        <v>-7.999999999999995E-4</v>
      </c>
      <c r="X47" s="216"/>
      <c r="Y47" s="233"/>
      <c r="Z47" s="233"/>
      <c r="AA47" s="233"/>
      <c r="AB47" s="233"/>
      <c r="AC47" s="233"/>
      <c r="AD47" s="233"/>
      <c r="AE47" s="233"/>
      <c r="AF47" s="233"/>
      <c r="AG47" s="233"/>
      <c r="AH47" s="234"/>
      <c r="AI47" s="234"/>
      <c r="AM47" s="107"/>
    </row>
    <row r="48" spans="1:39">
      <c r="A48" s="212">
        <v>43159</v>
      </c>
      <c r="B48" s="216"/>
      <c r="C48" s="258">
        <v>1677</v>
      </c>
      <c r="D48" s="258">
        <v>7016.5437444892204</v>
      </c>
      <c r="E48" s="259">
        <v>7.8641779295719905E-3</v>
      </c>
      <c r="F48" s="361">
        <v>7.9174677534583404E-2</v>
      </c>
      <c r="G48" s="361">
        <v>8.7038855464155393E-2</v>
      </c>
      <c r="H48" s="361">
        <v>5.3617420842939703E-2</v>
      </c>
      <c r="I48" s="264">
        <f>VLOOKUP(A48,'Bloom Yields live'!F278:G505,2,TRUE)/100</f>
        <v>6.5000000000000006E-3</v>
      </c>
      <c r="J48" s="362">
        <f t="shared" si="2"/>
        <v>8.0538855464155387E-2</v>
      </c>
      <c r="K48" s="362">
        <f t="shared" si="3"/>
        <v>5.4981598772511693E-2</v>
      </c>
      <c r="L48" s="216"/>
      <c r="M48" s="258">
        <v>45</v>
      </c>
      <c r="N48" s="258">
        <v>8501.1648497485403</v>
      </c>
      <c r="O48" s="259">
        <v>9.4500000000000105E-3</v>
      </c>
      <c r="P48" s="259">
        <v>7.68683779093432E-2</v>
      </c>
      <c r="Q48" s="259">
        <v>8.6318377909343214E-2</v>
      </c>
      <c r="R48" s="259">
        <v>5.1040410009387097E-2</v>
      </c>
      <c r="S48" s="264">
        <f t="shared" si="4"/>
        <v>6.5000000000000006E-3</v>
      </c>
      <c r="T48" s="264">
        <f t="shared" si="5"/>
        <v>7.9818377909343208E-2</v>
      </c>
      <c r="U48" s="264">
        <f t="shared" si="6"/>
        <v>5.3990410009387105E-2</v>
      </c>
      <c r="V48" s="253">
        <f>VLOOKUP(A48,'Bloom Yields live'!AH278:AI505,2,TRUE)/100</f>
        <v>9.4500000000000001E-3</v>
      </c>
      <c r="W48" s="363">
        <f t="shared" si="7"/>
        <v>0</v>
      </c>
      <c r="X48" s="216"/>
      <c r="Y48" s="233"/>
      <c r="Z48" s="233"/>
      <c r="AA48" s="233"/>
      <c r="AB48" s="233"/>
      <c r="AC48" s="233"/>
      <c r="AD48" s="233"/>
      <c r="AE48" s="233"/>
      <c r="AF48" s="233"/>
      <c r="AG48" s="233"/>
      <c r="AH48" s="234"/>
      <c r="AI48" s="234"/>
      <c r="AM48" s="107"/>
    </row>
    <row r="49" spans="1:39">
      <c r="A49" s="371">
        <v>43188</v>
      </c>
      <c r="B49" s="216"/>
      <c r="C49" s="258">
        <v>1685</v>
      </c>
      <c r="D49" s="258">
        <v>6959.8276858045101</v>
      </c>
      <c r="E49" s="259">
        <v>6.1420437943972101E-3</v>
      </c>
      <c r="F49" s="361">
        <v>8.2266074587648799E-2</v>
      </c>
      <c r="G49" s="361">
        <v>8.8408118382046014E-2</v>
      </c>
      <c r="H49" s="361">
        <v>5.3594358345059802E-2</v>
      </c>
      <c r="I49" s="264">
        <f>VLOOKUP(A49,'Bloom Yields live'!F279:G506,2,TRUE)/100</f>
        <v>5.2399999999999999E-3</v>
      </c>
      <c r="J49" s="362">
        <f t="shared" si="2"/>
        <v>8.3168118382046019E-2</v>
      </c>
      <c r="K49" s="362">
        <f t="shared" si="3"/>
        <v>5.4496402139457015E-2</v>
      </c>
      <c r="L49" s="216"/>
      <c r="M49" s="258">
        <v>45</v>
      </c>
      <c r="N49" s="258">
        <v>8342.4899472548896</v>
      </c>
      <c r="O49" s="259">
        <v>7.62E-3</v>
      </c>
      <c r="P49" s="259">
        <v>8.2219411306769699E-2</v>
      </c>
      <c r="Q49" s="259">
        <v>8.9839411306769701E-2</v>
      </c>
      <c r="R49" s="259">
        <v>5.3244157456420901E-2</v>
      </c>
      <c r="S49" s="264">
        <f t="shared" si="4"/>
        <v>5.2399999999999999E-3</v>
      </c>
      <c r="T49" s="264">
        <f t="shared" si="5"/>
        <v>8.4599411306769706E-2</v>
      </c>
      <c r="U49" s="264">
        <f t="shared" si="6"/>
        <v>5.5624157456420902E-2</v>
      </c>
      <c r="V49" s="253">
        <f>VLOOKUP(A49,'Bloom Yields live'!AH279:AI506,2,TRUE)/100</f>
        <v>8.1100000000000009E-3</v>
      </c>
      <c r="W49" s="363">
        <f t="shared" si="7"/>
        <v>4.9000000000000085E-4</v>
      </c>
      <c r="X49" s="216"/>
      <c r="Y49" s="233"/>
      <c r="Z49" s="233"/>
      <c r="AA49" s="233"/>
      <c r="AB49" s="233"/>
      <c r="AC49" s="233"/>
      <c r="AD49" s="233"/>
      <c r="AE49" s="233"/>
      <c r="AF49" s="233"/>
      <c r="AG49" s="233"/>
      <c r="AH49" s="234"/>
      <c r="AI49" s="234"/>
      <c r="AM49" s="107"/>
    </row>
    <row r="50" spans="1:39">
      <c r="A50" s="371">
        <v>43220</v>
      </c>
      <c r="B50" s="216"/>
      <c r="C50" s="258">
        <v>1727</v>
      </c>
      <c r="D50" s="258">
        <v>7113.6680229680896</v>
      </c>
      <c r="E50" s="259">
        <v>6.8493228148131698E-3</v>
      </c>
      <c r="F50" s="361">
        <v>7.9725250418385601E-2</v>
      </c>
      <c r="G50" s="361">
        <v>8.6574573233198768E-2</v>
      </c>
      <c r="H50" s="361">
        <v>5.1143114755006699E-2</v>
      </c>
      <c r="I50" s="264">
        <f>VLOOKUP(A50,'Bloom Yields live'!F280:G507,2,TRUE)/100</f>
        <v>5.6899999999999997E-3</v>
      </c>
      <c r="J50" s="362">
        <f t="shared" si="2"/>
        <v>8.0884573233198767E-2</v>
      </c>
      <c r="K50" s="362">
        <f t="shared" si="3"/>
        <v>5.2302437569819872E-2</v>
      </c>
      <c r="L50" s="216"/>
      <c r="M50" s="258">
        <v>45</v>
      </c>
      <c r="N50" s="258">
        <v>8209.2315008513506</v>
      </c>
      <c r="O50" s="259">
        <v>8.2400000000000095E-3</v>
      </c>
      <c r="P50" s="259">
        <v>8.2356254217834296E-2</v>
      </c>
      <c r="Q50" s="259">
        <v>9.0596254217834307E-2</v>
      </c>
      <c r="R50" s="259">
        <v>5.3048178946545697E-2</v>
      </c>
      <c r="S50" s="264">
        <f t="shared" si="4"/>
        <v>5.6899999999999997E-3</v>
      </c>
      <c r="T50" s="264">
        <f t="shared" si="5"/>
        <v>8.4906254217834307E-2</v>
      </c>
      <c r="U50" s="264">
        <f t="shared" si="6"/>
        <v>5.5598178946545708E-2</v>
      </c>
      <c r="V50" s="253">
        <f>VLOOKUP(A50,'Bloom Yields live'!AH280:AI507,2,TRUE)/100</f>
        <v>8.2100000000000003E-3</v>
      </c>
      <c r="W50" s="363">
        <f t="shared" si="7"/>
        <v>-3.0000000000009186E-5</v>
      </c>
      <c r="X50" s="216"/>
      <c r="Y50" s="233"/>
      <c r="Z50" s="233"/>
      <c r="AA50" s="233"/>
      <c r="AB50" s="233"/>
      <c r="AC50" s="233"/>
      <c r="AD50" s="233"/>
      <c r="AE50" s="233"/>
      <c r="AF50" s="233"/>
      <c r="AG50" s="233"/>
      <c r="AH50" s="234"/>
      <c r="AI50" s="234"/>
      <c r="AM50" s="107"/>
    </row>
    <row r="51" spans="1:39">
      <c r="A51" s="212">
        <v>43251</v>
      </c>
      <c r="B51" s="216"/>
      <c r="C51" s="258">
        <v>1722</v>
      </c>
      <c r="D51" s="258">
        <v>6996</v>
      </c>
      <c r="E51" s="259">
        <v>5.1999999999999998E-3</v>
      </c>
      <c r="F51" s="361">
        <v>8.3099999999999993E-2</v>
      </c>
      <c r="G51" s="361">
        <v>8.8300000000000003E-2</v>
      </c>
      <c r="H51" s="361">
        <v>5.0200000000000002E-2</v>
      </c>
      <c r="I51" s="264">
        <f>VLOOKUP(A51,'Bloom Yields live'!F281:G508,2,TRUE)/100</f>
        <v>4.0300000000000006E-3</v>
      </c>
      <c r="J51" s="362">
        <f t="shared" ref="J51:J56" si="8">G51-I51</f>
        <v>8.4269999999999998E-2</v>
      </c>
      <c r="K51" s="362">
        <f t="shared" si="3"/>
        <v>5.1369999999999999E-2</v>
      </c>
      <c r="L51" s="216"/>
      <c r="M51" s="258">
        <v>44</v>
      </c>
      <c r="N51" s="258">
        <v>8022.5480916004899</v>
      </c>
      <c r="O51" s="259">
        <v>7.4700000000000001E-3</v>
      </c>
      <c r="P51" s="259">
        <v>8.4527546721301999E-2</v>
      </c>
      <c r="Q51" s="259">
        <v>9.1997546721302004E-2</v>
      </c>
      <c r="R51" s="259">
        <v>5.0353261765665E-2</v>
      </c>
      <c r="S51" s="264">
        <f t="shared" si="4"/>
        <v>4.0300000000000006E-3</v>
      </c>
      <c r="T51" s="264">
        <f t="shared" si="5"/>
        <v>8.7967546721301998E-2</v>
      </c>
      <c r="U51" s="264">
        <f t="shared" si="6"/>
        <v>5.3793261765664999E-2</v>
      </c>
      <c r="V51" s="253">
        <f>VLOOKUP(A51,'Bloom Yields live'!AH281:AI508,2,TRUE)/100</f>
        <v>7.6100000000000004E-3</v>
      </c>
      <c r="W51" s="363">
        <f t="shared" si="7"/>
        <v>1.4000000000000037E-4</v>
      </c>
      <c r="X51" s="216"/>
      <c r="Y51" s="233"/>
      <c r="Z51" s="233"/>
      <c r="AA51" s="233"/>
      <c r="AB51" s="233"/>
      <c r="AC51" s="233"/>
      <c r="AD51" s="233"/>
      <c r="AE51" s="233"/>
      <c r="AF51" s="233"/>
      <c r="AG51" s="233"/>
      <c r="AH51" s="234"/>
      <c r="AI51" s="234"/>
      <c r="AM51" s="107"/>
    </row>
    <row r="52" spans="1:39">
      <c r="A52" s="212">
        <v>43280</v>
      </c>
      <c r="B52" s="216"/>
      <c r="C52" s="258">
        <v>1707</v>
      </c>
      <c r="D52" s="258">
        <v>7037</v>
      </c>
      <c r="E52" s="259">
        <v>4.7999999999999996E-3</v>
      </c>
      <c r="F52" s="361">
        <v>8.3299999999999999E-2</v>
      </c>
      <c r="G52" s="361">
        <v>8.7999999999999995E-2</v>
      </c>
      <c r="H52" s="361">
        <v>4.9799999999999997E-2</v>
      </c>
      <c r="I52" s="264">
        <f>VLOOKUP(A52,'Bloom Yields live'!F282:G509,2,TRUE)/100</f>
        <v>3.0000000000000001E-3</v>
      </c>
      <c r="J52" s="362">
        <f t="shared" si="8"/>
        <v>8.4999999999999992E-2</v>
      </c>
      <c r="K52" s="362">
        <f t="shared" si="3"/>
        <v>5.1599999999999993E-2</v>
      </c>
      <c r="L52" s="216"/>
      <c r="M52" s="258">
        <v>44</v>
      </c>
      <c r="N52" s="258">
        <v>8153.12056073851</v>
      </c>
      <c r="O52" s="259">
        <v>6.96E-3</v>
      </c>
      <c r="P52" s="259">
        <v>8.3454518053801802E-2</v>
      </c>
      <c r="Q52" s="259">
        <v>9.0414518053801796E-2</v>
      </c>
      <c r="R52" s="259">
        <v>4.9728410613802898E-2</v>
      </c>
      <c r="S52" s="264">
        <f t="shared" si="4"/>
        <v>3.0000000000000001E-3</v>
      </c>
      <c r="T52" s="264">
        <f t="shared" si="5"/>
        <v>8.7414518053801793E-2</v>
      </c>
      <c r="U52" s="264">
        <f t="shared" si="6"/>
        <v>5.3688410613802896E-2</v>
      </c>
      <c r="V52" s="253">
        <f>VLOOKUP(A52,'Bloom Yields live'!AH282:AI509,2,TRUE)/100</f>
        <v>6.8600000000000006E-3</v>
      </c>
      <c r="W52" s="363">
        <f t="shared" si="7"/>
        <v>-9.9999999999999395E-5</v>
      </c>
      <c r="X52" s="216"/>
      <c r="Y52" s="233"/>
      <c r="Z52" s="233"/>
      <c r="AA52" s="233"/>
      <c r="AB52" s="233"/>
      <c r="AC52" s="233"/>
      <c r="AD52" s="233"/>
      <c r="AE52" s="233"/>
      <c r="AF52" s="233"/>
      <c r="AG52" s="233"/>
      <c r="AH52" s="234"/>
      <c r="AI52" s="234"/>
      <c r="AM52" s="107"/>
    </row>
    <row r="53" spans="1:39">
      <c r="A53" s="212">
        <v>43312</v>
      </c>
      <c r="B53" s="216"/>
      <c r="C53" s="258">
        <v>1709</v>
      </c>
      <c r="D53" s="258">
        <v>7252</v>
      </c>
      <c r="E53" s="259">
        <v>5.7000000000000002E-3</v>
      </c>
      <c r="F53" s="361">
        <v>8.3000000000000004E-2</v>
      </c>
      <c r="G53" s="361">
        <v>8.8800000000000004E-2</v>
      </c>
      <c r="H53" s="361">
        <v>4.9700000000000001E-2</v>
      </c>
      <c r="I53" s="264">
        <f>VLOOKUP(A53,'Bloom Yields live'!F283:G510,2,TRUE)/100</f>
        <v>4.0200000000000001E-3</v>
      </c>
      <c r="J53" s="362">
        <f t="shared" si="8"/>
        <v>8.4780000000000008E-2</v>
      </c>
      <c r="K53" s="362">
        <f t="shared" si="3"/>
        <v>5.1380000000000002E-2</v>
      </c>
      <c r="L53" s="216"/>
      <c r="M53" s="258">
        <v>44</v>
      </c>
      <c r="N53" s="258">
        <v>8398.4088431231503</v>
      </c>
      <c r="O53" s="259">
        <v>7.4200000000000004E-3</v>
      </c>
      <c r="P53" s="259">
        <v>8.0944402885362296E-2</v>
      </c>
      <c r="Q53" s="259">
        <v>8.8364402885362292E-2</v>
      </c>
      <c r="R53" s="259">
        <v>4.7725505549692099E-2</v>
      </c>
      <c r="S53" s="264">
        <f t="shared" si="4"/>
        <v>4.0200000000000001E-3</v>
      </c>
      <c r="T53" s="264">
        <f t="shared" si="5"/>
        <v>8.4344402885362296E-2</v>
      </c>
      <c r="U53" s="264">
        <f t="shared" si="6"/>
        <v>5.1125505549692099E-2</v>
      </c>
      <c r="V53" s="253">
        <f>VLOOKUP(A53,'Bloom Yields live'!AH283:AI510,2,TRUE)/100</f>
        <v>7.0399999999999994E-3</v>
      </c>
      <c r="W53" s="363">
        <f t="shared" si="7"/>
        <v>-3.80000000000001E-4</v>
      </c>
      <c r="X53" s="216"/>
      <c r="Y53" s="233"/>
      <c r="Z53" s="233"/>
      <c r="AA53" s="233"/>
      <c r="AB53" s="233"/>
      <c r="AC53" s="233"/>
      <c r="AD53" s="233"/>
      <c r="AE53" s="233"/>
      <c r="AF53" s="233"/>
      <c r="AG53" s="233"/>
      <c r="AH53" s="234"/>
      <c r="AI53" s="234"/>
      <c r="AM53" s="107"/>
    </row>
    <row r="54" spans="1:39">
      <c r="A54" s="212">
        <v>43343</v>
      </c>
      <c r="B54" s="216"/>
      <c r="C54" s="258">
        <v>1699</v>
      </c>
      <c r="D54" s="258">
        <v>7123</v>
      </c>
      <c r="E54" s="259">
        <v>4.8999999999999998E-3</v>
      </c>
      <c r="F54" s="361">
        <v>8.48E-2</v>
      </c>
      <c r="G54" s="361">
        <v>8.9700000000000002E-2</v>
      </c>
      <c r="H54" s="361">
        <v>5.0200000000000002E-2</v>
      </c>
      <c r="I54" s="264">
        <f>VLOOKUP(A54,'Bloom Yields live'!F284:G511,2,TRUE)/100</f>
        <v>3.2500000000000003E-3</v>
      </c>
      <c r="J54" s="362">
        <f t="shared" si="8"/>
        <v>8.6449999999999999E-2</v>
      </c>
      <c r="K54" s="362">
        <f t="shared" si="3"/>
        <v>5.185E-2</v>
      </c>
      <c r="L54" s="216"/>
      <c r="M54" s="258">
        <v>44</v>
      </c>
      <c r="N54" s="258">
        <v>7938.5782054543797</v>
      </c>
      <c r="O54" s="259">
        <v>7.0299999999999998E-3</v>
      </c>
      <c r="P54" s="259">
        <v>8.5193495348760098E-2</v>
      </c>
      <c r="Q54" s="259">
        <v>9.2223495348760093E-2</v>
      </c>
      <c r="R54" s="259">
        <v>5.0204062226729802E-2</v>
      </c>
      <c r="S54" s="264">
        <f t="shared" si="4"/>
        <v>3.2500000000000003E-3</v>
      </c>
      <c r="T54" s="264">
        <f t="shared" si="5"/>
        <v>8.897349534876009E-2</v>
      </c>
      <c r="U54" s="264">
        <f t="shared" si="6"/>
        <v>5.3984062226729801E-2</v>
      </c>
      <c r="V54" s="253">
        <f>VLOOKUP(A54,'Bloom Yields live'!AH284:AI511,2,TRUE)/100</f>
        <v>6.9699999999999996E-3</v>
      </c>
      <c r="W54" s="363">
        <f t="shared" si="7"/>
        <v>-6.0000000000000157E-5</v>
      </c>
      <c r="X54" s="216"/>
      <c r="Y54" s="233"/>
      <c r="Z54" s="233"/>
      <c r="AA54" s="233"/>
      <c r="AB54" s="233"/>
      <c r="AC54" s="233"/>
      <c r="AD54" s="233"/>
      <c r="AE54" s="233"/>
      <c r="AF54" s="233"/>
      <c r="AG54" s="233"/>
      <c r="AH54" s="234"/>
      <c r="AI54" s="234"/>
      <c r="AM54" s="107"/>
    </row>
    <row r="55" spans="1:39">
      <c r="A55" s="212">
        <v>43371</v>
      </c>
      <c r="B55" s="216"/>
      <c r="C55" s="258">
        <v>1696</v>
      </c>
      <c r="D55" s="258">
        <v>7110</v>
      </c>
      <c r="E55" s="259">
        <v>6.3E-3</v>
      </c>
      <c r="F55" s="361">
        <v>8.3500000000000005E-2</v>
      </c>
      <c r="G55" s="361">
        <v>8.9800000000000005E-2</v>
      </c>
      <c r="H55" s="361">
        <v>4.87E-2</v>
      </c>
      <c r="I55" s="264">
        <f>VLOOKUP(A55,'Bloom Yields live'!F285:G512,2,TRUE)/100</f>
        <v>4.6899999999999997E-3</v>
      </c>
      <c r="J55" s="362">
        <f t="shared" si="8"/>
        <v>8.5110000000000005E-2</v>
      </c>
      <c r="K55" s="362">
        <f t="shared" si="3"/>
        <v>5.0310000000000001E-2</v>
      </c>
      <c r="L55" s="216"/>
      <c r="M55" s="258">
        <v>43</v>
      </c>
      <c r="N55" s="258">
        <v>7844.1115030743404</v>
      </c>
      <c r="O55" s="259">
        <v>8.3199999999999993E-3</v>
      </c>
      <c r="P55" s="259">
        <v>8.4155414000180701E-2</v>
      </c>
      <c r="Q55" s="259">
        <v>9.2475414000180695E-2</v>
      </c>
      <c r="R55" s="259">
        <v>4.9220453530780597E-2</v>
      </c>
      <c r="S55" s="264">
        <f t="shared" si="4"/>
        <v>4.6899999999999997E-3</v>
      </c>
      <c r="T55" s="264">
        <f t="shared" si="5"/>
        <v>8.7785414000180695E-2</v>
      </c>
      <c r="U55" s="264">
        <f t="shared" si="6"/>
        <v>5.2850453530780599E-2</v>
      </c>
      <c r="V55" s="253">
        <f>VLOOKUP(A55,'Bloom Yields live'!AH285:AI512,2,TRUE)/100</f>
        <v>8.2799999999999992E-3</v>
      </c>
      <c r="W55" s="363">
        <f t="shared" si="7"/>
        <v>-4.0000000000000105E-5</v>
      </c>
      <c r="X55" s="216"/>
      <c r="Y55" s="233"/>
      <c r="Z55" s="233"/>
      <c r="AA55" s="233"/>
      <c r="AB55" s="233"/>
      <c r="AC55" s="233"/>
      <c r="AD55" s="233"/>
      <c r="AE55" s="233"/>
      <c r="AF55" s="233"/>
      <c r="AG55" s="233"/>
      <c r="AH55" s="234"/>
      <c r="AI55" s="234"/>
      <c r="AM55" s="107"/>
    </row>
    <row r="56" spans="1:39">
      <c r="A56" s="212">
        <v>43404</v>
      </c>
      <c r="B56" s="216"/>
      <c r="C56" s="258">
        <v>1688</v>
      </c>
      <c r="D56" s="258">
        <v>6702</v>
      </c>
      <c r="E56" s="259">
        <v>5.4999999999999997E-3</v>
      </c>
      <c r="F56" s="361">
        <v>8.8800000000000004E-2</v>
      </c>
      <c r="G56" s="361">
        <v>9.4299999999999995E-2</v>
      </c>
      <c r="H56" s="361">
        <v>5.3600000000000002E-2</v>
      </c>
      <c r="I56" s="264">
        <f>VLOOKUP(A56,'Bloom Yields live'!F286:G513,2,TRUE)/100</f>
        <v>3.5099999999999997E-3</v>
      </c>
      <c r="J56" s="362">
        <f t="shared" si="8"/>
        <v>9.0789999999999996E-2</v>
      </c>
      <c r="K56" s="362">
        <f t="shared" si="3"/>
        <v>5.5590000000000001E-2</v>
      </c>
      <c r="L56" s="216"/>
      <c r="M56" s="258">
        <v>44</v>
      </c>
      <c r="N56" s="258">
        <v>6998.7580178542003</v>
      </c>
      <c r="O56" s="259">
        <v>7.9799999999999992E-3</v>
      </c>
      <c r="P56" s="259">
        <v>8.8383581344091203E-2</v>
      </c>
      <c r="Q56" s="259">
        <v>9.6363581344091204E-2</v>
      </c>
      <c r="R56" s="259">
        <v>5.2852081252873398E-2</v>
      </c>
      <c r="S56" s="264">
        <f t="shared" si="4"/>
        <v>3.5099999999999997E-3</v>
      </c>
      <c r="T56" s="264">
        <f t="shared" si="5"/>
        <v>9.2853581344091204E-2</v>
      </c>
      <c r="U56" s="264">
        <f t="shared" si="6"/>
        <v>5.73220812528734E-2</v>
      </c>
      <c r="V56" s="253">
        <f>VLOOKUP(A56,'Bloom Yields live'!AH286:AI513,2,TRUE)/100</f>
        <v>7.7299999999999999E-3</v>
      </c>
      <c r="W56" s="363">
        <f t="shared" si="7"/>
        <v>-2.4999999999999935E-4</v>
      </c>
      <c r="X56" s="216"/>
      <c r="Y56" s="233"/>
      <c r="Z56" s="233"/>
      <c r="AA56" s="233"/>
      <c r="AB56" s="233"/>
      <c r="AC56" s="233"/>
      <c r="AD56" s="233"/>
      <c r="AE56" s="233"/>
      <c r="AF56" s="233"/>
      <c r="AG56" s="233"/>
      <c r="AH56" s="234"/>
      <c r="AI56" s="234"/>
      <c r="AM56" s="107"/>
    </row>
    <row r="57" spans="1:39">
      <c r="A57" s="212"/>
      <c r="B57" s="216"/>
      <c r="C57" s="42"/>
      <c r="D57" s="38"/>
      <c r="E57" s="40"/>
      <c r="F57" s="40"/>
      <c r="G57" s="40"/>
      <c r="H57" s="40"/>
      <c r="L57" s="216"/>
      <c r="M57" s="38"/>
      <c r="N57" s="38"/>
      <c r="O57" s="40"/>
      <c r="P57" s="40"/>
      <c r="Q57" s="40"/>
      <c r="R57" s="40"/>
      <c r="X57" s="216"/>
      <c r="Y57" s="233"/>
      <c r="Z57" s="233"/>
      <c r="AA57" s="233"/>
      <c r="AB57" s="233"/>
      <c r="AC57" s="233"/>
      <c r="AD57" s="233"/>
      <c r="AE57" s="233"/>
      <c r="AF57" s="233"/>
      <c r="AG57" s="233"/>
      <c r="AH57" s="234"/>
      <c r="AI57" s="234"/>
      <c r="AM57" s="107"/>
    </row>
    <row r="58" spans="1:39" ht="15">
      <c r="C58" s="52" t="s">
        <v>61</v>
      </c>
      <c r="D58" s="38"/>
      <c r="E58" s="40"/>
      <c r="F58" s="40"/>
      <c r="G58" s="40"/>
      <c r="H58" s="40"/>
      <c r="M58" s="44" t="s">
        <v>62</v>
      </c>
      <c r="N58" s="38"/>
      <c r="O58" s="40"/>
      <c r="P58" s="40"/>
      <c r="Q58" s="40"/>
      <c r="R58" s="40"/>
      <c r="S58" s="412">
        <v>2015</v>
      </c>
      <c r="T58" s="413">
        <f>AVERAGE(T10:T21)</f>
        <v>7.0118697747735687E-2</v>
      </c>
      <c r="Y58" s="233"/>
      <c r="Z58" s="233"/>
      <c r="AA58" s="233"/>
      <c r="AB58" s="233"/>
      <c r="AC58" s="233"/>
      <c r="AD58" s="233"/>
      <c r="AE58" s="233"/>
      <c r="AF58" s="233"/>
      <c r="AG58" s="233"/>
      <c r="AH58" s="234"/>
      <c r="AI58" s="234"/>
      <c r="AM58" s="107"/>
    </row>
    <row r="59" spans="1:39" ht="15">
      <c r="C59" s="443" t="s">
        <v>347</v>
      </c>
      <c r="D59" s="443"/>
      <c r="E59" s="443"/>
      <c r="F59" s="443"/>
      <c r="G59" s="443"/>
      <c r="H59" s="443"/>
      <c r="M59" s="44" t="s">
        <v>63</v>
      </c>
      <c r="N59" s="38"/>
      <c r="O59" s="40"/>
      <c r="P59" s="40"/>
      <c r="Q59" s="40"/>
      <c r="R59" s="40"/>
      <c r="S59" s="412">
        <v>2016</v>
      </c>
      <c r="T59" s="413">
        <f>AVERAGE(T22:T33)</f>
        <v>7.6342874784532541E-2</v>
      </c>
      <c r="Y59" s="233"/>
      <c r="Z59" s="233"/>
      <c r="AA59" s="233"/>
      <c r="AB59" s="233"/>
      <c r="AC59" s="233"/>
      <c r="AD59" s="233"/>
      <c r="AE59" s="233"/>
      <c r="AF59" s="233"/>
      <c r="AG59" s="233"/>
      <c r="AH59" s="234"/>
      <c r="AI59" s="234"/>
      <c r="AM59" s="107"/>
    </row>
    <row r="60" spans="1:39">
      <c r="A60" s="44"/>
      <c r="B60" s="217"/>
      <c r="C60" s="443"/>
      <c r="D60" s="443"/>
      <c r="E60" s="443"/>
      <c r="F60" s="443"/>
      <c r="G60" s="443"/>
      <c r="H60" s="443"/>
      <c r="L60" s="217"/>
      <c r="M60" s="43"/>
      <c r="N60" s="38"/>
      <c r="O60" s="40"/>
      <c r="P60" s="40"/>
      <c r="Q60" s="40"/>
      <c r="R60" s="40"/>
      <c r="S60" s="412">
        <v>2017</v>
      </c>
      <c r="T60" s="413">
        <f>AVERAGE(T34:T45)</f>
        <v>7.2454716123856969E-2</v>
      </c>
      <c r="X60" s="217"/>
      <c r="Y60" s="233"/>
      <c r="Z60" s="233"/>
      <c r="AA60" s="233"/>
      <c r="AB60" s="233"/>
      <c r="AC60" s="233"/>
      <c r="AD60" s="233"/>
      <c r="AE60" s="233"/>
      <c r="AF60" s="233"/>
      <c r="AG60" s="233"/>
      <c r="AH60" s="234"/>
      <c r="AI60" s="234"/>
      <c r="AM60" s="107"/>
    </row>
    <row r="61" spans="1:39">
      <c r="A61" s="212"/>
      <c r="B61" s="216"/>
      <c r="C61" s="51"/>
      <c r="D61" s="38"/>
      <c r="E61" s="40"/>
      <c r="F61" s="40"/>
      <c r="G61" s="40"/>
      <c r="H61" s="40"/>
      <c r="L61" s="216"/>
      <c r="M61" s="43"/>
      <c r="N61" s="38"/>
      <c r="O61" s="40"/>
      <c r="P61" s="40"/>
      <c r="Q61" s="40"/>
      <c r="R61" s="40"/>
      <c r="S61" s="412">
        <v>2018</v>
      </c>
      <c r="T61" s="413">
        <f>AVERAGE(T46:T56)</f>
        <v>8.4380811840295E-2</v>
      </c>
      <c r="X61" s="216"/>
      <c r="Y61" s="233"/>
      <c r="Z61" s="233"/>
      <c r="AA61" s="233"/>
      <c r="AB61" s="233"/>
      <c r="AC61" s="233"/>
      <c r="AD61" s="233"/>
      <c r="AE61" s="233"/>
      <c r="AF61" s="233"/>
      <c r="AG61" s="233"/>
      <c r="AH61" s="234"/>
      <c r="AI61" s="234"/>
      <c r="AM61" s="107"/>
    </row>
    <row r="62" spans="1:39">
      <c r="A62" s="212"/>
      <c r="B62" s="216"/>
      <c r="C62" s="51"/>
      <c r="D62" s="38"/>
      <c r="E62" s="40"/>
      <c r="F62" s="40"/>
      <c r="G62" s="40"/>
      <c r="H62" s="40"/>
      <c r="L62" s="216"/>
      <c r="M62" s="43"/>
      <c r="N62" s="38"/>
      <c r="O62" s="40"/>
      <c r="P62" s="40"/>
      <c r="Q62" s="40"/>
      <c r="R62" s="40"/>
      <c r="X62" s="216"/>
      <c r="Y62" s="233"/>
      <c r="Z62" s="233"/>
      <c r="AA62" s="233"/>
      <c r="AB62" s="233"/>
      <c r="AC62" s="233"/>
      <c r="AD62" s="233"/>
      <c r="AE62" s="233"/>
      <c r="AF62" s="233"/>
      <c r="AG62" s="233"/>
      <c r="AH62" s="234"/>
      <c r="AI62" s="234"/>
      <c r="AM62" s="107"/>
    </row>
    <row r="63" spans="1:39">
      <c r="A63" s="216"/>
      <c r="B63" s="216"/>
      <c r="C63" s="228"/>
      <c r="D63" s="229"/>
      <c r="E63" s="230"/>
      <c r="F63" s="230"/>
      <c r="G63" s="231"/>
      <c r="H63" s="230"/>
      <c r="I63" s="263"/>
      <c r="J63" s="263"/>
      <c r="K63" s="263"/>
      <c r="L63" s="216"/>
      <c r="M63" s="232"/>
      <c r="N63" s="229"/>
      <c r="O63" s="230"/>
      <c r="P63" s="230"/>
      <c r="Q63" s="231"/>
      <c r="R63" s="230"/>
      <c r="S63" s="263"/>
      <c r="T63" s="263"/>
      <c r="U63" s="263"/>
      <c r="V63" s="252"/>
      <c r="W63" s="252"/>
      <c r="X63" s="216"/>
      <c r="Y63" s="233"/>
      <c r="Z63" s="233"/>
      <c r="AA63" s="233"/>
      <c r="AB63" s="233"/>
      <c r="AC63" s="233"/>
      <c r="AD63" s="233"/>
      <c r="AE63" s="233"/>
      <c r="AF63" s="233"/>
      <c r="AG63" s="233"/>
      <c r="AH63" s="234"/>
      <c r="AI63" s="234"/>
      <c r="AM63" s="107"/>
    </row>
    <row r="64" spans="1:39">
      <c r="A64" s="216"/>
      <c r="B64" s="216"/>
      <c r="C64" s="228"/>
      <c r="D64" s="229"/>
      <c r="E64" s="230"/>
      <c r="F64" s="230"/>
      <c r="G64" s="231"/>
      <c r="H64" s="230"/>
      <c r="I64" s="263"/>
      <c r="J64" s="263"/>
      <c r="K64" s="263"/>
      <c r="L64" s="216"/>
      <c r="M64" s="232"/>
      <c r="N64" s="229"/>
      <c r="O64" s="230"/>
      <c r="P64" s="230"/>
      <c r="Q64" s="231"/>
      <c r="R64" s="230"/>
      <c r="S64" s="263"/>
      <c r="T64" s="263"/>
      <c r="U64" s="263"/>
      <c r="V64" s="252"/>
      <c r="W64" s="252"/>
      <c r="X64" s="216"/>
      <c r="Y64" s="233"/>
      <c r="Z64" s="233"/>
      <c r="AA64" s="233"/>
      <c r="AB64" s="233"/>
      <c r="AC64" s="233"/>
      <c r="AD64" s="233"/>
      <c r="AE64" s="233"/>
      <c r="AF64" s="233"/>
      <c r="AG64" s="233"/>
      <c r="AH64" s="234"/>
      <c r="AI64" s="234"/>
      <c r="AM64" s="107"/>
    </row>
    <row r="65" spans="1:39">
      <c r="A65" s="216"/>
      <c r="B65" s="216"/>
      <c r="C65" s="228"/>
      <c r="D65" s="229"/>
      <c r="E65" s="230"/>
      <c r="F65" s="230"/>
      <c r="G65" s="230"/>
      <c r="H65" s="230"/>
      <c r="I65" s="263"/>
      <c r="J65" s="263"/>
      <c r="K65" s="263"/>
      <c r="L65" s="216"/>
      <c r="M65" s="232"/>
      <c r="N65" s="229"/>
      <c r="O65" s="230"/>
      <c r="P65" s="230"/>
      <c r="Q65" s="230"/>
      <c r="R65" s="230"/>
      <c r="S65" s="263"/>
      <c r="T65" s="263"/>
      <c r="U65" s="263"/>
      <c r="V65" s="252"/>
      <c r="W65" s="252"/>
      <c r="X65" s="216"/>
      <c r="Y65" s="233"/>
      <c r="Z65" s="233"/>
      <c r="AA65" s="233"/>
      <c r="AB65" s="233"/>
      <c r="AC65" s="233"/>
      <c r="AD65" s="233"/>
      <c r="AE65" s="233"/>
      <c r="AF65" s="233"/>
      <c r="AG65" s="233"/>
      <c r="AH65" s="234"/>
      <c r="AI65" s="234"/>
      <c r="AM65" s="107"/>
    </row>
    <row r="66" spans="1:39">
      <c r="A66" s="216"/>
      <c r="B66" s="216"/>
      <c r="C66" s="228"/>
      <c r="D66" s="229"/>
      <c r="E66" s="230"/>
      <c r="F66" s="230"/>
      <c r="G66" s="230"/>
      <c r="H66" s="230"/>
      <c r="I66" s="263"/>
      <c r="J66" s="263"/>
      <c r="K66" s="263"/>
      <c r="L66" s="216"/>
      <c r="M66" s="232"/>
      <c r="N66" s="229"/>
      <c r="O66" s="230"/>
      <c r="P66" s="230"/>
      <c r="Q66" s="230"/>
      <c r="R66" s="230"/>
      <c r="S66" s="263"/>
      <c r="T66" s="263"/>
      <c r="U66" s="263"/>
      <c r="V66" s="252"/>
      <c r="W66" s="252"/>
      <c r="X66" s="216"/>
      <c r="Y66" s="233"/>
      <c r="Z66" s="233"/>
      <c r="AA66" s="233"/>
      <c r="AB66" s="233"/>
      <c r="AC66" s="233"/>
      <c r="AD66" s="233"/>
      <c r="AE66" s="233"/>
      <c r="AF66" s="233"/>
      <c r="AG66" s="233"/>
      <c r="AH66" s="234"/>
      <c r="AI66" s="234"/>
      <c r="AM66" s="107"/>
    </row>
    <row r="67" spans="1:39">
      <c r="A67" s="216"/>
      <c r="B67" s="216"/>
      <c r="C67" s="228"/>
      <c r="D67" s="229"/>
      <c r="E67" s="230"/>
      <c r="F67" s="230"/>
      <c r="G67" s="230"/>
      <c r="H67" s="230"/>
      <c r="I67" s="263"/>
      <c r="J67" s="263"/>
      <c r="K67" s="263"/>
      <c r="L67" s="216"/>
      <c r="M67" s="232"/>
      <c r="N67" s="229"/>
      <c r="O67" s="230"/>
      <c r="P67" s="230"/>
      <c r="Q67" s="230"/>
      <c r="R67" s="230"/>
      <c r="S67" s="263"/>
      <c r="T67" s="263"/>
      <c r="U67" s="263"/>
      <c r="V67" s="252"/>
      <c r="W67" s="252"/>
      <c r="X67" s="216"/>
      <c r="Y67" s="233"/>
      <c r="Z67" s="233"/>
      <c r="AA67" s="233"/>
      <c r="AB67" s="233"/>
      <c r="AC67" s="233"/>
      <c r="AD67" s="233"/>
      <c r="AE67" s="233"/>
      <c r="AF67" s="233"/>
      <c r="AG67" s="233"/>
      <c r="AH67" s="234"/>
      <c r="AI67" s="234"/>
      <c r="AM67" s="107"/>
    </row>
    <row r="68" spans="1:39">
      <c r="A68" s="216"/>
      <c r="B68" s="216"/>
      <c r="C68" s="228"/>
      <c r="D68" s="229"/>
      <c r="E68" s="230"/>
      <c r="F68" s="230"/>
      <c r="G68" s="230"/>
      <c r="H68" s="230"/>
      <c r="I68" s="263"/>
      <c r="J68" s="263"/>
      <c r="K68" s="263"/>
      <c r="L68" s="216"/>
      <c r="M68" s="232"/>
      <c r="N68" s="229"/>
      <c r="O68" s="230"/>
      <c r="P68" s="230"/>
      <c r="Q68" s="230"/>
      <c r="R68" s="230"/>
      <c r="S68" s="263"/>
      <c r="T68" s="263"/>
      <c r="U68" s="263"/>
      <c r="V68" s="252"/>
      <c r="W68" s="252"/>
      <c r="X68" s="216"/>
      <c r="Y68" s="233"/>
      <c r="Z68" s="233"/>
      <c r="AA68" s="233"/>
      <c r="AB68" s="233"/>
      <c r="AC68" s="233"/>
      <c r="AD68" s="233"/>
      <c r="AE68" s="233"/>
      <c r="AF68" s="233"/>
      <c r="AG68" s="233"/>
      <c r="AH68" s="234"/>
      <c r="AI68" s="234"/>
      <c r="AM68" s="107"/>
    </row>
    <row r="69" spans="1:39">
      <c r="A69" s="216"/>
      <c r="B69" s="216"/>
      <c r="C69" s="228"/>
      <c r="D69" s="229"/>
      <c r="E69" s="230"/>
      <c r="F69" s="230"/>
      <c r="G69" s="230"/>
      <c r="H69" s="230"/>
      <c r="I69" s="263"/>
      <c r="J69" s="263"/>
      <c r="K69" s="263"/>
      <c r="L69" s="216"/>
      <c r="M69" s="232"/>
      <c r="N69" s="229"/>
      <c r="O69" s="230"/>
      <c r="P69" s="230"/>
      <c r="Q69" s="230"/>
      <c r="R69" s="230"/>
      <c r="S69" s="263"/>
      <c r="T69" s="263"/>
      <c r="U69" s="263"/>
      <c r="V69" s="252"/>
      <c r="W69" s="252"/>
      <c r="X69" s="216"/>
      <c r="Y69" s="233"/>
      <c r="Z69" s="233"/>
      <c r="AA69" s="233"/>
      <c r="AB69" s="233"/>
      <c r="AC69" s="233"/>
      <c r="AD69" s="233"/>
      <c r="AE69" s="233"/>
      <c r="AF69" s="233"/>
      <c r="AG69" s="233"/>
      <c r="AH69" s="234"/>
      <c r="AI69" s="234"/>
      <c r="AM69" s="107"/>
    </row>
    <row r="70" spans="1:39">
      <c r="A70" s="216"/>
      <c r="B70" s="216"/>
      <c r="C70" s="228"/>
      <c r="D70" s="229"/>
      <c r="E70" s="230"/>
      <c r="F70" s="230"/>
      <c r="G70" s="230"/>
      <c r="H70" s="230"/>
      <c r="I70" s="263"/>
      <c r="J70" s="263"/>
      <c r="K70" s="263"/>
      <c r="L70" s="216"/>
      <c r="M70" s="232"/>
      <c r="N70" s="229"/>
      <c r="O70" s="230"/>
      <c r="P70" s="230"/>
      <c r="Q70" s="230"/>
      <c r="R70" s="230"/>
      <c r="S70" s="263"/>
      <c r="T70" s="263"/>
      <c r="U70" s="263"/>
      <c r="V70" s="252"/>
      <c r="W70" s="252"/>
      <c r="X70" s="216"/>
      <c r="Y70" s="233"/>
      <c r="Z70" s="233"/>
      <c r="AA70" s="233"/>
      <c r="AB70" s="233"/>
      <c r="AC70" s="233"/>
      <c r="AD70" s="233"/>
      <c r="AE70" s="233"/>
      <c r="AF70" s="233"/>
      <c r="AG70" s="233"/>
      <c r="AH70" s="234"/>
      <c r="AI70" s="234"/>
      <c r="AM70" s="107"/>
    </row>
    <row r="71" spans="1:39">
      <c r="A71" s="216"/>
      <c r="B71" s="216"/>
      <c r="C71" s="228"/>
      <c r="D71" s="229"/>
      <c r="E71" s="230"/>
      <c r="F71" s="230"/>
      <c r="G71" s="230"/>
      <c r="H71" s="230"/>
      <c r="I71" s="263"/>
      <c r="J71" s="263"/>
      <c r="K71" s="263"/>
      <c r="L71" s="216"/>
      <c r="M71" s="232"/>
      <c r="N71" s="229"/>
      <c r="O71" s="230"/>
      <c r="P71" s="230"/>
      <c r="Q71" s="230"/>
      <c r="R71" s="230"/>
      <c r="S71" s="263"/>
      <c r="T71" s="263"/>
      <c r="U71" s="263"/>
      <c r="V71" s="252"/>
      <c r="W71" s="252"/>
      <c r="X71" s="216"/>
      <c r="Y71" s="233"/>
      <c r="Z71" s="233"/>
      <c r="AA71" s="233"/>
      <c r="AB71" s="233"/>
      <c r="AC71" s="233"/>
      <c r="AD71" s="233"/>
      <c r="AE71" s="233"/>
      <c r="AF71" s="233"/>
      <c r="AG71" s="233"/>
      <c r="AH71" s="234"/>
      <c r="AI71" s="234"/>
      <c r="AM71" s="107"/>
    </row>
    <row r="72" spans="1:39">
      <c r="A72" s="216"/>
      <c r="B72" s="216"/>
      <c r="C72" s="228"/>
      <c r="D72" s="229"/>
      <c r="E72" s="230"/>
      <c r="F72" s="230"/>
      <c r="G72" s="230"/>
      <c r="H72" s="230"/>
      <c r="I72" s="263"/>
      <c r="J72" s="263"/>
      <c r="K72" s="263"/>
      <c r="L72" s="216"/>
      <c r="M72" s="232"/>
      <c r="N72" s="229"/>
      <c r="O72" s="230"/>
      <c r="P72" s="230"/>
      <c r="Q72" s="230"/>
      <c r="R72" s="230"/>
      <c r="S72" s="263"/>
      <c r="T72" s="263"/>
      <c r="U72" s="263"/>
      <c r="V72" s="252"/>
      <c r="W72" s="252"/>
      <c r="X72" s="216"/>
      <c r="Y72" s="233"/>
      <c r="Z72" s="233"/>
      <c r="AA72" s="233"/>
      <c r="AB72" s="233"/>
      <c r="AC72" s="233"/>
      <c r="AD72" s="233"/>
      <c r="AE72" s="233"/>
      <c r="AF72" s="233"/>
      <c r="AG72" s="233"/>
      <c r="AH72" s="234"/>
      <c r="AI72" s="234"/>
      <c r="AM72" s="107"/>
    </row>
    <row r="73" spans="1:39">
      <c r="A73" s="216"/>
      <c r="B73" s="216"/>
      <c r="C73" s="228"/>
      <c r="D73" s="229"/>
      <c r="E73" s="230"/>
      <c r="F73" s="230"/>
      <c r="G73" s="230"/>
      <c r="H73" s="230"/>
      <c r="I73" s="263"/>
      <c r="J73" s="263"/>
      <c r="K73" s="263"/>
      <c r="L73" s="216"/>
      <c r="M73" s="232"/>
      <c r="N73" s="229"/>
      <c r="O73" s="230"/>
      <c r="P73" s="230"/>
      <c r="Q73" s="230"/>
      <c r="R73" s="230"/>
      <c r="S73" s="263"/>
      <c r="T73" s="263"/>
      <c r="U73" s="263"/>
      <c r="V73" s="252"/>
      <c r="W73" s="252"/>
      <c r="X73" s="216"/>
      <c r="Y73" s="233"/>
      <c r="Z73" s="233"/>
      <c r="AA73" s="233"/>
      <c r="AB73" s="233"/>
      <c r="AC73" s="233"/>
      <c r="AD73" s="233"/>
      <c r="AE73" s="233"/>
      <c r="AF73" s="233"/>
      <c r="AG73" s="233"/>
      <c r="AH73" s="234"/>
      <c r="AI73" s="234"/>
      <c r="AM73" s="107"/>
    </row>
    <row r="74" spans="1:39">
      <c r="A74" s="216"/>
      <c r="B74" s="216"/>
      <c r="C74" s="228"/>
      <c r="D74" s="229"/>
      <c r="E74" s="230"/>
      <c r="F74" s="230"/>
      <c r="G74" s="230"/>
      <c r="H74" s="230"/>
      <c r="I74" s="263"/>
      <c r="J74" s="263"/>
      <c r="K74" s="263"/>
      <c r="L74" s="216"/>
      <c r="M74" s="232"/>
      <c r="N74" s="229"/>
      <c r="O74" s="230"/>
      <c r="P74" s="230"/>
      <c r="Q74" s="230"/>
      <c r="R74" s="230"/>
      <c r="S74" s="263"/>
      <c r="T74" s="263"/>
      <c r="U74" s="263"/>
      <c r="V74" s="252"/>
      <c r="W74" s="252"/>
      <c r="X74" s="216"/>
      <c r="Y74" s="233"/>
      <c r="Z74" s="233"/>
      <c r="AA74" s="233"/>
      <c r="AB74" s="233"/>
      <c r="AC74" s="233"/>
      <c r="AD74" s="233"/>
      <c r="AE74" s="233"/>
      <c r="AF74" s="233"/>
      <c r="AG74" s="233"/>
      <c r="AH74" s="234"/>
      <c r="AI74" s="234"/>
      <c r="AM74" s="107"/>
    </row>
    <row r="75" spans="1:39">
      <c r="A75" s="216"/>
      <c r="B75" s="216"/>
      <c r="C75" s="228"/>
      <c r="D75" s="229"/>
      <c r="E75" s="230"/>
      <c r="F75" s="230"/>
      <c r="G75" s="230"/>
      <c r="H75" s="230"/>
      <c r="I75" s="263"/>
      <c r="J75" s="263"/>
      <c r="K75" s="263"/>
      <c r="L75" s="216"/>
      <c r="M75" s="232"/>
      <c r="N75" s="229"/>
      <c r="O75" s="230"/>
      <c r="P75" s="230"/>
      <c r="Q75" s="230"/>
      <c r="R75" s="230"/>
      <c r="S75" s="263"/>
      <c r="T75" s="263"/>
      <c r="U75" s="263"/>
      <c r="V75" s="252"/>
      <c r="W75" s="252"/>
      <c r="X75" s="216"/>
      <c r="Y75" s="233"/>
      <c r="Z75" s="233"/>
      <c r="AA75" s="233"/>
      <c r="AB75" s="233"/>
      <c r="AC75" s="233"/>
      <c r="AD75" s="233"/>
      <c r="AE75" s="233"/>
      <c r="AF75" s="233"/>
      <c r="AG75" s="233"/>
      <c r="AH75" s="234"/>
      <c r="AI75" s="234"/>
      <c r="AM75" s="107"/>
    </row>
    <row r="76" spans="1:39">
      <c r="A76" s="216"/>
      <c r="B76" s="216"/>
      <c r="C76" s="228"/>
      <c r="D76" s="229"/>
      <c r="E76" s="230"/>
      <c r="F76" s="230"/>
      <c r="G76" s="230"/>
      <c r="H76" s="230"/>
      <c r="I76" s="263"/>
      <c r="J76" s="263"/>
      <c r="K76" s="263"/>
      <c r="L76" s="216"/>
      <c r="M76" s="232"/>
      <c r="N76" s="229"/>
      <c r="O76" s="230"/>
      <c r="P76" s="230"/>
      <c r="Q76" s="230"/>
      <c r="R76" s="230"/>
      <c r="S76" s="263"/>
      <c r="T76" s="263"/>
      <c r="U76" s="263"/>
      <c r="V76" s="252"/>
      <c r="W76" s="252"/>
      <c r="X76" s="216"/>
      <c r="Y76" s="233"/>
      <c r="Z76" s="233"/>
      <c r="AA76" s="233"/>
      <c r="AB76" s="233"/>
      <c r="AC76" s="233"/>
      <c r="AD76" s="233"/>
      <c r="AE76" s="233"/>
      <c r="AF76" s="233"/>
      <c r="AG76" s="233"/>
      <c r="AH76" s="234"/>
      <c r="AI76" s="234"/>
      <c r="AM76" s="107"/>
    </row>
    <row r="77" spans="1:39">
      <c r="A77" s="216"/>
      <c r="B77" s="216"/>
      <c r="C77" s="228"/>
      <c r="D77" s="229"/>
      <c r="E77" s="230"/>
      <c r="F77" s="230"/>
      <c r="G77" s="230"/>
      <c r="H77" s="230"/>
      <c r="I77" s="263"/>
      <c r="J77" s="263"/>
      <c r="K77" s="263"/>
      <c r="L77" s="216"/>
      <c r="M77" s="232"/>
      <c r="N77" s="229"/>
      <c r="O77" s="230"/>
      <c r="P77" s="230"/>
      <c r="Q77" s="230"/>
      <c r="R77" s="230"/>
      <c r="S77" s="263"/>
      <c r="T77" s="263"/>
      <c r="U77" s="263"/>
      <c r="V77" s="252"/>
      <c r="W77" s="252"/>
      <c r="X77" s="216"/>
      <c r="Y77" s="233"/>
      <c r="Z77" s="233"/>
      <c r="AA77" s="233"/>
      <c r="AB77" s="233"/>
      <c r="AC77" s="233"/>
      <c r="AD77" s="233"/>
      <c r="AE77" s="233"/>
      <c r="AF77" s="233"/>
      <c r="AG77" s="233"/>
      <c r="AH77" s="234"/>
      <c r="AI77" s="234"/>
      <c r="AM77" s="107"/>
    </row>
    <row r="78" spans="1:39">
      <c r="A78" s="216"/>
      <c r="B78" s="216"/>
      <c r="C78" s="228"/>
      <c r="D78" s="229"/>
      <c r="E78" s="230"/>
      <c r="F78" s="230"/>
      <c r="G78" s="230"/>
      <c r="H78" s="230"/>
      <c r="I78" s="263"/>
      <c r="J78" s="263"/>
      <c r="K78" s="263"/>
      <c r="L78" s="216"/>
      <c r="M78" s="232"/>
      <c r="N78" s="229"/>
      <c r="O78" s="230"/>
      <c r="P78" s="230"/>
      <c r="Q78" s="230"/>
      <c r="R78" s="230"/>
      <c r="S78" s="263"/>
      <c r="T78" s="263"/>
      <c r="U78" s="263"/>
      <c r="V78" s="252"/>
      <c r="W78" s="252"/>
      <c r="X78" s="216"/>
      <c r="Y78" s="233"/>
      <c r="Z78" s="233"/>
      <c r="AA78" s="233"/>
      <c r="AB78" s="233"/>
      <c r="AC78" s="233"/>
      <c r="AD78" s="233"/>
      <c r="AE78" s="233"/>
      <c r="AF78" s="233"/>
      <c r="AG78" s="233"/>
      <c r="AH78" s="234"/>
      <c r="AI78" s="234"/>
      <c r="AM78" s="107"/>
    </row>
    <row r="79" spans="1:39">
      <c r="A79" s="216"/>
      <c r="B79" s="216"/>
      <c r="C79" s="228"/>
      <c r="D79" s="229"/>
      <c r="E79" s="230"/>
      <c r="F79" s="230"/>
      <c r="G79" s="230"/>
      <c r="H79" s="230"/>
      <c r="I79" s="263"/>
      <c r="J79" s="263"/>
      <c r="K79" s="263"/>
      <c r="L79" s="216"/>
      <c r="M79" s="232"/>
      <c r="N79" s="229"/>
      <c r="O79" s="230"/>
      <c r="P79" s="230"/>
      <c r="Q79" s="230"/>
      <c r="R79" s="230"/>
      <c r="S79" s="263"/>
      <c r="T79" s="263"/>
      <c r="U79" s="263"/>
      <c r="V79" s="252"/>
      <c r="W79" s="252"/>
      <c r="X79" s="216"/>
      <c r="Y79" s="233"/>
      <c r="Z79" s="233"/>
      <c r="AA79" s="233"/>
      <c r="AB79" s="233"/>
      <c r="AC79" s="233"/>
      <c r="AD79" s="233"/>
      <c r="AE79" s="233"/>
      <c r="AF79" s="233"/>
      <c r="AG79" s="233"/>
      <c r="AH79" s="234"/>
      <c r="AI79" s="234"/>
      <c r="AM79" s="107"/>
    </row>
    <row r="80" spans="1:39">
      <c r="A80" s="216"/>
      <c r="B80" s="216"/>
      <c r="C80" s="228"/>
      <c r="D80" s="229"/>
      <c r="E80" s="230"/>
      <c r="F80" s="230"/>
      <c r="G80" s="230"/>
      <c r="H80" s="230"/>
      <c r="I80" s="263"/>
      <c r="J80" s="263"/>
      <c r="K80" s="263"/>
      <c r="L80" s="216"/>
      <c r="M80" s="232"/>
      <c r="N80" s="229"/>
      <c r="O80" s="230"/>
      <c r="P80" s="230"/>
      <c r="Q80" s="230"/>
      <c r="R80" s="230"/>
      <c r="S80" s="263"/>
      <c r="T80" s="263"/>
      <c r="U80" s="263"/>
      <c r="V80" s="252"/>
      <c r="W80" s="252"/>
      <c r="X80" s="216"/>
      <c r="Y80" s="233"/>
      <c r="Z80" s="233"/>
      <c r="AA80" s="233"/>
      <c r="AB80" s="233"/>
      <c r="AC80" s="233"/>
      <c r="AD80" s="233"/>
      <c r="AE80" s="233"/>
      <c r="AF80" s="233"/>
      <c r="AG80" s="233"/>
      <c r="AH80" s="234"/>
      <c r="AI80" s="234"/>
      <c r="AM80" s="107"/>
    </row>
    <row r="81" spans="1:39">
      <c r="A81" s="216"/>
      <c r="B81" s="216"/>
      <c r="C81" s="228"/>
      <c r="D81" s="229"/>
      <c r="E81" s="230"/>
      <c r="F81" s="230"/>
      <c r="G81" s="230"/>
      <c r="H81" s="230"/>
      <c r="I81" s="263"/>
      <c r="J81" s="263"/>
      <c r="K81" s="263"/>
      <c r="L81" s="216"/>
      <c r="M81" s="232"/>
      <c r="N81" s="229"/>
      <c r="O81" s="230"/>
      <c r="P81" s="230"/>
      <c r="Q81" s="230"/>
      <c r="R81" s="230"/>
      <c r="S81" s="263"/>
      <c r="T81" s="263"/>
      <c r="U81" s="263"/>
      <c r="V81" s="252"/>
      <c r="W81" s="252"/>
      <c r="X81" s="216"/>
      <c r="Y81" s="233"/>
      <c r="Z81" s="233"/>
      <c r="AA81" s="233"/>
      <c r="AB81" s="233"/>
      <c r="AC81" s="233"/>
      <c r="AD81" s="233"/>
      <c r="AE81" s="233"/>
      <c r="AF81" s="233"/>
      <c r="AG81" s="233"/>
      <c r="AH81" s="234"/>
      <c r="AI81" s="234"/>
      <c r="AM81" s="107"/>
    </row>
    <row r="82" spans="1:39">
      <c r="A82" s="216"/>
      <c r="B82" s="216"/>
      <c r="C82" s="228"/>
      <c r="D82" s="229"/>
      <c r="E82" s="230"/>
      <c r="F82" s="230"/>
      <c r="G82" s="230"/>
      <c r="H82" s="230"/>
      <c r="I82" s="263"/>
      <c r="J82" s="263"/>
      <c r="K82" s="263"/>
      <c r="L82" s="216"/>
      <c r="M82" s="232"/>
      <c r="N82" s="229"/>
      <c r="O82" s="230"/>
      <c r="P82" s="230"/>
      <c r="Q82" s="230"/>
      <c r="R82" s="230"/>
      <c r="S82" s="263"/>
      <c r="T82" s="263"/>
      <c r="U82" s="263"/>
      <c r="V82" s="252"/>
      <c r="W82" s="252"/>
      <c r="X82" s="216"/>
      <c r="Y82" s="233"/>
      <c r="Z82" s="233"/>
      <c r="AA82" s="233"/>
      <c r="AB82" s="233"/>
      <c r="AC82" s="233"/>
      <c r="AD82" s="233"/>
      <c r="AE82" s="233"/>
      <c r="AF82" s="233"/>
      <c r="AG82" s="233"/>
      <c r="AH82" s="234"/>
      <c r="AI82" s="234"/>
      <c r="AM82" s="107"/>
    </row>
    <row r="83" spans="1:39">
      <c r="A83" s="216"/>
      <c r="B83" s="216"/>
      <c r="C83" s="228"/>
      <c r="D83" s="229"/>
      <c r="E83" s="230"/>
      <c r="F83" s="230"/>
      <c r="G83" s="230"/>
      <c r="H83" s="230"/>
      <c r="I83" s="263"/>
      <c r="J83" s="263"/>
      <c r="K83" s="263"/>
      <c r="L83" s="216"/>
      <c r="M83" s="232"/>
      <c r="N83" s="229"/>
      <c r="O83" s="230"/>
      <c r="P83" s="230"/>
      <c r="Q83" s="230"/>
      <c r="R83" s="230"/>
      <c r="S83" s="263"/>
      <c r="T83" s="263"/>
      <c r="U83" s="263"/>
      <c r="V83" s="252"/>
      <c r="W83" s="252"/>
      <c r="X83" s="216"/>
      <c r="Y83" s="233"/>
      <c r="Z83" s="233"/>
      <c r="AA83" s="233"/>
      <c r="AB83" s="233"/>
      <c r="AC83" s="233"/>
      <c r="AD83" s="233"/>
      <c r="AE83" s="233"/>
      <c r="AF83" s="233"/>
      <c r="AG83" s="233"/>
      <c r="AH83" s="234"/>
      <c r="AI83" s="234"/>
      <c r="AM83" s="107"/>
    </row>
    <row r="84" spans="1:39">
      <c r="A84" s="216"/>
      <c r="B84" s="216"/>
      <c r="C84" s="228"/>
      <c r="D84" s="229"/>
      <c r="E84" s="230"/>
      <c r="F84" s="230"/>
      <c r="G84" s="230"/>
      <c r="H84" s="230"/>
      <c r="I84" s="263"/>
      <c r="J84" s="263"/>
      <c r="K84" s="263"/>
      <c r="L84" s="216"/>
      <c r="M84" s="232"/>
      <c r="N84" s="229"/>
      <c r="O84" s="230"/>
      <c r="P84" s="230"/>
      <c r="Q84" s="230"/>
      <c r="R84" s="230"/>
      <c r="S84" s="263"/>
      <c r="T84" s="263"/>
      <c r="U84" s="263"/>
      <c r="V84" s="252"/>
      <c r="W84" s="252"/>
      <c r="X84" s="216"/>
      <c r="Y84" s="233"/>
      <c r="Z84" s="233"/>
      <c r="AA84" s="233"/>
      <c r="AB84" s="233"/>
      <c r="AC84" s="233"/>
      <c r="AD84" s="233"/>
      <c r="AE84" s="233"/>
      <c r="AF84" s="233"/>
      <c r="AG84" s="233"/>
      <c r="AH84" s="234"/>
      <c r="AI84" s="234"/>
      <c r="AM84" s="107"/>
    </row>
    <row r="85" spans="1:39">
      <c r="A85" s="216"/>
      <c r="B85" s="216"/>
      <c r="C85" s="228"/>
      <c r="D85" s="229"/>
      <c r="E85" s="230"/>
      <c r="F85" s="230"/>
      <c r="G85" s="230"/>
      <c r="H85" s="230"/>
      <c r="I85" s="263"/>
      <c r="J85" s="263"/>
      <c r="K85" s="263"/>
      <c r="L85" s="216"/>
      <c r="M85" s="232"/>
      <c r="N85" s="229"/>
      <c r="O85" s="230"/>
      <c r="P85" s="230"/>
      <c r="Q85" s="230"/>
      <c r="R85" s="230"/>
      <c r="S85" s="263"/>
      <c r="T85" s="263"/>
      <c r="U85" s="263"/>
      <c r="V85" s="252"/>
      <c r="W85" s="252"/>
      <c r="X85" s="216"/>
      <c r="Y85" s="233"/>
      <c r="Z85" s="233"/>
      <c r="AA85" s="233"/>
      <c r="AB85" s="233"/>
      <c r="AC85" s="233"/>
      <c r="AD85" s="233"/>
      <c r="AE85" s="233"/>
      <c r="AF85" s="233"/>
      <c r="AG85" s="233"/>
      <c r="AH85" s="234"/>
      <c r="AI85" s="234"/>
      <c r="AM85" s="107"/>
    </row>
    <row r="86" spans="1:39">
      <c r="A86" s="216"/>
      <c r="B86" s="216"/>
      <c r="C86" s="228"/>
      <c r="D86" s="229"/>
      <c r="E86" s="230"/>
      <c r="F86" s="230"/>
      <c r="G86" s="230"/>
      <c r="H86" s="230"/>
      <c r="I86" s="263"/>
      <c r="J86" s="263"/>
      <c r="K86" s="263"/>
      <c r="L86" s="216"/>
      <c r="M86" s="232"/>
      <c r="N86" s="229"/>
      <c r="O86" s="230"/>
      <c r="P86" s="230"/>
      <c r="Q86" s="230"/>
      <c r="R86" s="230"/>
      <c r="S86" s="263"/>
      <c r="T86" s="263"/>
      <c r="U86" s="263"/>
      <c r="V86" s="252"/>
      <c r="W86" s="252"/>
      <c r="X86" s="216"/>
      <c r="Y86" s="233"/>
      <c r="Z86" s="233"/>
      <c r="AA86" s="233"/>
      <c r="AB86" s="233"/>
      <c r="AC86" s="233"/>
      <c r="AD86" s="233"/>
      <c r="AE86" s="233"/>
      <c r="AF86" s="233"/>
      <c r="AG86" s="233"/>
      <c r="AH86" s="234"/>
      <c r="AI86" s="234"/>
      <c r="AM86" s="107"/>
    </row>
    <row r="87" spans="1:39">
      <c r="A87" s="216"/>
      <c r="B87" s="216"/>
      <c r="C87" s="228"/>
      <c r="D87" s="229"/>
      <c r="E87" s="230"/>
      <c r="F87" s="230"/>
      <c r="G87" s="230"/>
      <c r="H87" s="230"/>
      <c r="I87" s="263"/>
      <c r="J87" s="263"/>
      <c r="K87" s="263"/>
      <c r="L87" s="216"/>
      <c r="M87" s="232"/>
      <c r="N87" s="229"/>
      <c r="O87" s="230"/>
      <c r="P87" s="230"/>
      <c r="Q87" s="230"/>
      <c r="R87" s="230"/>
      <c r="S87" s="263"/>
      <c r="T87" s="263"/>
      <c r="U87" s="263"/>
      <c r="V87" s="252"/>
      <c r="W87" s="252"/>
      <c r="X87" s="216"/>
      <c r="Y87" s="233"/>
      <c r="Z87" s="233"/>
      <c r="AA87" s="233"/>
      <c r="AB87" s="233"/>
      <c r="AC87" s="233"/>
      <c r="AD87" s="233"/>
      <c r="AE87" s="233"/>
      <c r="AF87" s="233"/>
      <c r="AG87" s="233"/>
      <c r="AH87" s="234"/>
      <c r="AI87" s="234"/>
      <c r="AM87" s="107"/>
    </row>
    <row r="88" spans="1:39">
      <c r="A88" s="216"/>
      <c r="B88" s="216"/>
      <c r="C88" s="228"/>
      <c r="D88" s="229"/>
      <c r="E88" s="230"/>
      <c r="F88" s="230"/>
      <c r="G88" s="230"/>
      <c r="H88" s="230"/>
      <c r="I88" s="263"/>
      <c r="J88" s="263"/>
      <c r="K88" s="263"/>
      <c r="L88" s="216"/>
      <c r="M88" s="232"/>
      <c r="N88" s="229"/>
      <c r="O88" s="230"/>
      <c r="P88" s="230"/>
      <c r="Q88" s="230"/>
      <c r="R88" s="230"/>
      <c r="S88" s="263"/>
      <c r="T88" s="263"/>
      <c r="U88" s="263"/>
      <c r="V88" s="252"/>
      <c r="W88" s="252"/>
      <c r="X88" s="216"/>
      <c r="Y88" s="233"/>
      <c r="Z88" s="233"/>
      <c r="AA88" s="233"/>
      <c r="AB88" s="233"/>
      <c r="AC88" s="233"/>
      <c r="AD88" s="233"/>
      <c r="AE88" s="233"/>
      <c r="AF88" s="233"/>
      <c r="AG88" s="233"/>
      <c r="AH88" s="234"/>
      <c r="AI88" s="234"/>
      <c r="AM88" s="107"/>
    </row>
    <row r="89" spans="1:39">
      <c r="A89" s="216"/>
      <c r="B89" s="216"/>
      <c r="C89" s="228"/>
      <c r="D89" s="229"/>
      <c r="E89" s="230"/>
      <c r="F89" s="230"/>
      <c r="G89" s="230"/>
      <c r="H89" s="230"/>
      <c r="I89" s="263"/>
      <c r="J89" s="263"/>
      <c r="K89" s="263"/>
      <c r="L89" s="216"/>
      <c r="M89" s="232"/>
      <c r="N89" s="229"/>
      <c r="O89" s="230"/>
      <c r="P89" s="230"/>
      <c r="Q89" s="230"/>
      <c r="R89" s="230"/>
      <c r="S89" s="263"/>
      <c r="T89" s="263"/>
      <c r="U89" s="263"/>
      <c r="V89" s="252"/>
      <c r="W89" s="252"/>
      <c r="X89" s="216"/>
      <c r="Y89" s="233"/>
      <c r="Z89" s="233"/>
      <c r="AA89" s="233"/>
      <c r="AB89" s="233"/>
      <c r="AC89" s="233"/>
      <c r="AD89" s="233"/>
      <c r="AE89" s="233"/>
      <c r="AF89" s="233"/>
      <c r="AG89" s="233"/>
      <c r="AH89" s="234"/>
      <c r="AI89" s="234"/>
      <c r="AM89" s="107"/>
    </row>
    <row r="90" spans="1:39">
      <c r="A90" s="216"/>
      <c r="B90" s="216"/>
      <c r="C90" s="228"/>
      <c r="D90" s="229"/>
      <c r="E90" s="230"/>
      <c r="F90" s="230"/>
      <c r="G90" s="230"/>
      <c r="H90" s="230"/>
      <c r="I90" s="263"/>
      <c r="J90" s="263"/>
      <c r="K90" s="263"/>
      <c r="L90" s="216"/>
      <c r="M90" s="232"/>
      <c r="N90" s="229"/>
      <c r="O90" s="230"/>
      <c r="P90" s="230"/>
      <c r="Q90" s="230"/>
      <c r="R90" s="230"/>
      <c r="S90" s="263"/>
      <c r="T90" s="263"/>
      <c r="U90" s="263"/>
      <c r="V90" s="252"/>
      <c r="W90" s="252"/>
      <c r="X90" s="216"/>
      <c r="Y90" s="233"/>
      <c r="Z90" s="233"/>
      <c r="AA90" s="233"/>
      <c r="AB90" s="233"/>
      <c r="AC90" s="233"/>
      <c r="AD90" s="233"/>
      <c r="AE90" s="233"/>
      <c r="AF90" s="233"/>
      <c r="AG90" s="233"/>
      <c r="AH90" s="234"/>
      <c r="AI90" s="234"/>
      <c r="AM90" s="107"/>
    </row>
    <row r="91" spans="1:39">
      <c r="A91" s="216"/>
      <c r="B91" s="216"/>
      <c r="C91" s="228"/>
      <c r="D91" s="229"/>
      <c r="E91" s="230"/>
      <c r="F91" s="230"/>
      <c r="G91" s="230"/>
      <c r="H91" s="230"/>
      <c r="I91" s="263"/>
      <c r="J91" s="263"/>
      <c r="K91" s="263"/>
      <c r="L91" s="216"/>
      <c r="M91" s="232"/>
      <c r="N91" s="229"/>
      <c r="O91" s="230"/>
      <c r="P91" s="230"/>
      <c r="Q91" s="230"/>
      <c r="R91" s="230"/>
      <c r="S91" s="263"/>
      <c r="T91" s="263"/>
      <c r="U91" s="263"/>
      <c r="V91" s="252"/>
      <c r="W91" s="252"/>
      <c r="X91" s="216"/>
      <c r="Y91" s="233"/>
      <c r="Z91" s="233"/>
      <c r="AA91" s="233"/>
      <c r="AB91" s="233"/>
      <c r="AC91" s="233"/>
      <c r="AD91" s="233"/>
      <c r="AE91" s="233"/>
      <c r="AF91" s="233"/>
      <c r="AG91" s="233"/>
      <c r="AH91" s="234"/>
      <c r="AI91" s="234"/>
      <c r="AM91" s="107"/>
    </row>
    <row r="92" spans="1:39">
      <c r="A92" s="216"/>
      <c r="B92" s="216"/>
      <c r="C92" s="228"/>
      <c r="D92" s="229"/>
      <c r="E92" s="230"/>
      <c r="F92" s="230"/>
      <c r="G92" s="230"/>
      <c r="H92" s="230"/>
      <c r="I92" s="263"/>
      <c r="J92" s="263"/>
      <c r="K92" s="263"/>
      <c r="L92" s="216"/>
      <c r="M92" s="232"/>
      <c r="N92" s="229"/>
      <c r="O92" s="230"/>
      <c r="P92" s="230"/>
      <c r="Q92" s="230"/>
      <c r="R92" s="230"/>
      <c r="S92" s="263"/>
      <c r="T92" s="263"/>
      <c r="U92" s="263"/>
      <c r="V92" s="252"/>
      <c r="W92" s="252"/>
      <c r="X92" s="216"/>
      <c r="Y92" s="233"/>
      <c r="Z92" s="233"/>
      <c r="AA92" s="233"/>
      <c r="AB92" s="233"/>
      <c r="AC92" s="233"/>
      <c r="AD92" s="233"/>
      <c r="AE92" s="233"/>
      <c r="AF92" s="233"/>
      <c r="AG92" s="233"/>
      <c r="AH92" s="234"/>
      <c r="AI92" s="234"/>
      <c r="AM92" s="107"/>
    </row>
    <row r="93" spans="1:39">
      <c r="A93" s="216"/>
      <c r="B93" s="216"/>
      <c r="C93" s="228"/>
      <c r="D93" s="229"/>
      <c r="E93" s="230"/>
      <c r="F93" s="230"/>
      <c r="G93" s="230"/>
      <c r="H93" s="230"/>
      <c r="I93" s="263"/>
      <c r="J93" s="263"/>
      <c r="K93" s="263"/>
      <c r="L93" s="216"/>
      <c r="M93" s="232"/>
      <c r="N93" s="229"/>
      <c r="O93" s="230"/>
      <c r="P93" s="230"/>
      <c r="Q93" s="230"/>
      <c r="R93" s="230"/>
      <c r="S93" s="263"/>
      <c r="T93" s="263"/>
      <c r="U93" s="263"/>
      <c r="V93" s="252"/>
      <c r="W93" s="252"/>
      <c r="X93" s="216"/>
      <c r="Y93" s="233"/>
      <c r="Z93" s="233"/>
      <c r="AA93" s="233"/>
      <c r="AB93" s="233"/>
      <c r="AC93" s="233"/>
      <c r="AD93" s="233"/>
      <c r="AE93" s="233"/>
      <c r="AF93" s="233"/>
      <c r="AG93" s="233"/>
      <c r="AH93" s="234"/>
      <c r="AI93" s="234"/>
      <c r="AM93" s="107"/>
    </row>
    <row r="94" spans="1:39">
      <c r="A94" s="216"/>
      <c r="B94" s="216"/>
      <c r="C94" s="228"/>
      <c r="D94" s="229"/>
      <c r="E94" s="230"/>
      <c r="F94" s="230"/>
      <c r="G94" s="230"/>
      <c r="H94" s="230"/>
      <c r="I94" s="263"/>
      <c r="J94" s="263"/>
      <c r="K94" s="263"/>
      <c r="L94" s="216"/>
      <c r="M94" s="232"/>
      <c r="N94" s="229"/>
      <c r="O94" s="230"/>
      <c r="P94" s="230"/>
      <c r="Q94" s="230"/>
      <c r="R94" s="230"/>
      <c r="S94" s="263"/>
      <c r="T94" s="263"/>
      <c r="U94" s="263"/>
      <c r="V94" s="252"/>
      <c r="W94" s="252"/>
      <c r="X94" s="216"/>
      <c r="Y94" s="233"/>
      <c r="Z94" s="233"/>
      <c r="AA94" s="233"/>
      <c r="AB94" s="233"/>
      <c r="AC94" s="233"/>
      <c r="AD94" s="233"/>
      <c r="AE94" s="233"/>
      <c r="AF94" s="233"/>
      <c r="AG94" s="233"/>
      <c r="AH94" s="234"/>
      <c r="AI94" s="234"/>
      <c r="AM94" s="107"/>
    </row>
    <row r="95" spans="1:39">
      <c r="A95" s="216"/>
      <c r="B95" s="216"/>
      <c r="C95" s="228"/>
      <c r="D95" s="229"/>
      <c r="E95" s="230"/>
      <c r="F95" s="230"/>
      <c r="G95" s="230"/>
      <c r="H95" s="230"/>
      <c r="I95" s="263"/>
      <c r="J95" s="263"/>
      <c r="K95" s="263"/>
      <c r="L95" s="216"/>
      <c r="M95" s="232"/>
      <c r="N95" s="229"/>
      <c r="O95" s="230"/>
      <c r="P95" s="230"/>
      <c r="Q95" s="230"/>
      <c r="R95" s="230"/>
      <c r="S95" s="263"/>
      <c r="T95" s="263"/>
      <c r="U95" s="263"/>
      <c r="V95" s="252"/>
      <c r="W95" s="252"/>
      <c r="X95" s="216"/>
      <c r="Y95" s="233"/>
      <c r="Z95" s="233"/>
      <c r="AA95" s="233"/>
      <c r="AB95" s="233"/>
      <c r="AC95" s="233"/>
      <c r="AD95" s="233"/>
      <c r="AE95" s="233"/>
      <c r="AF95" s="233"/>
      <c r="AG95" s="233"/>
      <c r="AH95" s="234"/>
      <c r="AI95" s="234"/>
      <c r="AM95" s="107"/>
    </row>
    <row r="96" spans="1:39">
      <c r="A96" s="216"/>
      <c r="B96" s="216"/>
      <c r="C96" s="228"/>
      <c r="D96" s="229"/>
      <c r="E96" s="230"/>
      <c r="F96" s="230"/>
      <c r="G96" s="230"/>
      <c r="H96" s="230"/>
      <c r="I96" s="263"/>
      <c r="J96" s="263"/>
      <c r="K96" s="263"/>
      <c r="L96" s="216"/>
      <c r="M96" s="232"/>
      <c r="N96" s="229"/>
      <c r="O96" s="230"/>
      <c r="P96" s="230"/>
      <c r="Q96" s="230"/>
      <c r="R96" s="230"/>
      <c r="S96" s="263"/>
      <c r="T96" s="263"/>
      <c r="U96" s="263"/>
      <c r="V96" s="252"/>
      <c r="W96" s="252"/>
      <c r="X96" s="216"/>
      <c r="Y96" s="233"/>
      <c r="Z96" s="233"/>
      <c r="AA96" s="233"/>
      <c r="AB96" s="233"/>
      <c r="AC96" s="233"/>
      <c r="AD96" s="233"/>
      <c r="AE96" s="233"/>
      <c r="AF96" s="233"/>
      <c r="AG96" s="233"/>
      <c r="AH96" s="234"/>
      <c r="AI96" s="234"/>
      <c r="AM96" s="107"/>
    </row>
    <row r="97" spans="1:39">
      <c r="A97" s="216"/>
      <c r="B97" s="216"/>
      <c r="C97" s="228"/>
      <c r="D97" s="229"/>
      <c r="E97" s="230"/>
      <c r="F97" s="230"/>
      <c r="G97" s="230"/>
      <c r="H97" s="230"/>
      <c r="I97" s="263"/>
      <c r="J97" s="263"/>
      <c r="K97" s="263"/>
      <c r="L97" s="216"/>
      <c r="M97" s="232"/>
      <c r="N97" s="229"/>
      <c r="O97" s="230"/>
      <c r="P97" s="230"/>
      <c r="Q97" s="230"/>
      <c r="R97" s="230"/>
      <c r="S97" s="263"/>
      <c r="T97" s="263"/>
      <c r="U97" s="263"/>
      <c r="V97" s="252"/>
      <c r="W97" s="252"/>
      <c r="X97" s="216"/>
      <c r="Y97" s="233"/>
      <c r="Z97" s="233"/>
      <c r="AA97" s="233"/>
      <c r="AB97" s="233"/>
      <c r="AC97" s="233"/>
      <c r="AD97" s="233"/>
      <c r="AE97" s="233"/>
      <c r="AF97" s="233"/>
      <c r="AG97" s="233"/>
      <c r="AH97" s="234"/>
      <c r="AI97" s="234"/>
      <c r="AM97" s="107"/>
    </row>
    <row r="98" spans="1:39">
      <c r="A98" s="216"/>
      <c r="B98" s="216"/>
      <c r="C98" s="228"/>
      <c r="D98" s="229"/>
      <c r="E98" s="230"/>
      <c r="F98" s="230"/>
      <c r="G98" s="230"/>
      <c r="H98" s="230"/>
      <c r="I98" s="263"/>
      <c r="J98" s="263"/>
      <c r="K98" s="263"/>
      <c r="L98" s="216"/>
      <c r="M98" s="232"/>
      <c r="N98" s="229"/>
      <c r="O98" s="230"/>
      <c r="P98" s="230"/>
      <c r="Q98" s="230"/>
      <c r="R98" s="230"/>
      <c r="S98" s="263"/>
      <c r="T98" s="263"/>
      <c r="U98" s="263"/>
      <c r="V98" s="252"/>
      <c r="W98" s="252"/>
      <c r="X98" s="216"/>
      <c r="Y98" s="233"/>
      <c r="Z98" s="233"/>
      <c r="AA98" s="233"/>
      <c r="AB98" s="233"/>
      <c r="AC98" s="233"/>
      <c r="AD98" s="233"/>
      <c r="AE98" s="233"/>
      <c r="AF98" s="233"/>
      <c r="AG98" s="233"/>
      <c r="AH98" s="234"/>
      <c r="AI98" s="234"/>
      <c r="AM98" s="107"/>
    </row>
    <row r="99" spans="1:39">
      <c r="A99" s="216"/>
      <c r="B99" s="216"/>
      <c r="C99" s="228"/>
      <c r="D99" s="229"/>
      <c r="E99" s="230"/>
      <c r="F99" s="230"/>
      <c r="G99" s="230"/>
      <c r="H99" s="230"/>
      <c r="I99" s="263"/>
      <c r="J99" s="263"/>
      <c r="K99" s="263"/>
      <c r="L99" s="216"/>
      <c r="M99" s="232"/>
      <c r="N99" s="229"/>
      <c r="O99" s="230"/>
      <c r="P99" s="230"/>
      <c r="Q99" s="230"/>
      <c r="R99" s="230"/>
      <c r="S99" s="263"/>
      <c r="T99" s="263"/>
      <c r="U99" s="263"/>
      <c r="V99" s="252"/>
      <c r="W99" s="252"/>
      <c r="X99" s="216"/>
      <c r="Y99" s="233"/>
      <c r="Z99" s="233"/>
      <c r="AA99" s="233"/>
      <c r="AB99" s="233"/>
      <c r="AC99" s="233"/>
      <c r="AD99" s="233"/>
      <c r="AE99" s="233"/>
      <c r="AF99" s="233"/>
      <c r="AG99" s="233"/>
      <c r="AH99" s="234"/>
      <c r="AI99" s="234"/>
      <c r="AM99" s="107"/>
    </row>
    <row r="100" spans="1:39">
      <c r="A100" s="216"/>
      <c r="B100" s="216"/>
      <c r="C100" s="228"/>
      <c r="D100" s="229"/>
      <c r="E100" s="230"/>
      <c r="F100" s="230"/>
      <c r="G100" s="230"/>
      <c r="H100" s="230"/>
      <c r="I100" s="263"/>
      <c r="J100" s="263"/>
      <c r="K100" s="263"/>
      <c r="L100" s="216"/>
      <c r="M100" s="232"/>
      <c r="N100" s="229"/>
      <c r="O100" s="230"/>
      <c r="P100" s="230"/>
      <c r="Q100" s="230"/>
      <c r="R100" s="230"/>
      <c r="S100" s="263"/>
      <c r="T100" s="263"/>
      <c r="U100" s="263"/>
      <c r="V100" s="252"/>
      <c r="W100" s="252"/>
      <c r="X100" s="216"/>
      <c r="Y100" s="233"/>
      <c r="Z100" s="233"/>
      <c r="AA100" s="233"/>
      <c r="AB100" s="233"/>
      <c r="AC100" s="233"/>
      <c r="AD100" s="233"/>
      <c r="AE100" s="233"/>
      <c r="AF100" s="233"/>
      <c r="AG100" s="233"/>
      <c r="AH100" s="234"/>
      <c r="AI100" s="234"/>
      <c r="AM100" s="107"/>
    </row>
    <row r="101" spans="1:39">
      <c r="A101" s="216"/>
      <c r="B101" s="216"/>
      <c r="C101" s="228"/>
      <c r="D101" s="229"/>
      <c r="E101" s="230"/>
      <c r="F101" s="230"/>
      <c r="G101" s="230"/>
      <c r="H101" s="230"/>
      <c r="I101" s="263"/>
      <c r="J101" s="263"/>
      <c r="K101" s="263"/>
      <c r="L101" s="216"/>
      <c r="M101" s="232"/>
      <c r="N101" s="229"/>
      <c r="O101" s="230"/>
      <c r="P101" s="230"/>
      <c r="Q101" s="230"/>
      <c r="R101" s="230"/>
      <c r="S101" s="263"/>
      <c r="T101" s="263"/>
      <c r="U101" s="263"/>
      <c r="V101" s="252"/>
      <c r="W101" s="252"/>
      <c r="X101" s="216"/>
      <c r="Y101" s="233"/>
      <c r="Z101" s="233"/>
      <c r="AA101" s="233"/>
      <c r="AB101" s="233"/>
      <c r="AC101" s="233"/>
      <c r="AD101" s="233"/>
      <c r="AE101" s="233"/>
      <c r="AF101" s="233"/>
      <c r="AG101" s="233"/>
      <c r="AH101" s="234"/>
      <c r="AI101" s="234"/>
      <c r="AM101" s="107"/>
    </row>
    <row r="102" spans="1:39">
      <c r="A102" s="216"/>
      <c r="B102" s="216"/>
      <c r="C102" s="228"/>
      <c r="D102" s="229"/>
      <c r="E102" s="230"/>
      <c r="F102" s="230"/>
      <c r="G102" s="230"/>
      <c r="H102" s="230"/>
      <c r="I102" s="263"/>
      <c r="J102" s="263"/>
      <c r="K102" s="263"/>
      <c r="L102" s="216"/>
      <c r="M102" s="232"/>
      <c r="N102" s="229"/>
      <c r="O102" s="230"/>
      <c r="P102" s="230"/>
      <c r="Q102" s="230"/>
      <c r="R102" s="230"/>
      <c r="S102" s="263"/>
      <c r="T102" s="263"/>
      <c r="U102" s="263"/>
      <c r="V102" s="252"/>
      <c r="W102" s="252"/>
      <c r="X102" s="216"/>
      <c r="Y102" s="233"/>
      <c r="Z102" s="233"/>
      <c r="AA102" s="233"/>
      <c r="AB102" s="233"/>
      <c r="AC102" s="233"/>
      <c r="AD102" s="233"/>
      <c r="AE102" s="233"/>
      <c r="AF102" s="233"/>
      <c r="AG102" s="233"/>
      <c r="AH102" s="234"/>
      <c r="AI102" s="234"/>
      <c r="AM102" s="107"/>
    </row>
    <row r="103" spans="1:39">
      <c r="A103" s="216"/>
      <c r="B103" s="216"/>
      <c r="C103" s="228"/>
      <c r="D103" s="229"/>
      <c r="E103" s="230"/>
      <c r="F103" s="230"/>
      <c r="G103" s="230"/>
      <c r="H103" s="230"/>
      <c r="I103" s="263"/>
      <c r="J103" s="263"/>
      <c r="K103" s="263"/>
      <c r="L103" s="216"/>
      <c r="M103" s="232"/>
      <c r="N103" s="229"/>
      <c r="O103" s="230"/>
      <c r="P103" s="230"/>
      <c r="Q103" s="230"/>
      <c r="R103" s="230"/>
      <c r="S103" s="263"/>
      <c r="T103" s="263"/>
      <c r="U103" s="263"/>
      <c r="V103" s="252"/>
      <c r="W103" s="252"/>
      <c r="X103" s="216"/>
      <c r="Y103" s="233"/>
      <c r="Z103" s="233"/>
      <c r="AA103" s="233"/>
      <c r="AB103" s="233"/>
      <c r="AC103" s="233"/>
      <c r="AD103" s="233"/>
      <c r="AE103" s="233"/>
      <c r="AF103" s="233"/>
      <c r="AG103" s="233"/>
      <c r="AH103" s="234"/>
      <c r="AI103" s="234"/>
      <c r="AM103" s="107"/>
    </row>
    <row r="104" spans="1:39">
      <c r="A104" s="216"/>
      <c r="B104" s="216"/>
      <c r="C104" s="228"/>
      <c r="D104" s="229"/>
      <c r="E104" s="230"/>
      <c r="F104" s="230"/>
      <c r="G104" s="230"/>
      <c r="H104" s="230"/>
      <c r="I104" s="263"/>
      <c r="J104" s="263"/>
      <c r="K104" s="263"/>
      <c r="L104" s="216"/>
      <c r="M104" s="232"/>
      <c r="N104" s="229"/>
      <c r="O104" s="230"/>
      <c r="P104" s="230"/>
      <c r="Q104" s="230"/>
      <c r="R104" s="230"/>
      <c r="S104" s="263"/>
      <c r="T104" s="263"/>
      <c r="U104" s="263"/>
      <c r="V104" s="252"/>
      <c r="W104" s="252"/>
      <c r="X104" s="216"/>
      <c r="Y104" s="233"/>
      <c r="Z104" s="233"/>
      <c r="AA104" s="233"/>
      <c r="AB104" s="233"/>
      <c r="AC104" s="233"/>
      <c r="AD104" s="233"/>
      <c r="AE104" s="233"/>
      <c r="AF104" s="233"/>
      <c r="AG104" s="233"/>
      <c r="AH104" s="234"/>
      <c r="AI104" s="234"/>
      <c r="AM104" s="107"/>
    </row>
    <row r="105" spans="1:39">
      <c r="A105" s="216"/>
      <c r="B105" s="216"/>
      <c r="C105" s="228"/>
      <c r="D105" s="229"/>
      <c r="E105" s="230"/>
      <c r="F105" s="230"/>
      <c r="G105" s="230"/>
      <c r="H105" s="230"/>
      <c r="I105" s="263"/>
      <c r="J105" s="263"/>
      <c r="K105" s="263"/>
      <c r="L105" s="216"/>
      <c r="M105" s="232"/>
      <c r="N105" s="229"/>
      <c r="O105" s="230"/>
      <c r="P105" s="230"/>
      <c r="Q105" s="230"/>
      <c r="R105" s="230"/>
      <c r="S105" s="263"/>
      <c r="T105" s="263"/>
      <c r="U105" s="263"/>
      <c r="V105" s="252"/>
      <c r="W105" s="252"/>
      <c r="X105" s="216"/>
      <c r="Y105" s="233"/>
      <c r="Z105" s="233"/>
      <c r="AA105" s="233"/>
      <c r="AB105" s="233"/>
      <c r="AC105" s="233"/>
      <c r="AD105" s="233"/>
      <c r="AE105" s="233"/>
      <c r="AF105" s="233"/>
      <c r="AG105" s="233"/>
      <c r="AH105" s="234"/>
      <c r="AI105" s="234"/>
      <c r="AM105" s="107"/>
    </row>
    <row r="106" spans="1:39">
      <c r="A106" s="216"/>
      <c r="B106" s="216"/>
      <c r="C106" s="228"/>
      <c r="D106" s="229"/>
      <c r="E106" s="230"/>
      <c r="F106" s="230"/>
      <c r="G106" s="230"/>
      <c r="H106" s="230"/>
      <c r="I106" s="263"/>
      <c r="J106" s="263"/>
      <c r="K106" s="263"/>
      <c r="L106" s="216"/>
      <c r="M106" s="232"/>
      <c r="N106" s="229"/>
      <c r="O106" s="230"/>
      <c r="P106" s="230"/>
      <c r="Q106" s="230"/>
      <c r="R106" s="230"/>
      <c r="S106" s="263"/>
      <c r="T106" s="263"/>
      <c r="U106" s="263"/>
      <c r="V106" s="252"/>
      <c r="W106" s="252"/>
      <c r="X106" s="216"/>
      <c r="Y106" s="233"/>
      <c r="Z106" s="233"/>
      <c r="AA106" s="233"/>
      <c r="AB106" s="233"/>
      <c r="AC106" s="233"/>
      <c r="AD106" s="233"/>
      <c r="AE106" s="233"/>
      <c r="AF106" s="233"/>
      <c r="AG106" s="233"/>
      <c r="AH106" s="234"/>
      <c r="AI106" s="234"/>
      <c r="AM106" s="107"/>
    </row>
    <row r="107" spans="1:39">
      <c r="A107" s="216"/>
      <c r="B107" s="216"/>
      <c r="C107" s="228"/>
      <c r="D107" s="229"/>
      <c r="E107" s="230"/>
      <c r="F107" s="230"/>
      <c r="G107" s="230"/>
      <c r="H107" s="230"/>
      <c r="I107" s="263"/>
      <c r="J107" s="263"/>
      <c r="K107" s="263"/>
      <c r="L107" s="216"/>
      <c r="M107" s="232"/>
      <c r="N107" s="229"/>
      <c r="O107" s="230"/>
      <c r="P107" s="230"/>
      <c r="Q107" s="230"/>
      <c r="R107" s="230"/>
      <c r="S107" s="263"/>
      <c r="T107" s="263"/>
      <c r="U107" s="263"/>
      <c r="V107" s="252"/>
      <c r="W107" s="252"/>
      <c r="X107" s="216"/>
      <c r="Y107" s="233"/>
      <c r="Z107" s="233"/>
      <c r="AA107" s="233"/>
      <c r="AB107" s="233"/>
      <c r="AC107" s="233"/>
      <c r="AD107" s="233"/>
      <c r="AE107" s="233"/>
      <c r="AF107" s="233"/>
      <c r="AG107" s="233"/>
      <c r="AH107" s="234"/>
      <c r="AI107" s="234"/>
      <c r="AM107" s="107"/>
    </row>
    <row r="108" spans="1:39">
      <c r="A108" s="216"/>
      <c r="B108" s="216"/>
      <c r="C108" s="228"/>
      <c r="D108" s="229"/>
      <c r="E108" s="230"/>
      <c r="F108" s="230"/>
      <c r="G108" s="230"/>
      <c r="H108" s="230"/>
      <c r="I108" s="263"/>
      <c r="J108" s="263"/>
      <c r="K108" s="263"/>
      <c r="L108" s="216"/>
      <c r="M108" s="232"/>
      <c r="N108" s="229"/>
      <c r="O108" s="230"/>
      <c r="P108" s="230"/>
      <c r="Q108" s="230"/>
      <c r="R108" s="230"/>
      <c r="S108" s="263"/>
      <c r="T108" s="263"/>
      <c r="U108" s="263"/>
      <c r="V108" s="252"/>
      <c r="W108" s="252"/>
      <c r="X108" s="216"/>
      <c r="Y108" s="233"/>
      <c r="Z108" s="233"/>
      <c r="AA108" s="233"/>
      <c r="AB108" s="233"/>
      <c r="AC108" s="233"/>
      <c r="AD108" s="233"/>
      <c r="AE108" s="233"/>
      <c r="AF108" s="233"/>
      <c r="AG108" s="233"/>
      <c r="AH108" s="234"/>
      <c r="AI108" s="234"/>
      <c r="AM108" s="107"/>
    </row>
    <row r="109" spans="1:39">
      <c r="A109" s="216"/>
      <c r="B109" s="216"/>
      <c r="C109" s="228"/>
      <c r="D109" s="229"/>
      <c r="E109" s="230"/>
      <c r="F109" s="230"/>
      <c r="G109" s="230"/>
      <c r="H109" s="230"/>
      <c r="I109" s="263"/>
      <c r="J109" s="263"/>
      <c r="K109" s="263"/>
      <c r="L109" s="216"/>
      <c r="M109" s="232"/>
      <c r="N109" s="229"/>
      <c r="O109" s="230"/>
      <c r="P109" s="230"/>
      <c r="Q109" s="230"/>
      <c r="R109" s="230"/>
      <c r="S109" s="263"/>
      <c r="T109" s="263"/>
      <c r="U109" s="263"/>
      <c r="V109" s="252"/>
      <c r="W109" s="252"/>
      <c r="X109" s="216"/>
      <c r="Y109" s="233"/>
      <c r="Z109" s="233"/>
      <c r="AA109" s="233"/>
      <c r="AB109" s="233"/>
      <c r="AC109" s="233"/>
      <c r="AD109" s="233"/>
      <c r="AE109" s="233"/>
      <c r="AF109" s="233"/>
      <c r="AG109" s="233"/>
      <c r="AH109" s="234"/>
      <c r="AI109" s="234"/>
      <c r="AM109" s="107"/>
    </row>
    <row r="110" spans="1:39">
      <c r="A110" s="216"/>
      <c r="B110" s="216"/>
      <c r="C110" s="228"/>
      <c r="D110" s="229"/>
      <c r="E110" s="230"/>
      <c r="F110" s="230"/>
      <c r="G110" s="230"/>
      <c r="H110" s="230"/>
      <c r="I110" s="263"/>
      <c r="J110" s="263"/>
      <c r="K110" s="263"/>
      <c r="L110" s="216"/>
      <c r="M110" s="232"/>
      <c r="N110" s="229"/>
      <c r="O110" s="230"/>
      <c r="P110" s="230"/>
      <c r="Q110" s="230"/>
      <c r="R110" s="230"/>
      <c r="S110" s="263"/>
      <c r="T110" s="263"/>
      <c r="U110" s="263"/>
      <c r="V110" s="252"/>
      <c r="W110" s="252"/>
      <c r="X110" s="216"/>
      <c r="Y110" s="233"/>
      <c r="Z110" s="233"/>
      <c r="AA110" s="233"/>
      <c r="AB110" s="233"/>
      <c r="AC110" s="233"/>
      <c r="AD110" s="233"/>
      <c r="AE110" s="233"/>
      <c r="AF110" s="233"/>
      <c r="AG110" s="233"/>
      <c r="AH110" s="234"/>
      <c r="AI110" s="234"/>
      <c r="AM110" s="107"/>
    </row>
    <row r="111" spans="1:39">
      <c r="A111" s="216"/>
      <c r="B111" s="216"/>
      <c r="C111" s="228"/>
      <c r="D111" s="229"/>
      <c r="E111" s="230"/>
      <c r="F111" s="230"/>
      <c r="G111" s="230"/>
      <c r="H111" s="230"/>
      <c r="I111" s="263"/>
      <c r="J111" s="263"/>
      <c r="K111" s="263"/>
      <c r="L111" s="216"/>
      <c r="M111" s="232"/>
      <c r="N111" s="229"/>
      <c r="O111" s="230"/>
      <c r="P111" s="230"/>
      <c r="Q111" s="230"/>
      <c r="R111" s="230"/>
      <c r="S111" s="263"/>
      <c r="T111" s="263"/>
      <c r="U111" s="263"/>
      <c r="V111" s="252"/>
      <c r="W111" s="252"/>
      <c r="X111" s="216"/>
      <c r="Y111" s="233"/>
      <c r="Z111" s="233"/>
      <c r="AA111" s="233"/>
      <c r="AB111" s="233"/>
      <c r="AC111" s="233"/>
      <c r="AD111" s="233"/>
      <c r="AE111" s="233"/>
      <c r="AF111" s="233"/>
      <c r="AG111" s="233"/>
      <c r="AH111" s="234"/>
      <c r="AI111" s="234"/>
      <c r="AM111" s="107"/>
    </row>
    <row r="112" spans="1:39">
      <c r="A112" s="216"/>
      <c r="B112" s="216"/>
      <c r="C112" s="228"/>
      <c r="D112" s="229"/>
      <c r="E112" s="230"/>
      <c r="F112" s="230"/>
      <c r="G112" s="230"/>
      <c r="H112" s="230"/>
      <c r="I112" s="263"/>
      <c r="J112" s="263"/>
      <c r="K112" s="263"/>
      <c r="L112" s="216"/>
      <c r="M112" s="232"/>
      <c r="N112" s="229"/>
      <c r="O112" s="230"/>
      <c r="P112" s="230"/>
      <c r="Q112" s="230"/>
      <c r="R112" s="230"/>
      <c r="S112" s="263"/>
      <c r="T112" s="263"/>
      <c r="U112" s="263"/>
      <c r="V112" s="252"/>
      <c r="W112" s="252"/>
      <c r="X112" s="216"/>
      <c r="Y112" s="233"/>
      <c r="Z112" s="233"/>
      <c r="AA112" s="233"/>
      <c r="AB112" s="233"/>
      <c r="AC112" s="233"/>
      <c r="AD112" s="233"/>
      <c r="AE112" s="233"/>
      <c r="AF112" s="233"/>
      <c r="AG112" s="233"/>
      <c r="AH112" s="234"/>
      <c r="AI112" s="234"/>
      <c r="AM112" s="107"/>
    </row>
    <row r="113" spans="1:39">
      <c r="A113" s="216"/>
      <c r="B113" s="216"/>
      <c r="C113" s="228"/>
      <c r="D113" s="229"/>
      <c r="E113" s="230"/>
      <c r="F113" s="230"/>
      <c r="G113" s="230"/>
      <c r="H113" s="230"/>
      <c r="I113" s="263"/>
      <c r="J113" s="263"/>
      <c r="K113" s="263"/>
      <c r="L113" s="216"/>
      <c r="M113" s="232"/>
      <c r="N113" s="229"/>
      <c r="O113" s="230"/>
      <c r="P113" s="230"/>
      <c r="Q113" s="230"/>
      <c r="R113" s="230"/>
      <c r="S113" s="263"/>
      <c r="T113" s="263"/>
      <c r="U113" s="263"/>
      <c r="V113" s="252"/>
      <c r="W113" s="252"/>
      <c r="X113" s="216"/>
      <c r="Y113" s="233"/>
      <c r="Z113" s="233"/>
      <c r="AA113" s="233"/>
      <c r="AB113" s="233"/>
      <c r="AC113" s="233"/>
      <c r="AD113" s="233"/>
      <c r="AE113" s="233"/>
      <c r="AF113" s="233"/>
      <c r="AG113" s="233"/>
      <c r="AH113" s="234"/>
      <c r="AI113" s="234"/>
      <c r="AM113" s="107"/>
    </row>
    <row r="114" spans="1:39">
      <c r="A114" s="216"/>
      <c r="B114" s="216"/>
      <c r="C114" s="228"/>
      <c r="D114" s="229"/>
      <c r="E114" s="230"/>
      <c r="F114" s="230"/>
      <c r="G114" s="230"/>
      <c r="H114" s="230"/>
      <c r="I114" s="263"/>
      <c r="J114" s="263"/>
      <c r="K114" s="263"/>
      <c r="L114" s="216"/>
      <c r="M114" s="232"/>
      <c r="N114" s="229"/>
      <c r="O114" s="230"/>
      <c r="P114" s="230"/>
      <c r="Q114" s="230"/>
      <c r="R114" s="230"/>
      <c r="S114" s="263"/>
      <c r="T114" s="263"/>
      <c r="U114" s="263"/>
      <c r="V114" s="252"/>
      <c r="W114" s="252"/>
      <c r="X114" s="216"/>
      <c r="Y114" s="233"/>
      <c r="Z114" s="233"/>
      <c r="AA114" s="233"/>
      <c r="AB114" s="233"/>
      <c r="AC114" s="233"/>
      <c r="AD114" s="233"/>
      <c r="AE114" s="233"/>
      <c r="AF114" s="233"/>
      <c r="AG114" s="233"/>
      <c r="AH114" s="234"/>
      <c r="AI114" s="234"/>
      <c r="AM114" s="107"/>
    </row>
    <row r="115" spans="1:39">
      <c r="A115" s="216"/>
      <c r="B115" s="216"/>
      <c r="C115" s="228"/>
      <c r="D115" s="229"/>
      <c r="E115" s="230"/>
      <c r="F115" s="230"/>
      <c r="G115" s="230"/>
      <c r="H115" s="230"/>
      <c r="I115" s="263"/>
      <c r="J115" s="263"/>
      <c r="K115" s="263"/>
      <c r="L115" s="216"/>
      <c r="M115" s="232"/>
      <c r="N115" s="229"/>
      <c r="O115" s="230"/>
      <c r="P115" s="230"/>
      <c r="Q115" s="230"/>
      <c r="R115" s="230"/>
      <c r="S115" s="263"/>
      <c r="T115" s="263"/>
      <c r="U115" s="263"/>
      <c r="V115" s="252"/>
      <c r="W115" s="252"/>
      <c r="X115" s="216"/>
      <c r="Y115" s="233"/>
      <c r="Z115" s="233"/>
      <c r="AA115" s="233"/>
      <c r="AB115" s="233"/>
      <c r="AC115" s="233"/>
      <c r="AD115" s="233"/>
      <c r="AE115" s="233"/>
      <c r="AF115" s="233"/>
      <c r="AG115" s="233"/>
      <c r="AH115" s="234"/>
      <c r="AI115" s="234"/>
      <c r="AM115" s="107"/>
    </row>
    <row r="116" spans="1:39">
      <c r="A116" s="216"/>
      <c r="B116" s="216"/>
      <c r="C116" s="228"/>
      <c r="D116" s="229"/>
      <c r="E116" s="230"/>
      <c r="F116" s="230"/>
      <c r="G116" s="230"/>
      <c r="H116" s="230"/>
      <c r="I116" s="263"/>
      <c r="J116" s="263"/>
      <c r="K116" s="263"/>
      <c r="L116" s="216"/>
      <c r="M116" s="232"/>
      <c r="N116" s="229"/>
      <c r="O116" s="230"/>
      <c r="P116" s="230"/>
      <c r="Q116" s="230"/>
      <c r="R116" s="230"/>
      <c r="S116" s="263"/>
      <c r="T116" s="263"/>
      <c r="U116" s="263"/>
      <c r="V116" s="252"/>
      <c r="W116" s="252"/>
      <c r="X116" s="216"/>
      <c r="Y116" s="233"/>
      <c r="Z116" s="233"/>
      <c r="AA116" s="233"/>
      <c r="AB116" s="233"/>
      <c r="AC116" s="233"/>
      <c r="AD116" s="233"/>
      <c r="AE116" s="233"/>
      <c r="AF116" s="233"/>
      <c r="AG116" s="233"/>
      <c r="AH116" s="234"/>
      <c r="AI116" s="234"/>
      <c r="AM116" s="107"/>
    </row>
    <row r="117" spans="1:39">
      <c r="A117" s="216"/>
      <c r="B117" s="216"/>
      <c r="C117" s="228"/>
      <c r="D117" s="229"/>
      <c r="E117" s="230"/>
      <c r="F117" s="230"/>
      <c r="G117" s="230"/>
      <c r="H117" s="230"/>
      <c r="I117" s="263"/>
      <c r="J117" s="263"/>
      <c r="K117" s="263"/>
      <c r="L117" s="216"/>
      <c r="M117" s="232"/>
      <c r="N117" s="229"/>
      <c r="O117" s="230"/>
      <c r="P117" s="230"/>
      <c r="Q117" s="230"/>
      <c r="R117" s="230"/>
      <c r="S117" s="263"/>
      <c r="T117" s="263"/>
      <c r="U117" s="263"/>
      <c r="V117" s="252"/>
      <c r="W117" s="252"/>
      <c r="X117" s="216"/>
      <c r="Y117" s="233"/>
      <c r="Z117" s="233"/>
      <c r="AA117" s="233"/>
      <c r="AB117" s="233"/>
      <c r="AC117" s="233"/>
      <c r="AD117" s="233"/>
      <c r="AE117" s="233"/>
      <c r="AF117" s="233"/>
      <c r="AG117" s="233"/>
      <c r="AH117" s="234"/>
      <c r="AI117" s="234"/>
      <c r="AM117" s="107"/>
    </row>
    <row r="118" spans="1:39">
      <c r="A118" s="216"/>
      <c r="B118" s="216"/>
      <c r="C118" s="228"/>
      <c r="D118" s="229"/>
      <c r="E118" s="230"/>
      <c r="F118" s="230"/>
      <c r="G118" s="230"/>
      <c r="H118" s="230"/>
      <c r="I118" s="263"/>
      <c r="J118" s="263"/>
      <c r="K118" s="263"/>
      <c r="L118" s="216"/>
      <c r="M118" s="232"/>
      <c r="N118" s="229"/>
      <c r="O118" s="230"/>
      <c r="P118" s="230"/>
      <c r="Q118" s="230"/>
      <c r="R118" s="230"/>
      <c r="S118" s="263"/>
      <c r="T118" s="263"/>
      <c r="U118" s="263"/>
      <c r="V118" s="252"/>
      <c r="W118" s="252"/>
      <c r="X118" s="216"/>
      <c r="Y118" s="233"/>
      <c r="Z118" s="233"/>
      <c r="AA118" s="233"/>
      <c r="AB118" s="233"/>
      <c r="AC118" s="233"/>
      <c r="AD118" s="233"/>
      <c r="AE118" s="233"/>
      <c r="AF118" s="233"/>
      <c r="AG118" s="233"/>
      <c r="AH118" s="234"/>
      <c r="AI118" s="234"/>
      <c r="AM118" s="107"/>
    </row>
    <row r="119" spans="1:39">
      <c r="A119" s="216"/>
      <c r="B119" s="216"/>
      <c r="C119" s="228"/>
      <c r="D119" s="229"/>
      <c r="E119" s="230"/>
      <c r="F119" s="230"/>
      <c r="G119" s="230"/>
      <c r="H119" s="230"/>
      <c r="I119" s="263"/>
      <c r="J119" s="263"/>
      <c r="K119" s="263"/>
      <c r="L119" s="216"/>
      <c r="M119" s="232"/>
      <c r="N119" s="229"/>
      <c r="O119" s="230"/>
      <c r="P119" s="230"/>
      <c r="Q119" s="230"/>
      <c r="R119" s="230"/>
      <c r="S119" s="263"/>
      <c r="T119" s="263"/>
      <c r="U119" s="263"/>
      <c r="V119" s="252"/>
      <c r="W119" s="252"/>
      <c r="X119" s="216"/>
      <c r="Y119" s="233"/>
      <c r="Z119" s="233"/>
      <c r="AA119" s="233"/>
      <c r="AB119" s="233"/>
      <c r="AC119" s="233"/>
      <c r="AD119" s="233"/>
      <c r="AE119" s="233"/>
      <c r="AF119" s="233"/>
      <c r="AG119" s="233"/>
      <c r="AH119" s="234"/>
      <c r="AI119" s="234"/>
      <c r="AM119" s="107"/>
    </row>
    <row r="120" spans="1:39">
      <c r="A120" s="216"/>
      <c r="B120" s="216"/>
      <c r="C120" s="228"/>
      <c r="D120" s="229"/>
      <c r="E120" s="230"/>
      <c r="F120" s="230"/>
      <c r="G120" s="230"/>
      <c r="H120" s="230"/>
      <c r="I120" s="263"/>
      <c r="J120" s="263"/>
      <c r="K120" s="263"/>
      <c r="L120" s="216"/>
      <c r="M120" s="232"/>
      <c r="N120" s="229"/>
      <c r="O120" s="230"/>
      <c r="P120" s="230"/>
      <c r="Q120" s="230"/>
      <c r="R120" s="230"/>
      <c r="S120" s="263"/>
      <c r="T120" s="263"/>
      <c r="U120" s="263"/>
      <c r="V120" s="252"/>
      <c r="W120" s="252"/>
      <c r="X120" s="216"/>
      <c r="Y120" s="233"/>
      <c r="Z120" s="233"/>
      <c r="AA120" s="233"/>
      <c r="AB120" s="233"/>
      <c r="AC120" s="233"/>
      <c r="AD120" s="233"/>
      <c r="AE120" s="233"/>
      <c r="AF120" s="233"/>
      <c r="AG120" s="233"/>
      <c r="AH120" s="234"/>
      <c r="AI120" s="234"/>
      <c r="AM120" s="107"/>
    </row>
    <row r="121" spans="1:39">
      <c r="A121" s="216"/>
      <c r="B121" s="216"/>
      <c r="C121" s="228"/>
      <c r="D121" s="229"/>
      <c r="E121" s="230"/>
      <c r="F121" s="230"/>
      <c r="G121" s="230"/>
      <c r="H121" s="230"/>
      <c r="I121" s="263"/>
      <c r="J121" s="263"/>
      <c r="K121" s="263"/>
      <c r="L121" s="216"/>
      <c r="M121" s="232"/>
      <c r="N121" s="229"/>
      <c r="O121" s="230"/>
      <c r="P121" s="230"/>
      <c r="Q121" s="230"/>
      <c r="R121" s="230"/>
      <c r="S121" s="263"/>
      <c r="T121" s="263"/>
      <c r="U121" s="263"/>
      <c r="V121" s="252"/>
      <c r="W121" s="252"/>
      <c r="X121" s="216"/>
      <c r="Y121" s="233"/>
      <c r="Z121" s="233"/>
      <c r="AA121" s="233"/>
      <c r="AB121" s="233"/>
      <c r="AC121" s="233"/>
      <c r="AD121" s="233"/>
      <c r="AE121" s="233"/>
      <c r="AF121" s="233"/>
      <c r="AG121" s="233"/>
      <c r="AH121" s="234"/>
      <c r="AI121" s="234"/>
      <c r="AM121" s="107"/>
    </row>
    <row r="122" spans="1:39">
      <c r="A122" s="216"/>
      <c r="B122" s="216"/>
      <c r="C122" s="228"/>
      <c r="D122" s="229"/>
      <c r="E122" s="230"/>
      <c r="F122" s="230"/>
      <c r="G122" s="230"/>
      <c r="H122" s="230"/>
      <c r="I122" s="263"/>
      <c r="J122" s="263"/>
      <c r="K122" s="263"/>
      <c r="L122" s="216"/>
      <c r="M122" s="232"/>
      <c r="N122" s="229"/>
      <c r="O122" s="230"/>
      <c r="P122" s="230"/>
      <c r="Q122" s="230"/>
      <c r="R122" s="230"/>
      <c r="S122" s="263"/>
      <c r="T122" s="263"/>
      <c r="U122" s="263"/>
      <c r="V122" s="252"/>
      <c r="W122" s="252"/>
      <c r="X122" s="216"/>
      <c r="Y122" s="233"/>
      <c r="Z122" s="233"/>
      <c r="AA122" s="233"/>
      <c r="AB122" s="233"/>
      <c r="AC122" s="233"/>
      <c r="AD122" s="233"/>
      <c r="AE122" s="233"/>
      <c r="AF122" s="233"/>
      <c r="AG122" s="233"/>
      <c r="AH122" s="234"/>
      <c r="AI122" s="234"/>
      <c r="AM122" s="107"/>
    </row>
    <row r="123" spans="1:39">
      <c r="A123" s="216"/>
      <c r="B123" s="216"/>
      <c r="C123" s="228"/>
      <c r="D123" s="229"/>
      <c r="E123" s="230"/>
      <c r="F123" s="230"/>
      <c r="G123" s="230"/>
      <c r="H123" s="230"/>
      <c r="I123" s="263"/>
      <c r="J123" s="263"/>
      <c r="K123" s="263"/>
      <c r="L123" s="216"/>
      <c r="M123" s="232"/>
      <c r="N123" s="229"/>
      <c r="O123" s="230"/>
      <c r="P123" s="230"/>
      <c r="Q123" s="230"/>
      <c r="R123" s="230"/>
      <c r="S123" s="263"/>
      <c r="T123" s="263"/>
      <c r="U123" s="263"/>
      <c r="V123" s="252"/>
      <c r="W123" s="252"/>
      <c r="X123" s="216"/>
      <c r="Y123" s="233"/>
      <c r="Z123" s="233"/>
      <c r="AA123" s="233"/>
      <c r="AB123" s="233"/>
      <c r="AC123" s="233"/>
      <c r="AD123" s="233"/>
      <c r="AE123" s="233"/>
      <c r="AF123" s="233"/>
      <c r="AG123" s="233"/>
      <c r="AH123" s="234"/>
      <c r="AI123" s="234"/>
      <c r="AM123" s="107"/>
    </row>
    <row r="124" spans="1:39">
      <c r="A124" s="216"/>
      <c r="B124" s="216"/>
      <c r="C124" s="228"/>
      <c r="D124" s="229"/>
      <c r="E124" s="230"/>
      <c r="F124" s="230"/>
      <c r="G124" s="230"/>
      <c r="H124" s="230"/>
      <c r="I124" s="263"/>
      <c r="J124" s="263"/>
      <c r="K124" s="263"/>
      <c r="L124" s="216"/>
      <c r="M124" s="232"/>
      <c r="N124" s="229"/>
      <c r="O124" s="230"/>
      <c r="P124" s="230"/>
      <c r="Q124" s="230"/>
      <c r="R124" s="230"/>
      <c r="S124" s="263"/>
      <c r="T124" s="263"/>
      <c r="U124" s="263"/>
      <c r="V124" s="252"/>
      <c r="W124" s="252"/>
      <c r="X124" s="216"/>
      <c r="Y124" s="233"/>
      <c r="Z124" s="233"/>
      <c r="AA124" s="233"/>
      <c r="AB124" s="233"/>
      <c r="AC124" s="233"/>
      <c r="AD124" s="233"/>
      <c r="AE124" s="233"/>
      <c r="AF124" s="233"/>
      <c r="AG124" s="233"/>
      <c r="AH124" s="234"/>
      <c r="AI124" s="234"/>
      <c r="AM124" s="107"/>
    </row>
    <row r="125" spans="1:39">
      <c r="A125" s="216"/>
      <c r="B125" s="216"/>
      <c r="C125" s="228"/>
      <c r="D125" s="229"/>
      <c r="E125" s="230"/>
      <c r="F125" s="230"/>
      <c r="G125" s="230"/>
      <c r="H125" s="230"/>
      <c r="I125" s="263"/>
      <c r="J125" s="263"/>
      <c r="K125" s="263"/>
      <c r="L125" s="216"/>
      <c r="M125" s="232"/>
      <c r="N125" s="229"/>
      <c r="O125" s="230"/>
      <c r="P125" s="230"/>
      <c r="Q125" s="230"/>
      <c r="R125" s="230"/>
      <c r="S125" s="263"/>
      <c r="T125" s="263"/>
      <c r="U125" s="263"/>
      <c r="V125" s="252"/>
      <c r="W125" s="252"/>
      <c r="X125" s="216"/>
      <c r="Y125" s="233"/>
      <c r="Z125" s="233"/>
      <c r="AA125" s="233"/>
      <c r="AB125" s="233"/>
      <c r="AC125" s="233"/>
      <c r="AD125" s="233"/>
      <c r="AE125" s="233"/>
      <c r="AF125" s="233"/>
      <c r="AG125" s="233"/>
      <c r="AH125" s="234"/>
      <c r="AI125" s="234"/>
      <c r="AM125" s="107"/>
    </row>
    <row r="126" spans="1:39">
      <c r="A126" s="216"/>
      <c r="B126" s="216"/>
      <c r="C126" s="228"/>
      <c r="D126" s="229"/>
      <c r="E126" s="230"/>
      <c r="F126" s="230"/>
      <c r="G126" s="230"/>
      <c r="H126" s="230"/>
      <c r="I126" s="263"/>
      <c r="J126" s="263"/>
      <c r="K126" s="263"/>
      <c r="L126" s="216"/>
      <c r="M126" s="232"/>
      <c r="N126" s="229"/>
      <c r="O126" s="230"/>
      <c r="P126" s="230"/>
      <c r="Q126" s="230"/>
      <c r="R126" s="230"/>
      <c r="S126" s="263"/>
      <c r="T126" s="263"/>
      <c r="U126" s="263"/>
      <c r="V126" s="252"/>
      <c r="W126" s="252"/>
      <c r="X126" s="216"/>
      <c r="Y126" s="233"/>
      <c r="Z126" s="233"/>
      <c r="AA126" s="233"/>
      <c r="AB126" s="233"/>
      <c r="AC126" s="233"/>
      <c r="AD126" s="233"/>
      <c r="AE126" s="233"/>
      <c r="AF126" s="233"/>
      <c r="AG126" s="233"/>
      <c r="AH126" s="234"/>
      <c r="AI126" s="234"/>
      <c r="AM126" s="107"/>
    </row>
    <row r="127" spans="1:39">
      <c r="A127" s="216"/>
      <c r="B127" s="216"/>
      <c r="C127" s="228"/>
      <c r="D127" s="229"/>
      <c r="E127" s="230"/>
      <c r="F127" s="230"/>
      <c r="G127" s="230"/>
      <c r="H127" s="230"/>
      <c r="I127" s="263"/>
      <c r="J127" s="263"/>
      <c r="K127" s="263"/>
      <c r="L127" s="216"/>
      <c r="M127" s="232"/>
      <c r="N127" s="229"/>
      <c r="O127" s="230"/>
      <c r="P127" s="230"/>
      <c r="Q127" s="230"/>
      <c r="R127" s="230"/>
      <c r="S127" s="263"/>
      <c r="T127" s="263"/>
      <c r="U127" s="263"/>
      <c r="V127" s="252"/>
      <c r="W127" s="252"/>
      <c r="X127" s="216"/>
      <c r="Y127" s="233"/>
      <c r="Z127" s="233"/>
      <c r="AA127" s="233"/>
      <c r="AB127" s="233"/>
      <c r="AC127" s="233"/>
      <c r="AD127" s="233"/>
      <c r="AE127" s="233"/>
      <c r="AF127" s="233"/>
      <c r="AG127" s="233"/>
      <c r="AH127" s="234"/>
      <c r="AI127" s="234"/>
      <c r="AM127" s="107"/>
    </row>
    <row r="128" spans="1:39">
      <c r="A128" s="216"/>
      <c r="B128" s="216"/>
      <c r="C128" s="228"/>
      <c r="D128" s="229"/>
      <c r="E128" s="230"/>
      <c r="F128" s="230"/>
      <c r="G128" s="230"/>
      <c r="H128" s="230"/>
      <c r="I128" s="263"/>
      <c r="J128" s="263"/>
      <c r="K128" s="263"/>
      <c r="L128" s="216"/>
      <c r="M128" s="232"/>
      <c r="N128" s="229"/>
      <c r="O128" s="230"/>
      <c r="P128" s="230"/>
      <c r="Q128" s="230"/>
      <c r="R128" s="230"/>
      <c r="S128" s="263"/>
      <c r="T128" s="263"/>
      <c r="U128" s="263"/>
      <c r="V128" s="252"/>
      <c r="W128" s="252"/>
      <c r="X128" s="216"/>
      <c r="Y128" s="233"/>
      <c r="Z128" s="233"/>
      <c r="AA128" s="233"/>
      <c r="AB128" s="233"/>
      <c r="AC128" s="233"/>
      <c r="AD128" s="233"/>
      <c r="AE128" s="233"/>
      <c r="AF128" s="233"/>
      <c r="AG128" s="233"/>
      <c r="AH128" s="234"/>
      <c r="AI128" s="234"/>
      <c r="AM128" s="107"/>
    </row>
    <row r="129" spans="1:39">
      <c r="A129" s="216"/>
      <c r="B129" s="216"/>
      <c r="C129" s="228"/>
      <c r="D129" s="229"/>
      <c r="E129" s="230"/>
      <c r="F129" s="230"/>
      <c r="G129" s="230"/>
      <c r="H129" s="230"/>
      <c r="I129" s="263"/>
      <c r="J129" s="263"/>
      <c r="K129" s="263"/>
      <c r="L129" s="216"/>
      <c r="M129" s="232"/>
      <c r="N129" s="229"/>
      <c r="O129" s="230"/>
      <c r="P129" s="230"/>
      <c r="Q129" s="230"/>
      <c r="R129" s="230"/>
      <c r="S129" s="263"/>
      <c r="T129" s="263"/>
      <c r="U129" s="263"/>
      <c r="V129" s="252"/>
      <c r="W129" s="252"/>
      <c r="X129" s="216"/>
      <c r="Y129" s="233"/>
      <c r="Z129" s="233"/>
      <c r="AA129" s="233"/>
      <c r="AB129" s="233"/>
      <c r="AC129" s="233"/>
      <c r="AD129" s="233"/>
      <c r="AE129" s="233"/>
      <c r="AF129" s="233"/>
      <c r="AG129" s="233"/>
      <c r="AH129" s="234"/>
      <c r="AI129" s="234"/>
      <c r="AM129" s="107"/>
    </row>
    <row r="130" spans="1:39">
      <c r="A130" s="216"/>
      <c r="B130" s="216"/>
      <c r="C130" s="228"/>
      <c r="D130" s="229"/>
      <c r="E130" s="230"/>
      <c r="F130" s="230"/>
      <c r="G130" s="230"/>
      <c r="H130" s="230"/>
      <c r="I130" s="263"/>
      <c r="J130" s="263"/>
      <c r="K130" s="263"/>
      <c r="L130" s="216"/>
      <c r="M130" s="232"/>
      <c r="N130" s="229"/>
      <c r="O130" s="230"/>
      <c r="P130" s="230"/>
      <c r="Q130" s="230"/>
      <c r="R130" s="230"/>
      <c r="S130" s="263"/>
      <c r="T130" s="263"/>
      <c r="U130" s="263"/>
      <c r="V130" s="252"/>
      <c r="W130" s="252"/>
      <c r="X130" s="216"/>
      <c r="Y130" s="233"/>
      <c r="Z130" s="233"/>
      <c r="AA130" s="233"/>
      <c r="AB130" s="233"/>
      <c r="AC130" s="233"/>
      <c r="AD130" s="233"/>
      <c r="AE130" s="233"/>
      <c r="AF130" s="233"/>
      <c r="AG130" s="233"/>
      <c r="AH130" s="234"/>
      <c r="AI130" s="234"/>
      <c r="AM130" s="107"/>
    </row>
    <row r="131" spans="1:39">
      <c r="A131" s="216"/>
      <c r="B131" s="216"/>
      <c r="C131" s="228"/>
      <c r="D131" s="229"/>
      <c r="E131" s="230"/>
      <c r="F131" s="230"/>
      <c r="G131" s="230"/>
      <c r="H131" s="230"/>
      <c r="I131" s="263"/>
      <c r="J131" s="263"/>
      <c r="K131" s="263"/>
      <c r="L131" s="216"/>
      <c r="M131" s="232"/>
      <c r="N131" s="229"/>
      <c r="O131" s="230"/>
      <c r="P131" s="230"/>
      <c r="Q131" s="230"/>
      <c r="R131" s="230"/>
      <c r="S131" s="263"/>
      <c r="T131" s="263"/>
      <c r="U131" s="263"/>
      <c r="V131" s="252"/>
      <c r="W131" s="252"/>
      <c r="X131" s="216"/>
      <c r="Y131" s="233"/>
      <c r="Z131" s="233"/>
      <c r="AA131" s="233"/>
      <c r="AB131" s="233"/>
      <c r="AC131" s="233"/>
      <c r="AD131" s="233"/>
      <c r="AE131" s="233"/>
      <c r="AF131" s="233"/>
      <c r="AG131" s="233"/>
      <c r="AH131" s="234"/>
      <c r="AI131" s="234"/>
      <c r="AM131" s="107"/>
    </row>
    <row r="132" spans="1:39">
      <c r="A132" s="216"/>
      <c r="B132" s="216"/>
      <c r="C132" s="228"/>
      <c r="D132" s="229"/>
      <c r="E132" s="230"/>
      <c r="F132" s="230"/>
      <c r="G132" s="230"/>
      <c r="H132" s="230"/>
      <c r="I132" s="263"/>
      <c r="J132" s="263"/>
      <c r="K132" s="263"/>
      <c r="L132" s="216"/>
      <c r="M132" s="232"/>
      <c r="N132" s="229"/>
      <c r="O132" s="230"/>
      <c r="P132" s="230"/>
      <c r="Q132" s="230"/>
      <c r="R132" s="230"/>
      <c r="S132" s="263"/>
      <c r="T132" s="263"/>
      <c r="U132" s="263"/>
      <c r="V132" s="252"/>
      <c r="W132" s="252"/>
      <c r="X132" s="216"/>
      <c r="Y132" s="233"/>
      <c r="Z132" s="233"/>
      <c r="AA132" s="233"/>
      <c r="AB132" s="233"/>
      <c r="AC132" s="233"/>
      <c r="AD132" s="233"/>
      <c r="AE132" s="233"/>
      <c r="AF132" s="233"/>
      <c r="AG132" s="233"/>
      <c r="AH132" s="234"/>
      <c r="AI132" s="234"/>
      <c r="AM132" s="107"/>
    </row>
    <row r="133" spans="1:39">
      <c r="A133" s="216"/>
      <c r="B133" s="216"/>
      <c r="C133" s="228"/>
      <c r="D133" s="229"/>
      <c r="E133" s="230"/>
      <c r="F133" s="230"/>
      <c r="G133" s="230"/>
      <c r="H133" s="230"/>
      <c r="I133" s="263"/>
      <c r="J133" s="263"/>
      <c r="K133" s="263"/>
      <c r="L133" s="216"/>
      <c r="M133" s="232"/>
      <c r="N133" s="229"/>
      <c r="O133" s="230"/>
      <c r="P133" s="230"/>
      <c r="Q133" s="230"/>
      <c r="R133" s="230"/>
      <c r="S133" s="263"/>
      <c r="T133" s="263"/>
      <c r="U133" s="263"/>
      <c r="V133" s="252"/>
      <c r="W133" s="252"/>
      <c r="X133" s="216"/>
      <c r="Y133" s="233"/>
      <c r="Z133" s="233"/>
      <c r="AA133" s="233"/>
      <c r="AB133" s="233"/>
      <c r="AC133" s="233"/>
      <c r="AD133" s="233"/>
      <c r="AE133" s="233"/>
      <c r="AF133" s="233"/>
      <c r="AG133" s="233"/>
      <c r="AH133" s="234"/>
      <c r="AI133" s="234"/>
      <c r="AM133" s="107"/>
    </row>
    <row r="134" spans="1:39">
      <c r="A134" s="216"/>
      <c r="B134" s="216"/>
      <c r="C134" s="228"/>
      <c r="D134" s="229"/>
      <c r="E134" s="230"/>
      <c r="F134" s="230"/>
      <c r="G134" s="230"/>
      <c r="H134" s="230"/>
      <c r="I134" s="263"/>
      <c r="J134" s="263"/>
      <c r="K134" s="263"/>
      <c r="L134" s="216"/>
      <c r="M134" s="232"/>
      <c r="N134" s="229"/>
      <c r="O134" s="230"/>
      <c r="P134" s="230"/>
      <c r="Q134" s="230"/>
      <c r="R134" s="230"/>
      <c r="S134" s="263"/>
      <c r="T134" s="263"/>
      <c r="U134" s="263"/>
      <c r="V134" s="252"/>
      <c r="W134" s="252"/>
      <c r="X134" s="216"/>
      <c r="Y134" s="233"/>
      <c r="Z134" s="233"/>
      <c r="AA134" s="233"/>
      <c r="AB134" s="233"/>
      <c r="AC134" s="233"/>
      <c r="AD134" s="233"/>
      <c r="AE134" s="233"/>
      <c r="AF134" s="233"/>
      <c r="AG134" s="233"/>
      <c r="AH134" s="234"/>
      <c r="AI134" s="234"/>
      <c r="AM134" s="107"/>
    </row>
    <row r="135" spans="1:39">
      <c r="A135" s="216"/>
      <c r="B135" s="216"/>
      <c r="C135" s="228"/>
      <c r="D135" s="229"/>
      <c r="E135" s="230"/>
      <c r="F135" s="230"/>
      <c r="G135" s="230"/>
      <c r="H135" s="230"/>
      <c r="I135" s="263"/>
      <c r="J135" s="263"/>
      <c r="K135" s="263"/>
      <c r="L135" s="216"/>
      <c r="M135" s="232"/>
      <c r="N135" s="229"/>
      <c r="O135" s="230"/>
      <c r="P135" s="230"/>
      <c r="Q135" s="230"/>
      <c r="R135" s="230"/>
      <c r="S135" s="263"/>
      <c r="T135" s="263"/>
      <c r="U135" s="263"/>
      <c r="V135" s="252"/>
      <c r="W135" s="252"/>
      <c r="X135" s="216"/>
      <c r="Y135" s="233"/>
      <c r="Z135" s="233"/>
      <c r="AA135" s="233"/>
      <c r="AB135" s="233"/>
      <c r="AC135" s="233"/>
      <c r="AD135" s="233"/>
      <c r="AE135" s="233"/>
      <c r="AF135" s="233"/>
      <c r="AG135" s="233"/>
      <c r="AH135" s="234"/>
      <c r="AI135" s="234"/>
      <c r="AM135" s="107"/>
    </row>
    <row r="136" spans="1:39">
      <c r="A136" s="216"/>
      <c r="B136" s="216"/>
      <c r="C136" s="228"/>
      <c r="D136" s="229"/>
      <c r="E136" s="230"/>
      <c r="F136" s="230"/>
      <c r="G136" s="230"/>
      <c r="H136" s="230"/>
      <c r="I136" s="263"/>
      <c r="J136" s="263"/>
      <c r="K136" s="263"/>
      <c r="L136" s="216"/>
      <c r="M136" s="232"/>
      <c r="N136" s="229"/>
      <c r="O136" s="230"/>
      <c r="P136" s="230"/>
      <c r="Q136" s="230"/>
      <c r="R136" s="230"/>
      <c r="S136" s="263"/>
      <c r="T136" s="263"/>
      <c r="U136" s="263"/>
      <c r="V136" s="252"/>
      <c r="W136" s="252"/>
      <c r="X136" s="216"/>
      <c r="Y136" s="233"/>
      <c r="Z136" s="233"/>
      <c r="AA136" s="233"/>
      <c r="AB136" s="233"/>
      <c r="AC136" s="233"/>
      <c r="AD136" s="233"/>
      <c r="AE136" s="233"/>
      <c r="AF136" s="233"/>
      <c r="AG136" s="233"/>
      <c r="AH136" s="234"/>
      <c r="AI136" s="234"/>
      <c r="AM136" s="107"/>
    </row>
    <row r="137" spans="1:39">
      <c r="A137" s="216"/>
      <c r="B137" s="216"/>
      <c r="C137" s="228"/>
      <c r="D137" s="229"/>
      <c r="E137" s="230"/>
      <c r="F137" s="230"/>
      <c r="G137" s="230"/>
      <c r="H137" s="230"/>
      <c r="I137" s="263"/>
      <c r="J137" s="263"/>
      <c r="K137" s="263"/>
      <c r="L137" s="216"/>
      <c r="M137" s="232"/>
      <c r="N137" s="229"/>
      <c r="O137" s="230"/>
      <c r="P137" s="230"/>
      <c r="Q137" s="230"/>
      <c r="R137" s="230"/>
      <c r="S137" s="263"/>
      <c r="T137" s="263"/>
      <c r="U137" s="263"/>
      <c r="V137" s="252"/>
      <c r="W137" s="252"/>
      <c r="X137" s="216"/>
      <c r="Y137" s="233"/>
      <c r="Z137" s="233"/>
      <c r="AA137" s="233"/>
      <c r="AB137" s="233"/>
      <c r="AC137" s="233"/>
      <c r="AD137" s="233"/>
      <c r="AE137" s="233"/>
      <c r="AF137" s="233"/>
      <c r="AG137" s="233"/>
      <c r="AH137" s="234"/>
      <c r="AI137" s="234"/>
      <c r="AM137" s="107"/>
    </row>
    <row r="138" spans="1:39">
      <c r="A138" s="216"/>
      <c r="B138" s="216"/>
      <c r="C138" s="228"/>
      <c r="D138" s="229"/>
      <c r="E138" s="230"/>
      <c r="F138" s="230"/>
      <c r="G138" s="230"/>
      <c r="H138" s="230"/>
      <c r="I138" s="263"/>
      <c r="J138" s="263"/>
      <c r="K138" s="263"/>
      <c r="L138" s="216"/>
      <c r="M138" s="232"/>
      <c r="N138" s="229"/>
      <c r="O138" s="230"/>
      <c r="P138" s="230"/>
      <c r="Q138" s="230"/>
      <c r="R138" s="230"/>
      <c r="S138" s="263"/>
      <c r="T138" s="263"/>
      <c r="U138" s="263"/>
      <c r="V138" s="252"/>
      <c r="W138" s="252"/>
      <c r="X138" s="216"/>
      <c r="Y138" s="233"/>
      <c r="Z138" s="233"/>
      <c r="AA138" s="233"/>
      <c r="AB138" s="233"/>
      <c r="AC138" s="233"/>
      <c r="AD138" s="233"/>
      <c r="AE138" s="233"/>
      <c r="AF138" s="233"/>
      <c r="AG138" s="233"/>
      <c r="AH138" s="234"/>
      <c r="AI138" s="234"/>
      <c r="AM138" s="107"/>
    </row>
    <row r="139" spans="1:39">
      <c r="A139" s="216"/>
      <c r="B139" s="216"/>
      <c r="C139" s="228"/>
      <c r="D139" s="229"/>
      <c r="E139" s="230"/>
      <c r="F139" s="230"/>
      <c r="G139" s="230"/>
      <c r="H139" s="230"/>
      <c r="I139" s="263"/>
      <c r="J139" s="263"/>
      <c r="K139" s="263"/>
      <c r="L139" s="216"/>
      <c r="M139" s="232"/>
      <c r="N139" s="229"/>
      <c r="O139" s="230"/>
      <c r="P139" s="230"/>
      <c r="Q139" s="230"/>
      <c r="R139" s="230"/>
      <c r="S139" s="263"/>
      <c r="T139" s="263"/>
      <c r="U139" s="263"/>
      <c r="V139" s="252"/>
      <c r="W139" s="252"/>
      <c r="X139" s="216"/>
      <c r="Y139" s="233"/>
      <c r="Z139" s="233"/>
      <c r="AA139" s="233"/>
      <c r="AB139" s="233"/>
      <c r="AC139" s="233"/>
      <c r="AD139" s="233"/>
      <c r="AE139" s="233"/>
      <c r="AF139" s="233"/>
      <c r="AG139" s="233"/>
      <c r="AH139" s="234"/>
      <c r="AI139" s="234"/>
      <c r="AM139" s="107"/>
    </row>
    <row r="140" spans="1:39">
      <c r="A140" s="216"/>
      <c r="B140" s="216"/>
      <c r="C140" s="228"/>
      <c r="D140" s="229"/>
      <c r="E140" s="230"/>
      <c r="F140" s="230"/>
      <c r="G140" s="230"/>
      <c r="H140" s="230"/>
      <c r="I140" s="263"/>
      <c r="J140" s="263"/>
      <c r="K140" s="263"/>
      <c r="L140" s="216"/>
      <c r="M140" s="232"/>
      <c r="N140" s="229"/>
      <c r="O140" s="230"/>
      <c r="P140" s="230"/>
      <c r="Q140" s="230"/>
      <c r="R140" s="230"/>
      <c r="S140" s="263"/>
      <c r="T140" s="263"/>
      <c r="U140" s="263"/>
      <c r="V140" s="252"/>
      <c r="W140" s="252"/>
      <c r="X140" s="216"/>
      <c r="Y140" s="233"/>
      <c r="Z140" s="233"/>
      <c r="AA140" s="233"/>
      <c r="AB140" s="233"/>
      <c r="AC140" s="233"/>
      <c r="AD140" s="233"/>
      <c r="AE140" s="233"/>
      <c r="AF140" s="233"/>
      <c r="AG140" s="233"/>
      <c r="AH140" s="234"/>
      <c r="AI140" s="234"/>
      <c r="AM140" s="107"/>
    </row>
    <row r="141" spans="1:39">
      <c r="A141" s="216"/>
      <c r="B141" s="216"/>
      <c r="C141" s="228"/>
      <c r="D141" s="229"/>
      <c r="E141" s="230"/>
      <c r="F141" s="230"/>
      <c r="G141" s="230"/>
      <c r="H141" s="230"/>
      <c r="I141" s="263"/>
      <c r="J141" s="263"/>
      <c r="K141" s="263"/>
      <c r="L141" s="216"/>
      <c r="M141" s="232"/>
      <c r="N141" s="229"/>
      <c r="O141" s="230"/>
      <c r="P141" s="230"/>
      <c r="Q141" s="230"/>
      <c r="R141" s="230"/>
      <c r="S141" s="263"/>
      <c r="T141" s="263"/>
      <c r="U141" s="263"/>
      <c r="V141" s="252"/>
      <c r="W141" s="252"/>
      <c r="X141" s="216"/>
      <c r="Y141" s="233"/>
      <c r="Z141" s="233"/>
      <c r="AA141" s="233"/>
      <c r="AB141" s="233"/>
      <c r="AC141" s="233"/>
      <c r="AD141" s="233"/>
      <c r="AE141" s="233"/>
      <c r="AF141" s="233"/>
      <c r="AG141" s="233"/>
      <c r="AH141" s="234"/>
      <c r="AI141" s="234"/>
      <c r="AM141" s="107"/>
    </row>
    <row r="142" spans="1:39">
      <c r="A142" s="216"/>
      <c r="B142" s="216"/>
      <c r="C142" s="228"/>
      <c r="D142" s="229"/>
      <c r="E142" s="230"/>
      <c r="F142" s="230"/>
      <c r="G142" s="230"/>
      <c r="H142" s="230"/>
      <c r="I142" s="263"/>
      <c r="J142" s="263"/>
      <c r="K142" s="263"/>
      <c r="L142" s="216"/>
      <c r="M142" s="232"/>
      <c r="N142" s="229"/>
      <c r="O142" s="230"/>
      <c r="P142" s="230"/>
      <c r="Q142" s="230"/>
      <c r="R142" s="230"/>
      <c r="S142" s="263"/>
      <c r="T142" s="263"/>
      <c r="U142" s="263"/>
      <c r="V142" s="252"/>
      <c r="W142" s="252"/>
      <c r="X142" s="216"/>
      <c r="Y142" s="233"/>
      <c r="Z142" s="233"/>
      <c r="AA142" s="233"/>
      <c r="AB142" s="233"/>
      <c r="AC142" s="233"/>
      <c r="AD142" s="233"/>
      <c r="AE142" s="233"/>
      <c r="AF142" s="233"/>
      <c r="AG142" s="233"/>
      <c r="AH142" s="234"/>
      <c r="AI142" s="234"/>
      <c r="AM142" s="107"/>
    </row>
    <row r="143" spans="1:39">
      <c r="A143" s="216"/>
      <c r="B143" s="216"/>
      <c r="C143" s="228"/>
      <c r="D143" s="229"/>
      <c r="E143" s="230"/>
      <c r="F143" s="230"/>
      <c r="G143" s="230"/>
      <c r="H143" s="230"/>
      <c r="I143" s="263"/>
      <c r="J143" s="263"/>
      <c r="K143" s="263"/>
      <c r="L143" s="216"/>
      <c r="M143" s="232"/>
      <c r="N143" s="229"/>
      <c r="O143" s="230"/>
      <c r="P143" s="230"/>
      <c r="Q143" s="230"/>
      <c r="R143" s="230"/>
      <c r="S143" s="263"/>
      <c r="T143" s="263"/>
      <c r="U143" s="263"/>
      <c r="V143" s="252"/>
      <c r="W143" s="252"/>
      <c r="X143" s="216"/>
      <c r="Y143" s="233"/>
      <c r="Z143" s="233"/>
      <c r="AA143" s="233"/>
      <c r="AB143" s="233"/>
      <c r="AC143" s="233"/>
      <c r="AD143" s="233"/>
      <c r="AE143" s="233"/>
      <c r="AF143" s="233"/>
      <c r="AG143" s="233"/>
      <c r="AH143" s="234"/>
      <c r="AI143" s="234"/>
      <c r="AM143" s="107"/>
    </row>
    <row r="144" spans="1:39">
      <c r="A144" s="216"/>
      <c r="B144" s="216"/>
      <c r="C144" s="228"/>
      <c r="D144" s="229"/>
      <c r="E144" s="230"/>
      <c r="F144" s="230"/>
      <c r="G144" s="230"/>
      <c r="H144" s="230"/>
      <c r="I144" s="263"/>
      <c r="J144" s="263"/>
      <c r="K144" s="263"/>
      <c r="L144" s="216"/>
      <c r="M144" s="232"/>
      <c r="N144" s="229"/>
      <c r="O144" s="230"/>
      <c r="P144" s="230"/>
      <c r="Q144" s="230"/>
      <c r="R144" s="230"/>
      <c r="S144" s="263"/>
      <c r="T144" s="263"/>
      <c r="U144" s="263"/>
      <c r="V144" s="252"/>
      <c r="W144" s="252"/>
      <c r="X144" s="216"/>
      <c r="Y144" s="233"/>
      <c r="Z144" s="233"/>
      <c r="AA144" s="233"/>
      <c r="AB144" s="233"/>
      <c r="AC144" s="233"/>
      <c r="AD144" s="233"/>
      <c r="AE144" s="233"/>
      <c r="AF144" s="233"/>
      <c r="AG144" s="233"/>
      <c r="AH144" s="234"/>
      <c r="AI144" s="234"/>
      <c r="AM144" s="107"/>
    </row>
    <row r="145" spans="1:39">
      <c r="A145" s="216"/>
      <c r="B145" s="216"/>
      <c r="C145" s="228"/>
      <c r="D145" s="229"/>
      <c r="E145" s="230"/>
      <c r="F145" s="230"/>
      <c r="G145" s="230"/>
      <c r="H145" s="230"/>
      <c r="I145" s="263"/>
      <c r="J145" s="263"/>
      <c r="K145" s="263"/>
      <c r="L145" s="216"/>
      <c r="M145" s="232"/>
      <c r="N145" s="229"/>
      <c r="O145" s="230"/>
      <c r="P145" s="230"/>
      <c r="Q145" s="230"/>
      <c r="R145" s="230"/>
      <c r="S145" s="263"/>
      <c r="T145" s="263"/>
      <c r="U145" s="263"/>
      <c r="V145" s="252"/>
      <c r="W145" s="252"/>
      <c r="X145" s="216"/>
      <c r="Y145" s="233"/>
      <c r="Z145" s="233"/>
      <c r="AA145" s="233"/>
      <c r="AB145" s="233"/>
      <c r="AC145" s="233"/>
      <c r="AD145" s="233"/>
      <c r="AE145" s="233"/>
      <c r="AF145" s="233"/>
      <c r="AG145" s="233"/>
      <c r="AH145" s="234"/>
      <c r="AI145" s="234"/>
      <c r="AM145" s="107"/>
    </row>
    <row r="146" spans="1:39">
      <c r="A146" s="216"/>
      <c r="B146" s="216"/>
      <c r="C146" s="228"/>
      <c r="D146" s="229"/>
      <c r="E146" s="230"/>
      <c r="F146" s="230"/>
      <c r="G146" s="230"/>
      <c r="H146" s="230"/>
      <c r="I146" s="263"/>
      <c r="J146" s="263"/>
      <c r="K146" s="263"/>
      <c r="L146" s="216"/>
      <c r="M146" s="232"/>
      <c r="N146" s="229"/>
      <c r="O146" s="230"/>
      <c r="P146" s="230"/>
      <c r="Q146" s="230"/>
      <c r="R146" s="230"/>
      <c r="S146" s="263"/>
      <c r="T146" s="263"/>
      <c r="U146" s="263"/>
      <c r="V146" s="252"/>
      <c r="W146" s="252"/>
      <c r="X146" s="216"/>
      <c r="Y146" s="233"/>
      <c r="Z146" s="233"/>
      <c r="AA146" s="233"/>
      <c r="AB146" s="233"/>
      <c r="AC146" s="233"/>
      <c r="AD146" s="233"/>
      <c r="AE146" s="233"/>
      <c r="AF146" s="233"/>
      <c r="AG146" s="233"/>
      <c r="AH146" s="234"/>
      <c r="AI146" s="234"/>
      <c r="AM146" s="107"/>
    </row>
    <row r="147" spans="1:39">
      <c r="A147" s="216"/>
      <c r="B147" s="216"/>
      <c r="C147" s="228"/>
      <c r="D147" s="229"/>
      <c r="E147" s="230"/>
      <c r="F147" s="230"/>
      <c r="G147" s="230"/>
      <c r="H147" s="230"/>
      <c r="I147" s="263"/>
      <c r="J147" s="263"/>
      <c r="K147" s="263"/>
      <c r="L147" s="216"/>
      <c r="M147" s="232"/>
      <c r="N147" s="229"/>
      <c r="O147" s="230"/>
      <c r="P147" s="230"/>
      <c r="Q147" s="230"/>
      <c r="R147" s="230"/>
      <c r="S147" s="263"/>
      <c r="T147" s="263"/>
      <c r="U147" s="263"/>
      <c r="V147" s="252"/>
      <c r="W147" s="252"/>
      <c r="X147" s="216"/>
      <c r="Y147" s="233"/>
      <c r="Z147" s="233"/>
      <c r="AA147" s="233"/>
      <c r="AB147" s="233"/>
      <c r="AC147" s="233"/>
      <c r="AD147" s="233"/>
      <c r="AE147" s="233"/>
      <c r="AF147" s="233"/>
      <c r="AG147" s="233"/>
      <c r="AH147" s="234"/>
      <c r="AI147" s="234"/>
      <c r="AM147" s="107"/>
    </row>
    <row r="148" spans="1:39">
      <c r="A148" s="216"/>
      <c r="B148" s="216"/>
      <c r="C148" s="228"/>
      <c r="D148" s="229"/>
      <c r="E148" s="230"/>
      <c r="F148" s="230"/>
      <c r="G148" s="230"/>
      <c r="H148" s="230"/>
      <c r="I148" s="263"/>
      <c r="J148" s="263"/>
      <c r="K148" s="263"/>
      <c r="L148" s="216"/>
      <c r="M148" s="232"/>
      <c r="N148" s="229"/>
      <c r="O148" s="230"/>
      <c r="P148" s="230"/>
      <c r="Q148" s="230"/>
      <c r="R148" s="230"/>
      <c r="S148" s="263"/>
      <c r="T148" s="263"/>
      <c r="U148" s="263"/>
      <c r="V148" s="252"/>
      <c r="W148" s="252"/>
      <c r="X148" s="216"/>
      <c r="Y148" s="233"/>
      <c r="Z148" s="233"/>
      <c r="AA148" s="233"/>
      <c r="AB148" s="233"/>
      <c r="AC148" s="233"/>
      <c r="AD148" s="233"/>
      <c r="AE148" s="233"/>
      <c r="AF148" s="233"/>
      <c r="AG148" s="233"/>
      <c r="AH148" s="234"/>
      <c r="AI148" s="234"/>
      <c r="AM148" s="107"/>
    </row>
    <row r="149" spans="1:39">
      <c r="A149" s="216"/>
      <c r="B149" s="216"/>
      <c r="C149" s="228"/>
      <c r="D149" s="229"/>
      <c r="E149" s="230"/>
      <c r="F149" s="230"/>
      <c r="G149" s="230"/>
      <c r="H149" s="230"/>
      <c r="I149" s="263"/>
      <c r="J149" s="263"/>
      <c r="K149" s="263"/>
      <c r="L149" s="216"/>
      <c r="M149" s="232"/>
      <c r="N149" s="229"/>
      <c r="O149" s="230"/>
      <c r="P149" s="230"/>
      <c r="Q149" s="230"/>
      <c r="R149" s="230"/>
      <c r="S149" s="263"/>
      <c r="T149" s="263"/>
      <c r="U149" s="263"/>
      <c r="V149" s="252"/>
      <c r="W149" s="252"/>
      <c r="X149" s="216"/>
      <c r="Y149" s="233"/>
      <c r="Z149" s="233"/>
      <c r="AA149" s="233"/>
      <c r="AB149" s="233"/>
      <c r="AC149" s="233"/>
      <c r="AD149" s="233"/>
      <c r="AE149" s="233"/>
      <c r="AF149" s="233"/>
      <c r="AG149" s="233"/>
      <c r="AH149" s="234"/>
      <c r="AI149" s="234"/>
      <c r="AM149" s="107"/>
    </row>
    <row r="150" spans="1:39">
      <c r="A150" s="216"/>
      <c r="B150" s="216"/>
      <c r="C150" s="228"/>
      <c r="D150" s="229"/>
      <c r="E150" s="230"/>
      <c r="F150" s="230"/>
      <c r="G150" s="230"/>
      <c r="H150" s="230"/>
      <c r="I150" s="263"/>
      <c r="J150" s="263"/>
      <c r="K150" s="263"/>
      <c r="L150" s="216"/>
      <c r="M150" s="232"/>
      <c r="N150" s="229"/>
      <c r="O150" s="230"/>
      <c r="P150" s="230"/>
      <c r="Q150" s="230"/>
      <c r="R150" s="230"/>
      <c r="S150" s="263"/>
      <c r="T150" s="263"/>
      <c r="U150" s="263"/>
      <c r="V150" s="252"/>
      <c r="W150" s="252"/>
      <c r="X150" s="216"/>
      <c r="Y150" s="233"/>
      <c r="Z150" s="233"/>
      <c r="AA150" s="233"/>
      <c r="AB150" s="233"/>
      <c r="AC150" s="233"/>
      <c r="AD150" s="233"/>
      <c r="AE150" s="233"/>
      <c r="AF150" s="233"/>
      <c r="AG150" s="233"/>
      <c r="AH150" s="234"/>
      <c r="AI150" s="234"/>
      <c r="AM150" s="107"/>
    </row>
    <row r="151" spans="1:39">
      <c r="A151" s="216"/>
      <c r="B151" s="216"/>
      <c r="C151" s="228"/>
      <c r="D151" s="229"/>
      <c r="E151" s="230"/>
      <c r="F151" s="230"/>
      <c r="G151" s="230"/>
      <c r="H151" s="230"/>
      <c r="I151" s="263"/>
      <c r="J151" s="263"/>
      <c r="K151" s="263"/>
      <c r="L151" s="216"/>
      <c r="M151" s="232"/>
      <c r="N151" s="229"/>
      <c r="O151" s="230"/>
      <c r="P151" s="230"/>
      <c r="Q151" s="230"/>
      <c r="R151" s="230"/>
      <c r="S151" s="263"/>
      <c r="T151" s="263"/>
      <c r="U151" s="263"/>
      <c r="V151" s="252"/>
      <c r="W151" s="252"/>
      <c r="X151" s="216"/>
      <c r="Y151" s="233"/>
      <c r="Z151" s="233"/>
      <c r="AA151" s="233"/>
      <c r="AB151" s="233"/>
      <c r="AC151" s="233"/>
      <c r="AD151" s="233"/>
      <c r="AE151" s="233"/>
      <c r="AF151" s="233"/>
      <c r="AG151" s="233"/>
      <c r="AH151" s="234"/>
      <c r="AI151" s="234"/>
      <c r="AM151" s="107"/>
    </row>
    <row r="152" spans="1:39">
      <c r="A152" s="216"/>
      <c r="B152" s="216"/>
      <c r="C152" s="228"/>
      <c r="D152" s="229"/>
      <c r="E152" s="230"/>
      <c r="F152" s="230"/>
      <c r="G152" s="230"/>
      <c r="H152" s="230"/>
      <c r="I152" s="263"/>
      <c r="J152" s="263"/>
      <c r="K152" s="263"/>
      <c r="L152" s="216"/>
      <c r="M152" s="232"/>
      <c r="N152" s="229"/>
      <c r="O152" s="230"/>
      <c r="P152" s="230"/>
      <c r="Q152" s="230"/>
      <c r="R152" s="230"/>
      <c r="S152" s="263"/>
      <c r="T152" s="263"/>
      <c r="U152" s="263"/>
      <c r="V152" s="252"/>
      <c r="W152" s="252"/>
      <c r="X152" s="216"/>
      <c r="Y152" s="233"/>
      <c r="Z152" s="233"/>
      <c r="AA152" s="233"/>
      <c r="AB152" s="233"/>
      <c r="AC152" s="233"/>
      <c r="AD152" s="233"/>
      <c r="AE152" s="233"/>
      <c r="AF152" s="233"/>
      <c r="AG152" s="233"/>
      <c r="AH152" s="234"/>
      <c r="AI152" s="234"/>
      <c r="AM152" s="107"/>
    </row>
    <row r="153" spans="1:39">
      <c r="A153" s="216"/>
      <c r="B153" s="216"/>
      <c r="C153" s="228"/>
      <c r="D153" s="229"/>
      <c r="E153" s="230"/>
      <c r="F153" s="230"/>
      <c r="G153" s="230"/>
      <c r="H153" s="230"/>
      <c r="I153" s="263"/>
      <c r="J153" s="263"/>
      <c r="K153" s="263"/>
      <c r="L153" s="216"/>
      <c r="M153" s="232"/>
      <c r="N153" s="229"/>
      <c r="O153" s="230"/>
      <c r="P153" s="230"/>
      <c r="Q153" s="230"/>
      <c r="R153" s="230"/>
      <c r="S153" s="263"/>
      <c r="T153" s="263"/>
      <c r="U153" s="263"/>
      <c r="V153" s="252"/>
      <c r="W153" s="252"/>
      <c r="X153" s="216"/>
      <c r="Y153" s="233"/>
      <c r="Z153" s="233"/>
      <c r="AA153" s="233"/>
      <c r="AB153" s="233"/>
      <c r="AC153" s="233"/>
      <c r="AD153" s="233"/>
      <c r="AE153" s="233"/>
      <c r="AF153" s="233"/>
      <c r="AG153" s="233"/>
      <c r="AH153" s="234"/>
      <c r="AI153" s="234"/>
      <c r="AM153" s="107"/>
    </row>
    <row r="154" spans="1:39">
      <c r="A154" s="216"/>
      <c r="B154" s="216"/>
      <c r="C154" s="228"/>
      <c r="D154" s="229"/>
      <c r="E154" s="230"/>
      <c r="F154" s="230"/>
      <c r="G154" s="230"/>
      <c r="H154" s="230"/>
      <c r="I154" s="263"/>
      <c r="J154" s="263"/>
      <c r="K154" s="263"/>
      <c r="L154" s="216"/>
      <c r="M154" s="232"/>
      <c r="N154" s="229"/>
      <c r="O154" s="230"/>
      <c r="P154" s="230"/>
      <c r="Q154" s="230"/>
      <c r="R154" s="230"/>
      <c r="S154" s="263"/>
      <c r="T154" s="263"/>
      <c r="U154" s="263"/>
      <c r="V154" s="252"/>
      <c r="W154" s="252"/>
      <c r="X154" s="216"/>
      <c r="Y154" s="233"/>
      <c r="Z154" s="233"/>
      <c r="AA154" s="233"/>
      <c r="AB154" s="233"/>
      <c r="AC154" s="233"/>
      <c r="AD154" s="233"/>
      <c r="AE154" s="233"/>
      <c r="AF154" s="233"/>
      <c r="AG154" s="233"/>
      <c r="AH154" s="234"/>
      <c r="AI154" s="234"/>
      <c r="AM154" s="107"/>
    </row>
    <row r="155" spans="1:39">
      <c r="A155" s="216"/>
      <c r="B155" s="216"/>
      <c r="C155" s="228"/>
      <c r="D155" s="229"/>
      <c r="E155" s="230"/>
      <c r="F155" s="230"/>
      <c r="G155" s="230"/>
      <c r="H155" s="230"/>
      <c r="I155" s="263"/>
      <c r="J155" s="263"/>
      <c r="K155" s="263"/>
      <c r="L155" s="216"/>
      <c r="M155" s="232"/>
      <c r="N155" s="229"/>
      <c r="O155" s="230"/>
      <c r="P155" s="230"/>
      <c r="Q155" s="230"/>
      <c r="R155" s="230"/>
      <c r="S155" s="263"/>
      <c r="T155" s="263"/>
      <c r="U155" s="263"/>
      <c r="V155" s="252"/>
      <c r="W155" s="252"/>
      <c r="X155" s="216"/>
      <c r="Y155" s="233"/>
      <c r="Z155" s="233"/>
      <c r="AA155" s="233"/>
      <c r="AB155" s="233"/>
      <c r="AC155" s="233"/>
      <c r="AD155" s="233"/>
      <c r="AE155" s="233"/>
      <c r="AF155" s="233"/>
      <c r="AG155" s="233"/>
      <c r="AH155" s="234"/>
      <c r="AI155" s="234"/>
      <c r="AM155" s="107"/>
    </row>
    <row r="156" spans="1:39">
      <c r="A156" s="216"/>
      <c r="B156" s="216"/>
      <c r="C156" s="228"/>
      <c r="D156" s="229"/>
      <c r="E156" s="230"/>
      <c r="F156" s="230"/>
      <c r="G156" s="230"/>
      <c r="H156" s="230"/>
      <c r="I156" s="263"/>
      <c r="J156" s="263"/>
      <c r="K156" s="263"/>
      <c r="L156" s="216"/>
      <c r="M156" s="232"/>
      <c r="N156" s="229"/>
      <c r="O156" s="230"/>
      <c r="P156" s="230"/>
      <c r="Q156" s="230"/>
      <c r="R156" s="230"/>
      <c r="S156" s="263"/>
      <c r="T156" s="263"/>
      <c r="U156" s="263"/>
      <c r="V156" s="252"/>
      <c r="W156" s="252"/>
      <c r="X156" s="216"/>
      <c r="Y156" s="233"/>
      <c r="Z156" s="233"/>
      <c r="AA156" s="233"/>
      <c r="AB156" s="233"/>
      <c r="AC156" s="233"/>
      <c r="AD156" s="233"/>
      <c r="AE156" s="233"/>
      <c r="AF156" s="233"/>
      <c r="AG156" s="233"/>
      <c r="AH156" s="234"/>
      <c r="AI156" s="234"/>
      <c r="AM156" s="107"/>
    </row>
    <row r="157" spans="1:39">
      <c r="A157" s="216"/>
      <c r="B157" s="216"/>
      <c r="C157" s="228"/>
      <c r="D157" s="229"/>
      <c r="E157" s="230"/>
      <c r="F157" s="230"/>
      <c r="G157" s="230"/>
      <c r="H157" s="230"/>
      <c r="I157" s="263"/>
      <c r="J157" s="263"/>
      <c r="K157" s="263"/>
      <c r="L157" s="216"/>
      <c r="M157" s="232"/>
      <c r="N157" s="229"/>
      <c r="O157" s="230"/>
      <c r="P157" s="230"/>
      <c r="Q157" s="230"/>
      <c r="R157" s="230"/>
      <c r="S157" s="263"/>
      <c r="T157" s="263"/>
      <c r="U157" s="263"/>
      <c r="V157" s="252"/>
      <c r="W157" s="252"/>
      <c r="X157" s="216"/>
      <c r="Y157" s="233"/>
      <c r="Z157" s="233"/>
      <c r="AA157" s="233"/>
      <c r="AB157" s="233"/>
      <c r="AC157" s="233"/>
      <c r="AD157" s="233"/>
      <c r="AE157" s="233"/>
      <c r="AF157" s="233"/>
      <c r="AG157" s="233"/>
      <c r="AH157" s="234"/>
      <c r="AI157" s="234"/>
      <c r="AM157" s="107"/>
    </row>
    <row r="158" spans="1:39">
      <c r="A158" s="216"/>
      <c r="B158" s="216"/>
      <c r="C158" s="228"/>
      <c r="D158" s="229"/>
      <c r="E158" s="230"/>
      <c r="F158" s="230"/>
      <c r="G158" s="230"/>
      <c r="H158" s="230"/>
      <c r="I158" s="263"/>
      <c r="J158" s="263"/>
      <c r="K158" s="263"/>
      <c r="L158" s="216"/>
      <c r="M158" s="232"/>
      <c r="N158" s="229"/>
      <c r="O158" s="230"/>
      <c r="P158" s="230"/>
      <c r="Q158" s="230"/>
      <c r="R158" s="230"/>
      <c r="S158" s="263"/>
      <c r="T158" s="263"/>
      <c r="U158" s="263"/>
      <c r="V158" s="252"/>
      <c r="W158" s="252"/>
      <c r="X158" s="216"/>
      <c r="Y158" s="233"/>
      <c r="Z158" s="233"/>
      <c r="AA158" s="233"/>
      <c r="AB158" s="233"/>
      <c r="AC158" s="233"/>
      <c r="AD158" s="233"/>
      <c r="AE158" s="233"/>
      <c r="AF158" s="233"/>
      <c r="AG158" s="233"/>
      <c r="AH158" s="234"/>
      <c r="AI158" s="234"/>
      <c r="AM158" s="107"/>
    </row>
    <row r="159" spans="1:39">
      <c r="A159" s="216"/>
      <c r="B159" s="216"/>
      <c r="C159" s="228"/>
      <c r="D159" s="229"/>
      <c r="E159" s="230"/>
      <c r="F159" s="230"/>
      <c r="G159" s="230"/>
      <c r="H159" s="230"/>
      <c r="I159" s="263"/>
      <c r="J159" s="263"/>
      <c r="K159" s="263"/>
      <c r="L159" s="216"/>
      <c r="M159" s="232"/>
      <c r="N159" s="229"/>
      <c r="O159" s="230"/>
      <c r="P159" s="230"/>
      <c r="Q159" s="230"/>
      <c r="R159" s="230"/>
      <c r="S159" s="263"/>
      <c r="T159" s="263"/>
      <c r="U159" s="263"/>
      <c r="V159" s="252"/>
      <c r="W159" s="252"/>
      <c r="X159" s="216"/>
      <c r="Y159" s="233"/>
      <c r="Z159" s="233"/>
      <c r="AA159" s="233"/>
      <c r="AB159" s="233"/>
      <c r="AC159" s="233"/>
      <c r="AD159" s="233"/>
      <c r="AE159" s="233"/>
      <c r="AF159" s="233"/>
      <c r="AG159" s="233"/>
      <c r="AH159" s="234"/>
      <c r="AI159" s="234"/>
      <c r="AM159" s="107"/>
    </row>
    <row r="160" spans="1:39">
      <c r="A160" s="216"/>
      <c r="B160" s="216"/>
      <c r="C160" s="228"/>
      <c r="D160" s="229"/>
      <c r="E160" s="230"/>
      <c r="F160" s="230"/>
      <c r="G160" s="230"/>
      <c r="H160" s="230"/>
      <c r="I160" s="263"/>
      <c r="J160" s="263"/>
      <c r="K160" s="263"/>
      <c r="L160" s="216"/>
      <c r="M160" s="232"/>
      <c r="N160" s="229"/>
      <c r="O160" s="230"/>
      <c r="P160" s="230"/>
      <c r="Q160" s="230"/>
      <c r="R160" s="230"/>
      <c r="S160" s="263"/>
      <c r="T160" s="263"/>
      <c r="U160" s="263"/>
      <c r="V160" s="252"/>
      <c r="W160" s="252"/>
      <c r="X160" s="216"/>
      <c r="Y160" s="233"/>
      <c r="Z160" s="233"/>
      <c r="AA160" s="233"/>
      <c r="AB160" s="233"/>
      <c r="AC160" s="233"/>
      <c r="AD160" s="233"/>
      <c r="AE160" s="233"/>
      <c r="AF160" s="233"/>
      <c r="AG160" s="233"/>
      <c r="AH160" s="234"/>
      <c r="AI160" s="234"/>
      <c r="AM160" s="107"/>
    </row>
    <row r="161" spans="1:39">
      <c r="A161" s="216"/>
      <c r="B161" s="216"/>
      <c r="C161" s="228"/>
      <c r="D161" s="229"/>
      <c r="E161" s="230"/>
      <c r="F161" s="230"/>
      <c r="G161" s="230"/>
      <c r="H161" s="230"/>
      <c r="I161" s="263"/>
      <c r="J161" s="263"/>
      <c r="K161" s="263"/>
      <c r="L161" s="216"/>
      <c r="M161" s="232"/>
      <c r="N161" s="229"/>
      <c r="O161" s="230"/>
      <c r="P161" s="230"/>
      <c r="Q161" s="230"/>
      <c r="R161" s="230"/>
      <c r="S161" s="263"/>
      <c r="T161" s="263"/>
      <c r="U161" s="263"/>
      <c r="V161" s="252"/>
      <c r="W161" s="252"/>
      <c r="X161" s="216"/>
      <c r="Y161" s="233"/>
      <c r="Z161" s="233"/>
      <c r="AA161" s="233"/>
      <c r="AB161" s="233"/>
      <c r="AC161" s="233"/>
      <c r="AD161" s="233"/>
      <c r="AE161" s="233"/>
      <c r="AF161" s="233"/>
      <c r="AG161" s="233"/>
      <c r="AH161" s="234"/>
      <c r="AI161" s="234"/>
      <c r="AM161" s="107"/>
    </row>
    <row r="162" spans="1:39">
      <c r="A162" s="216"/>
      <c r="B162" s="216"/>
      <c r="C162" s="228"/>
      <c r="D162" s="229"/>
      <c r="E162" s="230"/>
      <c r="F162" s="230"/>
      <c r="G162" s="230"/>
      <c r="H162" s="230"/>
      <c r="I162" s="263"/>
      <c r="J162" s="263"/>
      <c r="K162" s="263"/>
      <c r="L162" s="216"/>
      <c r="M162" s="232"/>
      <c r="N162" s="229"/>
      <c r="O162" s="230"/>
      <c r="P162" s="230"/>
      <c r="Q162" s="230"/>
      <c r="R162" s="230"/>
      <c r="S162" s="263"/>
      <c r="T162" s="263"/>
      <c r="U162" s="263"/>
      <c r="V162" s="252"/>
      <c r="W162" s="252"/>
      <c r="X162" s="216"/>
      <c r="Y162" s="233"/>
      <c r="Z162" s="233"/>
      <c r="AA162" s="233"/>
      <c r="AB162" s="233"/>
      <c r="AC162" s="233"/>
      <c r="AD162" s="233"/>
      <c r="AE162" s="233"/>
      <c r="AF162" s="233"/>
      <c r="AG162" s="233"/>
      <c r="AH162" s="234"/>
      <c r="AI162" s="234"/>
      <c r="AM162" s="107"/>
    </row>
    <row r="163" spans="1:39">
      <c r="A163" s="216"/>
      <c r="B163" s="216"/>
      <c r="C163" s="228"/>
      <c r="D163" s="229"/>
      <c r="E163" s="230"/>
      <c r="F163" s="230"/>
      <c r="G163" s="230"/>
      <c r="H163" s="230"/>
      <c r="I163" s="263"/>
      <c r="J163" s="263"/>
      <c r="K163" s="263"/>
      <c r="L163" s="216"/>
      <c r="M163" s="232"/>
      <c r="N163" s="229"/>
      <c r="O163" s="230"/>
      <c r="P163" s="230"/>
      <c r="Q163" s="230"/>
      <c r="R163" s="230"/>
      <c r="S163" s="263"/>
      <c r="T163" s="263"/>
      <c r="U163" s="263"/>
      <c r="V163" s="252"/>
      <c r="W163" s="252"/>
      <c r="X163" s="216"/>
      <c r="Y163" s="233"/>
      <c r="Z163" s="233"/>
      <c r="AA163" s="233"/>
      <c r="AB163" s="233"/>
      <c r="AC163" s="233"/>
      <c r="AD163" s="233"/>
      <c r="AE163" s="233"/>
      <c r="AF163" s="233"/>
      <c r="AG163" s="233"/>
      <c r="AH163" s="234"/>
      <c r="AI163" s="234"/>
      <c r="AM163" s="107"/>
    </row>
    <row r="164" spans="1:39">
      <c r="A164" s="216"/>
      <c r="B164" s="216"/>
      <c r="C164" s="228"/>
      <c r="D164" s="229"/>
      <c r="E164" s="230"/>
      <c r="F164" s="230"/>
      <c r="G164" s="230"/>
      <c r="H164" s="230"/>
      <c r="I164" s="263"/>
      <c r="J164" s="263"/>
      <c r="K164" s="263"/>
      <c r="L164" s="216"/>
      <c r="M164" s="232"/>
      <c r="N164" s="229"/>
      <c r="O164" s="230"/>
      <c r="P164" s="230"/>
      <c r="Q164" s="230"/>
      <c r="R164" s="230"/>
      <c r="S164" s="263"/>
      <c r="T164" s="263"/>
      <c r="U164" s="263"/>
      <c r="V164" s="252"/>
      <c r="W164" s="252"/>
      <c r="X164" s="216"/>
      <c r="Y164" s="233"/>
      <c r="Z164" s="233"/>
      <c r="AA164" s="233"/>
      <c r="AB164" s="233"/>
      <c r="AC164" s="233"/>
      <c r="AD164" s="233"/>
      <c r="AE164" s="233"/>
      <c r="AF164" s="233"/>
      <c r="AG164" s="233"/>
      <c r="AH164" s="234"/>
      <c r="AI164" s="234"/>
      <c r="AM164" s="107"/>
    </row>
    <row r="165" spans="1:39">
      <c r="A165" s="216"/>
      <c r="B165" s="216"/>
      <c r="C165" s="228"/>
      <c r="D165" s="229"/>
      <c r="E165" s="230"/>
      <c r="F165" s="230"/>
      <c r="G165" s="230"/>
      <c r="H165" s="230"/>
      <c r="I165" s="263"/>
      <c r="J165" s="263"/>
      <c r="K165" s="263"/>
      <c r="L165" s="216"/>
      <c r="M165" s="232"/>
      <c r="N165" s="229"/>
      <c r="O165" s="230"/>
      <c r="P165" s="230"/>
      <c r="Q165" s="230"/>
      <c r="R165" s="230"/>
      <c r="S165" s="263"/>
      <c r="T165" s="263"/>
      <c r="U165" s="263"/>
      <c r="V165" s="252"/>
      <c r="W165" s="252"/>
      <c r="X165" s="216"/>
      <c r="Y165" s="233"/>
      <c r="Z165" s="233"/>
      <c r="AA165" s="233"/>
      <c r="AB165" s="233"/>
      <c r="AC165" s="233"/>
      <c r="AD165" s="233"/>
      <c r="AE165" s="233"/>
      <c r="AF165" s="233"/>
      <c r="AG165" s="233"/>
      <c r="AH165" s="234"/>
      <c r="AI165" s="234"/>
      <c r="AM165" s="107"/>
    </row>
    <row r="166" spans="1:39">
      <c r="A166" s="216"/>
      <c r="B166" s="216"/>
      <c r="C166" s="228"/>
      <c r="D166" s="229"/>
      <c r="E166" s="230"/>
      <c r="F166" s="230"/>
      <c r="G166" s="230"/>
      <c r="H166" s="230"/>
      <c r="I166" s="263"/>
      <c r="J166" s="263"/>
      <c r="K166" s="263"/>
      <c r="L166" s="216"/>
      <c r="M166" s="232"/>
      <c r="N166" s="229"/>
      <c r="O166" s="230"/>
      <c r="P166" s="230"/>
      <c r="Q166" s="230"/>
      <c r="R166" s="230"/>
      <c r="S166" s="263"/>
      <c r="T166" s="263"/>
      <c r="U166" s="263"/>
      <c r="V166" s="252"/>
      <c r="W166" s="252"/>
      <c r="X166" s="216"/>
      <c r="Y166" s="233"/>
      <c r="Z166" s="233"/>
      <c r="AA166" s="233"/>
      <c r="AB166" s="233"/>
      <c r="AC166" s="233"/>
      <c r="AD166" s="233"/>
      <c r="AE166" s="233"/>
      <c r="AF166" s="233"/>
      <c r="AG166" s="233"/>
      <c r="AH166" s="234"/>
      <c r="AI166" s="234"/>
      <c r="AM166" s="107"/>
    </row>
    <row r="167" spans="1:39">
      <c r="A167" s="216"/>
      <c r="B167" s="216"/>
      <c r="C167" s="228"/>
      <c r="D167" s="229"/>
      <c r="E167" s="230"/>
      <c r="F167" s="230"/>
      <c r="G167" s="230"/>
      <c r="H167" s="230"/>
      <c r="I167" s="263"/>
      <c r="J167" s="263"/>
      <c r="K167" s="263"/>
      <c r="L167" s="216"/>
      <c r="M167" s="232"/>
      <c r="N167" s="229"/>
      <c r="O167" s="230"/>
      <c r="P167" s="230"/>
      <c r="Q167" s="230"/>
      <c r="R167" s="230"/>
      <c r="S167" s="263"/>
      <c r="T167" s="263"/>
      <c r="U167" s="263"/>
      <c r="V167" s="252"/>
      <c r="W167" s="252"/>
      <c r="X167" s="216"/>
      <c r="Y167" s="233"/>
      <c r="Z167" s="233"/>
      <c r="AA167" s="233"/>
      <c r="AB167" s="233"/>
      <c r="AC167" s="233"/>
      <c r="AD167" s="233"/>
      <c r="AE167" s="233"/>
      <c r="AF167" s="233"/>
      <c r="AG167" s="233"/>
      <c r="AH167" s="234"/>
      <c r="AI167" s="234"/>
      <c r="AM167" s="107"/>
    </row>
    <row r="168" spans="1:39">
      <c r="A168" s="216"/>
      <c r="B168" s="216"/>
      <c r="C168" s="228"/>
      <c r="D168" s="229"/>
      <c r="E168" s="230"/>
      <c r="F168" s="230"/>
      <c r="G168" s="230"/>
      <c r="H168" s="230"/>
      <c r="I168" s="263"/>
      <c r="J168" s="263"/>
      <c r="K168" s="263"/>
      <c r="L168" s="216"/>
      <c r="M168" s="232"/>
      <c r="N168" s="229"/>
      <c r="O168" s="230"/>
      <c r="P168" s="230"/>
      <c r="Q168" s="230"/>
      <c r="R168" s="230"/>
      <c r="S168" s="263"/>
      <c r="T168" s="263"/>
      <c r="U168" s="263"/>
      <c r="V168" s="252"/>
      <c r="W168" s="252"/>
      <c r="X168" s="216"/>
      <c r="Y168" s="233"/>
      <c r="Z168" s="233"/>
      <c r="AA168" s="233"/>
      <c r="AB168" s="233"/>
      <c r="AC168" s="233"/>
      <c r="AD168" s="233"/>
      <c r="AE168" s="233"/>
      <c r="AF168" s="233"/>
      <c r="AG168" s="233"/>
      <c r="AH168" s="234"/>
      <c r="AI168" s="234"/>
      <c r="AM168" s="107"/>
    </row>
    <row r="169" spans="1:39">
      <c r="A169" s="216"/>
      <c r="B169" s="216"/>
      <c r="C169" s="228"/>
      <c r="D169" s="229"/>
      <c r="E169" s="230"/>
      <c r="F169" s="230"/>
      <c r="G169" s="230"/>
      <c r="H169" s="230"/>
      <c r="I169" s="263"/>
      <c r="J169" s="263"/>
      <c r="K169" s="263"/>
      <c r="L169" s="216"/>
      <c r="M169" s="232"/>
      <c r="N169" s="229"/>
      <c r="O169" s="230"/>
      <c r="P169" s="230"/>
      <c r="Q169" s="230"/>
      <c r="R169" s="230"/>
      <c r="S169" s="263"/>
      <c r="T169" s="263"/>
      <c r="U169" s="263"/>
      <c r="V169" s="252"/>
      <c r="W169" s="252"/>
      <c r="X169" s="216"/>
      <c r="Y169" s="233"/>
      <c r="Z169" s="233"/>
      <c r="AA169" s="233"/>
      <c r="AB169" s="233"/>
      <c r="AC169" s="233"/>
      <c r="AD169" s="233"/>
      <c r="AE169" s="233"/>
      <c r="AF169" s="233"/>
      <c r="AG169" s="233"/>
      <c r="AH169" s="234"/>
      <c r="AI169" s="234"/>
      <c r="AM169" s="107"/>
    </row>
    <row r="170" spans="1:39">
      <c r="A170" s="216"/>
      <c r="B170" s="216"/>
      <c r="C170" s="228"/>
      <c r="D170" s="229"/>
      <c r="E170" s="230"/>
      <c r="F170" s="230"/>
      <c r="G170" s="230"/>
      <c r="H170" s="230"/>
      <c r="I170" s="263"/>
      <c r="J170" s="263"/>
      <c r="K170" s="263"/>
      <c r="L170" s="216"/>
      <c r="M170" s="232"/>
      <c r="N170" s="229"/>
      <c r="O170" s="230"/>
      <c r="P170" s="230"/>
      <c r="Q170" s="230"/>
      <c r="R170" s="230"/>
      <c r="S170" s="263"/>
      <c r="T170" s="263"/>
      <c r="U170" s="263"/>
      <c r="V170" s="252"/>
      <c r="W170" s="252"/>
      <c r="X170" s="216"/>
      <c r="Y170" s="233"/>
      <c r="Z170" s="233"/>
      <c r="AA170" s="233"/>
      <c r="AB170" s="233"/>
      <c r="AC170" s="233"/>
      <c r="AD170" s="233"/>
      <c r="AE170" s="233"/>
      <c r="AF170" s="233"/>
      <c r="AG170" s="233"/>
      <c r="AH170" s="234"/>
      <c r="AI170" s="234"/>
      <c r="AM170" s="107"/>
    </row>
    <row r="171" spans="1:39">
      <c r="A171" s="216"/>
      <c r="B171" s="216"/>
      <c r="C171" s="228"/>
      <c r="D171" s="229"/>
      <c r="E171" s="230"/>
      <c r="F171" s="230"/>
      <c r="G171" s="230"/>
      <c r="H171" s="230"/>
      <c r="I171" s="263"/>
      <c r="J171" s="263"/>
      <c r="K171" s="263"/>
      <c r="L171" s="216"/>
      <c r="M171" s="232"/>
      <c r="N171" s="229"/>
      <c r="O171" s="230"/>
      <c r="P171" s="230"/>
      <c r="Q171" s="230"/>
      <c r="R171" s="230"/>
      <c r="S171" s="263"/>
      <c r="T171" s="263"/>
      <c r="U171" s="263"/>
      <c r="V171" s="252"/>
      <c r="W171" s="252"/>
      <c r="X171" s="216"/>
      <c r="Y171" s="233"/>
      <c r="Z171" s="233"/>
      <c r="AA171" s="233"/>
      <c r="AB171" s="233"/>
      <c r="AC171" s="233"/>
      <c r="AD171" s="233"/>
      <c r="AE171" s="233"/>
      <c r="AF171" s="233"/>
      <c r="AG171" s="233"/>
      <c r="AH171" s="234"/>
      <c r="AI171" s="234"/>
      <c r="AM171" s="107"/>
    </row>
    <row r="172" spans="1:39">
      <c r="A172" s="216"/>
      <c r="B172" s="216"/>
      <c r="C172" s="228"/>
      <c r="D172" s="229"/>
      <c r="E172" s="230"/>
      <c r="F172" s="230"/>
      <c r="G172" s="230"/>
      <c r="H172" s="230"/>
      <c r="I172" s="263"/>
      <c r="J172" s="263"/>
      <c r="K172" s="263"/>
      <c r="L172" s="216"/>
      <c r="M172" s="232"/>
      <c r="N172" s="229"/>
      <c r="O172" s="230"/>
      <c r="P172" s="230"/>
      <c r="Q172" s="230"/>
      <c r="R172" s="230"/>
      <c r="S172" s="263"/>
      <c r="T172" s="263"/>
      <c r="U172" s="263"/>
      <c r="V172" s="252"/>
      <c r="W172" s="252"/>
      <c r="X172" s="216"/>
      <c r="Y172" s="233"/>
      <c r="Z172" s="233"/>
      <c r="AA172" s="233"/>
      <c r="AB172" s="233"/>
      <c r="AC172" s="233"/>
      <c r="AD172" s="233"/>
      <c r="AE172" s="233"/>
      <c r="AF172" s="233"/>
      <c r="AG172" s="233"/>
      <c r="AH172" s="234"/>
      <c r="AI172" s="234"/>
      <c r="AM172" s="107"/>
    </row>
    <row r="173" spans="1:39">
      <c r="A173" s="216"/>
      <c r="B173" s="216"/>
      <c r="C173" s="228"/>
      <c r="D173" s="229"/>
      <c r="E173" s="230"/>
      <c r="F173" s="230"/>
      <c r="G173" s="230"/>
      <c r="H173" s="230"/>
      <c r="I173" s="263"/>
      <c r="J173" s="263"/>
      <c r="K173" s="263"/>
      <c r="L173" s="216"/>
      <c r="M173" s="232"/>
      <c r="N173" s="229"/>
      <c r="O173" s="230"/>
      <c r="P173" s="230"/>
      <c r="Q173" s="230"/>
      <c r="R173" s="230"/>
      <c r="S173" s="263"/>
      <c r="T173" s="263"/>
      <c r="U173" s="263"/>
      <c r="V173" s="252"/>
      <c r="W173" s="252"/>
      <c r="X173" s="216"/>
      <c r="Y173" s="233"/>
      <c r="Z173" s="233"/>
      <c r="AA173" s="233"/>
      <c r="AB173" s="233"/>
      <c r="AC173" s="233"/>
      <c r="AD173" s="233"/>
      <c r="AE173" s="233"/>
      <c r="AF173" s="233"/>
      <c r="AG173" s="233"/>
      <c r="AH173" s="234"/>
      <c r="AI173" s="234"/>
      <c r="AM173" s="107"/>
    </row>
    <row r="174" spans="1:39">
      <c r="A174" s="216"/>
      <c r="B174" s="216"/>
      <c r="C174" s="228"/>
      <c r="D174" s="229"/>
      <c r="E174" s="230"/>
      <c r="F174" s="230"/>
      <c r="G174" s="230"/>
      <c r="H174" s="230"/>
      <c r="I174" s="263"/>
      <c r="J174" s="263"/>
      <c r="K174" s="263"/>
      <c r="L174" s="216"/>
      <c r="M174" s="232"/>
      <c r="N174" s="229"/>
      <c r="O174" s="230"/>
      <c r="P174" s="230"/>
      <c r="Q174" s="230"/>
      <c r="R174" s="230"/>
      <c r="S174" s="263"/>
      <c r="T174" s="263"/>
      <c r="U174" s="263"/>
      <c r="V174" s="252"/>
      <c r="W174" s="252"/>
      <c r="X174" s="216"/>
      <c r="Y174" s="233"/>
      <c r="Z174" s="233"/>
      <c r="AA174" s="233"/>
      <c r="AB174" s="233"/>
      <c r="AC174" s="233"/>
      <c r="AD174" s="233"/>
      <c r="AE174" s="233"/>
      <c r="AF174" s="233"/>
      <c r="AG174" s="233"/>
      <c r="AH174" s="234"/>
      <c r="AI174" s="234"/>
      <c r="AM174" s="107"/>
    </row>
    <row r="175" spans="1:39">
      <c r="A175" s="216"/>
      <c r="B175" s="216"/>
      <c r="C175" s="228"/>
      <c r="D175" s="229"/>
      <c r="E175" s="230"/>
      <c r="F175" s="230"/>
      <c r="G175" s="230"/>
      <c r="H175" s="230"/>
      <c r="I175" s="263"/>
      <c r="J175" s="263"/>
      <c r="K175" s="263"/>
      <c r="L175" s="216"/>
      <c r="M175" s="232"/>
      <c r="N175" s="229"/>
      <c r="O175" s="230"/>
      <c r="P175" s="230"/>
      <c r="Q175" s="230"/>
      <c r="R175" s="230"/>
      <c r="S175" s="263"/>
      <c r="T175" s="263"/>
      <c r="U175" s="263"/>
      <c r="V175" s="252"/>
      <c r="W175" s="252"/>
      <c r="X175" s="216"/>
      <c r="Y175" s="233"/>
      <c r="Z175" s="233"/>
      <c r="AA175" s="233"/>
      <c r="AB175" s="233"/>
      <c r="AC175" s="233"/>
      <c r="AD175" s="233"/>
      <c r="AE175" s="233"/>
      <c r="AF175" s="233"/>
      <c r="AG175" s="233"/>
      <c r="AH175" s="234"/>
      <c r="AI175" s="234"/>
      <c r="AM175" s="107"/>
    </row>
    <row r="176" spans="1:39">
      <c r="A176" s="216"/>
      <c r="B176" s="216"/>
      <c r="C176" s="228"/>
      <c r="D176" s="229"/>
      <c r="E176" s="230"/>
      <c r="F176" s="230"/>
      <c r="G176" s="230"/>
      <c r="H176" s="230"/>
      <c r="I176" s="263"/>
      <c r="J176" s="263"/>
      <c r="K176" s="263"/>
      <c r="L176" s="216"/>
      <c r="M176" s="232"/>
      <c r="N176" s="229"/>
      <c r="O176" s="230"/>
      <c r="P176" s="230"/>
      <c r="Q176" s="230"/>
      <c r="R176" s="230"/>
      <c r="S176" s="263"/>
      <c r="T176" s="263"/>
      <c r="U176" s="263"/>
      <c r="V176" s="252"/>
      <c r="W176" s="252"/>
      <c r="X176" s="216"/>
      <c r="Y176" s="233"/>
      <c r="Z176" s="233"/>
      <c r="AA176" s="233"/>
      <c r="AB176" s="233"/>
      <c r="AC176" s="233"/>
      <c r="AD176" s="233"/>
      <c r="AE176" s="233"/>
      <c r="AF176" s="233"/>
      <c r="AG176" s="233"/>
      <c r="AH176" s="234"/>
      <c r="AI176" s="234"/>
      <c r="AM176" s="107"/>
    </row>
    <row r="177" spans="1:39">
      <c r="A177" s="216"/>
      <c r="B177" s="216"/>
      <c r="C177" s="228"/>
      <c r="D177" s="229"/>
      <c r="E177" s="230"/>
      <c r="F177" s="230"/>
      <c r="G177" s="230"/>
      <c r="H177" s="230"/>
      <c r="I177" s="263"/>
      <c r="J177" s="263"/>
      <c r="K177" s="263"/>
      <c r="L177" s="216"/>
      <c r="M177" s="232"/>
      <c r="N177" s="229"/>
      <c r="O177" s="230"/>
      <c r="P177" s="230"/>
      <c r="Q177" s="230"/>
      <c r="R177" s="230"/>
      <c r="S177" s="263"/>
      <c r="T177" s="263"/>
      <c r="U177" s="263"/>
      <c r="V177" s="252"/>
      <c r="W177" s="252"/>
      <c r="X177" s="216"/>
      <c r="Y177" s="233"/>
      <c r="Z177" s="233"/>
      <c r="AA177" s="233"/>
      <c r="AB177" s="233"/>
      <c r="AC177" s="233"/>
      <c r="AD177" s="233"/>
      <c r="AE177" s="233"/>
      <c r="AF177" s="233"/>
      <c r="AG177" s="233"/>
      <c r="AH177" s="234"/>
      <c r="AI177" s="234"/>
      <c r="AM177" s="107"/>
    </row>
    <row r="178" spans="1:39">
      <c r="A178" s="216"/>
      <c r="B178" s="216"/>
      <c r="C178" s="228"/>
      <c r="D178" s="229"/>
      <c r="E178" s="230"/>
      <c r="F178" s="230"/>
      <c r="G178" s="230"/>
      <c r="H178" s="230"/>
      <c r="I178" s="263"/>
      <c r="J178" s="263"/>
      <c r="K178" s="263"/>
      <c r="L178" s="216"/>
      <c r="M178" s="232"/>
      <c r="N178" s="229"/>
      <c r="O178" s="230"/>
      <c r="P178" s="230"/>
      <c r="Q178" s="230"/>
      <c r="R178" s="230"/>
      <c r="S178" s="263"/>
      <c r="T178" s="263"/>
      <c r="U178" s="263"/>
      <c r="V178" s="252"/>
      <c r="W178" s="252"/>
      <c r="X178" s="216"/>
      <c r="Y178" s="233"/>
      <c r="Z178" s="233"/>
      <c r="AA178" s="233"/>
      <c r="AB178" s="233"/>
      <c r="AC178" s="233"/>
      <c r="AD178" s="233"/>
      <c r="AE178" s="233"/>
      <c r="AF178" s="233"/>
      <c r="AG178" s="233"/>
      <c r="AH178" s="234"/>
      <c r="AI178" s="234"/>
      <c r="AM178" s="107"/>
    </row>
    <row r="179" spans="1:39">
      <c r="A179" s="216"/>
      <c r="B179" s="216"/>
      <c r="C179" s="228"/>
      <c r="D179" s="229"/>
      <c r="E179" s="230"/>
      <c r="F179" s="230"/>
      <c r="G179" s="230"/>
      <c r="H179" s="230"/>
      <c r="I179" s="263"/>
      <c r="J179" s="263"/>
      <c r="K179" s="263"/>
      <c r="L179" s="216"/>
      <c r="M179" s="232"/>
      <c r="N179" s="229"/>
      <c r="O179" s="230"/>
      <c r="P179" s="230"/>
      <c r="Q179" s="230"/>
      <c r="R179" s="230"/>
      <c r="S179" s="263"/>
      <c r="T179" s="263"/>
      <c r="U179" s="263"/>
      <c r="V179" s="252"/>
      <c r="W179" s="252"/>
      <c r="X179" s="216"/>
      <c r="Y179" s="233"/>
      <c r="Z179" s="233"/>
      <c r="AA179" s="233"/>
      <c r="AB179" s="233"/>
      <c r="AC179" s="233"/>
      <c r="AD179" s="233"/>
      <c r="AE179" s="233"/>
      <c r="AF179" s="233"/>
      <c r="AG179" s="233"/>
      <c r="AH179" s="234"/>
      <c r="AI179" s="234"/>
      <c r="AM179" s="107"/>
    </row>
    <row r="180" spans="1:39">
      <c r="A180" s="216"/>
      <c r="B180" s="216"/>
      <c r="C180" s="228"/>
      <c r="D180" s="229"/>
      <c r="E180" s="230"/>
      <c r="F180" s="230"/>
      <c r="G180" s="230"/>
      <c r="H180" s="230"/>
      <c r="I180" s="263"/>
      <c r="J180" s="263"/>
      <c r="K180" s="263"/>
      <c r="L180" s="216"/>
      <c r="M180" s="232"/>
      <c r="N180" s="229"/>
      <c r="O180" s="230"/>
      <c r="P180" s="230"/>
      <c r="Q180" s="230"/>
      <c r="R180" s="230"/>
      <c r="S180" s="263"/>
      <c r="T180" s="263"/>
      <c r="U180" s="263"/>
      <c r="V180" s="252"/>
      <c r="W180" s="252"/>
      <c r="X180" s="216"/>
      <c r="Y180" s="233"/>
      <c r="Z180" s="233"/>
      <c r="AA180" s="233"/>
      <c r="AB180" s="233"/>
      <c r="AC180" s="233"/>
      <c r="AD180" s="233"/>
      <c r="AE180" s="233"/>
      <c r="AF180" s="233"/>
      <c r="AG180" s="233"/>
      <c r="AH180" s="234"/>
      <c r="AI180" s="234"/>
      <c r="AM180" s="107"/>
    </row>
    <row r="181" spans="1:39">
      <c r="A181" s="216"/>
      <c r="B181" s="216"/>
      <c r="C181" s="228"/>
      <c r="D181" s="229"/>
      <c r="E181" s="230"/>
      <c r="F181" s="230"/>
      <c r="G181" s="230"/>
      <c r="H181" s="230"/>
      <c r="I181" s="263"/>
      <c r="J181" s="263"/>
      <c r="K181" s="263"/>
      <c r="L181" s="216"/>
      <c r="M181" s="232"/>
      <c r="N181" s="229"/>
      <c r="O181" s="230"/>
      <c r="P181" s="230"/>
      <c r="Q181" s="230"/>
      <c r="R181" s="230"/>
      <c r="S181" s="263"/>
      <c r="T181" s="263"/>
      <c r="U181" s="263"/>
      <c r="V181" s="252"/>
      <c r="W181" s="252"/>
      <c r="X181" s="216"/>
      <c r="Y181" s="233"/>
      <c r="Z181" s="233"/>
      <c r="AA181" s="233"/>
      <c r="AB181" s="233"/>
      <c r="AC181" s="233"/>
      <c r="AD181" s="233"/>
      <c r="AE181" s="233"/>
      <c r="AF181" s="233"/>
      <c r="AG181" s="233"/>
      <c r="AH181" s="234"/>
      <c r="AI181" s="234"/>
      <c r="AM181" s="107"/>
    </row>
    <row r="182" spans="1:39">
      <c r="A182" s="216"/>
      <c r="B182" s="216"/>
      <c r="C182" s="228"/>
      <c r="D182" s="229"/>
      <c r="E182" s="230"/>
      <c r="F182" s="230"/>
      <c r="G182" s="230"/>
      <c r="H182" s="230"/>
      <c r="I182" s="263"/>
      <c r="J182" s="263"/>
      <c r="K182" s="263"/>
      <c r="L182" s="216"/>
      <c r="M182" s="232"/>
      <c r="N182" s="229"/>
      <c r="O182" s="230"/>
      <c r="P182" s="230"/>
      <c r="Q182" s="230"/>
      <c r="R182" s="230"/>
      <c r="S182" s="263"/>
      <c r="T182" s="263"/>
      <c r="U182" s="263"/>
      <c r="V182" s="252"/>
      <c r="W182" s="252"/>
      <c r="X182" s="216"/>
      <c r="Y182" s="233"/>
      <c r="Z182" s="233"/>
      <c r="AA182" s="233"/>
      <c r="AB182" s="233"/>
      <c r="AC182" s="233"/>
      <c r="AD182" s="233"/>
      <c r="AE182" s="233"/>
      <c r="AF182" s="233"/>
      <c r="AG182" s="233"/>
      <c r="AH182" s="234"/>
      <c r="AI182" s="234"/>
      <c r="AM182" s="107"/>
    </row>
    <row r="183" spans="1:39">
      <c r="A183" s="216"/>
      <c r="B183" s="216"/>
      <c r="C183" s="228"/>
      <c r="D183" s="229"/>
      <c r="E183" s="230"/>
      <c r="F183" s="230"/>
      <c r="G183" s="230"/>
      <c r="H183" s="230"/>
      <c r="I183" s="263"/>
      <c r="J183" s="263"/>
      <c r="K183" s="263"/>
      <c r="L183" s="216"/>
      <c r="M183" s="232"/>
      <c r="N183" s="229"/>
      <c r="O183" s="230"/>
      <c r="P183" s="230"/>
      <c r="Q183" s="230"/>
      <c r="R183" s="230"/>
      <c r="S183" s="263"/>
      <c r="T183" s="263"/>
      <c r="U183" s="263"/>
      <c r="V183" s="252"/>
      <c r="W183" s="252"/>
      <c r="X183" s="216"/>
      <c r="Y183" s="233"/>
      <c r="Z183" s="233"/>
      <c r="AA183" s="233"/>
      <c r="AB183" s="233"/>
      <c r="AC183" s="233"/>
      <c r="AD183" s="233"/>
      <c r="AE183" s="233"/>
      <c r="AF183" s="233"/>
      <c r="AG183" s="233"/>
      <c r="AH183" s="234"/>
      <c r="AI183" s="234"/>
      <c r="AM183" s="107"/>
    </row>
    <row r="184" spans="1:39">
      <c r="A184" s="216"/>
      <c r="B184" s="216"/>
      <c r="C184" s="228"/>
      <c r="D184" s="229"/>
      <c r="E184" s="230"/>
      <c r="F184" s="230"/>
      <c r="G184" s="230"/>
      <c r="H184" s="230"/>
      <c r="I184" s="263"/>
      <c r="J184" s="263"/>
      <c r="K184" s="263"/>
      <c r="L184" s="216"/>
      <c r="M184" s="232"/>
      <c r="N184" s="229"/>
      <c r="O184" s="230"/>
      <c r="P184" s="230"/>
      <c r="Q184" s="230"/>
      <c r="R184" s="230"/>
      <c r="S184" s="263"/>
      <c r="T184" s="263"/>
      <c r="U184" s="263"/>
      <c r="V184" s="252"/>
      <c r="W184" s="252"/>
      <c r="X184" s="216"/>
      <c r="Y184" s="233"/>
      <c r="Z184" s="233"/>
      <c r="AA184" s="233"/>
      <c r="AB184" s="233"/>
      <c r="AC184" s="233"/>
      <c r="AD184" s="233"/>
      <c r="AE184" s="233"/>
      <c r="AF184" s="233"/>
      <c r="AG184" s="233"/>
      <c r="AH184" s="234"/>
      <c r="AI184" s="234"/>
      <c r="AM184" s="107"/>
    </row>
    <row r="185" spans="1:39">
      <c r="A185" s="216"/>
      <c r="B185" s="216"/>
      <c r="C185" s="228"/>
      <c r="D185" s="229"/>
      <c r="E185" s="230"/>
      <c r="F185" s="230"/>
      <c r="G185" s="230"/>
      <c r="H185" s="230"/>
      <c r="I185" s="263"/>
      <c r="J185" s="263"/>
      <c r="K185" s="263"/>
      <c r="L185" s="216"/>
      <c r="M185" s="232"/>
      <c r="N185" s="229"/>
      <c r="O185" s="230"/>
      <c r="P185" s="230"/>
      <c r="Q185" s="230"/>
      <c r="R185" s="230"/>
      <c r="S185" s="263"/>
      <c r="T185" s="263"/>
      <c r="U185" s="263"/>
      <c r="V185" s="252"/>
      <c r="W185" s="252"/>
      <c r="X185" s="216"/>
      <c r="Y185" s="233"/>
      <c r="Z185" s="233"/>
      <c r="AA185" s="233"/>
      <c r="AB185" s="233"/>
      <c r="AC185" s="233"/>
      <c r="AD185" s="233"/>
      <c r="AE185" s="233"/>
      <c r="AF185" s="233"/>
      <c r="AG185" s="233"/>
      <c r="AH185" s="234"/>
      <c r="AI185" s="234"/>
      <c r="AM185" s="107"/>
    </row>
    <row r="186" spans="1:39">
      <c r="A186" s="216"/>
      <c r="B186" s="216"/>
      <c r="C186" s="228"/>
      <c r="D186" s="229"/>
      <c r="E186" s="230"/>
      <c r="F186" s="230"/>
      <c r="G186" s="230"/>
      <c r="H186" s="230"/>
      <c r="I186" s="263"/>
      <c r="J186" s="263"/>
      <c r="K186" s="263"/>
      <c r="L186" s="216"/>
      <c r="M186" s="232"/>
      <c r="N186" s="229"/>
      <c r="O186" s="230"/>
      <c r="P186" s="230"/>
      <c r="Q186" s="230"/>
      <c r="R186" s="230"/>
      <c r="S186" s="263"/>
      <c r="T186" s="263"/>
      <c r="U186" s="263"/>
      <c r="V186" s="252"/>
      <c r="W186" s="252"/>
      <c r="X186" s="216"/>
      <c r="Y186" s="233"/>
      <c r="Z186" s="233"/>
      <c r="AA186" s="233"/>
      <c r="AB186" s="233"/>
      <c r="AC186" s="233"/>
      <c r="AD186" s="233"/>
      <c r="AE186" s="233"/>
      <c r="AF186" s="233"/>
      <c r="AG186" s="233"/>
      <c r="AH186" s="234"/>
      <c r="AI186" s="234"/>
      <c r="AM186" s="107"/>
    </row>
    <row r="187" spans="1:39">
      <c r="A187" s="216"/>
      <c r="B187" s="216"/>
      <c r="C187" s="228"/>
      <c r="D187" s="229"/>
      <c r="E187" s="230"/>
      <c r="F187" s="230"/>
      <c r="G187" s="230"/>
      <c r="H187" s="230"/>
      <c r="I187" s="263"/>
      <c r="J187" s="263"/>
      <c r="K187" s="263"/>
      <c r="L187" s="216"/>
      <c r="M187" s="232"/>
      <c r="N187" s="229"/>
      <c r="O187" s="230"/>
      <c r="P187" s="230"/>
      <c r="Q187" s="230"/>
      <c r="R187" s="230"/>
      <c r="S187" s="263"/>
      <c r="T187" s="263"/>
      <c r="U187" s="263"/>
      <c r="V187" s="252"/>
      <c r="W187" s="252"/>
      <c r="X187" s="216"/>
      <c r="Y187" s="233"/>
      <c r="Z187" s="233"/>
      <c r="AA187" s="233"/>
      <c r="AB187" s="233"/>
      <c r="AC187" s="233"/>
      <c r="AD187" s="233"/>
      <c r="AE187" s="233"/>
      <c r="AF187" s="233"/>
      <c r="AG187" s="233"/>
      <c r="AH187" s="234"/>
      <c r="AI187" s="234"/>
      <c r="AM187" s="107"/>
    </row>
    <row r="188" spans="1:39">
      <c r="A188" s="216"/>
      <c r="B188" s="216"/>
      <c r="C188" s="228"/>
      <c r="D188" s="229"/>
      <c r="E188" s="230"/>
      <c r="F188" s="230"/>
      <c r="G188" s="230"/>
      <c r="H188" s="230"/>
      <c r="I188" s="263"/>
      <c r="J188" s="263"/>
      <c r="K188" s="263"/>
      <c r="L188" s="216"/>
      <c r="M188" s="232"/>
      <c r="N188" s="229"/>
      <c r="O188" s="230"/>
      <c r="P188" s="230"/>
      <c r="Q188" s="230"/>
      <c r="R188" s="230"/>
      <c r="S188" s="263"/>
      <c r="T188" s="263"/>
      <c r="U188" s="263"/>
      <c r="V188" s="252"/>
      <c r="W188" s="252"/>
      <c r="X188" s="216"/>
      <c r="Y188" s="233"/>
      <c r="Z188" s="233"/>
      <c r="AA188" s="233"/>
      <c r="AB188" s="233"/>
      <c r="AC188" s="233"/>
      <c r="AD188" s="233"/>
      <c r="AE188" s="233"/>
      <c r="AF188" s="233"/>
      <c r="AG188" s="233"/>
      <c r="AH188" s="234"/>
      <c r="AI188" s="234"/>
      <c r="AM188" s="107"/>
    </row>
    <row r="189" spans="1:39">
      <c r="A189" s="216"/>
      <c r="B189" s="216"/>
      <c r="C189" s="228"/>
      <c r="D189" s="229"/>
      <c r="E189" s="230"/>
      <c r="F189" s="230"/>
      <c r="G189" s="230"/>
      <c r="H189" s="230"/>
      <c r="I189" s="263"/>
      <c r="J189" s="263"/>
      <c r="K189" s="263"/>
      <c r="L189" s="216"/>
      <c r="M189" s="232"/>
      <c r="N189" s="229"/>
      <c r="O189" s="230"/>
      <c r="P189" s="230"/>
      <c r="Q189" s="230"/>
      <c r="R189" s="230"/>
      <c r="S189" s="263"/>
      <c r="T189" s="263"/>
      <c r="U189" s="263"/>
      <c r="V189" s="252"/>
      <c r="W189" s="252"/>
      <c r="X189" s="216"/>
      <c r="Y189" s="233"/>
      <c r="Z189" s="233"/>
      <c r="AA189" s="233"/>
      <c r="AB189" s="233"/>
      <c r="AC189" s="233"/>
      <c r="AD189" s="233"/>
      <c r="AE189" s="233"/>
      <c r="AF189" s="233"/>
      <c r="AG189" s="233"/>
      <c r="AH189" s="234"/>
      <c r="AI189" s="234"/>
      <c r="AM189" s="234"/>
    </row>
    <row r="190" spans="1:39">
      <c r="A190" s="216"/>
      <c r="B190" s="216"/>
      <c r="C190" s="228"/>
      <c r="D190" s="229"/>
      <c r="E190" s="230"/>
      <c r="F190" s="230"/>
      <c r="G190" s="230"/>
      <c r="H190" s="230"/>
      <c r="I190" s="263"/>
      <c r="J190" s="263"/>
      <c r="K190" s="263"/>
      <c r="L190" s="216"/>
      <c r="M190" s="232"/>
      <c r="N190" s="229"/>
      <c r="O190" s="230"/>
      <c r="P190" s="230"/>
      <c r="Q190" s="230"/>
      <c r="R190" s="230"/>
      <c r="S190" s="263"/>
      <c r="T190" s="263"/>
      <c r="U190" s="263"/>
      <c r="V190" s="252"/>
      <c r="W190" s="252"/>
      <c r="X190" s="216"/>
      <c r="Y190" s="233"/>
      <c r="Z190" s="233"/>
      <c r="AA190" s="233"/>
      <c r="AB190" s="233"/>
      <c r="AC190" s="233"/>
      <c r="AD190" s="233"/>
      <c r="AE190" s="233"/>
      <c r="AF190" s="233"/>
      <c r="AG190" s="233"/>
      <c r="AH190" s="234"/>
      <c r="AI190" s="234"/>
      <c r="AM190" s="234"/>
    </row>
    <row r="191" spans="1:39">
      <c r="A191" s="216"/>
      <c r="B191" s="216"/>
      <c r="C191" s="228"/>
      <c r="D191" s="229"/>
      <c r="E191" s="230"/>
      <c r="F191" s="230"/>
      <c r="G191" s="230"/>
      <c r="H191" s="230"/>
      <c r="I191" s="263"/>
      <c r="J191" s="263"/>
      <c r="K191" s="263"/>
      <c r="L191" s="216"/>
      <c r="M191" s="232"/>
      <c r="N191" s="229"/>
      <c r="O191" s="230"/>
      <c r="P191" s="230"/>
      <c r="Q191" s="230"/>
      <c r="R191" s="230"/>
      <c r="S191" s="263"/>
      <c r="T191" s="263"/>
      <c r="U191" s="263"/>
      <c r="V191" s="252"/>
      <c r="W191" s="252"/>
      <c r="X191" s="216"/>
      <c r="Y191" s="233"/>
      <c r="Z191" s="233"/>
      <c r="AA191" s="233"/>
      <c r="AB191" s="233"/>
      <c r="AC191" s="233"/>
      <c r="AD191" s="233"/>
      <c r="AE191" s="233"/>
      <c r="AF191" s="233"/>
      <c r="AG191" s="233"/>
      <c r="AH191" s="234"/>
      <c r="AI191" s="234"/>
      <c r="AM191" s="234"/>
    </row>
    <row r="192" spans="1:39">
      <c r="A192" s="216"/>
      <c r="B192" s="216"/>
      <c r="C192" s="228"/>
      <c r="D192" s="229"/>
      <c r="E192" s="230"/>
      <c r="F192" s="230"/>
      <c r="G192" s="230"/>
      <c r="H192" s="230"/>
      <c r="I192" s="263"/>
      <c r="J192" s="263"/>
      <c r="K192" s="263"/>
      <c r="L192" s="216"/>
      <c r="M192" s="232"/>
      <c r="N192" s="229"/>
      <c r="O192" s="230"/>
      <c r="P192" s="230"/>
      <c r="Q192" s="230"/>
      <c r="R192" s="230"/>
      <c r="S192" s="263"/>
      <c r="T192" s="263"/>
      <c r="U192" s="263"/>
      <c r="V192" s="252"/>
      <c r="W192" s="252"/>
      <c r="X192" s="216"/>
      <c r="Y192" s="233"/>
      <c r="Z192" s="233"/>
      <c r="AA192" s="233"/>
      <c r="AB192" s="233"/>
      <c r="AC192" s="233"/>
      <c r="AD192" s="233"/>
      <c r="AE192" s="233"/>
      <c r="AF192" s="233"/>
      <c r="AG192" s="233"/>
      <c r="AH192" s="234"/>
      <c r="AI192" s="234"/>
      <c r="AM192" s="234"/>
    </row>
    <row r="193" spans="1:39">
      <c r="A193" s="216"/>
      <c r="B193" s="216"/>
      <c r="C193" s="228"/>
      <c r="D193" s="229"/>
      <c r="E193" s="230"/>
      <c r="F193" s="230"/>
      <c r="G193" s="230"/>
      <c r="H193" s="230"/>
      <c r="I193" s="263"/>
      <c r="J193" s="263"/>
      <c r="K193" s="263"/>
      <c r="L193" s="216"/>
      <c r="M193" s="232"/>
      <c r="N193" s="229"/>
      <c r="O193" s="230"/>
      <c r="P193" s="230"/>
      <c r="Q193" s="230"/>
      <c r="R193" s="230"/>
      <c r="S193" s="263"/>
      <c r="T193" s="263"/>
      <c r="U193" s="263"/>
      <c r="V193" s="252"/>
      <c r="W193" s="252"/>
      <c r="X193" s="216"/>
      <c r="Y193" s="233"/>
      <c r="Z193" s="233"/>
      <c r="AA193" s="233"/>
      <c r="AB193" s="233"/>
      <c r="AC193" s="233"/>
      <c r="AD193" s="233"/>
      <c r="AE193" s="233"/>
      <c r="AF193" s="233"/>
      <c r="AG193" s="233"/>
      <c r="AH193" s="234"/>
      <c r="AI193" s="234"/>
      <c r="AM193" s="234"/>
    </row>
    <row r="194" spans="1:39">
      <c r="A194" s="216"/>
      <c r="B194" s="216"/>
      <c r="C194" s="228"/>
      <c r="D194" s="229"/>
      <c r="E194" s="230"/>
      <c r="F194" s="230"/>
      <c r="G194" s="230"/>
      <c r="H194" s="230"/>
      <c r="I194" s="263"/>
      <c r="J194" s="263"/>
      <c r="K194" s="263"/>
      <c r="L194" s="216"/>
      <c r="M194" s="232"/>
      <c r="N194" s="229"/>
      <c r="O194" s="230"/>
      <c r="P194" s="230"/>
      <c r="Q194" s="230"/>
      <c r="R194" s="230"/>
      <c r="S194" s="263"/>
      <c r="T194" s="263"/>
      <c r="U194" s="263"/>
      <c r="V194" s="252"/>
      <c r="W194" s="252"/>
      <c r="X194" s="216"/>
      <c r="Y194" s="233"/>
      <c r="Z194" s="233"/>
      <c r="AA194" s="233"/>
      <c r="AB194" s="233"/>
      <c r="AC194" s="233"/>
      <c r="AD194" s="233"/>
      <c r="AE194" s="233"/>
      <c r="AF194" s="233"/>
      <c r="AG194" s="233"/>
      <c r="AH194" s="234"/>
      <c r="AI194" s="234"/>
      <c r="AM194" s="234"/>
    </row>
    <row r="195" spans="1:39">
      <c r="A195" s="216"/>
      <c r="B195" s="216"/>
      <c r="C195" s="228"/>
      <c r="D195" s="229"/>
      <c r="E195" s="230"/>
      <c r="F195" s="230"/>
      <c r="G195" s="230"/>
      <c r="H195" s="230"/>
      <c r="I195" s="263"/>
      <c r="J195" s="263"/>
      <c r="K195" s="263"/>
      <c r="L195" s="216"/>
      <c r="M195" s="232"/>
      <c r="N195" s="229"/>
      <c r="O195" s="230"/>
      <c r="P195" s="230"/>
      <c r="Q195" s="230"/>
      <c r="R195" s="230"/>
      <c r="S195" s="263"/>
      <c r="T195" s="263"/>
      <c r="U195" s="263"/>
      <c r="V195" s="252"/>
      <c r="W195" s="252"/>
      <c r="X195" s="216"/>
      <c r="Y195" s="233"/>
      <c r="Z195" s="233"/>
      <c r="AA195" s="233"/>
      <c r="AB195" s="233"/>
      <c r="AC195" s="233"/>
      <c r="AD195" s="233"/>
      <c r="AE195" s="233"/>
      <c r="AF195" s="233"/>
      <c r="AG195" s="233"/>
      <c r="AH195" s="234"/>
      <c r="AI195" s="234"/>
      <c r="AM195" s="234"/>
    </row>
    <row r="196" spans="1:39">
      <c r="A196" s="216"/>
      <c r="B196" s="216"/>
      <c r="C196" s="228"/>
      <c r="D196" s="229"/>
      <c r="E196" s="230"/>
      <c r="F196" s="230"/>
      <c r="G196" s="230"/>
      <c r="H196" s="230"/>
      <c r="I196" s="263"/>
      <c r="J196" s="263"/>
      <c r="K196" s="263"/>
      <c r="L196" s="216"/>
      <c r="M196" s="232"/>
      <c r="N196" s="229"/>
      <c r="O196" s="230"/>
      <c r="P196" s="230"/>
      <c r="Q196" s="230"/>
      <c r="R196" s="230"/>
      <c r="S196" s="263"/>
      <c r="T196" s="263"/>
      <c r="U196" s="263"/>
      <c r="V196" s="252"/>
      <c r="W196" s="252"/>
      <c r="X196" s="216"/>
      <c r="Y196" s="233"/>
      <c r="Z196" s="233"/>
      <c r="AA196" s="233"/>
      <c r="AB196" s="233"/>
      <c r="AC196" s="233"/>
      <c r="AD196" s="233"/>
      <c r="AE196" s="233"/>
      <c r="AF196" s="233"/>
      <c r="AG196" s="233"/>
      <c r="AH196" s="234"/>
      <c r="AI196" s="234"/>
      <c r="AM196" s="234"/>
    </row>
    <row r="197" spans="1:39">
      <c r="A197" s="216"/>
      <c r="B197" s="216"/>
      <c r="C197" s="228"/>
      <c r="D197" s="229"/>
      <c r="E197" s="230"/>
      <c r="F197" s="230"/>
      <c r="G197" s="230"/>
      <c r="H197" s="230"/>
      <c r="I197" s="263"/>
      <c r="J197" s="263"/>
      <c r="K197" s="263"/>
      <c r="L197" s="216"/>
      <c r="M197" s="232"/>
      <c r="N197" s="229"/>
      <c r="O197" s="230"/>
      <c r="P197" s="230"/>
      <c r="Q197" s="230"/>
      <c r="R197" s="230"/>
      <c r="S197" s="263"/>
      <c r="T197" s="263"/>
      <c r="U197" s="263"/>
      <c r="V197" s="252"/>
      <c r="W197" s="252"/>
      <c r="X197" s="216"/>
      <c r="Y197" s="233"/>
      <c r="Z197" s="233"/>
      <c r="AA197" s="233"/>
      <c r="AB197" s="233"/>
      <c r="AC197" s="233"/>
      <c r="AD197" s="233"/>
      <c r="AE197" s="233"/>
      <c r="AF197" s="233"/>
      <c r="AG197" s="233"/>
      <c r="AH197" s="234"/>
      <c r="AI197" s="234"/>
      <c r="AM197" s="234"/>
    </row>
    <row r="198" spans="1:39">
      <c r="A198" s="216"/>
      <c r="B198" s="216"/>
      <c r="C198" s="228"/>
      <c r="D198" s="229"/>
      <c r="E198" s="230"/>
      <c r="F198" s="230"/>
      <c r="G198" s="230"/>
      <c r="H198" s="230"/>
      <c r="I198" s="263"/>
      <c r="J198" s="263"/>
      <c r="K198" s="263"/>
      <c r="L198" s="216"/>
      <c r="M198" s="232"/>
      <c r="N198" s="229"/>
      <c r="O198" s="230"/>
      <c r="P198" s="230"/>
      <c r="Q198" s="230"/>
      <c r="R198" s="230"/>
      <c r="S198" s="263"/>
      <c r="T198" s="263"/>
      <c r="U198" s="263"/>
      <c r="V198" s="252"/>
      <c r="W198" s="252"/>
      <c r="X198" s="216"/>
      <c r="Y198" s="233"/>
      <c r="Z198" s="233"/>
      <c r="AA198" s="233"/>
      <c r="AB198" s="233"/>
      <c r="AC198" s="233"/>
      <c r="AD198" s="233"/>
      <c r="AE198" s="233"/>
      <c r="AF198" s="233"/>
      <c r="AG198" s="233"/>
      <c r="AH198" s="234"/>
      <c r="AI198" s="234"/>
      <c r="AM198" s="234"/>
    </row>
    <row r="199" spans="1:39">
      <c r="A199" s="216"/>
      <c r="B199" s="216"/>
      <c r="C199" s="228"/>
      <c r="D199" s="229"/>
      <c r="E199" s="230"/>
      <c r="F199" s="230"/>
      <c r="G199" s="230"/>
      <c r="H199" s="230"/>
      <c r="I199" s="263"/>
      <c r="J199" s="263"/>
      <c r="K199" s="263"/>
      <c r="L199" s="216"/>
      <c r="M199" s="232"/>
      <c r="N199" s="229"/>
      <c r="O199" s="230"/>
      <c r="P199" s="230"/>
      <c r="Q199" s="230"/>
      <c r="R199" s="230"/>
      <c r="S199" s="263"/>
      <c r="T199" s="263"/>
      <c r="U199" s="263"/>
      <c r="V199" s="252"/>
      <c r="W199" s="252"/>
      <c r="X199" s="216"/>
      <c r="Y199" s="233"/>
      <c r="Z199" s="233"/>
      <c r="AA199" s="233"/>
      <c r="AB199" s="233"/>
      <c r="AC199" s="233"/>
      <c r="AD199" s="233"/>
      <c r="AE199" s="233"/>
      <c r="AF199" s="233"/>
      <c r="AG199" s="233"/>
      <c r="AH199" s="234"/>
      <c r="AI199" s="234"/>
      <c r="AM199" s="234"/>
    </row>
    <row r="200" spans="1:39">
      <c r="A200" s="216"/>
      <c r="B200" s="216"/>
      <c r="C200" s="228"/>
      <c r="D200" s="229"/>
      <c r="E200" s="230"/>
      <c r="F200" s="230"/>
      <c r="G200" s="230"/>
      <c r="H200" s="230"/>
      <c r="I200" s="263"/>
      <c r="J200" s="263"/>
      <c r="K200" s="263"/>
      <c r="L200" s="216"/>
      <c r="M200" s="232"/>
      <c r="N200" s="229"/>
      <c r="O200" s="230"/>
      <c r="P200" s="230"/>
      <c r="Q200" s="230"/>
      <c r="R200" s="230"/>
      <c r="S200" s="263"/>
      <c r="T200" s="263"/>
      <c r="U200" s="263"/>
      <c r="V200" s="252"/>
      <c r="W200" s="252"/>
      <c r="X200" s="216"/>
      <c r="Y200" s="233"/>
      <c r="Z200" s="233"/>
      <c r="AA200" s="233"/>
      <c r="AB200" s="233"/>
      <c r="AC200" s="233"/>
      <c r="AD200" s="233"/>
      <c r="AE200" s="233"/>
      <c r="AF200" s="233"/>
      <c r="AG200" s="233"/>
      <c r="AH200" s="234"/>
      <c r="AI200" s="234"/>
      <c r="AM200" s="234"/>
    </row>
    <row r="201" spans="1:39">
      <c r="A201" s="216"/>
      <c r="B201" s="216"/>
      <c r="C201" s="228"/>
      <c r="D201" s="229"/>
      <c r="E201" s="230"/>
      <c r="F201" s="230"/>
      <c r="G201" s="230"/>
      <c r="H201" s="230"/>
      <c r="I201" s="263"/>
      <c r="J201" s="263"/>
      <c r="K201" s="263"/>
      <c r="L201" s="216"/>
      <c r="M201" s="232"/>
      <c r="N201" s="229"/>
      <c r="O201" s="230"/>
      <c r="P201" s="230"/>
      <c r="Q201" s="230"/>
      <c r="R201" s="230"/>
      <c r="S201" s="263"/>
      <c r="T201" s="263"/>
      <c r="U201" s="263"/>
      <c r="V201" s="252"/>
      <c r="W201" s="252"/>
      <c r="X201" s="216"/>
      <c r="Y201" s="233"/>
      <c r="Z201" s="233"/>
      <c r="AA201" s="233"/>
      <c r="AB201" s="233"/>
      <c r="AC201" s="233"/>
      <c r="AD201" s="233"/>
      <c r="AE201" s="233"/>
      <c r="AF201" s="233"/>
      <c r="AG201" s="233"/>
      <c r="AH201" s="234"/>
      <c r="AI201" s="234"/>
      <c r="AM201" s="234"/>
    </row>
    <row r="202" spans="1:39">
      <c r="A202" s="216"/>
      <c r="B202" s="216"/>
      <c r="C202" s="228"/>
      <c r="D202" s="229"/>
      <c r="E202" s="230"/>
      <c r="F202" s="230"/>
      <c r="G202" s="230"/>
      <c r="H202" s="230"/>
      <c r="I202" s="263"/>
      <c r="J202" s="263"/>
      <c r="K202" s="263"/>
      <c r="L202" s="216"/>
      <c r="M202" s="232"/>
      <c r="N202" s="229"/>
      <c r="O202" s="230"/>
      <c r="P202" s="230"/>
      <c r="Q202" s="230"/>
      <c r="R202" s="230"/>
      <c r="S202" s="263"/>
      <c r="T202" s="263"/>
      <c r="U202" s="263"/>
      <c r="V202" s="252"/>
      <c r="W202" s="252"/>
      <c r="X202" s="216"/>
      <c r="Y202" s="233"/>
      <c r="Z202" s="233"/>
      <c r="AA202" s="233"/>
      <c r="AB202" s="233"/>
      <c r="AC202" s="233"/>
      <c r="AD202" s="233"/>
      <c r="AE202" s="233"/>
      <c r="AF202" s="233"/>
      <c r="AG202" s="233"/>
      <c r="AH202" s="234"/>
      <c r="AI202" s="234"/>
      <c r="AM202" s="234"/>
    </row>
    <row r="203" spans="1:39">
      <c r="A203" s="216"/>
      <c r="B203" s="216"/>
      <c r="C203" s="228"/>
      <c r="D203" s="229"/>
      <c r="E203" s="230"/>
      <c r="F203" s="230"/>
      <c r="G203" s="230"/>
      <c r="H203" s="230"/>
      <c r="I203" s="263"/>
      <c r="J203" s="263"/>
      <c r="K203" s="263"/>
      <c r="L203" s="216"/>
      <c r="M203" s="232"/>
      <c r="N203" s="229"/>
      <c r="O203" s="230"/>
      <c r="P203" s="230"/>
      <c r="Q203" s="230"/>
      <c r="R203" s="230"/>
      <c r="S203" s="263"/>
      <c r="T203" s="263"/>
      <c r="U203" s="263"/>
      <c r="V203" s="252"/>
      <c r="W203" s="252"/>
      <c r="X203" s="216"/>
      <c r="Y203" s="233"/>
      <c r="Z203" s="233"/>
      <c r="AA203" s="233"/>
      <c r="AB203" s="233"/>
      <c r="AC203" s="233"/>
      <c r="AD203" s="233"/>
      <c r="AE203" s="233"/>
      <c r="AF203" s="233"/>
      <c r="AG203" s="233"/>
      <c r="AH203" s="234"/>
      <c r="AI203" s="234"/>
      <c r="AM203" s="234"/>
    </row>
    <row r="204" spans="1:39">
      <c r="A204" s="216"/>
      <c r="B204" s="216"/>
      <c r="C204" s="228"/>
      <c r="D204" s="229"/>
      <c r="E204" s="230"/>
      <c r="F204" s="230"/>
      <c r="G204" s="230"/>
      <c r="H204" s="230"/>
      <c r="I204" s="263"/>
      <c r="J204" s="263"/>
      <c r="K204" s="263"/>
      <c r="L204" s="216"/>
      <c r="M204" s="232"/>
      <c r="N204" s="229"/>
      <c r="O204" s="230"/>
      <c r="P204" s="230"/>
      <c r="Q204" s="230"/>
      <c r="R204" s="230"/>
      <c r="S204" s="263"/>
      <c r="T204" s="263"/>
      <c r="U204" s="263"/>
      <c r="V204" s="252"/>
      <c r="W204" s="252"/>
      <c r="X204" s="216"/>
      <c r="Y204" s="233"/>
      <c r="Z204" s="233"/>
      <c r="AA204" s="233"/>
      <c r="AB204" s="233"/>
      <c r="AC204" s="233"/>
      <c r="AD204" s="233"/>
      <c r="AE204" s="233"/>
      <c r="AF204" s="233"/>
      <c r="AG204" s="233"/>
      <c r="AH204" s="234"/>
      <c r="AI204" s="234"/>
      <c r="AM204" s="234"/>
    </row>
    <row r="205" spans="1:39">
      <c r="A205" s="216"/>
      <c r="B205" s="216"/>
      <c r="C205" s="228"/>
      <c r="D205" s="229"/>
      <c r="E205" s="230"/>
      <c r="F205" s="230"/>
      <c r="G205" s="230"/>
      <c r="H205" s="230"/>
      <c r="I205" s="263"/>
      <c r="J205" s="263"/>
      <c r="K205" s="263"/>
      <c r="L205" s="216"/>
      <c r="M205" s="232"/>
      <c r="N205" s="229"/>
      <c r="O205" s="230"/>
      <c r="P205" s="230"/>
      <c r="Q205" s="230"/>
      <c r="R205" s="230"/>
      <c r="S205" s="263"/>
      <c r="T205" s="263"/>
      <c r="U205" s="263"/>
      <c r="V205" s="252"/>
      <c r="W205" s="252"/>
      <c r="X205" s="216"/>
      <c r="Y205" s="233"/>
      <c r="Z205" s="233"/>
      <c r="AA205" s="233"/>
      <c r="AB205" s="233"/>
      <c r="AC205" s="233"/>
      <c r="AD205" s="233"/>
      <c r="AE205" s="233"/>
      <c r="AF205" s="233"/>
      <c r="AG205" s="233"/>
      <c r="AH205" s="234"/>
      <c r="AI205" s="234"/>
      <c r="AM205" s="234"/>
    </row>
    <row r="206" spans="1:39">
      <c r="A206" s="235"/>
      <c r="B206" s="216"/>
      <c r="C206" s="236"/>
      <c r="D206" s="229"/>
      <c r="E206" s="237"/>
      <c r="F206" s="237"/>
      <c r="G206" s="237"/>
      <c r="H206" s="230"/>
      <c r="I206" s="263"/>
      <c r="J206" s="263"/>
      <c r="K206" s="263"/>
      <c r="L206" s="216"/>
      <c r="M206" s="238"/>
      <c r="N206" s="229"/>
      <c r="O206" s="237"/>
      <c r="P206" s="237"/>
      <c r="Q206" s="237"/>
      <c r="R206" s="230"/>
      <c r="S206" s="263"/>
      <c r="T206" s="263"/>
      <c r="U206" s="263"/>
      <c r="V206" s="252"/>
      <c r="W206" s="252"/>
      <c r="X206" s="216"/>
      <c r="Y206" s="233"/>
      <c r="Z206" s="233"/>
      <c r="AA206" s="233"/>
      <c r="AB206" s="233"/>
      <c r="AC206" s="233"/>
      <c r="AD206" s="233"/>
      <c r="AE206" s="233"/>
      <c r="AF206" s="233"/>
      <c r="AG206" s="233"/>
      <c r="AH206" s="234"/>
      <c r="AI206" s="234"/>
      <c r="AM206" s="234"/>
    </row>
    <row r="207" spans="1:39">
      <c r="A207" s="215"/>
      <c r="B207" s="215"/>
      <c r="C207" s="239"/>
      <c r="D207" s="229"/>
      <c r="E207" s="240"/>
      <c r="F207" s="240"/>
      <c r="G207" s="240"/>
      <c r="H207" s="240"/>
      <c r="I207" s="263"/>
      <c r="J207" s="263"/>
      <c r="K207" s="263"/>
      <c r="L207" s="215"/>
      <c r="M207" s="215"/>
      <c r="N207" s="229"/>
      <c r="O207" s="240"/>
      <c r="P207" s="240"/>
      <c r="Q207" s="240"/>
      <c r="R207" s="240"/>
      <c r="S207" s="263"/>
      <c r="T207" s="263"/>
      <c r="U207" s="263"/>
      <c r="V207" s="252"/>
      <c r="W207" s="252"/>
      <c r="X207" s="215"/>
      <c r="Y207" s="233"/>
      <c r="Z207" s="233"/>
      <c r="AA207" s="233"/>
      <c r="AB207" s="233"/>
      <c r="AC207" s="233"/>
      <c r="AD207" s="233"/>
      <c r="AE207" s="233"/>
      <c r="AF207" s="233"/>
      <c r="AG207" s="233"/>
      <c r="AH207" s="234"/>
      <c r="AI207" s="234"/>
      <c r="AM207" s="234"/>
    </row>
    <row r="208" spans="1:39">
      <c r="A208" s="45" t="s">
        <v>64</v>
      </c>
      <c r="B208" s="215"/>
      <c r="C208" s="53"/>
      <c r="D208" s="38"/>
      <c r="E208" s="46"/>
      <c r="F208" s="46"/>
      <c r="G208" s="46"/>
      <c r="H208" s="46"/>
      <c r="L208" s="215"/>
      <c r="M208" s="45"/>
      <c r="N208" s="38"/>
      <c r="O208" s="46"/>
      <c r="P208" s="46"/>
      <c r="Q208" s="46"/>
      <c r="R208" s="46"/>
      <c r="X208" s="215"/>
      <c r="AH208" s="149"/>
      <c r="AI208" s="149"/>
      <c r="AM208" s="234"/>
    </row>
    <row r="209" spans="1:39">
      <c r="A209" s="45" t="s">
        <v>65</v>
      </c>
      <c r="B209" s="215"/>
      <c r="C209" s="53"/>
      <c r="D209" s="38"/>
      <c r="E209" s="46"/>
      <c r="F209" s="46"/>
      <c r="G209" s="46"/>
      <c r="H209" s="46"/>
      <c r="L209" s="215"/>
      <c r="M209" s="45"/>
      <c r="N209" s="38"/>
      <c r="O209" s="46"/>
      <c r="P209" s="46"/>
      <c r="Q209" s="46"/>
      <c r="R209" s="46"/>
      <c r="X209" s="215"/>
      <c r="AH209" s="149"/>
      <c r="AI209" s="149"/>
      <c r="AM209" s="234"/>
    </row>
    <row r="210" spans="1:39">
      <c r="A210" s="45" t="s">
        <v>66</v>
      </c>
      <c r="B210" s="215"/>
      <c r="C210" s="53"/>
      <c r="D210" s="38"/>
      <c r="E210" s="46"/>
      <c r="F210" s="46"/>
      <c r="G210" s="46"/>
      <c r="H210" s="46"/>
      <c r="L210" s="215"/>
      <c r="M210" s="45"/>
      <c r="N210" s="38"/>
      <c r="O210" s="46"/>
      <c r="P210" s="46"/>
      <c r="Q210" s="46"/>
      <c r="R210" s="46"/>
      <c r="X210" s="215"/>
      <c r="AH210" s="149"/>
      <c r="AI210" s="149"/>
      <c r="AM210" s="234"/>
    </row>
    <row r="211" spans="1:39">
      <c r="A211" s="45" t="s">
        <v>67</v>
      </c>
      <c r="B211" s="215"/>
      <c r="C211" s="53"/>
      <c r="D211" s="38"/>
      <c r="E211" s="46"/>
      <c r="F211" s="46"/>
      <c r="G211" s="46"/>
      <c r="H211" s="46"/>
      <c r="L211" s="215"/>
      <c r="M211" s="45"/>
      <c r="N211" s="38"/>
      <c r="O211" s="46"/>
      <c r="P211" s="46"/>
      <c r="Q211" s="46"/>
      <c r="R211" s="46"/>
      <c r="X211" s="215"/>
      <c r="AH211" s="149"/>
      <c r="AI211" s="149"/>
      <c r="AM211" s="234"/>
    </row>
    <row r="212" spans="1:39">
      <c r="D212" s="38"/>
      <c r="E212" s="46"/>
      <c r="F212" s="46"/>
      <c r="G212" s="46"/>
      <c r="H212" s="46"/>
      <c r="N212" s="38"/>
      <c r="O212" s="46"/>
      <c r="P212" s="46"/>
      <c r="Q212" s="46"/>
      <c r="R212" s="46"/>
    </row>
  </sheetData>
  <sortState ref="A11:R49">
    <sortCondition ref="A11:A49"/>
  </sortState>
  <mergeCells count="6">
    <mergeCell ref="V5:W5"/>
    <mergeCell ref="C2:D2"/>
    <mergeCell ref="M2:N2"/>
    <mergeCell ref="C59:H60"/>
    <mergeCell ref="I5:J5"/>
    <mergeCell ref="S5:T5"/>
  </mergeCells>
  <pageMargins left="0.7" right="0.7" top="0.75" bottom="0.75" header="0.3" footer="0.3"/>
  <pageSetup paperSize="9" fitToHeight="0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F7F714-163B-4806-A0BD-9229E7924637}">
  <sheetPr>
    <tabColor rgb="FFFFDB69"/>
  </sheetPr>
  <dimension ref="A1:AV2907"/>
  <sheetViews>
    <sheetView showGridLines="0" zoomScale="90" zoomScaleNormal="90" workbookViewId="0">
      <pane xSplit="1" ySplit="12" topLeftCell="B13" activePane="bottomRight" state="frozen"/>
      <selection pane="topRight" activeCell="B1" sqref="B1"/>
      <selection pane="bottomLeft" activeCell="A12" sqref="A12"/>
      <selection pane="bottomRight" activeCell="F528" sqref="F528:F2667"/>
    </sheetView>
  </sheetViews>
  <sheetFormatPr baseColWidth="10" defaultColWidth="11.44140625" defaultRowHeight="13.2"/>
  <cols>
    <col min="1" max="1" width="19.6640625" style="1" customWidth="1"/>
    <col min="2" max="2" width="15.109375" style="2" bestFit="1" customWidth="1"/>
    <col min="3" max="3" width="7.6640625" style="2" bestFit="1" customWidth="1"/>
    <col min="4" max="4" width="7.6640625" style="2" customWidth="1"/>
    <col min="5" max="5" width="4.33203125" style="111" customWidth="1"/>
    <col min="6" max="6" width="10.44140625" style="293" bestFit="1" customWidth="1"/>
    <col min="7" max="7" width="6.33203125" style="2" bestFit="1" customWidth="1"/>
    <col min="8" max="8" width="3" style="106" customWidth="1"/>
    <col min="9" max="9" width="10.44140625" style="116" bestFit="1" customWidth="1"/>
    <col min="10" max="10" width="6.33203125" style="2" bestFit="1" customWidth="1"/>
    <col min="11" max="11" width="3" style="106" customWidth="1"/>
    <col min="12" max="12" width="10.44140625" style="2" bestFit="1" customWidth="1"/>
    <col min="13" max="13" width="6.33203125" style="2" bestFit="1" customWidth="1"/>
    <col min="14" max="14" width="3" style="106" customWidth="1"/>
    <col min="15" max="15" width="10.44140625" style="116" bestFit="1" customWidth="1"/>
    <col min="16" max="16" width="6.33203125" style="116" bestFit="1" customWidth="1"/>
    <col min="17" max="17" width="3" style="106" customWidth="1"/>
    <col min="18" max="18" width="10.44140625" style="2" bestFit="1" customWidth="1"/>
    <col min="19" max="19" width="6.33203125" style="2" bestFit="1" customWidth="1"/>
    <col min="20" max="20" width="3" style="106" customWidth="1"/>
    <col min="21" max="21" width="10.44140625" style="116" bestFit="1" customWidth="1"/>
    <col min="22" max="22" width="6.33203125" style="2" bestFit="1" customWidth="1"/>
    <col min="23" max="23" width="3" style="106" customWidth="1"/>
    <col min="24" max="24" width="10.44140625" style="2" bestFit="1" customWidth="1"/>
    <col min="25" max="25" width="6.33203125" style="2" bestFit="1" customWidth="1"/>
    <col min="26" max="26" width="3" style="106" customWidth="1"/>
    <col min="27" max="27" width="10.44140625" style="116" bestFit="1" customWidth="1"/>
    <col min="28" max="28" width="8" style="2" bestFit="1" customWidth="1"/>
    <col min="29" max="29" width="3" style="106" customWidth="1"/>
    <col min="30" max="30" width="10.44140625" style="2" bestFit="1" customWidth="1"/>
    <col min="31" max="31" width="6.33203125" style="2" customWidth="1"/>
    <col min="32" max="32" width="8.5546875" style="106" customWidth="1"/>
    <col min="33" max="33" width="11.33203125" style="296" customWidth="1"/>
    <col min="34" max="34" width="9.88671875" style="293" customWidth="1"/>
    <col min="35" max="35" width="10.33203125" style="293" customWidth="1"/>
    <col min="36" max="36" width="2.88671875" style="293" customWidth="1"/>
    <col min="37" max="37" width="9.88671875" style="293" customWidth="1"/>
    <col min="38" max="38" width="10.33203125" style="293" customWidth="1"/>
    <col min="39" max="39" width="2.88671875" style="293" customWidth="1"/>
    <col min="40" max="40" width="9.88671875" style="293" customWidth="1"/>
    <col min="41" max="41" width="10.33203125" style="293" customWidth="1"/>
    <col min="42" max="42" width="2.88671875" style="295" customWidth="1"/>
    <col min="43" max="43" width="5.33203125" style="293" bestFit="1" customWidth="1"/>
    <col min="44" max="44" width="8" style="293" customWidth="1"/>
    <col min="45" max="45" width="2.88671875" style="293" customWidth="1"/>
    <col min="46" max="46" width="5.33203125" style="293" bestFit="1" customWidth="1"/>
    <col min="47" max="47" width="10.109375" style="293" customWidth="1"/>
    <col min="48" max="48" width="2.88671875" style="293" customWidth="1"/>
    <col min="49" max="16384" width="11.44140625" style="106"/>
  </cols>
  <sheetData>
    <row r="1" spans="1:48" ht="13.8" customHeight="1">
      <c r="A1" s="9" t="s">
        <v>306</v>
      </c>
      <c r="B1" s="76" t="s">
        <v>309</v>
      </c>
      <c r="C1" s="77"/>
      <c r="D1" s="77"/>
      <c r="E1" s="106"/>
      <c r="F1" s="80" t="s">
        <v>246</v>
      </c>
      <c r="G1" s="81" t="s">
        <v>3</v>
      </c>
      <c r="H1" s="103"/>
      <c r="I1" s="114" t="s">
        <v>240</v>
      </c>
      <c r="J1" s="81" t="s">
        <v>220</v>
      </c>
      <c r="K1" s="103"/>
      <c r="L1" s="81" t="s">
        <v>240</v>
      </c>
      <c r="M1" s="81" t="s">
        <v>6</v>
      </c>
      <c r="N1" s="103"/>
      <c r="O1" s="114" t="s">
        <v>240</v>
      </c>
      <c r="P1" s="114" t="s">
        <v>4</v>
      </c>
      <c r="Q1" s="103"/>
      <c r="R1" s="81" t="s">
        <v>240</v>
      </c>
      <c r="S1" s="81" t="s">
        <v>221</v>
      </c>
      <c r="T1" s="103"/>
      <c r="U1" s="114" t="s">
        <v>240</v>
      </c>
      <c r="V1" s="114" t="s">
        <v>222</v>
      </c>
      <c r="W1" s="103"/>
      <c r="X1" s="80" t="s">
        <v>240</v>
      </c>
      <c r="Y1" s="81" t="s">
        <v>7</v>
      </c>
      <c r="Z1" s="103"/>
      <c r="AA1" s="114" t="s">
        <v>328</v>
      </c>
      <c r="AB1" s="114" t="s">
        <v>244</v>
      </c>
      <c r="AC1" s="103"/>
      <c r="AD1" s="80" t="s">
        <v>328</v>
      </c>
      <c r="AE1" s="81" t="s">
        <v>241</v>
      </c>
      <c r="AF1" s="99"/>
      <c r="AG1" s="337" t="s">
        <v>245</v>
      </c>
      <c r="AH1" s="115" t="s">
        <v>328</v>
      </c>
      <c r="AI1" s="114" t="s">
        <v>220</v>
      </c>
      <c r="AJ1" s="114"/>
      <c r="AK1" s="115" t="s">
        <v>328</v>
      </c>
      <c r="AL1" s="114" t="s">
        <v>6</v>
      </c>
      <c r="AM1" s="114"/>
      <c r="AN1" s="115" t="s">
        <v>328</v>
      </c>
      <c r="AO1" s="114" t="s">
        <v>221</v>
      </c>
      <c r="AP1" s="289"/>
      <c r="AQ1" s="80" t="s">
        <v>328</v>
      </c>
      <c r="AR1" s="81" t="s">
        <v>7</v>
      </c>
      <c r="AS1" s="114"/>
      <c r="AT1" s="80" t="s">
        <v>328</v>
      </c>
      <c r="AU1" s="81" t="s">
        <v>241</v>
      </c>
      <c r="AV1" s="114"/>
    </row>
    <row r="2" spans="1:48" s="99" customFormat="1">
      <c r="A2" s="11" t="s">
        <v>37</v>
      </c>
      <c r="B2" s="60"/>
      <c r="C2" s="3"/>
      <c r="D2" s="3"/>
      <c r="E2" s="106"/>
      <c r="F2" s="3"/>
      <c r="G2" s="3"/>
      <c r="I2" s="131"/>
      <c r="J2" s="120"/>
      <c r="K2" s="130"/>
      <c r="L2" s="120">
        <f>AL2</f>
        <v>6</v>
      </c>
      <c r="M2" s="120"/>
      <c r="N2" s="130"/>
      <c r="O2" s="131"/>
      <c r="P2" s="131"/>
      <c r="Q2" s="130"/>
      <c r="R2" s="120">
        <f>AO2</f>
        <v>9</v>
      </c>
      <c r="S2" s="120"/>
      <c r="T2" s="130"/>
      <c r="U2" s="131"/>
      <c r="V2" s="120"/>
      <c r="W2" s="130"/>
      <c r="X2" s="120">
        <f>AR2</f>
        <v>12</v>
      </c>
      <c r="Y2" s="120"/>
      <c r="Z2" s="130"/>
      <c r="AA2" s="131"/>
      <c r="AB2" s="120"/>
      <c r="AC2" s="130"/>
      <c r="AD2" s="120">
        <f>AU2</f>
        <v>15</v>
      </c>
      <c r="AE2" s="120"/>
      <c r="AG2" s="291"/>
      <c r="AH2" s="120"/>
      <c r="AI2" s="292">
        <v>3</v>
      </c>
      <c r="AJ2" s="121"/>
      <c r="AK2" s="120"/>
      <c r="AL2" s="292">
        <v>6</v>
      </c>
      <c r="AM2" s="121"/>
      <c r="AN2" s="120"/>
      <c r="AO2" s="292">
        <v>9</v>
      </c>
      <c r="AP2" s="290"/>
      <c r="AQ2" s="121"/>
      <c r="AR2" s="291">
        <v>12</v>
      </c>
      <c r="AS2" s="121"/>
      <c r="AT2" s="121"/>
      <c r="AU2" s="291">
        <v>15</v>
      </c>
      <c r="AV2" s="121"/>
    </row>
    <row r="3" spans="1:48" s="100" customFormat="1">
      <c r="A3" s="1" t="s">
        <v>327</v>
      </c>
      <c r="B3" s="83"/>
      <c r="C3" s="84">
        <f>C478</f>
        <v>0.33900000000000002</v>
      </c>
      <c r="D3" s="84"/>
      <c r="E3" s="112"/>
      <c r="F3" s="338">
        <f>F478</f>
        <v>1.3953</v>
      </c>
      <c r="G3" s="84"/>
      <c r="H3" s="104"/>
      <c r="I3" s="346">
        <f>I478</f>
        <v>1.7726500000000001</v>
      </c>
      <c r="J3" s="84"/>
      <c r="K3" s="123"/>
      <c r="L3" s="338">
        <f>L478</f>
        <v>2.15</v>
      </c>
      <c r="M3" s="122"/>
      <c r="N3" s="123"/>
      <c r="O3" s="346">
        <f>O478</f>
        <v>2.36</v>
      </c>
      <c r="P3" s="124"/>
      <c r="Q3" s="123"/>
      <c r="R3" s="338">
        <f>R478</f>
        <v>2.57</v>
      </c>
      <c r="S3" s="122"/>
      <c r="T3" s="123"/>
      <c r="U3" s="346">
        <f>U478</f>
        <v>3.0549999999999997</v>
      </c>
      <c r="V3" s="122"/>
      <c r="W3" s="123"/>
      <c r="X3" s="338">
        <f>X478</f>
        <v>3.54</v>
      </c>
      <c r="Y3" s="122"/>
      <c r="Z3" s="123"/>
      <c r="AA3" s="346">
        <f>AA478</f>
        <v>5.05</v>
      </c>
      <c r="AB3" s="92"/>
      <c r="AC3" s="123"/>
      <c r="AD3" s="338">
        <f>AD478</f>
        <v>6.56</v>
      </c>
      <c r="AE3" s="122"/>
      <c r="AG3" s="82"/>
      <c r="AH3" s="82"/>
      <c r="AI3" s="92"/>
      <c r="AJ3" s="92"/>
      <c r="AK3" s="82"/>
      <c r="AL3" s="92"/>
      <c r="AM3" s="92"/>
      <c r="AN3" s="82"/>
      <c r="AO3" s="92"/>
      <c r="AQ3" s="92"/>
      <c r="AR3" s="92"/>
      <c r="AS3" s="92"/>
      <c r="AT3" s="92"/>
      <c r="AU3" s="92"/>
      <c r="AV3" s="92"/>
    </row>
    <row r="4" spans="1:48" s="100" customFormat="1">
      <c r="A4" s="18" t="s">
        <v>318</v>
      </c>
      <c r="B4" s="83"/>
      <c r="C4" s="84">
        <f>AVERAGE(C426:C478)</f>
        <v>0.46086792452830172</v>
      </c>
      <c r="D4" s="84"/>
      <c r="E4" s="112"/>
      <c r="F4" s="338">
        <f>AVERAGE(F426:F478)</f>
        <v>1.2610792452830191</v>
      </c>
      <c r="G4" s="84"/>
      <c r="H4" s="104"/>
      <c r="I4" s="346">
        <f>AVERAGE(I426:I478)</f>
        <v>1.4694075471698103</v>
      </c>
      <c r="J4" s="84"/>
      <c r="K4" s="123"/>
      <c r="L4" s="338">
        <f>AVERAGE(L426:L478)</f>
        <v>1.6777358490566032</v>
      </c>
      <c r="M4" s="122"/>
      <c r="N4" s="123"/>
      <c r="O4" s="346">
        <f>AVERAGE(O426:O478)</f>
        <v>1.9183962264150947</v>
      </c>
      <c r="P4" s="124"/>
      <c r="Q4" s="123"/>
      <c r="R4" s="338">
        <f>AVERAGE(R426:R478)</f>
        <v>2.159056603773585</v>
      </c>
      <c r="S4" s="122"/>
      <c r="T4" s="123"/>
      <c r="U4" s="346">
        <f>AVERAGE(U426:U478)</f>
        <v>2.3926886792452824</v>
      </c>
      <c r="V4" s="122"/>
      <c r="W4" s="123"/>
      <c r="X4" s="338">
        <f>AVERAGE(X426:X478)</f>
        <v>2.6263207547169816</v>
      </c>
      <c r="Y4" s="122"/>
      <c r="Z4" s="123"/>
      <c r="AA4" s="346">
        <f>AVERAGE(AA426:AA478)</f>
        <v>3.8022169811320761</v>
      </c>
      <c r="AB4" s="405">
        <f>MIN(AB321:AB478)</f>
        <v>3.899944267515925</v>
      </c>
      <c r="AC4" s="123"/>
      <c r="AD4" s="338">
        <f>AVERAGE(AD426:AD478)</f>
        <v>4.9781132075471692</v>
      </c>
      <c r="AE4" s="122"/>
      <c r="AG4" s="132"/>
      <c r="AH4" s="55">
        <f>AVERAGE(AH2065:AH2324)</f>
        <v>13.8868076923077</v>
      </c>
      <c r="AI4" s="55">
        <f>AVERAGE(AI2065:AI2324)</f>
        <v>1.7829230769230764</v>
      </c>
      <c r="AJ4" s="82"/>
      <c r="AK4" s="55">
        <f>AVERAGE(AK2065:AK2324)</f>
        <v>8.3799615384615347</v>
      </c>
      <c r="AL4" s="55">
        <f>AVERAGE(AL2065:AL2324)</f>
        <v>1.688846153846155</v>
      </c>
      <c r="AM4" s="82"/>
      <c r="AN4" s="55">
        <f>AVERAGE(AN2065:AN2324)</f>
        <v>13.008576923076927</v>
      </c>
      <c r="AO4" s="55">
        <f>AVERAGE(AO2065:AO2324)</f>
        <v>2.1703461538461539</v>
      </c>
      <c r="AP4" s="156"/>
      <c r="AQ4" s="82"/>
      <c r="AR4" s="55">
        <f>AVERAGE(AR2065:AR2324)</f>
        <v>2.6330859374999989</v>
      </c>
      <c r="AS4" s="82"/>
      <c r="AT4" s="82"/>
      <c r="AU4" s="55">
        <f>AVERAGE(AU2065:AU2324)</f>
        <v>4.9808203124999997</v>
      </c>
      <c r="AV4" s="82"/>
    </row>
    <row r="5" spans="1:48" s="100" customFormat="1">
      <c r="A5" s="19" t="s">
        <v>311</v>
      </c>
      <c r="B5" s="83"/>
      <c r="C5" s="87">
        <f>AVERAGE(C322:C478)</f>
        <v>0.33148407643312094</v>
      </c>
      <c r="D5" s="87"/>
      <c r="E5" s="113"/>
      <c r="F5" s="339">
        <f>AVERAGE(F322:F478)</f>
        <v>1.1149439490445856</v>
      </c>
      <c r="G5" s="87"/>
      <c r="H5" s="105"/>
      <c r="I5" s="347">
        <f>AVERAGE(I322:I478)</f>
        <v>1.3640961783439496</v>
      </c>
      <c r="J5" s="87"/>
      <c r="K5" s="126"/>
      <c r="L5" s="339">
        <f>AVERAGE(L322:L478)</f>
        <v>1.6132484076433118</v>
      </c>
      <c r="M5" s="125"/>
      <c r="N5" s="126"/>
      <c r="O5" s="347">
        <f>AVERAGE(O322:O478)</f>
        <v>1.8909235668789806</v>
      </c>
      <c r="P5" s="127"/>
      <c r="Q5" s="126"/>
      <c r="R5" s="339">
        <f>AVERAGE(R322:R478)</f>
        <v>2.1685987261146491</v>
      </c>
      <c r="S5" s="125"/>
      <c r="T5" s="126"/>
      <c r="U5" s="347">
        <f>AVERAGE(U322:U478)</f>
        <v>2.4939554140127393</v>
      </c>
      <c r="V5" s="125"/>
      <c r="W5" s="126"/>
      <c r="X5" s="339">
        <f>AVERAGE(X322:X478)</f>
        <v>2.8193121019108291</v>
      </c>
      <c r="Y5" s="125"/>
      <c r="Z5" s="126"/>
      <c r="AA5" s="347">
        <f>AVERAGE(AA322:AA478)</f>
        <v>3.9024028662420394</v>
      </c>
      <c r="AB5" s="405">
        <f>MAX(AB321:AB478)</f>
        <v>4.667133757961782</v>
      </c>
      <c r="AC5" s="126"/>
      <c r="AD5" s="339">
        <f>AVERAGE(AD322:AD478)</f>
        <v>4.9854936305732478</v>
      </c>
      <c r="AE5" s="125"/>
      <c r="AG5" s="82"/>
      <c r="AH5" s="55">
        <f>AVERAGE(AH1544:AH2324)</f>
        <v>13.727682458386688</v>
      </c>
      <c r="AI5" s="61">
        <f>AVERAGE(AI1544:AI2324)</f>
        <v>1.6848911651728546</v>
      </c>
      <c r="AJ5" s="82"/>
      <c r="AK5" s="55">
        <f>AVERAGE(AK1544:AK2324)</f>
        <v>8.3817285531370125</v>
      </c>
      <c r="AL5" s="61">
        <f>AVERAGE(AL1544:AL2324)</f>
        <v>1.613956466069143</v>
      </c>
      <c r="AM5" s="82"/>
      <c r="AN5" s="55">
        <f>AVERAGE(AN1544:AN2324)</f>
        <v>12.867477592829708</v>
      </c>
      <c r="AO5" s="61">
        <f>AVERAGE(AO1544:AO2324)</f>
        <v>2.1694750320102463</v>
      </c>
      <c r="AP5" s="156"/>
      <c r="AQ5" s="82"/>
      <c r="AR5" s="61">
        <f>AVERAGE(AR1544:AR2324)</f>
        <v>2.8170726329442264</v>
      </c>
      <c r="AS5" s="82"/>
      <c r="AT5" s="82"/>
      <c r="AU5" s="61">
        <f>AVERAGE(AU1544:AU2324)</f>
        <v>4.970783398184178</v>
      </c>
      <c r="AV5" s="82"/>
    </row>
    <row r="6" spans="1:48" s="100" customFormat="1">
      <c r="A6" s="133" t="s">
        <v>254</v>
      </c>
      <c r="B6" s="134"/>
      <c r="C6" s="92"/>
      <c r="D6" s="135"/>
      <c r="E6" s="136"/>
      <c r="F6" s="336">
        <f>F274</f>
        <v>1.1475</v>
      </c>
      <c r="G6" s="135"/>
      <c r="H6" s="137"/>
      <c r="I6" s="348">
        <f>I274</f>
        <v>1.4112499999999999</v>
      </c>
      <c r="J6" s="135"/>
      <c r="K6" s="138"/>
      <c r="L6" s="336">
        <f>L274</f>
        <v>1.6749999999999998</v>
      </c>
      <c r="M6" s="139"/>
      <c r="N6" s="138"/>
      <c r="O6" s="348">
        <f>O274</f>
        <v>2.0949999999999998</v>
      </c>
      <c r="P6" s="140"/>
      <c r="Q6" s="138"/>
      <c r="R6" s="336">
        <f>R274</f>
        <v>2.5150000000000001</v>
      </c>
      <c r="S6" s="139"/>
      <c r="T6" s="138"/>
      <c r="U6" s="348">
        <f>U274</f>
        <v>2.8347500000000001</v>
      </c>
      <c r="V6" s="139"/>
      <c r="W6" s="138"/>
      <c r="X6" s="336">
        <f>X274</f>
        <v>3.1545000000000001</v>
      </c>
      <c r="Y6" s="139"/>
      <c r="Z6" s="138"/>
      <c r="AA6" s="348">
        <f>AA274</f>
        <v>4.5842499999999999</v>
      </c>
      <c r="AB6" s="139"/>
      <c r="AC6" s="138"/>
      <c r="AD6" s="336">
        <f>AD274</f>
        <v>6.0140000000000002</v>
      </c>
      <c r="AE6" s="139"/>
      <c r="AG6" s="82"/>
      <c r="AH6" s="55"/>
      <c r="AI6" s="82"/>
      <c r="AJ6" s="82"/>
      <c r="AK6" s="55"/>
      <c r="AL6" s="82"/>
      <c r="AM6" s="82"/>
      <c r="AN6" s="55"/>
      <c r="AO6" s="82"/>
      <c r="AP6" s="156"/>
      <c r="AQ6" s="82"/>
      <c r="AR6" s="82"/>
      <c r="AS6" s="82"/>
      <c r="AT6" s="82"/>
      <c r="AU6" s="82"/>
      <c r="AV6" s="82"/>
    </row>
    <row r="7" spans="1:48" s="100" customFormat="1">
      <c r="A7" s="133" t="s">
        <v>250</v>
      </c>
      <c r="B7" s="134"/>
      <c r="C7" s="135"/>
      <c r="D7" s="135"/>
      <c r="E7" s="136"/>
      <c r="F7" s="336">
        <f>F326</f>
        <v>1.5007999999999999</v>
      </c>
      <c r="G7" s="135"/>
      <c r="H7" s="137"/>
      <c r="I7" s="348">
        <f>I326</f>
        <v>1.8670666666666667</v>
      </c>
      <c r="J7" s="135"/>
      <c r="K7" s="138"/>
      <c r="L7" s="336">
        <f>L326</f>
        <v>2.2333333333333334</v>
      </c>
      <c r="M7" s="139"/>
      <c r="N7" s="138"/>
      <c r="O7" s="348">
        <f>O326</f>
        <v>2.7250000000000001</v>
      </c>
      <c r="P7" s="140"/>
      <c r="Q7" s="138"/>
      <c r="R7" s="336">
        <f>R326</f>
        <v>3.2166666666666668</v>
      </c>
      <c r="S7" s="139"/>
      <c r="T7" s="138"/>
      <c r="U7" s="348">
        <f>U326</f>
        <v>3.7589999999999999</v>
      </c>
      <c r="V7" s="139"/>
      <c r="W7" s="138"/>
      <c r="X7" s="336">
        <f>X326</f>
        <v>4.301333333333333</v>
      </c>
      <c r="Y7" s="139"/>
      <c r="Z7" s="138"/>
      <c r="AA7" s="348">
        <f>AA326</f>
        <v>5.3923333333333332</v>
      </c>
      <c r="AB7" s="139"/>
      <c r="AC7" s="138"/>
      <c r="AD7" s="336">
        <f>AD326</f>
        <v>6.4833333333333334</v>
      </c>
      <c r="AE7" s="139"/>
      <c r="AG7" s="82"/>
      <c r="AH7" s="55"/>
      <c r="AI7" s="82"/>
      <c r="AJ7" s="82"/>
      <c r="AK7" s="55"/>
      <c r="AL7" s="82"/>
      <c r="AM7" s="82"/>
      <c r="AN7" s="55"/>
      <c r="AO7" s="82"/>
      <c r="AP7" s="156"/>
      <c r="AQ7" s="82"/>
      <c r="AR7" s="82"/>
      <c r="AS7" s="82"/>
      <c r="AT7" s="82"/>
      <c r="AU7" s="82"/>
      <c r="AV7" s="82"/>
    </row>
    <row r="8" spans="1:48" s="100" customFormat="1">
      <c r="A8" s="133" t="s">
        <v>251</v>
      </c>
      <c r="B8" s="134"/>
      <c r="C8" s="141"/>
      <c r="D8" s="141"/>
      <c r="E8" s="136"/>
      <c r="F8" s="336">
        <f>F379</f>
        <v>1.0377000000000001</v>
      </c>
      <c r="G8" s="142"/>
      <c r="H8" s="143"/>
      <c r="I8" s="348">
        <f>I379</f>
        <v>1.2638500000000001</v>
      </c>
      <c r="J8" s="133"/>
      <c r="K8" s="145"/>
      <c r="L8" s="336">
        <f>L379</f>
        <v>1.49</v>
      </c>
      <c r="M8" s="133"/>
      <c r="N8" s="145"/>
      <c r="O8" s="348">
        <f>O379</f>
        <v>1.72</v>
      </c>
      <c r="P8" s="144"/>
      <c r="Q8" s="145"/>
      <c r="R8" s="336">
        <f>R379</f>
        <v>1.95</v>
      </c>
      <c r="S8" s="133"/>
      <c r="T8" s="145"/>
      <c r="U8" s="348">
        <f>U379</f>
        <v>2.34</v>
      </c>
      <c r="V8" s="133"/>
      <c r="W8" s="145"/>
      <c r="X8" s="336">
        <f>X379</f>
        <v>2.73</v>
      </c>
      <c r="Y8" s="133"/>
      <c r="Z8" s="145"/>
      <c r="AA8" s="348">
        <f>AA379</f>
        <v>3.585</v>
      </c>
      <c r="AB8" s="133"/>
      <c r="AC8" s="145"/>
      <c r="AD8" s="336">
        <f>AD379</f>
        <v>4.4400000000000004</v>
      </c>
      <c r="AE8" s="133"/>
      <c r="AG8" s="90"/>
      <c r="AH8" s="82"/>
      <c r="AI8" s="82"/>
      <c r="AJ8" s="82"/>
      <c r="AK8" s="82"/>
      <c r="AL8" s="82"/>
      <c r="AM8" s="82"/>
      <c r="AN8" s="82"/>
      <c r="AO8" s="82"/>
      <c r="AP8" s="156"/>
      <c r="AQ8" s="82"/>
      <c r="AR8" s="293" t="s">
        <v>231</v>
      </c>
      <c r="AS8" s="82"/>
      <c r="AT8" s="82"/>
      <c r="AU8" s="293" t="s">
        <v>231</v>
      </c>
      <c r="AV8" s="82"/>
    </row>
    <row r="9" spans="1:48" s="99" customFormat="1">
      <c r="A9" s="133" t="s">
        <v>252</v>
      </c>
      <c r="B9" s="134"/>
      <c r="C9" s="142"/>
      <c r="D9" s="142"/>
      <c r="E9" s="146"/>
      <c r="F9" s="336">
        <f>F431</f>
        <v>1.1443000000000001</v>
      </c>
      <c r="G9" s="142"/>
      <c r="H9" s="143"/>
      <c r="I9" s="348">
        <f>I431</f>
        <v>1.2821500000000001</v>
      </c>
      <c r="J9" s="133"/>
      <c r="K9" s="145"/>
      <c r="L9" s="336">
        <f>L431</f>
        <v>1.42</v>
      </c>
      <c r="M9" s="133"/>
      <c r="N9" s="145"/>
      <c r="O9" s="348">
        <f>O431</f>
        <v>1.6749999999999998</v>
      </c>
      <c r="P9" s="144"/>
      <c r="Q9" s="145"/>
      <c r="R9" s="336">
        <f>R431</f>
        <v>1.93</v>
      </c>
      <c r="S9" s="133"/>
      <c r="T9" s="145"/>
      <c r="U9" s="348">
        <f>U431</f>
        <v>2.0499999999999998</v>
      </c>
      <c r="V9" s="133"/>
      <c r="W9" s="145"/>
      <c r="X9" s="336">
        <f>X431</f>
        <v>2.17</v>
      </c>
      <c r="Y9" s="133"/>
      <c r="Z9" s="145"/>
      <c r="AA9" s="348">
        <f>AA431</f>
        <v>3.335</v>
      </c>
      <c r="AB9" s="133"/>
      <c r="AC9" s="145"/>
      <c r="AD9" s="336">
        <f>AD431</f>
        <v>4.5</v>
      </c>
      <c r="AE9" s="133"/>
      <c r="AG9" s="82"/>
      <c r="AH9" s="293" t="s">
        <v>230</v>
      </c>
      <c r="AI9" s="294" t="s">
        <v>232</v>
      </c>
      <c r="AJ9" s="293"/>
      <c r="AK9" s="293"/>
      <c r="AL9" s="294" t="s">
        <v>233</v>
      </c>
      <c r="AM9" s="293"/>
      <c r="AN9" s="293"/>
      <c r="AO9" s="294" t="s">
        <v>234</v>
      </c>
      <c r="AP9" s="295"/>
      <c r="AQ9" s="293"/>
      <c r="AR9" s="293" t="s">
        <v>248</v>
      </c>
      <c r="AS9" s="293"/>
      <c r="AT9" s="293"/>
      <c r="AU9" s="293" t="s">
        <v>249</v>
      </c>
      <c r="AV9" s="293"/>
    </row>
    <row r="10" spans="1:48" s="99" customFormat="1">
      <c r="A10" s="133" t="s">
        <v>351</v>
      </c>
      <c r="B10" s="134"/>
      <c r="C10" s="142"/>
      <c r="D10" s="142"/>
      <c r="E10" s="146"/>
      <c r="F10" s="336">
        <f>F470</f>
        <v>1.3795999999999999</v>
      </c>
      <c r="G10" s="142"/>
      <c r="H10" s="143"/>
      <c r="I10" s="348">
        <f>I470</f>
        <v>1.6448</v>
      </c>
      <c r="J10" s="133"/>
      <c r="K10" s="145"/>
      <c r="L10" s="336">
        <f>L470</f>
        <v>1.91</v>
      </c>
      <c r="M10" s="133"/>
      <c r="N10" s="145"/>
      <c r="O10" s="348">
        <f>O470</f>
        <v>2.12</v>
      </c>
      <c r="P10" s="144"/>
      <c r="Q10" s="145"/>
      <c r="R10" s="336">
        <f>R470</f>
        <v>2.33</v>
      </c>
      <c r="S10" s="133"/>
      <c r="T10" s="145"/>
      <c r="U10" s="348">
        <f>U470</f>
        <v>2.5649999999999999</v>
      </c>
      <c r="V10" s="133"/>
      <c r="W10" s="145"/>
      <c r="X10" s="336">
        <f>X470</f>
        <v>2.8</v>
      </c>
      <c r="Y10" s="133"/>
      <c r="Z10" s="145"/>
      <c r="AA10" s="348">
        <f>AA470</f>
        <v>3.98</v>
      </c>
      <c r="AB10" s="133"/>
      <c r="AC10" s="145"/>
      <c r="AD10" s="336">
        <f>AD470</f>
        <v>5.16</v>
      </c>
      <c r="AE10" s="133"/>
      <c r="AG10" s="82"/>
      <c r="AH10" s="293"/>
      <c r="AI10" s="294"/>
      <c r="AJ10" s="293"/>
      <c r="AK10" s="293"/>
      <c r="AL10" s="294"/>
      <c r="AM10" s="293"/>
      <c r="AN10" s="293"/>
      <c r="AO10" s="294"/>
      <c r="AP10" s="295"/>
      <c r="AQ10" s="293"/>
      <c r="AR10" s="293"/>
      <c r="AS10" s="293"/>
      <c r="AT10" s="293"/>
      <c r="AU10" s="293"/>
      <c r="AV10" s="293"/>
    </row>
    <row r="11" spans="1:48">
      <c r="A11" s="22" t="s">
        <v>38</v>
      </c>
      <c r="B11" s="3" t="s">
        <v>310</v>
      </c>
      <c r="E11" s="106"/>
      <c r="I11" s="128"/>
      <c r="J11" s="119"/>
      <c r="K11" s="129"/>
      <c r="L11" s="119"/>
      <c r="M11" s="119"/>
      <c r="N11" s="129"/>
      <c r="O11" s="128"/>
      <c r="P11" s="128"/>
      <c r="Q11" s="129"/>
      <c r="R11" s="119"/>
      <c r="S11" s="119"/>
      <c r="T11" s="129"/>
      <c r="U11" s="128"/>
      <c r="V11" s="119"/>
      <c r="W11" s="129"/>
      <c r="X11" s="119"/>
      <c r="Y11" s="119"/>
      <c r="Z11" s="129"/>
      <c r="AA11" s="128"/>
      <c r="AB11" s="119"/>
      <c r="AC11" s="129"/>
      <c r="AD11" s="119"/>
      <c r="AE11" s="119"/>
      <c r="AG11" s="293"/>
    </row>
    <row r="12" spans="1:48">
      <c r="A12" s="93" t="s">
        <v>2</v>
      </c>
      <c r="B12" s="2" t="s">
        <v>0</v>
      </c>
      <c r="C12" s="4" t="s">
        <v>2</v>
      </c>
      <c r="D12" s="94" t="s">
        <v>214</v>
      </c>
      <c r="E12" s="106"/>
      <c r="F12" s="4" t="s">
        <v>2</v>
      </c>
      <c r="G12" s="4" t="s">
        <v>214</v>
      </c>
      <c r="H12" s="107"/>
      <c r="I12" s="117" t="s">
        <v>242</v>
      </c>
      <c r="J12" s="4" t="s">
        <v>214</v>
      </c>
      <c r="K12" s="107"/>
      <c r="L12" s="94" t="s">
        <v>242</v>
      </c>
      <c r="M12" s="4" t="s">
        <v>214</v>
      </c>
      <c r="N12" s="107"/>
      <c r="O12" s="117" t="s">
        <v>242</v>
      </c>
      <c r="P12" s="117" t="s">
        <v>214</v>
      </c>
      <c r="Q12" s="107"/>
      <c r="R12" s="94" t="s">
        <v>242</v>
      </c>
      <c r="S12" s="4" t="s">
        <v>214</v>
      </c>
      <c r="T12" s="107"/>
      <c r="U12" s="117" t="s">
        <v>242</v>
      </c>
      <c r="V12" s="4" t="s">
        <v>214</v>
      </c>
      <c r="W12" s="107"/>
      <c r="X12" s="94" t="s">
        <v>242</v>
      </c>
      <c r="Y12" s="4" t="s">
        <v>214</v>
      </c>
      <c r="Z12" s="107"/>
      <c r="AA12" s="117" t="s">
        <v>242</v>
      </c>
      <c r="AB12" s="4" t="s">
        <v>214</v>
      </c>
      <c r="AC12" s="107"/>
      <c r="AD12" s="94" t="s">
        <v>242</v>
      </c>
      <c r="AE12" s="4" t="s">
        <v>214</v>
      </c>
      <c r="AG12" s="293"/>
      <c r="AH12" s="119" t="s">
        <v>238</v>
      </c>
      <c r="AI12" s="119" t="s">
        <v>239</v>
      </c>
      <c r="AJ12" s="119"/>
      <c r="AK12" s="119" t="s">
        <v>238</v>
      </c>
      <c r="AL12" s="119" t="s">
        <v>239</v>
      </c>
      <c r="AM12" s="119"/>
      <c r="AN12" s="119" t="s">
        <v>238</v>
      </c>
      <c r="AO12" s="119" t="s">
        <v>239</v>
      </c>
      <c r="AP12" s="129"/>
      <c r="AQ12" s="119"/>
      <c r="AR12" s="119"/>
      <c r="AS12" s="119"/>
      <c r="AT12" s="119"/>
      <c r="AU12" s="119"/>
      <c r="AV12" s="119"/>
    </row>
    <row r="13" spans="1:48">
      <c r="A13" s="301"/>
      <c r="B13" s="106"/>
      <c r="C13" s="107"/>
      <c r="D13" s="302"/>
      <c r="E13" s="106"/>
      <c r="F13" s="107"/>
      <c r="G13" s="107"/>
      <c r="H13" s="107"/>
      <c r="I13" s="303"/>
      <c r="J13" s="107"/>
      <c r="K13" s="107"/>
      <c r="L13" s="302"/>
      <c r="M13" s="107"/>
      <c r="N13" s="107"/>
      <c r="O13" s="303"/>
      <c r="P13" s="303"/>
      <c r="Q13" s="107"/>
      <c r="R13" s="302"/>
      <c r="S13" s="107"/>
      <c r="T13" s="107"/>
      <c r="U13" s="303"/>
      <c r="V13" s="107"/>
      <c r="W13" s="107"/>
      <c r="X13" s="302"/>
      <c r="Y13" s="107"/>
      <c r="Z13" s="107"/>
      <c r="AA13" s="303"/>
      <c r="AB13" s="107"/>
      <c r="AC13" s="107"/>
      <c r="AD13" s="302"/>
      <c r="AE13" s="107"/>
      <c r="AG13" s="295"/>
      <c r="AH13" s="129"/>
      <c r="AI13" s="129"/>
      <c r="AJ13" s="129"/>
      <c r="AK13" s="129"/>
      <c r="AL13" s="129"/>
      <c r="AM13" s="129"/>
      <c r="AN13" s="129"/>
      <c r="AO13" s="129"/>
      <c r="AP13" s="129"/>
      <c r="AQ13" s="129"/>
      <c r="AR13" s="129"/>
      <c r="AS13" s="129"/>
      <c r="AT13" s="129"/>
      <c r="AU13" s="129"/>
      <c r="AV13" s="129"/>
    </row>
    <row r="14" spans="1:48">
      <c r="A14" s="11">
        <v>40179</v>
      </c>
      <c r="B14" s="4">
        <v>40179</v>
      </c>
      <c r="C14" s="147">
        <f>'Bloom Yields live'!G11</f>
        <v>3.3849999999999998</v>
      </c>
      <c r="D14" s="147"/>
      <c r="E14" s="106"/>
      <c r="F14" s="147">
        <f>'Bloom Yields live'!AR11</f>
        <v>4.5250000000000004</v>
      </c>
      <c r="G14" s="147"/>
      <c r="H14" s="108"/>
      <c r="I14" s="340">
        <f>AVERAGE(F14,L14)</f>
        <v>4.6624999999999996</v>
      </c>
      <c r="J14" s="147"/>
      <c r="K14" s="342"/>
      <c r="L14" s="147">
        <f>AL14</f>
        <v>4.8</v>
      </c>
      <c r="M14" s="147"/>
      <c r="N14" s="342"/>
      <c r="O14" s="340">
        <f>AVERAGE(L14,R14)</f>
        <v>5.085</v>
      </c>
      <c r="P14" s="340"/>
      <c r="Q14" s="342"/>
      <c r="R14" s="147">
        <f>AO14</f>
        <v>5.37</v>
      </c>
      <c r="S14" s="147"/>
      <c r="T14" s="342"/>
      <c r="U14" s="340">
        <f>AVERAGE(R14,X14)</f>
        <v>6.8379999999999992</v>
      </c>
      <c r="V14" s="340"/>
      <c r="W14" s="342"/>
      <c r="X14" s="147">
        <f>AR14</f>
        <v>8.3059999999999992</v>
      </c>
      <c r="Y14" s="147"/>
      <c r="Z14" s="342"/>
      <c r="AA14" s="340">
        <f>AVERAGE(X14,AD14)</f>
        <v>9.3769999999999989</v>
      </c>
      <c r="AB14" s="147"/>
      <c r="AC14" s="342"/>
      <c r="AD14" s="147">
        <f>AU14</f>
        <v>10.448</v>
      </c>
      <c r="AE14" s="147"/>
      <c r="AG14" s="296">
        <v>40182</v>
      </c>
      <c r="AH14" s="297"/>
      <c r="AI14" s="297"/>
      <c r="AJ14" s="298"/>
      <c r="AK14" s="297">
        <f>'Debt M &amp; YTM'!F5</f>
        <v>7.97</v>
      </c>
      <c r="AL14" s="297">
        <f>'Debt M &amp; YTM'!G5</f>
        <v>4.8</v>
      </c>
      <c r="AM14" s="298"/>
      <c r="AN14" s="297">
        <f>'Debt M &amp; YTM'!I5</f>
        <v>15.19</v>
      </c>
      <c r="AO14" s="297">
        <f>'Debt M &amp; YTM'!J5</f>
        <v>5.37</v>
      </c>
      <c r="AP14" s="299"/>
      <c r="AQ14" s="300"/>
      <c r="AR14" s="297">
        <f>'Debt M &amp; YTM'!M5</f>
        <v>8.3059999999999992</v>
      </c>
      <c r="AS14" s="298"/>
      <c r="AT14" s="300"/>
      <c r="AU14" s="297">
        <f>'Debt M &amp; YTM'!N5</f>
        <v>10.448</v>
      </c>
      <c r="AV14" s="298"/>
    </row>
    <row r="15" spans="1:48">
      <c r="A15" s="4">
        <v>40186</v>
      </c>
      <c r="B15" s="4">
        <f>'Bloom Yields live'!F12</f>
        <v>40186</v>
      </c>
      <c r="C15" s="147">
        <f>'Bloom Yields live'!G12</f>
        <v>3.3849999999999998</v>
      </c>
      <c r="D15" s="147"/>
      <c r="E15" s="106"/>
      <c r="F15" s="147">
        <f>'Bloom Yields live'!AR12</f>
        <v>4.4889000000000001</v>
      </c>
      <c r="G15" s="147"/>
      <c r="H15" s="108"/>
      <c r="I15" s="340">
        <f t="shared" ref="I15:I78" si="0">AVERAGE(F15,L15)</f>
        <v>4.5644499999999999</v>
      </c>
      <c r="J15" s="147"/>
      <c r="K15" s="342"/>
      <c r="L15" s="297">
        <f t="shared" ref="L15:L26" si="1">VLOOKUP($A15,$AG$14:$AU$2324,L$2,FALSE)</f>
        <v>4.6399999999999997</v>
      </c>
      <c r="M15" s="147"/>
      <c r="N15" s="342"/>
      <c r="O15" s="340">
        <f t="shared" ref="O15:O78" si="2">AVERAGE(L15,R15)</f>
        <v>4.9399999999999995</v>
      </c>
      <c r="P15" s="340"/>
      <c r="Q15" s="342"/>
      <c r="R15" s="147">
        <f t="shared" ref="R15:R26" si="3">VLOOKUP($A15,$AG$14:$AU$2324,R$2,FALSE)</f>
        <v>5.24</v>
      </c>
      <c r="S15" s="147"/>
      <c r="T15" s="342"/>
      <c r="U15" s="340">
        <f t="shared" ref="U15:U78" si="4">AVERAGE(R15,X15)</f>
        <v>6.5049999999999999</v>
      </c>
      <c r="V15" s="340"/>
      <c r="W15" s="342"/>
      <c r="X15" s="297">
        <f t="shared" ref="X15:X26" si="5">VLOOKUP($A15,$AG$14:$AU$2324,X$2,FALSE)</f>
        <v>7.77</v>
      </c>
      <c r="Y15" s="147"/>
      <c r="Z15" s="342"/>
      <c r="AA15" s="340">
        <f t="shared" ref="AA15:AA78" si="6">AVERAGE(X15,AD15)</f>
        <v>8.6705000000000005</v>
      </c>
      <c r="AB15" s="147"/>
      <c r="AC15" s="342"/>
      <c r="AD15" s="297">
        <f t="shared" ref="AD15:AD26" si="7">VLOOKUP($A15,$AG$14:$AU$2324,AD$2,FALSE)</f>
        <v>9.5709999999999997</v>
      </c>
      <c r="AE15" s="147"/>
      <c r="AG15" s="296">
        <v>40183</v>
      </c>
      <c r="AH15" s="297"/>
      <c r="AI15" s="297"/>
      <c r="AJ15" s="298"/>
      <c r="AK15" s="297">
        <f>'Debt M &amp; YTM'!F6</f>
        <v>7.96</v>
      </c>
      <c r="AL15" s="297">
        <f>'Debt M &amp; YTM'!G6</f>
        <v>4.74</v>
      </c>
      <c r="AM15" s="298"/>
      <c r="AN15" s="297">
        <f>'Debt M &amp; YTM'!I6</f>
        <v>15.19</v>
      </c>
      <c r="AO15" s="297">
        <f>'Debt M &amp; YTM'!J6</f>
        <v>5.33</v>
      </c>
      <c r="AP15" s="299"/>
      <c r="AQ15" s="297"/>
      <c r="AR15" s="297">
        <f>'Debt M &amp; YTM'!M6</f>
        <v>8.1959999999999997</v>
      </c>
      <c r="AS15" s="298"/>
      <c r="AT15" s="300"/>
      <c r="AU15" s="297">
        <f>'Debt M &amp; YTM'!N6</f>
        <v>10.087999999999999</v>
      </c>
      <c r="AV15" s="298"/>
    </row>
    <row r="16" spans="1:48">
      <c r="A16" s="4">
        <v>40193</v>
      </c>
      <c r="B16" s="4">
        <f>'Bloom Yields live'!F13</f>
        <v>40193</v>
      </c>
      <c r="C16" s="147">
        <f>'Bloom Yields live'!G13</f>
        <v>3.262</v>
      </c>
      <c r="D16" s="147"/>
      <c r="E16" s="106"/>
      <c r="F16" s="147">
        <f>'Bloom Yields live'!AR13</f>
        <v>4.4108999999999998</v>
      </c>
      <c r="G16" s="147"/>
      <c r="H16" s="108"/>
      <c r="I16" s="340">
        <f t="shared" si="0"/>
        <v>4.4854500000000002</v>
      </c>
      <c r="J16" s="147"/>
      <c r="K16" s="342"/>
      <c r="L16" s="297">
        <f t="shared" si="1"/>
        <v>4.5599999999999996</v>
      </c>
      <c r="M16" s="147"/>
      <c r="N16" s="342"/>
      <c r="O16" s="340">
        <f t="shared" si="2"/>
        <v>4.8499999999999996</v>
      </c>
      <c r="P16" s="340"/>
      <c r="Q16" s="342"/>
      <c r="R16" s="147">
        <f t="shared" si="3"/>
        <v>5.14</v>
      </c>
      <c r="S16" s="147"/>
      <c r="T16" s="342"/>
      <c r="U16" s="340">
        <f t="shared" si="4"/>
        <v>6.3629999999999995</v>
      </c>
      <c r="V16" s="340"/>
      <c r="W16" s="342"/>
      <c r="X16" s="297">
        <f t="shared" si="5"/>
        <v>7.5860000000000003</v>
      </c>
      <c r="Y16" s="147"/>
      <c r="Z16" s="342"/>
      <c r="AA16" s="340">
        <f t="shared" si="6"/>
        <v>8.5525000000000002</v>
      </c>
      <c r="AB16" s="147"/>
      <c r="AC16" s="342"/>
      <c r="AD16" s="297">
        <f t="shared" si="7"/>
        <v>9.5190000000000001</v>
      </c>
      <c r="AE16" s="147"/>
      <c r="AG16" s="296">
        <v>40184</v>
      </c>
      <c r="AH16" s="297"/>
      <c r="AI16" s="297"/>
      <c r="AJ16" s="298"/>
      <c r="AK16" s="297">
        <f>'Debt M &amp; YTM'!F7</f>
        <v>7.96</v>
      </c>
      <c r="AL16" s="297">
        <f>'Debt M &amp; YTM'!G7</f>
        <v>4.72</v>
      </c>
      <c r="AM16" s="298"/>
      <c r="AN16" s="297">
        <f>'Debt M &amp; YTM'!I7</f>
        <v>15.18</v>
      </c>
      <c r="AO16" s="297">
        <f>'Debt M &amp; YTM'!J7</f>
        <v>5.3</v>
      </c>
      <c r="AP16" s="299"/>
      <c r="AQ16" s="297"/>
      <c r="AR16" s="297">
        <f>'Debt M &amp; YTM'!M7</f>
        <v>7.9770000000000003</v>
      </c>
      <c r="AS16" s="298"/>
      <c r="AT16" s="300"/>
      <c r="AU16" s="297">
        <f>'Debt M &amp; YTM'!N7</f>
        <v>9.9079999999999995</v>
      </c>
      <c r="AV16" s="298"/>
    </row>
    <row r="17" spans="1:48">
      <c r="A17" s="4">
        <v>40200</v>
      </c>
      <c r="B17" s="4">
        <f>'Bloom Yields live'!F14</f>
        <v>40200</v>
      </c>
      <c r="C17" s="147">
        <f>'Bloom Yields live'!G14</f>
        <v>3.2149999999999999</v>
      </c>
      <c r="D17" s="147"/>
      <c r="E17" s="106"/>
      <c r="F17" s="147">
        <f>'Bloom Yields live'!AR14</f>
        <v>4.3818999999999999</v>
      </c>
      <c r="G17" s="147"/>
      <c r="H17" s="108"/>
      <c r="I17" s="340">
        <f t="shared" si="0"/>
        <v>4.4859499999999999</v>
      </c>
      <c r="J17" s="147"/>
      <c r="K17" s="342"/>
      <c r="L17" s="297">
        <f t="shared" si="1"/>
        <v>4.59</v>
      </c>
      <c r="M17" s="147"/>
      <c r="N17" s="342"/>
      <c r="O17" s="340">
        <f t="shared" si="2"/>
        <v>4.87</v>
      </c>
      <c r="P17" s="340"/>
      <c r="Q17" s="342"/>
      <c r="R17" s="147">
        <f t="shared" si="3"/>
        <v>5.15</v>
      </c>
      <c r="S17" s="147"/>
      <c r="T17" s="342"/>
      <c r="U17" s="340">
        <f t="shared" si="4"/>
        <v>6.4410000000000007</v>
      </c>
      <c r="V17" s="340"/>
      <c r="W17" s="342"/>
      <c r="X17" s="297">
        <f t="shared" si="5"/>
        <v>7.7320000000000002</v>
      </c>
      <c r="Y17" s="147"/>
      <c r="Z17" s="342"/>
      <c r="AA17" s="340">
        <f t="shared" si="6"/>
        <v>8.7210000000000001</v>
      </c>
      <c r="AB17" s="147"/>
      <c r="AC17" s="342"/>
      <c r="AD17" s="297">
        <f t="shared" si="7"/>
        <v>9.7100000000000009</v>
      </c>
      <c r="AE17" s="147"/>
      <c r="AG17" s="296">
        <v>40185</v>
      </c>
      <c r="AH17" s="297"/>
      <c r="AI17" s="297"/>
      <c r="AJ17" s="298"/>
      <c r="AK17" s="297">
        <f>'Debt M &amp; YTM'!F8</f>
        <v>7.96</v>
      </c>
      <c r="AL17" s="297">
        <f>'Debt M &amp; YTM'!G8</f>
        <v>4.66</v>
      </c>
      <c r="AM17" s="298"/>
      <c r="AN17" s="297">
        <f>'Debt M &amp; YTM'!I8</f>
        <v>15.18</v>
      </c>
      <c r="AO17" s="297">
        <f>'Debt M &amp; YTM'!J8</f>
        <v>5.26</v>
      </c>
      <c r="AP17" s="299"/>
      <c r="AQ17" s="297"/>
      <c r="AR17" s="297">
        <f>'Debt M &amp; YTM'!M8</f>
        <v>7.8719999999999999</v>
      </c>
      <c r="AS17" s="298"/>
      <c r="AT17" s="300"/>
      <c r="AU17" s="297">
        <f>'Debt M &amp; YTM'!N8</f>
        <v>9.6709999999999994</v>
      </c>
      <c r="AV17" s="298"/>
    </row>
    <row r="18" spans="1:48">
      <c r="A18" s="4">
        <v>40207</v>
      </c>
      <c r="B18" s="4">
        <f>'Bloom Yields live'!F15</f>
        <v>40207</v>
      </c>
      <c r="C18" s="147">
        <f>'Bloom Yields live'!G15</f>
        <v>3.1960000000000002</v>
      </c>
      <c r="D18" s="147"/>
      <c r="E18" s="106"/>
      <c r="F18" s="147">
        <f>'Bloom Yields live'!AR15</f>
        <v>4.3707000000000003</v>
      </c>
      <c r="G18" s="147"/>
      <c r="H18" s="108"/>
      <c r="I18" s="340">
        <f t="shared" si="0"/>
        <v>4.4953500000000002</v>
      </c>
      <c r="J18" s="147"/>
      <c r="K18" s="342"/>
      <c r="L18" s="297">
        <f t="shared" si="1"/>
        <v>4.62</v>
      </c>
      <c r="M18" s="147"/>
      <c r="N18" s="342"/>
      <c r="O18" s="340">
        <f t="shared" si="2"/>
        <v>4.8900000000000006</v>
      </c>
      <c r="P18" s="340"/>
      <c r="Q18" s="342"/>
      <c r="R18" s="147">
        <f t="shared" si="3"/>
        <v>5.16</v>
      </c>
      <c r="S18" s="147"/>
      <c r="T18" s="342"/>
      <c r="U18" s="340">
        <f t="shared" si="4"/>
        <v>6.4790000000000001</v>
      </c>
      <c r="V18" s="340"/>
      <c r="W18" s="342"/>
      <c r="X18" s="297">
        <f t="shared" si="5"/>
        <v>7.798</v>
      </c>
      <c r="Y18" s="147"/>
      <c r="Z18" s="342"/>
      <c r="AA18" s="340">
        <f t="shared" si="6"/>
        <v>8.8165000000000013</v>
      </c>
      <c r="AB18" s="147"/>
      <c r="AC18" s="342"/>
      <c r="AD18" s="297">
        <f t="shared" si="7"/>
        <v>9.8350000000000009</v>
      </c>
      <c r="AE18" s="147"/>
      <c r="AG18" s="296">
        <v>40186</v>
      </c>
      <c r="AH18" s="297"/>
      <c r="AI18" s="297"/>
      <c r="AJ18" s="298"/>
      <c r="AK18" s="297">
        <f>'Debt M &amp; YTM'!F9</f>
        <v>7.96</v>
      </c>
      <c r="AL18" s="297">
        <f>'Debt M &amp; YTM'!G9</f>
        <v>4.6399999999999997</v>
      </c>
      <c r="AM18" s="298"/>
      <c r="AN18" s="297">
        <f>'Debt M &amp; YTM'!I9</f>
        <v>15.18</v>
      </c>
      <c r="AO18" s="297">
        <f>'Debt M &amp; YTM'!J9</f>
        <v>5.24</v>
      </c>
      <c r="AP18" s="299"/>
      <c r="AQ18" s="300"/>
      <c r="AR18" s="297">
        <f>'Debt M &amp; YTM'!M9</f>
        <v>7.77</v>
      </c>
      <c r="AS18" s="298"/>
      <c r="AT18" s="300"/>
      <c r="AU18" s="297">
        <f>'Debt M &amp; YTM'!N9</f>
        <v>9.5709999999999997</v>
      </c>
      <c r="AV18" s="298"/>
    </row>
    <row r="19" spans="1:48">
      <c r="A19" s="4">
        <v>40214</v>
      </c>
      <c r="B19" s="4">
        <f>'Bloom Yields live'!F16</f>
        <v>40214</v>
      </c>
      <c r="C19" s="147">
        <f>'Bloom Yields live'!G16</f>
        <v>3.12</v>
      </c>
      <c r="D19" s="147"/>
      <c r="E19" s="106"/>
      <c r="F19" s="147">
        <f>'Bloom Yields live'!AR16</f>
        <v>4.2492000000000001</v>
      </c>
      <c r="G19" s="147"/>
      <c r="H19" s="108"/>
      <c r="I19" s="340">
        <f t="shared" si="0"/>
        <v>4.4645999999999999</v>
      </c>
      <c r="J19" s="147"/>
      <c r="K19" s="342"/>
      <c r="L19" s="297">
        <f t="shared" si="1"/>
        <v>4.68</v>
      </c>
      <c r="M19" s="147"/>
      <c r="N19" s="342"/>
      <c r="O19" s="340">
        <f t="shared" si="2"/>
        <v>4.9049999999999994</v>
      </c>
      <c r="P19" s="340"/>
      <c r="Q19" s="342"/>
      <c r="R19" s="147">
        <f t="shared" si="3"/>
        <v>5.13</v>
      </c>
      <c r="S19" s="147"/>
      <c r="T19" s="342"/>
      <c r="U19" s="340">
        <f t="shared" si="4"/>
        <v>6.4764999999999997</v>
      </c>
      <c r="V19" s="340"/>
      <c r="W19" s="342"/>
      <c r="X19" s="297">
        <f t="shared" si="5"/>
        <v>7.8230000000000004</v>
      </c>
      <c r="Y19" s="147"/>
      <c r="Z19" s="342"/>
      <c r="AA19" s="340">
        <f t="shared" si="6"/>
        <v>8.8769999999999989</v>
      </c>
      <c r="AB19" s="147"/>
      <c r="AC19" s="342"/>
      <c r="AD19" s="297">
        <f t="shared" si="7"/>
        <v>9.9309999999999992</v>
      </c>
      <c r="AE19" s="147"/>
      <c r="AG19" s="296">
        <v>40189</v>
      </c>
      <c r="AH19" s="297"/>
      <c r="AI19" s="297"/>
      <c r="AJ19" s="298"/>
      <c r="AK19" s="297">
        <f>'Debt M &amp; YTM'!F10</f>
        <v>7.95</v>
      </c>
      <c r="AL19" s="297">
        <f>'Debt M &amp; YTM'!G10</f>
        <v>4.5999999999999996</v>
      </c>
      <c r="AM19" s="298"/>
      <c r="AN19" s="297">
        <f>'Debt M &amp; YTM'!I10</f>
        <v>15.17</v>
      </c>
      <c r="AO19" s="297">
        <f>'Debt M &amp; YTM'!J10</f>
        <v>5.2</v>
      </c>
      <c r="AP19" s="299"/>
      <c r="AQ19" s="297"/>
      <c r="AR19" s="297">
        <f>'Debt M &amp; YTM'!M10</f>
        <v>7.6349999999999998</v>
      </c>
      <c r="AS19" s="298"/>
      <c r="AT19" s="300"/>
      <c r="AU19" s="297">
        <f>'Debt M &amp; YTM'!N10</f>
        <v>9.4700000000000006</v>
      </c>
      <c r="AV19" s="298"/>
    </row>
    <row r="20" spans="1:48">
      <c r="A20" s="4">
        <v>40221</v>
      </c>
      <c r="B20" s="4">
        <f>'Bloom Yields live'!F17</f>
        <v>40221</v>
      </c>
      <c r="C20" s="147">
        <f>'Bloom Yields live'!G17</f>
        <v>3.1920000000000002</v>
      </c>
      <c r="D20" s="147"/>
      <c r="E20" s="106"/>
      <c r="F20" s="147">
        <f>'Bloom Yields live'!AR17</f>
        <v>4.3483999999999998</v>
      </c>
      <c r="G20" s="147"/>
      <c r="H20" s="108"/>
      <c r="I20" s="340">
        <f t="shared" si="0"/>
        <v>4.5491999999999999</v>
      </c>
      <c r="J20" s="147"/>
      <c r="K20" s="342"/>
      <c r="L20" s="297">
        <f t="shared" si="1"/>
        <v>4.75</v>
      </c>
      <c r="M20" s="147"/>
      <c r="N20" s="342"/>
      <c r="O20" s="340">
        <f t="shared" si="2"/>
        <v>4.99</v>
      </c>
      <c r="P20" s="340"/>
      <c r="Q20" s="342"/>
      <c r="R20" s="147">
        <f t="shared" si="3"/>
        <v>5.23</v>
      </c>
      <c r="S20" s="147"/>
      <c r="T20" s="342"/>
      <c r="U20" s="340">
        <f t="shared" si="4"/>
        <v>6.6240000000000006</v>
      </c>
      <c r="V20" s="340"/>
      <c r="W20" s="342"/>
      <c r="X20" s="297">
        <f t="shared" si="5"/>
        <v>8.0180000000000007</v>
      </c>
      <c r="Y20" s="147"/>
      <c r="Z20" s="342"/>
      <c r="AA20" s="340">
        <f t="shared" si="6"/>
        <v>9.1835000000000004</v>
      </c>
      <c r="AB20" s="147"/>
      <c r="AC20" s="342"/>
      <c r="AD20" s="297">
        <f t="shared" si="7"/>
        <v>10.349</v>
      </c>
      <c r="AE20" s="147"/>
      <c r="AG20" s="296">
        <v>40190</v>
      </c>
      <c r="AH20" s="297"/>
      <c r="AI20" s="297"/>
      <c r="AJ20" s="298"/>
      <c r="AK20" s="297">
        <f>'Debt M &amp; YTM'!F11</f>
        <v>7.94</v>
      </c>
      <c r="AL20" s="297">
        <f>'Debt M &amp; YTM'!G11</f>
        <v>4.57</v>
      </c>
      <c r="AM20" s="298"/>
      <c r="AN20" s="297">
        <f>'Debt M &amp; YTM'!I11</f>
        <v>15.17</v>
      </c>
      <c r="AO20" s="297">
        <f>'Debt M &amp; YTM'!J11</f>
        <v>5.17</v>
      </c>
      <c r="AP20" s="299"/>
      <c r="AQ20" s="297"/>
      <c r="AR20" s="297">
        <f>'Debt M &amp; YTM'!M11</f>
        <v>7.5750000000000002</v>
      </c>
      <c r="AS20" s="298"/>
      <c r="AT20" s="300"/>
      <c r="AU20" s="297">
        <f>'Debt M &amp; YTM'!N11</f>
        <v>9.4949999999999992</v>
      </c>
      <c r="AV20" s="298"/>
    </row>
    <row r="21" spans="1:48">
      <c r="A21" s="4">
        <v>40228</v>
      </c>
      <c r="B21" s="4">
        <f>'Bloom Yields live'!F18</f>
        <v>40228</v>
      </c>
      <c r="C21" s="147">
        <f>'Bloom Yields live'!G18</f>
        <v>3.2850000000000001</v>
      </c>
      <c r="D21" s="147"/>
      <c r="E21" s="106"/>
      <c r="F21" s="147">
        <f>'Bloom Yields live'!AR18</f>
        <v>4.4290000000000003</v>
      </c>
      <c r="G21" s="147"/>
      <c r="H21" s="108"/>
      <c r="I21" s="340">
        <f t="shared" si="0"/>
        <v>4.6195000000000004</v>
      </c>
      <c r="J21" s="147"/>
      <c r="K21" s="342"/>
      <c r="L21" s="297">
        <f t="shared" si="1"/>
        <v>4.8099999999999996</v>
      </c>
      <c r="M21" s="147"/>
      <c r="N21" s="342"/>
      <c r="O21" s="340">
        <f t="shared" si="2"/>
        <v>5.0599999999999996</v>
      </c>
      <c r="P21" s="340"/>
      <c r="Q21" s="342"/>
      <c r="R21" s="147">
        <f t="shared" si="3"/>
        <v>5.31</v>
      </c>
      <c r="S21" s="147"/>
      <c r="T21" s="342"/>
      <c r="U21" s="340">
        <f t="shared" si="4"/>
        <v>6.6234999999999999</v>
      </c>
      <c r="V21" s="340"/>
      <c r="W21" s="342"/>
      <c r="X21" s="297">
        <f t="shared" si="5"/>
        <v>7.9370000000000003</v>
      </c>
      <c r="Y21" s="147"/>
      <c r="Z21" s="342"/>
      <c r="AA21" s="340">
        <f t="shared" si="6"/>
        <v>8.9685000000000006</v>
      </c>
      <c r="AB21" s="147"/>
      <c r="AC21" s="342"/>
      <c r="AD21" s="297">
        <f t="shared" si="7"/>
        <v>10</v>
      </c>
      <c r="AE21" s="147"/>
      <c r="AG21" s="296">
        <v>40191</v>
      </c>
      <c r="AH21" s="297"/>
      <c r="AI21" s="297"/>
      <c r="AJ21" s="298"/>
      <c r="AK21" s="297">
        <f>'Debt M &amp; YTM'!F12</f>
        <v>7.94</v>
      </c>
      <c r="AL21" s="297">
        <f>'Debt M &amp; YTM'!G12</f>
        <v>4.57</v>
      </c>
      <c r="AM21" s="298"/>
      <c r="AN21" s="297">
        <f>'Debt M &amp; YTM'!I12</f>
        <v>15.16</v>
      </c>
      <c r="AO21" s="297">
        <f>'Debt M &amp; YTM'!J12</f>
        <v>5.17</v>
      </c>
      <c r="AP21" s="299"/>
      <c r="AQ21" s="297"/>
      <c r="AR21" s="297">
        <f>'Debt M &amp; YTM'!M12</f>
        <v>7.5940000000000003</v>
      </c>
      <c r="AS21" s="298"/>
      <c r="AT21" s="300"/>
      <c r="AU21" s="297">
        <f>'Debt M &amp; YTM'!N12</f>
        <v>9.6329999999999991</v>
      </c>
      <c r="AV21" s="298"/>
    </row>
    <row r="22" spans="1:48">
      <c r="A22" s="4">
        <v>40235</v>
      </c>
      <c r="B22" s="4">
        <f>'Bloom Yields live'!F19</f>
        <v>40235</v>
      </c>
      <c r="C22" s="147">
        <f>'Bloom Yields live'!G19</f>
        <v>3.101</v>
      </c>
      <c r="D22" s="147"/>
      <c r="E22" s="106"/>
      <c r="F22" s="147">
        <f>'Bloom Yields live'!AR19</f>
        <v>4.2484999999999999</v>
      </c>
      <c r="G22" s="147"/>
      <c r="H22" s="108"/>
      <c r="I22" s="340">
        <f t="shared" si="0"/>
        <v>4.4392499999999995</v>
      </c>
      <c r="J22" s="147"/>
      <c r="K22" s="342"/>
      <c r="L22" s="297">
        <f t="shared" si="1"/>
        <v>4.63</v>
      </c>
      <c r="M22" s="147"/>
      <c r="N22" s="342"/>
      <c r="O22" s="340">
        <f t="shared" si="2"/>
        <v>4.8900000000000006</v>
      </c>
      <c r="P22" s="340"/>
      <c r="Q22" s="342"/>
      <c r="R22" s="147">
        <f t="shared" si="3"/>
        <v>5.15</v>
      </c>
      <c r="S22" s="147"/>
      <c r="T22" s="342"/>
      <c r="U22" s="340">
        <f t="shared" si="4"/>
        <v>6.4455</v>
      </c>
      <c r="V22" s="340"/>
      <c r="W22" s="342"/>
      <c r="X22" s="297">
        <f t="shared" si="5"/>
        <v>7.7409999999999997</v>
      </c>
      <c r="Y22" s="147"/>
      <c r="Z22" s="342"/>
      <c r="AA22" s="340">
        <f t="shared" si="6"/>
        <v>8.8194999999999997</v>
      </c>
      <c r="AB22" s="147"/>
      <c r="AC22" s="342"/>
      <c r="AD22" s="297">
        <f t="shared" si="7"/>
        <v>9.8979999999999997</v>
      </c>
      <c r="AE22" s="147"/>
      <c r="AG22" s="296">
        <v>40192</v>
      </c>
      <c r="AH22" s="297"/>
      <c r="AI22" s="297"/>
      <c r="AJ22" s="298"/>
      <c r="AK22" s="297">
        <f>'Debt M &amp; YTM'!F13</f>
        <v>7.94</v>
      </c>
      <c r="AL22" s="297">
        <f>'Debt M &amp; YTM'!G13</f>
        <v>4.58</v>
      </c>
      <c r="AM22" s="298"/>
      <c r="AN22" s="297">
        <f>'Debt M &amp; YTM'!I13</f>
        <v>15.16</v>
      </c>
      <c r="AO22" s="297">
        <f>'Debt M &amp; YTM'!J13</f>
        <v>5.18</v>
      </c>
      <c r="AP22" s="299"/>
      <c r="AQ22" s="297"/>
      <c r="AR22" s="297">
        <f>'Debt M &amp; YTM'!M13</f>
        <v>7.5919999999999996</v>
      </c>
      <c r="AS22" s="298"/>
      <c r="AT22" s="300"/>
      <c r="AU22" s="297">
        <f>'Debt M &amp; YTM'!N13</f>
        <v>9.5980000000000008</v>
      </c>
      <c r="AV22" s="298"/>
    </row>
    <row r="23" spans="1:48">
      <c r="A23" s="4">
        <v>40242</v>
      </c>
      <c r="B23" s="4">
        <f>'Bloom Yields live'!F20</f>
        <v>40242</v>
      </c>
      <c r="C23" s="147">
        <f>'Bloom Yields live'!G20</f>
        <v>3.1560000000000001</v>
      </c>
      <c r="D23" s="147"/>
      <c r="E23" s="106"/>
      <c r="F23" s="147">
        <f>'Bloom Yields live'!AR20</f>
        <v>4.2622999999999998</v>
      </c>
      <c r="G23" s="147"/>
      <c r="H23" s="108"/>
      <c r="I23" s="340">
        <f t="shared" si="0"/>
        <v>4.4811499999999995</v>
      </c>
      <c r="J23" s="147"/>
      <c r="K23" s="342"/>
      <c r="L23" s="297">
        <f t="shared" si="1"/>
        <v>4.7</v>
      </c>
      <c r="M23" s="147"/>
      <c r="N23" s="342"/>
      <c r="O23" s="340">
        <f t="shared" si="2"/>
        <v>4.95</v>
      </c>
      <c r="P23" s="340"/>
      <c r="Q23" s="342"/>
      <c r="R23" s="147">
        <f t="shared" si="3"/>
        <v>5.2</v>
      </c>
      <c r="S23" s="147"/>
      <c r="T23" s="342"/>
      <c r="U23" s="340">
        <f t="shared" si="4"/>
        <v>6.4744999999999999</v>
      </c>
      <c r="V23" s="340"/>
      <c r="W23" s="342"/>
      <c r="X23" s="297">
        <f t="shared" si="5"/>
        <v>7.7489999999999997</v>
      </c>
      <c r="Y23" s="147"/>
      <c r="Z23" s="342"/>
      <c r="AA23" s="340">
        <f t="shared" si="6"/>
        <v>9.0879999999999992</v>
      </c>
      <c r="AB23" s="147"/>
      <c r="AC23" s="342"/>
      <c r="AD23" s="297">
        <f t="shared" si="7"/>
        <v>10.427</v>
      </c>
      <c r="AE23" s="147"/>
      <c r="AG23" s="296">
        <v>40193</v>
      </c>
      <c r="AH23" s="297"/>
      <c r="AI23" s="297"/>
      <c r="AJ23" s="298"/>
      <c r="AK23" s="297">
        <f>'Debt M &amp; YTM'!F14</f>
        <v>7.94</v>
      </c>
      <c r="AL23" s="297">
        <f>'Debt M &amp; YTM'!G14</f>
        <v>4.5599999999999996</v>
      </c>
      <c r="AM23" s="298"/>
      <c r="AN23" s="297">
        <f>'Debt M &amp; YTM'!I14</f>
        <v>15.16</v>
      </c>
      <c r="AO23" s="297">
        <f>'Debt M &amp; YTM'!J14</f>
        <v>5.14</v>
      </c>
      <c r="AP23" s="299"/>
      <c r="AQ23" s="297"/>
      <c r="AR23" s="297">
        <f>'Debt M &amp; YTM'!M14</f>
        <v>7.5860000000000003</v>
      </c>
      <c r="AS23" s="298"/>
      <c r="AT23" s="300"/>
      <c r="AU23" s="297">
        <f>'Debt M &amp; YTM'!N14</f>
        <v>9.5190000000000001</v>
      </c>
      <c r="AV23" s="298"/>
    </row>
    <row r="24" spans="1:48">
      <c r="A24" s="4">
        <v>40249</v>
      </c>
      <c r="B24" s="4">
        <f>'Bloom Yields live'!F21</f>
        <v>40249</v>
      </c>
      <c r="C24" s="147">
        <f>'Bloom Yields live'!G21</f>
        <v>3.1669999999999998</v>
      </c>
      <c r="D24" s="147"/>
      <c r="E24" s="106"/>
      <c r="F24" s="147">
        <f>'Bloom Yields live'!AR21</f>
        <v>4.2739000000000003</v>
      </c>
      <c r="G24" s="147"/>
      <c r="H24" s="108"/>
      <c r="I24" s="340">
        <f t="shared" si="0"/>
        <v>4.4669500000000006</v>
      </c>
      <c r="J24" s="147"/>
      <c r="K24" s="342"/>
      <c r="L24" s="297">
        <f t="shared" si="1"/>
        <v>4.66</v>
      </c>
      <c r="M24" s="147"/>
      <c r="N24" s="342"/>
      <c r="O24" s="340">
        <f t="shared" si="2"/>
        <v>4.91</v>
      </c>
      <c r="P24" s="340"/>
      <c r="Q24" s="342"/>
      <c r="R24" s="147">
        <f t="shared" si="3"/>
        <v>5.16</v>
      </c>
      <c r="S24" s="147"/>
      <c r="T24" s="342"/>
      <c r="U24" s="340">
        <f t="shared" si="4"/>
        <v>6.3390000000000004</v>
      </c>
      <c r="V24" s="340"/>
      <c r="W24" s="342"/>
      <c r="X24" s="297">
        <f t="shared" si="5"/>
        <v>7.5179999999999998</v>
      </c>
      <c r="Y24" s="147"/>
      <c r="Z24" s="342"/>
      <c r="AA24" s="340">
        <f t="shared" si="6"/>
        <v>8.6790000000000003</v>
      </c>
      <c r="AB24" s="147"/>
      <c r="AC24" s="342"/>
      <c r="AD24" s="297">
        <f t="shared" si="7"/>
        <v>9.84</v>
      </c>
      <c r="AE24" s="147"/>
      <c r="AG24" s="296">
        <v>40196</v>
      </c>
      <c r="AH24" s="297"/>
      <c r="AI24" s="297"/>
      <c r="AJ24" s="298"/>
      <c r="AK24" s="297">
        <f>'Debt M &amp; YTM'!F15</f>
        <v>7.93</v>
      </c>
      <c r="AL24" s="297">
        <f>'Debt M &amp; YTM'!G15</f>
        <v>4.57</v>
      </c>
      <c r="AM24" s="298"/>
      <c r="AN24" s="297">
        <f>'Debt M &amp; YTM'!I15</f>
        <v>15.15</v>
      </c>
      <c r="AO24" s="297">
        <f>'Debt M &amp; YTM'!J15</f>
        <v>5.14</v>
      </c>
      <c r="AP24" s="299"/>
      <c r="AQ24" s="297"/>
      <c r="AR24" s="297">
        <f>'Debt M &amp; YTM'!M15</f>
        <v>7.6130000000000004</v>
      </c>
      <c r="AS24" s="298"/>
      <c r="AT24" s="300"/>
      <c r="AU24" s="297">
        <f>'Debt M &amp; YTM'!N15</f>
        <v>9.5719999999999992</v>
      </c>
      <c r="AV24" s="298"/>
    </row>
    <row r="25" spans="1:48">
      <c r="A25" s="4">
        <v>40256</v>
      </c>
      <c r="B25" s="4">
        <f>'Bloom Yields live'!F22</f>
        <v>40256</v>
      </c>
      <c r="C25" s="147">
        <f>'Bloom Yields live'!G22</f>
        <v>3.109</v>
      </c>
      <c r="D25" s="147"/>
      <c r="E25" s="106"/>
      <c r="F25" s="147">
        <f>'Bloom Yields live'!AR22</f>
        <v>4.2289000000000003</v>
      </c>
      <c r="G25" s="147"/>
      <c r="H25" s="108"/>
      <c r="I25" s="340">
        <f t="shared" si="0"/>
        <v>4.4144500000000004</v>
      </c>
      <c r="J25" s="147"/>
      <c r="K25" s="342"/>
      <c r="L25" s="297">
        <f t="shared" si="1"/>
        <v>4.5999999999999996</v>
      </c>
      <c r="M25" s="147"/>
      <c r="N25" s="342"/>
      <c r="O25" s="340">
        <f t="shared" si="2"/>
        <v>4.8550000000000004</v>
      </c>
      <c r="P25" s="340"/>
      <c r="Q25" s="342"/>
      <c r="R25" s="147">
        <f t="shared" si="3"/>
        <v>5.1100000000000003</v>
      </c>
      <c r="S25" s="147"/>
      <c r="T25" s="342"/>
      <c r="U25" s="340">
        <f t="shared" si="4"/>
        <v>6.2264999999999997</v>
      </c>
      <c r="V25" s="340"/>
      <c r="W25" s="342"/>
      <c r="X25" s="297">
        <f t="shared" si="5"/>
        <v>7.343</v>
      </c>
      <c r="Y25" s="147"/>
      <c r="Z25" s="342"/>
      <c r="AA25" s="340">
        <f t="shared" si="6"/>
        <v>8.5285000000000011</v>
      </c>
      <c r="AB25" s="147"/>
      <c r="AC25" s="342"/>
      <c r="AD25" s="297">
        <f t="shared" si="7"/>
        <v>9.7140000000000004</v>
      </c>
      <c r="AE25" s="147"/>
      <c r="AG25" s="296">
        <v>40197</v>
      </c>
      <c r="AH25" s="297"/>
      <c r="AI25" s="297"/>
      <c r="AJ25" s="298"/>
      <c r="AK25" s="297">
        <f>'Debt M &amp; YTM'!F16</f>
        <v>7.93</v>
      </c>
      <c r="AL25" s="297">
        <f>'Debt M &amp; YTM'!G16</f>
        <v>4.5999999999999996</v>
      </c>
      <c r="AM25" s="298"/>
      <c r="AN25" s="297">
        <f>'Debt M &amp; YTM'!I16</f>
        <v>15.15</v>
      </c>
      <c r="AO25" s="297">
        <f>'Debt M &amp; YTM'!J16</f>
        <v>5.17</v>
      </c>
      <c r="AP25" s="299"/>
      <c r="AQ25" s="297"/>
      <c r="AR25" s="297">
        <f>'Debt M &amp; YTM'!M16</f>
        <v>7.625</v>
      </c>
      <c r="AS25" s="298"/>
      <c r="AT25" s="300"/>
      <c r="AU25" s="297">
        <f>'Debt M &amp; YTM'!N16</f>
        <v>9.5730000000000004</v>
      </c>
      <c r="AV25" s="298"/>
    </row>
    <row r="26" spans="1:48">
      <c r="A26" s="4">
        <v>40263</v>
      </c>
      <c r="B26" s="4">
        <f>'Bloom Yields live'!F23</f>
        <v>40263</v>
      </c>
      <c r="C26" s="147">
        <f>'Bloom Yields live'!G23</f>
        <v>3.15</v>
      </c>
      <c r="D26" s="147"/>
      <c r="E26" s="106"/>
      <c r="F26" s="147">
        <f>'Bloom Yields live'!AR23</f>
        <v>4.2751000000000001</v>
      </c>
      <c r="G26" s="147"/>
      <c r="H26" s="108"/>
      <c r="I26" s="340">
        <f t="shared" si="0"/>
        <v>4.4575499999999995</v>
      </c>
      <c r="J26" s="147"/>
      <c r="K26" s="342"/>
      <c r="L26" s="297">
        <f t="shared" si="1"/>
        <v>4.6399999999999997</v>
      </c>
      <c r="M26" s="147"/>
      <c r="N26" s="342"/>
      <c r="O26" s="340">
        <f t="shared" si="2"/>
        <v>4.8899999999999997</v>
      </c>
      <c r="P26" s="340"/>
      <c r="Q26" s="342"/>
      <c r="R26" s="147">
        <f t="shared" si="3"/>
        <v>5.14</v>
      </c>
      <c r="S26" s="147"/>
      <c r="T26" s="342"/>
      <c r="U26" s="340">
        <f t="shared" si="4"/>
        <v>6.1764999999999999</v>
      </c>
      <c r="V26" s="340"/>
      <c r="W26" s="342"/>
      <c r="X26" s="297">
        <f t="shared" si="5"/>
        <v>7.2130000000000001</v>
      </c>
      <c r="Y26" s="147"/>
      <c r="Z26" s="342"/>
      <c r="AA26" s="340">
        <f t="shared" si="6"/>
        <v>8.3514999999999997</v>
      </c>
      <c r="AB26" s="147"/>
      <c r="AC26" s="342"/>
      <c r="AD26" s="297">
        <f t="shared" si="7"/>
        <v>9.49</v>
      </c>
      <c r="AE26" s="147"/>
      <c r="AG26" s="296">
        <v>40198</v>
      </c>
      <c r="AH26" s="297"/>
      <c r="AI26" s="297"/>
      <c r="AJ26" s="298"/>
      <c r="AK26" s="297">
        <f>'Debt M &amp; YTM'!F17</f>
        <v>7.92</v>
      </c>
      <c r="AL26" s="297">
        <f>'Debt M &amp; YTM'!G17</f>
        <v>4.5599999999999996</v>
      </c>
      <c r="AM26" s="298"/>
      <c r="AN26" s="297">
        <f>'Debt M &amp; YTM'!I17</f>
        <v>15.15</v>
      </c>
      <c r="AO26" s="297">
        <f>'Debt M &amp; YTM'!J17</f>
        <v>5.14</v>
      </c>
      <c r="AP26" s="299"/>
      <c r="AQ26" s="297"/>
      <c r="AR26" s="297">
        <f>'Debt M &amp; YTM'!M17</f>
        <v>7.6379999999999999</v>
      </c>
      <c r="AS26" s="298"/>
      <c r="AT26" s="300"/>
      <c r="AU26" s="297">
        <f>'Debt M &amp; YTM'!N17</f>
        <v>9.6479999999999997</v>
      </c>
      <c r="AV26" s="298"/>
    </row>
    <row r="27" spans="1:48">
      <c r="A27" s="4">
        <v>40270</v>
      </c>
      <c r="B27" s="4">
        <f>'Bloom Yields live'!F24</f>
        <v>40270</v>
      </c>
      <c r="C27" s="147">
        <f>'Bloom Yields live'!G24</f>
        <v>3.0880000000000001</v>
      </c>
      <c r="D27" s="147"/>
      <c r="E27" s="106"/>
      <c r="F27" s="147">
        <f>'Bloom Yields live'!AR24</f>
        <v>4.2079000000000004</v>
      </c>
      <c r="G27" s="147"/>
      <c r="H27" s="108"/>
      <c r="I27" s="340">
        <f t="shared" si="0"/>
        <v>4.4139499999999998</v>
      </c>
      <c r="J27" s="147"/>
      <c r="K27" s="342"/>
      <c r="L27" s="341">
        <f>AVERAGE(L28,L26)</f>
        <v>4.6199999999999992</v>
      </c>
      <c r="M27" s="147"/>
      <c r="N27" s="342"/>
      <c r="O27" s="340">
        <f t="shared" si="2"/>
        <v>4.879999999999999</v>
      </c>
      <c r="P27" s="340"/>
      <c r="Q27" s="342"/>
      <c r="R27" s="341">
        <f>AVERAGE(R28,R26)</f>
        <v>5.14</v>
      </c>
      <c r="S27" s="147"/>
      <c r="T27" s="342"/>
      <c r="U27" s="341">
        <f>AVERAGE(U28,U26)</f>
        <v>6.1624999999999996</v>
      </c>
      <c r="V27" s="340"/>
      <c r="W27" s="342"/>
      <c r="X27" s="341">
        <f>AVERAGE(X28,X26)</f>
        <v>7.1850000000000005</v>
      </c>
      <c r="Y27" s="147"/>
      <c r="Z27" s="342"/>
      <c r="AA27" s="340">
        <f t="shared" si="6"/>
        <v>8.2040000000000006</v>
      </c>
      <c r="AB27" s="147"/>
      <c r="AC27" s="342"/>
      <c r="AD27" s="341">
        <f>AVERAGE(AD28,AD26)</f>
        <v>9.222999999999999</v>
      </c>
      <c r="AE27" s="147"/>
      <c r="AG27" s="296">
        <v>40199</v>
      </c>
      <c r="AH27" s="297"/>
      <c r="AI27" s="297"/>
      <c r="AJ27" s="298"/>
      <c r="AK27" s="297">
        <f>'Debt M &amp; YTM'!F18</f>
        <v>7.92</v>
      </c>
      <c r="AL27" s="297">
        <f>'Debt M &amp; YTM'!G18</f>
        <v>4.57</v>
      </c>
      <c r="AM27" s="298"/>
      <c r="AN27" s="297">
        <f>'Debt M &amp; YTM'!I18</f>
        <v>15.14</v>
      </c>
      <c r="AO27" s="297">
        <f>'Debt M &amp; YTM'!J18</f>
        <v>5.14</v>
      </c>
      <c r="AP27" s="299"/>
      <c r="AQ27" s="297"/>
      <c r="AR27" s="297">
        <f>'Debt M &amp; YTM'!M18</f>
        <v>7.6449999999999996</v>
      </c>
      <c r="AS27" s="298"/>
      <c r="AT27" s="300"/>
      <c r="AU27" s="297">
        <f>'Debt M &amp; YTM'!N18</f>
        <v>9.5640000000000001</v>
      </c>
      <c r="AV27" s="298"/>
    </row>
    <row r="28" spans="1:48">
      <c r="A28" s="4">
        <v>40277</v>
      </c>
      <c r="B28" s="4">
        <f>'Bloom Yields live'!F25</f>
        <v>40277</v>
      </c>
      <c r="C28" s="147">
        <f>'Bloom Yields live'!G25</f>
        <v>3.1659999999999999</v>
      </c>
      <c r="D28" s="147"/>
      <c r="E28" s="106"/>
      <c r="F28" s="147">
        <f>'Bloom Yields live'!AR25</f>
        <v>4.2412000000000001</v>
      </c>
      <c r="G28" s="147"/>
      <c r="H28" s="108"/>
      <c r="I28" s="340">
        <f t="shared" si="0"/>
        <v>4.4206000000000003</v>
      </c>
      <c r="J28" s="147"/>
      <c r="K28" s="342"/>
      <c r="L28" s="297">
        <f t="shared" ref="L28:L64" si="8">VLOOKUP($A28,$AG$14:$AU$2324,L$2,FALSE)</f>
        <v>4.5999999999999996</v>
      </c>
      <c r="M28" s="147"/>
      <c r="N28" s="342"/>
      <c r="O28" s="340">
        <f t="shared" si="2"/>
        <v>4.8699999999999992</v>
      </c>
      <c r="P28" s="340"/>
      <c r="Q28" s="342"/>
      <c r="R28" s="147">
        <f t="shared" ref="R28:R64" si="9">VLOOKUP($A28,$AG$14:$AU$2324,R$2,FALSE)</f>
        <v>5.14</v>
      </c>
      <c r="S28" s="147"/>
      <c r="T28" s="342"/>
      <c r="U28" s="340">
        <f t="shared" si="4"/>
        <v>6.1485000000000003</v>
      </c>
      <c r="V28" s="340"/>
      <c r="W28" s="342"/>
      <c r="X28" s="297">
        <f t="shared" ref="X28:X64" si="10">VLOOKUP($A28,$AG$14:$AU$2324,X$2,FALSE)</f>
        <v>7.157</v>
      </c>
      <c r="Y28" s="147"/>
      <c r="Z28" s="342"/>
      <c r="AA28" s="340">
        <f t="shared" si="6"/>
        <v>8.0564999999999998</v>
      </c>
      <c r="AB28" s="147"/>
      <c r="AC28" s="342"/>
      <c r="AD28" s="297">
        <f t="shared" ref="AD28:AD64" si="11">VLOOKUP($A28,$AG$14:$AU$2324,AD$2,FALSE)</f>
        <v>8.9559999999999995</v>
      </c>
      <c r="AE28" s="147"/>
      <c r="AG28" s="296">
        <v>40200</v>
      </c>
      <c r="AH28" s="297"/>
      <c r="AI28" s="297"/>
      <c r="AJ28" s="298"/>
      <c r="AK28" s="297">
        <f>'Debt M &amp; YTM'!F19</f>
        <v>7.92</v>
      </c>
      <c r="AL28" s="297">
        <f>'Debt M &amp; YTM'!G19</f>
        <v>4.59</v>
      </c>
      <c r="AM28" s="298"/>
      <c r="AN28" s="297">
        <f>'Debt M &amp; YTM'!I19</f>
        <v>15.14</v>
      </c>
      <c r="AO28" s="297">
        <f>'Debt M &amp; YTM'!J19</f>
        <v>5.15</v>
      </c>
      <c r="AP28" s="299"/>
      <c r="AQ28" s="297"/>
      <c r="AR28" s="297">
        <f>'Debt M &amp; YTM'!M19</f>
        <v>7.7320000000000002</v>
      </c>
      <c r="AS28" s="298"/>
      <c r="AT28" s="300"/>
      <c r="AU28" s="297">
        <f>'Debt M &amp; YTM'!N19</f>
        <v>9.7100000000000009</v>
      </c>
      <c r="AV28" s="298"/>
    </row>
    <row r="29" spans="1:48">
      <c r="A29" s="4">
        <v>40284</v>
      </c>
      <c r="B29" s="4">
        <f>'Bloom Yields live'!F26</f>
        <v>40284</v>
      </c>
      <c r="C29" s="147">
        <f>'Bloom Yields live'!G26</f>
        <v>3.0840000000000001</v>
      </c>
      <c r="D29" s="147"/>
      <c r="E29" s="106"/>
      <c r="F29" s="147">
        <f>'Bloom Yields live'!AR26</f>
        <v>4.2290999999999999</v>
      </c>
      <c r="G29" s="147"/>
      <c r="H29" s="108"/>
      <c r="I29" s="340">
        <f t="shared" si="0"/>
        <v>4.3545499999999997</v>
      </c>
      <c r="J29" s="147"/>
      <c r="K29" s="342"/>
      <c r="L29" s="297">
        <f t="shared" si="8"/>
        <v>4.4800000000000004</v>
      </c>
      <c r="M29" s="147"/>
      <c r="N29" s="342"/>
      <c r="O29" s="340">
        <f t="shared" si="2"/>
        <v>4.7699999999999996</v>
      </c>
      <c r="P29" s="340"/>
      <c r="Q29" s="342"/>
      <c r="R29" s="147">
        <f t="shared" si="9"/>
        <v>5.0599999999999996</v>
      </c>
      <c r="S29" s="147"/>
      <c r="T29" s="342"/>
      <c r="U29" s="340">
        <f t="shared" si="4"/>
        <v>5.9740000000000002</v>
      </c>
      <c r="V29" s="340"/>
      <c r="W29" s="342"/>
      <c r="X29" s="297">
        <f t="shared" si="10"/>
        <v>6.8879999999999999</v>
      </c>
      <c r="Y29" s="147"/>
      <c r="Z29" s="342"/>
      <c r="AA29" s="340">
        <f t="shared" si="6"/>
        <v>7.734</v>
      </c>
      <c r="AB29" s="147"/>
      <c r="AC29" s="342"/>
      <c r="AD29" s="297">
        <f t="shared" si="11"/>
        <v>8.58</v>
      </c>
      <c r="AE29" s="147"/>
      <c r="AG29" s="296">
        <v>40203</v>
      </c>
      <c r="AH29" s="297"/>
      <c r="AI29" s="297"/>
      <c r="AJ29" s="298"/>
      <c r="AK29" s="297">
        <f>'Debt M &amp; YTM'!F20</f>
        <v>7.91</v>
      </c>
      <c r="AL29" s="297">
        <f>'Debt M &amp; YTM'!G20</f>
        <v>4.6100000000000003</v>
      </c>
      <c r="AM29" s="298"/>
      <c r="AN29" s="297">
        <f>'Debt M &amp; YTM'!I20</f>
        <v>15.13</v>
      </c>
      <c r="AO29" s="297">
        <f>'Debt M &amp; YTM'!J20</f>
        <v>5.16</v>
      </c>
      <c r="AP29" s="299"/>
      <c r="AQ29" s="297"/>
      <c r="AR29" s="297">
        <f>'Debt M &amp; YTM'!M20</f>
        <v>7.7279999999999998</v>
      </c>
      <c r="AS29" s="298"/>
      <c r="AT29" s="300"/>
      <c r="AU29" s="297">
        <f>'Debt M &amp; YTM'!N20</f>
        <v>9.7919999999999998</v>
      </c>
      <c r="AV29" s="298"/>
    </row>
    <row r="30" spans="1:48">
      <c r="A30" s="4">
        <v>40291</v>
      </c>
      <c r="B30" s="4">
        <f>'Bloom Yields live'!F27</f>
        <v>40291</v>
      </c>
      <c r="C30" s="147">
        <f>'Bloom Yields live'!G27</f>
        <v>3.0609999999999999</v>
      </c>
      <c r="D30" s="147"/>
      <c r="E30" s="106"/>
      <c r="F30" s="147">
        <f>'Bloom Yields live'!AR27</f>
        <v>4.1742999999999997</v>
      </c>
      <c r="G30" s="147"/>
      <c r="H30" s="108"/>
      <c r="I30" s="340">
        <f t="shared" si="0"/>
        <v>4.3271499999999996</v>
      </c>
      <c r="J30" s="147"/>
      <c r="K30" s="342"/>
      <c r="L30" s="297">
        <f t="shared" si="8"/>
        <v>4.4800000000000004</v>
      </c>
      <c r="M30" s="147"/>
      <c r="N30" s="342"/>
      <c r="O30" s="340">
        <f t="shared" si="2"/>
        <v>4.78</v>
      </c>
      <c r="P30" s="340"/>
      <c r="Q30" s="342"/>
      <c r="R30" s="147">
        <f t="shared" si="9"/>
        <v>5.08</v>
      </c>
      <c r="S30" s="147"/>
      <c r="T30" s="342"/>
      <c r="U30" s="340">
        <f t="shared" si="4"/>
        <v>5.9845000000000006</v>
      </c>
      <c r="V30" s="340"/>
      <c r="W30" s="342"/>
      <c r="X30" s="297">
        <f t="shared" si="10"/>
        <v>6.8890000000000002</v>
      </c>
      <c r="Y30" s="147"/>
      <c r="Z30" s="342"/>
      <c r="AA30" s="340">
        <f t="shared" si="6"/>
        <v>7.7955000000000005</v>
      </c>
      <c r="AB30" s="147"/>
      <c r="AC30" s="342"/>
      <c r="AD30" s="297">
        <f t="shared" si="11"/>
        <v>8.702</v>
      </c>
      <c r="AE30" s="147"/>
      <c r="AG30" s="296">
        <v>40204</v>
      </c>
      <c r="AH30" s="297"/>
      <c r="AI30" s="297"/>
      <c r="AJ30" s="298"/>
      <c r="AK30" s="297">
        <f>'Debt M &amp; YTM'!F21</f>
        <v>7.91</v>
      </c>
      <c r="AL30" s="297">
        <f>'Debt M &amp; YTM'!G21</f>
        <v>4.5999999999999996</v>
      </c>
      <c r="AM30" s="298"/>
      <c r="AN30" s="297">
        <f>'Debt M &amp; YTM'!I21</f>
        <v>15.13</v>
      </c>
      <c r="AO30" s="297">
        <f>'Debt M &amp; YTM'!J21</f>
        <v>5.15</v>
      </c>
      <c r="AP30" s="299"/>
      <c r="AQ30" s="297"/>
      <c r="AR30" s="297">
        <f>'Debt M &amp; YTM'!M21</f>
        <v>7.7539999999999996</v>
      </c>
      <c r="AS30" s="298"/>
      <c r="AT30" s="300"/>
      <c r="AU30" s="297">
        <f>'Debt M &amp; YTM'!N21</f>
        <v>9.8369999999999997</v>
      </c>
      <c r="AV30" s="298"/>
    </row>
    <row r="31" spans="1:48">
      <c r="A31" s="4">
        <v>40298</v>
      </c>
      <c r="B31" s="4">
        <f>'Bloom Yields live'!F28</f>
        <v>40298</v>
      </c>
      <c r="C31" s="147">
        <f>'Bloom Yields live'!G28</f>
        <v>3.0169999999999999</v>
      </c>
      <c r="D31" s="147"/>
      <c r="E31" s="106"/>
      <c r="F31" s="147">
        <f>'Bloom Yields live'!AR28</f>
        <v>4.0868000000000002</v>
      </c>
      <c r="G31" s="147"/>
      <c r="H31" s="108"/>
      <c r="I31" s="340">
        <f t="shared" si="0"/>
        <v>4.2683999999999997</v>
      </c>
      <c r="J31" s="147"/>
      <c r="K31" s="342"/>
      <c r="L31" s="297">
        <f t="shared" si="8"/>
        <v>4.45</v>
      </c>
      <c r="M31" s="147"/>
      <c r="N31" s="342"/>
      <c r="O31" s="340">
        <f t="shared" si="2"/>
        <v>4.76</v>
      </c>
      <c r="P31" s="340"/>
      <c r="Q31" s="342"/>
      <c r="R31" s="147">
        <f t="shared" si="9"/>
        <v>5.07</v>
      </c>
      <c r="S31" s="147"/>
      <c r="T31" s="342"/>
      <c r="U31" s="340">
        <f t="shared" si="4"/>
        <v>6.1020000000000003</v>
      </c>
      <c r="V31" s="340"/>
      <c r="W31" s="342"/>
      <c r="X31" s="297">
        <f t="shared" si="10"/>
        <v>7.1340000000000003</v>
      </c>
      <c r="Y31" s="147"/>
      <c r="Z31" s="342"/>
      <c r="AA31" s="340">
        <f t="shared" si="6"/>
        <v>8.0109999999999992</v>
      </c>
      <c r="AB31" s="147"/>
      <c r="AC31" s="342"/>
      <c r="AD31" s="297">
        <f t="shared" si="11"/>
        <v>8.8879999999999999</v>
      </c>
      <c r="AE31" s="147"/>
      <c r="AG31" s="296">
        <v>40205</v>
      </c>
      <c r="AH31" s="297"/>
      <c r="AI31" s="297"/>
      <c r="AJ31" s="298"/>
      <c r="AK31" s="297">
        <f>'Debt M &amp; YTM'!F22</f>
        <v>7.9</v>
      </c>
      <c r="AL31" s="297">
        <f>'Debt M &amp; YTM'!G22</f>
        <v>4.5999999999999996</v>
      </c>
      <c r="AM31" s="298"/>
      <c r="AN31" s="297">
        <f>'Debt M &amp; YTM'!I22</f>
        <v>15.13</v>
      </c>
      <c r="AO31" s="297">
        <f>'Debt M &amp; YTM'!J22</f>
        <v>5.14</v>
      </c>
      <c r="AP31" s="299"/>
      <c r="AQ31" s="297"/>
      <c r="AR31" s="297">
        <f>'Debt M &amp; YTM'!M22</f>
        <v>7.7590000000000003</v>
      </c>
      <c r="AS31" s="298"/>
      <c r="AT31" s="300"/>
      <c r="AU31" s="297">
        <f>'Debt M &amp; YTM'!N22</f>
        <v>9.86</v>
      </c>
      <c r="AV31" s="298"/>
    </row>
    <row r="32" spans="1:48">
      <c r="A32" s="4">
        <v>40305</v>
      </c>
      <c r="B32" s="4">
        <f>'Bloom Yields live'!F29</f>
        <v>40305</v>
      </c>
      <c r="C32" s="147">
        <f>'Bloom Yields live'!G29</f>
        <v>2.7970000000000002</v>
      </c>
      <c r="D32" s="147"/>
      <c r="E32" s="106"/>
      <c r="F32" s="147">
        <f>'Bloom Yields live'!AR29</f>
        <v>3.8590999999999998</v>
      </c>
      <c r="G32" s="147"/>
      <c r="H32" s="108"/>
      <c r="I32" s="340">
        <f t="shared" si="0"/>
        <v>4.1895499999999997</v>
      </c>
      <c r="J32" s="147"/>
      <c r="K32" s="342"/>
      <c r="L32" s="297">
        <f t="shared" si="8"/>
        <v>4.5199999999999996</v>
      </c>
      <c r="M32" s="147"/>
      <c r="N32" s="342"/>
      <c r="O32" s="340">
        <f t="shared" si="2"/>
        <v>4.8449999999999998</v>
      </c>
      <c r="P32" s="340"/>
      <c r="Q32" s="342"/>
      <c r="R32" s="147">
        <f t="shared" si="9"/>
        <v>5.17</v>
      </c>
      <c r="S32" s="147"/>
      <c r="T32" s="342"/>
      <c r="U32" s="340">
        <f t="shared" si="4"/>
        <v>6.6180000000000003</v>
      </c>
      <c r="V32" s="340"/>
      <c r="W32" s="342"/>
      <c r="X32" s="297">
        <f t="shared" si="10"/>
        <v>8.0660000000000007</v>
      </c>
      <c r="Y32" s="147"/>
      <c r="Z32" s="342"/>
      <c r="AA32" s="340">
        <f t="shared" si="6"/>
        <v>9.1035000000000004</v>
      </c>
      <c r="AB32" s="147"/>
      <c r="AC32" s="342"/>
      <c r="AD32" s="297">
        <f t="shared" si="11"/>
        <v>10.141</v>
      </c>
      <c r="AE32" s="147"/>
      <c r="AG32" s="296">
        <v>40206</v>
      </c>
      <c r="AH32" s="297"/>
      <c r="AI32" s="297"/>
      <c r="AJ32" s="298"/>
      <c r="AK32" s="297">
        <f>'Debt M &amp; YTM'!F23</f>
        <v>7.9</v>
      </c>
      <c r="AL32" s="297">
        <f>'Debt M &amp; YTM'!G23</f>
        <v>4.6100000000000003</v>
      </c>
      <c r="AM32" s="298"/>
      <c r="AN32" s="297">
        <f>'Debt M &amp; YTM'!I23</f>
        <v>15.12</v>
      </c>
      <c r="AO32" s="297">
        <f>'Debt M &amp; YTM'!J23</f>
        <v>5.15</v>
      </c>
      <c r="AP32" s="299"/>
      <c r="AQ32" s="297"/>
      <c r="AR32" s="297">
        <f>'Debt M &amp; YTM'!M23</f>
        <v>7.7720000000000002</v>
      </c>
      <c r="AS32" s="298"/>
      <c r="AT32" s="300"/>
      <c r="AU32" s="297">
        <f>'Debt M &amp; YTM'!N23</f>
        <v>9.8130000000000006</v>
      </c>
      <c r="AV32" s="298"/>
    </row>
    <row r="33" spans="1:48">
      <c r="A33" s="4">
        <v>40312</v>
      </c>
      <c r="B33" s="4">
        <f>'Bloom Yields live'!F30</f>
        <v>40312</v>
      </c>
      <c r="C33" s="147">
        <f>'Bloom Yields live'!G30</f>
        <v>2.86</v>
      </c>
      <c r="D33" s="147"/>
      <c r="E33" s="106"/>
      <c r="F33" s="147">
        <f>'Bloom Yields live'!AR30</f>
        <v>3.9619999999999997</v>
      </c>
      <c r="G33" s="147"/>
      <c r="H33" s="108"/>
      <c r="I33" s="340">
        <f t="shared" si="0"/>
        <v>4.2059999999999995</v>
      </c>
      <c r="J33" s="147"/>
      <c r="K33" s="342"/>
      <c r="L33" s="297">
        <f t="shared" si="8"/>
        <v>4.45</v>
      </c>
      <c r="M33" s="147"/>
      <c r="N33" s="342"/>
      <c r="O33" s="340">
        <f t="shared" si="2"/>
        <v>4.7549999999999999</v>
      </c>
      <c r="P33" s="340"/>
      <c r="Q33" s="342"/>
      <c r="R33" s="147">
        <f t="shared" si="9"/>
        <v>5.0599999999999996</v>
      </c>
      <c r="S33" s="147"/>
      <c r="T33" s="342"/>
      <c r="U33" s="340">
        <f t="shared" si="4"/>
        <v>6.3209999999999997</v>
      </c>
      <c r="V33" s="340"/>
      <c r="W33" s="342"/>
      <c r="X33" s="297">
        <f t="shared" si="10"/>
        <v>7.5819999999999999</v>
      </c>
      <c r="Y33" s="147"/>
      <c r="Z33" s="342"/>
      <c r="AA33" s="340">
        <f t="shared" si="6"/>
        <v>8.6274999999999995</v>
      </c>
      <c r="AB33" s="147"/>
      <c r="AC33" s="342"/>
      <c r="AD33" s="297">
        <f t="shared" si="11"/>
        <v>9.673</v>
      </c>
      <c r="AE33" s="147"/>
      <c r="AG33" s="296">
        <v>40207</v>
      </c>
      <c r="AH33" s="297"/>
      <c r="AI33" s="297"/>
      <c r="AJ33" s="298"/>
      <c r="AK33" s="297">
        <f>'Debt M &amp; YTM'!F24</f>
        <v>7.9</v>
      </c>
      <c r="AL33" s="297">
        <f>'Debt M &amp; YTM'!G24</f>
        <v>4.62</v>
      </c>
      <c r="AM33" s="298"/>
      <c r="AN33" s="297">
        <f>'Debt M &amp; YTM'!I24</f>
        <v>15.12</v>
      </c>
      <c r="AO33" s="297">
        <f>'Debt M &amp; YTM'!J24</f>
        <v>5.16</v>
      </c>
      <c r="AP33" s="299"/>
      <c r="AQ33" s="297"/>
      <c r="AR33" s="297">
        <f>'Debt M &amp; YTM'!M24</f>
        <v>7.798</v>
      </c>
      <c r="AS33" s="298"/>
      <c r="AT33" s="300"/>
      <c r="AU33" s="297">
        <f>'Debt M &amp; YTM'!N24</f>
        <v>9.8350000000000009</v>
      </c>
      <c r="AV33" s="298"/>
    </row>
    <row r="34" spans="1:48">
      <c r="A34" s="4">
        <v>40319</v>
      </c>
      <c r="B34" s="4">
        <f>'Bloom Yields live'!F31</f>
        <v>40319</v>
      </c>
      <c r="C34" s="147">
        <f>'Bloom Yields live'!G31</f>
        <v>2.6659999999999999</v>
      </c>
      <c r="D34" s="147"/>
      <c r="E34" s="106"/>
      <c r="F34" s="147">
        <f>'Bloom Yields live'!AR31</f>
        <v>3.8653</v>
      </c>
      <c r="G34" s="147"/>
      <c r="H34" s="108"/>
      <c r="I34" s="340">
        <f t="shared" si="0"/>
        <v>4.2226499999999998</v>
      </c>
      <c r="J34" s="147"/>
      <c r="K34" s="342"/>
      <c r="L34" s="297">
        <f t="shared" si="8"/>
        <v>4.58</v>
      </c>
      <c r="M34" s="147"/>
      <c r="N34" s="342"/>
      <c r="O34" s="340">
        <f t="shared" si="2"/>
        <v>4.8499999999999996</v>
      </c>
      <c r="P34" s="340"/>
      <c r="Q34" s="342"/>
      <c r="R34" s="147">
        <f t="shared" si="9"/>
        <v>5.12</v>
      </c>
      <c r="S34" s="147"/>
      <c r="T34" s="342"/>
      <c r="U34" s="340">
        <f t="shared" si="4"/>
        <v>6.7334999999999994</v>
      </c>
      <c r="V34" s="340"/>
      <c r="W34" s="342"/>
      <c r="X34" s="297">
        <f t="shared" si="10"/>
        <v>8.3469999999999995</v>
      </c>
      <c r="Y34" s="147"/>
      <c r="Z34" s="342"/>
      <c r="AA34" s="340">
        <f t="shared" si="6"/>
        <v>9.51</v>
      </c>
      <c r="AB34" s="147"/>
      <c r="AC34" s="342"/>
      <c r="AD34" s="297">
        <f t="shared" si="11"/>
        <v>10.673</v>
      </c>
      <c r="AE34" s="147"/>
      <c r="AG34" s="296">
        <v>40209</v>
      </c>
      <c r="AH34" s="297"/>
      <c r="AI34" s="297"/>
      <c r="AJ34" s="298"/>
      <c r="AK34" s="297">
        <f>'Debt M &amp; YTM'!F25</f>
        <v>7.89</v>
      </c>
      <c r="AL34" s="297">
        <f>'Debt M &amp; YTM'!G25</f>
        <v>4.6100000000000003</v>
      </c>
      <c r="AM34" s="298"/>
      <c r="AN34" s="297">
        <f>'Debt M &amp; YTM'!I25</f>
        <v>15.12</v>
      </c>
      <c r="AO34" s="297">
        <f>'Debt M &amp; YTM'!J25</f>
        <v>5.16</v>
      </c>
      <c r="AP34" s="299"/>
      <c r="AQ34" s="297"/>
      <c r="AR34" s="297">
        <f>'Debt M &amp; YTM'!M25</f>
        <v>0</v>
      </c>
      <c r="AS34" s="298"/>
      <c r="AT34" s="300"/>
      <c r="AU34" s="297">
        <f>'Debt M &amp; YTM'!N25</f>
        <v>0</v>
      </c>
      <c r="AV34" s="298"/>
    </row>
    <row r="35" spans="1:48">
      <c r="A35" s="4">
        <v>40326</v>
      </c>
      <c r="B35" s="4">
        <f>'Bloom Yields live'!F32</f>
        <v>40326</v>
      </c>
      <c r="C35" s="147">
        <f>'Bloom Yields live'!G32</f>
        <v>2.6819999999999999</v>
      </c>
      <c r="D35" s="147"/>
      <c r="E35" s="106"/>
      <c r="F35" s="147">
        <f>'Bloom Yields live'!AR32</f>
        <v>3.8275999999999999</v>
      </c>
      <c r="G35" s="147"/>
      <c r="H35" s="108"/>
      <c r="I35" s="340">
        <f t="shared" si="0"/>
        <v>4.2237999999999998</v>
      </c>
      <c r="J35" s="147"/>
      <c r="K35" s="342"/>
      <c r="L35" s="297">
        <f t="shared" si="8"/>
        <v>4.62</v>
      </c>
      <c r="M35" s="147"/>
      <c r="N35" s="342"/>
      <c r="O35" s="340">
        <f t="shared" si="2"/>
        <v>4.915</v>
      </c>
      <c r="P35" s="340"/>
      <c r="Q35" s="342"/>
      <c r="R35" s="147">
        <f t="shared" si="9"/>
        <v>5.21</v>
      </c>
      <c r="S35" s="147"/>
      <c r="T35" s="342"/>
      <c r="U35" s="340">
        <f t="shared" si="4"/>
        <v>6.7415000000000003</v>
      </c>
      <c r="V35" s="340"/>
      <c r="W35" s="342"/>
      <c r="X35" s="297">
        <f t="shared" si="10"/>
        <v>8.2729999999999997</v>
      </c>
      <c r="Y35" s="147"/>
      <c r="Z35" s="342"/>
      <c r="AA35" s="340">
        <f t="shared" si="6"/>
        <v>9.3454999999999995</v>
      </c>
      <c r="AB35" s="147"/>
      <c r="AC35" s="342"/>
      <c r="AD35" s="297">
        <f t="shared" si="11"/>
        <v>10.417999999999999</v>
      </c>
      <c r="AE35" s="147"/>
      <c r="AG35" s="296">
        <v>40210</v>
      </c>
      <c r="AH35" s="297"/>
      <c r="AI35" s="297"/>
      <c r="AJ35" s="298"/>
      <c r="AK35" s="297">
        <f>'Debt M &amp; YTM'!F26</f>
        <v>8.16</v>
      </c>
      <c r="AL35" s="297">
        <f>'Debt M &amp; YTM'!G26</f>
        <v>4.68</v>
      </c>
      <c r="AM35" s="298"/>
      <c r="AN35" s="297">
        <f>'Debt M &amp; YTM'!I26</f>
        <v>15.11</v>
      </c>
      <c r="AO35" s="297">
        <f>'Debt M &amp; YTM'!J26</f>
        <v>5.15</v>
      </c>
      <c r="AP35" s="299"/>
      <c r="AQ35" s="297"/>
      <c r="AR35" s="297">
        <f>'Debt M &amp; YTM'!M26</f>
        <v>7.7610000000000001</v>
      </c>
      <c r="AS35" s="298"/>
      <c r="AT35" s="300"/>
      <c r="AU35" s="297">
        <f>'Debt M &amp; YTM'!N26</f>
        <v>9.8989999999999991</v>
      </c>
      <c r="AV35" s="298"/>
    </row>
    <row r="36" spans="1:48">
      <c r="A36" s="4">
        <v>40333</v>
      </c>
      <c r="B36" s="4">
        <f>'Bloom Yields live'!F33</f>
        <v>40333</v>
      </c>
      <c r="C36" s="147">
        <f>'Bloom Yields live'!G33</f>
        <v>2.5840000000000001</v>
      </c>
      <c r="D36" s="147"/>
      <c r="E36" s="106"/>
      <c r="F36" s="147">
        <f>'Bloom Yields live'!AR33</f>
        <v>3.7335000000000003</v>
      </c>
      <c r="G36" s="147"/>
      <c r="H36" s="108"/>
      <c r="I36" s="340">
        <f t="shared" si="0"/>
        <v>4.1217500000000005</v>
      </c>
      <c r="J36" s="147"/>
      <c r="K36" s="342"/>
      <c r="L36" s="297">
        <f t="shared" si="8"/>
        <v>4.51</v>
      </c>
      <c r="M36" s="147"/>
      <c r="N36" s="342"/>
      <c r="O36" s="340">
        <f t="shared" si="2"/>
        <v>4.8100000000000005</v>
      </c>
      <c r="P36" s="340"/>
      <c r="Q36" s="342"/>
      <c r="R36" s="147">
        <f t="shared" si="9"/>
        <v>5.1100000000000003</v>
      </c>
      <c r="S36" s="147"/>
      <c r="T36" s="342"/>
      <c r="U36" s="340">
        <f t="shared" si="4"/>
        <v>6.7855000000000008</v>
      </c>
      <c r="V36" s="340"/>
      <c r="W36" s="342"/>
      <c r="X36" s="297">
        <f t="shared" si="10"/>
        <v>8.4610000000000003</v>
      </c>
      <c r="Y36" s="147"/>
      <c r="Z36" s="342"/>
      <c r="AA36" s="340">
        <f t="shared" si="6"/>
        <v>9.5739999999999998</v>
      </c>
      <c r="AB36" s="147"/>
      <c r="AC36" s="342"/>
      <c r="AD36" s="297">
        <f t="shared" si="11"/>
        <v>10.686999999999999</v>
      </c>
      <c r="AE36" s="147"/>
      <c r="AG36" s="296">
        <v>40211</v>
      </c>
      <c r="AH36" s="297"/>
      <c r="AI36" s="297"/>
      <c r="AJ36" s="298"/>
      <c r="AK36" s="297">
        <f>'Debt M &amp; YTM'!F27</f>
        <v>8.16</v>
      </c>
      <c r="AL36" s="297">
        <f>'Debt M &amp; YTM'!G27</f>
        <v>4.68</v>
      </c>
      <c r="AM36" s="298"/>
      <c r="AN36" s="297">
        <f>'Debt M &amp; YTM'!I27</f>
        <v>15.11</v>
      </c>
      <c r="AO36" s="297">
        <f>'Debt M &amp; YTM'!J27</f>
        <v>5.16</v>
      </c>
      <c r="AP36" s="299"/>
      <c r="AQ36" s="297"/>
      <c r="AR36" s="297">
        <f>'Debt M &amp; YTM'!M27</f>
        <v>7.73</v>
      </c>
      <c r="AS36" s="298"/>
      <c r="AT36" s="300"/>
      <c r="AU36" s="297">
        <f>'Debt M &amp; YTM'!N27</f>
        <v>9.8510000000000009</v>
      </c>
      <c r="AV36" s="298"/>
    </row>
    <row r="37" spans="1:48">
      <c r="A37" s="4">
        <v>40340</v>
      </c>
      <c r="B37" s="4">
        <f>'Bloom Yields live'!F34</f>
        <v>40340</v>
      </c>
      <c r="C37" s="147">
        <f>'Bloom Yields live'!G34</f>
        <v>2.5659999999999998</v>
      </c>
      <c r="D37" s="147"/>
      <c r="E37" s="106"/>
      <c r="F37" s="147">
        <f>'Bloom Yields live'!AR34</f>
        <v>3.7391999999999999</v>
      </c>
      <c r="G37" s="147"/>
      <c r="H37" s="108"/>
      <c r="I37" s="340">
        <f t="shared" si="0"/>
        <v>4.1295999999999999</v>
      </c>
      <c r="J37" s="147"/>
      <c r="K37" s="342"/>
      <c r="L37" s="297">
        <f t="shared" si="8"/>
        <v>4.5199999999999996</v>
      </c>
      <c r="M37" s="147"/>
      <c r="N37" s="342"/>
      <c r="O37" s="340">
        <f t="shared" si="2"/>
        <v>4.83</v>
      </c>
      <c r="P37" s="340"/>
      <c r="Q37" s="342"/>
      <c r="R37" s="147">
        <f t="shared" si="9"/>
        <v>5.14</v>
      </c>
      <c r="S37" s="147"/>
      <c r="T37" s="342"/>
      <c r="U37" s="340">
        <f t="shared" si="4"/>
        <v>6.9305000000000003</v>
      </c>
      <c r="V37" s="340"/>
      <c r="W37" s="342"/>
      <c r="X37" s="297">
        <f t="shared" si="10"/>
        <v>8.7210000000000001</v>
      </c>
      <c r="Y37" s="147"/>
      <c r="Z37" s="342"/>
      <c r="AA37" s="340">
        <f t="shared" si="6"/>
        <v>9.907</v>
      </c>
      <c r="AB37" s="147"/>
      <c r="AC37" s="342"/>
      <c r="AD37" s="297">
        <f t="shared" si="11"/>
        <v>11.093</v>
      </c>
      <c r="AE37" s="147"/>
      <c r="AG37" s="296">
        <v>40212</v>
      </c>
      <c r="AH37" s="297"/>
      <c r="AI37" s="297"/>
      <c r="AJ37" s="298"/>
      <c r="AK37" s="297">
        <f>'Debt M &amp; YTM'!F28</f>
        <v>8.16</v>
      </c>
      <c r="AL37" s="297">
        <f>'Debt M &amp; YTM'!G28</f>
        <v>4.7</v>
      </c>
      <c r="AM37" s="298"/>
      <c r="AN37" s="297">
        <f>'Debt M &amp; YTM'!I28</f>
        <v>15.11</v>
      </c>
      <c r="AO37" s="297">
        <f>'Debt M &amp; YTM'!J28</f>
        <v>5.17</v>
      </c>
      <c r="AP37" s="299"/>
      <c r="AQ37" s="297"/>
      <c r="AR37" s="297">
        <f>'Debt M &amp; YTM'!M28</f>
        <v>7.7069999999999999</v>
      </c>
      <c r="AS37" s="298"/>
      <c r="AT37" s="300"/>
      <c r="AU37" s="297">
        <f>'Debt M &amp; YTM'!N28</f>
        <v>9.76</v>
      </c>
      <c r="AV37" s="298"/>
    </row>
    <row r="38" spans="1:48">
      <c r="A38" s="4">
        <v>40347</v>
      </c>
      <c r="B38" s="4">
        <f>'Bloom Yields live'!F35</f>
        <v>40347</v>
      </c>
      <c r="C38" s="147">
        <f>'Bloom Yields live'!G35</f>
        <v>2.7290000000000001</v>
      </c>
      <c r="D38" s="147"/>
      <c r="E38" s="106"/>
      <c r="F38" s="147">
        <f>'Bloom Yields live'!AR35</f>
        <v>3.8681999999999999</v>
      </c>
      <c r="G38" s="147"/>
      <c r="H38" s="108"/>
      <c r="I38" s="340">
        <f t="shared" si="0"/>
        <v>4.2391000000000005</v>
      </c>
      <c r="J38" s="147"/>
      <c r="K38" s="342"/>
      <c r="L38" s="297">
        <f t="shared" si="8"/>
        <v>4.6100000000000003</v>
      </c>
      <c r="M38" s="147"/>
      <c r="N38" s="342"/>
      <c r="O38" s="340">
        <f t="shared" si="2"/>
        <v>4.93</v>
      </c>
      <c r="P38" s="340"/>
      <c r="Q38" s="342"/>
      <c r="R38" s="147">
        <f t="shared" si="9"/>
        <v>5.25</v>
      </c>
      <c r="S38" s="147"/>
      <c r="T38" s="342"/>
      <c r="U38" s="340">
        <f t="shared" si="4"/>
        <v>6.8650000000000002</v>
      </c>
      <c r="V38" s="340"/>
      <c r="W38" s="342"/>
      <c r="X38" s="297">
        <f t="shared" si="10"/>
        <v>8.48</v>
      </c>
      <c r="Y38" s="147"/>
      <c r="Z38" s="342"/>
      <c r="AA38" s="340">
        <f t="shared" si="6"/>
        <v>9.4774999999999991</v>
      </c>
      <c r="AB38" s="147"/>
      <c r="AC38" s="342"/>
      <c r="AD38" s="297">
        <f t="shared" si="11"/>
        <v>10.475</v>
      </c>
      <c r="AE38" s="147"/>
      <c r="AG38" s="296">
        <v>40213</v>
      </c>
      <c r="AH38" s="297"/>
      <c r="AI38" s="297"/>
      <c r="AJ38" s="298"/>
      <c r="AK38" s="297">
        <f>'Debt M &amp; YTM'!F29</f>
        <v>8.15</v>
      </c>
      <c r="AL38" s="297">
        <f>'Debt M &amp; YTM'!G29</f>
        <v>4.68</v>
      </c>
      <c r="AM38" s="298"/>
      <c r="AN38" s="297">
        <f>'Debt M &amp; YTM'!I29</f>
        <v>15.1</v>
      </c>
      <c r="AO38" s="297">
        <f>'Debt M &amp; YTM'!J29</f>
        <v>5.15</v>
      </c>
      <c r="AP38" s="299"/>
      <c r="AQ38" s="297"/>
      <c r="AR38" s="297">
        <f>'Debt M &amp; YTM'!M29</f>
        <v>7.702</v>
      </c>
      <c r="AS38" s="298"/>
      <c r="AT38" s="300"/>
      <c r="AU38" s="297">
        <f>'Debt M &amp; YTM'!N29</f>
        <v>9.7690000000000001</v>
      </c>
      <c r="AV38" s="298"/>
    </row>
    <row r="39" spans="1:48">
      <c r="A39" s="4">
        <v>40354</v>
      </c>
      <c r="B39" s="4">
        <f>'Bloom Yields live'!F36</f>
        <v>40354</v>
      </c>
      <c r="C39" s="147">
        <f>'Bloom Yields live'!G36</f>
        <v>2.6109999999999998</v>
      </c>
      <c r="D39" s="147"/>
      <c r="E39" s="106"/>
      <c r="F39" s="147">
        <f>'Bloom Yields live'!AR36</f>
        <v>3.8319000000000001</v>
      </c>
      <c r="G39" s="147"/>
      <c r="H39" s="108"/>
      <c r="I39" s="340">
        <f t="shared" si="0"/>
        <v>4.1559500000000007</v>
      </c>
      <c r="J39" s="147"/>
      <c r="K39" s="342"/>
      <c r="L39" s="297">
        <f t="shared" si="8"/>
        <v>4.4800000000000004</v>
      </c>
      <c r="M39" s="147"/>
      <c r="N39" s="342"/>
      <c r="O39" s="340">
        <f t="shared" si="2"/>
        <v>4.8049999999999997</v>
      </c>
      <c r="P39" s="340"/>
      <c r="Q39" s="342"/>
      <c r="R39" s="147">
        <f t="shared" si="9"/>
        <v>5.13</v>
      </c>
      <c r="S39" s="147"/>
      <c r="T39" s="342"/>
      <c r="U39" s="340">
        <f t="shared" si="4"/>
        <v>6.7620000000000005</v>
      </c>
      <c r="V39" s="340"/>
      <c r="W39" s="342"/>
      <c r="X39" s="297">
        <f t="shared" si="10"/>
        <v>8.3940000000000001</v>
      </c>
      <c r="Y39" s="147"/>
      <c r="Z39" s="342"/>
      <c r="AA39" s="340">
        <f t="shared" si="6"/>
        <v>9.4280000000000008</v>
      </c>
      <c r="AB39" s="147"/>
      <c r="AC39" s="342"/>
      <c r="AD39" s="297">
        <f t="shared" si="11"/>
        <v>10.462</v>
      </c>
      <c r="AE39" s="147"/>
      <c r="AG39" s="296">
        <v>40214</v>
      </c>
      <c r="AH39" s="297"/>
      <c r="AI39" s="297"/>
      <c r="AJ39" s="298"/>
      <c r="AK39" s="297">
        <f>'Debt M &amp; YTM'!F30</f>
        <v>8.15</v>
      </c>
      <c r="AL39" s="297">
        <f>'Debt M &amp; YTM'!G30</f>
        <v>4.68</v>
      </c>
      <c r="AM39" s="298"/>
      <c r="AN39" s="297">
        <f>'Debt M &amp; YTM'!I30</f>
        <v>15.1</v>
      </c>
      <c r="AO39" s="297">
        <f>'Debt M &amp; YTM'!J30</f>
        <v>5.13</v>
      </c>
      <c r="AP39" s="299"/>
      <c r="AQ39" s="297"/>
      <c r="AR39" s="297">
        <f>'Debt M &amp; YTM'!M30</f>
        <v>7.8230000000000004</v>
      </c>
      <c r="AS39" s="298"/>
      <c r="AT39" s="300"/>
      <c r="AU39" s="297">
        <f>'Debt M &amp; YTM'!N30</f>
        <v>9.9309999999999992</v>
      </c>
      <c r="AV39" s="298"/>
    </row>
    <row r="40" spans="1:48">
      <c r="A40" s="4">
        <v>40361</v>
      </c>
      <c r="B40" s="4">
        <f>'Bloom Yields live'!F37</f>
        <v>40361</v>
      </c>
      <c r="C40" s="147">
        <f>'Bloom Yields live'!G37</f>
        <v>2.5830000000000002</v>
      </c>
      <c r="D40" s="147"/>
      <c r="E40" s="106"/>
      <c r="F40" s="147">
        <f>'Bloom Yields live'!AR37</f>
        <v>3.8203</v>
      </c>
      <c r="G40" s="147"/>
      <c r="H40" s="108"/>
      <c r="I40" s="340">
        <f t="shared" si="0"/>
        <v>4.1351500000000003</v>
      </c>
      <c r="J40" s="147"/>
      <c r="K40" s="342"/>
      <c r="L40" s="297">
        <f t="shared" si="8"/>
        <v>4.45</v>
      </c>
      <c r="M40" s="147"/>
      <c r="N40" s="342"/>
      <c r="O40" s="340">
        <f t="shared" si="2"/>
        <v>4.75</v>
      </c>
      <c r="P40" s="340"/>
      <c r="Q40" s="342"/>
      <c r="R40" s="147">
        <f t="shared" si="9"/>
        <v>5.05</v>
      </c>
      <c r="S40" s="147"/>
      <c r="T40" s="342"/>
      <c r="U40" s="340">
        <f t="shared" si="4"/>
        <v>6.6530000000000005</v>
      </c>
      <c r="V40" s="340"/>
      <c r="W40" s="342"/>
      <c r="X40" s="297">
        <f t="shared" si="10"/>
        <v>8.2560000000000002</v>
      </c>
      <c r="Y40" s="147"/>
      <c r="Z40" s="342"/>
      <c r="AA40" s="340">
        <f t="shared" si="6"/>
        <v>9.4260000000000002</v>
      </c>
      <c r="AB40" s="147"/>
      <c r="AC40" s="342"/>
      <c r="AD40" s="297">
        <f t="shared" si="11"/>
        <v>10.596</v>
      </c>
      <c r="AE40" s="147"/>
      <c r="AG40" s="296">
        <v>40217</v>
      </c>
      <c r="AH40" s="297"/>
      <c r="AI40" s="297"/>
      <c r="AJ40" s="298"/>
      <c r="AK40" s="297">
        <f>'Debt M &amp; YTM'!F31</f>
        <v>8.14</v>
      </c>
      <c r="AL40" s="297">
        <f>'Debt M &amp; YTM'!G31</f>
        <v>4.72</v>
      </c>
      <c r="AM40" s="298"/>
      <c r="AN40" s="297">
        <f>'Debt M &amp; YTM'!I31</f>
        <v>15.09</v>
      </c>
      <c r="AO40" s="297">
        <f>'Debt M &amp; YTM'!J31</f>
        <v>5.16</v>
      </c>
      <c r="AP40" s="299"/>
      <c r="AQ40" s="297"/>
      <c r="AR40" s="297">
        <f>'Debt M &amp; YTM'!M31</f>
        <v>7.85</v>
      </c>
      <c r="AS40" s="298"/>
      <c r="AT40" s="300"/>
      <c r="AU40" s="297">
        <f>'Debt M &amp; YTM'!N31</f>
        <v>9.9480000000000004</v>
      </c>
      <c r="AV40" s="298"/>
    </row>
    <row r="41" spans="1:48">
      <c r="A41" s="4">
        <v>40368</v>
      </c>
      <c r="B41" s="4">
        <f>'Bloom Yields live'!F38</f>
        <v>40368</v>
      </c>
      <c r="C41" s="147">
        <f>'Bloom Yields live'!G38</f>
        <v>2.6339999999999999</v>
      </c>
      <c r="D41" s="147"/>
      <c r="E41" s="106"/>
      <c r="F41" s="147">
        <f>'Bloom Yields live'!AR38</f>
        <v>3.8559000000000001</v>
      </c>
      <c r="G41" s="147"/>
      <c r="H41" s="108"/>
      <c r="I41" s="340">
        <f t="shared" si="0"/>
        <v>4.1879499999999998</v>
      </c>
      <c r="J41" s="147"/>
      <c r="K41" s="342"/>
      <c r="L41" s="297">
        <f t="shared" si="8"/>
        <v>4.5199999999999996</v>
      </c>
      <c r="M41" s="147"/>
      <c r="N41" s="342"/>
      <c r="O41" s="340">
        <f t="shared" si="2"/>
        <v>4.83</v>
      </c>
      <c r="P41" s="340"/>
      <c r="Q41" s="342"/>
      <c r="R41" s="147">
        <f t="shared" si="9"/>
        <v>5.14</v>
      </c>
      <c r="S41" s="147"/>
      <c r="T41" s="342"/>
      <c r="U41" s="340">
        <f t="shared" si="4"/>
        <v>6.5864999999999991</v>
      </c>
      <c r="V41" s="340"/>
      <c r="W41" s="342"/>
      <c r="X41" s="297">
        <f t="shared" si="10"/>
        <v>8.0329999999999995</v>
      </c>
      <c r="Y41" s="147"/>
      <c r="Z41" s="342"/>
      <c r="AA41" s="340">
        <f t="shared" si="6"/>
        <v>9.1754999999999995</v>
      </c>
      <c r="AB41" s="147"/>
      <c r="AC41" s="342"/>
      <c r="AD41" s="297">
        <f t="shared" si="11"/>
        <v>10.318</v>
      </c>
      <c r="AE41" s="147"/>
      <c r="AG41" s="296">
        <v>40218</v>
      </c>
      <c r="AH41" s="297"/>
      <c r="AI41" s="297"/>
      <c r="AJ41" s="298"/>
      <c r="AK41" s="297">
        <f>'Debt M &amp; YTM'!F32</f>
        <v>8.14</v>
      </c>
      <c r="AL41" s="297">
        <f>'Debt M &amp; YTM'!G32</f>
        <v>4.74</v>
      </c>
      <c r="AM41" s="298"/>
      <c r="AN41" s="297">
        <f>'Debt M &amp; YTM'!I32</f>
        <v>15.09</v>
      </c>
      <c r="AO41" s="297">
        <f>'Debt M &amp; YTM'!J32</f>
        <v>5.2</v>
      </c>
      <c r="AP41" s="299"/>
      <c r="AQ41" s="297"/>
      <c r="AR41" s="297">
        <f>'Debt M &amp; YTM'!M32</f>
        <v>7.8780000000000001</v>
      </c>
      <c r="AS41" s="298"/>
      <c r="AT41" s="300"/>
      <c r="AU41" s="297">
        <f>'Debt M &amp; YTM'!N32</f>
        <v>10.042999999999999</v>
      </c>
      <c r="AV41" s="298"/>
    </row>
    <row r="42" spans="1:48">
      <c r="A42" s="4">
        <v>40375</v>
      </c>
      <c r="B42" s="4">
        <f>'Bloom Yields live'!F39</f>
        <v>40375</v>
      </c>
      <c r="C42" s="147">
        <f>'Bloom Yields live'!G39</f>
        <v>2.6059999999999999</v>
      </c>
      <c r="D42" s="147"/>
      <c r="E42" s="106"/>
      <c r="F42" s="147">
        <f>'Bloom Yields live'!AR39</f>
        <v>3.8460000000000001</v>
      </c>
      <c r="G42" s="147"/>
      <c r="H42" s="108"/>
      <c r="I42" s="340">
        <f t="shared" si="0"/>
        <v>4.1579999999999995</v>
      </c>
      <c r="J42" s="147"/>
      <c r="K42" s="342"/>
      <c r="L42" s="297">
        <f t="shared" si="8"/>
        <v>4.47</v>
      </c>
      <c r="M42" s="147"/>
      <c r="N42" s="342"/>
      <c r="O42" s="340">
        <f t="shared" si="2"/>
        <v>4.7949999999999999</v>
      </c>
      <c r="P42" s="340"/>
      <c r="Q42" s="342"/>
      <c r="R42" s="147">
        <f t="shared" si="9"/>
        <v>5.12</v>
      </c>
      <c r="S42" s="147"/>
      <c r="T42" s="342"/>
      <c r="U42" s="340">
        <f t="shared" si="4"/>
        <v>6.4734999999999996</v>
      </c>
      <c r="V42" s="340"/>
      <c r="W42" s="342"/>
      <c r="X42" s="297">
        <f t="shared" si="10"/>
        <v>7.827</v>
      </c>
      <c r="Y42" s="147"/>
      <c r="Z42" s="342"/>
      <c r="AA42" s="340">
        <f t="shared" si="6"/>
        <v>8.9320000000000004</v>
      </c>
      <c r="AB42" s="147"/>
      <c r="AC42" s="342"/>
      <c r="AD42" s="297">
        <f t="shared" si="11"/>
        <v>10.037000000000001</v>
      </c>
      <c r="AE42" s="147"/>
      <c r="AG42" s="296">
        <v>40219</v>
      </c>
      <c r="AH42" s="297"/>
      <c r="AI42" s="297"/>
      <c r="AJ42" s="298"/>
      <c r="AK42" s="297">
        <f>'Debt M &amp; YTM'!F33</f>
        <v>8.14</v>
      </c>
      <c r="AL42" s="297">
        <f>'Debt M &amp; YTM'!G33</f>
        <v>4.76</v>
      </c>
      <c r="AM42" s="298"/>
      <c r="AN42" s="297">
        <f>'Debt M &amp; YTM'!I33</f>
        <v>15.09</v>
      </c>
      <c r="AO42" s="297">
        <f>'Debt M &amp; YTM'!J33</f>
        <v>5.23</v>
      </c>
      <c r="AP42" s="299"/>
      <c r="AQ42" s="297"/>
      <c r="AR42" s="297">
        <f>'Debt M &amp; YTM'!M33</f>
        <v>7.8860000000000001</v>
      </c>
      <c r="AS42" s="298"/>
      <c r="AT42" s="300"/>
      <c r="AU42" s="297">
        <f>'Debt M &amp; YTM'!N33</f>
        <v>10.028</v>
      </c>
      <c r="AV42" s="298"/>
    </row>
    <row r="43" spans="1:48">
      <c r="A43" s="4">
        <v>40382</v>
      </c>
      <c r="B43" s="4">
        <f>'Bloom Yields live'!F40</f>
        <v>40382</v>
      </c>
      <c r="C43" s="147">
        <f>'Bloom Yields live'!G40</f>
        <v>2.706</v>
      </c>
      <c r="D43" s="147"/>
      <c r="E43" s="106"/>
      <c r="F43" s="147">
        <f>'Bloom Yields live'!AR40</f>
        <v>3.85</v>
      </c>
      <c r="G43" s="147"/>
      <c r="H43" s="108"/>
      <c r="I43" s="340">
        <f t="shared" si="0"/>
        <v>4.16</v>
      </c>
      <c r="J43" s="147"/>
      <c r="K43" s="342"/>
      <c r="L43" s="297">
        <f t="shared" si="8"/>
        <v>4.47</v>
      </c>
      <c r="M43" s="147"/>
      <c r="N43" s="342"/>
      <c r="O43" s="340">
        <f t="shared" si="2"/>
        <v>4.79</v>
      </c>
      <c r="P43" s="340"/>
      <c r="Q43" s="342"/>
      <c r="R43" s="147">
        <f t="shared" si="9"/>
        <v>5.1100000000000003</v>
      </c>
      <c r="S43" s="147"/>
      <c r="T43" s="342"/>
      <c r="U43" s="340">
        <f t="shared" si="4"/>
        <v>6.3825000000000003</v>
      </c>
      <c r="V43" s="340"/>
      <c r="W43" s="342"/>
      <c r="X43" s="297">
        <f t="shared" si="10"/>
        <v>7.6550000000000002</v>
      </c>
      <c r="Y43" s="147"/>
      <c r="Z43" s="342"/>
      <c r="AA43" s="340">
        <f t="shared" si="6"/>
        <v>8.7059999999999995</v>
      </c>
      <c r="AB43" s="147"/>
      <c r="AC43" s="342"/>
      <c r="AD43" s="297">
        <f t="shared" si="11"/>
        <v>9.7569999999999997</v>
      </c>
      <c r="AE43" s="147"/>
      <c r="AG43" s="296">
        <v>40220</v>
      </c>
      <c r="AH43" s="297"/>
      <c r="AI43" s="297"/>
      <c r="AJ43" s="298"/>
      <c r="AK43" s="297">
        <f>'Debt M &amp; YTM'!F34</f>
        <v>8.1300000000000008</v>
      </c>
      <c r="AL43" s="297">
        <f>'Debt M &amp; YTM'!G34</f>
        <v>4.78</v>
      </c>
      <c r="AM43" s="298"/>
      <c r="AN43" s="297">
        <f>'Debt M &amp; YTM'!I34</f>
        <v>15.09</v>
      </c>
      <c r="AO43" s="297">
        <f>'Debt M &amp; YTM'!J34</f>
        <v>5.26</v>
      </c>
      <c r="AP43" s="299"/>
      <c r="AQ43" s="297"/>
      <c r="AR43" s="297">
        <f>'Debt M &amp; YTM'!M34</f>
        <v>7.89</v>
      </c>
      <c r="AS43" s="298"/>
      <c r="AT43" s="300"/>
      <c r="AU43" s="297">
        <f>'Debt M &amp; YTM'!N34</f>
        <v>10.11</v>
      </c>
      <c r="AV43" s="298"/>
    </row>
    <row r="44" spans="1:48">
      <c r="A44" s="4">
        <v>40389</v>
      </c>
      <c r="B44" s="4">
        <f>'Bloom Yields live'!F41</f>
        <v>40389</v>
      </c>
      <c r="C44" s="147">
        <f>'Bloom Yields live'!G41</f>
        <v>2.669</v>
      </c>
      <c r="D44" s="147"/>
      <c r="E44" s="106"/>
      <c r="F44" s="147">
        <f>'Bloom Yields live'!AR41</f>
        <v>3.8121999999999998</v>
      </c>
      <c r="G44" s="147"/>
      <c r="H44" s="108"/>
      <c r="I44" s="340">
        <f t="shared" si="0"/>
        <v>4.0761000000000003</v>
      </c>
      <c r="J44" s="147"/>
      <c r="K44" s="342"/>
      <c r="L44" s="297">
        <f t="shared" si="8"/>
        <v>4.34</v>
      </c>
      <c r="M44" s="147"/>
      <c r="N44" s="342"/>
      <c r="O44" s="340">
        <f t="shared" si="2"/>
        <v>4.66</v>
      </c>
      <c r="P44" s="340"/>
      <c r="Q44" s="342"/>
      <c r="R44" s="147">
        <f t="shared" si="9"/>
        <v>4.9800000000000004</v>
      </c>
      <c r="S44" s="147"/>
      <c r="T44" s="342"/>
      <c r="U44" s="340">
        <f t="shared" si="4"/>
        <v>6.1575000000000006</v>
      </c>
      <c r="V44" s="340"/>
      <c r="W44" s="342"/>
      <c r="X44" s="297">
        <f t="shared" si="10"/>
        <v>7.335</v>
      </c>
      <c r="Y44" s="147"/>
      <c r="Z44" s="342"/>
      <c r="AA44" s="340">
        <f t="shared" si="6"/>
        <v>8.4135000000000009</v>
      </c>
      <c r="AB44" s="147"/>
      <c r="AC44" s="342"/>
      <c r="AD44" s="297">
        <f t="shared" si="11"/>
        <v>9.4920000000000009</v>
      </c>
      <c r="AE44" s="147"/>
      <c r="AG44" s="296">
        <v>40221</v>
      </c>
      <c r="AH44" s="297"/>
      <c r="AI44" s="297"/>
      <c r="AJ44" s="298"/>
      <c r="AK44" s="297">
        <f>'Debt M &amp; YTM'!F35</f>
        <v>8.1300000000000008</v>
      </c>
      <c r="AL44" s="297">
        <f>'Debt M &amp; YTM'!G35</f>
        <v>4.75</v>
      </c>
      <c r="AM44" s="298"/>
      <c r="AN44" s="297">
        <f>'Debt M &amp; YTM'!I35</f>
        <v>15.08</v>
      </c>
      <c r="AO44" s="297">
        <f>'Debt M &amp; YTM'!J35</f>
        <v>5.23</v>
      </c>
      <c r="AP44" s="299"/>
      <c r="AQ44" s="297"/>
      <c r="AR44" s="297">
        <f>'Debt M &amp; YTM'!M35</f>
        <v>8.0180000000000007</v>
      </c>
      <c r="AS44" s="298"/>
      <c r="AT44" s="300"/>
      <c r="AU44" s="297">
        <f>'Debt M &amp; YTM'!N35</f>
        <v>10.349</v>
      </c>
      <c r="AV44" s="298"/>
    </row>
    <row r="45" spans="1:48">
      <c r="A45" s="4">
        <v>40396</v>
      </c>
      <c r="B45" s="4">
        <f>'Bloom Yields live'!F42</f>
        <v>40396</v>
      </c>
      <c r="C45" s="147">
        <f>'Bloom Yields live'!G42</f>
        <v>2.5190000000000001</v>
      </c>
      <c r="D45" s="147"/>
      <c r="E45" s="106"/>
      <c r="F45" s="147">
        <f>'Bloom Yields live'!AR42</f>
        <v>3.6313</v>
      </c>
      <c r="G45" s="147"/>
      <c r="H45" s="108"/>
      <c r="I45" s="340">
        <f t="shared" si="0"/>
        <v>3.8956499999999998</v>
      </c>
      <c r="J45" s="147"/>
      <c r="K45" s="342"/>
      <c r="L45" s="297">
        <f t="shared" si="8"/>
        <v>4.16</v>
      </c>
      <c r="M45" s="147"/>
      <c r="N45" s="342"/>
      <c r="O45" s="340">
        <f t="shared" si="2"/>
        <v>4.4700000000000006</v>
      </c>
      <c r="P45" s="340"/>
      <c r="Q45" s="342"/>
      <c r="R45" s="147">
        <f t="shared" si="9"/>
        <v>4.78</v>
      </c>
      <c r="S45" s="147"/>
      <c r="T45" s="342"/>
      <c r="U45" s="340">
        <f t="shared" si="4"/>
        <v>5.9890000000000008</v>
      </c>
      <c r="V45" s="340"/>
      <c r="W45" s="342"/>
      <c r="X45" s="297">
        <f t="shared" si="10"/>
        <v>7.1980000000000004</v>
      </c>
      <c r="Y45" s="147"/>
      <c r="Z45" s="342"/>
      <c r="AA45" s="340">
        <f t="shared" si="6"/>
        <v>8.160499999999999</v>
      </c>
      <c r="AB45" s="147"/>
      <c r="AC45" s="342"/>
      <c r="AD45" s="297">
        <f t="shared" si="11"/>
        <v>9.1229999999999993</v>
      </c>
      <c r="AE45" s="147"/>
      <c r="AG45" s="296">
        <v>40224</v>
      </c>
      <c r="AH45" s="297"/>
      <c r="AI45" s="297"/>
      <c r="AJ45" s="298"/>
      <c r="AK45" s="297">
        <f>'Debt M &amp; YTM'!F36</f>
        <v>8.1199999999999992</v>
      </c>
      <c r="AL45" s="297">
        <f>'Debt M &amp; YTM'!G36</f>
        <v>4.76</v>
      </c>
      <c r="AM45" s="298"/>
      <c r="AN45" s="297">
        <f>'Debt M &amp; YTM'!I36</f>
        <v>15.07</v>
      </c>
      <c r="AO45" s="297">
        <f>'Debt M &amp; YTM'!J36</f>
        <v>5.25</v>
      </c>
      <c r="AP45" s="299"/>
      <c r="AQ45" s="297"/>
      <c r="AR45" s="297">
        <f>'Debt M &amp; YTM'!M36</f>
        <v>8.0670000000000002</v>
      </c>
      <c r="AS45" s="298"/>
      <c r="AT45" s="300"/>
      <c r="AU45" s="297">
        <f>'Debt M &amp; YTM'!N36</f>
        <v>10.445</v>
      </c>
      <c r="AV45" s="298"/>
    </row>
    <row r="46" spans="1:48">
      <c r="A46" s="4">
        <v>40403</v>
      </c>
      <c r="B46" s="4">
        <f>'Bloom Yields live'!F43</f>
        <v>40403</v>
      </c>
      <c r="C46" s="147">
        <f>'Bloom Yields live'!G43</f>
        <v>2.3929999999999998</v>
      </c>
      <c r="D46" s="147"/>
      <c r="E46" s="106"/>
      <c r="F46" s="147">
        <f>'Bloom Yields live'!AR43</f>
        <v>3.4661</v>
      </c>
      <c r="G46" s="147"/>
      <c r="H46" s="108"/>
      <c r="I46" s="340">
        <f t="shared" si="0"/>
        <v>3.7680500000000001</v>
      </c>
      <c r="J46" s="147"/>
      <c r="K46" s="342"/>
      <c r="L46" s="297">
        <f t="shared" si="8"/>
        <v>4.07</v>
      </c>
      <c r="M46" s="147"/>
      <c r="N46" s="342"/>
      <c r="O46" s="340">
        <f t="shared" si="2"/>
        <v>4.4000000000000004</v>
      </c>
      <c r="P46" s="340"/>
      <c r="Q46" s="342"/>
      <c r="R46" s="147">
        <f t="shared" si="9"/>
        <v>4.7300000000000004</v>
      </c>
      <c r="S46" s="147"/>
      <c r="T46" s="342"/>
      <c r="U46" s="340">
        <f t="shared" si="4"/>
        <v>6.0069999999999997</v>
      </c>
      <c r="V46" s="340"/>
      <c r="W46" s="342"/>
      <c r="X46" s="297">
        <f t="shared" si="10"/>
        <v>7.2839999999999998</v>
      </c>
      <c r="Y46" s="147"/>
      <c r="Z46" s="342"/>
      <c r="AA46" s="340">
        <f t="shared" si="6"/>
        <v>8.3004999999999995</v>
      </c>
      <c r="AB46" s="147"/>
      <c r="AC46" s="342"/>
      <c r="AD46" s="297">
        <f t="shared" si="11"/>
        <v>9.3170000000000002</v>
      </c>
      <c r="AE46" s="147"/>
      <c r="AG46" s="296">
        <v>40225</v>
      </c>
      <c r="AH46" s="297"/>
      <c r="AI46" s="297"/>
      <c r="AJ46" s="298"/>
      <c r="AK46" s="297">
        <f>'Debt M &amp; YTM'!F37</f>
        <v>8.1199999999999992</v>
      </c>
      <c r="AL46" s="297">
        <f>'Debt M &amp; YTM'!G37</f>
        <v>4.78</v>
      </c>
      <c r="AM46" s="298"/>
      <c r="AN46" s="297">
        <f>'Debt M &amp; YTM'!I37</f>
        <v>15.07</v>
      </c>
      <c r="AO46" s="297">
        <f>'Debt M &amp; YTM'!J37</f>
        <v>5.26</v>
      </c>
      <c r="AP46" s="299"/>
      <c r="AQ46" s="297"/>
      <c r="AR46" s="297">
        <f>'Debt M &amp; YTM'!M37</f>
        <v>8.0990000000000002</v>
      </c>
      <c r="AS46" s="298"/>
      <c r="AT46" s="300"/>
      <c r="AU46" s="297">
        <f>'Debt M &amp; YTM'!N37</f>
        <v>10.472</v>
      </c>
      <c r="AV46" s="298"/>
    </row>
    <row r="47" spans="1:48">
      <c r="A47" s="4">
        <v>40410</v>
      </c>
      <c r="B47" s="4">
        <f>'Bloom Yields live'!F44</f>
        <v>40410</v>
      </c>
      <c r="C47" s="147">
        <f>'Bloom Yields live'!G44</f>
        <v>2.2709999999999999</v>
      </c>
      <c r="D47" s="147"/>
      <c r="E47" s="106"/>
      <c r="F47" s="147">
        <f>'Bloom Yields live'!AR44</f>
        <v>3.2997999999999998</v>
      </c>
      <c r="G47" s="147"/>
      <c r="H47" s="108"/>
      <c r="I47" s="340">
        <f t="shared" si="0"/>
        <v>3.6249000000000002</v>
      </c>
      <c r="J47" s="147"/>
      <c r="K47" s="342"/>
      <c r="L47" s="297">
        <f t="shared" si="8"/>
        <v>3.95</v>
      </c>
      <c r="M47" s="147"/>
      <c r="N47" s="342"/>
      <c r="O47" s="340">
        <f t="shared" si="2"/>
        <v>4.2549999999999999</v>
      </c>
      <c r="P47" s="340"/>
      <c r="Q47" s="342"/>
      <c r="R47" s="147">
        <f t="shared" si="9"/>
        <v>4.5599999999999996</v>
      </c>
      <c r="S47" s="147"/>
      <c r="T47" s="342"/>
      <c r="U47" s="340">
        <f t="shared" si="4"/>
        <v>5.8445</v>
      </c>
      <c r="V47" s="340"/>
      <c r="W47" s="342"/>
      <c r="X47" s="297">
        <f t="shared" si="10"/>
        <v>7.1289999999999996</v>
      </c>
      <c r="Y47" s="147"/>
      <c r="Z47" s="342"/>
      <c r="AA47" s="340">
        <f t="shared" si="6"/>
        <v>8.1</v>
      </c>
      <c r="AB47" s="147"/>
      <c r="AC47" s="342"/>
      <c r="AD47" s="297">
        <f t="shared" si="11"/>
        <v>9.0709999999999997</v>
      </c>
      <c r="AE47" s="147"/>
      <c r="AG47" s="296">
        <v>40226</v>
      </c>
      <c r="AH47" s="297"/>
      <c r="AI47" s="297"/>
      <c r="AJ47" s="298"/>
      <c r="AK47" s="297">
        <f>'Debt M &amp; YTM'!F38</f>
        <v>8.1199999999999992</v>
      </c>
      <c r="AL47" s="297">
        <f>'Debt M &amp; YTM'!G38</f>
        <v>4.76</v>
      </c>
      <c r="AM47" s="298"/>
      <c r="AN47" s="297">
        <f>'Debt M &amp; YTM'!I38</f>
        <v>15.07</v>
      </c>
      <c r="AO47" s="297">
        <f>'Debt M &amp; YTM'!J38</f>
        <v>5.25</v>
      </c>
      <c r="AP47" s="299"/>
      <c r="AQ47" s="297"/>
      <c r="AR47" s="297">
        <f>'Debt M &amp; YTM'!M38</f>
        <v>8.0350000000000001</v>
      </c>
      <c r="AS47" s="298"/>
      <c r="AT47" s="300"/>
      <c r="AU47" s="297">
        <f>'Debt M &amp; YTM'!N38</f>
        <v>10.292</v>
      </c>
      <c r="AV47" s="298"/>
    </row>
    <row r="48" spans="1:48">
      <c r="A48" s="4">
        <v>40417</v>
      </c>
      <c r="B48" s="4">
        <f>'Bloom Yields live'!F45</f>
        <v>40417</v>
      </c>
      <c r="C48" s="147">
        <f>'Bloom Yields live'!G45</f>
        <v>2.2000000000000002</v>
      </c>
      <c r="D48" s="147"/>
      <c r="E48" s="106"/>
      <c r="F48" s="147">
        <f>'Bloom Yields live'!AR45</f>
        <v>3.226</v>
      </c>
      <c r="G48" s="147"/>
      <c r="H48" s="108"/>
      <c r="I48" s="340">
        <f t="shared" si="0"/>
        <v>3.5830000000000002</v>
      </c>
      <c r="J48" s="147"/>
      <c r="K48" s="342"/>
      <c r="L48" s="297">
        <f t="shared" si="8"/>
        <v>3.94</v>
      </c>
      <c r="M48" s="147"/>
      <c r="N48" s="342"/>
      <c r="O48" s="340">
        <f t="shared" si="2"/>
        <v>4.24</v>
      </c>
      <c r="P48" s="340"/>
      <c r="Q48" s="342"/>
      <c r="R48" s="147">
        <f t="shared" si="9"/>
        <v>4.54</v>
      </c>
      <c r="S48" s="147"/>
      <c r="T48" s="342"/>
      <c r="U48" s="340">
        <f t="shared" si="4"/>
        <v>5.8464999999999998</v>
      </c>
      <c r="V48" s="340"/>
      <c r="W48" s="342"/>
      <c r="X48" s="297">
        <f t="shared" si="10"/>
        <v>7.1529999999999996</v>
      </c>
      <c r="Y48" s="147"/>
      <c r="Z48" s="342"/>
      <c r="AA48" s="340">
        <f t="shared" si="6"/>
        <v>8.1385000000000005</v>
      </c>
      <c r="AB48" s="147"/>
      <c r="AC48" s="342"/>
      <c r="AD48" s="297">
        <f t="shared" si="11"/>
        <v>9.1240000000000006</v>
      </c>
      <c r="AE48" s="147"/>
      <c r="AG48" s="296">
        <v>40227</v>
      </c>
      <c r="AH48" s="297"/>
      <c r="AI48" s="297"/>
      <c r="AJ48" s="298"/>
      <c r="AK48" s="297">
        <f>'Debt M &amp; YTM'!F39</f>
        <v>8.11</v>
      </c>
      <c r="AL48" s="297">
        <f>'Debt M &amp; YTM'!G39</f>
        <v>4.79</v>
      </c>
      <c r="AM48" s="298"/>
      <c r="AN48" s="297">
        <f>'Debt M &amp; YTM'!I39</f>
        <v>15.07</v>
      </c>
      <c r="AO48" s="297">
        <f>'Debt M &amp; YTM'!J39</f>
        <v>5.29</v>
      </c>
      <c r="AP48" s="299"/>
      <c r="AQ48" s="297"/>
      <c r="AR48" s="297">
        <f>'Debt M &amp; YTM'!M39</f>
        <v>7.9740000000000002</v>
      </c>
      <c r="AS48" s="298"/>
      <c r="AT48" s="300"/>
      <c r="AU48" s="297">
        <f>'Debt M &amp; YTM'!N39</f>
        <v>10.151999999999999</v>
      </c>
      <c r="AV48" s="298"/>
    </row>
    <row r="49" spans="1:48">
      <c r="A49" s="4">
        <v>40424</v>
      </c>
      <c r="B49" s="4">
        <f>'Bloom Yields live'!F46</f>
        <v>40424</v>
      </c>
      <c r="C49" s="147">
        <f>'Bloom Yields live'!G46</f>
        <v>2.3540000000000001</v>
      </c>
      <c r="D49" s="147"/>
      <c r="E49" s="106"/>
      <c r="F49" s="147">
        <f>'Bloom Yields live'!AR46</f>
        <v>3.4657999999999998</v>
      </c>
      <c r="G49" s="147"/>
      <c r="H49" s="108"/>
      <c r="I49" s="340">
        <f t="shared" si="0"/>
        <v>3.7578999999999998</v>
      </c>
      <c r="J49" s="147"/>
      <c r="K49" s="342"/>
      <c r="L49" s="297">
        <f t="shared" si="8"/>
        <v>4.05</v>
      </c>
      <c r="M49" s="147"/>
      <c r="N49" s="342"/>
      <c r="O49" s="340">
        <f t="shared" si="2"/>
        <v>4.3599999999999994</v>
      </c>
      <c r="P49" s="340"/>
      <c r="Q49" s="342"/>
      <c r="R49" s="147">
        <f t="shared" si="9"/>
        <v>4.67</v>
      </c>
      <c r="S49" s="147"/>
      <c r="T49" s="342"/>
      <c r="U49" s="340">
        <f t="shared" si="4"/>
        <v>5.8179999999999996</v>
      </c>
      <c r="V49" s="340"/>
      <c r="W49" s="342"/>
      <c r="X49" s="297">
        <f t="shared" si="10"/>
        <v>6.9660000000000002</v>
      </c>
      <c r="Y49" s="147"/>
      <c r="Z49" s="342"/>
      <c r="AA49" s="340">
        <f t="shared" si="6"/>
        <v>8.2665000000000006</v>
      </c>
      <c r="AB49" s="147"/>
      <c r="AC49" s="342"/>
      <c r="AD49" s="297">
        <f t="shared" si="11"/>
        <v>9.5670000000000002</v>
      </c>
      <c r="AE49" s="147"/>
      <c r="AG49" s="296">
        <v>40228</v>
      </c>
      <c r="AH49" s="297"/>
      <c r="AI49" s="297"/>
      <c r="AJ49" s="298"/>
      <c r="AK49" s="297">
        <f>'Debt M &amp; YTM'!F40</f>
        <v>8.11</v>
      </c>
      <c r="AL49" s="297">
        <f>'Debt M &amp; YTM'!G40</f>
        <v>4.8099999999999996</v>
      </c>
      <c r="AM49" s="298"/>
      <c r="AN49" s="297">
        <f>'Debt M &amp; YTM'!I40</f>
        <v>15.06</v>
      </c>
      <c r="AO49" s="297">
        <f>'Debt M &amp; YTM'!J40</f>
        <v>5.31</v>
      </c>
      <c r="AP49" s="299"/>
      <c r="AQ49" s="297"/>
      <c r="AR49" s="297">
        <f>'Debt M &amp; YTM'!M40</f>
        <v>7.9370000000000003</v>
      </c>
      <c r="AS49" s="298"/>
      <c r="AT49" s="300"/>
      <c r="AU49" s="297">
        <f>'Debt M &amp; YTM'!N40</f>
        <v>10</v>
      </c>
      <c r="AV49" s="298"/>
    </row>
    <row r="50" spans="1:48">
      <c r="A50" s="4">
        <v>40431</v>
      </c>
      <c r="B50" s="4">
        <f>'Bloom Yields live'!F47</f>
        <v>40431</v>
      </c>
      <c r="C50" s="147">
        <f>'Bloom Yields live'!G47</f>
        <v>2.4</v>
      </c>
      <c r="D50" s="147"/>
      <c r="E50" s="106"/>
      <c r="F50" s="147">
        <f>'Bloom Yields live'!AR47</f>
        <v>3.5467</v>
      </c>
      <c r="G50" s="147"/>
      <c r="H50" s="108"/>
      <c r="I50" s="340">
        <f t="shared" si="0"/>
        <v>3.8233499999999996</v>
      </c>
      <c r="J50" s="147"/>
      <c r="K50" s="342"/>
      <c r="L50" s="297">
        <f t="shared" si="8"/>
        <v>4.0999999999999996</v>
      </c>
      <c r="M50" s="147"/>
      <c r="N50" s="342"/>
      <c r="O50" s="340">
        <f t="shared" si="2"/>
        <v>4.3949999999999996</v>
      </c>
      <c r="P50" s="340"/>
      <c r="Q50" s="342"/>
      <c r="R50" s="147">
        <f t="shared" si="9"/>
        <v>4.6900000000000004</v>
      </c>
      <c r="S50" s="147"/>
      <c r="T50" s="342"/>
      <c r="U50" s="340">
        <f t="shared" si="4"/>
        <v>5.7774999999999999</v>
      </c>
      <c r="V50" s="340"/>
      <c r="W50" s="342"/>
      <c r="X50" s="297">
        <f t="shared" si="10"/>
        <v>6.8650000000000002</v>
      </c>
      <c r="Y50" s="147"/>
      <c r="Z50" s="342"/>
      <c r="AA50" s="340">
        <f t="shared" si="6"/>
        <v>8.1464999999999996</v>
      </c>
      <c r="AB50" s="147"/>
      <c r="AC50" s="342"/>
      <c r="AD50" s="297">
        <f t="shared" si="11"/>
        <v>9.4280000000000008</v>
      </c>
      <c r="AE50" s="147"/>
      <c r="AG50" s="296">
        <v>40231</v>
      </c>
      <c r="AH50" s="297"/>
      <c r="AI50" s="297"/>
      <c r="AJ50" s="298"/>
      <c r="AK50" s="297">
        <f>'Debt M &amp; YTM'!F41</f>
        <v>8.1</v>
      </c>
      <c r="AL50" s="297">
        <f>'Debt M &amp; YTM'!G41</f>
        <v>4.7699999999999996</v>
      </c>
      <c r="AM50" s="298"/>
      <c r="AN50" s="297">
        <f>'Debt M &amp; YTM'!I41</f>
        <v>15.06</v>
      </c>
      <c r="AO50" s="297">
        <f>'Debt M &amp; YTM'!J41</f>
        <v>5.28</v>
      </c>
      <c r="AP50" s="299"/>
      <c r="AQ50" s="297"/>
      <c r="AR50" s="297">
        <f>'Debt M &amp; YTM'!M41</f>
        <v>7.8470000000000004</v>
      </c>
      <c r="AS50" s="298"/>
      <c r="AT50" s="300"/>
      <c r="AU50" s="297">
        <f>'Debt M &amp; YTM'!N41</f>
        <v>9.8810000000000002</v>
      </c>
      <c r="AV50" s="298"/>
    </row>
    <row r="51" spans="1:48">
      <c r="A51" s="4">
        <v>40438</v>
      </c>
      <c r="B51" s="4">
        <f>'Bloom Yields live'!F48</f>
        <v>40438</v>
      </c>
      <c r="C51" s="147">
        <f>'Bloom Yields live'!G48</f>
        <v>2.427</v>
      </c>
      <c r="D51" s="147"/>
      <c r="E51" s="106"/>
      <c r="F51" s="147">
        <f>'Bloom Yields live'!AR48</f>
        <v>3.6113</v>
      </c>
      <c r="G51" s="147"/>
      <c r="H51" s="108"/>
      <c r="I51" s="340">
        <f t="shared" si="0"/>
        <v>3.8706499999999999</v>
      </c>
      <c r="J51" s="147"/>
      <c r="K51" s="342"/>
      <c r="L51" s="297">
        <f t="shared" si="8"/>
        <v>4.13</v>
      </c>
      <c r="M51" s="147"/>
      <c r="N51" s="342"/>
      <c r="O51" s="340">
        <f t="shared" si="2"/>
        <v>4.43</v>
      </c>
      <c r="P51" s="340"/>
      <c r="Q51" s="342"/>
      <c r="R51" s="147">
        <f t="shared" si="9"/>
        <v>4.7300000000000004</v>
      </c>
      <c r="S51" s="147"/>
      <c r="T51" s="342"/>
      <c r="U51" s="340">
        <f t="shared" si="4"/>
        <v>5.657</v>
      </c>
      <c r="V51" s="340"/>
      <c r="W51" s="342"/>
      <c r="X51" s="297">
        <f t="shared" si="10"/>
        <v>6.5839999999999996</v>
      </c>
      <c r="Y51" s="147"/>
      <c r="Z51" s="342"/>
      <c r="AA51" s="340">
        <f t="shared" si="6"/>
        <v>7.84</v>
      </c>
      <c r="AB51" s="147"/>
      <c r="AC51" s="342"/>
      <c r="AD51" s="297">
        <f t="shared" si="11"/>
        <v>9.0960000000000001</v>
      </c>
      <c r="AE51" s="147"/>
      <c r="AG51" s="296">
        <v>40232</v>
      </c>
      <c r="AH51" s="297"/>
      <c r="AI51" s="297"/>
      <c r="AJ51" s="298"/>
      <c r="AK51" s="297">
        <f>'Debt M &amp; YTM'!F42</f>
        <v>8.1</v>
      </c>
      <c r="AL51" s="297">
        <f>'Debt M &amp; YTM'!G42</f>
        <v>4.6900000000000004</v>
      </c>
      <c r="AM51" s="298"/>
      <c r="AN51" s="297">
        <f>'Debt M &amp; YTM'!I42</f>
        <v>15.05</v>
      </c>
      <c r="AO51" s="297">
        <f>'Debt M &amp; YTM'!J42</f>
        <v>5.19</v>
      </c>
      <c r="AP51" s="299"/>
      <c r="AQ51" s="297"/>
      <c r="AR51" s="297">
        <f>'Debt M &amp; YTM'!M42</f>
        <v>7.8029999999999999</v>
      </c>
      <c r="AS51" s="298"/>
      <c r="AT51" s="300"/>
      <c r="AU51" s="297">
        <f>'Debt M &amp; YTM'!N42</f>
        <v>9.8979999999999997</v>
      </c>
      <c r="AV51" s="298"/>
    </row>
    <row r="52" spans="1:48">
      <c r="A52" s="4">
        <v>40445</v>
      </c>
      <c r="B52" s="4">
        <f>'Bloom Yields live'!F49</f>
        <v>40445</v>
      </c>
      <c r="C52" s="147">
        <f>'Bloom Yields live'!G49</f>
        <v>2.3420000000000001</v>
      </c>
      <c r="D52" s="147"/>
      <c r="E52" s="106"/>
      <c r="F52" s="147">
        <f>'Bloom Yields live'!AR49</f>
        <v>3.4725999999999999</v>
      </c>
      <c r="G52" s="147"/>
      <c r="H52" s="108"/>
      <c r="I52" s="340">
        <f t="shared" si="0"/>
        <v>3.7713000000000001</v>
      </c>
      <c r="J52" s="147"/>
      <c r="K52" s="342"/>
      <c r="L52" s="297">
        <f t="shared" si="8"/>
        <v>4.07</v>
      </c>
      <c r="M52" s="147"/>
      <c r="N52" s="342"/>
      <c r="O52" s="340">
        <f t="shared" si="2"/>
        <v>4.3849999999999998</v>
      </c>
      <c r="P52" s="340"/>
      <c r="Q52" s="342"/>
      <c r="R52" s="147">
        <f t="shared" si="9"/>
        <v>4.7</v>
      </c>
      <c r="S52" s="147"/>
      <c r="T52" s="342"/>
      <c r="U52" s="340">
        <f t="shared" si="4"/>
        <v>5.6400000000000006</v>
      </c>
      <c r="V52" s="340"/>
      <c r="W52" s="342"/>
      <c r="X52" s="297">
        <f t="shared" si="10"/>
        <v>6.58</v>
      </c>
      <c r="Y52" s="147"/>
      <c r="Z52" s="342"/>
      <c r="AA52" s="340">
        <f t="shared" si="6"/>
        <v>7.84</v>
      </c>
      <c r="AB52" s="147"/>
      <c r="AC52" s="342"/>
      <c r="AD52" s="297">
        <f t="shared" si="11"/>
        <v>9.1</v>
      </c>
      <c r="AE52" s="147"/>
      <c r="AG52" s="296">
        <v>40233</v>
      </c>
      <c r="AH52" s="297"/>
      <c r="AI52" s="297"/>
      <c r="AJ52" s="298"/>
      <c r="AK52" s="297">
        <f>'Debt M &amp; YTM'!F43</f>
        <v>8.1</v>
      </c>
      <c r="AL52" s="297">
        <f>'Debt M &amp; YTM'!G43</f>
        <v>4.66</v>
      </c>
      <c r="AM52" s="298"/>
      <c r="AN52" s="297">
        <f>'Debt M &amp; YTM'!I43</f>
        <v>15.05</v>
      </c>
      <c r="AO52" s="297">
        <f>'Debt M &amp; YTM'!J43</f>
        <v>5.17</v>
      </c>
      <c r="AP52" s="299"/>
      <c r="AQ52" s="297"/>
      <c r="AR52" s="297">
        <f>'Debt M &amp; YTM'!M43</f>
        <v>7.7830000000000004</v>
      </c>
      <c r="AS52" s="298"/>
      <c r="AT52" s="300"/>
      <c r="AU52" s="297">
        <f>'Debt M &amp; YTM'!N43</f>
        <v>9.9169999999999998</v>
      </c>
      <c r="AV52" s="298"/>
    </row>
    <row r="53" spans="1:48">
      <c r="A53" s="4">
        <v>40452</v>
      </c>
      <c r="B53" s="4">
        <f>'Bloom Yields live'!F50</f>
        <v>40452</v>
      </c>
      <c r="C53" s="147">
        <f>'Bloom Yields live'!G50</f>
        <v>2.286</v>
      </c>
      <c r="D53" s="147"/>
      <c r="E53" s="106"/>
      <c r="F53" s="147">
        <f>'Bloom Yields live'!AR50</f>
        <v>3.4797000000000002</v>
      </c>
      <c r="G53" s="147"/>
      <c r="H53" s="108"/>
      <c r="I53" s="340">
        <f t="shared" si="0"/>
        <v>3.78485</v>
      </c>
      <c r="J53" s="147"/>
      <c r="K53" s="342"/>
      <c r="L53" s="297">
        <f t="shared" si="8"/>
        <v>4.09</v>
      </c>
      <c r="M53" s="147"/>
      <c r="N53" s="342"/>
      <c r="O53" s="340">
        <f t="shared" si="2"/>
        <v>4.38</v>
      </c>
      <c r="P53" s="340"/>
      <c r="Q53" s="342"/>
      <c r="R53" s="147">
        <f t="shared" si="9"/>
        <v>4.67</v>
      </c>
      <c r="S53" s="147"/>
      <c r="T53" s="342"/>
      <c r="U53" s="340">
        <f t="shared" si="4"/>
        <v>5.5939999999999994</v>
      </c>
      <c r="V53" s="340"/>
      <c r="W53" s="342"/>
      <c r="X53" s="297">
        <f t="shared" si="10"/>
        <v>6.5179999999999998</v>
      </c>
      <c r="Y53" s="147"/>
      <c r="Z53" s="342"/>
      <c r="AA53" s="340">
        <f t="shared" si="6"/>
        <v>7.6959999999999997</v>
      </c>
      <c r="AB53" s="147"/>
      <c r="AC53" s="342"/>
      <c r="AD53" s="297">
        <f t="shared" si="11"/>
        <v>8.8740000000000006</v>
      </c>
      <c r="AE53" s="147"/>
      <c r="AG53" s="296">
        <v>40234</v>
      </c>
      <c r="AH53" s="297"/>
      <c r="AI53" s="297"/>
      <c r="AJ53" s="298"/>
      <c r="AK53" s="297">
        <f>'Debt M &amp; YTM'!F44</f>
        <v>8.1</v>
      </c>
      <c r="AL53" s="297">
        <f>'Debt M &amp; YTM'!G44</f>
        <v>4.6399999999999997</v>
      </c>
      <c r="AM53" s="298"/>
      <c r="AN53" s="297">
        <f>'Debt M &amp; YTM'!I44</f>
        <v>15.05</v>
      </c>
      <c r="AO53" s="297">
        <f>'Debt M &amp; YTM'!J44</f>
        <v>5.16</v>
      </c>
      <c r="AP53" s="299"/>
      <c r="AQ53" s="297"/>
      <c r="AR53" s="297">
        <f>'Debt M &amp; YTM'!M44</f>
        <v>7.7640000000000002</v>
      </c>
      <c r="AS53" s="298"/>
      <c r="AT53" s="300"/>
      <c r="AU53" s="297">
        <f>'Debt M &amp; YTM'!N44</f>
        <v>9.9179999999999993</v>
      </c>
      <c r="AV53" s="298"/>
    </row>
    <row r="54" spans="1:48">
      <c r="A54" s="4">
        <v>40459</v>
      </c>
      <c r="B54" s="4">
        <f>'Bloom Yields live'!F51</f>
        <v>40459</v>
      </c>
      <c r="C54" s="147">
        <f>'Bloom Yields live'!G51</f>
        <v>2.254</v>
      </c>
      <c r="D54" s="147"/>
      <c r="E54" s="106"/>
      <c r="F54" s="147">
        <f>'Bloom Yields live'!AR51</f>
        <v>3.4291</v>
      </c>
      <c r="G54" s="147"/>
      <c r="H54" s="108"/>
      <c r="I54" s="340">
        <f t="shared" si="0"/>
        <v>3.7195499999999999</v>
      </c>
      <c r="J54" s="147"/>
      <c r="K54" s="342"/>
      <c r="L54" s="297">
        <f t="shared" si="8"/>
        <v>4.01</v>
      </c>
      <c r="M54" s="147"/>
      <c r="N54" s="342"/>
      <c r="O54" s="340">
        <f t="shared" si="2"/>
        <v>4.3100000000000005</v>
      </c>
      <c r="P54" s="340"/>
      <c r="Q54" s="342"/>
      <c r="R54" s="147">
        <f t="shared" si="9"/>
        <v>4.6100000000000003</v>
      </c>
      <c r="S54" s="147"/>
      <c r="T54" s="342"/>
      <c r="U54" s="340">
        <f t="shared" si="4"/>
        <v>5.4385000000000003</v>
      </c>
      <c r="V54" s="340"/>
      <c r="W54" s="342"/>
      <c r="X54" s="297">
        <f t="shared" si="10"/>
        <v>6.2670000000000003</v>
      </c>
      <c r="Y54" s="147"/>
      <c r="Z54" s="342"/>
      <c r="AA54" s="340">
        <f t="shared" si="6"/>
        <v>7.4064999999999994</v>
      </c>
      <c r="AB54" s="147"/>
      <c r="AC54" s="342"/>
      <c r="AD54" s="297">
        <f t="shared" si="11"/>
        <v>8.5459999999999994</v>
      </c>
      <c r="AE54" s="147"/>
      <c r="AG54" s="296">
        <v>40235</v>
      </c>
      <c r="AH54" s="297"/>
      <c r="AI54" s="297"/>
      <c r="AJ54" s="298"/>
      <c r="AK54" s="297">
        <f>'Debt M &amp; YTM'!F45</f>
        <v>8.09</v>
      </c>
      <c r="AL54" s="297">
        <f>'Debt M &amp; YTM'!G45</f>
        <v>4.63</v>
      </c>
      <c r="AM54" s="298"/>
      <c r="AN54" s="297">
        <f>'Debt M &amp; YTM'!I45</f>
        <v>15.04</v>
      </c>
      <c r="AO54" s="297">
        <f>'Debt M &amp; YTM'!J45</f>
        <v>5.15</v>
      </c>
      <c r="AP54" s="299"/>
      <c r="AQ54" s="297"/>
      <c r="AR54" s="297">
        <f>'Debt M &amp; YTM'!M45</f>
        <v>7.7409999999999997</v>
      </c>
      <c r="AS54" s="298"/>
      <c r="AT54" s="300"/>
      <c r="AU54" s="297">
        <f>'Debt M &amp; YTM'!N45</f>
        <v>9.8979999999999997</v>
      </c>
      <c r="AV54" s="298"/>
    </row>
    <row r="55" spans="1:48">
      <c r="A55" s="4">
        <v>40466</v>
      </c>
      <c r="B55" s="4">
        <f>'Bloom Yields live'!F52</f>
        <v>40466</v>
      </c>
      <c r="C55" s="147">
        <f>'Bloom Yields live'!G52</f>
        <v>2.371</v>
      </c>
      <c r="D55" s="147"/>
      <c r="E55" s="106"/>
      <c r="F55" s="147">
        <f>'Bloom Yields live'!AR52</f>
        <v>3.4828000000000001</v>
      </c>
      <c r="G55" s="147"/>
      <c r="H55" s="108"/>
      <c r="I55" s="340">
        <f t="shared" si="0"/>
        <v>3.7814000000000001</v>
      </c>
      <c r="J55" s="147"/>
      <c r="K55" s="342"/>
      <c r="L55" s="297">
        <f t="shared" si="8"/>
        <v>4.08</v>
      </c>
      <c r="M55" s="147"/>
      <c r="N55" s="342"/>
      <c r="O55" s="340">
        <f t="shared" si="2"/>
        <v>4.38</v>
      </c>
      <c r="P55" s="340"/>
      <c r="Q55" s="342"/>
      <c r="R55" s="147">
        <f t="shared" si="9"/>
        <v>4.68</v>
      </c>
      <c r="S55" s="147"/>
      <c r="T55" s="342"/>
      <c r="U55" s="340">
        <f t="shared" si="4"/>
        <v>5.4204999999999997</v>
      </c>
      <c r="V55" s="340"/>
      <c r="W55" s="342"/>
      <c r="X55" s="297">
        <f t="shared" si="10"/>
        <v>6.1609999999999996</v>
      </c>
      <c r="Y55" s="147"/>
      <c r="Z55" s="342"/>
      <c r="AA55" s="340">
        <f t="shared" si="6"/>
        <v>7.3019999999999996</v>
      </c>
      <c r="AB55" s="147"/>
      <c r="AC55" s="342"/>
      <c r="AD55" s="297">
        <f t="shared" si="11"/>
        <v>8.4429999999999996</v>
      </c>
      <c r="AE55" s="147"/>
      <c r="AG55" s="296">
        <v>40237</v>
      </c>
      <c r="AH55" s="297"/>
      <c r="AI55" s="297"/>
      <c r="AJ55" s="298"/>
      <c r="AK55" s="297">
        <f>'Debt M &amp; YTM'!F46</f>
        <v>8.09</v>
      </c>
      <c r="AL55" s="297">
        <f>'Debt M &amp; YTM'!G46</f>
        <v>4.63</v>
      </c>
      <c r="AM55" s="298"/>
      <c r="AN55" s="297">
        <f>'Debt M &amp; YTM'!I46</f>
        <v>15.04</v>
      </c>
      <c r="AO55" s="297">
        <f>'Debt M &amp; YTM'!J46</f>
        <v>5.15</v>
      </c>
      <c r="AP55" s="299"/>
      <c r="AQ55" s="297"/>
      <c r="AR55" s="297">
        <f>'Debt M &amp; YTM'!M46</f>
        <v>0</v>
      </c>
      <c r="AS55" s="298"/>
      <c r="AT55" s="300"/>
      <c r="AU55" s="297">
        <f>'Debt M &amp; YTM'!N46</f>
        <v>0</v>
      </c>
      <c r="AV55" s="298"/>
    </row>
    <row r="56" spans="1:48">
      <c r="A56" s="4">
        <v>40473</v>
      </c>
      <c r="B56" s="4">
        <f>'Bloom Yields live'!F53</f>
        <v>40473</v>
      </c>
      <c r="C56" s="147">
        <f>'Bloom Yields live'!G53</f>
        <v>2.4740000000000002</v>
      </c>
      <c r="D56" s="147"/>
      <c r="E56" s="106"/>
      <c r="F56" s="147">
        <f>'Bloom Yields live'!AR53</f>
        <v>3.6236999999999999</v>
      </c>
      <c r="G56" s="147"/>
      <c r="H56" s="108"/>
      <c r="I56" s="340">
        <f t="shared" si="0"/>
        <v>3.9168500000000002</v>
      </c>
      <c r="J56" s="147"/>
      <c r="K56" s="342"/>
      <c r="L56" s="297">
        <f t="shared" si="8"/>
        <v>4.21</v>
      </c>
      <c r="M56" s="147"/>
      <c r="N56" s="342"/>
      <c r="O56" s="340">
        <f t="shared" si="2"/>
        <v>4.4950000000000001</v>
      </c>
      <c r="P56" s="340"/>
      <c r="Q56" s="342"/>
      <c r="R56" s="147">
        <f t="shared" si="9"/>
        <v>4.78</v>
      </c>
      <c r="S56" s="147"/>
      <c r="T56" s="342"/>
      <c r="U56" s="340">
        <f t="shared" si="4"/>
        <v>5.48</v>
      </c>
      <c r="V56" s="340"/>
      <c r="W56" s="342"/>
      <c r="X56" s="297">
        <f t="shared" si="10"/>
        <v>6.18</v>
      </c>
      <c r="Y56" s="147"/>
      <c r="Z56" s="342"/>
      <c r="AA56" s="340">
        <f t="shared" si="6"/>
        <v>7.3334999999999999</v>
      </c>
      <c r="AB56" s="147"/>
      <c r="AC56" s="342"/>
      <c r="AD56" s="297">
        <f t="shared" si="11"/>
        <v>8.4870000000000001</v>
      </c>
      <c r="AE56" s="147"/>
      <c r="AG56" s="296">
        <v>40238</v>
      </c>
      <c r="AH56" s="297"/>
      <c r="AI56" s="297"/>
      <c r="AJ56" s="298"/>
      <c r="AK56" s="297">
        <f>'Debt M &amp; YTM'!F47</f>
        <v>8.15</v>
      </c>
      <c r="AL56" s="297">
        <f>'Debt M &amp; YTM'!G47</f>
        <v>4.71</v>
      </c>
      <c r="AM56" s="298"/>
      <c r="AN56" s="297">
        <f>'Debt M &amp; YTM'!I47</f>
        <v>14.78</v>
      </c>
      <c r="AO56" s="297">
        <f>'Debt M &amp; YTM'!J47</f>
        <v>5.18</v>
      </c>
      <c r="AP56" s="299"/>
      <c r="AQ56" s="297"/>
      <c r="AR56" s="297">
        <f>'Debt M &amp; YTM'!M47</f>
        <v>8.0079999999999991</v>
      </c>
      <c r="AS56" s="298"/>
      <c r="AT56" s="300"/>
      <c r="AU56" s="297">
        <f>'Debt M &amp; YTM'!N47</f>
        <v>10.843</v>
      </c>
      <c r="AV56" s="298"/>
    </row>
    <row r="57" spans="1:48">
      <c r="A57" s="4">
        <v>40480</v>
      </c>
      <c r="B57" s="4">
        <f>'Bloom Yields live'!F54</f>
        <v>40480</v>
      </c>
      <c r="C57" s="147">
        <f>'Bloom Yields live'!G54</f>
        <v>2.5179999999999998</v>
      </c>
      <c r="D57" s="147"/>
      <c r="E57" s="106"/>
      <c r="F57" s="147">
        <f>'Bloom Yields live'!AR54</f>
        <v>3.665</v>
      </c>
      <c r="G57" s="147"/>
      <c r="H57" s="108"/>
      <c r="I57" s="340">
        <f t="shared" si="0"/>
        <v>3.9575</v>
      </c>
      <c r="J57" s="147"/>
      <c r="K57" s="342"/>
      <c r="L57" s="297">
        <f t="shared" si="8"/>
        <v>4.25</v>
      </c>
      <c r="M57" s="147"/>
      <c r="N57" s="342"/>
      <c r="O57" s="340">
        <f t="shared" si="2"/>
        <v>4.5350000000000001</v>
      </c>
      <c r="P57" s="340"/>
      <c r="Q57" s="342"/>
      <c r="R57" s="147">
        <f t="shared" si="9"/>
        <v>4.82</v>
      </c>
      <c r="S57" s="147"/>
      <c r="T57" s="342"/>
      <c r="U57" s="340">
        <f t="shared" si="4"/>
        <v>5.4904999999999999</v>
      </c>
      <c r="V57" s="340"/>
      <c r="W57" s="342"/>
      <c r="X57" s="297">
        <f t="shared" si="10"/>
        <v>6.1609999999999996</v>
      </c>
      <c r="Y57" s="147"/>
      <c r="Z57" s="342"/>
      <c r="AA57" s="340">
        <f t="shared" si="6"/>
        <v>7.3895</v>
      </c>
      <c r="AB57" s="147"/>
      <c r="AC57" s="342"/>
      <c r="AD57" s="297">
        <f t="shared" si="11"/>
        <v>8.6180000000000003</v>
      </c>
      <c r="AE57" s="147"/>
      <c r="AG57" s="296">
        <v>40239</v>
      </c>
      <c r="AH57" s="297"/>
      <c r="AI57" s="297"/>
      <c r="AJ57" s="298"/>
      <c r="AK57" s="297">
        <f>'Debt M &amp; YTM'!F48</f>
        <v>8.15</v>
      </c>
      <c r="AL57" s="297">
        <f>'Debt M &amp; YTM'!G48</f>
        <v>4.72</v>
      </c>
      <c r="AM57" s="298"/>
      <c r="AN57" s="297">
        <f>'Debt M &amp; YTM'!I48</f>
        <v>14.77</v>
      </c>
      <c r="AO57" s="297">
        <f>'Debt M &amp; YTM'!J48</f>
        <v>5.19</v>
      </c>
      <c r="AP57" s="299"/>
      <c r="AQ57" s="297"/>
      <c r="AR57" s="297">
        <f>'Debt M &amp; YTM'!M48</f>
        <v>7.9560000000000004</v>
      </c>
      <c r="AS57" s="298"/>
      <c r="AT57" s="300"/>
      <c r="AU57" s="297">
        <f>'Debt M &amp; YTM'!N48</f>
        <v>10.718</v>
      </c>
      <c r="AV57" s="298"/>
    </row>
    <row r="58" spans="1:48">
      <c r="A58" s="4">
        <v>40487</v>
      </c>
      <c r="B58" s="4">
        <f>'Bloom Yields live'!F55</f>
        <v>40487</v>
      </c>
      <c r="C58" s="147">
        <f>'Bloom Yields live'!G55</f>
        <v>2.4169999999999998</v>
      </c>
      <c r="D58" s="147"/>
      <c r="E58" s="106"/>
      <c r="F58" s="147">
        <f>'Bloom Yields live'!AR55</f>
        <v>3.5348999999999999</v>
      </c>
      <c r="G58" s="147"/>
      <c r="H58" s="108"/>
      <c r="I58" s="340">
        <f t="shared" si="0"/>
        <v>3.8324499999999997</v>
      </c>
      <c r="J58" s="147"/>
      <c r="K58" s="342"/>
      <c r="L58" s="297">
        <f t="shared" si="8"/>
        <v>4.13</v>
      </c>
      <c r="M58" s="147"/>
      <c r="N58" s="342"/>
      <c r="O58" s="340">
        <f t="shared" si="2"/>
        <v>4.43</v>
      </c>
      <c r="P58" s="340"/>
      <c r="Q58" s="342"/>
      <c r="R58" s="147">
        <f t="shared" si="9"/>
        <v>4.7300000000000004</v>
      </c>
      <c r="S58" s="147"/>
      <c r="T58" s="342"/>
      <c r="U58" s="340">
        <f t="shared" si="4"/>
        <v>5.6669999999999998</v>
      </c>
      <c r="V58" s="340"/>
      <c r="W58" s="342"/>
      <c r="X58" s="297">
        <f t="shared" si="10"/>
        <v>6.6040000000000001</v>
      </c>
      <c r="Y58" s="147"/>
      <c r="Z58" s="342"/>
      <c r="AA58" s="340">
        <f t="shared" si="6"/>
        <v>7.4789999999999992</v>
      </c>
      <c r="AB58" s="147"/>
      <c r="AC58" s="342"/>
      <c r="AD58" s="297">
        <f t="shared" si="11"/>
        <v>8.3539999999999992</v>
      </c>
      <c r="AE58" s="147"/>
      <c r="AG58" s="296">
        <v>40240</v>
      </c>
      <c r="AH58" s="297"/>
      <c r="AI58" s="297"/>
      <c r="AJ58" s="298"/>
      <c r="AK58" s="297">
        <f>'Debt M &amp; YTM'!F49</f>
        <v>8.15</v>
      </c>
      <c r="AL58" s="297">
        <f>'Debt M &amp; YTM'!G49</f>
        <v>4.72</v>
      </c>
      <c r="AM58" s="298"/>
      <c r="AN58" s="297">
        <f>'Debt M &amp; YTM'!I49</f>
        <v>14.77</v>
      </c>
      <c r="AO58" s="297">
        <f>'Debt M &amp; YTM'!J49</f>
        <v>5.2</v>
      </c>
      <c r="AP58" s="299"/>
      <c r="AQ58" s="297"/>
      <c r="AR58" s="297">
        <f>'Debt M &amp; YTM'!M49</f>
        <v>7.8789999999999996</v>
      </c>
      <c r="AS58" s="298"/>
      <c r="AT58" s="300"/>
      <c r="AU58" s="297">
        <f>'Debt M &amp; YTM'!N49</f>
        <v>10.558</v>
      </c>
      <c r="AV58" s="298"/>
    </row>
    <row r="59" spans="1:48">
      <c r="A59" s="4">
        <v>40494</v>
      </c>
      <c r="B59" s="4">
        <f>'Bloom Yields live'!F56</f>
        <v>40494</v>
      </c>
      <c r="C59" s="147">
        <f>'Bloom Yields live'!G56</f>
        <v>2.512</v>
      </c>
      <c r="D59" s="147"/>
      <c r="E59" s="106"/>
      <c r="F59" s="147">
        <f>'Bloom Yields live'!AR56</f>
        <v>3.6236999999999999</v>
      </c>
      <c r="G59" s="147"/>
      <c r="H59" s="108"/>
      <c r="I59" s="340">
        <f t="shared" si="0"/>
        <v>3.9468499999999995</v>
      </c>
      <c r="J59" s="147"/>
      <c r="K59" s="342"/>
      <c r="L59" s="297">
        <f t="shared" si="8"/>
        <v>4.2699999999999996</v>
      </c>
      <c r="M59" s="147"/>
      <c r="N59" s="342"/>
      <c r="O59" s="340">
        <f t="shared" si="2"/>
        <v>4.57</v>
      </c>
      <c r="P59" s="340"/>
      <c r="Q59" s="342"/>
      <c r="R59" s="147">
        <f t="shared" si="9"/>
        <v>4.87</v>
      </c>
      <c r="S59" s="147"/>
      <c r="T59" s="342"/>
      <c r="U59" s="340">
        <f t="shared" si="4"/>
        <v>5.8890000000000002</v>
      </c>
      <c r="V59" s="340"/>
      <c r="W59" s="342"/>
      <c r="X59" s="297">
        <f t="shared" si="10"/>
        <v>6.9080000000000004</v>
      </c>
      <c r="Y59" s="147"/>
      <c r="Z59" s="342"/>
      <c r="AA59" s="340">
        <f t="shared" si="6"/>
        <v>7.7035</v>
      </c>
      <c r="AB59" s="147"/>
      <c r="AC59" s="342"/>
      <c r="AD59" s="297">
        <f t="shared" si="11"/>
        <v>8.4990000000000006</v>
      </c>
      <c r="AE59" s="147"/>
      <c r="AG59" s="296">
        <v>40241</v>
      </c>
      <c r="AH59" s="297"/>
      <c r="AI59" s="297"/>
      <c r="AJ59" s="298"/>
      <c r="AK59" s="297">
        <f>'Debt M &amp; YTM'!F50</f>
        <v>8.14</v>
      </c>
      <c r="AL59" s="297">
        <f>'Debt M &amp; YTM'!G50</f>
        <v>4.6900000000000004</v>
      </c>
      <c r="AM59" s="298"/>
      <c r="AN59" s="297">
        <f>'Debt M &amp; YTM'!I50</f>
        <v>14.77</v>
      </c>
      <c r="AO59" s="297">
        <f>'Debt M &amp; YTM'!J50</f>
        <v>5.18</v>
      </c>
      <c r="AP59" s="299"/>
      <c r="AQ59" s="297"/>
      <c r="AR59" s="297">
        <f>'Debt M &amp; YTM'!M50</f>
        <v>7.8090000000000002</v>
      </c>
      <c r="AS59" s="298"/>
      <c r="AT59" s="300"/>
      <c r="AU59" s="297">
        <f>'Debt M &amp; YTM'!N50</f>
        <v>10.473000000000001</v>
      </c>
      <c r="AV59" s="298"/>
    </row>
    <row r="60" spans="1:48">
      <c r="A60" s="4">
        <v>40501</v>
      </c>
      <c r="B60" s="4">
        <f>'Bloom Yields live'!F57</f>
        <v>40501</v>
      </c>
      <c r="C60" s="147">
        <f>'Bloom Yields live'!G57</f>
        <v>2.7029999999999998</v>
      </c>
      <c r="D60" s="147"/>
      <c r="E60" s="106"/>
      <c r="F60" s="147">
        <f>'Bloom Yields live'!AR57</f>
        <v>3.8395000000000001</v>
      </c>
      <c r="G60" s="147"/>
      <c r="H60" s="108"/>
      <c r="I60" s="340">
        <f t="shared" si="0"/>
        <v>4.1547499999999999</v>
      </c>
      <c r="J60" s="147"/>
      <c r="K60" s="342"/>
      <c r="L60" s="297">
        <f t="shared" si="8"/>
        <v>4.47</v>
      </c>
      <c r="M60" s="147"/>
      <c r="N60" s="342"/>
      <c r="O60" s="340">
        <f t="shared" si="2"/>
        <v>4.7750000000000004</v>
      </c>
      <c r="P60" s="340"/>
      <c r="Q60" s="342"/>
      <c r="R60" s="147">
        <f t="shared" si="9"/>
        <v>5.08</v>
      </c>
      <c r="S60" s="147"/>
      <c r="T60" s="342"/>
      <c r="U60" s="340">
        <f t="shared" si="4"/>
        <v>6.0209999999999999</v>
      </c>
      <c r="V60" s="340"/>
      <c r="W60" s="342"/>
      <c r="X60" s="297">
        <f t="shared" si="10"/>
        <v>6.9619999999999997</v>
      </c>
      <c r="Y60" s="147"/>
      <c r="Z60" s="342"/>
      <c r="AA60" s="340">
        <f t="shared" si="6"/>
        <v>7.6689999999999996</v>
      </c>
      <c r="AB60" s="147"/>
      <c r="AC60" s="342"/>
      <c r="AD60" s="297">
        <f t="shared" si="11"/>
        <v>8.3759999999999994</v>
      </c>
      <c r="AE60" s="147"/>
      <c r="AG60" s="296">
        <v>40242</v>
      </c>
      <c r="AH60" s="297"/>
      <c r="AI60" s="297"/>
      <c r="AJ60" s="298"/>
      <c r="AK60" s="297">
        <f>'Debt M &amp; YTM'!F51</f>
        <v>8.14</v>
      </c>
      <c r="AL60" s="297">
        <f>'Debt M &amp; YTM'!G51</f>
        <v>4.7</v>
      </c>
      <c r="AM60" s="298"/>
      <c r="AN60" s="297">
        <f>'Debt M &amp; YTM'!I51</f>
        <v>14.76</v>
      </c>
      <c r="AO60" s="297">
        <f>'Debt M &amp; YTM'!J51</f>
        <v>5.2</v>
      </c>
      <c r="AP60" s="299"/>
      <c r="AQ60" s="297"/>
      <c r="AR60" s="297">
        <f>'Debt M &amp; YTM'!M51</f>
        <v>7.7489999999999997</v>
      </c>
      <c r="AS60" s="298"/>
      <c r="AT60" s="300"/>
      <c r="AU60" s="297">
        <f>'Debt M &amp; YTM'!N51</f>
        <v>10.427</v>
      </c>
      <c r="AV60" s="298"/>
    </row>
    <row r="61" spans="1:48">
      <c r="A61" s="4">
        <v>40508</v>
      </c>
      <c r="B61" s="4">
        <f>'Bloom Yields live'!F58</f>
        <v>40508</v>
      </c>
      <c r="C61" s="147">
        <f>'Bloom Yields live'!G58</f>
        <v>2.734</v>
      </c>
      <c r="D61" s="147"/>
      <c r="E61" s="106"/>
      <c r="F61" s="147">
        <f>'Bloom Yields live'!AR58</f>
        <v>3.8388999999999998</v>
      </c>
      <c r="G61" s="147"/>
      <c r="H61" s="108"/>
      <c r="I61" s="340">
        <f t="shared" si="0"/>
        <v>4.2044499999999996</v>
      </c>
      <c r="J61" s="147"/>
      <c r="K61" s="342"/>
      <c r="L61" s="297">
        <f t="shared" si="8"/>
        <v>4.57</v>
      </c>
      <c r="M61" s="147"/>
      <c r="N61" s="342"/>
      <c r="O61" s="340">
        <f t="shared" si="2"/>
        <v>4.8800000000000008</v>
      </c>
      <c r="P61" s="340"/>
      <c r="Q61" s="342"/>
      <c r="R61" s="147">
        <f t="shared" si="9"/>
        <v>5.19</v>
      </c>
      <c r="S61" s="147"/>
      <c r="T61" s="342"/>
      <c r="U61" s="340">
        <f t="shared" si="4"/>
        <v>6.3030000000000008</v>
      </c>
      <c r="V61" s="340"/>
      <c r="W61" s="342"/>
      <c r="X61" s="297">
        <f t="shared" si="10"/>
        <v>7.4160000000000004</v>
      </c>
      <c r="Y61" s="147"/>
      <c r="Z61" s="342"/>
      <c r="AA61" s="340">
        <f t="shared" si="6"/>
        <v>8.0150000000000006</v>
      </c>
      <c r="AB61" s="147"/>
      <c r="AC61" s="342"/>
      <c r="AD61" s="297">
        <f t="shared" si="11"/>
        <v>8.6140000000000008</v>
      </c>
      <c r="AE61" s="147"/>
      <c r="AG61" s="296">
        <v>40245</v>
      </c>
      <c r="AH61" s="297"/>
      <c r="AI61" s="297"/>
      <c r="AJ61" s="298"/>
      <c r="AK61" s="297">
        <f>'Debt M &amp; YTM'!F52</f>
        <v>8.1300000000000008</v>
      </c>
      <c r="AL61" s="297">
        <f>'Debt M &amp; YTM'!G52</f>
        <v>4.67</v>
      </c>
      <c r="AM61" s="298"/>
      <c r="AN61" s="297">
        <f>'Debt M &amp; YTM'!I52</f>
        <v>14.76</v>
      </c>
      <c r="AO61" s="297">
        <f>'Debt M &amp; YTM'!J52</f>
        <v>5.18</v>
      </c>
      <c r="AP61" s="299"/>
      <c r="AQ61" s="297"/>
      <c r="AR61" s="297">
        <f>'Debt M &amp; YTM'!M52</f>
        <v>7.6379999999999999</v>
      </c>
      <c r="AS61" s="298"/>
      <c r="AT61" s="300"/>
      <c r="AU61" s="297">
        <f>'Debt M &amp; YTM'!N52</f>
        <v>10.047000000000001</v>
      </c>
      <c r="AV61" s="298"/>
    </row>
    <row r="62" spans="1:48">
      <c r="A62" s="4">
        <v>40515</v>
      </c>
      <c r="B62" s="4">
        <f>'Bloom Yields live'!F59</f>
        <v>40515</v>
      </c>
      <c r="C62" s="147">
        <f>'Bloom Yields live'!G59</f>
        <v>2.8570000000000002</v>
      </c>
      <c r="D62" s="147"/>
      <c r="E62" s="106"/>
      <c r="F62" s="147">
        <f>'Bloom Yields live'!AR59</f>
        <v>3.9676999999999998</v>
      </c>
      <c r="G62" s="147"/>
      <c r="H62" s="108"/>
      <c r="I62" s="340">
        <f t="shared" si="0"/>
        <v>4.3538499999999996</v>
      </c>
      <c r="J62" s="147"/>
      <c r="K62" s="342"/>
      <c r="L62" s="297">
        <f t="shared" si="8"/>
        <v>4.74</v>
      </c>
      <c r="M62" s="147"/>
      <c r="N62" s="342"/>
      <c r="O62" s="340">
        <f t="shared" si="2"/>
        <v>5.0449999999999999</v>
      </c>
      <c r="P62" s="340"/>
      <c r="Q62" s="342"/>
      <c r="R62" s="147">
        <f t="shared" si="9"/>
        <v>5.35</v>
      </c>
      <c r="S62" s="147"/>
      <c r="T62" s="342"/>
      <c r="U62" s="340">
        <f t="shared" si="4"/>
        <v>6.5724999999999998</v>
      </c>
      <c r="V62" s="340"/>
      <c r="W62" s="342"/>
      <c r="X62" s="297">
        <f t="shared" si="10"/>
        <v>7.7949999999999999</v>
      </c>
      <c r="Y62" s="147"/>
      <c r="Z62" s="342"/>
      <c r="AA62" s="340">
        <f t="shared" si="6"/>
        <v>8.3659999999999997</v>
      </c>
      <c r="AB62" s="147"/>
      <c r="AC62" s="342"/>
      <c r="AD62" s="297">
        <f t="shared" si="11"/>
        <v>8.9369999999999994</v>
      </c>
      <c r="AE62" s="147"/>
      <c r="AG62" s="296">
        <v>40246</v>
      </c>
      <c r="AH62" s="297"/>
      <c r="AI62" s="297"/>
      <c r="AJ62" s="298"/>
      <c r="AK62" s="297">
        <f>'Debt M &amp; YTM'!F53</f>
        <v>8.1300000000000008</v>
      </c>
      <c r="AL62" s="297">
        <f>'Debt M &amp; YTM'!G53</f>
        <v>4.6399999999999997</v>
      </c>
      <c r="AM62" s="298"/>
      <c r="AN62" s="297">
        <f>'Debt M &amp; YTM'!I53</f>
        <v>14.75</v>
      </c>
      <c r="AO62" s="297">
        <f>'Debt M &amp; YTM'!J53</f>
        <v>5.15</v>
      </c>
      <c r="AP62" s="299"/>
      <c r="AQ62" s="297"/>
      <c r="AR62" s="297">
        <f>'Debt M &amp; YTM'!M53</f>
        <v>7.6020000000000003</v>
      </c>
      <c r="AS62" s="298"/>
      <c r="AT62" s="300"/>
      <c r="AU62" s="297">
        <f>'Debt M &amp; YTM'!N53</f>
        <v>10.002000000000001</v>
      </c>
      <c r="AV62" s="298"/>
    </row>
    <row r="63" spans="1:48">
      <c r="A63" s="4">
        <v>40522</v>
      </c>
      <c r="B63" s="4">
        <f>'Bloom Yields live'!F60</f>
        <v>40522</v>
      </c>
      <c r="C63" s="147">
        <f>'Bloom Yields live'!G60</f>
        <v>2.9539999999999997</v>
      </c>
      <c r="D63" s="147"/>
      <c r="E63" s="106"/>
      <c r="F63" s="147">
        <f>'Bloom Yields live'!AR60</f>
        <v>4.0525000000000002</v>
      </c>
      <c r="G63" s="147"/>
      <c r="H63" s="108"/>
      <c r="I63" s="340">
        <f t="shared" si="0"/>
        <v>4.4312500000000004</v>
      </c>
      <c r="J63" s="147"/>
      <c r="K63" s="342"/>
      <c r="L63" s="297">
        <f t="shared" si="8"/>
        <v>4.8099999999999996</v>
      </c>
      <c r="M63" s="147"/>
      <c r="N63" s="342"/>
      <c r="O63" s="340">
        <f t="shared" si="2"/>
        <v>5.1099999999999994</v>
      </c>
      <c r="P63" s="340"/>
      <c r="Q63" s="342"/>
      <c r="R63" s="147">
        <f t="shared" si="9"/>
        <v>5.41</v>
      </c>
      <c r="S63" s="147"/>
      <c r="T63" s="342"/>
      <c r="U63" s="340">
        <f t="shared" si="4"/>
        <v>6.57</v>
      </c>
      <c r="V63" s="340"/>
      <c r="W63" s="342"/>
      <c r="X63" s="297">
        <f t="shared" si="10"/>
        <v>7.73</v>
      </c>
      <c r="Y63" s="147"/>
      <c r="Z63" s="342"/>
      <c r="AA63" s="340">
        <f t="shared" si="6"/>
        <v>8.2555000000000014</v>
      </c>
      <c r="AB63" s="147"/>
      <c r="AC63" s="342"/>
      <c r="AD63" s="297">
        <f t="shared" si="11"/>
        <v>8.7810000000000006</v>
      </c>
      <c r="AE63" s="147"/>
      <c r="AG63" s="296">
        <v>40247</v>
      </c>
      <c r="AH63" s="297"/>
      <c r="AI63" s="297"/>
      <c r="AJ63" s="298"/>
      <c r="AK63" s="297">
        <f>'Debt M &amp; YTM'!F54</f>
        <v>8.1300000000000008</v>
      </c>
      <c r="AL63" s="297">
        <f>'Debt M &amp; YTM'!G54</f>
        <v>4.6500000000000004</v>
      </c>
      <c r="AM63" s="298"/>
      <c r="AN63" s="297">
        <f>'Debt M &amp; YTM'!I54</f>
        <v>14.75</v>
      </c>
      <c r="AO63" s="297">
        <f>'Debt M &amp; YTM'!J54</f>
        <v>5.17</v>
      </c>
      <c r="AP63" s="299"/>
      <c r="AQ63" s="297"/>
      <c r="AR63" s="297">
        <f>'Debt M &amp; YTM'!M54</f>
        <v>7.5590000000000002</v>
      </c>
      <c r="AS63" s="298"/>
      <c r="AT63" s="300"/>
      <c r="AU63" s="297">
        <f>'Debt M &amp; YTM'!N54</f>
        <v>9.907</v>
      </c>
      <c r="AV63" s="298"/>
    </row>
    <row r="64" spans="1:48">
      <c r="A64" s="4">
        <v>40529</v>
      </c>
      <c r="B64" s="4">
        <f>'Bloom Yields live'!F61</f>
        <v>40529</v>
      </c>
      <c r="C64" s="147">
        <f>'Bloom Yields live'!G61</f>
        <v>3.0289999999999999</v>
      </c>
      <c r="D64" s="147"/>
      <c r="E64" s="106"/>
      <c r="F64" s="147">
        <f>'Bloom Yields live'!AR61</f>
        <v>4.1177000000000001</v>
      </c>
      <c r="G64" s="147"/>
      <c r="H64" s="108"/>
      <c r="I64" s="340">
        <f t="shared" si="0"/>
        <v>4.4888500000000002</v>
      </c>
      <c r="J64" s="147"/>
      <c r="K64" s="342"/>
      <c r="L64" s="297">
        <f t="shared" si="8"/>
        <v>4.8600000000000003</v>
      </c>
      <c r="M64" s="147"/>
      <c r="N64" s="342"/>
      <c r="O64" s="340">
        <f t="shared" si="2"/>
        <v>5.1750000000000007</v>
      </c>
      <c r="P64" s="340"/>
      <c r="Q64" s="342"/>
      <c r="R64" s="147">
        <f t="shared" si="9"/>
        <v>5.49</v>
      </c>
      <c r="S64" s="147"/>
      <c r="T64" s="342"/>
      <c r="U64" s="340">
        <f t="shared" si="4"/>
        <v>6.617</v>
      </c>
      <c r="V64" s="340"/>
      <c r="W64" s="342"/>
      <c r="X64" s="297">
        <f t="shared" si="10"/>
        <v>7.7439999999999998</v>
      </c>
      <c r="Y64" s="147"/>
      <c r="Z64" s="342"/>
      <c r="AA64" s="340">
        <f t="shared" si="6"/>
        <v>8.2014999999999993</v>
      </c>
      <c r="AB64" s="147"/>
      <c r="AC64" s="342"/>
      <c r="AD64" s="297">
        <f t="shared" si="11"/>
        <v>8.6590000000000007</v>
      </c>
      <c r="AE64" s="147"/>
      <c r="AG64" s="296">
        <v>40248</v>
      </c>
      <c r="AH64" s="297"/>
      <c r="AI64" s="297"/>
      <c r="AJ64" s="298"/>
      <c r="AK64" s="297">
        <f>'Debt M &amp; YTM'!F55</f>
        <v>8.1199999999999992</v>
      </c>
      <c r="AL64" s="297">
        <f>'Debt M &amp; YTM'!G55</f>
        <v>4.66</v>
      </c>
      <c r="AM64" s="298"/>
      <c r="AN64" s="297">
        <f>'Debt M &amp; YTM'!I55</f>
        <v>14.75</v>
      </c>
      <c r="AO64" s="297">
        <f>'Debt M &amp; YTM'!J55</f>
        <v>5.18</v>
      </c>
      <c r="AP64" s="299"/>
      <c r="AQ64" s="297"/>
      <c r="AR64" s="297">
        <f>'Debt M &amp; YTM'!M55</f>
        <v>7.5209999999999999</v>
      </c>
      <c r="AS64" s="298"/>
      <c r="AT64" s="300"/>
      <c r="AU64" s="297">
        <f>'Debt M &amp; YTM'!N55</f>
        <v>9.8719999999999999</v>
      </c>
      <c r="AV64" s="298"/>
    </row>
    <row r="65" spans="1:48">
      <c r="A65" s="4">
        <v>40536</v>
      </c>
      <c r="B65" s="4">
        <f>'Bloom Yields live'!F62</f>
        <v>40536</v>
      </c>
      <c r="C65" s="147">
        <f>'Bloom Yields live'!G62</f>
        <v>2.9820000000000002</v>
      </c>
      <c r="D65" s="147"/>
      <c r="E65" s="106"/>
      <c r="F65" s="147">
        <f>'Bloom Yields live'!AR62</f>
        <v>4.0495000000000001</v>
      </c>
      <c r="G65" s="147"/>
      <c r="H65" s="108"/>
      <c r="I65" s="340">
        <f t="shared" si="0"/>
        <v>4.4272499999999999</v>
      </c>
      <c r="J65" s="147"/>
      <c r="K65" s="342"/>
      <c r="L65" s="341">
        <f>AVERAGE(L66,L64)</f>
        <v>4.8049999999999997</v>
      </c>
      <c r="M65" s="147"/>
      <c r="N65" s="342"/>
      <c r="O65" s="340">
        <f>AVERAGE(L65,R65)</f>
        <v>5.13</v>
      </c>
      <c r="P65" s="340"/>
      <c r="Q65" s="342"/>
      <c r="R65" s="341">
        <f>AVERAGE(R66,R64)</f>
        <v>5.4550000000000001</v>
      </c>
      <c r="S65" s="147"/>
      <c r="T65" s="342"/>
      <c r="U65" s="341">
        <f>AVERAGE(U66,U64)</f>
        <v>6.3972499999999997</v>
      </c>
      <c r="V65" s="340"/>
      <c r="W65" s="342"/>
      <c r="X65" s="341">
        <f>AVERAGE(X66,X64)</f>
        <v>7.3394999999999992</v>
      </c>
      <c r="Y65" s="147"/>
      <c r="Z65" s="342"/>
      <c r="AA65" s="340">
        <f>AVERAGE(X65,AD65)</f>
        <v>8.06175</v>
      </c>
      <c r="AB65" s="147"/>
      <c r="AC65" s="342"/>
      <c r="AD65" s="341">
        <f>AVERAGE(AD66,AD64)</f>
        <v>8.7840000000000007</v>
      </c>
      <c r="AE65" s="147"/>
      <c r="AG65" s="296">
        <v>40249</v>
      </c>
      <c r="AH65" s="297"/>
      <c r="AI65" s="297"/>
      <c r="AJ65" s="298"/>
      <c r="AK65" s="297">
        <f>'Debt M &amp; YTM'!F56</f>
        <v>8.1199999999999992</v>
      </c>
      <c r="AL65" s="297">
        <f>'Debt M &amp; YTM'!G56</f>
        <v>4.66</v>
      </c>
      <c r="AM65" s="298"/>
      <c r="AN65" s="297">
        <f>'Debt M &amp; YTM'!I56</f>
        <v>14.75</v>
      </c>
      <c r="AO65" s="297">
        <f>'Debt M &amp; YTM'!J56</f>
        <v>5.16</v>
      </c>
      <c r="AP65" s="299"/>
      <c r="AQ65" s="297"/>
      <c r="AR65" s="297">
        <f>'Debt M &amp; YTM'!M56</f>
        <v>7.5179999999999998</v>
      </c>
      <c r="AS65" s="298"/>
      <c r="AT65" s="300"/>
      <c r="AU65" s="297">
        <f>'Debt M &amp; YTM'!N56</f>
        <v>9.84</v>
      </c>
      <c r="AV65" s="298"/>
    </row>
    <row r="66" spans="1:48">
      <c r="A66" s="4">
        <v>40543</v>
      </c>
      <c r="B66" s="4">
        <f>'Bloom Yields live'!F63</f>
        <v>40543</v>
      </c>
      <c r="C66" s="147">
        <f>'Bloom Yields live'!G63</f>
        <v>2.9630000000000001</v>
      </c>
      <c r="D66" s="147"/>
      <c r="E66" s="106"/>
      <c r="F66" s="147">
        <f>'Bloom Yields live'!AR63</f>
        <v>4.0316999999999998</v>
      </c>
      <c r="G66" s="147"/>
      <c r="H66" s="108"/>
      <c r="I66" s="340">
        <f t="shared" si="0"/>
        <v>4.3908500000000004</v>
      </c>
      <c r="J66" s="147"/>
      <c r="K66" s="342"/>
      <c r="L66" s="297">
        <f t="shared" ref="L66:L81" si="12">VLOOKUP($A66,$AG$14:$AU$2324,L$2,FALSE)</f>
        <v>4.75</v>
      </c>
      <c r="M66" s="147"/>
      <c r="N66" s="342"/>
      <c r="O66" s="340">
        <f t="shared" si="2"/>
        <v>5.085</v>
      </c>
      <c r="P66" s="340"/>
      <c r="Q66" s="342"/>
      <c r="R66" s="147">
        <f t="shared" ref="R66:R81" si="13">VLOOKUP($A66,$AG$14:$AU$2324,R$2,FALSE)</f>
        <v>5.42</v>
      </c>
      <c r="S66" s="147"/>
      <c r="T66" s="342"/>
      <c r="U66" s="340">
        <f t="shared" si="4"/>
        <v>6.1775000000000002</v>
      </c>
      <c r="V66" s="340"/>
      <c r="W66" s="342"/>
      <c r="X66" s="297">
        <f t="shared" ref="X66:X81" si="14">VLOOKUP($A66,$AG$14:$AU$2324,X$2,FALSE)</f>
        <v>6.9349999999999996</v>
      </c>
      <c r="Y66" s="147"/>
      <c r="Z66" s="342"/>
      <c r="AA66" s="340">
        <f t="shared" si="6"/>
        <v>7.9220000000000006</v>
      </c>
      <c r="AB66" s="147"/>
      <c r="AC66" s="342"/>
      <c r="AD66" s="297">
        <f t="shared" ref="AD66:AD81" si="15">VLOOKUP($A66,$AG$14:$AU$2324,AD$2,FALSE)</f>
        <v>8.9090000000000007</v>
      </c>
      <c r="AE66" s="147"/>
      <c r="AG66" s="296">
        <v>40252</v>
      </c>
      <c r="AH66" s="297"/>
      <c r="AI66" s="297"/>
      <c r="AJ66" s="298"/>
      <c r="AK66" s="297">
        <f>'Debt M &amp; YTM'!F57</f>
        <v>8.11</v>
      </c>
      <c r="AL66" s="297">
        <f>'Debt M &amp; YTM'!G57</f>
        <v>4.6399999999999997</v>
      </c>
      <c r="AM66" s="298"/>
      <c r="AN66" s="297">
        <f>'Debt M &amp; YTM'!I57</f>
        <v>14.74</v>
      </c>
      <c r="AO66" s="297">
        <f>'Debt M &amp; YTM'!J57</f>
        <v>5.15</v>
      </c>
      <c r="AP66" s="299"/>
      <c r="AQ66" s="297"/>
      <c r="AR66" s="297">
        <f>'Debt M &amp; YTM'!M57</f>
        <v>7.4729999999999999</v>
      </c>
      <c r="AS66" s="298"/>
      <c r="AT66" s="300"/>
      <c r="AU66" s="297">
        <f>'Debt M &amp; YTM'!N57</f>
        <v>9.843</v>
      </c>
      <c r="AV66" s="298"/>
    </row>
    <row r="67" spans="1:48">
      <c r="A67" s="4">
        <v>40550</v>
      </c>
      <c r="B67" s="4">
        <f>'Bloom Yields live'!F64</f>
        <v>40550</v>
      </c>
      <c r="C67" s="147">
        <f>'Bloom Yields live'!G64</f>
        <v>2.8689999999999998</v>
      </c>
      <c r="D67" s="147"/>
      <c r="E67" s="106"/>
      <c r="F67" s="147">
        <f>'Bloom Yields live'!AR64</f>
        <v>3.9268000000000001</v>
      </c>
      <c r="G67" s="147"/>
      <c r="H67" s="108"/>
      <c r="I67" s="340">
        <f t="shared" si="0"/>
        <v>4.3133999999999997</v>
      </c>
      <c r="J67" s="147"/>
      <c r="K67" s="342"/>
      <c r="L67" s="297">
        <f t="shared" si="12"/>
        <v>4.7</v>
      </c>
      <c r="M67" s="147"/>
      <c r="N67" s="342"/>
      <c r="O67" s="340">
        <f t="shared" si="2"/>
        <v>5.0449999999999999</v>
      </c>
      <c r="P67" s="340"/>
      <c r="Q67" s="342"/>
      <c r="R67" s="147">
        <f t="shared" si="13"/>
        <v>5.39</v>
      </c>
      <c r="S67" s="147"/>
      <c r="T67" s="342"/>
      <c r="U67" s="340">
        <f t="shared" si="4"/>
        <v>6.0860000000000003</v>
      </c>
      <c r="V67" s="340"/>
      <c r="W67" s="342"/>
      <c r="X67" s="297">
        <f t="shared" si="14"/>
        <v>6.782</v>
      </c>
      <c r="Y67" s="147"/>
      <c r="Z67" s="342"/>
      <c r="AA67" s="340">
        <f t="shared" si="6"/>
        <v>7.6269999999999998</v>
      </c>
      <c r="AB67" s="147"/>
      <c r="AC67" s="342"/>
      <c r="AD67" s="297">
        <f t="shared" si="15"/>
        <v>8.4719999999999995</v>
      </c>
      <c r="AE67" s="147"/>
      <c r="AG67" s="296">
        <v>40253</v>
      </c>
      <c r="AH67" s="297"/>
      <c r="AI67" s="297"/>
      <c r="AJ67" s="298"/>
      <c r="AK67" s="297">
        <f>'Debt M &amp; YTM'!F58</f>
        <v>8.11</v>
      </c>
      <c r="AL67" s="297">
        <f>'Debt M &amp; YTM'!G58</f>
        <v>4.63</v>
      </c>
      <c r="AM67" s="298"/>
      <c r="AN67" s="297">
        <f>'Debt M &amp; YTM'!I58</f>
        <v>14.73</v>
      </c>
      <c r="AO67" s="297">
        <f>'Debt M &amp; YTM'!J58</f>
        <v>5.13</v>
      </c>
      <c r="AP67" s="299"/>
      <c r="AQ67" s="297"/>
      <c r="AR67" s="297">
        <f>'Debt M &amp; YTM'!M58</f>
        <v>7.4470000000000001</v>
      </c>
      <c r="AS67" s="298"/>
      <c r="AT67" s="300"/>
      <c r="AU67" s="297">
        <f>'Debt M &amp; YTM'!N58</f>
        <v>9.8480000000000008</v>
      </c>
      <c r="AV67" s="298"/>
    </row>
    <row r="68" spans="1:48">
      <c r="A68" s="4">
        <v>40557</v>
      </c>
      <c r="B68" s="4">
        <f>'Bloom Yields live'!F65</f>
        <v>40557</v>
      </c>
      <c r="C68" s="147">
        <f>'Bloom Yields live'!G65</f>
        <v>3.028</v>
      </c>
      <c r="D68" s="147"/>
      <c r="E68" s="106"/>
      <c r="F68" s="147">
        <f>'Bloom Yields live'!AR65</f>
        <v>4.0974000000000004</v>
      </c>
      <c r="G68" s="147"/>
      <c r="H68" s="108"/>
      <c r="I68" s="340">
        <f t="shared" si="0"/>
        <v>4.4786999999999999</v>
      </c>
      <c r="J68" s="147"/>
      <c r="K68" s="342"/>
      <c r="L68" s="297">
        <f t="shared" si="12"/>
        <v>4.8600000000000003</v>
      </c>
      <c r="M68" s="147"/>
      <c r="N68" s="342"/>
      <c r="O68" s="340">
        <f t="shared" si="2"/>
        <v>5.18</v>
      </c>
      <c r="P68" s="340"/>
      <c r="Q68" s="342"/>
      <c r="R68" s="147">
        <f t="shared" si="13"/>
        <v>5.5</v>
      </c>
      <c r="S68" s="147"/>
      <c r="T68" s="342"/>
      <c r="U68" s="340">
        <f t="shared" si="4"/>
        <v>6.1549999999999994</v>
      </c>
      <c r="V68" s="340"/>
      <c r="W68" s="342"/>
      <c r="X68" s="297">
        <f t="shared" si="14"/>
        <v>6.81</v>
      </c>
      <c r="Y68" s="147"/>
      <c r="Z68" s="342"/>
      <c r="AA68" s="340">
        <f t="shared" si="6"/>
        <v>7.48</v>
      </c>
      <c r="AB68" s="147"/>
      <c r="AC68" s="342"/>
      <c r="AD68" s="297">
        <f t="shared" si="15"/>
        <v>8.15</v>
      </c>
      <c r="AE68" s="147"/>
      <c r="AG68" s="296">
        <v>40254</v>
      </c>
      <c r="AH68" s="297"/>
      <c r="AI68" s="297"/>
      <c r="AJ68" s="298"/>
      <c r="AK68" s="297">
        <f>'Debt M &amp; YTM'!F59</f>
        <v>8.11</v>
      </c>
      <c r="AL68" s="297">
        <f>'Debt M &amp; YTM'!G59</f>
        <v>4.59</v>
      </c>
      <c r="AM68" s="298"/>
      <c r="AN68" s="297">
        <f>'Debt M &amp; YTM'!I59</f>
        <v>14.73</v>
      </c>
      <c r="AO68" s="297">
        <f>'Debt M &amp; YTM'!J59</f>
        <v>5.09</v>
      </c>
      <c r="AP68" s="299"/>
      <c r="AQ68" s="297"/>
      <c r="AR68" s="297">
        <f>'Debt M &amp; YTM'!M59</f>
        <v>7.3840000000000003</v>
      </c>
      <c r="AS68" s="298"/>
      <c r="AT68" s="300"/>
      <c r="AU68" s="297">
        <f>'Debt M &amp; YTM'!N59</f>
        <v>9.7189999999999994</v>
      </c>
      <c r="AV68" s="298"/>
    </row>
    <row r="69" spans="1:48">
      <c r="A69" s="4">
        <v>40564</v>
      </c>
      <c r="B69" s="4">
        <f>'Bloom Yields live'!F66</f>
        <v>40564</v>
      </c>
      <c r="C69" s="147">
        <f>'Bloom Yields live'!G66</f>
        <v>3.1760000000000002</v>
      </c>
      <c r="D69" s="147"/>
      <c r="E69" s="106"/>
      <c r="F69" s="147">
        <f>'Bloom Yields live'!AR66</f>
        <v>4.2183000000000002</v>
      </c>
      <c r="G69" s="147"/>
      <c r="H69" s="108"/>
      <c r="I69" s="340">
        <f t="shared" si="0"/>
        <v>4.5641499999999997</v>
      </c>
      <c r="J69" s="147"/>
      <c r="K69" s="342"/>
      <c r="L69" s="297">
        <f t="shared" si="12"/>
        <v>4.91</v>
      </c>
      <c r="M69" s="147"/>
      <c r="N69" s="342"/>
      <c r="O69" s="340">
        <f t="shared" si="2"/>
        <v>5.2249999999999996</v>
      </c>
      <c r="P69" s="340"/>
      <c r="Q69" s="342"/>
      <c r="R69" s="147">
        <f t="shared" si="13"/>
        <v>5.54</v>
      </c>
      <c r="S69" s="147"/>
      <c r="T69" s="342"/>
      <c r="U69" s="340">
        <f t="shared" si="4"/>
        <v>6.1404999999999994</v>
      </c>
      <c r="V69" s="340"/>
      <c r="W69" s="342"/>
      <c r="X69" s="297">
        <f t="shared" si="14"/>
        <v>6.7409999999999997</v>
      </c>
      <c r="Y69" s="147"/>
      <c r="Z69" s="342"/>
      <c r="AA69" s="340">
        <f t="shared" si="6"/>
        <v>7.3789999999999996</v>
      </c>
      <c r="AB69" s="147"/>
      <c r="AC69" s="342"/>
      <c r="AD69" s="297">
        <f t="shared" si="15"/>
        <v>8.0169999999999995</v>
      </c>
      <c r="AE69" s="147"/>
      <c r="AG69" s="296">
        <v>40255</v>
      </c>
      <c r="AH69" s="297"/>
      <c r="AI69" s="297"/>
      <c r="AJ69" s="298"/>
      <c r="AK69" s="297">
        <f>'Debt M &amp; YTM'!F60</f>
        <v>8.1</v>
      </c>
      <c r="AL69" s="297">
        <f>'Debt M &amp; YTM'!G60</f>
        <v>4.5999999999999996</v>
      </c>
      <c r="AM69" s="298"/>
      <c r="AN69" s="297">
        <f>'Debt M &amp; YTM'!I60</f>
        <v>14.73</v>
      </c>
      <c r="AO69" s="297">
        <f>'Debt M &amp; YTM'!J60</f>
        <v>5.1100000000000003</v>
      </c>
      <c r="AP69" s="299"/>
      <c r="AQ69" s="297"/>
      <c r="AR69" s="297">
        <f>'Debt M &amp; YTM'!M60</f>
        <v>7.36</v>
      </c>
      <c r="AS69" s="298"/>
      <c r="AT69" s="300"/>
      <c r="AU69" s="297">
        <f>'Debt M &amp; YTM'!N60</f>
        <v>9.7040000000000006</v>
      </c>
      <c r="AV69" s="298"/>
    </row>
    <row r="70" spans="1:48">
      <c r="A70" s="4">
        <v>40571</v>
      </c>
      <c r="B70" s="4">
        <f>'Bloom Yields live'!F67</f>
        <v>40571</v>
      </c>
      <c r="C70" s="147">
        <f>'Bloom Yields live'!G67</f>
        <v>3.1459999999999999</v>
      </c>
      <c r="D70" s="147"/>
      <c r="E70" s="106"/>
      <c r="F70" s="147">
        <f>'Bloom Yields live'!AR67</f>
        <v>4.2588999999999997</v>
      </c>
      <c r="G70" s="147"/>
      <c r="H70" s="108"/>
      <c r="I70" s="340">
        <f t="shared" si="0"/>
        <v>4.5894499999999994</v>
      </c>
      <c r="J70" s="147"/>
      <c r="K70" s="342"/>
      <c r="L70" s="297">
        <f t="shared" si="12"/>
        <v>4.92</v>
      </c>
      <c r="M70" s="147"/>
      <c r="N70" s="342"/>
      <c r="O70" s="340">
        <f t="shared" si="2"/>
        <v>5.22</v>
      </c>
      <c r="P70" s="340"/>
      <c r="Q70" s="342"/>
      <c r="R70" s="147">
        <f t="shared" si="13"/>
        <v>5.52</v>
      </c>
      <c r="S70" s="147"/>
      <c r="T70" s="342"/>
      <c r="U70" s="340">
        <f t="shared" si="4"/>
        <v>6.1014999999999997</v>
      </c>
      <c r="V70" s="340"/>
      <c r="W70" s="342"/>
      <c r="X70" s="297">
        <f t="shared" si="14"/>
        <v>6.6829999999999998</v>
      </c>
      <c r="Y70" s="147"/>
      <c r="Z70" s="342"/>
      <c r="AA70" s="340">
        <f t="shared" si="6"/>
        <v>7.3654999999999999</v>
      </c>
      <c r="AB70" s="147"/>
      <c r="AC70" s="342"/>
      <c r="AD70" s="297">
        <f t="shared" si="15"/>
        <v>8.048</v>
      </c>
      <c r="AE70" s="147"/>
      <c r="AG70" s="296">
        <v>40256</v>
      </c>
      <c r="AH70" s="297"/>
      <c r="AI70" s="297"/>
      <c r="AJ70" s="298"/>
      <c r="AK70" s="297">
        <f>'Debt M &amp; YTM'!F61</f>
        <v>8.1</v>
      </c>
      <c r="AL70" s="297">
        <f>'Debt M &amp; YTM'!G61</f>
        <v>4.5999999999999996</v>
      </c>
      <c r="AM70" s="298"/>
      <c r="AN70" s="297">
        <f>'Debt M &amp; YTM'!I61</f>
        <v>14.73</v>
      </c>
      <c r="AO70" s="297">
        <f>'Debt M &amp; YTM'!J61</f>
        <v>5.1100000000000003</v>
      </c>
      <c r="AP70" s="299"/>
      <c r="AQ70" s="297"/>
      <c r="AR70" s="297">
        <f>'Debt M &amp; YTM'!M61</f>
        <v>7.343</v>
      </c>
      <c r="AS70" s="298"/>
      <c r="AT70" s="300"/>
      <c r="AU70" s="297">
        <f>'Debt M &amp; YTM'!N61</f>
        <v>9.7140000000000004</v>
      </c>
      <c r="AV70" s="298"/>
    </row>
    <row r="71" spans="1:48">
      <c r="A71" s="4">
        <v>40578</v>
      </c>
      <c r="B71" s="4">
        <f>'Bloom Yields live'!F68</f>
        <v>40578</v>
      </c>
      <c r="C71" s="147">
        <f>'Bloom Yields live'!G68</f>
        <v>3.2589999999999999</v>
      </c>
      <c r="D71" s="147"/>
      <c r="E71" s="106"/>
      <c r="F71" s="147">
        <f>'Bloom Yields live'!AR68</f>
        <v>4.3228999999999997</v>
      </c>
      <c r="G71" s="147"/>
      <c r="H71" s="108"/>
      <c r="I71" s="340">
        <f t="shared" si="0"/>
        <v>4.6214499999999994</v>
      </c>
      <c r="J71" s="147"/>
      <c r="K71" s="342"/>
      <c r="L71" s="297">
        <f t="shared" si="12"/>
        <v>4.92</v>
      </c>
      <c r="M71" s="147"/>
      <c r="N71" s="342"/>
      <c r="O71" s="340">
        <f t="shared" si="2"/>
        <v>5.2549999999999999</v>
      </c>
      <c r="P71" s="340"/>
      <c r="Q71" s="342"/>
      <c r="R71" s="147">
        <f t="shared" si="13"/>
        <v>5.59</v>
      </c>
      <c r="S71" s="147"/>
      <c r="T71" s="342"/>
      <c r="U71" s="340">
        <f t="shared" si="4"/>
        <v>6.1709999999999994</v>
      </c>
      <c r="V71" s="340"/>
      <c r="W71" s="342"/>
      <c r="X71" s="297">
        <f t="shared" si="14"/>
        <v>6.7519999999999998</v>
      </c>
      <c r="Y71" s="147"/>
      <c r="Z71" s="342"/>
      <c r="AA71" s="340">
        <f t="shared" si="6"/>
        <v>7.4764999999999997</v>
      </c>
      <c r="AB71" s="147"/>
      <c r="AC71" s="342"/>
      <c r="AD71" s="297">
        <f t="shared" si="15"/>
        <v>8.2010000000000005</v>
      </c>
      <c r="AE71" s="147"/>
      <c r="AG71" s="296">
        <v>40259</v>
      </c>
      <c r="AH71" s="297"/>
      <c r="AI71" s="297"/>
      <c r="AJ71" s="298"/>
      <c r="AK71" s="297">
        <f>'Debt M &amp; YTM'!F62</f>
        <v>8.09</v>
      </c>
      <c r="AL71" s="297">
        <f>'Debt M &amp; YTM'!G62</f>
        <v>4.57</v>
      </c>
      <c r="AM71" s="298"/>
      <c r="AN71" s="297">
        <f>'Debt M &amp; YTM'!I62</f>
        <v>14.72</v>
      </c>
      <c r="AO71" s="297">
        <f>'Debt M &amp; YTM'!J62</f>
        <v>5.08</v>
      </c>
      <c r="AP71" s="299"/>
      <c r="AQ71" s="297"/>
      <c r="AR71" s="297">
        <f>'Debt M &amp; YTM'!M62</f>
        <v>7.3460000000000001</v>
      </c>
      <c r="AS71" s="298"/>
      <c r="AT71" s="300"/>
      <c r="AU71" s="297">
        <f>'Debt M &amp; YTM'!N62</f>
        <v>9.7159999999999993</v>
      </c>
      <c r="AV71" s="298"/>
    </row>
    <row r="72" spans="1:48">
      <c r="A72" s="4">
        <v>40585</v>
      </c>
      <c r="B72" s="4">
        <f>'Bloom Yields live'!F69</f>
        <v>40585</v>
      </c>
      <c r="C72" s="147">
        <f>'Bloom Yields live'!G69</f>
        <v>3.2919999999999998</v>
      </c>
      <c r="D72" s="147"/>
      <c r="E72" s="106"/>
      <c r="F72" s="147">
        <f>'Bloom Yields live'!AR69</f>
        <v>4.3198999999999996</v>
      </c>
      <c r="G72" s="147"/>
      <c r="H72" s="108"/>
      <c r="I72" s="340">
        <f t="shared" si="0"/>
        <v>4.58995</v>
      </c>
      <c r="J72" s="147"/>
      <c r="K72" s="342"/>
      <c r="L72" s="297">
        <f t="shared" si="12"/>
        <v>4.8600000000000003</v>
      </c>
      <c r="M72" s="147"/>
      <c r="N72" s="342"/>
      <c r="O72" s="340">
        <f t="shared" si="2"/>
        <v>5.2050000000000001</v>
      </c>
      <c r="P72" s="340"/>
      <c r="Q72" s="342"/>
      <c r="R72" s="147">
        <f t="shared" si="13"/>
        <v>5.55</v>
      </c>
      <c r="S72" s="147"/>
      <c r="T72" s="342"/>
      <c r="U72" s="340">
        <f t="shared" si="4"/>
        <v>6.1174999999999997</v>
      </c>
      <c r="V72" s="340"/>
      <c r="W72" s="342"/>
      <c r="X72" s="297">
        <f t="shared" si="14"/>
        <v>6.6849999999999996</v>
      </c>
      <c r="Y72" s="147"/>
      <c r="Z72" s="342"/>
      <c r="AA72" s="340">
        <f t="shared" si="6"/>
        <v>7.3770000000000007</v>
      </c>
      <c r="AB72" s="147"/>
      <c r="AC72" s="342"/>
      <c r="AD72" s="297">
        <f t="shared" si="15"/>
        <v>8.0690000000000008</v>
      </c>
      <c r="AE72" s="147"/>
      <c r="AG72" s="296">
        <v>40260</v>
      </c>
      <c r="AH72" s="297"/>
      <c r="AI72" s="297"/>
      <c r="AJ72" s="298"/>
      <c r="AK72" s="297">
        <f>'Debt M &amp; YTM'!F63</f>
        <v>8.09</v>
      </c>
      <c r="AL72" s="297">
        <f>'Debt M &amp; YTM'!G63</f>
        <v>4.5599999999999996</v>
      </c>
      <c r="AM72" s="298"/>
      <c r="AN72" s="297">
        <f>'Debt M &amp; YTM'!I63</f>
        <v>14.72</v>
      </c>
      <c r="AO72" s="297">
        <f>'Debt M &amp; YTM'!J63</f>
        <v>5.0599999999999996</v>
      </c>
      <c r="AP72" s="299"/>
      <c r="AQ72" s="297"/>
      <c r="AR72" s="297">
        <f>'Debt M &amp; YTM'!M63</f>
        <v>7.3209999999999997</v>
      </c>
      <c r="AS72" s="298"/>
      <c r="AT72" s="300"/>
      <c r="AU72" s="297">
        <f>'Debt M &amp; YTM'!N63</f>
        <v>9.6329999999999991</v>
      </c>
      <c r="AV72" s="298"/>
    </row>
    <row r="73" spans="1:48">
      <c r="A73" s="4">
        <v>40592</v>
      </c>
      <c r="B73" s="4">
        <f>'Bloom Yields live'!F70</f>
        <v>40592</v>
      </c>
      <c r="C73" s="147">
        <f>'Bloom Yields live'!G70</f>
        <v>3.2519999999999998</v>
      </c>
      <c r="D73" s="147"/>
      <c r="E73" s="106"/>
      <c r="F73" s="147">
        <f>'Bloom Yields live'!AR70</f>
        <v>4.2470999999999997</v>
      </c>
      <c r="G73" s="147"/>
      <c r="H73" s="108"/>
      <c r="I73" s="340">
        <f t="shared" si="0"/>
        <v>4.5235500000000002</v>
      </c>
      <c r="J73" s="147"/>
      <c r="K73" s="342"/>
      <c r="L73" s="297">
        <f t="shared" si="12"/>
        <v>4.8</v>
      </c>
      <c r="M73" s="147"/>
      <c r="N73" s="342"/>
      <c r="O73" s="340">
        <f t="shared" si="2"/>
        <v>5.1549999999999994</v>
      </c>
      <c r="P73" s="340"/>
      <c r="Q73" s="342"/>
      <c r="R73" s="147">
        <f t="shared" si="13"/>
        <v>5.51</v>
      </c>
      <c r="S73" s="147"/>
      <c r="T73" s="342"/>
      <c r="U73" s="340">
        <f t="shared" si="4"/>
        <v>6.0335000000000001</v>
      </c>
      <c r="V73" s="340"/>
      <c r="W73" s="342"/>
      <c r="X73" s="297">
        <f t="shared" si="14"/>
        <v>6.5570000000000004</v>
      </c>
      <c r="Y73" s="147"/>
      <c r="Z73" s="342"/>
      <c r="AA73" s="340">
        <f t="shared" si="6"/>
        <v>7.2385000000000002</v>
      </c>
      <c r="AB73" s="147"/>
      <c r="AC73" s="342"/>
      <c r="AD73" s="297">
        <f t="shared" si="15"/>
        <v>7.92</v>
      </c>
      <c r="AE73" s="147"/>
      <c r="AG73" s="296">
        <v>40261</v>
      </c>
      <c r="AH73" s="297"/>
      <c r="AI73" s="297"/>
      <c r="AJ73" s="298"/>
      <c r="AK73" s="297">
        <f>'Debt M &amp; YTM'!F64</f>
        <v>8.09</v>
      </c>
      <c r="AL73" s="297">
        <f>'Debt M &amp; YTM'!G64</f>
        <v>4.58</v>
      </c>
      <c r="AM73" s="298"/>
      <c r="AN73" s="297">
        <f>'Debt M &amp; YTM'!I64</f>
        <v>14.71</v>
      </c>
      <c r="AO73" s="297">
        <f>'Debt M &amp; YTM'!J64</f>
        <v>5.07</v>
      </c>
      <c r="AP73" s="299"/>
      <c r="AQ73" s="297"/>
      <c r="AR73" s="297">
        <f>'Debt M &amp; YTM'!M64</f>
        <v>7.274</v>
      </c>
      <c r="AS73" s="298"/>
      <c r="AT73" s="300"/>
      <c r="AU73" s="297">
        <f>'Debt M &amp; YTM'!N64</f>
        <v>9.5389999999999997</v>
      </c>
      <c r="AV73" s="298"/>
    </row>
    <row r="74" spans="1:48">
      <c r="A74" s="4">
        <v>40599</v>
      </c>
      <c r="B74" s="4">
        <f>'Bloom Yields live'!F71</f>
        <v>40599</v>
      </c>
      <c r="C74" s="147">
        <f>'Bloom Yields live'!G71</f>
        <v>3.15</v>
      </c>
      <c r="D74" s="147"/>
      <c r="E74" s="106"/>
      <c r="F74" s="147">
        <f>'Bloom Yields live'!AR71</f>
        <v>4.1875</v>
      </c>
      <c r="G74" s="147"/>
      <c r="H74" s="108"/>
      <c r="I74" s="340">
        <f t="shared" si="0"/>
        <v>4.4787499999999998</v>
      </c>
      <c r="J74" s="147"/>
      <c r="K74" s="342"/>
      <c r="L74" s="297">
        <f t="shared" si="12"/>
        <v>4.7699999999999996</v>
      </c>
      <c r="M74" s="147"/>
      <c r="N74" s="342"/>
      <c r="O74" s="340">
        <f t="shared" si="2"/>
        <v>5.1050000000000004</v>
      </c>
      <c r="P74" s="340"/>
      <c r="Q74" s="342"/>
      <c r="R74" s="147">
        <f t="shared" si="13"/>
        <v>5.44</v>
      </c>
      <c r="S74" s="147"/>
      <c r="T74" s="342"/>
      <c r="U74" s="340">
        <f t="shared" si="4"/>
        <v>5.9990000000000006</v>
      </c>
      <c r="V74" s="340"/>
      <c r="W74" s="342"/>
      <c r="X74" s="297">
        <f t="shared" si="14"/>
        <v>6.5579999999999998</v>
      </c>
      <c r="Y74" s="147"/>
      <c r="Z74" s="342"/>
      <c r="AA74" s="340">
        <f t="shared" si="6"/>
        <v>7.25</v>
      </c>
      <c r="AB74" s="147"/>
      <c r="AC74" s="342"/>
      <c r="AD74" s="297">
        <f t="shared" si="15"/>
        <v>7.9420000000000002</v>
      </c>
      <c r="AE74" s="147"/>
      <c r="AG74" s="296">
        <v>40262</v>
      </c>
      <c r="AH74" s="297"/>
      <c r="AI74" s="297"/>
      <c r="AJ74" s="298"/>
      <c r="AK74" s="297">
        <f>'Debt M &amp; YTM'!F65</f>
        <v>8.09</v>
      </c>
      <c r="AL74" s="297">
        <f>'Debt M &amp; YTM'!G65</f>
        <v>4.63</v>
      </c>
      <c r="AM74" s="298"/>
      <c r="AN74" s="297">
        <f>'Debt M &amp; YTM'!I65</f>
        <v>14.71</v>
      </c>
      <c r="AO74" s="297">
        <f>'Debt M &amp; YTM'!J65</f>
        <v>5.13</v>
      </c>
      <c r="AP74" s="299"/>
      <c r="AQ74" s="297"/>
      <c r="AR74" s="297">
        <f>'Debt M &amp; YTM'!M65</f>
        <v>7.2640000000000002</v>
      </c>
      <c r="AS74" s="298"/>
      <c r="AT74" s="300"/>
      <c r="AU74" s="297">
        <f>'Debt M &amp; YTM'!N65</f>
        <v>9.4760000000000009</v>
      </c>
      <c r="AV74" s="298"/>
    </row>
    <row r="75" spans="1:48">
      <c r="A75" s="4">
        <v>40606</v>
      </c>
      <c r="B75" s="4">
        <f>'Bloom Yields live'!F72</f>
        <v>40606</v>
      </c>
      <c r="C75" s="147">
        <f>'Bloom Yields live'!G72</f>
        <v>3.2720000000000002</v>
      </c>
      <c r="D75" s="147"/>
      <c r="E75" s="106"/>
      <c r="F75" s="147">
        <f>'Bloom Yields live'!AR72</f>
        <v>4.3242000000000003</v>
      </c>
      <c r="G75" s="147"/>
      <c r="H75" s="108"/>
      <c r="I75" s="340">
        <f t="shared" si="0"/>
        <v>4.5870999999999995</v>
      </c>
      <c r="J75" s="147"/>
      <c r="K75" s="342"/>
      <c r="L75" s="297">
        <f t="shared" si="12"/>
        <v>4.8499999999999996</v>
      </c>
      <c r="M75" s="147"/>
      <c r="N75" s="342"/>
      <c r="O75" s="340">
        <f t="shared" si="2"/>
        <v>5.2149999999999999</v>
      </c>
      <c r="P75" s="340"/>
      <c r="Q75" s="342"/>
      <c r="R75" s="147">
        <f t="shared" si="13"/>
        <v>5.58</v>
      </c>
      <c r="S75" s="147"/>
      <c r="T75" s="342"/>
      <c r="U75" s="340">
        <f t="shared" si="4"/>
        <v>6.1</v>
      </c>
      <c r="V75" s="340"/>
      <c r="W75" s="342"/>
      <c r="X75" s="297">
        <f t="shared" si="14"/>
        <v>6.62</v>
      </c>
      <c r="Y75" s="147"/>
      <c r="Z75" s="342"/>
      <c r="AA75" s="340">
        <f t="shared" si="6"/>
        <v>7.3279999999999994</v>
      </c>
      <c r="AB75" s="147"/>
      <c r="AC75" s="342"/>
      <c r="AD75" s="297">
        <f t="shared" si="15"/>
        <v>8.0359999999999996</v>
      </c>
      <c r="AE75" s="147"/>
      <c r="AG75" s="296">
        <v>40263</v>
      </c>
      <c r="AH75" s="297"/>
      <c r="AI75" s="297"/>
      <c r="AJ75" s="298"/>
      <c r="AK75" s="297">
        <f>'Debt M &amp; YTM'!F66</f>
        <v>8.08</v>
      </c>
      <c r="AL75" s="297">
        <f>'Debt M &amp; YTM'!G66</f>
        <v>4.6399999999999997</v>
      </c>
      <c r="AM75" s="298"/>
      <c r="AN75" s="297">
        <f>'Debt M &amp; YTM'!I66</f>
        <v>14.71</v>
      </c>
      <c r="AO75" s="297">
        <f>'Debt M &amp; YTM'!J66</f>
        <v>5.14</v>
      </c>
      <c r="AP75" s="299"/>
      <c r="AQ75" s="297"/>
      <c r="AR75" s="297">
        <f>'Debt M &amp; YTM'!M66</f>
        <v>7.2130000000000001</v>
      </c>
      <c r="AS75" s="298"/>
      <c r="AT75" s="300"/>
      <c r="AU75" s="297">
        <f>'Debt M &amp; YTM'!N66</f>
        <v>9.49</v>
      </c>
      <c r="AV75" s="298"/>
    </row>
    <row r="76" spans="1:48">
      <c r="A76" s="4">
        <v>40613</v>
      </c>
      <c r="B76" s="4">
        <f>'Bloom Yields live'!F73</f>
        <v>40613</v>
      </c>
      <c r="C76" s="147">
        <f>'Bloom Yields live'!G73</f>
        <v>3.2120000000000002</v>
      </c>
      <c r="D76" s="147"/>
      <c r="E76" s="106"/>
      <c r="F76" s="147">
        <f>'Bloom Yields live'!AR73</f>
        <v>4.2611999999999997</v>
      </c>
      <c r="G76" s="147"/>
      <c r="H76" s="108"/>
      <c r="I76" s="340">
        <f t="shared" si="0"/>
        <v>4.5405999999999995</v>
      </c>
      <c r="J76" s="147"/>
      <c r="K76" s="342"/>
      <c r="L76" s="297">
        <f t="shared" si="12"/>
        <v>4.82</v>
      </c>
      <c r="M76" s="147"/>
      <c r="N76" s="342"/>
      <c r="O76" s="340">
        <f t="shared" si="2"/>
        <v>5.1899999999999995</v>
      </c>
      <c r="P76" s="340"/>
      <c r="Q76" s="342"/>
      <c r="R76" s="147">
        <f t="shared" si="13"/>
        <v>5.56</v>
      </c>
      <c r="S76" s="147"/>
      <c r="T76" s="342"/>
      <c r="U76" s="340">
        <f t="shared" si="4"/>
        <v>6.1229999999999993</v>
      </c>
      <c r="V76" s="340"/>
      <c r="W76" s="342"/>
      <c r="X76" s="297">
        <f t="shared" si="14"/>
        <v>6.6859999999999999</v>
      </c>
      <c r="Y76" s="147"/>
      <c r="Z76" s="342"/>
      <c r="AA76" s="340">
        <f t="shared" si="6"/>
        <v>7.431</v>
      </c>
      <c r="AB76" s="147"/>
      <c r="AC76" s="342"/>
      <c r="AD76" s="297">
        <f t="shared" si="15"/>
        <v>8.1760000000000002</v>
      </c>
      <c r="AE76" s="147"/>
      <c r="AG76" s="296">
        <v>40266</v>
      </c>
      <c r="AH76" s="297"/>
      <c r="AI76" s="297"/>
      <c r="AJ76" s="298"/>
      <c r="AK76" s="297">
        <f>'Debt M &amp; YTM'!F67</f>
        <v>8.07</v>
      </c>
      <c r="AL76" s="297">
        <f>'Debt M &amp; YTM'!G67</f>
        <v>4.6100000000000003</v>
      </c>
      <c r="AM76" s="298"/>
      <c r="AN76" s="297">
        <f>'Debt M &amp; YTM'!I67</f>
        <v>14.7</v>
      </c>
      <c r="AO76" s="297">
        <f>'Debt M &amp; YTM'!J67</f>
        <v>5.1100000000000003</v>
      </c>
      <c r="AP76" s="299"/>
      <c r="AQ76" s="297"/>
      <c r="AR76" s="297">
        <f>'Debt M &amp; YTM'!M67</f>
        <v>7.1859999999999999</v>
      </c>
      <c r="AS76" s="298"/>
      <c r="AT76" s="300"/>
      <c r="AU76" s="297">
        <f>'Debt M &amp; YTM'!N67</f>
        <v>9.4269999999999996</v>
      </c>
      <c r="AV76" s="298"/>
    </row>
    <row r="77" spans="1:48">
      <c r="A77" s="4">
        <v>40620</v>
      </c>
      <c r="B77" s="4">
        <f>'Bloom Yields live'!F74</f>
        <v>40620</v>
      </c>
      <c r="C77" s="147">
        <f>'Bloom Yields live'!G74</f>
        <v>3.1869999999999998</v>
      </c>
      <c r="D77" s="147"/>
      <c r="E77" s="106"/>
      <c r="F77" s="147">
        <f>'Bloom Yields live'!AR74</f>
        <v>4.2374000000000001</v>
      </c>
      <c r="G77" s="147"/>
      <c r="H77" s="108"/>
      <c r="I77" s="340">
        <f t="shared" si="0"/>
        <v>4.5387000000000004</v>
      </c>
      <c r="J77" s="147"/>
      <c r="K77" s="342"/>
      <c r="L77" s="297">
        <f t="shared" si="12"/>
        <v>4.84</v>
      </c>
      <c r="M77" s="147"/>
      <c r="N77" s="342"/>
      <c r="O77" s="340">
        <f t="shared" si="2"/>
        <v>5.2349999999999994</v>
      </c>
      <c r="P77" s="340"/>
      <c r="Q77" s="342"/>
      <c r="R77" s="147">
        <f t="shared" si="13"/>
        <v>5.63</v>
      </c>
      <c r="S77" s="147"/>
      <c r="T77" s="342"/>
      <c r="U77" s="340">
        <f t="shared" si="4"/>
        <v>6.2234999999999996</v>
      </c>
      <c r="V77" s="340"/>
      <c r="W77" s="342"/>
      <c r="X77" s="297">
        <f t="shared" si="14"/>
        <v>6.8170000000000002</v>
      </c>
      <c r="Y77" s="147"/>
      <c r="Z77" s="342"/>
      <c r="AA77" s="340">
        <f t="shared" si="6"/>
        <v>7.6139999999999999</v>
      </c>
      <c r="AB77" s="147"/>
      <c r="AC77" s="342"/>
      <c r="AD77" s="297">
        <f t="shared" si="15"/>
        <v>8.4109999999999996</v>
      </c>
      <c r="AE77" s="147"/>
      <c r="AG77" s="296">
        <v>40267</v>
      </c>
      <c r="AH77" s="297"/>
      <c r="AI77" s="297"/>
      <c r="AJ77" s="298"/>
      <c r="AK77" s="297">
        <f>'Debt M &amp; YTM'!F68</f>
        <v>8.07</v>
      </c>
      <c r="AL77" s="297">
        <f>'Debt M &amp; YTM'!G68</f>
        <v>4.5999999999999996</v>
      </c>
      <c r="AM77" s="298"/>
      <c r="AN77" s="297">
        <f>'Debt M &amp; YTM'!I68</f>
        <v>14.7</v>
      </c>
      <c r="AO77" s="297">
        <f>'Debt M &amp; YTM'!J68</f>
        <v>5.09</v>
      </c>
      <c r="AP77" s="299"/>
      <c r="AQ77" s="297"/>
      <c r="AR77" s="297">
        <f>'Debt M &amp; YTM'!M68</f>
        <v>7.1440000000000001</v>
      </c>
      <c r="AS77" s="298"/>
      <c r="AT77" s="300"/>
      <c r="AU77" s="297">
        <f>'Debt M &amp; YTM'!N68</f>
        <v>9.3699999999999992</v>
      </c>
      <c r="AV77" s="298"/>
    </row>
    <row r="78" spans="1:48">
      <c r="A78" s="4">
        <v>40627</v>
      </c>
      <c r="B78" s="4">
        <f>'Bloom Yields live'!F75</f>
        <v>40627</v>
      </c>
      <c r="C78" s="147">
        <f>'Bloom Yields live'!G75</f>
        <v>3.278</v>
      </c>
      <c r="D78" s="147"/>
      <c r="E78" s="106"/>
      <c r="F78" s="147">
        <f>'Bloom Yields live'!AR75</f>
        <v>4.3367000000000004</v>
      </c>
      <c r="G78" s="147"/>
      <c r="H78" s="108"/>
      <c r="I78" s="340">
        <f t="shared" si="0"/>
        <v>4.6283500000000002</v>
      </c>
      <c r="J78" s="147"/>
      <c r="K78" s="342"/>
      <c r="L78" s="297">
        <f t="shared" si="12"/>
        <v>4.92</v>
      </c>
      <c r="M78" s="147"/>
      <c r="N78" s="342"/>
      <c r="O78" s="340">
        <f t="shared" si="2"/>
        <v>5.2650000000000006</v>
      </c>
      <c r="P78" s="340"/>
      <c r="Q78" s="342"/>
      <c r="R78" s="147">
        <f t="shared" si="13"/>
        <v>5.61</v>
      </c>
      <c r="S78" s="147"/>
      <c r="T78" s="342"/>
      <c r="U78" s="340">
        <f t="shared" si="4"/>
        <v>6.1920000000000002</v>
      </c>
      <c r="V78" s="340"/>
      <c r="W78" s="342"/>
      <c r="X78" s="297">
        <f t="shared" si="14"/>
        <v>6.774</v>
      </c>
      <c r="Y78" s="147"/>
      <c r="Z78" s="342"/>
      <c r="AA78" s="340">
        <f t="shared" si="6"/>
        <v>7.5459999999999994</v>
      </c>
      <c r="AB78" s="147"/>
      <c r="AC78" s="342"/>
      <c r="AD78" s="297">
        <f t="shared" si="15"/>
        <v>8.3179999999999996</v>
      </c>
      <c r="AE78" s="147"/>
      <c r="AG78" s="296">
        <v>40268</v>
      </c>
      <c r="AH78" s="297"/>
      <c r="AI78" s="297"/>
      <c r="AJ78" s="298"/>
      <c r="AK78" s="297">
        <f>'Debt M &amp; YTM'!F69</f>
        <v>8.07</v>
      </c>
      <c r="AL78" s="297">
        <f>'Debt M &amp; YTM'!G69</f>
        <v>4.58</v>
      </c>
      <c r="AM78" s="298"/>
      <c r="AN78" s="297">
        <f>'Debt M &amp; YTM'!I69</f>
        <v>14.69</v>
      </c>
      <c r="AO78" s="297">
        <f>'Debt M &amp; YTM'!J69</f>
        <v>5.07</v>
      </c>
      <c r="AP78" s="299"/>
      <c r="AQ78" s="297"/>
      <c r="AR78" s="297">
        <f>'Debt M &amp; YTM'!M69</f>
        <v>7.2050000000000001</v>
      </c>
      <c r="AS78" s="298"/>
      <c r="AT78" s="300"/>
      <c r="AU78" s="297">
        <f>'Debt M &amp; YTM'!N69</f>
        <v>8.9450000000000003</v>
      </c>
      <c r="AV78" s="298"/>
    </row>
    <row r="79" spans="1:48">
      <c r="A79" s="4">
        <v>40634</v>
      </c>
      <c r="B79" s="4">
        <f>'Bloom Yields live'!F76</f>
        <v>40634</v>
      </c>
      <c r="C79" s="147">
        <f>'Bloom Yields live'!G76</f>
        <v>3.371</v>
      </c>
      <c r="D79" s="147"/>
      <c r="E79" s="106"/>
      <c r="F79" s="147">
        <f>'Bloom Yields live'!AR76</f>
        <v>4.3742000000000001</v>
      </c>
      <c r="G79" s="147"/>
      <c r="H79" s="108"/>
      <c r="I79" s="340">
        <f t="shared" ref="I79:I142" si="16">AVERAGE(F79,L79)</f>
        <v>4.6920999999999999</v>
      </c>
      <c r="J79" s="147"/>
      <c r="K79" s="342"/>
      <c r="L79" s="297">
        <f t="shared" si="12"/>
        <v>5.01</v>
      </c>
      <c r="M79" s="147"/>
      <c r="N79" s="342"/>
      <c r="O79" s="340">
        <f t="shared" ref="O79:O142" si="17">AVERAGE(L79,R79)</f>
        <v>5.3149999999999995</v>
      </c>
      <c r="P79" s="340"/>
      <c r="Q79" s="342"/>
      <c r="R79" s="147">
        <f t="shared" si="13"/>
        <v>5.62</v>
      </c>
      <c r="S79" s="147"/>
      <c r="T79" s="342"/>
      <c r="U79" s="340">
        <f t="shared" ref="U79:U142" si="18">AVERAGE(R79,X79)</f>
        <v>6.2415000000000003</v>
      </c>
      <c r="V79" s="340"/>
      <c r="W79" s="342"/>
      <c r="X79" s="297">
        <f t="shared" si="14"/>
        <v>6.8630000000000004</v>
      </c>
      <c r="Y79" s="147"/>
      <c r="Z79" s="342"/>
      <c r="AA79" s="340">
        <f t="shared" ref="AA79:AA142" si="19">AVERAGE(X79,AD79)</f>
        <v>7.6724999999999994</v>
      </c>
      <c r="AB79" s="147"/>
      <c r="AC79" s="342"/>
      <c r="AD79" s="297">
        <f t="shared" si="15"/>
        <v>8.4819999999999993</v>
      </c>
      <c r="AE79" s="147"/>
      <c r="AG79" s="296">
        <v>40269</v>
      </c>
      <c r="AH79" s="297"/>
      <c r="AI79" s="297"/>
      <c r="AJ79" s="298"/>
      <c r="AK79" s="297">
        <f>'Debt M &amp; YTM'!F70</f>
        <v>8.36</v>
      </c>
      <c r="AL79" s="297">
        <f>'Debt M &amp; YTM'!G70</f>
        <v>4.55</v>
      </c>
      <c r="AM79" s="298"/>
      <c r="AN79" s="297">
        <f>'Debt M &amp; YTM'!I70</f>
        <v>15.03</v>
      </c>
      <c r="AO79" s="297">
        <f>'Debt M &amp; YTM'!J70</f>
        <v>5.08</v>
      </c>
      <c r="AP79" s="299"/>
      <c r="AQ79" s="297"/>
      <c r="AR79" s="297">
        <f>'Debt M &amp; YTM'!M70</f>
        <v>7.1719999999999997</v>
      </c>
      <c r="AS79" s="298"/>
      <c r="AT79" s="300"/>
      <c r="AU79" s="297">
        <f>'Debt M &amp; YTM'!N70</f>
        <v>8.9659999999999993</v>
      </c>
      <c r="AV79" s="298"/>
    </row>
    <row r="80" spans="1:48">
      <c r="A80" s="4">
        <v>40641</v>
      </c>
      <c r="B80" s="4">
        <f>'Bloom Yields live'!F77</f>
        <v>40641</v>
      </c>
      <c r="C80" s="147">
        <f>'Bloom Yields live'!G77</f>
        <v>3.48</v>
      </c>
      <c r="D80" s="147"/>
      <c r="E80" s="106"/>
      <c r="F80" s="147">
        <f>'Bloom Yields live'!AR77</f>
        <v>4.4744999999999999</v>
      </c>
      <c r="G80" s="147"/>
      <c r="H80" s="108"/>
      <c r="I80" s="340">
        <f t="shared" si="16"/>
        <v>4.7672499999999998</v>
      </c>
      <c r="J80" s="147"/>
      <c r="K80" s="342"/>
      <c r="L80" s="297">
        <f t="shared" si="12"/>
        <v>5.0599999999999996</v>
      </c>
      <c r="M80" s="147"/>
      <c r="N80" s="342"/>
      <c r="O80" s="340">
        <f t="shared" si="17"/>
        <v>5.3599999999999994</v>
      </c>
      <c r="P80" s="340"/>
      <c r="Q80" s="342"/>
      <c r="R80" s="147">
        <f t="shared" si="13"/>
        <v>5.66</v>
      </c>
      <c r="S80" s="147"/>
      <c r="T80" s="342"/>
      <c r="U80" s="340">
        <f t="shared" si="18"/>
        <v>6.16</v>
      </c>
      <c r="V80" s="340"/>
      <c r="W80" s="342"/>
      <c r="X80" s="297">
        <f t="shared" si="14"/>
        <v>6.66</v>
      </c>
      <c r="Y80" s="147"/>
      <c r="Z80" s="342"/>
      <c r="AA80" s="340">
        <f t="shared" si="19"/>
        <v>7.4489999999999998</v>
      </c>
      <c r="AB80" s="147"/>
      <c r="AC80" s="342"/>
      <c r="AD80" s="297">
        <f t="shared" si="15"/>
        <v>8.2379999999999995</v>
      </c>
      <c r="AE80" s="147"/>
      <c r="AG80" s="296">
        <v>40274</v>
      </c>
      <c r="AH80" s="297"/>
      <c r="AI80" s="297"/>
      <c r="AJ80" s="298"/>
      <c r="AK80" s="297">
        <f>'Debt M &amp; YTM'!F71</f>
        <v>8.35</v>
      </c>
      <c r="AL80" s="297">
        <f>'Debt M &amp; YTM'!G71</f>
        <v>4.59</v>
      </c>
      <c r="AM80" s="298"/>
      <c r="AN80" s="297">
        <f>'Debt M &amp; YTM'!I71</f>
        <v>15.02</v>
      </c>
      <c r="AO80" s="297">
        <f>'Debt M &amp; YTM'!J71</f>
        <v>5.12</v>
      </c>
      <c r="AP80" s="299"/>
      <c r="AQ80" s="297"/>
      <c r="AR80" s="297">
        <f>'Debt M &amp; YTM'!M71</f>
        <v>7.1779999999999999</v>
      </c>
      <c r="AS80" s="298"/>
      <c r="AT80" s="300"/>
      <c r="AU80" s="297">
        <f>'Debt M &amp; YTM'!N71</f>
        <v>8.9390000000000001</v>
      </c>
      <c r="AV80" s="298"/>
    </row>
    <row r="81" spans="1:48">
      <c r="A81" s="4">
        <v>40648</v>
      </c>
      <c r="B81" s="4">
        <f>'Bloom Yields live'!F78</f>
        <v>40648</v>
      </c>
      <c r="C81" s="147">
        <f>'Bloom Yields live'!G78</f>
        <v>3.3769999999999998</v>
      </c>
      <c r="D81" s="147"/>
      <c r="E81" s="106"/>
      <c r="F81" s="147">
        <f>'Bloom Yields live'!AR78</f>
        <v>4.4050000000000002</v>
      </c>
      <c r="G81" s="147"/>
      <c r="H81" s="108"/>
      <c r="I81" s="340">
        <f t="shared" si="16"/>
        <v>4.6725000000000003</v>
      </c>
      <c r="J81" s="147"/>
      <c r="K81" s="342"/>
      <c r="L81" s="297">
        <f t="shared" si="12"/>
        <v>4.9400000000000004</v>
      </c>
      <c r="M81" s="147"/>
      <c r="N81" s="342"/>
      <c r="O81" s="340">
        <f t="shared" si="17"/>
        <v>5.2450000000000001</v>
      </c>
      <c r="P81" s="340"/>
      <c r="Q81" s="342"/>
      <c r="R81" s="147">
        <f t="shared" si="13"/>
        <v>5.55</v>
      </c>
      <c r="S81" s="147"/>
      <c r="T81" s="342"/>
      <c r="U81" s="340">
        <f t="shared" si="18"/>
        <v>6.1159999999999997</v>
      </c>
      <c r="V81" s="340"/>
      <c r="W81" s="342"/>
      <c r="X81" s="297">
        <f t="shared" si="14"/>
        <v>6.6820000000000004</v>
      </c>
      <c r="Y81" s="147"/>
      <c r="Z81" s="342"/>
      <c r="AA81" s="340">
        <f t="shared" si="19"/>
        <v>7.4960000000000004</v>
      </c>
      <c r="AB81" s="147"/>
      <c r="AC81" s="342"/>
      <c r="AD81" s="297">
        <f t="shared" si="15"/>
        <v>8.31</v>
      </c>
      <c r="AE81" s="147"/>
      <c r="AG81" s="296">
        <v>40275</v>
      </c>
      <c r="AH81" s="297"/>
      <c r="AI81" s="297"/>
      <c r="AJ81" s="298"/>
      <c r="AK81" s="297">
        <f>'Debt M &amp; YTM'!F72</f>
        <v>8.35</v>
      </c>
      <c r="AL81" s="297">
        <f>'Debt M &amp; YTM'!G72</f>
        <v>4.5599999999999996</v>
      </c>
      <c r="AM81" s="298"/>
      <c r="AN81" s="297">
        <f>'Debt M &amp; YTM'!I72</f>
        <v>15.02</v>
      </c>
      <c r="AO81" s="297">
        <f>'Debt M &amp; YTM'!J72</f>
        <v>5.0999999999999996</v>
      </c>
      <c r="AP81" s="299"/>
      <c r="AQ81" s="297"/>
      <c r="AR81" s="297">
        <f>'Debt M &amp; YTM'!M72</f>
        <v>7.1710000000000003</v>
      </c>
      <c r="AS81" s="298"/>
      <c r="AT81" s="300"/>
      <c r="AU81" s="297">
        <f>'Debt M &amp; YTM'!N72</f>
        <v>8.9359999999999999</v>
      </c>
      <c r="AV81" s="298"/>
    </row>
    <row r="82" spans="1:48">
      <c r="A82" s="4">
        <v>40655</v>
      </c>
      <c r="B82" s="4">
        <f>'Bloom Yields live'!F79</f>
        <v>40655</v>
      </c>
      <c r="C82" s="147">
        <f>'Bloom Yields live'!G79</f>
        <v>3.2589999999999999</v>
      </c>
      <c r="D82" s="147"/>
      <c r="E82" s="106"/>
      <c r="F82" s="147">
        <f>'Bloom Yields live'!AR79</f>
        <v>4.3078000000000003</v>
      </c>
      <c r="G82" s="147"/>
      <c r="H82" s="108"/>
      <c r="I82" s="340">
        <f t="shared" si="16"/>
        <v>4.5864000000000003</v>
      </c>
      <c r="J82" s="147"/>
      <c r="K82" s="342"/>
      <c r="L82" s="341">
        <f>AVERAGE(L81,L83)</f>
        <v>4.8650000000000002</v>
      </c>
      <c r="M82" s="147"/>
      <c r="N82" s="342"/>
      <c r="O82" s="340">
        <f>AVERAGE(L82,R82)</f>
        <v>5.1749999999999998</v>
      </c>
      <c r="P82" s="340"/>
      <c r="Q82" s="342"/>
      <c r="R82" s="341">
        <f>AVERAGE(R81,R83)</f>
        <v>5.4849999999999994</v>
      </c>
      <c r="S82" s="147"/>
      <c r="T82" s="342"/>
      <c r="U82" s="340">
        <f>AVERAGE(R82,X82)</f>
        <v>6.0904999999999996</v>
      </c>
      <c r="V82" s="340"/>
      <c r="W82" s="342"/>
      <c r="X82" s="341">
        <f>AVERAGE(X81,X83)</f>
        <v>6.6959999999999997</v>
      </c>
      <c r="Y82" s="147"/>
      <c r="Z82" s="342"/>
      <c r="AA82" s="340">
        <f>AVERAGE(X82,AD82)</f>
        <v>7.43675</v>
      </c>
      <c r="AB82" s="147"/>
      <c r="AC82" s="342"/>
      <c r="AD82" s="341">
        <f>AVERAGE(AD81,AD83)</f>
        <v>8.1775000000000002</v>
      </c>
      <c r="AE82" s="147"/>
      <c r="AG82" s="296">
        <v>40276</v>
      </c>
      <c r="AH82" s="297"/>
      <c r="AI82" s="297"/>
      <c r="AJ82" s="298"/>
      <c r="AK82" s="297">
        <f>'Debt M &amp; YTM'!F73</f>
        <v>8.34</v>
      </c>
      <c r="AL82" s="297">
        <f>'Debt M &amp; YTM'!G73</f>
        <v>4.54</v>
      </c>
      <c r="AM82" s="298"/>
      <c r="AN82" s="297">
        <f>'Debt M &amp; YTM'!I73</f>
        <v>15.01</v>
      </c>
      <c r="AO82" s="297">
        <f>'Debt M &amp; YTM'!J73</f>
        <v>5.08</v>
      </c>
      <c r="AP82" s="299"/>
      <c r="AQ82" s="297"/>
      <c r="AR82" s="297">
        <f>'Debt M &amp; YTM'!M73</f>
        <v>7.1710000000000003</v>
      </c>
      <c r="AS82" s="298"/>
      <c r="AT82" s="300"/>
      <c r="AU82" s="297">
        <f>'Debt M &amp; YTM'!N73</f>
        <v>9.0050000000000008</v>
      </c>
      <c r="AV82" s="298"/>
    </row>
    <row r="83" spans="1:48">
      <c r="A83" s="4">
        <v>40662</v>
      </c>
      <c r="B83" s="4">
        <f>'Bloom Yields live'!F80</f>
        <v>40662</v>
      </c>
      <c r="C83" s="147">
        <f>'Bloom Yields live'!G80</f>
        <v>3.238</v>
      </c>
      <c r="D83" s="147"/>
      <c r="E83" s="106"/>
      <c r="F83" s="147">
        <f>'Bloom Yields live'!AR80</f>
        <v>4.2728999999999999</v>
      </c>
      <c r="G83" s="147"/>
      <c r="H83" s="108"/>
      <c r="I83" s="340">
        <f t="shared" si="16"/>
        <v>4.5314499999999995</v>
      </c>
      <c r="J83" s="147"/>
      <c r="K83" s="342"/>
      <c r="L83" s="297">
        <f t="shared" ref="L83:L114" si="20">VLOOKUP($A83,$AG$14:$AU$2324,L$2,FALSE)</f>
        <v>4.79</v>
      </c>
      <c r="M83" s="147"/>
      <c r="N83" s="342"/>
      <c r="O83" s="340">
        <f t="shared" si="17"/>
        <v>5.1050000000000004</v>
      </c>
      <c r="P83" s="340"/>
      <c r="Q83" s="342"/>
      <c r="R83" s="147">
        <f t="shared" ref="R83:R114" si="21">VLOOKUP($A83,$AG$14:$AU$2324,R$2,FALSE)</f>
        <v>5.42</v>
      </c>
      <c r="S83" s="147"/>
      <c r="T83" s="342"/>
      <c r="U83" s="340">
        <f t="shared" si="18"/>
        <v>6.0649999999999995</v>
      </c>
      <c r="V83" s="340"/>
      <c r="W83" s="342"/>
      <c r="X83" s="297">
        <f t="shared" ref="X83:X114" si="22">VLOOKUP($A83,$AG$14:$AU$2324,X$2,FALSE)</f>
        <v>6.71</v>
      </c>
      <c r="Y83" s="147"/>
      <c r="Z83" s="342"/>
      <c r="AA83" s="340">
        <f t="shared" si="19"/>
        <v>7.3774999999999995</v>
      </c>
      <c r="AB83" s="147"/>
      <c r="AC83" s="342"/>
      <c r="AD83" s="297">
        <f t="shared" ref="AD83:AD114" si="23">VLOOKUP($A83,$AG$14:$AU$2324,AD$2,FALSE)</f>
        <v>8.0449999999999999</v>
      </c>
      <c r="AE83" s="147"/>
      <c r="AG83" s="296">
        <v>40277</v>
      </c>
      <c r="AH83" s="297"/>
      <c r="AI83" s="297"/>
      <c r="AJ83" s="298"/>
      <c r="AK83" s="297">
        <f>'Debt M &amp; YTM'!F74</f>
        <v>8.34</v>
      </c>
      <c r="AL83" s="297">
        <f>'Debt M &amp; YTM'!G74</f>
        <v>4.5999999999999996</v>
      </c>
      <c r="AM83" s="298"/>
      <c r="AN83" s="297">
        <f>'Debt M &amp; YTM'!I74</f>
        <v>15.01</v>
      </c>
      <c r="AO83" s="297">
        <f>'Debt M &amp; YTM'!J74</f>
        <v>5.14</v>
      </c>
      <c r="AP83" s="299"/>
      <c r="AQ83" s="297"/>
      <c r="AR83" s="297">
        <f>'Debt M &amp; YTM'!M74</f>
        <v>7.157</v>
      </c>
      <c r="AS83" s="298"/>
      <c r="AT83" s="300"/>
      <c r="AU83" s="297">
        <f>'Debt M &amp; YTM'!N74</f>
        <v>8.9559999999999995</v>
      </c>
      <c r="AV83" s="298"/>
    </row>
    <row r="84" spans="1:48">
      <c r="A84" s="4">
        <v>40669</v>
      </c>
      <c r="B84" s="4">
        <f>'Bloom Yields live'!F81</f>
        <v>40669</v>
      </c>
      <c r="C84" s="147">
        <f>'Bloom Yields live'!G81</f>
        <v>3.169</v>
      </c>
      <c r="D84" s="147"/>
      <c r="E84" s="106"/>
      <c r="F84" s="147">
        <f>'Bloom Yields live'!AR81</f>
        <v>4.1947000000000001</v>
      </c>
      <c r="G84" s="147"/>
      <c r="H84" s="108"/>
      <c r="I84" s="340">
        <f t="shared" si="16"/>
        <v>4.45235</v>
      </c>
      <c r="J84" s="147"/>
      <c r="K84" s="342"/>
      <c r="L84" s="297">
        <f t="shared" si="20"/>
        <v>4.71</v>
      </c>
      <c r="M84" s="147"/>
      <c r="N84" s="342"/>
      <c r="O84" s="340">
        <f t="shared" si="17"/>
        <v>5.07</v>
      </c>
      <c r="P84" s="340"/>
      <c r="Q84" s="342"/>
      <c r="R84" s="147">
        <f t="shared" si="21"/>
        <v>5.43</v>
      </c>
      <c r="S84" s="147"/>
      <c r="T84" s="342"/>
      <c r="U84" s="340">
        <f t="shared" si="18"/>
        <v>6.0284999999999993</v>
      </c>
      <c r="V84" s="340"/>
      <c r="W84" s="342"/>
      <c r="X84" s="297">
        <f t="shared" si="22"/>
        <v>6.6269999999999998</v>
      </c>
      <c r="Y84" s="147"/>
      <c r="Z84" s="342"/>
      <c r="AA84" s="340">
        <f t="shared" si="19"/>
        <v>7.3079999999999998</v>
      </c>
      <c r="AB84" s="147"/>
      <c r="AC84" s="342"/>
      <c r="AD84" s="297">
        <f t="shared" si="23"/>
        <v>7.9889999999999999</v>
      </c>
      <c r="AE84" s="147"/>
      <c r="AG84" s="296">
        <v>40280</v>
      </c>
      <c r="AH84" s="297"/>
      <c r="AI84" s="297"/>
      <c r="AJ84" s="298"/>
      <c r="AK84" s="297">
        <f>'Debt M &amp; YTM'!F75</f>
        <v>8.33</v>
      </c>
      <c r="AL84" s="297">
        <f>'Debt M &amp; YTM'!G75</f>
        <v>4.6100000000000003</v>
      </c>
      <c r="AM84" s="298"/>
      <c r="AN84" s="297">
        <f>'Debt M &amp; YTM'!I75</f>
        <v>15</v>
      </c>
      <c r="AO84" s="297">
        <f>'Debt M &amp; YTM'!J75</f>
        <v>5.15</v>
      </c>
      <c r="AP84" s="299"/>
      <c r="AQ84" s="297"/>
      <c r="AR84" s="297">
        <f>'Debt M &amp; YTM'!M75</f>
        <v>7.1150000000000002</v>
      </c>
      <c r="AS84" s="298"/>
      <c r="AT84" s="300"/>
      <c r="AU84" s="297">
        <f>'Debt M &amp; YTM'!N75</f>
        <v>8.8390000000000004</v>
      </c>
      <c r="AV84" s="298"/>
    </row>
    <row r="85" spans="1:48">
      <c r="A85" s="4">
        <v>40676</v>
      </c>
      <c r="B85" s="4">
        <f>'Bloom Yields live'!F82</f>
        <v>40676</v>
      </c>
      <c r="C85" s="147">
        <f>'Bloom Yields live'!G82</f>
        <v>3.0760000000000001</v>
      </c>
      <c r="D85" s="147"/>
      <c r="E85" s="106"/>
      <c r="F85" s="147">
        <f>'Bloom Yields live'!AR82</f>
        <v>4.1063000000000001</v>
      </c>
      <c r="G85" s="147"/>
      <c r="H85" s="108"/>
      <c r="I85" s="340">
        <f t="shared" si="16"/>
        <v>4.3631500000000001</v>
      </c>
      <c r="J85" s="147"/>
      <c r="K85" s="342"/>
      <c r="L85" s="297">
        <f t="shared" si="20"/>
        <v>4.62</v>
      </c>
      <c r="M85" s="147"/>
      <c r="N85" s="342"/>
      <c r="O85" s="340">
        <f t="shared" si="17"/>
        <v>4.9800000000000004</v>
      </c>
      <c r="P85" s="340"/>
      <c r="Q85" s="342"/>
      <c r="R85" s="147">
        <f t="shared" si="21"/>
        <v>5.34</v>
      </c>
      <c r="S85" s="147"/>
      <c r="T85" s="342"/>
      <c r="U85" s="340">
        <f t="shared" si="18"/>
        <v>5.9429999999999996</v>
      </c>
      <c r="V85" s="340"/>
      <c r="W85" s="342"/>
      <c r="X85" s="297">
        <f t="shared" si="22"/>
        <v>6.5460000000000003</v>
      </c>
      <c r="Y85" s="147"/>
      <c r="Z85" s="342"/>
      <c r="AA85" s="340">
        <f t="shared" si="19"/>
        <v>7.2424999999999997</v>
      </c>
      <c r="AB85" s="147"/>
      <c r="AC85" s="342"/>
      <c r="AD85" s="297">
        <f t="shared" si="23"/>
        <v>7.9390000000000001</v>
      </c>
      <c r="AE85" s="147"/>
      <c r="AG85" s="296">
        <v>40281</v>
      </c>
      <c r="AH85" s="297"/>
      <c r="AI85" s="297"/>
      <c r="AJ85" s="298"/>
      <c r="AK85" s="297">
        <f>'Debt M &amp; YTM'!F76</f>
        <v>8.33</v>
      </c>
      <c r="AL85" s="297">
        <f>'Debt M &amp; YTM'!G76</f>
        <v>4.57</v>
      </c>
      <c r="AM85" s="298"/>
      <c r="AN85" s="297">
        <f>'Debt M &amp; YTM'!I76</f>
        <v>15</v>
      </c>
      <c r="AO85" s="297">
        <f>'Debt M &amp; YTM'!J76</f>
        <v>5.1100000000000003</v>
      </c>
      <c r="AP85" s="299"/>
      <c r="AQ85" s="297"/>
      <c r="AR85" s="297">
        <f>'Debt M &amp; YTM'!M76</f>
        <v>7.0679999999999996</v>
      </c>
      <c r="AS85" s="298"/>
      <c r="AT85" s="300"/>
      <c r="AU85" s="297">
        <f>'Debt M &amp; YTM'!N76</f>
        <v>8.6869999999999994</v>
      </c>
      <c r="AV85" s="298"/>
    </row>
    <row r="86" spans="1:48">
      <c r="A86" s="4">
        <v>40683</v>
      </c>
      <c r="B86" s="4">
        <f>'Bloom Yields live'!F83</f>
        <v>40683</v>
      </c>
      <c r="C86" s="147">
        <f>'Bloom Yields live'!G83</f>
        <v>3.0550000000000002</v>
      </c>
      <c r="D86" s="147"/>
      <c r="E86" s="106"/>
      <c r="F86" s="147">
        <f>'Bloom Yields live'!AR83</f>
        <v>4.1054000000000004</v>
      </c>
      <c r="G86" s="147"/>
      <c r="H86" s="108"/>
      <c r="I86" s="340">
        <f t="shared" si="16"/>
        <v>4.3577000000000004</v>
      </c>
      <c r="J86" s="147"/>
      <c r="K86" s="342"/>
      <c r="L86" s="297">
        <f t="shared" si="20"/>
        <v>4.6100000000000003</v>
      </c>
      <c r="M86" s="147"/>
      <c r="N86" s="342"/>
      <c r="O86" s="340">
        <f t="shared" si="17"/>
        <v>4.9749999999999996</v>
      </c>
      <c r="P86" s="340"/>
      <c r="Q86" s="342"/>
      <c r="R86" s="147">
        <f t="shared" si="21"/>
        <v>5.34</v>
      </c>
      <c r="S86" s="147"/>
      <c r="T86" s="342"/>
      <c r="U86" s="340">
        <f t="shared" si="18"/>
        <v>5.9015000000000004</v>
      </c>
      <c r="V86" s="340"/>
      <c r="W86" s="342"/>
      <c r="X86" s="297">
        <f t="shared" si="22"/>
        <v>6.4630000000000001</v>
      </c>
      <c r="Y86" s="147"/>
      <c r="Z86" s="342"/>
      <c r="AA86" s="340">
        <f t="shared" si="19"/>
        <v>7.1909999999999998</v>
      </c>
      <c r="AB86" s="147"/>
      <c r="AC86" s="342"/>
      <c r="AD86" s="297">
        <f t="shared" si="23"/>
        <v>7.9189999999999996</v>
      </c>
      <c r="AE86" s="147"/>
      <c r="AG86" s="296">
        <v>40282</v>
      </c>
      <c r="AH86" s="297"/>
      <c r="AI86" s="297"/>
      <c r="AJ86" s="298"/>
      <c r="AK86" s="297">
        <f>'Debt M &amp; YTM'!F77</f>
        <v>8.33</v>
      </c>
      <c r="AL86" s="297">
        <f>'Debt M &amp; YTM'!G77</f>
        <v>4.54</v>
      </c>
      <c r="AM86" s="298"/>
      <c r="AN86" s="297">
        <f>'Debt M &amp; YTM'!I77</f>
        <v>15</v>
      </c>
      <c r="AO86" s="297">
        <f>'Debt M &amp; YTM'!J77</f>
        <v>5.0999999999999996</v>
      </c>
      <c r="AP86" s="299"/>
      <c r="AQ86" s="297"/>
      <c r="AR86" s="297">
        <f>'Debt M &amp; YTM'!M77</f>
        <v>6.984</v>
      </c>
      <c r="AS86" s="298"/>
      <c r="AT86" s="300"/>
      <c r="AU86" s="297">
        <f>'Debt M &amp; YTM'!N77</f>
        <v>8.6649999999999991</v>
      </c>
      <c r="AV86" s="298"/>
    </row>
    <row r="87" spans="1:48">
      <c r="A87" s="4">
        <v>40690</v>
      </c>
      <c r="B87" s="4">
        <f>'Bloom Yields live'!F84</f>
        <v>40690</v>
      </c>
      <c r="C87" s="147">
        <f>'Bloom Yields live'!G84</f>
        <v>2.984</v>
      </c>
      <c r="D87" s="147"/>
      <c r="E87" s="106"/>
      <c r="F87" s="147">
        <f>'Bloom Yields live'!AR84</f>
        <v>4.0650000000000004</v>
      </c>
      <c r="G87" s="147"/>
      <c r="H87" s="108"/>
      <c r="I87" s="340">
        <f t="shared" si="16"/>
        <v>4.3224999999999998</v>
      </c>
      <c r="J87" s="147"/>
      <c r="K87" s="342"/>
      <c r="L87" s="297">
        <f t="shared" si="20"/>
        <v>4.58</v>
      </c>
      <c r="M87" s="147"/>
      <c r="N87" s="342"/>
      <c r="O87" s="340">
        <f t="shared" si="17"/>
        <v>4.9700000000000006</v>
      </c>
      <c r="P87" s="340"/>
      <c r="Q87" s="342"/>
      <c r="R87" s="147">
        <f t="shared" si="21"/>
        <v>5.36</v>
      </c>
      <c r="S87" s="147"/>
      <c r="T87" s="342"/>
      <c r="U87" s="340">
        <f t="shared" si="18"/>
        <v>5.9480000000000004</v>
      </c>
      <c r="V87" s="340"/>
      <c r="W87" s="342"/>
      <c r="X87" s="297">
        <f t="shared" si="22"/>
        <v>6.5359999999999996</v>
      </c>
      <c r="Y87" s="147"/>
      <c r="Z87" s="342"/>
      <c r="AA87" s="340">
        <f t="shared" si="19"/>
        <v>7.2924999999999995</v>
      </c>
      <c r="AB87" s="147"/>
      <c r="AC87" s="342"/>
      <c r="AD87" s="297">
        <f t="shared" si="23"/>
        <v>8.0489999999999995</v>
      </c>
      <c r="AE87" s="147"/>
      <c r="AG87" s="296">
        <v>40283</v>
      </c>
      <c r="AH87" s="297"/>
      <c r="AI87" s="297"/>
      <c r="AJ87" s="298"/>
      <c r="AK87" s="297">
        <f>'Debt M &amp; YTM'!F78</f>
        <v>8.33</v>
      </c>
      <c r="AL87" s="297">
        <f>'Debt M &amp; YTM'!G78</f>
        <v>4.53</v>
      </c>
      <c r="AM87" s="298"/>
      <c r="AN87" s="297">
        <f>'Debt M &amp; YTM'!I78</f>
        <v>14.99</v>
      </c>
      <c r="AO87" s="297">
        <f>'Debt M &amp; YTM'!J78</f>
        <v>5.0999999999999996</v>
      </c>
      <c r="AP87" s="299"/>
      <c r="AQ87" s="297"/>
      <c r="AR87" s="297">
        <f>'Debt M &amp; YTM'!M78</f>
        <v>6.97</v>
      </c>
      <c r="AS87" s="298"/>
      <c r="AT87" s="300"/>
      <c r="AU87" s="297">
        <f>'Debt M &amp; YTM'!N78</f>
        <v>8.6280000000000001</v>
      </c>
      <c r="AV87" s="298"/>
    </row>
    <row r="88" spans="1:48">
      <c r="A88" s="4">
        <v>40697</v>
      </c>
      <c r="B88" s="4">
        <f>'Bloom Yields live'!F85</f>
        <v>40697</v>
      </c>
      <c r="C88" s="147">
        <f>'Bloom Yields live'!G85</f>
        <v>3.0569999999999999</v>
      </c>
      <c r="D88" s="147"/>
      <c r="E88" s="106"/>
      <c r="F88" s="147">
        <f>'Bloom Yields live'!AR85</f>
        <v>4.1250999999999998</v>
      </c>
      <c r="G88" s="147"/>
      <c r="H88" s="108"/>
      <c r="I88" s="340">
        <f t="shared" si="16"/>
        <v>4.4025499999999997</v>
      </c>
      <c r="J88" s="147"/>
      <c r="K88" s="342"/>
      <c r="L88" s="297">
        <f t="shared" si="20"/>
        <v>4.68</v>
      </c>
      <c r="M88" s="147"/>
      <c r="N88" s="342"/>
      <c r="O88" s="340">
        <f t="shared" si="17"/>
        <v>5.09</v>
      </c>
      <c r="P88" s="340"/>
      <c r="Q88" s="342"/>
      <c r="R88" s="147">
        <f t="shared" si="21"/>
        <v>5.5</v>
      </c>
      <c r="S88" s="147"/>
      <c r="T88" s="342"/>
      <c r="U88" s="340">
        <f t="shared" si="18"/>
        <v>6.0374999999999996</v>
      </c>
      <c r="V88" s="340"/>
      <c r="W88" s="342"/>
      <c r="X88" s="297">
        <f t="shared" si="22"/>
        <v>6.5750000000000002</v>
      </c>
      <c r="Y88" s="147"/>
      <c r="Z88" s="342"/>
      <c r="AA88" s="340">
        <f t="shared" si="19"/>
        <v>7.3789999999999996</v>
      </c>
      <c r="AB88" s="147"/>
      <c r="AC88" s="342"/>
      <c r="AD88" s="297">
        <f t="shared" si="23"/>
        <v>8.1829999999999998</v>
      </c>
      <c r="AE88" s="147"/>
      <c r="AG88" s="296">
        <v>40284</v>
      </c>
      <c r="AH88" s="297"/>
      <c r="AI88" s="297"/>
      <c r="AJ88" s="298"/>
      <c r="AK88" s="297">
        <f>'Debt M &amp; YTM'!F79</f>
        <v>8.32</v>
      </c>
      <c r="AL88" s="297">
        <f>'Debt M &amp; YTM'!G79</f>
        <v>4.4800000000000004</v>
      </c>
      <c r="AM88" s="298"/>
      <c r="AN88" s="297">
        <f>'Debt M &amp; YTM'!I79</f>
        <v>14.99</v>
      </c>
      <c r="AO88" s="297">
        <f>'Debt M &amp; YTM'!J79</f>
        <v>5.0599999999999996</v>
      </c>
      <c r="AP88" s="299"/>
      <c r="AQ88" s="297"/>
      <c r="AR88" s="297">
        <f>'Debt M &amp; YTM'!M79</f>
        <v>6.8879999999999999</v>
      </c>
      <c r="AS88" s="298"/>
      <c r="AT88" s="300"/>
      <c r="AU88" s="297">
        <f>'Debt M &amp; YTM'!N79</f>
        <v>8.58</v>
      </c>
      <c r="AV88" s="298"/>
    </row>
    <row r="89" spans="1:48">
      <c r="A89" s="4">
        <v>40704</v>
      </c>
      <c r="B89" s="4">
        <f>'Bloom Yields live'!F86</f>
        <v>40704</v>
      </c>
      <c r="C89" s="147">
        <f>'Bloom Yields live'!G86</f>
        <v>2.96</v>
      </c>
      <c r="D89" s="147"/>
      <c r="E89" s="106"/>
      <c r="F89" s="147">
        <f>'Bloom Yields live'!AR86</f>
        <v>4.0343999999999998</v>
      </c>
      <c r="G89" s="147"/>
      <c r="H89" s="108"/>
      <c r="I89" s="340">
        <f t="shared" si="16"/>
        <v>4.3422000000000001</v>
      </c>
      <c r="J89" s="147"/>
      <c r="K89" s="342"/>
      <c r="L89" s="297">
        <f t="shared" si="20"/>
        <v>4.6500000000000004</v>
      </c>
      <c r="M89" s="147"/>
      <c r="N89" s="342"/>
      <c r="O89" s="340">
        <f t="shared" si="17"/>
        <v>5.08</v>
      </c>
      <c r="P89" s="340"/>
      <c r="Q89" s="342"/>
      <c r="R89" s="147">
        <f t="shared" si="21"/>
        <v>5.51</v>
      </c>
      <c r="S89" s="147"/>
      <c r="T89" s="342"/>
      <c r="U89" s="340">
        <f t="shared" si="18"/>
        <v>6.0804999999999998</v>
      </c>
      <c r="V89" s="340"/>
      <c r="W89" s="342"/>
      <c r="X89" s="297">
        <f t="shared" si="22"/>
        <v>6.6509999999999998</v>
      </c>
      <c r="Y89" s="147"/>
      <c r="Z89" s="342"/>
      <c r="AA89" s="340">
        <f t="shared" si="19"/>
        <v>7.4829999999999997</v>
      </c>
      <c r="AB89" s="147"/>
      <c r="AC89" s="342"/>
      <c r="AD89" s="297">
        <f t="shared" si="23"/>
        <v>8.3149999999999995</v>
      </c>
      <c r="AE89" s="147"/>
      <c r="AG89" s="296">
        <v>40287</v>
      </c>
      <c r="AH89" s="297"/>
      <c r="AI89" s="297"/>
      <c r="AJ89" s="298"/>
      <c r="AK89" s="297">
        <f>'Debt M &amp; YTM'!F80</f>
        <v>8.31</v>
      </c>
      <c r="AL89" s="297">
        <f>'Debt M &amp; YTM'!G80</f>
        <v>4.4800000000000004</v>
      </c>
      <c r="AM89" s="298"/>
      <c r="AN89" s="297">
        <f>'Debt M &amp; YTM'!I80</f>
        <v>14.98</v>
      </c>
      <c r="AO89" s="297">
        <f>'Debt M &amp; YTM'!J80</f>
        <v>5.05</v>
      </c>
      <c r="AP89" s="299"/>
      <c r="AQ89" s="297"/>
      <c r="AR89" s="297">
        <f>'Debt M &amp; YTM'!M80</f>
        <v>6.8780000000000001</v>
      </c>
      <c r="AS89" s="298"/>
      <c r="AT89" s="300"/>
      <c r="AU89" s="297">
        <f>'Debt M &amp; YTM'!N80</f>
        <v>8.6359999999999992</v>
      </c>
      <c r="AV89" s="298"/>
    </row>
    <row r="90" spans="1:48">
      <c r="A90" s="4">
        <v>40711</v>
      </c>
      <c r="B90" s="4">
        <f>'Bloom Yields live'!F87</f>
        <v>40711</v>
      </c>
      <c r="C90" s="147">
        <f>'Bloom Yields live'!G87</f>
        <v>2.9580000000000002</v>
      </c>
      <c r="D90" s="147"/>
      <c r="E90" s="106"/>
      <c r="F90" s="147">
        <f>'Bloom Yields live'!AR87</f>
        <v>4.0754000000000001</v>
      </c>
      <c r="G90" s="147"/>
      <c r="H90" s="108"/>
      <c r="I90" s="340">
        <f t="shared" si="16"/>
        <v>4.4127000000000001</v>
      </c>
      <c r="J90" s="147"/>
      <c r="K90" s="342"/>
      <c r="L90" s="297">
        <f t="shared" si="20"/>
        <v>4.75</v>
      </c>
      <c r="M90" s="147"/>
      <c r="N90" s="342"/>
      <c r="O90" s="340">
        <f t="shared" si="17"/>
        <v>5.1950000000000003</v>
      </c>
      <c r="P90" s="340"/>
      <c r="Q90" s="342"/>
      <c r="R90" s="147">
        <f t="shared" si="21"/>
        <v>5.64</v>
      </c>
      <c r="S90" s="147"/>
      <c r="T90" s="342"/>
      <c r="U90" s="340">
        <f t="shared" si="18"/>
        <v>6.2869999999999999</v>
      </c>
      <c r="V90" s="340"/>
      <c r="W90" s="342"/>
      <c r="X90" s="297">
        <f t="shared" si="22"/>
        <v>6.9340000000000002</v>
      </c>
      <c r="Y90" s="147"/>
      <c r="Z90" s="342"/>
      <c r="AA90" s="340">
        <f t="shared" si="19"/>
        <v>7.8149999999999995</v>
      </c>
      <c r="AB90" s="147"/>
      <c r="AC90" s="342"/>
      <c r="AD90" s="297">
        <f t="shared" si="23"/>
        <v>8.6959999999999997</v>
      </c>
      <c r="AE90" s="147"/>
      <c r="AG90" s="296">
        <v>40288</v>
      </c>
      <c r="AH90" s="297"/>
      <c r="AI90" s="297"/>
      <c r="AJ90" s="298"/>
      <c r="AK90" s="297">
        <f>'Debt M &amp; YTM'!F81</f>
        <v>8.31</v>
      </c>
      <c r="AL90" s="297">
        <f>'Debt M &amp; YTM'!G81</f>
        <v>4.49</v>
      </c>
      <c r="AM90" s="298"/>
      <c r="AN90" s="297">
        <f>'Debt M &amp; YTM'!I81</f>
        <v>14.98</v>
      </c>
      <c r="AO90" s="297">
        <f>'Debt M &amp; YTM'!J81</f>
        <v>5.08</v>
      </c>
      <c r="AP90" s="299"/>
      <c r="AQ90" s="297"/>
      <c r="AR90" s="297">
        <f>'Debt M &amp; YTM'!M81</f>
        <v>6.8620000000000001</v>
      </c>
      <c r="AS90" s="298"/>
      <c r="AT90" s="300"/>
      <c r="AU90" s="297">
        <f>'Debt M &amp; YTM'!N81</f>
        <v>8.6300000000000008</v>
      </c>
      <c r="AV90" s="298"/>
    </row>
    <row r="91" spans="1:48">
      <c r="A91" s="4">
        <v>40718</v>
      </c>
      <c r="B91" s="4">
        <f>'Bloom Yields live'!F88</f>
        <v>40718</v>
      </c>
      <c r="C91" s="147">
        <f>'Bloom Yields live'!G88</f>
        <v>2.8330000000000002</v>
      </c>
      <c r="D91" s="147"/>
      <c r="E91" s="106"/>
      <c r="F91" s="147">
        <f>'Bloom Yields live'!AR88</f>
        <v>3.9961000000000002</v>
      </c>
      <c r="G91" s="147"/>
      <c r="H91" s="108"/>
      <c r="I91" s="340">
        <f t="shared" si="16"/>
        <v>4.3330500000000001</v>
      </c>
      <c r="J91" s="147"/>
      <c r="K91" s="342"/>
      <c r="L91" s="297">
        <f t="shared" si="20"/>
        <v>4.67</v>
      </c>
      <c r="M91" s="147"/>
      <c r="N91" s="342"/>
      <c r="O91" s="340">
        <f t="shared" si="17"/>
        <v>5.1400000000000006</v>
      </c>
      <c r="P91" s="340"/>
      <c r="Q91" s="342"/>
      <c r="R91" s="147">
        <f t="shared" si="21"/>
        <v>5.61</v>
      </c>
      <c r="S91" s="147"/>
      <c r="T91" s="342"/>
      <c r="U91" s="340">
        <f t="shared" si="18"/>
        <v>6.3075000000000001</v>
      </c>
      <c r="V91" s="340"/>
      <c r="W91" s="342"/>
      <c r="X91" s="297">
        <f t="shared" si="22"/>
        <v>7.0049999999999999</v>
      </c>
      <c r="Y91" s="147"/>
      <c r="Z91" s="342"/>
      <c r="AA91" s="340">
        <f t="shared" si="19"/>
        <v>7.8964999999999996</v>
      </c>
      <c r="AB91" s="147"/>
      <c r="AC91" s="342"/>
      <c r="AD91" s="297">
        <f t="shared" si="23"/>
        <v>8.7880000000000003</v>
      </c>
      <c r="AE91" s="147"/>
      <c r="AG91" s="296">
        <v>40289</v>
      </c>
      <c r="AH91" s="297"/>
      <c r="AI91" s="297"/>
      <c r="AJ91" s="298"/>
      <c r="AK91" s="297">
        <f>'Debt M &amp; YTM'!F82</f>
        <v>8.31</v>
      </c>
      <c r="AL91" s="297">
        <f>'Debt M &amp; YTM'!G82</f>
        <v>4.47</v>
      </c>
      <c r="AM91" s="298"/>
      <c r="AN91" s="297">
        <f>'Debt M &amp; YTM'!I82</f>
        <v>14.98</v>
      </c>
      <c r="AO91" s="297">
        <f>'Debt M &amp; YTM'!J82</f>
        <v>5.0599999999999996</v>
      </c>
      <c r="AP91" s="299"/>
      <c r="AQ91" s="297"/>
      <c r="AR91" s="297">
        <f>'Debt M &amp; YTM'!M82</f>
        <v>6.8319999999999999</v>
      </c>
      <c r="AS91" s="298"/>
      <c r="AT91" s="300"/>
      <c r="AU91" s="297">
        <f>'Debt M &amp; YTM'!N82</f>
        <v>8.6219999999999999</v>
      </c>
      <c r="AV91" s="298"/>
    </row>
    <row r="92" spans="1:48">
      <c r="A92" s="4">
        <v>40725</v>
      </c>
      <c r="B92" s="4">
        <f>'Bloom Yields live'!F89</f>
        <v>40725</v>
      </c>
      <c r="C92" s="147">
        <f>'Bloom Yields live'!G89</f>
        <v>3.032</v>
      </c>
      <c r="D92" s="147"/>
      <c r="E92" s="106"/>
      <c r="F92" s="147">
        <f>'Bloom Yields live'!AR89</f>
        <v>4.1901999999999999</v>
      </c>
      <c r="G92" s="147"/>
      <c r="H92" s="108"/>
      <c r="I92" s="340">
        <f t="shared" si="16"/>
        <v>4.5151000000000003</v>
      </c>
      <c r="J92" s="147"/>
      <c r="K92" s="342"/>
      <c r="L92" s="297">
        <f t="shared" si="20"/>
        <v>4.84</v>
      </c>
      <c r="M92" s="147"/>
      <c r="N92" s="342"/>
      <c r="O92" s="340">
        <f t="shared" si="17"/>
        <v>5.2650000000000006</v>
      </c>
      <c r="P92" s="340"/>
      <c r="Q92" s="342"/>
      <c r="R92" s="147">
        <f t="shared" si="21"/>
        <v>5.69</v>
      </c>
      <c r="S92" s="147"/>
      <c r="T92" s="342"/>
      <c r="U92" s="340">
        <f t="shared" si="18"/>
        <v>6.3480000000000008</v>
      </c>
      <c r="V92" s="340"/>
      <c r="W92" s="342"/>
      <c r="X92" s="297">
        <f t="shared" si="22"/>
        <v>7.0060000000000002</v>
      </c>
      <c r="Y92" s="147"/>
      <c r="Z92" s="342"/>
      <c r="AA92" s="340">
        <f t="shared" si="19"/>
        <v>7.8425000000000002</v>
      </c>
      <c r="AB92" s="147"/>
      <c r="AC92" s="342"/>
      <c r="AD92" s="297">
        <f t="shared" si="23"/>
        <v>8.6790000000000003</v>
      </c>
      <c r="AE92" s="147"/>
      <c r="AG92" s="296">
        <v>40290</v>
      </c>
      <c r="AH92" s="297"/>
      <c r="AI92" s="297"/>
      <c r="AJ92" s="298"/>
      <c r="AK92" s="297">
        <f>'Debt M &amp; YTM'!F83</f>
        <v>8.31</v>
      </c>
      <c r="AL92" s="297">
        <f>'Debt M &amp; YTM'!G83</f>
        <v>4.47</v>
      </c>
      <c r="AM92" s="298"/>
      <c r="AN92" s="297">
        <f>'Debt M &amp; YTM'!I83</f>
        <v>14.98</v>
      </c>
      <c r="AO92" s="297">
        <f>'Debt M &amp; YTM'!J83</f>
        <v>5.0599999999999996</v>
      </c>
      <c r="AP92" s="299"/>
      <c r="AQ92" s="297"/>
      <c r="AR92" s="297">
        <f>'Debt M &amp; YTM'!M83</f>
        <v>6.8630000000000004</v>
      </c>
      <c r="AS92" s="298"/>
      <c r="AT92" s="300"/>
      <c r="AU92" s="297">
        <f>'Debt M &amp; YTM'!N83</f>
        <v>8.6750000000000007</v>
      </c>
      <c r="AV92" s="298"/>
    </row>
    <row r="93" spans="1:48">
      <c r="A93" s="4">
        <v>40732</v>
      </c>
      <c r="B93" s="4">
        <f>'Bloom Yields live'!F90</f>
        <v>40732</v>
      </c>
      <c r="C93" s="147">
        <f>'Bloom Yields live'!G90</f>
        <v>2.8279999999999998</v>
      </c>
      <c r="D93" s="147"/>
      <c r="E93" s="106"/>
      <c r="F93" s="147">
        <f>'Bloom Yields live'!AR90</f>
        <v>4.0041000000000002</v>
      </c>
      <c r="G93" s="147"/>
      <c r="H93" s="108"/>
      <c r="I93" s="340">
        <f t="shared" si="16"/>
        <v>4.3520500000000002</v>
      </c>
      <c r="J93" s="147"/>
      <c r="K93" s="342"/>
      <c r="L93" s="297">
        <f t="shared" si="20"/>
        <v>4.7</v>
      </c>
      <c r="M93" s="147"/>
      <c r="N93" s="342"/>
      <c r="O93" s="340">
        <f t="shared" si="17"/>
        <v>5.1750000000000007</v>
      </c>
      <c r="P93" s="340"/>
      <c r="Q93" s="342"/>
      <c r="R93" s="147">
        <f t="shared" si="21"/>
        <v>5.65</v>
      </c>
      <c r="S93" s="147"/>
      <c r="T93" s="342"/>
      <c r="U93" s="340">
        <f t="shared" si="18"/>
        <v>6.3555000000000001</v>
      </c>
      <c r="V93" s="340"/>
      <c r="W93" s="342"/>
      <c r="X93" s="297">
        <f t="shared" si="22"/>
        <v>7.0609999999999999</v>
      </c>
      <c r="Y93" s="147"/>
      <c r="Z93" s="342"/>
      <c r="AA93" s="340">
        <f t="shared" si="19"/>
        <v>7.9184999999999999</v>
      </c>
      <c r="AB93" s="147"/>
      <c r="AC93" s="342"/>
      <c r="AD93" s="297">
        <f t="shared" si="23"/>
        <v>8.7759999999999998</v>
      </c>
      <c r="AE93" s="147"/>
      <c r="AG93" s="296">
        <v>40291</v>
      </c>
      <c r="AH93" s="297"/>
      <c r="AI93" s="297"/>
      <c r="AJ93" s="298"/>
      <c r="AK93" s="297">
        <f>'Debt M &amp; YTM'!F84</f>
        <v>8.3000000000000007</v>
      </c>
      <c r="AL93" s="297">
        <f>'Debt M &amp; YTM'!G84</f>
        <v>4.4800000000000004</v>
      </c>
      <c r="AM93" s="298"/>
      <c r="AN93" s="297">
        <f>'Debt M &amp; YTM'!I84</f>
        <v>14.97</v>
      </c>
      <c r="AO93" s="297">
        <f>'Debt M &amp; YTM'!J84</f>
        <v>5.08</v>
      </c>
      <c r="AP93" s="299"/>
      <c r="AQ93" s="297"/>
      <c r="AR93" s="297">
        <f>'Debt M &amp; YTM'!M84</f>
        <v>6.8890000000000002</v>
      </c>
      <c r="AS93" s="298"/>
      <c r="AT93" s="300"/>
      <c r="AU93" s="297">
        <f>'Debt M &amp; YTM'!N84</f>
        <v>8.702</v>
      </c>
      <c r="AV93" s="298"/>
    </row>
    <row r="94" spans="1:48">
      <c r="A94" s="4">
        <v>40739</v>
      </c>
      <c r="B94" s="4">
        <f>'Bloom Yields live'!F91</f>
        <v>40739</v>
      </c>
      <c r="C94" s="147">
        <f>'Bloom Yields live'!G91</f>
        <v>2.694</v>
      </c>
      <c r="D94" s="147"/>
      <c r="E94" s="106"/>
      <c r="F94" s="147">
        <f>'Bloom Yields live'!AR91</f>
        <v>3.8487999999999998</v>
      </c>
      <c r="G94" s="147"/>
      <c r="H94" s="108"/>
      <c r="I94" s="340">
        <f t="shared" si="16"/>
        <v>4.2544000000000004</v>
      </c>
      <c r="J94" s="147"/>
      <c r="K94" s="342"/>
      <c r="L94" s="297">
        <f t="shared" si="20"/>
        <v>4.66</v>
      </c>
      <c r="M94" s="147"/>
      <c r="N94" s="342"/>
      <c r="O94" s="340">
        <f t="shared" si="17"/>
        <v>5.18</v>
      </c>
      <c r="P94" s="340"/>
      <c r="Q94" s="342"/>
      <c r="R94" s="147">
        <f t="shared" si="21"/>
        <v>5.7</v>
      </c>
      <c r="S94" s="147"/>
      <c r="T94" s="342"/>
      <c r="U94" s="340">
        <f t="shared" si="18"/>
        <v>6.5145</v>
      </c>
      <c r="V94" s="340"/>
      <c r="W94" s="342"/>
      <c r="X94" s="297">
        <f t="shared" si="22"/>
        <v>7.3289999999999997</v>
      </c>
      <c r="Y94" s="147"/>
      <c r="Z94" s="342"/>
      <c r="AA94" s="340">
        <f t="shared" si="19"/>
        <v>8.1829999999999998</v>
      </c>
      <c r="AB94" s="147"/>
      <c r="AC94" s="342"/>
      <c r="AD94" s="297">
        <f t="shared" si="23"/>
        <v>9.0370000000000008</v>
      </c>
      <c r="AE94" s="147"/>
      <c r="AG94" s="296">
        <v>40294</v>
      </c>
      <c r="AH94" s="297"/>
      <c r="AI94" s="297"/>
      <c r="AJ94" s="298"/>
      <c r="AK94" s="297">
        <f>'Debt M &amp; YTM'!F85</f>
        <v>8.3000000000000007</v>
      </c>
      <c r="AL94" s="297">
        <f>'Debt M &amp; YTM'!G85</f>
        <v>4.4800000000000004</v>
      </c>
      <c r="AM94" s="298"/>
      <c r="AN94" s="297">
        <f>'Debt M &amp; YTM'!I85</f>
        <v>14.96</v>
      </c>
      <c r="AO94" s="297">
        <f>'Debt M &amp; YTM'!J85</f>
        <v>5.07</v>
      </c>
      <c r="AP94" s="299"/>
      <c r="AQ94" s="297"/>
      <c r="AR94" s="297">
        <f>'Debt M &amp; YTM'!M85</f>
        <v>6.9160000000000004</v>
      </c>
      <c r="AS94" s="298"/>
      <c r="AT94" s="300"/>
      <c r="AU94" s="297">
        <f>'Debt M &amp; YTM'!N85</f>
        <v>8.6229999999999993</v>
      </c>
      <c r="AV94" s="298"/>
    </row>
    <row r="95" spans="1:48">
      <c r="A95" s="4">
        <v>40746</v>
      </c>
      <c r="B95" s="4">
        <f>'Bloom Yields live'!F92</f>
        <v>40746</v>
      </c>
      <c r="C95" s="147">
        <f>'Bloom Yields live'!G92</f>
        <v>2.8260000000000001</v>
      </c>
      <c r="D95" s="147"/>
      <c r="E95" s="106"/>
      <c r="F95" s="147">
        <f>'Bloom Yields live'!AR92</f>
        <v>3.9912000000000001</v>
      </c>
      <c r="G95" s="147"/>
      <c r="H95" s="108"/>
      <c r="I95" s="340">
        <f t="shared" si="16"/>
        <v>4.3605999999999998</v>
      </c>
      <c r="J95" s="147"/>
      <c r="K95" s="342"/>
      <c r="L95" s="297">
        <f t="shared" si="20"/>
        <v>4.7300000000000004</v>
      </c>
      <c r="M95" s="147"/>
      <c r="N95" s="342"/>
      <c r="O95" s="340">
        <f t="shared" si="17"/>
        <v>5.1850000000000005</v>
      </c>
      <c r="P95" s="340"/>
      <c r="Q95" s="342"/>
      <c r="R95" s="147">
        <f t="shared" si="21"/>
        <v>5.64</v>
      </c>
      <c r="S95" s="147"/>
      <c r="T95" s="342"/>
      <c r="U95" s="340">
        <f t="shared" si="18"/>
        <v>6.3994999999999997</v>
      </c>
      <c r="V95" s="340"/>
      <c r="W95" s="342"/>
      <c r="X95" s="297">
        <f t="shared" si="22"/>
        <v>7.1589999999999998</v>
      </c>
      <c r="Y95" s="147"/>
      <c r="Z95" s="342"/>
      <c r="AA95" s="340">
        <f t="shared" si="19"/>
        <v>8.0214999999999996</v>
      </c>
      <c r="AB95" s="147"/>
      <c r="AC95" s="342"/>
      <c r="AD95" s="297">
        <f t="shared" si="23"/>
        <v>8.8840000000000003</v>
      </c>
      <c r="AE95" s="147"/>
      <c r="AG95" s="296">
        <v>40295</v>
      </c>
      <c r="AH95" s="297"/>
      <c r="AI95" s="297"/>
      <c r="AJ95" s="298"/>
      <c r="AK95" s="297">
        <f>'Debt M &amp; YTM'!F86</f>
        <v>8.2899999999999991</v>
      </c>
      <c r="AL95" s="297">
        <f>'Debt M &amp; YTM'!G86</f>
        <v>4.45</v>
      </c>
      <c r="AM95" s="298"/>
      <c r="AN95" s="297">
        <f>'Debt M &amp; YTM'!I86</f>
        <v>14.96</v>
      </c>
      <c r="AO95" s="297">
        <f>'Debt M &amp; YTM'!J86</f>
        <v>5.05</v>
      </c>
      <c r="AP95" s="299"/>
      <c r="AQ95" s="297"/>
      <c r="AR95" s="297">
        <f>'Debt M &amp; YTM'!M86</f>
        <v>6.9720000000000004</v>
      </c>
      <c r="AS95" s="298"/>
      <c r="AT95" s="300"/>
      <c r="AU95" s="297">
        <f>'Debt M &amp; YTM'!N86</f>
        <v>8.6479999999999997</v>
      </c>
      <c r="AV95" s="298"/>
    </row>
    <row r="96" spans="1:48">
      <c r="A96" s="4">
        <v>40753</v>
      </c>
      <c r="B96" s="4">
        <f>'Bloom Yields live'!F93</f>
        <v>40753</v>
      </c>
      <c r="C96" s="147">
        <f>'Bloom Yields live'!G93</f>
        <v>2.5369999999999999</v>
      </c>
      <c r="D96" s="147"/>
      <c r="E96" s="106"/>
      <c r="F96" s="147">
        <f>'Bloom Yields live'!AR93</f>
        <v>3.7922000000000002</v>
      </c>
      <c r="G96" s="147"/>
      <c r="H96" s="108"/>
      <c r="I96" s="340">
        <f t="shared" si="16"/>
        <v>4.1661000000000001</v>
      </c>
      <c r="J96" s="147"/>
      <c r="K96" s="342"/>
      <c r="L96" s="297">
        <f t="shared" si="20"/>
        <v>4.54</v>
      </c>
      <c r="M96" s="147"/>
      <c r="N96" s="342"/>
      <c r="O96" s="340">
        <f t="shared" si="17"/>
        <v>5.0549999999999997</v>
      </c>
      <c r="P96" s="340"/>
      <c r="Q96" s="342"/>
      <c r="R96" s="147">
        <f t="shared" si="21"/>
        <v>5.57</v>
      </c>
      <c r="S96" s="147"/>
      <c r="T96" s="342"/>
      <c r="U96" s="340">
        <f t="shared" si="18"/>
        <v>6.2404999999999999</v>
      </c>
      <c r="V96" s="340"/>
      <c r="W96" s="342"/>
      <c r="X96" s="297">
        <f t="shared" si="22"/>
        <v>6.9109999999999996</v>
      </c>
      <c r="Y96" s="147"/>
      <c r="Z96" s="342"/>
      <c r="AA96" s="340">
        <f t="shared" si="19"/>
        <v>8.032</v>
      </c>
      <c r="AB96" s="147"/>
      <c r="AC96" s="342"/>
      <c r="AD96" s="297">
        <f t="shared" si="23"/>
        <v>9.1530000000000005</v>
      </c>
      <c r="AE96" s="147"/>
      <c r="AG96" s="296">
        <v>40296</v>
      </c>
      <c r="AH96" s="297"/>
      <c r="AI96" s="297"/>
      <c r="AJ96" s="298"/>
      <c r="AK96" s="297">
        <f>'Debt M &amp; YTM'!F87</f>
        <v>8.2899999999999991</v>
      </c>
      <c r="AL96" s="297">
        <f>'Debt M &amp; YTM'!G87</f>
        <v>4.5</v>
      </c>
      <c r="AM96" s="298"/>
      <c r="AN96" s="297">
        <f>'Debt M &amp; YTM'!I87</f>
        <v>14.96</v>
      </c>
      <c r="AO96" s="297">
        <f>'Debt M &amp; YTM'!J87</f>
        <v>5.1100000000000003</v>
      </c>
      <c r="AP96" s="299"/>
      <c r="AQ96" s="297"/>
      <c r="AR96" s="297">
        <f>'Debt M &amp; YTM'!M87</f>
        <v>7.2149999999999999</v>
      </c>
      <c r="AS96" s="298"/>
      <c r="AT96" s="300"/>
      <c r="AU96" s="297">
        <f>'Debt M &amp; YTM'!N87</f>
        <v>8.8610000000000007</v>
      </c>
      <c r="AV96" s="298"/>
    </row>
    <row r="97" spans="1:48">
      <c r="A97" s="4">
        <v>40760</v>
      </c>
      <c r="B97" s="4">
        <f>'Bloom Yields live'!F94</f>
        <v>40760</v>
      </c>
      <c r="C97" s="147">
        <f>'Bloom Yields live'!G94</f>
        <v>2.3449999999999998</v>
      </c>
      <c r="D97" s="147"/>
      <c r="E97" s="106"/>
      <c r="F97" s="147">
        <f>'Bloom Yields live'!AR94</f>
        <v>3.7507000000000001</v>
      </c>
      <c r="G97" s="147"/>
      <c r="H97" s="108"/>
      <c r="I97" s="340">
        <f t="shared" si="16"/>
        <v>4.2353500000000004</v>
      </c>
      <c r="J97" s="147"/>
      <c r="K97" s="342"/>
      <c r="L97" s="297">
        <f t="shared" si="20"/>
        <v>4.72</v>
      </c>
      <c r="M97" s="147"/>
      <c r="N97" s="342"/>
      <c r="O97" s="340">
        <f t="shared" si="17"/>
        <v>5.1999999999999993</v>
      </c>
      <c r="P97" s="340"/>
      <c r="Q97" s="342"/>
      <c r="R97" s="147">
        <f t="shared" si="21"/>
        <v>5.68</v>
      </c>
      <c r="S97" s="147"/>
      <c r="T97" s="342"/>
      <c r="U97" s="340">
        <f t="shared" si="18"/>
        <v>6.6310000000000002</v>
      </c>
      <c r="V97" s="340"/>
      <c r="W97" s="342"/>
      <c r="X97" s="297">
        <f t="shared" si="22"/>
        <v>7.5819999999999999</v>
      </c>
      <c r="Y97" s="147"/>
      <c r="Z97" s="342"/>
      <c r="AA97" s="340">
        <f t="shared" si="19"/>
        <v>8.9045000000000005</v>
      </c>
      <c r="AB97" s="147"/>
      <c r="AC97" s="342"/>
      <c r="AD97" s="297">
        <f t="shared" si="23"/>
        <v>10.227</v>
      </c>
      <c r="AE97" s="147"/>
      <c r="AG97" s="296">
        <v>40297</v>
      </c>
      <c r="AH97" s="297"/>
      <c r="AI97" s="297"/>
      <c r="AJ97" s="298"/>
      <c r="AK97" s="297">
        <f>'Debt M &amp; YTM'!F88</f>
        <v>8.2899999999999991</v>
      </c>
      <c r="AL97" s="297">
        <f>'Debt M &amp; YTM'!G88</f>
        <v>4.5</v>
      </c>
      <c r="AM97" s="298"/>
      <c r="AN97" s="297">
        <f>'Debt M &amp; YTM'!I88</f>
        <v>14.96</v>
      </c>
      <c r="AO97" s="297">
        <f>'Debt M &amp; YTM'!J88</f>
        <v>5.12</v>
      </c>
      <c r="AP97" s="299"/>
      <c r="AQ97" s="297"/>
      <c r="AR97" s="297">
        <f>'Debt M &amp; YTM'!M88</f>
        <v>7.2060000000000004</v>
      </c>
      <c r="AS97" s="298"/>
      <c r="AT97" s="300"/>
      <c r="AU97" s="297">
        <f>'Debt M &amp; YTM'!N88</f>
        <v>8.7769999999999992</v>
      </c>
      <c r="AV97" s="298"/>
    </row>
    <row r="98" spans="1:48">
      <c r="A98" s="4">
        <v>40767</v>
      </c>
      <c r="B98" s="4">
        <f>'Bloom Yields live'!F95</f>
        <v>40767</v>
      </c>
      <c r="C98" s="147">
        <f>'Bloom Yields live'!G95</f>
        <v>2.3319999999999999</v>
      </c>
      <c r="D98" s="147"/>
      <c r="E98" s="106"/>
      <c r="F98" s="147">
        <f>'Bloom Yields live'!AR95</f>
        <v>3.7983000000000002</v>
      </c>
      <c r="G98" s="147"/>
      <c r="H98" s="108"/>
      <c r="I98" s="340">
        <f t="shared" si="16"/>
        <v>4.3791500000000001</v>
      </c>
      <c r="J98" s="147"/>
      <c r="K98" s="342"/>
      <c r="L98" s="297">
        <f t="shared" si="20"/>
        <v>4.96</v>
      </c>
      <c r="M98" s="147"/>
      <c r="N98" s="342"/>
      <c r="O98" s="340">
        <f t="shared" si="17"/>
        <v>5.4249999999999998</v>
      </c>
      <c r="P98" s="340"/>
      <c r="Q98" s="342"/>
      <c r="R98" s="147">
        <f t="shared" si="21"/>
        <v>5.89</v>
      </c>
      <c r="S98" s="147"/>
      <c r="T98" s="342"/>
      <c r="U98" s="340">
        <f t="shared" si="18"/>
        <v>7.1594999999999995</v>
      </c>
      <c r="V98" s="340"/>
      <c r="W98" s="342"/>
      <c r="X98" s="297">
        <f t="shared" si="22"/>
        <v>8.4290000000000003</v>
      </c>
      <c r="Y98" s="147"/>
      <c r="Z98" s="342"/>
      <c r="AA98" s="340">
        <f t="shared" si="19"/>
        <v>9.9484999999999992</v>
      </c>
      <c r="AB98" s="147"/>
      <c r="AC98" s="342"/>
      <c r="AD98" s="297">
        <f t="shared" si="23"/>
        <v>11.468</v>
      </c>
      <c r="AE98" s="147"/>
      <c r="AG98" s="296">
        <v>40298</v>
      </c>
      <c r="AH98" s="297"/>
      <c r="AI98" s="297"/>
      <c r="AJ98" s="298"/>
      <c r="AK98" s="297">
        <f>'Debt M &amp; YTM'!F89</f>
        <v>8.2799999999999994</v>
      </c>
      <c r="AL98" s="297">
        <f>'Debt M &amp; YTM'!G89</f>
        <v>4.45</v>
      </c>
      <c r="AM98" s="298"/>
      <c r="AN98" s="297">
        <f>'Debt M &amp; YTM'!I89</f>
        <v>14.95</v>
      </c>
      <c r="AO98" s="297">
        <f>'Debt M &amp; YTM'!J89</f>
        <v>5.07</v>
      </c>
      <c r="AP98" s="299"/>
      <c r="AQ98" s="297"/>
      <c r="AR98" s="297">
        <f>'Debt M &amp; YTM'!M89</f>
        <v>7.1340000000000003</v>
      </c>
      <c r="AS98" s="298"/>
      <c r="AT98" s="300"/>
      <c r="AU98" s="297">
        <f>'Debt M &amp; YTM'!N89</f>
        <v>8.8879999999999999</v>
      </c>
      <c r="AV98" s="298"/>
    </row>
    <row r="99" spans="1:48">
      <c r="A99" s="4">
        <v>40774</v>
      </c>
      <c r="B99" s="4">
        <f>'Bloom Yields live'!F96</f>
        <v>40774</v>
      </c>
      <c r="C99" s="147">
        <f>'Bloom Yields live'!G96</f>
        <v>2.1030000000000002</v>
      </c>
      <c r="D99" s="147"/>
      <c r="E99" s="106"/>
      <c r="F99" s="147">
        <f>'Bloom Yields live'!AR96</f>
        <v>3.577</v>
      </c>
      <c r="G99" s="147"/>
      <c r="H99" s="108"/>
      <c r="I99" s="340">
        <f t="shared" si="16"/>
        <v>4.1635</v>
      </c>
      <c r="J99" s="147"/>
      <c r="K99" s="342"/>
      <c r="L99" s="297">
        <f t="shared" si="20"/>
        <v>4.75</v>
      </c>
      <c r="M99" s="147"/>
      <c r="N99" s="342"/>
      <c r="O99" s="340">
        <f t="shared" si="17"/>
        <v>5.24</v>
      </c>
      <c r="P99" s="340"/>
      <c r="Q99" s="342"/>
      <c r="R99" s="147">
        <f t="shared" si="21"/>
        <v>5.73</v>
      </c>
      <c r="S99" s="147"/>
      <c r="T99" s="342"/>
      <c r="U99" s="340">
        <f t="shared" si="18"/>
        <v>7.03</v>
      </c>
      <c r="V99" s="340"/>
      <c r="W99" s="342"/>
      <c r="X99" s="297">
        <f t="shared" si="22"/>
        <v>8.33</v>
      </c>
      <c r="Y99" s="147"/>
      <c r="Z99" s="342"/>
      <c r="AA99" s="340">
        <f t="shared" si="19"/>
        <v>9.8030000000000008</v>
      </c>
      <c r="AB99" s="147"/>
      <c r="AC99" s="342"/>
      <c r="AD99" s="297">
        <f t="shared" si="23"/>
        <v>11.276</v>
      </c>
      <c r="AE99" s="147"/>
      <c r="AG99" s="296">
        <v>40301</v>
      </c>
      <c r="AH99" s="297"/>
      <c r="AI99" s="297"/>
      <c r="AJ99" s="298"/>
      <c r="AK99" s="297">
        <f>'Debt M &amp; YTM'!F90</f>
        <v>8.4600000000000009</v>
      </c>
      <c r="AL99" s="297">
        <f>'Debt M &amp; YTM'!G90</f>
        <v>4.4800000000000004</v>
      </c>
      <c r="AM99" s="298"/>
      <c r="AN99" s="297">
        <f>'Debt M &amp; YTM'!I90</f>
        <v>14.95</v>
      </c>
      <c r="AO99" s="297">
        <f>'Debt M &amp; YTM'!J90</f>
        <v>5.09</v>
      </c>
      <c r="AP99" s="299"/>
      <c r="AQ99" s="297"/>
      <c r="AR99" s="297">
        <f>'Debt M &amp; YTM'!M90</f>
        <v>7.1459999999999999</v>
      </c>
      <c r="AS99" s="298"/>
      <c r="AT99" s="300"/>
      <c r="AU99" s="297">
        <f>'Debt M &amp; YTM'!N90</f>
        <v>8.875</v>
      </c>
      <c r="AV99" s="298"/>
    </row>
    <row r="100" spans="1:48">
      <c r="A100" s="4">
        <v>40781</v>
      </c>
      <c r="B100" s="4">
        <f>'Bloom Yields live'!F97</f>
        <v>40781</v>
      </c>
      <c r="C100" s="147">
        <f>'Bloom Yields live'!G97</f>
        <v>2.1539999999999999</v>
      </c>
      <c r="D100" s="147"/>
      <c r="E100" s="106"/>
      <c r="F100" s="147">
        <f>'Bloom Yields live'!AR97</f>
        <v>3.6903999999999999</v>
      </c>
      <c r="G100" s="147"/>
      <c r="H100" s="108"/>
      <c r="I100" s="340">
        <f t="shared" si="16"/>
        <v>4.2801999999999998</v>
      </c>
      <c r="J100" s="147"/>
      <c r="K100" s="342"/>
      <c r="L100" s="297">
        <f t="shared" si="20"/>
        <v>4.87</v>
      </c>
      <c r="M100" s="147"/>
      <c r="N100" s="342"/>
      <c r="O100" s="340">
        <f t="shared" si="17"/>
        <v>5.35</v>
      </c>
      <c r="P100" s="340"/>
      <c r="Q100" s="342"/>
      <c r="R100" s="147">
        <f t="shared" si="21"/>
        <v>5.83</v>
      </c>
      <c r="S100" s="147"/>
      <c r="T100" s="342"/>
      <c r="U100" s="340">
        <f t="shared" si="18"/>
        <v>7.3790000000000004</v>
      </c>
      <c r="V100" s="340"/>
      <c r="W100" s="342"/>
      <c r="X100" s="297">
        <f t="shared" si="22"/>
        <v>8.9280000000000008</v>
      </c>
      <c r="Y100" s="147"/>
      <c r="Z100" s="342"/>
      <c r="AA100" s="340">
        <f t="shared" si="19"/>
        <v>10.385999999999999</v>
      </c>
      <c r="AB100" s="147"/>
      <c r="AC100" s="342"/>
      <c r="AD100" s="297">
        <f t="shared" si="23"/>
        <v>11.843999999999999</v>
      </c>
      <c r="AE100" s="147"/>
      <c r="AG100" s="296">
        <v>40302</v>
      </c>
      <c r="AH100" s="297"/>
      <c r="AI100" s="297"/>
      <c r="AJ100" s="298"/>
      <c r="AK100" s="297">
        <f>'Debt M &amp; YTM'!F91</f>
        <v>8.4600000000000009</v>
      </c>
      <c r="AL100" s="297">
        <f>'Debt M &amp; YTM'!G91</f>
        <v>4.41</v>
      </c>
      <c r="AM100" s="298"/>
      <c r="AN100" s="297">
        <f>'Debt M &amp; YTM'!I91</f>
        <v>14.94</v>
      </c>
      <c r="AO100" s="297">
        <f>'Debt M &amp; YTM'!J91</f>
        <v>5.0199999999999996</v>
      </c>
      <c r="AP100" s="299"/>
      <c r="AQ100" s="297"/>
      <c r="AR100" s="297">
        <f>'Debt M &amp; YTM'!M91</f>
        <v>7.17</v>
      </c>
      <c r="AS100" s="298"/>
      <c r="AT100" s="300"/>
      <c r="AU100" s="297">
        <f>'Debt M &amp; YTM'!N91</f>
        <v>8.8889999999999993</v>
      </c>
      <c r="AV100" s="298"/>
    </row>
    <row r="101" spans="1:48">
      <c r="A101" s="4">
        <v>40788</v>
      </c>
      <c r="B101" s="4">
        <f>'Bloom Yields live'!F98</f>
        <v>40788</v>
      </c>
      <c r="C101" s="147">
        <f>'Bloom Yields live'!G98</f>
        <v>2.0059999999999998</v>
      </c>
      <c r="D101" s="147"/>
      <c r="E101" s="106"/>
      <c r="F101" s="147">
        <f>'Bloom Yields live'!AR98</f>
        <v>3.5567000000000002</v>
      </c>
      <c r="G101" s="147"/>
      <c r="H101" s="108"/>
      <c r="I101" s="340">
        <f t="shared" si="16"/>
        <v>4.0833500000000003</v>
      </c>
      <c r="J101" s="147"/>
      <c r="K101" s="342"/>
      <c r="L101" s="297">
        <f t="shared" si="20"/>
        <v>4.6100000000000003</v>
      </c>
      <c r="M101" s="147"/>
      <c r="N101" s="342"/>
      <c r="O101" s="340">
        <f t="shared" si="17"/>
        <v>5.17</v>
      </c>
      <c r="P101" s="340"/>
      <c r="Q101" s="342"/>
      <c r="R101" s="147">
        <f t="shared" si="21"/>
        <v>5.73</v>
      </c>
      <c r="S101" s="147"/>
      <c r="T101" s="342"/>
      <c r="U101" s="340">
        <f t="shared" si="18"/>
        <v>7.0650000000000004</v>
      </c>
      <c r="V101" s="340"/>
      <c r="W101" s="342"/>
      <c r="X101" s="297">
        <f t="shared" si="22"/>
        <v>8.4</v>
      </c>
      <c r="Y101" s="147"/>
      <c r="Z101" s="342"/>
      <c r="AA101" s="340">
        <f t="shared" si="19"/>
        <v>9.8350000000000009</v>
      </c>
      <c r="AB101" s="147"/>
      <c r="AC101" s="342"/>
      <c r="AD101" s="297">
        <f t="shared" si="23"/>
        <v>11.27</v>
      </c>
      <c r="AE101" s="147"/>
      <c r="AG101" s="296">
        <v>40303</v>
      </c>
      <c r="AH101" s="297"/>
      <c r="AI101" s="297"/>
      <c r="AJ101" s="298"/>
      <c r="AK101" s="297">
        <f>'Debt M &amp; YTM'!F92</f>
        <v>8.4499999999999993</v>
      </c>
      <c r="AL101" s="297">
        <f>'Debt M &amp; YTM'!G92</f>
        <v>4.3899999999999997</v>
      </c>
      <c r="AM101" s="298"/>
      <c r="AN101" s="297">
        <f>'Debt M &amp; YTM'!I92</f>
        <v>14.94</v>
      </c>
      <c r="AO101" s="297">
        <f>'Debt M &amp; YTM'!J92</f>
        <v>5</v>
      </c>
      <c r="AP101" s="299"/>
      <c r="AQ101" s="297"/>
      <c r="AR101" s="297">
        <f>'Debt M &amp; YTM'!M92</f>
        <v>7.359</v>
      </c>
      <c r="AS101" s="298"/>
      <c r="AT101" s="300"/>
      <c r="AU101" s="297">
        <f>'Debt M &amp; YTM'!N92</f>
        <v>9.0779999999999994</v>
      </c>
      <c r="AV101" s="298"/>
    </row>
    <row r="102" spans="1:48">
      <c r="A102" s="4">
        <v>40795</v>
      </c>
      <c r="B102" s="4">
        <f>'Bloom Yields live'!F99</f>
        <v>40795</v>
      </c>
      <c r="C102" s="147">
        <f>'Bloom Yields live'!G99</f>
        <v>1.77</v>
      </c>
      <c r="D102" s="147"/>
      <c r="E102" s="106"/>
      <c r="F102" s="147">
        <f>'Bloom Yields live'!AR99</f>
        <v>3.3542000000000001</v>
      </c>
      <c r="G102" s="147"/>
      <c r="H102" s="108"/>
      <c r="I102" s="340">
        <f t="shared" si="16"/>
        <v>3.9570999999999996</v>
      </c>
      <c r="J102" s="147"/>
      <c r="K102" s="342"/>
      <c r="L102" s="297">
        <f t="shared" si="20"/>
        <v>4.5599999999999996</v>
      </c>
      <c r="M102" s="147"/>
      <c r="N102" s="342"/>
      <c r="O102" s="340">
        <f t="shared" si="17"/>
        <v>5.1549999999999994</v>
      </c>
      <c r="P102" s="340"/>
      <c r="Q102" s="342"/>
      <c r="R102" s="147">
        <f t="shared" si="21"/>
        <v>5.75</v>
      </c>
      <c r="S102" s="147"/>
      <c r="T102" s="342"/>
      <c r="U102" s="340">
        <f t="shared" si="18"/>
        <v>7.2534999999999998</v>
      </c>
      <c r="V102" s="340"/>
      <c r="W102" s="342"/>
      <c r="X102" s="297">
        <f t="shared" si="22"/>
        <v>8.7569999999999997</v>
      </c>
      <c r="Y102" s="147"/>
      <c r="Z102" s="342"/>
      <c r="AA102" s="340">
        <f t="shared" si="19"/>
        <v>10.196</v>
      </c>
      <c r="AB102" s="147"/>
      <c r="AC102" s="342"/>
      <c r="AD102" s="297">
        <f t="shared" si="23"/>
        <v>11.635</v>
      </c>
      <c r="AE102" s="147"/>
      <c r="AG102" s="296">
        <v>40304</v>
      </c>
      <c r="AH102" s="297"/>
      <c r="AI102" s="297"/>
      <c r="AJ102" s="298"/>
      <c r="AK102" s="297">
        <f>'Debt M &amp; YTM'!F93</f>
        <v>8.4499999999999993</v>
      </c>
      <c r="AL102" s="297">
        <f>'Debt M &amp; YTM'!G93</f>
        <v>4.4000000000000004</v>
      </c>
      <c r="AM102" s="298"/>
      <c r="AN102" s="297">
        <f>'Debt M &amp; YTM'!I93</f>
        <v>14.94</v>
      </c>
      <c r="AO102" s="297">
        <f>'Debt M &amp; YTM'!J93</f>
        <v>5.03</v>
      </c>
      <c r="AP102" s="299"/>
      <c r="AQ102" s="297"/>
      <c r="AR102" s="297">
        <f>'Debt M &amp; YTM'!M93</f>
        <v>7.55</v>
      </c>
      <c r="AS102" s="298"/>
      <c r="AT102" s="300"/>
      <c r="AU102" s="297">
        <f>'Debt M &amp; YTM'!N93</f>
        <v>9.4550000000000001</v>
      </c>
      <c r="AV102" s="298"/>
    </row>
    <row r="103" spans="1:48">
      <c r="A103" s="4">
        <v>40802</v>
      </c>
      <c r="B103" s="4">
        <f>'Bloom Yields live'!F100</f>
        <v>40802</v>
      </c>
      <c r="C103" s="147">
        <f>'Bloom Yields live'!G100</f>
        <v>1.861</v>
      </c>
      <c r="D103" s="147"/>
      <c r="E103" s="106"/>
      <c r="F103" s="147">
        <f>'Bloom Yields live'!AR100</f>
        <v>3.4872999999999998</v>
      </c>
      <c r="G103" s="147"/>
      <c r="H103" s="108"/>
      <c r="I103" s="340">
        <f t="shared" si="16"/>
        <v>4.1386500000000002</v>
      </c>
      <c r="J103" s="147"/>
      <c r="K103" s="342"/>
      <c r="L103" s="297">
        <f t="shared" si="20"/>
        <v>4.79</v>
      </c>
      <c r="M103" s="147"/>
      <c r="N103" s="342"/>
      <c r="O103" s="340">
        <f t="shared" si="17"/>
        <v>5.3550000000000004</v>
      </c>
      <c r="P103" s="340"/>
      <c r="Q103" s="342"/>
      <c r="R103" s="147">
        <f t="shared" si="21"/>
        <v>5.92</v>
      </c>
      <c r="S103" s="147"/>
      <c r="T103" s="342"/>
      <c r="U103" s="340">
        <f t="shared" si="18"/>
        <v>7.516</v>
      </c>
      <c r="V103" s="340"/>
      <c r="W103" s="342"/>
      <c r="X103" s="297">
        <f t="shared" si="22"/>
        <v>9.1120000000000001</v>
      </c>
      <c r="Y103" s="147"/>
      <c r="Z103" s="342"/>
      <c r="AA103" s="340">
        <f t="shared" si="19"/>
        <v>10.519500000000001</v>
      </c>
      <c r="AB103" s="147"/>
      <c r="AC103" s="342"/>
      <c r="AD103" s="297">
        <f t="shared" si="23"/>
        <v>11.927</v>
      </c>
      <c r="AE103" s="147"/>
      <c r="AG103" s="296">
        <v>40305</v>
      </c>
      <c r="AH103" s="297"/>
      <c r="AI103" s="297"/>
      <c r="AJ103" s="298"/>
      <c r="AK103" s="297">
        <f>'Debt M &amp; YTM'!F94</f>
        <v>8.4499999999999993</v>
      </c>
      <c r="AL103" s="297">
        <f>'Debt M &amp; YTM'!G94</f>
        <v>4.5199999999999996</v>
      </c>
      <c r="AM103" s="298"/>
      <c r="AN103" s="297">
        <f>'Debt M &amp; YTM'!I94</f>
        <v>14.93</v>
      </c>
      <c r="AO103" s="297">
        <f>'Debt M &amp; YTM'!J94</f>
        <v>5.17</v>
      </c>
      <c r="AP103" s="299"/>
      <c r="AQ103" s="297"/>
      <c r="AR103" s="297">
        <f>'Debt M &amp; YTM'!M94</f>
        <v>8.0660000000000007</v>
      </c>
      <c r="AS103" s="298"/>
      <c r="AT103" s="300"/>
      <c r="AU103" s="297">
        <f>'Debt M &amp; YTM'!N94</f>
        <v>10.141</v>
      </c>
      <c r="AV103" s="298"/>
    </row>
    <row r="104" spans="1:48">
      <c r="A104" s="4">
        <v>40809</v>
      </c>
      <c r="B104" s="4">
        <f>'Bloom Yields live'!F101</f>
        <v>40809</v>
      </c>
      <c r="C104" s="147">
        <f>'Bloom Yields live'!G101</f>
        <v>1.7450000000000001</v>
      </c>
      <c r="D104" s="147"/>
      <c r="E104" s="106"/>
      <c r="F104" s="147">
        <f>'Bloom Yields live'!AR101</f>
        <v>3.3555999999999999</v>
      </c>
      <c r="G104" s="147"/>
      <c r="H104" s="108"/>
      <c r="I104" s="340">
        <f t="shared" si="16"/>
        <v>4.0777999999999999</v>
      </c>
      <c r="J104" s="147"/>
      <c r="K104" s="342"/>
      <c r="L104" s="297">
        <f t="shared" si="20"/>
        <v>4.8</v>
      </c>
      <c r="M104" s="147"/>
      <c r="N104" s="342"/>
      <c r="O104" s="340">
        <f t="shared" si="17"/>
        <v>5.375</v>
      </c>
      <c r="P104" s="340"/>
      <c r="Q104" s="342"/>
      <c r="R104" s="147">
        <f t="shared" si="21"/>
        <v>5.95</v>
      </c>
      <c r="S104" s="147"/>
      <c r="T104" s="342"/>
      <c r="U104" s="340">
        <f t="shared" si="18"/>
        <v>7.7940000000000005</v>
      </c>
      <c r="V104" s="340"/>
      <c r="W104" s="342"/>
      <c r="X104" s="297">
        <f t="shared" si="22"/>
        <v>9.6379999999999999</v>
      </c>
      <c r="Y104" s="147"/>
      <c r="Z104" s="342"/>
      <c r="AA104" s="340">
        <f t="shared" si="19"/>
        <v>11.173999999999999</v>
      </c>
      <c r="AB104" s="147"/>
      <c r="AC104" s="342"/>
      <c r="AD104" s="297">
        <f t="shared" si="23"/>
        <v>12.71</v>
      </c>
      <c r="AE104" s="147"/>
      <c r="AG104" s="296">
        <v>40308</v>
      </c>
      <c r="AH104" s="297"/>
      <c r="AI104" s="297"/>
      <c r="AJ104" s="298"/>
      <c r="AK104" s="297">
        <f>'Debt M &amp; YTM'!F95</f>
        <v>8.44</v>
      </c>
      <c r="AL104" s="297">
        <f>'Debt M &amp; YTM'!G95</f>
        <v>4.5599999999999996</v>
      </c>
      <c r="AM104" s="298"/>
      <c r="AN104" s="297">
        <f>'Debt M &amp; YTM'!I95</f>
        <v>14.93</v>
      </c>
      <c r="AO104" s="297">
        <f>'Debt M &amp; YTM'!J95</f>
        <v>5.18</v>
      </c>
      <c r="AP104" s="299"/>
      <c r="AQ104" s="297"/>
      <c r="AR104" s="297">
        <f>'Debt M &amp; YTM'!M95</f>
        <v>7.6790000000000003</v>
      </c>
      <c r="AS104" s="298"/>
      <c r="AT104" s="300"/>
      <c r="AU104" s="297">
        <f>'Debt M &amp; YTM'!N95</f>
        <v>9.6720000000000006</v>
      </c>
      <c r="AV104" s="298"/>
    </row>
    <row r="105" spans="1:48">
      <c r="A105" s="4">
        <v>40816</v>
      </c>
      <c r="B105" s="4">
        <f>'Bloom Yields live'!F102</f>
        <v>40816</v>
      </c>
      <c r="C105" s="147">
        <f>'Bloom Yields live'!G102</f>
        <v>1.885</v>
      </c>
      <c r="D105" s="147"/>
      <c r="E105" s="106"/>
      <c r="F105" s="147">
        <f>'Bloom Yields live'!AR102</f>
        <v>3.4868000000000001</v>
      </c>
      <c r="G105" s="147"/>
      <c r="H105" s="108"/>
      <c r="I105" s="340">
        <f t="shared" si="16"/>
        <v>4.2334000000000005</v>
      </c>
      <c r="J105" s="147"/>
      <c r="K105" s="342"/>
      <c r="L105" s="297">
        <f t="shared" si="20"/>
        <v>4.9800000000000004</v>
      </c>
      <c r="M105" s="147"/>
      <c r="N105" s="342"/>
      <c r="O105" s="340">
        <f t="shared" si="17"/>
        <v>5.5150000000000006</v>
      </c>
      <c r="P105" s="340"/>
      <c r="Q105" s="342"/>
      <c r="R105" s="147">
        <f t="shared" si="21"/>
        <v>6.05</v>
      </c>
      <c r="S105" s="147"/>
      <c r="T105" s="342"/>
      <c r="U105" s="340">
        <f t="shared" si="18"/>
        <v>7.9194999999999993</v>
      </c>
      <c r="V105" s="340"/>
      <c r="W105" s="342"/>
      <c r="X105" s="297">
        <f t="shared" si="22"/>
        <v>9.7889999999999997</v>
      </c>
      <c r="Y105" s="147"/>
      <c r="Z105" s="342"/>
      <c r="AA105" s="340">
        <f t="shared" si="19"/>
        <v>11.286</v>
      </c>
      <c r="AB105" s="147"/>
      <c r="AC105" s="342"/>
      <c r="AD105" s="297">
        <f t="shared" si="23"/>
        <v>12.782999999999999</v>
      </c>
      <c r="AE105" s="147"/>
      <c r="AG105" s="296">
        <v>40309</v>
      </c>
      <c r="AH105" s="297"/>
      <c r="AI105" s="297"/>
      <c r="AJ105" s="298"/>
      <c r="AK105" s="297">
        <f>'Debt M &amp; YTM'!F96</f>
        <v>8.44</v>
      </c>
      <c r="AL105" s="297">
        <f>'Debt M &amp; YTM'!G96</f>
        <v>4.5599999999999996</v>
      </c>
      <c r="AM105" s="298"/>
      <c r="AN105" s="297">
        <f>'Debt M &amp; YTM'!I96</f>
        <v>14.92</v>
      </c>
      <c r="AO105" s="297">
        <f>'Debt M &amp; YTM'!J96</f>
        <v>5.18</v>
      </c>
      <c r="AP105" s="299"/>
      <c r="AQ105" s="297"/>
      <c r="AR105" s="297">
        <f>'Debt M &amp; YTM'!M96</f>
        <v>7.7469999999999999</v>
      </c>
      <c r="AS105" s="298"/>
      <c r="AT105" s="300"/>
      <c r="AU105" s="297">
        <f>'Debt M &amp; YTM'!N96</f>
        <v>9.8469999999999995</v>
      </c>
      <c r="AV105" s="298"/>
    </row>
    <row r="106" spans="1:48">
      <c r="A106" s="4">
        <v>40823</v>
      </c>
      <c r="B106" s="4">
        <f>'Bloom Yields live'!F103</f>
        <v>40823</v>
      </c>
      <c r="C106" s="147">
        <f>'Bloom Yields live'!G103</f>
        <v>2</v>
      </c>
      <c r="D106" s="147"/>
      <c r="E106" s="106"/>
      <c r="F106" s="147">
        <f>'Bloom Yields live'!AR103</f>
        <v>3.6103000000000001</v>
      </c>
      <c r="G106" s="147"/>
      <c r="H106" s="108"/>
      <c r="I106" s="340">
        <f t="shared" si="16"/>
        <v>4.36015</v>
      </c>
      <c r="J106" s="147"/>
      <c r="K106" s="342"/>
      <c r="L106" s="297">
        <f t="shared" si="20"/>
        <v>5.1100000000000003</v>
      </c>
      <c r="M106" s="147"/>
      <c r="N106" s="342"/>
      <c r="O106" s="340">
        <f t="shared" si="17"/>
        <v>5.61</v>
      </c>
      <c r="P106" s="340"/>
      <c r="Q106" s="342"/>
      <c r="R106" s="147">
        <f t="shared" si="21"/>
        <v>6.11</v>
      </c>
      <c r="S106" s="147"/>
      <c r="T106" s="342"/>
      <c r="U106" s="340">
        <f t="shared" si="18"/>
        <v>8.0625</v>
      </c>
      <c r="V106" s="340"/>
      <c r="W106" s="342"/>
      <c r="X106" s="297">
        <f t="shared" si="22"/>
        <v>10.015000000000001</v>
      </c>
      <c r="Y106" s="147"/>
      <c r="Z106" s="342"/>
      <c r="AA106" s="340">
        <f t="shared" si="19"/>
        <v>11.778500000000001</v>
      </c>
      <c r="AB106" s="147"/>
      <c r="AC106" s="342"/>
      <c r="AD106" s="297">
        <f t="shared" si="23"/>
        <v>13.542</v>
      </c>
      <c r="AE106" s="147"/>
      <c r="AG106" s="296">
        <v>40310</v>
      </c>
      <c r="AH106" s="297"/>
      <c r="AI106" s="297"/>
      <c r="AJ106" s="298"/>
      <c r="AK106" s="297">
        <f>'Debt M &amp; YTM'!F97</f>
        <v>8.43</v>
      </c>
      <c r="AL106" s="297">
        <f>'Debt M &amp; YTM'!G97</f>
        <v>4.5199999999999996</v>
      </c>
      <c r="AM106" s="298"/>
      <c r="AN106" s="297">
        <f>'Debt M &amp; YTM'!I97</f>
        <v>14.92</v>
      </c>
      <c r="AO106" s="297">
        <f>'Debt M &amp; YTM'!J97</f>
        <v>5.14</v>
      </c>
      <c r="AP106" s="299"/>
      <c r="AQ106" s="297"/>
      <c r="AR106" s="297">
        <f>'Debt M &amp; YTM'!M97</f>
        <v>7.6539999999999999</v>
      </c>
      <c r="AS106" s="298"/>
      <c r="AT106" s="300"/>
      <c r="AU106" s="297">
        <f>'Debt M &amp; YTM'!N97</f>
        <v>9.6809999999999992</v>
      </c>
      <c r="AV106" s="298"/>
    </row>
    <row r="107" spans="1:48">
      <c r="A107" s="4">
        <v>40830</v>
      </c>
      <c r="B107" s="4">
        <f>'Bloom Yields live'!F104</f>
        <v>40830</v>
      </c>
      <c r="C107" s="147">
        <f>'Bloom Yields live'!G104</f>
        <v>2.1970000000000001</v>
      </c>
      <c r="D107" s="147"/>
      <c r="E107" s="106"/>
      <c r="F107" s="147">
        <f>'Bloom Yields live'!AR104</f>
        <v>3.7265000000000001</v>
      </c>
      <c r="G107" s="147"/>
      <c r="H107" s="108"/>
      <c r="I107" s="340">
        <f t="shared" si="16"/>
        <v>4.4582500000000005</v>
      </c>
      <c r="J107" s="147"/>
      <c r="K107" s="342"/>
      <c r="L107" s="297">
        <f t="shared" si="20"/>
        <v>5.19</v>
      </c>
      <c r="M107" s="147"/>
      <c r="N107" s="342"/>
      <c r="O107" s="340">
        <f t="shared" si="17"/>
        <v>5.68</v>
      </c>
      <c r="P107" s="340"/>
      <c r="Q107" s="342"/>
      <c r="R107" s="147">
        <f t="shared" si="21"/>
        <v>6.17</v>
      </c>
      <c r="S107" s="147"/>
      <c r="T107" s="342"/>
      <c r="U107" s="340">
        <f t="shared" si="18"/>
        <v>7.7184999999999997</v>
      </c>
      <c r="V107" s="340"/>
      <c r="W107" s="342"/>
      <c r="X107" s="297">
        <f t="shared" si="22"/>
        <v>9.2669999999999995</v>
      </c>
      <c r="Y107" s="147"/>
      <c r="Z107" s="342"/>
      <c r="AA107" s="340">
        <f t="shared" si="19"/>
        <v>10.779</v>
      </c>
      <c r="AB107" s="147"/>
      <c r="AC107" s="342"/>
      <c r="AD107" s="297">
        <f t="shared" si="23"/>
        <v>12.291</v>
      </c>
      <c r="AE107" s="147"/>
      <c r="AG107" s="296">
        <v>40311</v>
      </c>
      <c r="AH107" s="297"/>
      <c r="AI107" s="297"/>
      <c r="AJ107" s="298"/>
      <c r="AK107" s="297">
        <f>'Debt M &amp; YTM'!F98</f>
        <v>8.43</v>
      </c>
      <c r="AL107" s="297">
        <f>'Debt M &amp; YTM'!G98</f>
        <v>4.49</v>
      </c>
      <c r="AM107" s="298"/>
      <c r="AN107" s="297">
        <f>'Debt M &amp; YTM'!I98</f>
        <v>14.92</v>
      </c>
      <c r="AO107" s="297">
        <f>'Debt M &amp; YTM'!J98</f>
        <v>5.1100000000000003</v>
      </c>
      <c r="AP107" s="299"/>
      <c r="AQ107" s="297"/>
      <c r="AR107" s="297">
        <f>'Debt M &amp; YTM'!M98</f>
        <v>7.5609999999999999</v>
      </c>
      <c r="AS107" s="298"/>
      <c r="AT107" s="300"/>
      <c r="AU107" s="297">
        <f>'Debt M &amp; YTM'!N98</f>
        <v>9.5640000000000001</v>
      </c>
      <c r="AV107" s="298"/>
    </row>
    <row r="108" spans="1:48">
      <c r="A108" s="4">
        <v>40837</v>
      </c>
      <c r="B108" s="4">
        <f>'Bloom Yields live'!F105</f>
        <v>40837</v>
      </c>
      <c r="C108" s="147">
        <f>'Bloom Yields live'!G105</f>
        <v>2.1040000000000001</v>
      </c>
      <c r="D108" s="147"/>
      <c r="E108" s="106"/>
      <c r="F108" s="147">
        <f>'Bloom Yields live'!AR105</f>
        <v>3.6086</v>
      </c>
      <c r="G108" s="147"/>
      <c r="H108" s="108"/>
      <c r="I108" s="340">
        <f t="shared" si="16"/>
        <v>4.3342999999999998</v>
      </c>
      <c r="J108" s="147"/>
      <c r="K108" s="342"/>
      <c r="L108" s="297">
        <f t="shared" si="20"/>
        <v>5.0599999999999996</v>
      </c>
      <c r="M108" s="147"/>
      <c r="N108" s="342"/>
      <c r="O108" s="340">
        <f t="shared" si="17"/>
        <v>5.5449999999999999</v>
      </c>
      <c r="P108" s="340"/>
      <c r="Q108" s="342"/>
      <c r="R108" s="147">
        <f t="shared" si="21"/>
        <v>6.03</v>
      </c>
      <c r="S108" s="147"/>
      <c r="T108" s="342"/>
      <c r="U108" s="340">
        <f t="shared" si="18"/>
        <v>7.5065000000000008</v>
      </c>
      <c r="V108" s="340"/>
      <c r="W108" s="342"/>
      <c r="X108" s="297">
        <f t="shared" si="22"/>
        <v>8.9830000000000005</v>
      </c>
      <c r="Y108" s="147"/>
      <c r="Z108" s="342"/>
      <c r="AA108" s="340">
        <f t="shared" si="19"/>
        <v>10.3665</v>
      </c>
      <c r="AB108" s="147"/>
      <c r="AC108" s="342"/>
      <c r="AD108" s="297">
        <f t="shared" si="23"/>
        <v>11.75</v>
      </c>
      <c r="AE108" s="147"/>
      <c r="AG108" s="296">
        <v>40312</v>
      </c>
      <c r="AH108" s="297"/>
      <c r="AI108" s="297"/>
      <c r="AJ108" s="298"/>
      <c r="AK108" s="297">
        <f>'Debt M &amp; YTM'!F99</f>
        <v>8.43</v>
      </c>
      <c r="AL108" s="297">
        <f>'Debt M &amp; YTM'!G99</f>
        <v>4.45</v>
      </c>
      <c r="AM108" s="298"/>
      <c r="AN108" s="297">
        <f>'Debt M &amp; YTM'!I99</f>
        <v>14.92</v>
      </c>
      <c r="AO108" s="297">
        <f>'Debt M &amp; YTM'!J99</f>
        <v>5.0599999999999996</v>
      </c>
      <c r="AP108" s="299"/>
      <c r="AQ108" s="297"/>
      <c r="AR108" s="297">
        <f>'Debt M &amp; YTM'!M99</f>
        <v>7.5819999999999999</v>
      </c>
      <c r="AS108" s="298"/>
      <c r="AT108" s="300"/>
      <c r="AU108" s="297">
        <f>'Debt M &amp; YTM'!N99</f>
        <v>9.673</v>
      </c>
      <c r="AV108" s="298"/>
    </row>
    <row r="109" spans="1:48">
      <c r="A109" s="4">
        <v>40844</v>
      </c>
      <c r="B109" s="4">
        <f>'Bloom Yields live'!F106</f>
        <v>40844</v>
      </c>
      <c r="C109" s="147">
        <f>'Bloom Yields live'!G106</f>
        <v>2.1760000000000002</v>
      </c>
      <c r="D109" s="147"/>
      <c r="E109" s="106"/>
      <c r="F109" s="147">
        <f>'Bloom Yields live'!AR106</f>
        <v>3.6471</v>
      </c>
      <c r="G109" s="147"/>
      <c r="H109" s="108"/>
      <c r="I109" s="340">
        <f t="shared" si="16"/>
        <v>4.2785500000000001</v>
      </c>
      <c r="J109" s="147"/>
      <c r="K109" s="342"/>
      <c r="L109" s="297">
        <f t="shared" si="20"/>
        <v>4.91</v>
      </c>
      <c r="M109" s="147"/>
      <c r="N109" s="342"/>
      <c r="O109" s="340">
        <f t="shared" si="17"/>
        <v>5.41</v>
      </c>
      <c r="P109" s="340"/>
      <c r="Q109" s="342"/>
      <c r="R109" s="147">
        <f t="shared" si="21"/>
        <v>5.91</v>
      </c>
      <c r="S109" s="147"/>
      <c r="T109" s="342"/>
      <c r="U109" s="340">
        <f t="shared" si="18"/>
        <v>7.1159999999999997</v>
      </c>
      <c r="V109" s="340"/>
      <c r="W109" s="342"/>
      <c r="X109" s="297">
        <f t="shared" si="22"/>
        <v>8.3219999999999992</v>
      </c>
      <c r="Y109" s="147"/>
      <c r="Z109" s="342"/>
      <c r="AA109" s="340">
        <f t="shared" si="19"/>
        <v>9.4875000000000007</v>
      </c>
      <c r="AB109" s="147"/>
      <c r="AC109" s="342"/>
      <c r="AD109" s="297">
        <f t="shared" si="23"/>
        <v>10.653</v>
      </c>
      <c r="AE109" s="147"/>
      <c r="AG109" s="296">
        <v>40315</v>
      </c>
      <c r="AH109" s="297"/>
      <c r="AI109" s="297"/>
      <c r="AJ109" s="298"/>
      <c r="AK109" s="297">
        <f>'Debt M &amp; YTM'!F100</f>
        <v>8.42</v>
      </c>
      <c r="AL109" s="297">
        <f>'Debt M &amp; YTM'!G100</f>
        <v>4.5</v>
      </c>
      <c r="AM109" s="298"/>
      <c r="AN109" s="297">
        <f>'Debt M &amp; YTM'!I100</f>
        <v>14.91</v>
      </c>
      <c r="AO109" s="297">
        <f>'Debt M &amp; YTM'!J100</f>
        <v>5.09</v>
      </c>
      <c r="AP109" s="299"/>
      <c r="AQ109" s="297"/>
      <c r="AR109" s="297">
        <f>'Debt M &amp; YTM'!M100</f>
        <v>7.6870000000000003</v>
      </c>
      <c r="AS109" s="298"/>
      <c r="AT109" s="300"/>
      <c r="AU109" s="297">
        <f>'Debt M &amp; YTM'!N100</f>
        <v>9.8119999999999994</v>
      </c>
      <c r="AV109" s="298"/>
    </row>
    <row r="110" spans="1:48">
      <c r="A110" s="4">
        <v>40851</v>
      </c>
      <c r="B110" s="4">
        <f>'Bloom Yields live'!F107</f>
        <v>40851</v>
      </c>
      <c r="C110" s="147">
        <f>'Bloom Yields live'!G107</f>
        <v>1.8220000000000001</v>
      </c>
      <c r="D110" s="147"/>
      <c r="E110" s="106"/>
      <c r="F110" s="147">
        <f>'Bloom Yields live'!AR107</f>
        <v>3.3622000000000001</v>
      </c>
      <c r="G110" s="147"/>
      <c r="H110" s="108"/>
      <c r="I110" s="340">
        <f t="shared" si="16"/>
        <v>4.0560999999999998</v>
      </c>
      <c r="J110" s="147"/>
      <c r="K110" s="342"/>
      <c r="L110" s="297">
        <f t="shared" si="20"/>
        <v>4.75</v>
      </c>
      <c r="M110" s="147"/>
      <c r="N110" s="342"/>
      <c r="O110" s="340">
        <f t="shared" si="17"/>
        <v>5.2549999999999999</v>
      </c>
      <c r="P110" s="340"/>
      <c r="Q110" s="342"/>
      <c r="R110" s="147">
        <f t="shared" si="21"/>
        <v>5.76</v>
      </c>
      <c r="S110" s="147"/>
      <c r="T110" s="342"/>
      <c r="U110" s="340">
        <f t="shared" si="18"/>
        <v>7.2675000000000001</v>
      </c>
      <c r="V110" s="340"/>
      <c r="W110" s="342"/>
      <c r="X110" s="297">
        <f t="shared" si="22"/>
        <v>8.7750000000000004</v>
      </c>
      <c r="Y110" s="147"/>
      <c r="Z110" s="342"/>
      <c r="AA110" s="340">
        <f t="shared" si="19"/>
        <v>9.9469999999999992</v>
      </c>
      <c r="AB110" s="147"/>
      <c r="AC110" s="342"/>
      <c r="AD110" s="297">
        <f t="shared" si="23"/>
        <v>11.119</v>
      </c>
      <c r="AE110" s="147"/>
      <c r="AG110" s="296">
        <v>40316</v>
      </c>
      <c r="AH110" s="297"/>
      <c r="AI110" s="297"/>
      <c r="AJ110" s="298"/>
      <c r="AK110" s="297">
        <f>'Debt M &amp; YTM'!F101</f>
        <v>8.42</v>
      </c>
      <c r="AL110" s="297">
        <f>'Debt M &amp; YTM'!G101</f>
        <v>4.4800000000000004</v>
      </c>
      <c r="AM110" s="298"/>
      <c r="AN110" s="297">
        <f>'Debt M &amp; YTM'!I101</f>
        <v>14.9</v>
      </c>
      <c r="AO110" s="297">
        <f>'Debt M &amp; YTM'!J101</f>
        <v>5.08</v>
      </c>
      <c r="AP110" s="299"/>
      <c r="AQ110" s="297"/>
      <c r="AR110" s="297">
        <f>'Debt M &amp; YTM'!M101</f>
        <v>7.6909999999999998</v>
      </c>
      <c r="AS110" s="298"/>
      <c r="AT110" s="300"/>
      <c r="AU110" s="297">
        <f>'Debt M &amp; YTM'!N101</f>
        <v>9.8030000000000008</v>
      </c>
      <c r="AV110" s="298"/>
    </row>
    <row r="111" spans="1:48">
      <c r="A111" s="4">
        <v>40858</v>
      </c>
      <c r="B111" s="4">
        <f>'Bloom Yields live'!F108</f>
        <v>40858</v>
      </c>
      <c r="C111" s="147">
        <f>'Bloom Yields live'!G108</f>
        <v>1.8860000000000001</v>
      </c>
      <c r="D111" s="147"/>
      <c r="E111" s="106"/>
      <c r="F111" s="147">
        <f>'Bloom Yields live'!AR108</f>
        <v>3.3546</v>
      </c>
      <c r="G111" s="147"/>
      <c r="H111" s="108"/>
      <c r="I111" s="340">
        <f t="shared" si="16"/>
        <v>4.1173000000000002</v>
      </c>
      <c r="J111" s="147"/>
      <c r="K111" s="342"/>
      <c r="L111" s="297">
        <f t="shared" si="20"/>
        <v>4.88</v>
      </c>
      <c r="M111" s="147"/>
      <c r="N111" s="342"/>
      <c r="O111" s="340">
        <f t="shared" si="17"/>
        <v>5.4</v>
      </c>
      <c r="P111" s="340"/>
      <c r="Q111" s="342"/>
      <c r="R111" s="147">
        <f t="shared" si="21"/>
        <v>5.92</v>
      </c>
      <c r="S111" s="147"/>
      <c r="T111" s="342"/>
      <c r="U111" s="340">
        <f t="shared" si="18"/>
        <v>7.4664999999999999</v>
      </c>
      <c r="V111" s="340"/>
      <c r="W111" s="342"/>
      <c r="X111" s="297">
        <f t="shared" si="22"/>
        <v>9.0129999999999999</v>
      </c>
      <c r="Y111" s="147"/>
      <c r="Z111" s="342"/>
      <c r="AA111" s="340">
        <f t="shared" si="19"/>
        <v>10.192</v>
      </c>
      <c r="AB111" s="147"/>
      <c r="AC111" s="342"/>
      <c r="AD111" s="297">
        <f t="shared" si="23"/>
        <v>11.371</v>
      </c>
      <c r="AE111" s="147"/>
      <c r="AG111" s="296">
        <v>40317</v>
      </c>
      <c r="AH111" s="297"/>
      <c r="AI111" s="297"/>
      <c r="AJ111" s="298"/>
      <c r="AK111" s="297">
        <f>'Debt M &amp; YTM'!F102</f>
        <v>8.42</v>
      </c>
      <c r="AL111" s="297">
        <f>'Debt M &amp; YTM'!G102</f>
        <v>4.5</v>
      </c>
      <c r="AM111" s="298"/>
      <c r="AN111" s="297">
        <f>'Debt M &amp; YTM'!I102</f>
        <v>14.9</v>
      </c>
      <c r="AO111" s="297">
        <f>'Debt M &amp; YTM'!J102</f>
        <v>5.1100000000000003</v>
      </c>
      <c r="AP111" s="299"/>
      <c r="AQ111" s="297"/>
      <c r="AR111" s="297">
        <f>'Debt M &amp; YTM'!M102</f>
        <v>7.9089999999999998</v>
      </c>
      <c r="AS111" s="298"/>
      <c r="AT111" s="300"/>
      <c r="AU111" s="297">
        <f>'Debt M &amp; YTM'!N102</f>
        <v>10.15</v>
      </c>
      <c r="AV111" s="298"/>
    </row>
    <row r="112" spans="1:48">
      <c r="A112" s="4">
        <v>40865</v>
      </c>
      <c r="B112" s="4">
        <f>'Bloom Yields live'!F109</f>
        <v>40865</v>
      </c>
      <c r="C112" s="147">
        <f>'Bloom Yields live'!G109</f>
        <v>1.964</v>
      </c>
      <c r="D112" s="147"/>
      <c r="E112" s="106"/>
      <c r="F112" s="147">
        <f>'Bloom Yields live'!AR109</f>
        <v>3.4929999999999999</v>
      </c>
      <c r="G112" s="147"/>
      <c r="H112" s="108"/>
      <c r="I112" s="340">
        <f t="shared" si="16"/>
        <v>4.3215000000000003</v>
      </c>
      <c r="J112" s="147"/>
      <c r="K112" s="342"/>
      <c r="L112" s="297">
        <f t="shared" si="20"/>
        <v>5.15</v>
      </c>
      <c r="M112" s="147"/>
      <c r="N112" s="342"/>
      <c r="O112" s="340">
        <f t="shared" si="17"/>
        <v>5.67</v>
      </c>
      <c r="P112" s="340"/>
      <c r="Q112" s="342"/>
      <c r="R112" s="147">
        <f t="shared" si="21"/>
        <v>6.19</v>
      </c>
      <c r="S112" s="147"/>
      <c r="T112" s="342"/>
      <c r="U112" s="340">
        <f t="shared" si="18"/>
        <v>7.7360000000000007</v>
      </c>
      <c r="V112" s="340"/>
      <c r="W112" s="342"/>
      <c r="X112" s="297">
        <f t="shared" si="22"/>
        <v>9.282</v>
      </c>
      <c r="Y112" s="147"/>
      <c r="Z112" s="342"/>
      <c r="AA112" s="340">
        <f t="shared" si="19"/>
        <v>10.423500000000001</v>
      </c>
      <c r="AB112" s="147"/>
      <c r="AC112" s="342"/>
      <c r="AD112" s="297">
        <f t="shared" si="23"/>
        <v>11.565</v>
      </c>
      <c r="AE112" s="147"/>
      <c r="AG112" s="296">
        <v>40318</v>
      </c>
      <c r="AH112" s="297"/>
      <c r="AI112" s="297"/>
      <c r="AJ112" s="298"/>
      <c r="AK112" s="297">
        <f>'Debt M &amp; YTM'!F103</f>
        <v>8.41</v>
      </c>
      <c r="AL112" s="297">
        <f>'Debt M &amp; YTM'!G103</f>
        <v>4.51</v>
      </c>
      <c r="AM112" s="298"/>
      <c r="AN112" s="297">
        <f>'Debt M &amp; YTM'!I103</f>
        <v>14.9</v>
      </c>
      <c r="AO112" s="297">
        <f>'Debt M &amp; YTM'!J103</f>
        <v>5.09</v>
      </c>
      <c r="AP112" s="299"/>
      <c r="AQ112" s="297"/>
      <c r="AR112" s="297">
        <f>'Debt M &amp; YTM'!M103</f>
        <v>8.0280000000000005</v>
      </c>
      <c r="AS112" s="298"/>
      <c r="AT112" s="300"/>
      <c r="AU112" s="297">
        <f>'Debt M &amp; YTM'!N103</f>
        <v>10.276999999999999</v>
      </c>
      <c r="AV112" s="298"/>
    </row>
    <row r="113" spans="1:48">
      <c r="A113" s="4">
        <v>40872</v>
      </c>
      <c r="B113" s="4">
        <f>'Bloom Yields live'!F110</f>
        <v>40872</v>
      </c>
      <c r="C113" s="147">
        <f>'Bloom Yields live'!G110</f>
        <v>2.2599999999999998</v>
      </c>
      <c r="D113" s="147"/>
      <c r="E113" s="106"/>
      <c r="F113" s="147">
        <f>'Bloom Yields live'!AR110</f>
        <v>3.6916000000000002</v>
      </c>
      <c r="G113" s="147"/>
      <c r="H113" s="108"/>
      <c r="I113" s="340">
        <f t="shared" si="16"/>
        <v>4.6457999999999995</v>
      </c>
      <c r="J113" s="147"/>
      <c r="K113" s="342"/>
      <c r="L113" s="297">
        <f t="shared" si="20"/>
        <v>5.6</v>
      </c>
      <c r="M113" s="147"/>
      <c r="N113" s="342"/>
      <c r="O113" s="340">
        <f t="shared" si="17"/>
        <v>6.125</v>
      </c>
      <c r="P113" s="340"/>
      <c r="Q113" s="342"/>
      <c r="R113" s="147">
        <f t="shared" si="21"/>
        <v>6.65</v>
      </c>
      <c r="S113" s="147"/>
      <c r="T113" s="342"/>
      <c r="U113" s="340">
        <f t="shared" si="18"/>
        <v>8.3945000000000007</v>
      </c>
      <c r="V113" s="340"/>
      <c r="W113" s="342"/>
      <c r="X113" s="297">
        <f t="shared" si="22"/>
        <v>10.138999999999999</v>
      </c>
      <c r="Y113" s="147"/>
      <c r="Z113" s="342"/>
      <c r="AA113" s="340">
        <f t="shared" si="19"/>
        <v>11.298999999999999</v>
      </c>
      <c r="AB113" s="147"/>
      <c r="AC113" s="342"/>
      <c r="AD113" s="297">
        <f t="shared" si="23"/>
        <v>12.459</v>
      </c>
      <c r="AE113" s="147"/>
      <c r="AG113" s="296">
        <v>40319</v>
      </c>
      <c r="AH113" s="297"/>
      <c r="AI113" s="297"/>
      <c r="AJ113" s="298"/>
      <c r="AK113" s="297">
        <f>'Debt M &amp; YTM'!F104</f>
        <v>8.41</v>
      </c>
      <c r="AL113" s="297">
        <f>'Debt M &amp; YTM'!G104</f>
        <v>4.58</v>
      </c>
      <c r="AM113" s="298"/>
      <c r="AN113" s="297">
        <f>'Debt M &amp; YTM'!I104</f>
        <v>14.9</v>
      </c>
      <c r="AO113" s="297">
        <f>'Debt M &amp; YTM'!J104</f>
        <v>5.12</v>
      </c>
      <c r="AP113" s="299"/>
      <c r="AQ113" s="297"/>
      <c r="AR113" s="297">
        <f>'Debt M &amp; YTM'!M104</f>
        <v>8.3469999999999995</v>
      </c>
      <c r="AS113" s="298"/>
      <c r="AT113" s="300"/>
      <c r="AU113" s="297">
        <f>'Debt M &amp; YTM'!N104</f>
        <v>10.673</v>
      </c>
      <c r="AV113" s="298"/>
    </row>
    <row r="114" spans="1:48">
      <c r="A114" s="4">
        <v>40879</v>
      </c>
      <c r="B114" s="4">
        <f>'Bloom Yields live'!F111</f>
        <v>40879</v>
      </c>
      <c r="C114" s="147">
        <f>'Bloom Yields live'!G111</f>
        <v>2.1310000000000002</v>
      </c>
      <c r="D114" s="147"/>
      <c r="E114" s="106"/>
      <c r="F114" s="147">
        <f>'Bloom Yields live'!AR111</f>
        <v>3.7603999999999997</v>
      </c>
      <c r="G114" s="147"/>
      <c r="H114" s="108"/>
      <c r="I114" s="340">
        <f t="shared" si="16"/>
        <v>4.5852000000000004</v>
      </c>
      <c r="J114" s="147"/>
      <c r="K114" s="342"/>
      <c r="L114" s="297">
        <f t="shared" si="20"/>
        <v>5.41</v>
      </c>
      <c r="M114" s="147"/>
      <c r="N114" s="342"/>
      <c r="O114" s="340">
        <f t="shared" si="17"/>
        <v>5.9450000000000003</v>
      </c>
      <c r="P114" s="340"/>
      <c r="Q114" s="342"/>
      <c r="R114" s="147">
        <f t="shared" si="21"/>
        <v>6.48</v>
      </c>
      <c r="S114" s="147"/>
      <c r="T114" s="342"/>
      <c r="U114" s="340">
        <f t="shared" si="18"/>
        <v>8.2860000000000014</v>
      </c>
      <c r="V114" s="340"/>
      <c r="W114" s="342"/>
      <c r="X114" s="297">
        <f t="shared" si="22"/>
        <v>10.092000000000001</v>
      </c>
      <c r="Y114" s="147"/>
      <c r="Z114" s="342"/>
      <c r="AA114" s="340">
        <f t="shared" si="19"/>
        <v>11.322500000000002</v>
      </c>
      <c r="AB114" s="147"/>
      <c r="AC114" s="342"/>
      <c r="AD114" s="297">
        <f t="shared" si="23"/>
        <v>12.553000000000001</v>
      </c>
      <c r="AE114" s="147"/>
      <c r="AG114" s="296">
        <v>40322</v>
      </c>
      <c r="AH114" s="297"/>
      <c r="AI114" s="297"/>
      <c r="AJ114" s="298"/>
      <c r="AK114" s="297">
        <f>'Debt M &amp; YTM'!F105</f>
        <v>8.4</v>
      </c>
      <c r="AL114" s="297">
        <f>'Debt M &amp; YTM'!G105</f>
        <v>4.5999999999999996</v>
      </c>
      <c r="AM114" s="298"/>
      <c r="AN114" s="297">
        <f>'Debt M &amp; YTM'!I105</f>
        <v>14.89</v>
      </c>
      <c r="AO114" s="297">
        <f>'Debt M &amp; YTM'!J105</f>
        <v>5.13</v>
      </c>
      <c r="AP114" s="299"/>
      <c r="AQ114" s="297"/>
      <c r="AR114" s="297">
        <f>'Debt M &amp; YTM'!M105</f>
        <v>8.3550000000000004</v>
      </c>
      <c r="AS114" s="298"/>
      <c r="AT114" s="300"/>
      <c r="AU114" s="297">
        <f>'Debt M &amp; YTM'!N105</f>
        <v>10.605</v>
      </c>
      <c r="AV114" s="298"/>
    </row>
    <row r="115" spans="1:48">
      <c r="A115" s="4">
        <v>40886</v>
      </c>
      <c r="B115" s="4">
        <f>'Bloom Yields live'!F112</f>
        <v>40886</v>
      </c>
      <c r="C115" s="147">
        <f>'Bloom Yields live'!G112</f>
        <v>2.1459999999999999</v>
      </c>
      <c r="D115" s="147"/>
      <c r="E115" s="106"/>
      <c r="F115" s="147">
        <f>'Bloom Yields live'!AR112</f>
        <v>3.7457000000000003</v>
      </c>
      <c r="G115" s="147"/>
      <c r="H115" s="108"/>
      <c r="I115" s="340">
        <f t="shared" si="16"/>
        <v>4.5828500000000005</v>
      </c>
      <c r="J115" s="147"/>
      <c r="K115" s="342"/>
      <c r="L115" s="297">
        <f t="shared" ref="L115:L131" si="24">VLOOKUP($A115,$AG$14:$AU$2324,L$2,FALSE)</f>
        <v>5.42</v>
      </c>
      <c r="M115" s="147"/>
      <c r="N115" s="342"/>
      <c r="O115" s="340">
        <f t="shared" si="17"/>
        <v>5.95</v>
      </c>
      <c r="P115" s="340"/>
      <c r="Q115" s="342"/>
      <c r="R115" s="147">
        <f t="shared" ref="R115:R131" si="25">VLOOKUP($A115,$AG$14:$AU$2324,R$2,FALSE)</f>
        <v>6.48</v>
      </c>
      <c r="S115" s="147"/>
      <c r="T115" s="342"/>
      <c r="U115" s="340">
        <f t="shared" si="18"/>
        <v>8.129999999999999</v>
      </c>
      <c r="V115" s="340"/>
      <c r="W115" s="342"/>
      <c r="X115" s="297">
        <f t="shared" ref="X115:X131" si="26">VLOOKUP($A115,$AG$14:$AU$2324,X$2,FALSE)</f>
        <v>9.7799999999999994</v>
      </c>
      <c r="Y115" s="147"/>
      <c r="Z115" s="342"/>
      <c r="AA115" s="340">
        <f t="shared" si="19"/>
        <v>11.051500000000001</v>
      </c>
      <c r="AB115" s="147"/>
      <c r="AC115" s="342"/>
      <c r="AD115" s="297">
        <f t="shared" ref="AD115:AD131" si="27">VLOOKUP($A115,$AG$14:$AU$2324,AD$2,FALSE)</f>
        <v>12.323</v>
      </c>
      <c r="AE115" s="147"/>
      <c r="AG115" s="296">
        <v>40323</v>
      </c>
      <c r="AH115" s="297"/>
      <c r="AI115" s="297"/>
      <c r="AJ115" s="298"/>
      <c r="AK115" s="297">
        <f>'Debt M &amp; YTM'!F106</f>
        <v>8.4</v>
      </c>
      <c r="AL115" s="297">
        <f>'Debt M &amp; YTM'!G106</f>
        <v>4.6399999999999997</v>
      </c>
      <c r="AM115" s="298"/>
      <c r="AN115" s="297">
        <f>'Debt M &amp; YTM'!I106</f>
        <v>14.89</v>
      </c>
      <c r="AO115" s="297">
        <f>'Debt M &amp; YTM'!J106</f>
        <v>5.14</v>
      </c>
      <c r="AP115" s="299"/>
      <c r="AQ115" s="297"/>
      <c r="AR115" s="297">
        <f>'Debt M &amp; YTM'!M106</f>
        <v>8.5549999999999997</v>
      </c>
      <c r="AS115" s="298"/>
      <c r="AT115" s="300"/>
      <c r="AU115" s="297">
        <f>'Debt M &amp; YTM'!N106</f>
        <v>10.992000000000001</v>
      </c>
      <c r="AV115" s="298"/>
    </row>
    <row r="116" spans="1:48">
      <c r="A116" s="4">
        <v>40893</v>
      </c>
      <c r="B116" s="4">
        <f>'Bloom Yields live'!F113</f>
        <v>40893</v>
      </c>
      <c r="C116" s="147">
        <f>'Bloom Yields live'!G113</f>
        <v>1.849</v>
      </c>
      <c r="D116" s="147"/>
      <c r="E116" s="106"/>
      <c r="F116" s="147">
        <f>'Bloom Yields live'!AR113</f>
        <v>3.4935</v>
      </c>
      <c r="G116" s="147"/>
      <c r="H116" s="108"/>
      <c r="I116" s="340">
        <f t="shared" si="16"/>
        <v>4.3767499999999995</v>
      </c>
      <c r="J116" s="147"/>
      <c r="K116" s="342"/>
      <c r="L116" s="297">
        <f t="shared" si="24"/>
        <v>5.26</v>
      </c>
      <c r="M116" s="147"/>
      <c r="N116" s="342"/>
      <c r="O116" s="340">
        <f t="shared" si="17"/>
        <v>5.7850000000000001</v>
      </c>
      <c r="P116" s="340"/>
      <c r="Q116" s="342"/>
      <c r="R116" s="147">
        <f t="shared" si="25"/>
        <v>6.31</v>
      </c>
      <c r="S116" s="147"/>
      <c r="T116" s="342"/>
      <c r="U116" s="340">
        <f t="shared" si="18"/>
        <v>8.0939999999999994</v>
      </c>
      <c r="V116" s="340"/>
      <c r="W116" s="342"/>
      <c r="X116" s="297">
        <f t="shared" si="26"/>
        <v>9.8780000000000001</v>
      </c>
      <c r="Y116" s="147"/>
      <c r="Z116" s="342"/>
      <c r="AA116" s="340">
        <f t="shared" si="19"/>
        <v>11.204000000000001</v>
      </c>
      <c r="AB116" s="147"/>
      <c r="AC116" s="342"/>
      <c r="AD116" s="297">
        <f t="shared" si="27"/>
        <v>12.53</v>
      </c>
      <c r="AE116" s="147"/>
      <c r="AG116" s="296">
        <v>40324</v>
      </c>
      <c r="AH116" s="297"/>
      <c r="AI116" s="297"/>
      <c r="AJ116" s="298"/>
      <c r="AK116" s="297">
        <f>'Debt M &amp; YTM'!F107</f>
        <v>8.4</v>
      </c>
      <c r="AL116" s="297">
        <f>'Debt M &amp; YTM'!G107</f>
        <v>4.67</v>
      </c>
      <c r="AM116" s="298"/>
      <c r="AN116" s="297">
        <f>'Debt M &amp; YTM'!I107</f>
        <v>14.88</v>
      </c>
      <c r="AO116" s="297">
        <f>'Debt M &amp; YTM'!J107</f>
        <v>5.21</v>
      </c>
      <c r="AP116" s="299"/>
      <c r="AQ116" s="297"/>
      <c r="AR116" s="297">
        <f>'Debt M &amp; YTM'!M107</f>
        <v>8.5009999999999994</v>
      </c>
      <c r="AS116" s="298"/>
      <c r="AT116" s="300"/>
      <c r="AU116" s="297">
        <f>'Debt M &amp; YTM'!N107</f>
        <v>10.878</v>
      </c>
      <c r="AV116" s="298"/>
    </row>
    <row r="117" spans="1:48">
      <c r="A117" s="4">
        <v>40900</v>
      </c>
      <c r="B117" s="4">
        <f>'Bloom Yields live'!F114</f>
        <v>40900</v>
      </c>
      <c r="C117" s="147">
        <f>'Bloom Yields live'!G114</f>
        <v>1.9569999999999999</v>
      </c>
      <c r="D117" s="147"/>
      <c r="E117" s="106"/>
      <c r="F117" s="147">
        <f>'Bloom Yields live'!AR114</f>
        <v>3.5695000000000001</v>
      </c>
      <c r="G117" s="147"/>
      <c r="H117" s="108"/>
      <c r="I117" s="340">
        <f t="shared" si="16"/>
        <v>4.4597499999999997</v>
      </c>
      <c r="J117" s="147"/>
      <c r="K117" s="342"/>
      <c r="L117" s="297">
        <f t="shared" si="24"/>
        <v>5.35</v>
      </c>
      <c r="M117" s="147"/>
      <c r="N117" s="342"/>
      <c r="O117" s="340">
        <f t="shared" si="17"/>
        <v>5.9</v>
      </c>
      <c r="P117" s="340"/>
      <c r="Q117" s="342"/>
      <c r="R117" s="147">
        <f t="shared" si="25"/>
        <v>6.45</v>
      </c>
      <c r="S117" s="147"/>
      <c r="T117" s="342"/>
      <c r="U117" s="340">
        <f t="shared" si="18"/>
        <v>8.1265000000000001</v>
      </c>
      <c r="V117" s="340"/>
      <c r="W117" s="342"/>
      <c r="X117" s="297">
        <f t="shared" si="26"/>
        <v>9.8030000000000008</v>
      </c>
      <c r="Y117" s="147"/>
      <c r="Z117" s="342"/>
      <c r="AA117" s="340">
        <f t="shared" si="19"/>
        <v>11.118500000000001</v>
      </c>
      <c r="AB117" s="147"/>
      <c r="AC117" s="342"/>
      <c r="AD117" s="297">
        <f t="shared" si="27"/>
        <v>12.433999999999999</v>
      </c>
      <c r="AE117" s="147"/>
      <c r="AG117" s="296">
        <v>40325</v>
      </c>
      <c r="AH117" s="297"/>
      <c r="AI117" s="297"/>
      <c r="AJ117" s="298"/>
      <c r="AK117" s="297">
        <f>'Debt M &amp; YTM'!F108</f>
        <v>8.39</v>
      </c>
      <c r="AL117" s="297">
        <f>'Debt M &amp; YTM'!G108</f>
        <v>4.67</v>
      </c>
      <c r="AM117" s="298"/>
      <c r="AN117" s="297">
        <f>'Debt M &amp; YTM'!I108</f>
        <v>14.88</v>
      </c>
      <c r="AO117" s="297">
        <f>'Debt M &amp; YTM'!J108</f>
        <v>5.24</v>
      </c>
      <c r="AP117" s="299"/>
      <c r="AQ117" s="297"/>
      <c r="AR117" s="297">
        <f>'Debt M &amp; YTM'!M108</f>
        <v>8.3490000000000002</v>
      </c>
      <c r="AS117" s="298"/>
      <c r="AT117" s="300"/>
      <c r="AU117" s="297">
        <f>'Debt M &amp; YTM'!N108</f>
        <v>10.651999999999999</v>
      </c>
      <c r="AV117" s="298"/>
    </row>
    <row r="118" spans="1:48">
      <c r="A118" s="4">
        <v>40907</v>
      </c>
      <c r="B118" s="4">
        <f>'Bloom Yields live'!F115</f>
        <v>40907</v>
      </c>
      <c r="C118" s="147">
        <f>'Bloom Yields live'!G115</f>
        <v>1.825</v>
      </c>
      <c r="D118" s="147"/>
      <c r="E118" s="106"/>
      <c r="F118" s="147">
        <f>'Bloom Yields live'!AR115</f>
        <v>3.4678</v>
      </c>
      <c r="G118" s="147"/>
      <c r="H118" s="108"/>
      <c r="I118" s="340">
        <f t="shared" si="16"/>
        <v>4.3438999999999997</v>
      </c>
      <c r="J118" s="147"/>
      <c r="K118" s="342"/>
      <c r="L118" s="297">
        <f t="shared" si="24"/>
        <v>5.22</v>
      </c>
      <c r="M118" s="147"/>
      <c r="N118" s="342"/>
      <c r="O118" s="340">
        <f t="shared" si="17"/>
        <v>5.77</v>
      </c>
      <c r="P118" s="340"/>
      <c r="Q118" s="342"/>
      <c r="R118" s="147">
        <f t="shared" si="25"/>
        <v>6.32</v>
      </c>
      <c r="S118" s="147"/>
      <c r="T118" s="342"/>
      <c r="U118" s="340">
        <f t="shared" si="18"/>
        <v>8.0114999999999998</v>
      </c>
      <c r="V118" s="340"/>
      <c r="W118" s="342"/>
      <c r="X118" s="297">
        <f t="shared" si="26"/>
        <v>9.7029999999999994</v>
      </c>
      <c r="Y118" s="147"/>
      <c r="Z118" s="342"/>
      <c r="AA118" s="340">
        <f t="shared" si="19"/>
        <v>11.035499999999999</v>
      </c>
      <c r="AB118" s="147"/>
      <c r="AC118" s="342"/>
      <c r="AD118" s="297">
        <f t="shared" si="27"/>
        <v>12.368</v>
      </c>
      <c r="AE118" s="147"/>
      <c r="AG118" s="296">
        <v>40326</v>
      </c>
      <c r="AH118" s="297"/>
      <c r="AI118" s="297"/>
      <c r="AJ118" s="298"/>
      <c r="AK118" s="297">
        <f>'Debt M &amp; YTM'!F109</f>
        <v>8.39</v>
      </c>
      <c r="AL118" s="297">
        <f>'Debt M &amp; YTM'!G109</f>
        <v>4.62</v>
      </c>
      <c r="AM118" s="298"/>
      <c r="AN118" s="297">
        <f>'Debt M &amp; YTM'!I109</f>
        <v>14.88</v>
      </c>
      <c r="AO118" s="297">
        <f>'Debt M &amp; YTM'!J109</f>
        <v>5.21</v>
      </c>
      <c r="AP118" s="299"/>
      <c r="AQ118" s="297"/>
      <c r="AR118" s="297">
        <f>'Debt M &amp; YTM'!M109</f>
        <v>8.2729999999999997</v>
      </c>
      <c r="AS118" s="298"/>
      <c r="AT118" s="300"/>
      <c r="AU118" s="297">
        <f>'Debt M &amp; YTM'!N109</f>
        <v>10.417999999999999</v>
      </c>
      <c r="AV118" s="298"/>
    </row>
    <row r="119" spans="1:48">
      <c r="A119" s="4">
        <v>40914</v>
      </c>
      <c r="B119" s="4">
        <f>'Bloom Yields live'!F116</f>
        <v>40914</v>
      </c>
      <c r="C119" s="147">
        <f>'Bloom Yields live'!G116</f>
        <v>1.851</v>
      </c>
      <c r="D119" s="147"/>
      <c r="E119" s="106"/>
      <c r="F119" s="147">
        <f>'Bloom Yields live'!AR116</f>
        <v>3.4691999999999998</v>
      </c>
      <c r="G119" s="147"/>
      <c r="H119" s="108"/>
      <c r="I119" s="340">
        <f t="shared" si="16"/>
        <v>4.2145999999999999</v>
      </c>
      <c r="J119" s="147"/>
      <c r="K119" s="342"/>
      <c r="L119" s="297">
        <f t="shared" si="24"/>
        <v>4.96</v>
      </c>
      <c r="M119" s="147"/>
      <c r="N119" s="342"/>
      <c r="O119" s="340">
        <f t="shared" si="17"/>
        <v>5.66</v>
      </c>
      <c r="P119" s="340"/>
      <c r="Q119" s="342"/>
      <c r="R119" s="147">
        <f t="shared" si="25"/>
        <v>6.36</v>
      </c>
      <c r="S119" s="147"/>
      <c r="T119" s="342"/>
      <c r="U119" s="340">
        <f t="shared" si="18"/>
        <v>8.1195000000000004</v>
      </c>
      <c r="V119" s="340"/>
      <c r="W119" s="342"/>
      <c r="X119" s="297">
        <f t="shared" si="26"/>
        <v>9.8789999999999996</v>
      </c>
      <c r="Y119" s="147"/>
      <c r="Z119" s="342"/>
      <c r="AA119" s="340">
        <f t="shared" si="19"/>
        <v>11.387</v>
      </c>
      <c r="AB119" s="147"/>
      <c r="AC119" s="342"/>
      <c r="AD119" s="297">
        <f t="shared" si="27"/>
        <v>12.895</v>
      </c>
      <c r="AE119" s="147"/>
      <c r="AG119" s="296">
        <v>40329</v>
      </c>
      <c r="AH119" s="297"/>
      <c r="AI119" s="297"/>
      <c r="AJ119" s="298"/>
      <c r="AK119" s="297">
        <f>'Debt M &amp; YTM'!F110</f>
        <v>8.3800000000000008</v>
      </c>
      <c r="AL119" s="297">
        <f>'Debt M &amp; YTM'!G110</f>
        <v>4.5999999999999996</v>
      </c>
      <c r="AM119" s="298"/>
      <c r="AN119" s="297">
        <f>'Debt M &amp; YTM'!I110</f>
        <v>14.87</v>
      </c>
      <c r="AO119" s="297">
        <f>'Debt M &amp; YTM'!J110</f>
        <v>5.17</v>
      </c>
      <c r="AP119" s="299"/>
      <c r="AQ119" s="297"/>
      <c r="AR119" s="297">
        <f>'Debt M &amp; YTM'!M110</f>
        <v>8.4489999999999998</v>
      </c>
      <c r="AS119" s="298"/>
      <c r="AT119" s="300"/>
      <c r="AU119" s="297">
        <f>'Debt M &amp; YTM'!N110</f>
        <v>10.547000000000001</v>
      </c>
      <c r="AV119" s="298"/>
    </row>
    <row r="120" spans="1:48">
      <c r="A120" s="4">
        <v>40921</v>
      </c>
      <c r="B120" s="4">
        <f>'Bloom Yields live'!F117</f>
        <v>40921</v>
      </c>
      <c r="C120" s="147">
        <f>'Bloom Yields live'!G117</f>
        <v>1.762</v>
      </c>
      <c r="D120" s="147"/>
      <c r="E120" s="106"/>
      <c r="F120" s="147">
        <f>'Bloom Yields live'!AR117</f>
        <v>3.4018000000000002</v>
      </c>
      <c r="G120" s="147"/>
      <c r="H120" s="108"/>
      <c r="I120" s="340">
        <f t="shared" si="16"/>
        <v>4.1558999999999999</v>
      </c>
      <c r="J120" s="147"/>
      <c r="K120" s="342"/>
      <c r="L120" s="297">
        <f t="shared" si="24"/>
        <v>4.91</v>
      </c>
      <c r="M120" s="147"/>
      <c r="N120" s="342"/>
      <c r="O120" s="340">
        <f t="shared" si="17"/>
        <v>5.6150000000000002</v>
      </c>
      <c r="P120" s="340"/>
      <c r="Q120" s="342"/>
      <c r="R120" s="147">
        <f t="shared" si="25"/>
        <v>6.32</v>
      </c>
      <c r="S120" s="147"/>
      <c r="T120" s="342"/>
      <c r="U120" s="340">
        <f t="shared" si="18"/>
        <v>7.9415000000000004</v>
      </c>
      <c r="V120" s="340"/>
      <c r="W120" s="342"/>
      <c r="X120" s="297">
        <f t="shared" si="26"/>
        <v>9.5630000000000006</v>
      </c>
      <c r="Y120" s="147"/>
      <c r="Z120" s="342"/>
      <c r="AA120" s="340">
        <f t="shared" si="19"/>
        <v>11.1645</v>
      </c>
      <c r="AB120" s="147"/>
      <c r="AC120" s="342"/>
      <c r="AD120" s="297">
        <f t="shared" si="27"/>
        <v>12.766</v>
      </c>
      <c r="AE120" s="147"/>
      <c r="AG120" s="296">
        <v>40330</v>
      </c>
      <c r="AH120" s="297"/>
      <c r="AI120" s="297"/>
      <c r="AJ120" s="298"/>
      <c r="AK120" s="297">
        <f>'Debt M &amp; YTM'!F111</f>
        <v>8.3800000000000008</v>
      </c>
      <c r="AL120" s="297">
        <f>'Debt M &amp; YTM'!G111</f>
        <v>4.5999999999999996</v>
      </c>
      <c r="AM120" s="298"/>
      <c r="AN120" s="297">
        <f>'Debt M &amp; YTM'!I111</f>
        <v>14.87</v>
      </c>
      <c r="AO120" s="297">
        <f>'Debt M &amp; YTM'!J111</f>
        <v>5.17</v>
      </c>
      <c r="AP120" s="299"/>
      <c r="AQ120" s="297"/>
      <c r="AR120" s="297">
        <f>'Debt M &amp; YTM'!M111</f>
        <v>8.4410000000000007</v>
      </c>
      <c r="AS120" s="298"/>
      <c r="AT120" s="300"/>
      <c r="AU120" s="297">
        <f>'Debt M &amp; YTM'!N111</f>
        <v>10.686</v>
      </c>
      <c r="AV120" s="298"/>
    </row>
    <row r="121" spans="1:48">
      <c r="A121" s="4">
        <v>40928</v>
      </c>
      <c r="B121" s="4">
        <f>'Bloom Yields live'!F118</f>
        <v>40928</v>
      </c>
      <c r="C121" s="147">
        <f>'Bloom Yields live'!G118</f>
        <v>1.927</v>
      </c>
      <c r="D121" s="147"/>
      <c r="E121" s="106"/>
      <c r="F121" s="147">
        <f>'Bloom Yields live'!AR118</f>
        <v>3.5552999999999999</v>
      </c>
      <c r="G121" s="147"/>
      <c r="H121" s="108"/>
      <c r="I121" s="340">
        <f t="shared" si="16"/>
        <v>4.25265</v>
      </c>
      <c r="J121" s="147"/>
      <c r="K121" s="342"/>
      <c r="L121" s="297">
        <f t="shared" si="24"/>
        <v>4.95</v>
      </c>
      <c r="M121" s="147"/>
      <c r="N121" s="342"/>
      <c r="O121" s="340">
        <f t="shared" si="17"/>
        <v>5.6400000000000006</v>
      </c>
      <c r="P121" s="340"/>
      <c r="Q121" s="342"/>
      <c r="R121" s="147">
        <f t="shared" si="25"/>
        <v>6.33</v>
      </c>
      <c r="S121" s="147"/>
      <c r="T121" s="342"/>
      <c r="U121" s="340">
        <f t="shared" si="18"/>
        <v>7.6974999999999998</v>
      </c>
      <c r="V121" s="340"/>
      <c r="W121" s="342"/>
      <c r="X121" s="297">
        <f t="shared" si="26"/>
        <v>9.0649999999999995</v>
      </c>
      <c r="Y121" s="147"/>
      <c r="Z121" s="342"/>
      <c r="AA121" s="340">
        <f t="shared" si="19"/>
        <v>10.6005</v>
      </c>
      <c r="AB121" s="147"/>
      <c r="AC121" s="342"/>
      <c r="AD121" s="297">
        <f t="shared" si="27"/>
        <v>12.135999999999999</v>
      </c>
      <c r="AE121" s="147"/>
      <c r="AG121" s="296">
        <v>40331</v>
      </c>
      <c r="AH121" s="297"/>
      <c r="AI121" s="297"/>
      <c r="AJ121" s="298"/>
      <c r="AK121" s="297">
        <f>'Debt M &amp; YTM'!F112</f>
        <v>8.3800000000000008</v>
      </c>
      <c r="AL121" s="297">
        <f>'Debt M &amp; YTM'!G112</f>
        <v>4.59</v>
      </c>
      <c r="AM121" s="298"/>
      <c r="AN121" s="297">
        <f>'Debt M &amp; YTM'!I112</f>
        <v>14.86</v>
      </c>
      <c r="AO121" s="297">
        <f>'Debt M &amp; YTM'!J112</f>
        <v>5.17</v>
      </c>
      <c r="AP121" s="299"/>
      <c r="AQ121" s="297"/>
      <c r="AR121" s="297">
        <f>'Debt M &amp; YTM'!M112</f>
        <v>8.4659999999999993</v>
      </c>
      <c r="AS121" s="298"/>
      <c r="AT121" s="300"/>
      <c r="AU121" s="297">
        <f>'Debt M &amp; YTM'!N112</f>
        <v>10.707000000000001</v>
      </c>
      <c r="AV121" s="298"/>
    </row>
    <row r="122" spans="1:48">
      <c r="A122" s="4">
        <v>40935</v>
      </c>
      <c r="B122" s="4">
        <f>'Bloom Yields live'!F119</f>
        <v>40935</v>
      </c>
      <c r="C122" s="147">
        <f>'Bloom Yields live'!G119</f>
        <v>1.8559999999999999</v>
      </c>
      <c r="D122" s="147"/>
      <c r="E122" s="106"/>
      <c r="F122" s="147">
        <f>'Bloom Yields live'!AR119</f>
        <v>3.4523999999999999</v>
      </c>
      <c r="G122" s="147"/>
      <c r="H122" s="108"/>
      <c r="I122" s="340">
        <f t="shared" si="16"/>
        <v>4.0662000000000003</v>
      </c>
      <c r="J122" s="147"/>
      <c r="K122" s="342"/>
      <c r="L122" s="297">
        <f t="shared" si="24"/>
        <v>4.68</v>
      </c>
      <c r="M122" s="147"/>
      <c r="N122" s="342"/>
      <c r="O122" s="340">
        <f t="shared" si="17"/>
        <v>5.3699999999999992</v>
      </c>
      <c r="P122" s="340"/>
      <c r="Q122" s="342"/>
      <c r="R122" s="147">
        <f t="shared" si="25"/>
        <v>6.06</v>
      </c>
      <c r="S122" s="147"/>
      <c r="T122" s="342"/>
      <c r="U122" s="340">
        <f t="shared" si="18"/>
        <v>7.2360000000000007</v>
      </c>
      <c r="V122" s="340"/>
      <c r="W122" s="342"/>
      <c r="X122" s="297">
        <f t="shared" si="26"/>
        <v>8.4120000000000008</v>
      </c>
      <c r="Y122" s="147"/>
      <c r="Z122" s="342"/>
      <c r="AA122" s="340">
        <f t="shared" si="19"/>
        <v>10.013000000000002</v>
      </c>
      <c r="AB122" s="147"/>
      <c r="AC122" s="342"/>
      <c r="AD122" s="297">
        <f t="shared" si="27"/>
        <v>11.614000000000001</v>
      </c>
      <c r="AE122" s="147"/>
      <c r="AG122" s="296">
        <v>40332</v>
      </c>
      <c r="AH122" s="297"/>
      <c r="AI122" s="297"/>
      <c r="AJ122" s="298"/>
      <c r="AK122" s="297">
        <f>'Debt M &amp; YTM'!F113</f>
        <v>8.3800000000000008</v>
      </c>
      <c r="AL122" s="297">
        <f>'Debt M &amp; YTM'!G113</f>
        <v>4.58</v>
      </c>
      <c r="AM122" s="298"/>
      <c r="AN122" s="297">
        <f>'Debt M &amp; YTM'!I113</f>
        <v>14.86</v>
      </c>
      <c r="AO122" s="297">
        <f>'Debt M &amp; YTM'!J113</f>
        <v>5.18</v>
      </c>
      <c r="AP122" s="299"/>
      <c r="AQ122" s="297"/>
      <c r="AR122" s="297">
        <f>'Debt M &amp; YTM'!M113</f>
        <v>8.4169999999999998</v>
      </c>
      <c r="AS122" s="298"/>
      <c r="AT122" s="300"/>
      <c r="AU122" s="297">
        <f>'Debt M &amp; YTM'!N113</f>
        <v>10.667999999999999</v>
      </c>
      <c r="AV122" s="298"/>
    </row>
    <row r="123" spans="1:48">
      <c r="A123" s="4">
        <v>40942</v>
      </c>
      <c r="B123" s="4">
        <f>'Bloom Yields live'!F120</f>
        <v>40942</v>
      </c>
      <c r="C123" s="147">
        <f>'Bloom Yields live'!G120</f>
        <v>1.931</v>
      </c>
      <c r="D123" s="147"/>
      <c r="E123" s="106"/>
      <c r="F123" s="147">
        <f>'Bloom Yields live'!AR120</f>
        <v>3.3794</v>
      </c>
      <c r="G123" s="147"/>
      <c r="H123" s="108"/>
      <c r="I123" s="340">
        <f t="shared" si="16"/>
        <v>3.9546999999999999</v>
      </c>
      <c r="J123" s="147"/>
      <c r="K123" s="342"/>
      <c r="L123" s="297">
        <f t="shared" si="24"/>
        <v>4.53</v>
      </c>
      <c r="M123" s="147"/>
      <c r="N123" s="342"/>
      <c r="O123" s="340">
        <f t="shared" si="17"/>
        <v>5.15</v>
      </c>
      <c r="P123" s="340"/>
      <c r="Q123" s="342"/>
      <c r="R123" s="147">
        <f t="shared" si="25"/>
        <v>5.77</v>
      </c>
      <c r="S123" s="147"/>
      <c r="T123" s="342"/>
      <c r="U123" s="340">
        <f t="shared" si="18"/>
        <v>6.9474999999999998</v>
      </c>
      <c r="V123" s="340"/>
      <c r="W123" s="342"/>
      <c r="X123" s="297">
        <f t="shared" si="26"/>
        <v>8.125</v>
      </c>
      <c r="Y123" s="147"/>
      <c r="Z123" s="342"/>
      <c r="AA123" s="340">
        <f t="shared" si="19"/>
        <v>9.6334999999999997</v>
      </c>
      <c r="AB123" s="147"/>
      <c r="AC123" s="342"/>
      <c r="AD123" s="297">
        <f t="shared" si="27"/>
        <v>11.141999999999999</v>
      </c>
      <c r="AE123" s="147"/>
      <c r="AG123" s="296">
        <v>40333</v>
      </c>
      <c r="AH123" s="297"/>
      <c r="AI123" s="297"/>
      <c r="AJ123" s="298"/>
      <c r="AK123" s="297">
        <f>'Debt M &amp; YTM'!F114</f>
        <v>8.3699999999999992</v>
      </c>
      <c r="AL123" s="297">
        <f>'Debt M &amp; YTM'!G114</f>
        <v>4.51</v>
      </c>
      <c r="AM123" s="298"/>
      <c r="AN123" s="297">
        <f>'Debt M &amp; YTM'!I114</f>
        <v>14.86</v>
      </c>
      <c r="AO123" s="297">
        <f>'Debt M &amp; YTM'!J114</f>
        <v>5.1100000000000003</v>
      </c>
      <c r="AP123" s="299"/>
      <c r="AQ123" s="297"/>
      <c r="AR123" s="297">
        <f>'Debt M &amp; YTM'!M114</f>
        <v>8.4610000000000003</v>
      </c>
      <c r="AS123" s="298"/>
      <c r="AT123" s="300"/>
      <c r="AU123" s="297">
        <f>'Debt M &amp; YTM'!N114</f>
        <v>10.686999999999999</v>
      </c>
      <c r="AV123" s="298"/>
    </row>
    <row r="124" spans="1:48">
      <c r="A124" s="4">
        <v>40949</v>
      </c>
      <c r="B124" s="4">
        <f>'Bloom Yields live'!F121</f>
        <v>40949</v>
      </c>
      <c r="C124" s="147">
        <f>'Bloom Yields live'!G121</f>
        <v>1.905</v>
      </c>
      <c r="D124" s="147"/>
      <c r="E124" s="106"/>
      <c r="F124" s="147">
        <f>'Bloom Yields live'!AR121</f>
        <v>3.4458000000000002</v>
      </c>
      <c r="G124" s="147"/>
      <c r="H124" s="108"/>
      <c r="I124" s="340">
        <f t="shared" si="16"/>
        <v>3.9479000000000002</v>
      </c>
      <c r="J124" s="147"/>
      <c r="K124" s="342"/>
      <c r="L124" s="297">
        <f t="shared" si="24"/>
        <v>4.45</v>
      </c>
      <c r="M124" s="147"/>
      <c r="N124" s="342"/>
      <c r="O124" s="340">
        <f t="shared" si="17"/>
        <v>5.0750000000000002</v>
      </c>
      <c r="P124" s="340"/>
      <c r="Q124" s="342"/>
      <c r="R124" s="147">
        <f t="shared" si="25"/>
        <v>5.7</v>
      </c>
      <c r="S124" s="147"/>
      <c r="T124" s="342"/>
      <c r="U124" s="340">
        <f t="shared" si="18"/>
        <v>6.8964999999999996</v>
      </c>
      <c r="V124" s="340"/>
      <c r="W124" s="342"/>
      <c r="X124" s="297">
        <f t="shared" si="26"/>
        <v>8.093</v>
      </c>
      <c r="Y124" s="147"/>
      <c r="Z124" s="342"/>
      <c r="AA124" s="340">
        <f t="shared" si="19"/>
        <v>9.6379999999999999</v>
      </c>
      <c r="AB124" s="147"/>
      <c r="AC124" s="342"/>
      <c r="AD124" s="297">
        <f t="shared" si="27"/>
        <v>11.183</v>
      </c>
      <c r="AE124" s="147"/>
      <c r="AG124" s="296">
        <v>40336</v>
      </c>
      <c r="AH124" s="297"/>
      <c r="AI124" s="297"/>
      <c r="AJ124" s="298"/>
      <c r="AK124" s="297">
        <f>'Debt M &amp; YTM'!F115</f>
        <v>8.36</v>
      </c>
      <c r="AL124" s="297">
        <f>'Debt M &amp; YTM'!G115</f>
        <v>4.51</v>
      </c>
      <c r="AM124" s="298"/>
      <c r="AN124" s="297">
        <f>'Debt M &amp; YTM'!I115</f>
        <v>14.85</v>
      </c>
      <c r="AO124" s="297">
        <f>'Debt M &amp; YTM'!J115</f>
        <v>5.12</v>
      </c>
      <c r="AP124" s="299"/>
      <c r="AQ124" s="297"/>
      <c r="AR124" s="297">
        <f>'Debt M &amp; YTM'!M115</f>
        <v>8.6159999999999997</v>
      </c>
      <c r="AS124" s="298"/>
      <c r="AT124" s="300"/>
      <c r="AU124" s="297">
        <f>'Debt M &amp; YTM'!N115</f>
        <v>10.917</v>
      </c>
      <c r="AV124" s="298"/>
    </row>
    <row r="125" spans="1:48">
      <c r="A125" s="4">
        <v>40956</v>
      </c>
      <c r="B125" s="4">
        <f>'Bloom Yields live'!F122</f>
        <v>40956</v>
      </c>
      <c r="C125" s="147">
        <f>'Bloom Yields live'!G122</f>
        <v>1.923</v>
      </c>
      <c r="D125" s="147"/>
      <c r="E125" s="106"/>
      <c r="F125" s="147">
        <f>'Bloom Yields live'!AR122</f>
        <v>3.3832</v>
      </c>
      <c r="G125" s="147"/>
      <c r="H125" s="108"/>
      <c r="I125" s="340">
        <f t="shared" si="16"/>
        <v>3.9016000000000002</v>
      </c>
      <c r="J125" s="147"/>
      <c r="K125" s="342"/>
      <c r="L125" s="297">
        <f t="shared" si="24"/>
        <v>4.42</v>
      </c>
      <c r="M125" s="147"/>
      <c r="N125" s="342"/>
      <c r="O125" s="340">
        <f t="shared" si="17"/>
        <v>5.0449999999999999</v>
      </c>
      <c r="P125" s="340"/>
      <c r="Q125" s="342"/>
      <c r="R125" s="147">
        <f t="shared" si="25"/>
        <v>5.67</v>
      </c>
      <c r="S125" s="147"/>
      <c r="T125" s="342"/>
      <c r="U125" s="340">
        <f t="shared" si="18"/>
        <v>6.8860000000000001</v>
      </c>
      <c r="V125" s="340"/>
      <c r="W125" s="342"/>
      <c r="X125" s="297">
        <f t="shared" si="26"/>
        <v>8.1020000000000003</v>
      </c>
      <c r="Y125" s="147"/>
      <c r="Z125" s="342"/>
      <c r="AA125" s="340">
        <f t="shared" si="19"/>
        <v>9.6795000000000009</v>
      </c>
      <c r="AB125" s="147"/>
      <c r="AC125" s="342"/>
      <c r="AD125" s="297">
        <f t="shared" si="27"/>
        <v>11.257</v>
      </c>
      <c r="AE125" s="147"/>
      <c r="AG125" s="296">
        <v>40337</v>
      </c>
      <c r="AH125" s="297"/>
      <c r="AI125" s="297"/>
      <c r="AJ125" s="298"/>
      <c r="AK125" s="297">
        <f>'Debt M &amp; YTM'!F116</f>
        <v>8.36</v>
      </c>
      <c r="AL125" s="297">
        <f>'Debt M &amp; YTM'!G116</f>
        <v>4.49</v>
      </c>
      <c r="AM125" s="298"/>
      <c r="AN125" s="297">
        <f>'Debt M &amp; YTM'!I116</f>
        <v>14.85</v>
      </c>
      <c r="AO125" s="297">
        <f>'Debt M &amp; YTM'!J116</f>
        <v>5.0999999999999996</v>
      </c>
      <c r="AP125" s="299"/>
      <c r="AQ125" s="297"/>
      <c r="AR125" s="297">
        <f>'Debt M &amp; YTM'!M116</f>
        <v>8.6709999999999994</v>
      </c>
      <c r="AS125" s="298"/>
      <c r="AT125" s="300"/>
      <c r="AU125" s="297">
        <f>'Debt M &amp; YTM'!N116</f>
        <v>10.993</v>
      </c>
      <c r="AV125" s="298"/>
    </row>
    <row r="126" spans="1:48">
      <c r="A126" s="4">
        <v>40963</v>
      </c>
      <c r="B126" s="4">
        <f>'Bloom Yields live'!F123</f>
        <v>40963</v>
      </c>
      <c r="C126" s="147">
        <f>'Bloom Yields live'!G123</f>
        <v>1.8820000000000001</v>
      </c>
      <c r="D126" s="147"/>
      <c r="E126" s="106"/>
      <c r="F126" s="147">
        <f>'Bloom Yields live'!AR123</f>
        <v>3.3073000000000001</v>
      </c>
      <c r="G126" s="147"/>
      <c r="H126" s="108"/>
      <c r="I126" s="340">
        <f t="shared" si="16"/>
        <v>3.7786499999999998</v>
      </c>
      <c r="J126" s="147"/>
      <c r="K126" s="342"/>
      <c r="L126" s="297">
        <f t="shared" si="24"/>
        <v>4.25</v>
      </c>
      <c r="M126" s="147"/>
      <c r="N126" s="342"/>
      <c r="O126" s="340">
        <f t="shared" si="17"/>
        <v>4.88</v>
      </c>
      <c r="P126" s="340"/>
      <c r="Q126" s="342"/>
      <c r="R126" s="147">
        <f t="shared" si="25"/>
        <v>5.51</v>
      </c>
      <c r="S126" s="147"/>
      <c r="T126" s="342"/>
      <c r="U126" s="340">
        <f t="shared" si="18"/>
        <v>6.6389999999999993</v>
      </c>
      <c r="V126" s="340"/>
      <c r="W126" s="342"/>
      <c r="X126" s="297">
        <f t="shared" si="26"/>
        <v>7.7679999999999998</v>
      </c>
      <c r="Y126" s="147"/>
      <c r="Z126" s="342"/>
      <c r="AA126" s="340">
        <f t="shared" si="19"/>
        <v>9.2360000000000007</v>
      </c>
      <c r="AB126" s="147"/>
      <c r="AC126" s="342"/>
      <c r="AD126" s="297">
        <f t="shared" si="27"/>
        <v>10.704000000000001</v>
      </c>
      <c r="AE126" s="147"/>
      <c r="AG126" s="296">
        <v>40338</v>
      </c>
      <c r="AH126" s="297"/>
      <c r="AI126" s="297"/>
      <c r="AJ126" s="298"/>
      <c r="AK126" s="297">
        <f>'Debt M &amp; YTM'!F117</f>
        <v>8.36</v>
      </c>
      <c r="AL126" s="297">
        <f>'Debt M &amp; YTM'!G117</f>
        <v>4.55</v>
      </c>
      <c r="AM126" s="298"/>
      <c r="AN126" s="297">
        <f>'Debt M &amp; YTM'!I117</f>
        <v>14.85</v>
      </c>
      <c r="AO126" s="297">
        <f>'Debt M &amp; YTM'!J117</f>
        <v>5.16</v>
      </c>
      <c r="AP126" s="299"/>
      <c r="AQ126" s="297"/>
      <c r="AR126" s="297">
        <f>'Debt M &amp; YTM'!M117</f>
        <v>8.7289999999999992</v>
      </c>
      <c r="AS126" s="298"/>
      <c r="AT126" s="300"/>
      <c r="AU126" s="297">
        <f>'Debt M &amp; YTM'!N117</f>
        <v>11.099</v>
      </c>
      <c r="AV126" s="298"/>
    </row>
    <row r="127" spans="1:48">
      <c r="A127" s="4">
        <v>40970</v>
      </c>
      <c r="B127" s="4">
        <f>'Bloom Yields live'!F124</f>
        <v>40970</v>
      </c>
      <c r="C127" s="147">
        <f>'Bloom Yields live'!G124</f>
        <v>1.7989999999999999</v>
      </c>
      <c r="D127" s="147"/>
      <c r="E127" s="106"/>
      <c r="F127" s="147">
        <f>'Bloom Yields live'!AR124</f>
        <v>3.2280000000000002</v>
      </c>
      <c r="G127" s="147"/>
      <c r="H127" s="108"/>
      <c r="I127" s="340">
        <f t="shared" si="16"/>
        <v>3.6390000000000002</v>
      </c>
      <c r="J127" s="147"/>
      <c r="K127" s="342"/>
      <c r="L127" s="297">
        <f t="shared" si="24"/>
        <v>4.05</v>
      </c>
      <c r="M127" s="147"/>
      <c r="N127" s="342"/>
      <c r="O127" s="340">
        <f t="shared" si="17"/>
        <v>4.5949999999999998</v>
      </c>
      <c r="P127" s="340"/>
      <c r="Q127" s="342"/>
      <c r="R127" s="147">
        <f t="shared" si="25"/>
        <v>5.14</v>
      </c>
      <c r="S127" s="147"/>
      <c r="T127" s="342"/>
      <c r="U127" s="340">
        <f t="shared" si="18"/>
        <v>6.2464999999999993</v>
      </c>
      <c r="V127" s="340"/>
      <c r="W127" s="342"/>
      <c r="X127" s="297">
        <f t="shared" si="26"/>
        <v>7.3529999999999998</v>
      </c>
      <c r="Y127" s="147"/>
      <c r="Z127" s="342"/>
      <c r="AA127" s="340">
        <f t="shared" si="19"/>
        <v>8.7104999999999997</v>
      </c>
      <c r="AB127" s="147"/>
      <c r="AC127" s="342"/>
      <c r="AD127" s="297">
        <f t="shared" si="27"/>
        <v>10.068</v>
      </c>
      <c r="AE127" s="147"/>
      <c r="AG127" s="296">
        <v>40339</v>
      </c>
      <c r="AH127" s="297"/>
      <c r="AI127" s="297"/>
      <c r="AJ127" s="298"/>
      <c r="AK127" s="297">
        <f>'Debt M &amp; YTM'!F118</f>
        <v>8.36</v>
      </c>
      <c r="AL127" s="297">
        <f>'Debt M &amp; YTM'!G118</f>
        <v>4.59</v>
      </c>
      <c r="AM127" s="298"/>
      <c r="AN127" s="297">
        <f>'Debt M &amp; YTM'!I118</f>
        <v>14.84</v>
      </c>
      <c r="AO127" s="297">
        <f>'Debt M &amp; YTM'!J118</f>
        <v>5.2</v>
      </c>
      <c r="AP127" s="299"/>
      <c r="AQ127" s="297"/>
      <c r="AR127" s="297">
        <f>'Debt M &amp; YTM'!M118</f>
        <v>8.7680000000000007</v>
      </c>
      <c r="AS127" s="298"/>
      <c r="AT127" s="300"/>
      <c r="AU127" s="297">
        <f>'Debt M &amp; YTM'!N118</f>
        <v>11.173999999999999</v>
      </c>
      <c r="AV127" s="298"/>
    </row>
    <row r="128" spans="1:48">
      <c r="A128" s="4">
        <v>40977</v>
      </c>
      <c r="B128" s="4">
        <f>'Bloom Yields live'!F125</f>
        <v>40977</v>
      </c>
      <c r="C128" s="147">
        <f>'Bloom Yields live'!G125</f>
        <v>1.7930000000000001</v>
      </c>
      <c r="D128" s="147"/>
      <c r="E128" s="106"/>
      <c r="F128" s="147">
        <f>'Bloom Yields live'!AR125</f>
        <v>3.2124999999999999</v>
      </c>
      <c r="G128" s="147"/>
      <c r="H128" s="108"/>
      <c r="I128" s="340">
        <f t="shared" si="16"/>
        <v>3.61625</v>
      </c>
      <c r="J128" s="147"/>
      <c r="K128" s="342"/>
      <c r="L128" s="297">
        <f t="shared" si="24"/>
        <v>4.0199999999999996</v>
      </c>
      <c r="M128" s="147"/>
      <c r="N128" s="342"/>
      <c r="O128" s="340">
        <f t="shared" si="17"/>
        <v>4.57</v>
      </c>
      <c r="P128" s="340"/>
      <c r="Q128" s="342"/>
      <c r="R128" s="147">
        <f t="shared" si="25"/>
        <v>5.12</v>
      </c>
      <c r="S128" s="147"/>
      <c r="T128" s="342"/>
      <c r="U128" s="340">
        <f t="shared" si="18"/>
        <v>6.2850000000000001</v>
      </c>
      <c r="V128" s="340"/>
      <c r="W128" s="342"/>
      <c r="X128" s="297">
        <f t="shared" si="26"/>
        <v>7.45</v>
      </c>
      <c r="Y128" s="147"/>
      <c r="Z128" s="342"/>
      <c r="AA128" s="340">
        <f t="shared" si="19"/>
        <v>8.7479999999999993</v>
      </c>
      <c r="AB128" s="147"/>
      <c r="AC128" s="342"/>
      <c r="AD128" s="297">
        <f t="shared" si="27"/>
        <v>10.045999999999999</v>
      </c>
      <c r="AE128" s="147"/>
      <c r="AG128" s="296">
        <v>40340</v>
      </c>
      <c r="AH128" s="297"/>
      <c r="AI128" s="297"/>
      <c r="AJ128" s="298"/>
      <c r="AK128" s="297">
        <f>'Debt M &amp; YTM'!F119</f>
        <v>8.35</v>
      </c>
      <c r="AL128" s="297">
        <f>'Debt M &amp; YTM'!G119</f>
        <v>4.5199999999999996</v>
      </c>
      <c r="AM128" s="298"/>
      <c r="AN128" s="297">
        <f>'Debt M &amp; YTM'!I119</f>
        <v>14.84</v>
      </c>
      <c r="AO128" s="297">
        <f>'Debt M &amp; YTM'!J119</f>
        <v>5.14</v>
      </c>
      <c r="AP128" s="299"/>
      <c r="AQ128" s="297"/>
      <c r="AR128" s="297">
        <f>'Debt M &amp; YTM'!M119</f>
        <v>8.7210000000000001</v>
      </c>
      <c r="AS128" s="298"/>
      <c r="AT128" s="300"/>
      <c r="AU128" s="297">
        <f>'Debt M &amp; YTM'!N119</f>
        <v>11.093</v>
      </c>
      <c r="AV128" s="298"/>
    </row>
    <row r="129" spans="1:48">
      <c r="A129" s="4">
        <v>40984</v>
      </c>
      <c r="B129" s="4">
        <f>'Bloom Yields live'!F126</f>
        <v>40984</v>
      </c>
      <c r="C129" s="147">
        <f>'Bloom Yields live'!G126</f>
        <v>2.0489999999999999</v>
      </c>
      <c r="D129" s="147"/>
      <c r="E129" s="106"/>
      <c r="F129" s="147">
        <f>'Bloom Yields live'!AR126</f>
        <v>3.4016999999999999</v>
      </c>
      <c r="G129" s="147"/>
      <c r="H129" s="108"/>
      <c r="I129" s="340">
        <f t="shared" si="16"/>
        <v>3.78085</v>
      </c>
      <c r="J129" s="147"/>
      <c r="K129" s="342"/>
      <c r="L129" s="297">
        <f t="shared" si="24"/>
        <v>4.16</v>
      </c>
      <c r="M129" s="147"/>
      <c r="N129" s="342"/>
      <c r="O129" s="340">
        <f t="shared" si="17"/>
        <v>4.6850000000000005</v>
      </c>
      <c r="P129" s="340"/>
      <c r="Q129" s="342"/>
      <c r="R129" s="147">
        <f t="shared" si="25"/>
        <v>5.21</v>
      </c>
      <c r="S129" s="147"/>
      <c r="T129" s="342"/>
      <c r="U129" s="340">
        <f t="shared" si="18"/>
        <v>6.2164999999999999</v>
      </c>
      <c r="V129" s="340"/>
      <c r="W129" s="342"/>
      <c r="X129" s="297">
        <f t="shared" si="26"/>
        <v>7.2229999999999999</v>
      </c>
      <c r="Y129" s="147"/>
      <c r="Z129" s="342"/>
      <c r="AA129" s="340">
        <f t="shared" si="19"/>
        <v>8.3859999999999992</v>
      </c>
      <c r="AB129" s="147"/>
      <c r="AC129" s="342"/>
      <c r="AD129" s="297">
        <f t="shared" si="27"/>
        <v>9.5489999999999995</v>
      </c>
      <c r="AE129" s="147"/>
      <c r="AG129" s="296">
        <v>40343</v>
      </c>
      <c r="AH129" s="297"/>
      <c r="AI129" s="297"/>
      <c r="AJ129" s="298"/>
      <c r="AK129" s="297">
        <f>'Debt M &amp; YTM'!F120</f>
        <v>8.35</v>
      </c>
      <c r="AL129" s="297">
        <f>'Debt M &amp; YTM'!G120</f>
        <v>4.5599999999999996</v>
      </c>
      <c r="AM129" s="298"/>
      <c r="AN129" s="297">
        <f>'Debt M &amp; YTM'!I120</f>
        <v>14.83</v>
      </c>
      <c r="AO129" s="297">
        <f>'Debt M &amp; YTM'!J120</f>
        <v>5.18</v>
      </c>
      <c r="AP129" s="299"/>
      <c r="AQ129" s="297"/>
      <c r="AR129" s="297">
        <f>'Debt M &amp; YTM'!M120</f>
        <v>8.6649999999999991</v>
      </c>
      <c r="AS129" s="298"/>
      <c r="AT129" s="300"/>
      <c r="AU129" s="297">
        <f>'Debt M &amp; YTM'!N120</f>
        <v>10.916</v>
      </c>
      <c r="AV129" s="298"/>
    </row>
    <row r="130" spans="1:48">
      <c r="A130" s="4">
        <v>40991</v>
      </c>
      <c r="B130" s="4">
        <f>'Bloom Yields live'!F127</f>
        <v>40991</v>
      </c>
      <c r="C130" s="147">
        <f>'Bloom Yields live'!G127</f>
        <v>1.8639999999999999</v>
      </c>
      <c r="D130" s="147"/>
      <c r="E130" s="106"/>
      <c r="F130" s="147">
        <f>'Bloom Yields live'!AR127</f>
        <v>3.2930999999999999</v>
      </c>
      <c r="G130" s="147"/>
      <c r="H130" s="108"/>
      <c r="I130" s="340">
        <f t="shared" si="16"/>
        <v>3.6715499999999999</v>
      </c>
      <c r="J130" s="147"/>
      <c r="K130" s="342"/>
      <c r="L130" s="297">
        <f t="shared" si="24"/>
        <v>4.05</v>
      </c>
      <c r="M130" s="147"/>
      <c r="N130" s="342"/>
      <c r="O130" s="340">
        <f t="shared" si="17"/>
        <v>4.5749999999999993</v>
      </c>
      <c r="P130" s="340"/>
      <c r="Q130" s="342"/>
      <c r="R130" s="147">
        <f t="shared" si="25"/>
        <v>5.0999999999999996</v>
      </c>
      <c r="S130" s="147"/>
      <c r="T130" s="342"/>
      <c r="U130" s="340">
        <f t="shared" si="18"/>
        <v>6.2374999999999998</v>
      </c>
      <c r="V130" s="340"/>
      <c r="W130" s="342"/>
      <c r="X130" s="297">
        <f t="shared" si="26"/>
        <v>7.375</v>
      </c>
      <c r="Y130" s="147"/>
      <c r="Z130" s="342"/>
      <c r="AA130" s="340">
        <f t="shared" si="19"/>
        <v>8.5504999999999995</v>
      </c>
      <c r="AB130" s="147"/>
      <c r="AC130" s="342"/>
      <c r="AD130" s="297">
        <f t="shared" si="27"/>
        <v>9.7260000000000009</v>
      </c>
      <c r="AE130" s="147"/>
      <c r="AG130" s="296">
        <v>40344</v>
      </c>
      <c r="AH130" s="297"/>
      <c r="AI130" s="297"/>
      <c r="AJ130" s="298"/>
      <c r="AK130" s="297">
        <f>'Debt M &amp; YTM'!F121</f>
        <v>8.34</v>
      </c>
      <c r="AL130" s="297">
        <f>'Debt M &amp; YTM'!G121</f>
        <v>4.58</v>
      </c>
      <c r="AM130" s="298"/>
      <c r="AN130" s="297">
        <f>'Debt M &amp; YTM'!I121</f>
        <v>14.83</v>
      </c>
      <c r="AO130" s="297">
        <f>'Debt M &amp; YTM'!J121</f>
        <v>5.2</v>
      </c>
      <c r="AP130" s="299"/>
      <c r="AQ130" s="297"/>
      <c r="AR130" s="297">
        <f>'Debt M &amp; YTM'!M121</f>
        <v>8.6430000000000007</v>
      </c>
      <c r="AS130" s="298"/>
      <c r="AT130" s="300"/>
      <c r="AU130" s="297">
        <f>'Debt M &amp; YTM'!N121</f>
        <v>10.882</v>
      </c>
      <c r="AV130" s="298"/>
    </row>
    <row r="131" spans="1:48">
      <c r="A131" s="4">
        <v>40998</v>
      </c>
      <c r="B131" s="4">
        <f>'Bloom Yields live'!F128</f>
        <v>40998</v>
      </c>
      <c r="C131" s="147">
        <f>'Bloom Yields live'!G128</f>
        <v>1.792</v>
      </c>
      <c r="D131" s="147"/>
      <c r="E131" s="106"/>
      <c r="F131" s="147">
        <f>'Bloom Yields live'!AR128</f>
        <v>3.2277</v>
      </c>
      <c r="G131" s="147"/>
      <c r="H131" s="108"/>
      <c r="I131" s="340">
        <f t="shared" si="16"/>
        <v>3.6138500000000002</v>
      </c>
      <c r="J131" s="147"/>
      <c r="K131" s="342"/>
      <c r="L131" s="297">
        <f t="shared" si="24"/>
        <v>4</v>
      </c>
      <c r="M131" s="147"/>
      <c r="N131" s="342"/>
      <c r="O131" s="340">
        <f t="shared" si="17"/>
        <v>4.5250000000000004</v>
      </c>
      <c r="P131" s="340"/>
      <c r="Q131" s="342"/>
      <c r="R131" s="147">
        <f t="shared" si="25"/>
        <v>5.05</v>
      </c>
      <c r="S131" s="147"/>
      <c r="T131" s="342"/>
      <c r="U131" s="340">
        <f t="shared" si="18"/>
        <v>6.2210000000000001</v>
      </c>
      <c r="V131" s="340"/>
      <c r="W131" s="342"/>
      <c r="X131" s="297">
        <f t="shared" si="26"/>
        <v>7.3920000000000003</v>
      </c>
      <c r="Y131" s="147"/>
      <c r="Z131" s="342"/>
      <c r="AA131" s="340">
        <f t="shared" si="19"/>
        <v>8.5854999999999997</v>
      </c>
      <c r="AB131" s="147"/>
      <c r="AC131" s="342"/>
      <c r="AD131" s="297">
        <f t="shared" si="27"/>
        <v>9.7789999999999999</v>
      </c>
      <c r="AE131" s="147"/>
      <c r="AG131" s="296">
        <v>40345</v>
      </c>
      <c r="AH131" s="297"/>
      <c r="AI131" s="297"/>
      <c r="AJ131" s="298"/>
      <c r="AK131" s="297">
        <f>'Debt M &amp; YTM'!F122</f>
        <v>8.34</v>
      </c>
      <c r="AL131" s="297">
        <f>'Debt M &amp; YTM'!G122</f>
        <v>4.57</v>
      </c>
      <c r="AM131" s="298"/>
      <c r="AN131" s="297">
        <f>'Debt M &amp; YTM'!I122</f>
        <v>14.83</v>
      </c>
      <c r="AO131" s="297">
        <f>'Debt M &amp; YTM'!J122</f>
        <v>5.2</v>
      </c>
      <c r="AP131" s="299"/>
      <c r="AQ131" s="297"/>
      <c r="AR131" s="297">
        <f>'Debt M &amp; YTM'!M122</f>
        <v>8.5980000000000008</v>
      </c>
      <c r="AS131" s="298"/>
      <c r="AT131" s="300"/>
      <c r="AU131" s="297">
        <f>'Debt M &amp; YTM'!N122</f>
        <v>10.692</v>
      </c>
      <c r="AV131" s="298"/>
    </row>
    <row r="132" spans="1:48">
      <c r="A132" s="4">
        <v>41005</v>
      </c>
      <c r="B132" s="4">
        <f>'Bloom Yields live'!F129</f>
        <v>41005</v>
      </c>
      <c r="C132" s="147">
        <f>'Bloom Yields live'!G129</f>
        <v>1.734</v>
      </c>
      <c r="D132" s="147"/>
      <c r="E132" s="106"/>
      <c r="F132" s="147">
        <f>'Bloom Yields live'!AR129</f>
        <v>3.1707999999999998</v>
      </c>
      <c r="G132" s="147"/>
      <c r="H132" s="108"/>
      <c r="I132" s="340">
        <f t="shared" si="16"/>
        <v>3.5878999999999999</v>
      </c>
      <c r="J132" s="147"/>
      <c r="K132" s="342"/>
      <c r="L132" s="341">
        <f>AVERAGE(L133,L131)</f>
        <v>4.0049999999999999</v>
      </c>
      <c r="M132" s="147"/>
      <c r="N132" s="342"/>
      <c r="O132" s="340">
        <f t="shared" si="17"/>
        <v>4.5150000000000006</v>
      </c>
      <c r="P132" s="340"/>
      <c r="Q132" s="342"/>
      <c r="R132" s="341">
        <f>AVERAGE(R133,R131)</f>
        <v>5.0250000000000004</v>
      </c>
      <c r="S132" s="147"/>
      <c r="T132" s="342"/>
      <c r="U132" s="341">
        <f>AVERAGE(U133,U131)</f>
        <v>6.3520000000000003</v>
      </c>
      <c r="V132" s="340"/>
      <c r="W132" s="342"/>
      <c r="X132" s="341">
        <f>AVERAGE(X133,X131)</f>
        <v>7.6790000000000003</v>
      </c>
      <c r="Y132" s="147"/>
      <c r="Z132" s="342"/>
      <c r="AA132" s="340">
        <f t="shared" si="19"/>
        <v>8.8419999999999987</v>
      </c>
      <c r="AB132" s="147"/>
      <c r="AC132" s="342"/>
      <c r="AD132" s="341">
        <f>AVERAGE(AD133,AD131)</f>
        <v>10.004999999999999</v>
      </c>
      <c r="AE132" s="147"/>
      <c r="AG132" s="296">
        <v>40346</v>
      </c>
      <c r="AH132" s="297"/>
      <c r="AI132" s="297"/>
      <c r="AJ132" s="298"/>
      <c r="AK132" s="297">
        <f>'Debt M &amp; YTM'!F123</f>
        <v>8.34</v>
      </c>
      <c r="AL132" s="297">
        <f>'Debt M &amp; YTM'!G123</f>
        <v>4.5599999999999996</v>
      </c>
      <c r="AM132" s="298"/>
      <c r="AN132" s="297">
        <f>'Debt M &amp; YTM'!I123</f>
        <v>14.82</v>
      </c>
      <c r="AO132" s="297">
        <f>'Debt M &amp; YTM'!J123</f>
        <v>5.2</v>
      </c>
      <c r="AP132" s="299"/>
      <c r="AQ132" s="297"/>
      <c r="AR132" s="297">
        <f>'Debt M &amp; YTM'!M123</f>
        <v>8.5440000000000005</v>
      </c>
      <c r="AS132" s="298"/>
      <c r="AT132" s="300"/>
      <c r="AU132" s="297">
        <f>'Debt M &amp; YTM'!N123</f>
        <v>10.615</v>
      </c>
      <c r="AV132" s="298"/>
    </row>
    <row r="133" spans="1:48">
      <c r="A133" s="4">
        <v>41012</v>
      </c>
      <c r="B133" s="4">
        <f>'Bloom Yields live'!F130</f>
        <v>41012</v>
      </c>
      <c r="C133" s="147">
        <f>'Bloom Yields live'!G130</f>
        <v>1.7330000000000001</v>
      </c>
      <c r="D133" s="147"/>
      <c r="E133" s="106"/>
      <c r="F133" s="147">
        <f>'Bloom Yields live'!AR130</f>
        <v>3.1604000000000001</v>
      </c>
      <c r="G133" s="147"/>
      <c r="H133" s="108"/>
      <c r="I133" s="340">
        <f t="shared" si="16"/>
        <v>3.5851999999999999</v>
      </c>
      <c r="J133" s="147"/>
      <c r="K133" s="342"/>
      <c r="L133" s="297">
        <f t="shared" ref="L133:L164" si="28">VLOOKUP($A133,$AG$14:$AU$2324,L$2,FALSE)</f>
        <v>4.01</v>
      </c>
      <c r="M133" s="147"/>
      <c r="N133" s="342"/>
      <c r="O133" s="340">
        <f t="shared" si="17"/>
        <v>4.5049999999999999</v>
      </c>
      <c r="P133" s="340"/>
      <c r="Q133" s="342"/>
      <c r="R133" s="147">
        <f t="shared" ref="R133:R164" si="29">VLOOKUP($A133,$AG$14:$AU$2324,R$2,FALSE)</f>
        <v>5</v>
      </c>
      <c r="S133" s="147"/>
      <c r="T133" s="342"/>
      <c r="U133" s="340">
        <f t="shared" si="18"/>
        <v>6.4830000000000005</v>
      </c>
      <c r="V133" s="340"/>
      <c r="W133" s="342"/>
      <c r="X133" s="297">
        <f t="shared" ref="X133:X164" si="30">VLOOKUP($A133,$AG$14:$AU$2324,X$2,FALSE)</f>
        <v>7.9660000000000002</v>
      </c>
      <c r="Y133" s="147"/>
      <c r="Z133" s="342"/>
      <c r="AA133" s="340">
        <f t="shared" si="19"/>
        <v>9.0984999999999996</v>
      </c>
      <c r="AB133" s="147"/>
      <c r="AC133" s="342"/>
      <c r="AD133" s="297">
        <f t="shared" ref="AD133:AD164" si="31">VLOOKUP($A133,$AG$14:$AU$2324,AD$2,FALSE)</f>
        <v>10.231</v>
      </c>
      <c r="AE133" s="147"/>
      <c r="AG133" s="296">
        <v>40347</v>
      </c>
      <c r="AH133" s="297"/>
      <c r="AI133" s="297"/>
      <c r="AJ133" s="298"/>
      <c r="AK133" s="297">
        <f>'Debt M &amp; YTM'!F124</f>
        <v>8.33</v>
      </c>
      <c r="AL133" s="297">
        <f>'Debt M &amp; YTM'!G124</f>
        <v>4.6100000000000003</v>
      </c>
      <c r="AM133" s="298"/>
      <c r="AN133" s="297">
        <f>'Debt M &amp; YTM'!I124</f>
        <v>14.82</v>
      </c>
      <c r="AO133" s="297">
        <f>'Debt M &amp; YTM'!J124</f>
        <v>5.25</v>
      </c>
      <c r="AP133" s="299"/>
      <c r="AQ133" s="297"/>
      <c r="AR133" s="297">
        <f>'Debt M &amp; YTM'!M124</f>
        <v>8.48</v>
      </c>
      <c r="AS133" s="298"/>
      <c r="AT133" s="300"/>
      <c r="AU133" s="297">
        <f>'Debt M &amp; YTM'!N124</f>
        <v>10.475</v>
      </c>
      <c r="AV133" s="298"/>
    </row>
    <row r="134" spans="1:48">
      <c r="A134" s="4">
        <v>41019</v>
      </c>
      <c r="B134" s="4">
        <f>'Bloom Yields live'!F131</f>
        <v>41019</v>
      </c>
      <c r="C134" s="147">
        <f>'Bloom Yields live'!G131</f>
        <v>1.7069999999999999</v>
      </c>
      <c r="D134" s="147"/>
      <c r="E134" s="106"/>
      <c r="F134" s="147">
        <f>'Bloom Yields live'!AR131</f>
        <v>3.1493000000000002</v>
      </c>
      <c r="G134" s="147"/>
      <c r="H134" s="108"/>
      <c r="I134" s="340">
        <f t="shared" si="16"/>
        <v>3.6146500000000001</v>
      </c>
      <c r="J134" s="147"/>
      <c r="K134" s="342"/>
      <c r="L134" s="297">
        <f t="shared" si="28"/>
        <v>4.08</v>
      </c>
      <c r="M134" s="147"/>
      <c r="N134" s="342"/>
      <c r="O134" s="340">
        <f t="shared" si="17"/>
        <v>4.5600000000000005</v>
      </c>
      <c r="P134" s="340"/>
      <c r="Q134" s="342"/>
      <c r="R134" s="147">
        <f t="shared" si="29"/>
        <v>5.04</v>
      </c>
      <c r="S134" s="147"/>
      <c r="T134" s="342"/>
      <c r="U134" s="340">
        <f t="shared" si="18"/>
        <v>6.5619999999999994</v>
      </c>
      <c r="V134" s="340"/>
      <c r="W134" s="342"/>
      <c r="X134" s="297">
        <f t="shared" si="30"/>
        <v>8.0839999999999996</v>
      </c>
      <c r="Y134" s="147"/>
      <c r="Z134" s="342"/>
      <c r="AA134" s="340">
        <f t="shared" si="19"/>
        <v>9.16</v>
      </c>
      <c r="AB134" s="147"/>
      <c r="AC134" s="342"/>
      <c r="AD134" s="297">
        <f t="shared" si="31"/>
        <v>10.236000000000001</v>
      </c>
      <c r="AE134" s="147"/>
      <c r="AG134" s="296">
        <v>40350</v>
      </c>
      <c r="AH134" s="297"/>
      <c r="AI134" s="297"/>
      <c r="AJ134" s="298"/>
      <c r="AK134" s="297">
        <f>'Debt M &amp; YTM'!F125</f>
        <v>8.33</v>
      </c>
      <c r="AL134" s="297">
        <f>'Debt M &amp; YTM'!G125</f>
        <v>4.5999999999999996</v>
      </c>
      <c r="AM134" s="298"/>
      <c r="AN134" s="297">
        <f>'Debt M &amp; YTM'!I125</f>
        <v>14.81</v>
      </c>
      <c r="AO134" s="297">
        <f>'Debt M &amp; YTM'!J125</f>
        <v>5.25</v>
      </c>
      <c r="AP134" s="299"/>
      <c r="AQ134" s="297"/>
      <c r="AR134" s="297">
        <f>'Debt M &amp; YTM'!M125</f>
        <v>8.3000000000000007</v>
      </c>
      <c r="AS134" s="298"/>
      <c r="AT134" s="300"/>
      <c r="AU134" s="297">
        <f>'Debt M &amp; YTM'!N125</f>
        <v>10.195</v>
      </c>
      <c r="AV134" s="298"/>
    </row>
    <row r="135" spans="1:48">
      <c r="A135" s="4">
        <v>41026</v>
      </c>
      <c r="B135" s="4">
        <f>'Bloom Yields live'!F132</f>
        <v>41026</v>
      </c>
      <c r="C135" s="147">
        <f>'Bloom Yields live'!G132</f>
        <v>1.6970000000000001</v>
      </c>
      <c r="D135" s="147"/>
      <c r="E135" s="106"/>
      <c r="F135" s="147">
        <f>'Bloom Yields live'!AR132</f>
        <v>3.1435</v>
      </c>
      <c r="G135" s="147"/>
      <c r="H135" s="108"/>
      <c r="I135" s="340">
        <f t="shared" si="16"/>
        <v>3.6117499999999998</v>
      </c>
      <c r="J135" s="147"/>
      <c r="K135" s="342"/>
      <c r="L135" s="297">
        <f t="shared" si="28"/>
        <v>4.08</v>
      </c>
      <c r="M135" s="147"/>
      <c r="N135" s="342"/>
      <c r="O135" s="340">
        <f t="shared" si="17"/>
        <v>4.55</v>
      </c>
      <c r="P135" s="340"/>
      <c r="Q135" s="342"/>
      <c r="R135" s="147">
        <f t="shared" si="29"/>
        <v>5.0199999999999996</v>
      </c>
      <c r="S135" s="147"/>
      <c r="T135" s="342"/>
      <c r="U135" s="340">
        <f t="shared" si="18"/>
        <v>6.47</v>
      </c>
      <c r="V135" s="340"/>
      <c r="W135" s="342"/>
      <c r="X135" s="297">
        <f t="shared" si="30"/>
        <v>7.92</v>
      </c>
      <c r="Y135" s="147"/>
      <c r="Z135" s="342"/>
      <c r="AA135" s="340">
        <f t="shared" si="19"/>
        <v>8.9719999999999995</v>
      </c>
      <c r="AB135" s="147"/>
      <c r="AC135" s="342"/>
      <c r="AD135" s="297">
        <f t="shared" si="31"/>
        <v>10.023999999999999</v>
      </c>
      <c r="AE135" s="147"/>
      <c r="AG135" s="296">
        <v>40351</v>
      </c>
      <c r="AH135" s="297"/>
      <c r="AI135" s="297"/>
      <c r="AJ135" s="298"/>
      <c r="AK135" s="297">
        <f>'Debt M &amp; YTM'!F126</f>
        <v>8.32</v>
      </c>
      <c r="AL135" s="297">
        <f>'Debt M &amp; YTM'!G126</f>
        <v>4.54</v>
      </c>
      <c r="AM135" s="298"/>
      <c r="AN135" s="297">
        <f>'Debt M &amp; YTM'!I126</f>
        <v>14.81</v>
      </c>
      <c r="AO135" s="297">
        <f>'Debt M &amp; YTM'!J126</f>
        <v>5.19</v>
      </c>
      <c r="AP135" s="299"/>
      <c r="AQ135" s="297"/>
      <c r="AR135" s="297">
        <f>'Debt M &amp; YTM'!M126</f>
        <v>8.2609999999999992</v>
      </c>
      <c r="AS135" s="298"/>
      <c r="AT135" s="300"/>
      <c r="AU135" s="297">
        <f>'Debt M &amp; YTM'!N126</f>
        <v>10.192</v>
      </c>
      <c r="AV135" s="298"/>
    </row>
    <row r="136" spans="1:48">
      <c r="A136" s="4">
        <v>41033</v>
      </c>
      <c r="B136" s="4">
        <f>'Bloom Yields live'!F133</f>
        <v>41033</v>
      </c>
      <c r="C136" s="147">
        <f>'Bloom Yields live'!G133</f>
        <v>1.583</v>
      </c>
      <c r="D136" s="147"/>
      <c r="E136" s="106"/>
      <c r="F136" s="147">
        <f>'Bloom Yields live'!AR133</f>
        <v>3.0529000000000002</v>
      </c>
      <c r="G136" s="147"/>
      <c r="H136" s="108"/>
      <c r="I136" s="340">
        <f t="shared" si="16"/>
        <v>3.5014500000000002</v>
      </c>
      <c r="J136" s="147"/>
      <c r="K136" s="342"/>
      <c r="L136" s="297">
        <f t="shared" si="28"/>
        <v>3.95</v>
      </c>
      <c r="M136" s="147"/>
      <c r="N136" s="342"/>
      <c r="O136" s="340">
        <f t="shared" si="17"/>
        <v>4.38</v>
      </c>
      <c r="P136" s="340"/>
      <c r="Q136" s="342"/>
      <c r="R136" s="147">
        <f t="shared" si="29"/>
        <v>4.8099999999999996</v>
      </c>
      <c r="S136" s="147"/>
      <c r="T136" s="342"/>
      <c r="U136" s="340">
        <f t="shared" si="18"/>
        <v>6.2744999999999997</v>
      </c>
      <c r="V136" s="340"/>
      <c r="W136" s="342"/>
      <c r="X136" s="297">
        <f t="shared" si="30"/>
        <v>7.7389999999999999</v>
      </c>
      <c r="Y136" s="147"/>
      <c r="Z136" s="342"/>
      <c r="AA136" s="340">
        <f t="shared" si="19"/>
        <v>8.8230000000000004</v>
      </c>
      <c r="AB136" s="147"/>
      <c r="AC136" s="342"/>
      <c r="AD136" s="297">
        <f t="shared" si="31"/>
        <v>9.907</v>
      </c>
      <c r="AE136" s="147"/>
      <c r="AG136" s="296">
        <v>40352</v>
      </c>
      <c r="AH136" s="297"/>
      <c r="AI136" s="297"/>
      <c r="AJ136" s="298"/>
      <c r="AK136" s="297">
        <f>'Debt M &amp; YTM'!F127</f>
        <v>8.32</v>
      </c>
      <c r="AL136" s="297">
        <f>'Debt M &amp; YTM'!G127</f>
        <v>4.5</v>
      </c>
      <c r="AM136" s="298"/>
      <c r="AN136" s="297">
        <f>'Debt M &amp; YTM'!I127</f>
        <v>14.81</v>
      </c>
      <c r="AO136" s="297">
        <f>'Debt M &amp; YTM'!J127</f>
        <v>5.15</v>
      </c>
      <c r="AP136" s="299"/>
      <c r="AQ136" s="297"/>
      <c r="AR136" s="297">
        <f>'Debt M &amp; YTM'!M127</f>
        <v>8.2919999999999998</v>
      </c>
      <c r="AS136" s="298"/>
      <c r="AT136" s="300"/>
      <c r="AU136" s="297">
        <f>'Debt M &amp; YTM'!N127</f>
        <v>10.263</v>
      </c>
      <c r="AV136" s="298"/>
    </row>
    <row r="137" spans="1:48">
      <c r="A137" s="4">
        <v>41040</v>
      </c>
      <c r="B137" s="4">
        <f>'Bloom Yields live'!F134</f>
        <v>41040</v>
      </c>
      <c r="C137" s="147">
        <f>'Bloom Yields live'!G134</f>
        <v>1.5150000000000001</v>
      </c>
      <c r="D137" s="147"/>
      <c r="E137" s="106"/>
      <c r="F137" s="147">
        <f>'Bloom Yields live'!AR134</f>
        <v>2.9699</v>
      </c>
      <c r="G137" s="147"/>
      <c r="H137" s="108"/>
      <c r="I137" s="340">
        <f t="shared" si="16"/>
        <v>3.4549500000000002</v>
      </c>
      <c r="J137" s="147"/>
      <c r="K137" s="342"/>
      <c r="L137" s="297">
        <f t="shared" si="28"/>
        <v>3.94</v>
      </c>
      <c r="M137" s="147"/>
      <c r="N137" s="342"/>
      <c r="O137" s="340">
        <f t="shared" si="17"/>
        <v>4.3499999999999996</v>
      </c>
      <c r="P137" s="340"/>
      <c r="Q137" s="342"/>
      <c r="R137" s="147">
        <f t="shared" si="29"/>
        <v>4.76</v>
      </c>
      <c r="S137" s="147"/>
      <c r="T137" s="342"/>
      <c r="U137" s="340">
        <f t="shared" si="18"/>
        <v>6.3369999999999997</v>
      </c>
      <c r="V137" s="340"/>
      <c r="W137" s="342"/>
      <c r="X137" s="297">
        <f t="shared" si="30"/>
        <v>7.9139999999999997</v>
      </c>
      <c r="Y137" s="147"/>
      <c r="Z137" s="342"/>
      <c r="AA137" s="340">
        <f t="shared" si="19"/>
        <v>9.1984999999999992</v>
      </c>
      <c r="AB137" s="147"/>
      <c r="AC137" s="342"/>
      <c r="AD137" s="297">
        <f t="shared" si="31"/>
        <v>10.483000000000001</v>
      </c>
      <c r="AE137" s="147"/>
      <c r="AG137" s="296">
        <v>40353</v>
      </c>
      <c r="AH137" s="297"/>
      <c r="AI137" s="297"/>
      <c r="AJ137" s="298"/>
      <c r="AK137" s="297">
        <f>'Debt M &amp; YTM'!F128</f>
        <v>8.32</v>
      </c>
      <c r="AL137" s="297">
        <f>'Debt M &amp; YTM'!G128</f>
        <v>4.46</v>
      </c>
      <c r="AM137" s="298"/>
      <c r="AN137" s="297">
        <f>'Debt M &amp; YTM'!I128</f>
        <v>14.8</v>
      </c>
      <c r="AO137" s="297">
        <f>'Debt M &amp; YTM'!J128</f>
        <v>5.1100000000000003</v>
      </c>
      <c r="AP137" s="299"/>
      <c r="AQ137" s="297"/>
      <c r="AR137" s="297">
        <f>'Debt M &amp; YTM'!M128</f>
        <v>8.3409999999999993</v>
      </c>
      <c r="AS137" s="298"/>
      <c r="AT137" s="300"/>
      <c r="AU137" s="297">
        <f>'Debt M &amp; YTM'!N128</f>
        <v>10.382</v>
      </c>
      <c r="AV137" s="298"/>
    </row>
    <row r="138" spans="1:48">
      <c r="A138" s="4">
        <v>41047</v>
      </c>
      <c r="B138" s="4">
        <f>'Bloom Yields live'!F135</f>
        <v>41047</v>
      </c>
      <c r="C138" s="147">
        <f>'Bloom Yields live'!G135</f>
        <v>1.4239999999999999</v>
      </c>
      <c r="D138" s="147"/>
      <c r="E138" s="106"/>
      <c r="F138" s="147">
        <f>'Bloom Yields live'!AR135</f>
        <v>2.8942000000000001</v>
      </c>
      <c r="G138" s="147"/>
      <c r="H138" s="108"/>
      <c r="I138" s="340">
        <f t="shared" si="16"/>
        <v>3.4671000000000003</v>
      </c>
      <c r="J138" s="147"/>
      <c r="K138" s="342"/>
      <c r="L138" s="297">
        <f t="shared" si="28"/>
        <v>4.04</v>
      </c>
      <c r="M138" s="147"/>
      <c r="N138" s="342"/>
      <c r="O138" s="340">
        <f t="shared" si="17"/>
        <v>4.42</v>
      </c>
      <c r="P138" s="340"/>
      <c r="Q138" s="342"/>
      <c r="R138" s="147">
        <f t="shared" si="29"/>
        <v>4.8</v>
      </c>
      <c r="S138" s="147"/>
      <c r="T138" s="342"/>
      <c r="U138" s="340">
        <f t="shared" si="18"/>
        <v>6.615499999999999</v>
      </c>
      <c r="V138" s="340"/>
      <c r="W138" s="342"/>
      <c r="X138" s="297">
        <f t="shared" si="30"/>
        <v>8.4309999999999992</v>
      </c>
      <c r="Y138" s="147"/>
      <c r="Z138" s="342"/>
      <c r="AA138" s="340">
        <f t="shared" si="19"/>
        <v>9.9954999999999998</v>
      </c>
      <c r="AB138" s="147"/>
      <c r="AC138" s="342"/>
      <c r="AD138" s="297">
        <f t="shared" si="31"/>
        <v>11.56</v>
      </c>
      <c r="AE138" s="147"/>
      <c r="AG138" s="296">
        <v>40354</v>
      </c>
      <c r="AH138" s="297"/>
      <c r="AI138" s="297"/>
      <c r="AJ138" s="298"/>
      <c r="AK138" s="297">
        <f>'Debt M &amp; YTM'!F129</f>
        <v>8.32</v>
      </c>
      <c r="AL138" s="297">
        <f>'Debt M &amp; YTM'!G129</f>
        <v>4.4800000000000004</v>
      </c>
      <c r="AM138" s="298"/>
      <c r="AN138" s="297">
        <f>'Debt M &amp; YTM'!I129</f>
        <v>14.8</v>
      </c>
      <c r="AO138" s="297">
        <f>'Debt M &amp; YTM'!J129</f>
        <v>5.13</v>
      </c>
      <c r="AP138" s="299"/>
      <c r="AQ138" s="297"/>
      <c r="AR138" s="297">
        <f>'Debt M &amp; YTM'!M129</f>
        <v>8.3940000000000001</v>
      </c>
      <c r="AS138" s="298"/>
      <c r="AT138" s="300"/>
      <c r="AU138" s="297">
        <f>'Debt M &amp; YTM'!N129</f>
        <v>10.462</v>
      </c>
      <c r="AV138" s="298"/>
    </row>
    <row r="139" spans="1:48">
      <c r="A139" s="4">
        <v>41054</v>
      </c>
      <c r="B139" s="4">
        <f>'Bloom Yields live'!F136</f>
        <v>41054</v>
      </c>
      <c r="C139" s="147">
        <f>'Bloom Yields live'!G136</f>
        <v>1.3679999999999999</v>
      </c>
      <c r="D139" s="147"/>
      <c r="E139" s="106"/>
      <c r="F139" s="147">
        <f>'Bloom Yields live'!AR136</f>
        <v>2.8121999999999998</v>
      </c>
      <c r="G139" s="147"/>
      <c r="H139" s="108"/>
      <c r="I139" s="340">
        <f t="shared" si="16"/>
        <v>3.4211</v>
      </c>
      <c r="J139" s="147"/>
      <c r="K139" s="342"/>
      <c r="L139" s="297">
        <f t="shared" si="28"/>
        <v>4.03</v>
      </c>
      <c r="M139" s="147"/>
      <c r="N139" s="342"/>
      <c r="O139" s="340">
        <f t="shared" si="17"/>
        <v>4.4000000000000004</v>
      </c>
      <c r="P139" s="340"/>
      <c r="Q139" s="342"/>
      <c r="R139" s="147">
        <f t="shared" si="29"/>
        <v>4.7699999999999996</v>
      </c>
      <c r="S139" s="147"/>
      <c r="T139" s="342"/>
      <c r="U139" s="340">
        <f t="shared" si="18"/>
        <v>6.6539999999999999</v>
      </c>
      <c r="V139" s="340"/>
      <c r="W139" s="342"/>
      <c r="X139" s="297">
        <f t="shared" si="30"/>
        <v>8.5380000000000003</v>
      </c>
      <c r="Y139" s="147"/>
      <c r="Z139" s="342"/>
      <c r="AA139" s="340">
        <f t="shared" si="19"/>
        <v>10.032</v>
      </c>
      <c r="AB139" s="147"/>
      <c r="AC139" s="342"/>
      <c r="AD139" s="297">
        <f t="shared" si="31"/>
        <v>11.526</v>
      </c>
      <c r="AE139" s="147"/>
      <c r="AG139" s="296">
        <v>40357</v>
      </c>
      <c r="AH139" s="297"/>
      <c r="AI139" s="297"/>
      <c r="AJ139" s="298"/>
      <c r="AK139" s="297">
        <f>'Debt M &amp; YTM'!F130</f>
        <v>8.31</v>
      </c>
      <c r="AL139" s="297">
        <f>'Debt M &amp; YTM'!G130</f>
        <v>4.46</v>
      </c>
      <c r="AM139" s="298"/>
      <c r="AN139" s="297">
        <f>'Debt M &amp; YTM'!I130</f>
        <v>14.79</v>
      </c>
      <c r="AO139" s="297">
        <f>'Debt M &amp; YTM'!J130</f>
        <v>5.1100000000000003</v>
      </c>
      <c r="AP139" s="299"/>
      <c r="AQ139" s="297"/>
      <c r="AR139" s="297">
        <f>'Debt M &amp; YTM'!M130</f>
        <v>8.3629999999999995</v>
      </c>
      <c r="AS139" s="298"/>
      <c r="AT139" s="300"/>
      <c r="AU139" s="297">
        <f>'Debt M &amp; YTM'!N130</f>
        <v>10.48</v>
      </c>
      <c r="AV139" s="298"/>
    </row>
    <row r="140" spans="1:48">
      <c r="A140" s="4">
        <v>41061</v>
      </c>
      <c r="B140" s="4">
        <f>'Bloom Yields live'!F137</f>
        <v>41061</v>
      </c>
      <c r="C140" s="147">
        <f>'Bloom Yields live'!G137</f>
        <v>1.1719999999999999</v>
      </c>
      <c r="D140" s="147"/>
      <c r="E140" s="106"/>
      <c r="F140" s="147">
        <f>'Bloom Yields live'!AR137</f>
        <v>2.6402999999999999</v>
      </c>
      <c r="G140" s="147"/>
      <c r="H140" s="108"/>
      <c r="I140" s="340">
        <f t="shared" si="16"/>
        <v>3.3201499999999999</v>
      </c>
      <c r="J140" s="147"/>
      <c r="K140" s="342"/>
      <c r="L140" s="297">
        <f t="shared" si="28"/>
        <v>4</v>
      </c>
      <c r="M140" s="147"/>
      <c r="N140" s="342"/>
      <c r="O140" s="340">
        <f t="shared" si="17"/>
        <v>4.4950000000000001</v>
      </c>
      <c r="P140" s="340"/>
      <c r="Q140" s="342"/>
      <c r="R140" s="147">
        <f t="shared" si="29"/>
        <v>4.99</v>
      </c>
      <c r="S140" s="147"/>
      <c r="T140" s="342"/>
      <c r="U140" s="340">
        <f t="shared" si="18"/>
        <v>6.7460000000000004</v>
      </c>
      <c r="V140" s="340"/>
      <c r="W140" s="342"/>
      <c r="X140" s="297">
        <f t="shared" si="30"/>
        <v>8.5020000000000007</v>
      </c>
      <c r="Y140" s="147"/>
      <c r="Z140" s="342"/>
      <c r="AA140" s="340">
        <f t="shared" si="19"/>
        <v>10.3315</v>
      </c>
      <c r="AB140" s="147"/>
      <c r="AC140" s="342"/>
      <c r="AD140" s="297">
        <f t="shared" si="31"/>
        <v>12.161</v>
      </c>
      <c r="AE140" s="147"/>
      <c r="AG140" s="296">
        <v>40358</v>
      </c>
      <c r="AH140" s="297"/>
      <c r="AI140" s="297"/>
      <c r="AJ140" s="298"/>
      <c r="AK140" s="297">
        <f>'Debt M &amp; YTM'!F131</f>
        <v>8.3000000000000007</v>
      </c>
      <c r="AL140" s="297">
        <f>'Debt M &amp; YTM'!G131</f>
        <v>4.45</v>
      </c>
      <c r="AM140" s="298"/>
      <c r="AN140" s="297">
        <f>'Debt M &amp; YTM'!I131</f>
        <v>14.79</v>
      </c>
      <c r="AO140" s="297">
        <f>'Debt M &amp; YTM'!J131</f>
        <v>5.09</v>
      </c>
      <c r="AP140" s="299"/>
      <c r="AQ140" s="297"/>
      <c r="AR140" s="297">
        <f>'Debt M &amp; YTM'!M131</f>
        <v>8.41</v>
      </c>
      <c r="AS140" s="298"/>
      <c r="AT140" s="300"/>
      <c r="AU140" s="297">
        <f>'Debt M &amp; YTM'!N131</f>
        <v>10.506</v>
      </c>
      <c r="AV140" s="298"/>
    </row>
    <row r="141" spans="1:48">
      <c r="A141" s="4">
        <v>41068</v>
      </c>
      <c r="B141" s="4">
        <f>'Bloom Yields live'!F138</f>
        <v>41068</v>
      </c>
      <c r="C141" s="147">
        <f>'Bloom Yields live'!G138</f>
        <v>1.3280000000000001</v>
      </c>
      <c r="D141" s="147"/>
      <c r="E141" s="106"/>
      <c r="F141" s="147">
        <f>'Bloom Yields live'!AR138</f>
        <v>2.7884000000000002</v>
      </c>
      <c r="G141" s="147"/>
      <c r="H141" s="108"/>
      <c r="I141" s="340">
        <f t="shared" si="16"/>
        <v>3.4492000000000003</v>
      </c>
      <c r="J141" s="147"/>
      <c r="K141" s="342"/>
      <c r="L141" s="297">
        <f t="shared" si="28"/>
        <v>4.1100000000000003</v>
      </c>
      <c r="M141" s="147"/>
      <c r="N141" s="342"/>
      <c r="O141" s="340">
        <f t="shared" si="17"/>
        <v>4.6150000000000002</v>
      </c>
      <c r="P141" s="340"/>
      <c r="Q141" s="342"/>
      <c r="R141" s="147">
        <f t="shared" si="29"/>
        <v>5.12</v>
      </c>
      <c r="S141" s="147"/>
      <c r="T141" s="342"/>
      <c r="U141" s="340">
        <f t="shared" si="18"/>
        <v>6.75</v>
      </c>
      <c r="V141" s="340"/>
      <c r="W141" s="342"/>
      <c r="X141" s="297">
        <f t="shared" si="30"/>
        <v>8.3800000000000008</v>
      </c>
      <c r="Y141" s="147"/>
      <c r="Z141" s="342"/>
      <c r="AA141" s="340">
        <f t="shared" si="19"/>
        <v>10.199999999999999</v>
      </c>
      <c r="AB141" s="147"/>
      <c r="AC141" s="342"/>
      <c r="AD141" s="297">
        <f t="shared" si="31"/>
        <v>12.02</v>
      </c>
      <c r="AE141" s="147"/>
      <c r="AG141" s="296">
        <v>40359</v>
      </c>
      <c r="AH141" s="297"/>
      <c r="AI141" s="297"/>
      <c r="AJ141" s="298"/>
      <c r="AK141" s="297">
        <f>'Debt M &amp; YTM'!F132</f>
        <v>8.3000000000000007</v>
      </c>
      <c r="AL141" s="297">
        <f>'Debt M &amp; YTM'!G132</f>
        <v>4.47</v>
      </c>
      <c r="AM141" s="298"/>
      <c r="AN141" s="297">
        <f>'Debt M &amp; YTM'!I132</f>
        <v>14.79</v>
      </c>
      <c r="AO141" s="297">
        <f>'Debt M &amp; YTM'!J132</f>
        <v>5.1100000000000003</v>
      </c>
      <c r="AP141" s="299"/>
      <c r="AQ141" s="297"/>
      <c r="AR141" s="297">
        <f>'Debt M &amp; YTM'!M132</f>
        <v>8.2449999999999992</v>
      </c>
      <c r="AS141" s="298"/>
      <c r="AT141" s="300"/>
      <c r="AU141" s="297">
        <f>'Debt M &amp; YTM'!N132</f>
        <v>10.618</v>
      </c>
      <c r="AV141" s="298"/>
    </row>
    <row r="142" spans="1:48">
      <c r="A142" s="4">
        <v>41075</v>
      </c>
      <c r="B142" s="4">
        <f>'Bloom Yields live'!F139</f>
        <v>41075</v>
      </c>
      <c r="C142" s="147">
        <f>'Bloom Yields live'!G139</f>
        <v>1.4359999999999999</v>
      </c>
      <c r="D142" s="147"/>
      <c r="E142" s="106"/>
      <c r="F142" s="147">
        <f>'Bloom Yields live'!AR139</f>
        <v>2.8788999999999998</v>
      </c>
      <c r="G142" s="147"/>
      <c r="H142" s="108"/>
      <c r="I142" s="340">
        <f t="shared" si="16"/>
        <v>3.55945</v>
      </c>
      <c r="J142" s="147"/>
      <c r="K142" s="342"/>
      <c r="L142" s="297">
        <f t="shared" si="28"/>
        <v>4.24</v>
      </c>
      <c r="M142" s="147"/>
      <c r="N142" s="342"/>
      <c r="O142" s="340">
        <f t="shared" si="17"/>
        <v>4.7450000000000001</v>
      </c>
      <c r="P142" s="340"/>
      <c r="Q142" s="342"/>
      <c r="R142" s="147">
        <f t="shared" si="29"/>
        <v>5.25</v>
      </c>
      <c r="S142" s="147"/>
      <c r="T142" s="342"/>
      <c r="U142" s="340">
        <f t="shared" si="18"/>
        <v>6.7984999999999998</v>
      </c>
      <c r="V142" s="340"/>
      <c r="W142" s="342"/>
      <c r="X142" s="297">
        <f t="shared" si="30"/>
        <v>8.3469999999999995</v>
      </c>
      <c r="Y142" s="147"/>
      <c r="Z142" s="342"/>
      <c r="AA142" s="340">
        <f t="shared" si="19"/>
        <v>10.087</v>
      </c>
      <c r="AB142" s="147"/>
      <c r="AC142" s="342"/>
      <c r="AD142" s="297">
        <f t="shared" si="31"/>
        <v>11.827</v>
      </c>
      <c r="AE142" s="147"/>
      <c r="AG142" s="296">
        <v>40360</v>
      </c>
      <c r="AH142" s="297"/>
      <c r="AI142" s="297"/>
      <c r="AJ142" s="298"/>
      <c r="AK142" s="297">
        <f>'Debt M &amp; YTM'!F133</f>
        <v>8.69</v>
      </c>
      <c r="AL142" s="297">
        <f>'Debt M &amp; YTM'!G133</f>
        <v>4.43</v>
      </c>
      <c r="AM142" s="298"/>
      <c r="AN142" s="297">
        <f>'Debt M &amp; YTM'!I133</f>
        <v>14.75</v>
      </c>
      <c r="AO142" s="297">
        <f>'Debt M &amp; YTM'!J133</f>
        <v>5.04</v>
      </c>
      <c r="AP142" s="299"/>
      <c r="AQ142" s="297"/>
      <c r="AR142" s="297">
        <f>'Debt M &amp; YTM'!M133</f>
        <v>8.2690000000000001</v>
      </c>
      <c r="AS142" s="298"/>
      <c r="AT142" s="300"/>
      <c r="AU142" s="297">
        <f>'Debt M &amp; YTM'!N133</f>
        <v>10.632999999999999</v>
      </c>
      <c r="AV142" s="298"/>
    </row>
    <row r="143" spans="1:48">
      <c r="A143" s="4">
        <v>41082</v>
      </c>
      <c r="B143" s="4">
        <f>'Bloom Yields live'!F140</f>
        <v>41082</v>
      </c>
      <c r="C143" s="147">
        <f>'Bloom Yields live'!G140</f>
        <v>1.58</v>
      </c>
      <c r="D143" s="147"/>
      <c r="E143" s="106"/>
      <c r="F143" s="147">
        <f>'Bloom Yields live'!AR140</f>
        <v>2.9710999999999999</v>
      </c>
      <c r="G143" s="147"/>
      <c r="H143" s="108"/>
      <c r="I143" s="340">
        <f t="shared" ref="I143:I206" si="32">AVERAGE(F143,L143)</f>
        <v>3.6605499999999997</v>
      </c>
      <c r="J143" s="147"/>
      <c r="K143" s="342"/>
      <c r="L143" s="297">
        <f t="shared" si="28"/>
        <v>4.3499999999999996</v>
      </c>
      <c r="M143" s="147"/>
      <c r="N143" s="342"/>
      <c r="O143" s="340">
        <f t="shared" ref="O143:O206" si="33">AVERAGE(L143,R143)</f>
        <v>4.8599999999999994</v>
      </c>
      <c r="P143" s="340"/>
      <c r="Q143" s="342"/>
      <c r="R143" s="147">
        <f t="shared" si="29"/>
        <v>5.37</v>
      </c>
      <c r="S143" s="147"/>
      <c r="T143" s="342"/>
      <c r="U143" s="340">
        <f t="shared" ref="U143:U206" si="34">AVERAGE(R143,X143)</f>
        <v>6.7524999999999995</v>
      </c>
      <c r="V143" s="340"/>
      <c r="W143" s="342"/>
      <c r="X143" s="297">
        <f t="shared" si="30"/>
        <v>8.1349999999999998</v>
      </c>
      <c r="Y143" s="147"/>
      <c r="Z143" s="342"/>
      <c r="AA143" s="340">
        <f t="shared" ref="AA143:AA206" si="35">AVERAGE(X143,AD143)</f>
        <v>9.7160000000000011</v>
      </c>
      <c r="AB143" s="147"/>
      <c r="AC143" s="342"/>
      <c r="AD143" s="297">
        <f t="shared" si="31"/>
        <v>11.297000000000001</v>
      </c>
      <c r="AE143" s="147"/>
      <c r="AG143" s="296">
        <v>40361</v>
      </c>
      <c r="AH143" s="297"/>
      <c r="AI143" s="297"/>
      <c r="AJ143" s="298"/>
      <c r="AK143" s="297">
        <f>'Debt M &amp; YTM'!F134</f>
        <v>8.69</v>
      </c>
      <c r="AL143" s="297">
        <f>'Debt M &amp; YTM'!G134</f>
        <v>4.45</v>
      </c>
      <c r="AM143" s="298"/>
      <c r="AN143" s="297">
        <f>'Debt M &amp; YTM'!I134</f>
        <v>14.75</v>
      </c>
      <c r="AO143" s="297">
        <f>'Debt M &amp; YTM'!J134</f>
        <v>5.05</v>
      </c>
      <c r="AP143" s="299"/>
      <c r="AQ143" s="297"/>
      <c r="AR143" s="297">
        <f>'Debt M &amp; YTM'!M134</f>
        <v>8.2560000000000002</v>
      </c>
      <c r="AS143" s="298"/>
      <c r="AT143" s="300"/>
      <c r="AU143" s="297">
        <f>'Debt M &amp; YTM'!N134</f>
        <v>10.596</v>
      </c>
      <c r="AV143" s="298"/>
    </row>
    <row r="144" spans="1:48">
      <c r="A144" s="4">
        <v>41089</v>
      </c>
      <c r="B144" s="4">
        <f>'Bloom Yields live'!F141</f>
        <v>41089</v>
      </c>
      <c r="C144" s="147">
        <f>'Bloom Yields live'!G141</f>
        <v>1.581</v>
      </c>
      <c r="D144" s="147"/>
      <c r="E144" s="106"/>
      <c r="F144" s="147">
        <f>'Bloom Yields live'!AR141</f>
        <v>2.9765000000000001</v>
      </c>
      <c r="G144" s="147"/>
      <c r="H144" s="108"/>
      <c r="I144" s="340">
        <f t="shared" si="32"/>
        <v>3.6582499999999998</v>
      </c>
      <c r="J144" s="147"/>
      <c r="K144" s="342"/>
      <c r="L144" s="297">
        <f t="shared" si="28"/>
        <v>4.34</v>
      </c>
      <c r="M144" s="147"/>
      <c r="N144" s="342"/>
      <c r="O144" s="340">
        <f t="shared" si="33"/>
        <v>4.83</v>
      </c>
      <c r="P144" s="340"/>
      <c r="Q144" s="342"/>
      <c r="R144" s="147">
        <f t="shared" si="29"/>
        <v>5.32</v>
      </c>
      <c r="S144" s="147"/>
      <c r="T144" s="342"/>
      <c r="U144" s="340">
        <f t="shared" si="34"/>
        <v>6.7590000000000003</v>
      </c>
      <c r="V144" s="340"/>
      <c r="W144" s="342"/>
      <c r="X144" s="297">
        <f t="shared" si="30"/>
        <v>8.1980000000000004</v>
      </c>
      <c r="Y144" s="147"/>
      <c r="Z144" s="342"/>
      <c r="AA144" s="340">
        <f t="shared" si="35"/>
        <v>9.8985000000000003</v>
      </c>
      <c r="AB144" s="147"/>
      <c r="AC144" s="342"/>
      <c r="AD144" s="297">
        <f t="shared" si="31"/>
        <v>11.599</v>
      </c>
      <c r="AE144" s="147"/>
      <c r="AG144" s="296">
        <v>40364</v>
      </c>
      <c r="AH144" s="297"/>
      <c r="AI144" s="297"/>
      <c r="AJ144" s="298"/>
      <c r="AK144" s="297">
        <f>'Debt M &amp; YTM'!F135</f>
        <v>8.68</v>
      </c>
      <c r="AL144" s="297">
        <f>'Debt M &amp; YTM'!G135</f>
        <v>4.45</v>
      </c>
      <c r="AM144" s="298"/>
      <c r="AN144" s="297">
        <f>'Debt M &amp; YTM'!I135</f>
        <v>14.74</v>
      </c>
      <c r="AO144" s="297">
        <f>'Debt M &amp; YTM'!J135</f>
        <v>5.0999999999999996</v>
      </c>
      <c r="AP144" s="299"/>
      <c r="AQ144" s="297"/>
      <c r="AR144" s="297">
        <f>'Debt M &amp; YTM'!M135</f>
        <v>8.2219999999999995</v>
      </c>
      <c r="AS144" s="298"/>
      <c r="AT144" s="300"/>
      <c r="AU144" s="297">
        <f>'Debt M &amp; YTM'!N135</f>
        <v>10.552</v>
      </c>
      <c r="AV144" s="298"/>
    </row>
    <row r="145" spans="1:48">
      <c r="A145" s="4">
        <v>41096</v>
      </c>
      <c r="B145" s="4">
        <f>'Bloom Yields live'!F142</f>
        <v>41096</v>
      </c>
      <c r="C145" s="147">
        <f>'Bloom Yields live'!G142</f>
        <v>1.3260000000000001</v>
      </c>
      <c r="D145" s="147"/>
      <c r="E145" s="106"/>
      <c r="F145" s="147">
        <f>'Bloom Yields live'!AR142</f>
        <v>2.7650000000000001</v>
      </c>
      <c r="G145" s="147"/>
      <c r="H145" s="108"/>
      <c r="I145" s="340">
        <f t="shared" si="32"/>
        <v>3.3725000000000001</v>
      </c>
      <c r="J145" s="147"/>
      <c r="K145" s="342"/>
      <c r="L145" s="297">
        <f t="shared" si="28"/>
        <v>3.98</v>
      </c>
      <c r="M145" s="147"/>
      <c r="N145" s="342"/>
      <c r="O145" s="340">
        <f t="shared" si="33"/>
        <v>4.47</v>
      </c>
      <c r="P145" s="340"/>
      <c r="Q145" s="342"/>
      <c r="R145" s="147">
        <f t="shared" si="29"/>
        <v>4.96</v>
      </c>
      <c r="S145" s="147"/>
      <c r="T145" s="342"/>
      <c r="U145" s="340">
        <f t="shared" si="34"/>
        <v>6.4350000000000005</v>
      </c>
      <c r="V145" s="340"/>
      <c r="W145" s="342"/>
      <c r="X145" s="297">
        <f t="shared" si="30"/>
        <v>7.91</v>
      </c>
      <c r="Y145" s="147"/>
      <c r="Z145" s="342"/>
      <c r="AA145" s="340">
        <f t="shared" si="35"/>
        <v>9.5365000000000002</v>
      </c>
      <c r="AB145" s="147"/>
      <c r="AC145" s="342"/>
      <c r="AD145" s="297">
        <f t="shared" si="31"/>
        <v>11.163</v>
      </c>
      <c r="AE145" s="147"/>
      <c r="AG145" s="296">
        <v>40365</v>
      </c>
      <c r="AH145" s="297"/>
      <c r="AI145" s="297"/>
      <c r="AJ145" s="298"/>
      <c r="AK145" s="297">
        <f>'Debt M &amp; YTM'!F136</f>
        <v>8.68</v>
      </c>
      <c r="AL145" s="297">
        <f>'Debt M &amp; YTM'!G136</f>
        <v>4.49</v>
      </c>
      <c r="AM145" s="298"/>
      <c r="AN145" s="297">
        <f>'Debt M &amp; YTM'!I136</f>
        <v>14.73</v>
      </c>
      <c r="AO145" s="297">
        <f>'Debt M &amp; YTM'!J136</f>
        <v>5.14</v>
      </c>
      <c r="AP145" s="299"/>
      <c r="AQ145" s="297"/>
      <c r="AR145" s="297">
        <f>'Debt M &amp; YTM'!M136</f>
        <v>8.1739999999999995</v>
      </c>
      <c r="AS145" s="298"/>
      <c r="AT145" s="300"/>
      <c r="AU145" s="297">
        <f>'Debt M &amp; YTM'!N136</f>
        <v>10.486000000000001</v>
      </c>
      <c r="AV145" s="298"/>
    </row>
    <row r="146" spans="1:48">
      <c r="A146" s="4">
        <v>41103</v>
      </c>
      <c r="B146" s="4">
        <f>'Bloom Yields live'!F143</f>
        <v>41103</v>
      </c>
      <c r="C146" s="147">
        <f>'Bloom Yields live'!G143</f>
        <v>1.258</v>
      </c>
      <c r="D146" s="147"/>
      <c r="E146" s="106"/>
      <c r="F146" s="147">
        <f>'Bloom Yields live'!AR143</f>
        <v>2.6924000000000001</v>
      </c>
      <c r="G146" s="147"/>
      <c r="H146" s="108"/>
      <c r="I146" s="340">
        <f t="shared" si="32"/>
        <v>3.2862</v>
      </c>
      <c r="J146" s="147"/>
      <c r="K146" s="342"/>
      <c r="L146" s="297">
        <f t="shared" si="28"/>
        <v>3.88</v>
      </c>
      <c r="M146" s="147"/>
      <c r="N146" s="342"/>
      <c r="O146" s="340">
        <f t="shared" si="33"/>
        <v>4.3599999999999994</v>
      </c>
      <c r="P146" s="340"/>
      <c r="Q146" s="342"/>
      <c r="R146" s="147">
        <f t="shared" si="29"/>
        <v>4.84</v>
      </c>
      <c r="S146" s="147"/>
      <c r="T146" s="342"/>
      <c r="U146" s="340">
        <f t="shared" si="34"/>
        <v>6.4135</v>
      </c>
      <c r="V146" s="340"/>
      <c r="W146" s="342"/>
      <c r="X146" s="297">
        <f t="shared" si="30"/>
        <v>7.9870000000000001</v>
      </c>
      <c r="Y146" s="147"/>
      <c r="Z146" s="342"/>
      <c r="AA146" s="340">
        <f t="shared" si="35"/>
        <v>9.5459999999999994</v>
      </c>
      <c r="AB146" s="147"/>
      <c r="AC146" s="342"/>
      <c r="AD146" s="297">
        <f t="shared" si="31"/>
        <v>11.105</v>
      </c>
      <c r="AE146" s="147"/>
      <c r="AG146" s="296">
        <v>40366</v>
      </c>
      <c r="AH146" s="297"/>
      <c r="AI146" s="297"/>
      <c r="AJ146" s="298"/>
      <c r="AK146" s="297">
        <f>'Debt M &amp; YTM'!F137</f>
        <v>8.67</v>
      </c>
      <c r="AL146" s="297">
        <f>'Debt M &amp; YTM'!G137</f>
        <v>4.5</v>
      </c>
      <c r="AM146" s="298"/>
      <c r="AN146" s="297">
        <f>'Debt M &amp; YTM'!I137</f>
        <v>14.73</v>
      </c>
      <c r="AO146" s="297">
        <f>'Debt M &amp; YTM'!J137</f>
        <v>5.15</v>
      </c>
      <c r="AP146" s="299"/>
      <c r="AQ146" s="297"/>
      <c r="AR146" s="297">
        <f>'Debt M &amp; YTM'!M137</f>
        <v>8.1560000000000006</v>
      </c>
      <c r="AS146" s="298"/>
      <c r="AT146" s="300"/>
      <c r="AU146" s="297">
        <f>'Debt M &amp; YTM'!N137</f>
        <v>10.567</v>
      </c>
      <c r="AV146" s="298"/>
    </row>
    <row r="147" spans="1:48">
      <c r="A147" s="4">
        <v>41110</v>
      </c>
      <c r="B147" s="4">
        <f>'Bloom Yields live'!F144</f>
        <v>41110</v>
      </c>
      <c r="C147" s="147">
        <f>'Bloom Yields live'!G144</f>
        <v>1.1659999999999999</v>
      </c>
      <c r="D147" s="147"/>
      <c r="E147" s="106"/>
      <c r="F147" s="147">
        <f>'Bloom Yields live'!AR144</f>
        <v>2.6212</v>
      </c>
      <c r="G147" s="147"/>
      <c r="H147" s="108"/>
      <c r="I147" s="340">
        <f t="shared" si="32"/>
        <v>3.1656</v>
      </c>
      <c r="J147" s="147"/>
      <c r="K147" s="342"/>
      <c r="L147" s="297">
        <f t="shared" si="28"/>
        <v>3.71</v>
      </c>
      <c r="M147" s="147"/>
      <c r="N147" s="342"/>
      <c r="O147" s="340">
        <f t="shared" si="33"/>
        <v>4.2050000000000001</v>
      </c>
      <c r="P147" s="340"/>
      <c r="Q147" s="342"/>
      <c r="R147" s="147">
        <f t="shared" si="29"/>
        <v>4.7</v>
      </c>
      <c r="S147" s="147"/>
      <c r="T147" s="342"/>
      <c r="U147" s="340">
        <f t="shared" si="34"/>
        <v>6.2575000000000003</v>
      </c>
      <c r="V147" s="340"/>
      <c r="W147" s="342"/>
      <c r="X147" s="297">
        <f t="shared" si="30"/>
        <v>7.8150000000000004</v>
      </c>
      <c r="Y147" s="147"/>
      <c r="Z147" s="342"/>
      <c r="AA147" s="340">
        <f t="shared" si="35"/>
        <v>9.3934999999999995</v>
      </c>
      <c r="AB147" s="147"/>
      <c r="AC147" s="342"/>
      <c r="AD147" s="297">
        <f t="shared" si="31"/>
        <v>10.972</v>
      </c>
      <c r="AE147" s="147"/>
      <c r="AG147" s="296">
        <v>40367</v>
      </c>
      <c r="AH147" s="297"/>
      <c r="AI147" s="297"/>
      <c r="AJ147" s="298"/>
      <c r="AK147" s="297">
        <f>'Debt M &amp; YTM'!F138</f>
        <v>8.67</v>
      </c>
      <c r="AL147" s="297">
        <f>'Debt M &amp; YTM'!G138</f>
        <v>4.5199999999999996</v>
      </c>
      <c r="AM147" s="298"/>
      <c r="AN147" s="297">
        <f>'Debt M &amp; YTM'!I138</f>
        <v>14.73</v>
      </c>
      <c r="AO147" s="297">
        <f>'Debt M &amp; YTM'!J138</f>
        <v>5.17</v>
      </c>
      <c r="AP147" s="299"/>
      <c r="AQ147" s="297"/>
      <c r="AR147" s="297">
        <f>'Debt M &amp; YTM'!M138</f>
        <v>8.1</v>
      </c>
      <c r="AS147" s="298"/>
      <c r="AT147" s="300"/>
      <c r="AU147" s="297">
        <f>'Debt M &amp; YTM'!N138</f>
        <v>10.382999999999999</v>
      </c>
      <c r="AV147" s="298"/>
    </row>
    <row r="148" spans="1:48">
      <c r="A148" s="4">
        <v>41117</v>
      </c>
      <c r="B148" s="4">
        <f>'Bloom Yields live'!F145</f>
        <v>41117</v>
      </c>
      <c r="C148" s="147">
        <f>'Bloom Yields live'!G145</f>
        <v>1.397</v>
      </c>
      <c r="D148" s="147"/>
      <c r="E148" s="106"/>
      <c r="F148" s="147">
        <f>'Bloom Yields live'!AR145</f>
        <v>2.7071000000000001</v>
      </c>
      <c r="G148" s="147"/>
      <c r="H148" s="108"/>
      <c r="I148" s="340">
        <f t="shared" si="32"/>
        <v>3.3085500000000003</v>
      </c>
      <c r="J148" s="147"/>
      <c r="K148" s="342"/>
      <c r="L148" s="297">
        <f t="shared" si="28"/>
        <v>3.91</v>
      </c>
      <c r="M148" s="147"/>
      <c r="N148" s="342"/>
      <c r="O148" s="340">
        <f t="shared" si="33"/>
        <v>4.4050000000000002</v>
      </c>
      <c r="P148" s="340"/>
      <c r="Q148" s="342"/>
      <c r="R148" s="147">
        <f t="shared" si="29"/>
        <v>4.9000000000000004</v>
      </c>
      <c r="S148" s="147"/>
      <c r="T148" s="342"/>
      <c r="U148" s="340">
        <f t="shared" si="34"/>
        <v>6.4240000000000004</v>
      </c>
      <c r="V148" s="340"/>
      <c r="W148" s="342"/>
      <c r="X148" s="297">
        <f t="shared" si="30"/>
        <v>7.9480000000000004</v>
      </c>
      <c r="Y148" s="147"/>
      <c r="Z148" s="342"/>
      <c r="AA148" s="340">
        <f t="shared" si="35"/>
        <v>9.7210000000000001</v>
      </c>
      <c r="AB148" s="147"/>
      <c r="AC148" s="342"/>
      <c r="AD148" s="297">
        <f t="shared" si="31"/>
        <v>11.494</v>
      </c>
      <c r="AE148" s="147"/>
      <c r="AG148" s="296">
        <v>40368</v>
      </c>
      <c r="AH148" s="297"/>
      <c r="AI148" s="297"/>
      <c r="AJ148" s="298"/>
      <c r="AK148" s="297">
        <f>'Debt M &amp; YTM'!F139</f>
        <v>8.67</v>
      </c>
      <c r="AL148" s="297">
        <f>'Debt M &amp; YTM'!G139</f>
        <v>4.5199999999999996</v>
      </c>
      <c r="AM148" s="298"/>
      <c r="AN148" s="297">
        <f>'Debt M &amp; YTM'!I139</f>
        <v>14.73</v>
      </c>
      <c r="AO148" s="297">
        <f>'Debt M &amp; YTM'!J139</f>
        <v>5.14</v>
      </c>
      <c r="AP148" s="299"/>
      <c r="AQ148" s="297"/>
      <c r="AR148" s="297">
        <f>'Debt M &amp; YTM'!M139</f>
        <v>8.0329999999999995</v>
      </c>
      <c r="AS148" s="298"/>
      <c r="AT148" s="300"/>
      <c r="AU148" s="297">
        <f>'Debt M &amp; YTM'!N139</f>
        <v>10.318</v>
      </c>
      <c r="AV148" s="298"/>
    </row>
    <row r="149" spans="1:48">
      <c r="A149" s="4">
        <v>41124</v>
      </c>
      <c r="B149" s="4">
        <f>'Bloom Yields live'!F146</f>
        <v>41124</v>
      </c>
      <c r="C149" s="147">
        <f>'Bloom Yields live'!G146</f>
        <v>1.4219999999999999</v>
      </c>
      <c r="D149" s="147"/>
      <c r="E149" s="106"/>
      <c r="F149" s="147">
        <f>'Bloom Yields live'!AR146</f>
        <v>2.6627000000000001</v>
      </c>
      <c r="G149" s="147"/>
      <c r="H149" s="108"/>
      <c r="I149" s="340">
        <f t="shared" si="32"/>
        <v>3.1563499999999998</v>
      </c>
      <c r="J149" s="147"/>
      <c r="K149" s="342"/>
      <c r="L149" s="297">
        <f t="shared" si="28"/>
        <v>3.65</v>
      </c>
      <c r="M149" s="147"/>
      <c r="N149" s="342"/>
      <c r="O149" s="340">
        <f t="shared" si="33"/>
        <v>4.38</v>
      </c>
      <c r="P149" s="340"/>
      <c r="Q149" s="342"/>
      <c r="R149" s="147">
        <f t="shared" si="29"/>
        <v>5.1100000000000003</v>
      </c>
      <c r="S149" s="147"/>
      <c r="T149" s="342"/>
      <c r="U149" s="340">
        <f t="shared" si="34"/>
        <v>6.3245000000000005</v>
      </c>
      <c r="V149" s="340"/>
      <c r="W149" s="342"/>
      <c r="X149" s="297">
        <f t="shared" si="30"/>
        <v>7.5389999999999997</v>
      </c>
      <c r="Y149" s="147"/>
      <c r="Z149" s="342"/>
      <c r="AA149" s="340">
        <f t="shared" si="35"/>
        <v>9.2955000000000005</v>
      </c>
      <c r="AB149" s="147"/>
      <c r="AC149" s="342"/>
      <c r="AD149" s="297">
        <f t="shared" si="31"/>
        <v>11.052</v>
      </c>
      <c r="AE149" s="147"/>
      <c r="AG149" s="296">
        <v>40371</v>
      </c>
      <c r="AH149" s="297"/>
      <c r="AI149" s="297"/>
      <c r="AJ149" s="298"/>
      <c r="AK149" s="297">
        <f>'Debt M &amp; YTM'!F140</f>
        <v>8.66</v>
      </c>
      <c r="AL149" s="297">
        <f>'Debt M &amp; YTM'!G140</f>
        <v>4.47</v>
      </c>
      <c r="AM149" s="298"/>
      <c r="AN149" s="297">
        <f>'Debt M &amp; YTM'!I140</f>
        <v>14.72</v>
      </c>
      <c r="AO149" s="297">
        <f>'Debt M &amp; YTM'!J140</f>
        <v>5.1100000000000003</v>
      </c>
      <c r="AP149" s="299"/>
      <c r="AQ149" s="297"/>
      <c r="AR149" s="297">
        <f>'Debt M &amp; YTM'!M140</f>
        <v>7.9950000000000001</v>
      </c>
      <c r="AS149" s="298"/>
      <c r="AT149" s="300"/>
      <c r="AU149" s="297">
        <f>'Debt M &amp; YTM'!N140</f>
        <v>10.319000000000001</v>
      </c>
      <c r="AV149" s="298"/>
    </row>
    <row r="150" spans="1:48">
      <c r="A150" s="4">
        <v>41131</v>
      </c>
      <c r="B150" s="4">
        <f>'Bloom Yields live'!F147</f>
        <v>41131</v>
      </c>
      <c r="C150" s="147">
        <f>'Bloom Yields live'!G147</f>
        <v>1.3839999999999999</v>
      </c>
      <c r="D150" s="147"/>
      <c r="E150" s="106"/>
      <c r="F150" s="147">
        <f>'Bloom Yields live'!AR147</f>
        <v>2.57</v>
      </c>
      <c r="G150" s="147"/>
      <c r="H150" s="108"/>
      <c r="I150" s="340">
        <f t="shared" si="32"/>
        <v>3.0049999999999999</v>
      </c>
      <c r="J150" s="147"/>
      <c r="K150" s="342"/>
      <c r="L150" s="297">
        <f t="shared" si="28"/>
        <v>3.44</v>
      </c>
      <c r="M150" s="147"/>
      <c r="N150" s="342"/>
      <c r="O150" s="340">
        <f t="shared" si="33"/>
        <v>4.165</v>
      </c>
      <c r="P150" s="340"/>
      <c r="Q150" s="342"/>
      <c r="R150" s="147">
        <f t="shared" si="29"/>
        <v>4.8899999999999997</v>
      </c>
      <c r="S150" s="147"/>
      <c r="T150" s="342"/>
      <c r="U150" s="340">
        <f t="shared" si="34"/>
        <v>6.0589999999999993</v>
      </c>
      <c r="V150" s="340"/>
      <c r="W150" s="342"/>
      <c r="X150" s="297">
        <f t="shared" si="30"/>
        <v>7.2279999999999998</v>
      </c>
      <c r="Y150" s="147"/>
      <c r="Z150" s="342"/>
      <c r="AA150" s="340">
        <f t="shared" si="35"/>
        <v>8.8620000000000001</v>
      </c>
      <c r="AB150" s="147"/>
      <c r="AC150" s="342"/>
      <c r="AD150" s="297">
        <f t="shared" si="31"/>
        <v>10.496</v>
      </c>
      <c r="AE150" s="147"/>
      <c r="AG150" s="296">
        <v>40372</v>
      </c>
      <c r="AH150" s="297"/>
      <c r="AI150" s="297"/>
      <c r="AJ150" s="298"/>
      <c r="AK150" s="297">
        <f>'Debt M &amp; YTM'!F141</f>
        <v>8.66</v>
      </c>
      <c r="AL150" s="297">
        <f>'Debt M &amp; YTM'!G141</f>
        <v>4.5</v>
      </c>
      <c r="AM150" s="298"/>
      <c r="AN150" s="297">
        <f>'Debt M &amp; YTM'!I141</f>
        <v>14.72</v>
      </c>
      <c r="AO150" s="297">
        <f>'Debt M &amp; YTM'!J141</f>
        <v>5.14</v>
      </c>
      <c r="AP150" s="299"/>
      <c r="AQ150" s="297"/>
      <c r="AR150" s="297">
        <f>'Debt M &amp; YTM'!M141</f>
        <v>7.9480000000000004</v>
      </c>
      <c r="AS150" s="298"/>
      <c r="AT150" s="300"/>
      <c r="AU150" s="297">
        <f>'Debt M &amp; YTM'!N141</f>
        <v>10.260999999999999</v>
      </c>
      <c r="AV150" s="298"/>
    </row>
    <row r="151" spans="1:48">
      <c r="A151" s="4">
        <v>41138</v>
      </c>
      <c r="B151" s="4">
        <f>'Bloom Yields live'!F148</f>
        <v>41138</v>
      </c>
      <c r="C151" s="147">
        <f>'Bloom Yields live'!G148</f>
        <v>1.494</v>
      </c>
      <c r="D151" s="147"/>
      <c r="E151" s="106"/>
      <c r="F151" s="147">
        <f>'Bloom Yields live'!AR148</f>
        <v>2.6391999999999998</v>
      </c>
      <c r="G151" s="147"/>
      <c r="H151" s="108"/>
      <c r="I151" s="340">
        <f t="shared" si="32"/>
        <v>3.0446</v>
      </c>
      <c r="J151" s="147"/>
      <c r="K151" s="342"/>
      <c r="L151" s="297">
        <f t="shared" si="28"/>
        <v>3.45</v>
      </c>
      <c r="M151" s="147"/>
      <c r="N151" s="342"/>
      <c r="O151" s="340">
        <f t="shared" si="33"/>
        <v>4.17</v>
      </c>
      <c r="P151" s="340"/>
      <c r="Q151" s="342"/>
      <c r="R151" s="147">
        <f t="shared" si="29"/>
        <v>4.8899999999999997</v>
      </c>
      <c r="S151" s="147"/>
      <c r="T151" s="342"/>
      <c r="U151" s="340">
        <f t="shared" si="34"/>
        <v>6.02</v>
      </c>
      <c r="V151" s="340"/>
      <c r="W151" s="342"/>
      <c r="X151" s="297">
        <f t="shared" si="30"/>
        <v>7.15</v>
      </c>
      <c r="Y151" s="147"/>
      <c r="Z151" s="342"/>
      <c r="AA151" s="340">
        <f t="shared" si="35"/>
        <v>8.8285</v>
      </c>
      <c r="AB151" s="147"/>
      <c r="AC151" s="342"/>
      <c r="AD151" s="297">
        <f t="shared" si="31"/>
        <v>10.507</v>
      </c>
      <c r="AE151" s="147"/>
      <c r="AG151" s="296">
        <v>40373</v>
      </c>
      <c r="AH151" s="297"/>
      <c r="AI151" s="297"/>
      <c r="AJ151" s="298"/>
      <c r="AK151" s="297">
        <f>'Debt M &amp; YTM'!F142</f>
        <v>8.65</v>
      </c>
      <c r="AL151" s="297">
        <f>'Debt M &amp; YTM'!G142</f>
        <v>4.51</v>
      </c>
      <c r="AM151" s="298"/>
      <c r="AN151" s="297">
        <f>'Debt M &amp; YTM'!I142</f>
        <v>14.71</v>
      </c>
      <c r="AO151" s="297">
        <f>'Debt M &amp; YTM'!J142</f>
        <v>5.15</v>
      </c>
      <c r="AP151" s="299"/>
      <c r="AQ151" s="297"/>
      <c r="AR151" s="297">
        <f>'Debt M &amp; YTM'!M142</f>
        <v>7.86</v>
      </c>
      <c r="AS151" s="298"/>
      <c r="AT151" s="300"/>
      <c r="AU151" s="297">
        <f>'Debt M &amp; YTM'!N142</f>
        <v>10.06</v>
      </c>
      <c r="AV151" s="298"/>
    </row>
    <row r="152" spans="1:48">
      <c r="A152" s="4">
        <v>41145</v>
      </c>
      <c r="B152" s="4">
        <f>'Bloom Yields live'!F149</f>
        <v>41145</v>
      </c>
      <c r="C152" s="147">
        <f>'Bloom Yields live'!G149</f>
        <v>1.353</v>
      </c>
      <c r="D152" s="147"/>
      <c r="E152" s="106"/>
      <c r="F152" s="147">
        <f>'Bloom Yields live'!AR149</f>
        <v>2.5179999999999998</v>
      </c>
      <c r="G152" s="147"/>
      <c r="H152" s="108"/>
      <c r="I152" s="340">
        <f t="shared" si="32"/>
        <v>2.9340000000000002</v>
      </c>
      <c r="J152" s="147"/>
      <c r="K152" s="342"/>
      <c r="L152" s="297">
        <f t="shared" si="28"/>
        <v>3.35</v>
      </c>
      <c r="M152" s="147"/>
      <c r="N152" s="342"/>
      <c r="O152" s="340">
        <f t="shared" si="33"/>
        <v>4.085</v>
      </c>
      <c r="P152" s="340"/>
      <c r="Q152" s="342"/>
      <c r="R152" s="147">
        <f t="shared" si="29"/>
        <v>4.82</v>
      </c>
      <c r="S152" s="147"/>
      <c r="T152" s="342"/>
      <c r="U152" s="340">
        <f t="shared" si="34"/>
        <v>6.0024999999999995</v>
      </c>
      <c r="V152" s="340"/>
      <c r="W152" s="342"/>
      <c r="X152" s="297">
        <f t="shared" si="30"/>
        <v>7.1849999999999996</v>
      </c>
      <c r="Y152" s="147"/>
      <c r="Z152" s="342"/>
      <c r="AA152" s="340">
        <f t="shared" si="35"/>
        <v>8.7889999999999997</v>
      </c>
      <c r="AB152" s="147"/>
      <c r="AC152" s="342"/>
      <c r="AD152" s="297">
        <f t="shared" si="31"/>
        <v>10.393000000000001</v>
      </c>
      <c r="AE152" s="147"/>
      <c r="AG152" s="296">
        <v>40374</v>
      </c>
      <c r="AH152" s="297"/>
      <c r="AI152" s="297"/>
      <c r="AJ152" s="298"/>
      <c r="AK152" s="297">
        <f>'Debt M &amp; YTM'!F143</f>
        <v>8.65</v>
      </c>
      <c r="AL152" s="297">
        <f>'Debt M &amp; YTM'!G143</f>
        <v>4.5</v>
      </c>
      <c r="AM152" s="298"/>
      <c r="AN152" s="297">
        <f>'Debt M &amp; YTM'!I143</f>
        <v>14.71</v>
      </c>
      <c r="AO152" s="297">
        <f>'Debt M &amp; YTM'!J143</f>
        <v>5.14</v>
      </c>
      <c r="AP152" s="299"/>
      <c r="AQ152" s="297"/>
      <c r="AR152" s="297">
        <f>'Debt M &amp; YTM'!M143</f>
        <v>7.8380000000000001</v>
      </c>
      <c r="AS152" s="298"/>
      <c r="AT152" s="300"/>
      <c r="AU152" s="297">
        <f>'Debt M &amp; YTM'!N143</f>
        <v>10.066000000000001</v>
      </c>
      <c r="AV152" s="298"/>
    </row>
    <row r="153" spans="1:48">
      <c r="A153" s="4">
        <v>41152</v>
      </c>
      <c r="B153" s="4">
        <f>'Bloom Yields live'!F150</f>
        <v>41152</v>
      </c>
      <c r="C153" s="147">
        <f>'Bloom Yields live'!G150</f>
        <v>1.333</v>
      </c>
      <c r="D153" s="147"/>
      <c r="E153" s="106"/>
      <c r="F153" s="147">
        <f>'Bloom Yields live'!AR150</f>
        <v>2.5095000000000001</v>
      </c>
      <c r="G153" s="147"/>
      <c r="H153" s="108"/>
      <c r="I153" s="340">
        <f t="shared" si="32"/>
        <v>2.9497499999999999</v>
      </c>
      <c r="J153" s="147"/>
      <c r="K153" s="342"/>
      <c r="L153" s="297">
        <f t="shared" si="28"/>
        <v>3.39</v>
      </c>
      <c r="M153" s="147"/>
      <c r="N153" s="342"/>
      <c r="O153" s="340">
        <f t="shared" si="33"/>
        <v>4.12</v>
      </c>
      <c r="P153" s="340"/>
      <c r="Q153" s="342"/>
      <c r="R153" s="147">
        <f t="shared" si="29"/>
        <v>4.8499999999999996</v>
      </c>
      <c r="S153" s="147"/>
      <c r="T153" s="342"/>
      <c r="U153" s="340">
        <f t="shared" si="34"/>
        <v>5.9734999999999996</v>
      </c>
      <c r="V153" s="340"/>
      <c r="W153" s="342"/>
      <c r="X153" s="297">
        <f t="shared" si="30"/>
        <v>7.0970000000000004</v>
      </c>
      <c r="Y153" s="147"/>
      <c r="Z153" s="342"/>
      <c r="AA153" s="340">
        <f t="shared" si="35"/>
        <v>8.6940000000000008</v>
      </c>
      <c r="AB153" s="147"/>
      <c r="AC153" s="342"/>
      <c r="AD153" s="297">
        <f t="shared" si="31"/>
        <v>10.291</v>
      </c>
      <c r="AE153" s="147"/>
      <c r="AG153" s="296">
        <v>40375</v>
      </c>
      <c r="AH153" s="297"/>
      <c r="AI153" s="297"/>
      <c r="AJ153" s="298"/>
      <c r="AK153" s="297">
        <f>'Debt M &amp; YTM'!F144</f>
        <v>8.65</v>
      </c>
      <c r="AL153" s="297">
        <f>'Debt M &amp; YTM'!G144</f>
        <v>4.47</v>
      </c>
      <c r="AM153" s="298"/>
      <c r="AN153" s="297">
        <f>'Debt M &amp; YTM'!I144</f>
        <v>14.71</v>
      </c>
      <c r="AO153" s="297">
        <f>'Debt M &amp; YTM'!J144</f>
        <v>5.12</v>
      </c>
      <c r="AP153" s="299"/>
      <c r="AQ153" s="297"/>
      <c r="AR153" s="297">
        <f>'Debt M &amp; YTM'!M144</f>
        <v>7.827</v>
      </c>
      <c r="AS153" s="298"/>
      <c r="AT153" s="300"/>
      <c r="AU153" s="297">
        <f>'Debt M &amp; YTM'!N144</f>
        <v>10.037000000000001</v>
      </c>
      <c r="AV153" s="298"/>
    </row>
    <row r="154" spans="1:48">
      <c r="A154" s="4">
        <v>41159</v>
      </c>
      <c r="B154" s="4">
        <f>'Bloom Yields live'!F151</f>
        <v>41159</v>
      </c>
      <c r="C154" s="147">
        <f>'Bloom Yields live'!G151</f>
        <v>1.518</v>
      </c>
      <c r="D154" s="147"/>
      <c r="E154" s="106"/>
      <c r="F154" s="147">
        <f>'Bloom Yields live'!AR151</f>
        <v>2.6865999999999999</v>
      </c>
      <c r="G154" s="147"/>
      <c r="H154" s="108"/>
      <c r="I154" s="340">
        <f t="shared" si="32"/>
        <v>3.0483000000000002</v>
      </c>
      <c r="J154" s="147"/>
      <c r="K154" s="342"/>
      <c r="L154" s="297">
        <f t="shared" si="28"/>
        <v>3.41</v>
      </c>
      <c r="M154" s="147"/>
      <c r="N154" s="342"/>
      <c r="O154" s="340">
        <f t="shared" si="33"/>
        <v>4.1099999999999994</v>
      </c>
      <c r="P154" s="340"/>
      <c r="Q154" s="342"/>
      <c r="R154" s="147">
        <f t="shared" si="29"/>
        <v>4.8099999999999996</v>
      </c>
      <c r="S154" s="147"/>
      <c r="T154" s="342"/>
      <c r="U154" s="340">
        <f t="shared" si="34"/>
        <v>5.7614999999999998</v>
      </c>
      <c r="V154" s="340"/>
      <c r="W154" s="342"/>
      <c r="X154" s="297">
        <f t="shared" si="30"/>
        <v>6.7130000000000001</v>
      </c>
      <c r="Y154" s="147"/>
      <c r="Z154" s="342"/>
      <c r="AA154" s="340">
        <f t="shared" si="35"/>
        <v>8.2469999999999999</v>
      </c>
      <c r="AB154" s="147"/>
      <c r="AC154" s="342"/>
      <c r="AD154" s="297">
        <f t="shared" si="31"/>
        <v>9.7810000000000006</v>
      </c>
      <c r="AE154" s="147"/>
      <c r="AG154" s="296">
        <v>40378</v>
      </c>
      <c r="AH154" s="297"/>
      <c r="AI154" s="297"/>
      <c r="AJ154" s="298"/>
      <c r="AK154" s="297">
        <f>'Debt M &amp; YTM'!F145</f>
        <v>8.64</v>
      </c>
      <c r="AL154" s="297">
        <f>'Debt M &amp; YTM'!G145</f>
        <v>4.51</v>
      </c>
      <c r="AM154" s="298"/>
      <c r="AN154" s="297">
        <f>'Debt M &amp; YTM'!I145</f>
        <v>14.7</v>
      </c>
      <c r="AO154" s="297">
        <f>'Debt M &amp; YTM'!J145</f>
        <v>5.15</v>
      </c>
      <c r="AP154" s="299"/>
      <c r="AQ154" s="297"/>
      <c r="AR154" s="297">
        <f>'Debt M &amp; YTM'!M145</f>
        <v>7.8550000000000004</v>
      </c>
      <c r="AS154" s="298"/>
      <c r="AT154" s="300"/>
      <c r="AU154" s="297">
        <f>'Debt M &amp; YTM'!N145</f>
        <v>10.074999999999999</v>
      </c>
      <c r="AV154" s="298"/>
    </row>
    <row r="155" spans="1:48">
      <c r="A155" s="4">
        <v>41166</v>
      </c>
      <c r="B155" s="4">
        <f>'Bloom Yields live'!F152</f>
        <v>41166</v>
      </c>
      <c r="C155" s="147">
        <f>'Bloom Yields live'!G152</f>
        <v>1.7050000000000001</v>
      </c>
      <c r="D155" s="147"/>
      <c r="E155" s="106"/>
      <c r="F155" s="147">
        <f>'Bloom Yields live'!AR152</f>
        <v>2.8029000000000002</v>
      </c>
      <c r="G155" s="147"/>
      <c r="H155" s="108"/>
      <c r="I155" s="340">
        <f t="shared" si="32"/>
        <v>3.15645</v>
      </c>
      <c r="J155" s="147"/>
      <c r="K155" s="342"/>
      <c r="L155" s="297">
        <f t="shared" si="28"/>
        <v>3.51</v>
      </c>
      <c r="M155" s="147"/>
      <c r="N155" s="342"/>
      <c r="O155" s="340">
        <f t="shared" si="33"/>
        <v>4.17</v>
      </c>
      <c r="P155" s="340"/>
      <c r="Q155" s="342"/>
      <c r="R155" s="147">
        <f t="shared" si="29"/>
        <v>4.83</v>
      </c>
      <c r="S155" s="147"/>
      <c r="T155" s="342"/>
      <c r="U155" s="340">
        <f t="shared" si="34"/>
        <v>5.6400000000000006</v>
      </c>
      <c r="V155" s="340"/>
      <c r="W155" s="342"/>
      <c r="X155" s="297">
        <f t="shared" si="30"/>
        <v>6.45</v>
      </c>
      <c r="Y155" s="147"/>
      <c r="Z155" s="342"/>
      <c r="AA155" s="340">
        <f t="shared" si="35"/>
        <v>7.9190000000000005</v>
      </c>
      <c r="AB155" s="147"/>
      <c r="AC155" s="342"/>
      <c r="AD155" s="297">
        <f t="shared" si="31"/>
        <v>9.3879999999999999</v>
      </c>
      <c r="AE155" s="147"/>
      <c r="AG155" s="296">
        <v>40379</v>
      </c>
      <c r="AH155" s="297"/>
      <c r="AI155" s="297"/>
      <c r="AJ155" s="298"/>
      <c r="AK155" s="297">
        <f>'Debt M &amp; YTM'!F146</f>
        <v>8.64</v>
      </c>
      <c r="AL155" s="297">
        <f>'Debt M &amp; YTM'!G146</f>
        <v>4.49</v>
      </c>
      <c r="AM155" s="298"/>
      <c r="AN155" s="297">
        <f>'Debt M &amp; YTM'!I146</f>
        <v>14.7</v>
      </c>
      <c r="AO155" s="297">
        <f>'Debt M &amp; YTM'!J146</f>
        <v>5.13</v>
      </c>
      <c r="AP155" s="299"/>
      <c r="AQ155" s="297"/>
      <c r="AR155" s="297">
        <f>'Debt M &amp; YTM'!M146</f>
        <v>7.8449999999999998</v>
      </c>
      <c r="AS155" s="298"/>
      <c r="AT155" s="300"/>
      <c r="AU155" s="297">
        <f>'Debt M &amp; YTM'!N146</f>
        <v>9.9930000000000003</v>
      </c>
      <c r="AV155" s="298"/>
    </row>
    <row r="156" spans="1:48">
      <c r="A156" s="4">
        <v>41173</v>
      </c>
      <c r="B156" s="4">
        <f>'Bloom Yields live'!F153</f>
        <v>41173</v>
      </c>
      <c r="C156" s="147">
        <f>'Bloom Yields live'!G153</f>
        <v>1.5960000000000001</v>
      </c>
      <c r="D156" s="147"/>
      <c r="E156" s="106"/>
      <c r="F156" s="147">
        <f>'Bloom Yields live'!AR153</f>
        <v>2.7309999999999999</v>
      </c>
      <c r="G156" s="147"/>
      <c r="H156" s="108"/>
      <c r="I156" s="340">
        <f t="shared" si="32"/>
        <v>3.0854999999999997</v>
      </c>
      <c r="J156" s="147"/>
      <c r="K156" s="342"/>
      <c r="L156" s="297">
        <f t="shared" si="28"/>
        <v>3.44</v>
      </c>
      <c r="M156" s="147"/>
      <c r="N156" s="342"/>
      <c r="O156" s="340">
        <f t="shared" si="33"/>
        <v>4.1049999999999995</v>
      </c>
      <c r="P156" s="340"/>
      <c r="Q156" s="342"/>
      <c r="R156" s="147">
        <f t="shared" si="29"/>
        <v>4.7699999999999996</v>
      </c>
      <c r="S156" s="147"/>
      <c r="T156" s="342"/>
      <c r="U156" s="340">
        <f t="shared" si="34"/>
        <v>5.6099999999999994</v>
      </c>
      <c r="V156" s="340"/>
      <c r="W156" s="342"/>
      <c r="X156" s="297">
        <f t="shared" si="30"/>
        <v>6.45</v>
      </c>
      <c r="Y156" s="147"/>
      <c r="Z156" s="342"/>
      <c r="AA156" s="340">
        <f t="shared" si="35"/>
        <v>7.9580000000000002</v>
      </c>
      <c r="AB156" s="147"/>
      <c r="AC156" s="342"/>
      <c r="AD156" s="297">
        <f t="shared" si="31"/>
        <v>9.4659999999999993</v>
      </c>
      <c r="AE156" s="147"/>
      <c r="AG156" s="296">
        <v>40380</v>
      </c>
      <c r="AH156" s="297"/>
      <c r="AI156" s="297"/>
      <c r="AJ156" s="298"/>
      <c r="AK156" s="297">
        <f>'Debt M &amp; YTM'!F147</f>
        <v>8.64</v>
      </c>
      <c r="AL156" s="297">
        <f>'Debt M &amp; YTM'!G147</f>
        <v>4.46</v>
      </c>
      <c r="AM156" s="298"/>
      <c r="AN156" s="297">
        <f>'Debt M &amp; YTM'!I147</f>
        <v>14.69</v>
      </c>
      <c r="AO156" s="297">
        <f>'Debt M &amp; YTM'!J147</f>
        <v>5.1100000000000003</v>
      </c>
      <c r="AP156" s="299"/>
      <c r="AQ156" s="297"/>
      <c r="AR156" s="297">
        <f>'Debt M &amp; YTM'!M147</f>
        <v>7.7770000000000001</v>
      </c>
      <c r="AS156" s="298"/>
      <c r="AT156" s="300"/>
      <c r="AU156" s="297">
        <f>'Debt M &amp; YTM'!N147</f>
        <v>9.93</v>
      </c>
      <c r="AV156" s="298"/>
    </row>
    <row r="157" spans="1:48">
      <c r="A157" s="4">
        <v>41180</v>
      </c>
      <c r="B157" s="4">
        <f>'Bloom Yields live'!F154</f>
        <v>41180</v>
      </c>
      <c r="C157" s="147">
        <f>'Bloom Yields live'!G154</f>
        <v>1.4410000000000001</v>
      </c>
      <c r="D157" s="147"/>
      <c r="E157" s="106"/>
      <c r="F157" s="147">
        <f>'Bloom Yields live'!AR154</f>
        <v>2.6414</v>
      </c>
      <c r="G157" s="147"/>
      <c r="H157" s="108"/>
      <c r="I157" s="340">
        <f t="shared" si="32"/>
        <v>3.0057</v>
      </c>
      <c r="J157" s="147"/>
      <c r="K157" s="342"/>
      <c r="L157" s="297">
        <f t="shared" si="28"/>
        <v>3.37</v>
      </c>
      <c r="M157" s="147"/>
      <c r="N157" s="342"/>
      <c r="O157" s="340">
        <f t="shared" si="33"/>
        <v>4.04</v>
      </c>
      <c r="P157" s="340"/>
      <c r="Q157" s="342"/>
      <c r="R157" s="147">
        <f t="shared" si="29"/>
        <v>4.71</v>
      </c>
      <c r="S157" s="147"/>
      <c r="T157" s="342"/>
      <c r="U157" s="340">
        <f t="shared" si="34"/>
        <v>5.6694999999999993</v>
      </c>
      <c r="V157" s="340"/>
      <c r="W157" s="342"/>
      <c r="X157" s="297">
        <f t="shared" si="30"/>
        <v>6.6289999999999996</v>
      </c>
      <c r="Y157" s="147"/>
      <c r="Z157" s="342"/>
      <c r="AA157" s="340">
        <f t="shared" si="35"/>
        <v>8.1624999999999996</v>
      </c>
      <c r="AB157" s="147"/>
      <c r="AC157" s="342"/>
      <c r="AD157" s="297">
        <f t="shared" si="31"/>
        <v>9.6959999999999997</v>
      </c>
      <c r="AE157" s="147"/>
      <c r="AG157" s="296">
        <v>40381</v>
      </c>
      <c r="AH157" s="297"/>
      <c r="AI157" s="297"/>
      <c r="AJ157" s="298"/>
      <c r="AK157" s="297">
        <f>'Debt M &amp; YTM'!F148</f>
        <v>8.6300000000000008</v>
      </c>
      <c r="AL157" s="297">
        <f>'Debt M &amp; YTM'!G148</f>
        <v>4.46</v>
      </c>
      <c r="AM157" s="298"/>
      <c r="AN157" s="297">
        <f>'Debt M &amp; YTM'!I148</f>
        <v>14.69</v>
      </c>
      <c r="AO157" s="297">
        <f>'Debt M &amp; YTM'!J148</f>
        <v>5.1100000000000003</v>
      </c>
      <c r="AP157" s="299"/>
      <c r="AQ157" s="297"/>
      <c r="AR157" s="297">
        <f>'Debt M &amp; YTM'!M148</f>
        <v>7.7069999999999999</v>
      </c>
      <c r="AS157" s="298"/>
      <c r="AT157" s="300"/>
      <c r="AU157" s="297">
        <f>'Debt M &amp; YTM'!N148</f>
        <v>9.8350000000000009</v>
      </c>
      <c r="AV157" s="298"/>
    </row>
    <row r="158" spans="1:48">
      <c r="A158" s="4">
        <v>41187</v>
      </c>
      <c r="B158" s="4">
        <f>'Bloom Yields live'!F155</f>
        <v>41187</v>
      </c>
      <c r="C158" s="147">
        <f>'Bloom Yields live'!G155</f>
        <v>1.52</v>
      </c>
      <c r="D158" s="147"/>
      <c r="E158" s="106"/>
      <c r="F158" s="147">
        <f>'Bloom Yields live'!AR155</f>
        <v>2.6997999999999998</v>
      </c>
      <c r="G158" s="147"/>
      <c r="H158" s="108"/>
      <c r="I158" s="340">
        <f t="shared" si="32"/>
        <v>3.0648999999999997</v>
      </c>
      <c r="J158" s="147"/>
      <c r="K158" s="342"/>
      <c r="L158" s="297">
        <f t="shared" si="28"/>
        <v>3.43</v>
      </c>
      <c r="M158" s="147"/>
      <c r="N158" s="342"/>
      <c r="O158" s="340">
        <f t="shared" si="33"/>
        <v>4.0549999999999997</v>
      </c>
      <c r="P158" s="340"/>
      <c r="Q158" s="342"/>
      <c r="R158" s="147">
        <f t="shared" si="29"/>
        <v>4.68</v>
      </c>
      <c r="S158" s="147"/>
      <c r="T158" s="342"/>
      <c r="U158" s="340">
        <f t="shared" si="34"/>
        <v>5.5344999999999995</v>
      </c>
      <c r="V158" s="340"/>
      <c r="W158" s="342"/>
      <c r="X158" s="297">
        <f t="shared" si="30"/>
        <v>6.3890000000000002</v>
      </c>
      <c r="Y158" s="147"/>
      <c r="Z158" s="342"/>
      <c r="AA158" s="340">
        <f t="shared" si="35"/>
        <v>7.8224999999999998</v>
      </c>
      <c r="AB158" s="147"/>
      <c r="AC158" s="342"/>
      <c r="AD158" s="297">
        <f t="shared" si="31"/>
        <v>9.2560000000000002</v>
      </c>
      <c r="AE158" s="147"/>
      <c r="AG158" s="296">
        <v>40382</v>
      </c>
      <c r="AH158" s="297"/>
      <c r="AI158" s="297"/>
      <c r="AJ158" s="298"/>
      <c r="AK158" s="297">
        <f>'Debt M &amp; YTM'!F149</f>
        <v>8.6300000000000008</v>
      </c>
      <c r="AL158" s="297">
        <f>'Debt M &amp; YTM'!G149</f>
        <v>4.47</v>
      </c>
      <c r="AM158" s="298"/>
      <c r="AN158" s="297">
        <f>'Debt M &amp; YTM'!I149</f>
        <v>14.69</v>
      </c>
      <c r="AO158" s="297">
        <f>'Debt M &amp; YTM'!J149</f>
        <v>5.1100000000000003</v>
      </c>
      <c r="AP158" s="299"/>
      <c r="AQ158" s="297"/>
      <c r="AR158" s="297">
        <f>'Debt M &amp; YTM'!M149</f>
        <v>7.6550000000000002</v>
      </c>
      <c r="AS158" s="298"/>
      <c r="AT158" s="300"/>
      <c r="AU158" s="297">
        <f>'Debt M &amp; YTM'!N149</f>
        <v>9.7569999999999997</v>
      </c>
      <c r="AV158" s="298"/>
    </row>
    <row r="159" spans="1:48">
      <c r="A159" s="4">
        <v>41194</v>
      </c>
      <c r="B159" s="4">
        <f>'Bloom Yields live'!F156</f>
        <v>41194</v>
      </c>
      <c r="C159" s="147">
        <f>'Bloom Yields live'!G156</f>
        <v>1.444</v>
      </c>
      <c r="D159" s="147"/>
      <c r="E159" s="106"/>
      <c r="F159" s="147">
        <f>'Bloom Yields live'!AR156</f>
        <v>2.6480000000000001</v>
      </c>
      <c r="G159" s="147"/>
      <c r="H159" s="108"/>
      <c r="I159" s="340">
        <f t="shared" si="32"/>
        <v>3.0140000000000002</v>
      </c>
      <c r="J159" s="147"/>
      <c r="K159" s="342"/>
      <c r="L159" s="297">
        <f t="shared" si="28"/>
        <v>3.38</v>
      </c>
      <c r="M159" s="147"/>
      <c r="N159" s="342"/>
      <c r="O159" s="340">
        <f t="shared" si="33"/>
        <v>3.9950000000000001</v>
      </c>
      <c r="P159" s="340"/>
      <c r="Q159" s="342"/>
      <c r="R159" s="147">
        <f t="shared" si="29"/>
        <v>4.6100000000000003</v>
      </c>
      <c r="S159" s="147"/>
      <c r="T159" s="342"/>
      <c r="U159" s="340">
        <f t="shared" si="34"/>
        <v>5.4850000000000003</v>
      </c>
      <c r="V159" s="340"/>
      <c r="W159" s="342"/>
      <c r="X159" s="297">
        <f t="shared" si="30"/>
        <v>6.36</v>
      </c>
      <c r="Y159" s="147"/>
      <c r="Z159" s="342"/>
      <c r="AA159" s="340">
        <f t="shared" si="35"/>
        <v>7.761000000000001</v>
      </c>
      <c r="AB159" s="147"/>
      <c r="AC159" s="342"/>
      <c r="AD159" s="297">
        <f t="shared" si="31"/>
        <v>9.1620000000000008</v>
      </c>
      <c r="AE159" s="147"/>
      <c r="AG159" s="296">
        <v>40385</v>
      </c>
      <c r="AH159" s="297"/>
      <c r="AI159" s="297"/>
      <c r="AJ159" s="298"/>
      <c r="AK159" s="297">
        <f>'Debt M &amp; YTM'!F150</f>
        <v>8.6199999999999992</v>
      </c>
      <c r="AL159" s="297">
        <f>'Debt M &amp; YTM'!G150</f>
        <v>4.5</v>
      </c>
      <c r="AM159" s="298"/>
      <c r="AN159" s="297">
        <f>'Debt M &amp; YTM'!I150</f>
        <v>14.68</v>
      </c>
      <c r="AO159" s="297">
        <f>'Debt M &amp; YTM'!J150</f>
        <v>5.14</v>
      </c>
      <c r="AP159" s="299"/>
      <c r="AQ159" s="297"/>
      <c r="AR159" s="297">
        <f>'Debt M &amp; YTM'!M150</f>
        <v>7.6239999999999997</v>
      </c>
      <c r="AS159" s="298"/>
      <c r="AT159" s="300"/>
      <c r="AU159" s="297">
        <f>'Debt M &amp; YTM'!N150</f>
        <v>9.6890000000000001</v>
      </c>
      <c r="AV159" s="298"/>
    </row>
    <row r="160" spans="1:48">
      <c r="A160" s="4">
        <v>41201</v>
      </c>
      <c r="B160" s="4">
        <f>'Bloom Yields live'!F157</f>
        <v>41201</v>
      </c>
      <c r="C160" s="147">
        <f>'Bloom Yields live'!G157</f>
        <v>1.593</v>
      </c>
      <c r="D160" s="147"/>
      <c r="E160" s="106"/>
      <c r="F160" s="147">
        <f>'Bloom Yields live'!AR157</f>
        <v>2.7294</v>
      </c>
      <c r="G160" s="147"/>
      <c r="H160" s="108"/>
      <c r="I160" s="340">
        <f t="shared" si="32"/>
        <v>3.0446999999999997</v>
      </c>
      <c r="J160" s="147"/>
      <c r="K160" s="342"/>
      <c r="L160" s="297">
        <f t="shared" si="28"/>
        <v>3.36</v>
      </c>
      <c r="M160" s="147"/>
      <c r="N160" s="342"/>
      <c r="O160" s="340">
        <f t="shared" si="33"/>
        <v>3.9799999999999995</v>
      </c>
      <c r="P160" s="340"/>
      <c r="Q160" s="342"/>
      <c r="R160" s="147">
        <f t="shared" si="29"/>
        <v>4.5999999999999996</v>
      </c>
      <c r="S160" s="147"/>
      <c r="T160" s="342"/>
      <c r="U160" s="340">
        <f t="shared" si="34"/>
        <v>5.33</v>
      </c>
      <c r="V160" s="340"/>
      <c r="W160" s="342"/>
      <c r="X160" s="297">
        <f t="shared" si="30"/>
        <v>6.06</v>
      </c>
      <c r="Y160" s="147"/>
      <c r="Z160" s="342"/>
      <c r="AA160" s="340">
        <f t="shared" si="35"/>
        <v>7.3475000000000001</v>
      </c>
      <c r="AB160" s="147"/>
      <c r="AC160" s="342"/>
      <c r="AD160" s="297">
        <f t="shared" si="31"/>
        <v>8.6349999999999998</v>
      </c>
      <c r="AE160" s="147"/>
      <c r="AG160" s="296">
        <v>40386</v>
      </c>
      <c r="AH160" s="297"/>
      <c r="AI160" s="297"/>
      <c r="AJ160" s="298"/>
      <c r="AK160" s="297">
        <f>'Debt M &amp; YTM'!F151</f>
        <v>8.6199999999999992</v>
      </c>
      <c r="AL160" s="297">
        <f>'Debt M &amp; YTM'!G151</f>
        <v>4.47</v>
      </c>
      <c r="AM160" s="298"/>
      <c r="AN160" s="297">
        <f>'Debt M &amp; YTM'!I151</f>
        <v>14.68</v>
      </c>
      <c r="AO160" s="297">
        <f>'Debt M &amp; YTM'!J151</f>
        <v>5.0999999999999996</v>
      </c>
      <c r="AP160" s="299"/>
      <c r="AQ160" s="297"/>
      <c r="AR160" s="297">
        <f>'Debt M &amp; YTM'!M151</f>
        <v>7.4820000000000002</v>
      </c>
      <c r="AS160" s="298"/>
      <c r="AT160" s="300"/>
      <c r="AU160" s="297">
        <f>'Debt M &amp; YTM'!N151</f>
        <v>9.5540000000000003</v>
      </c>
      <c r="AV160" s="298"/>
    </row>
    <row r="161" spans="1:48">
      <c r="A161" s="4">
        <v>41208</v>
      </c>
      <c r="B161" s="4">
        <f>'Bloom Yields live'!F158</f>
        <v>41208</v>
      </c>
      <c r="C161" s="147">
        <f>'Bloom Yields live'!G158</f>
        <v>1.536</v>
      </c>
      <c r="D161" s="147"/>
      <c r="E161" s="106"/>
      <c r="F161" s="147">
        <f>'Bloom Yields live'!AR158</f>
        <v>2.6733000000000002</v>
      </c>
      <c r="G161" s="147"/>
      <c r="H161" s="108"/>
      <c r="I161" s="340">
        <f t="shared" si="32"/>
        <v>3.0116500000000004</v>
      </c>
      <c r="J161" s="147"/>
      <c r="K161" s="342"/>
      <c r="L161" s="297">
        <f t="shared" si="28"/>
        <v>3.35</v>
      </c>
      <c r="M161" s="147"/>
      <c r="N161" s="342"/>
      <c r="O161" s="340">
        <f t="shared" si="33"/>
        <v>3.9699999999999998</v>
      </c>
      <c r="P161" s="340"/>
      <c r="Q161" s="342"/>
      <c r="R161" s="147">
        <f t="shared" si="29"/>
        <v>4.59</v>
      </c>
      <c r="S161" s="147"/>
      <c r="T161" s="342"/>
      <c r="U161" s="340">
        <f t="shared" si="34"/>
        <v>5.3955000000000002</v>
      </c>
      <c r="V161" s="340"/>
      <c r="W161" s="342"/>
      <c r="X161" s="297">
        <f t="shared" si="30"/>
        <v>6.2009999999999996</v>
      </c>
      <c r="Y161" s="147"/>
      <c r="Z161" s="342"/>
      <c r="AA161" s="340">
        <f t="shared" si="35"/>
        <v>7.4930000000000003</v>
      </c>
      <c r="AB161" s="147"/>
      <c r="AC161" s="342"/>
      <c r="AD161" s="297">
        <f t="shared" si="31"/>
        <v>8.7850000000000001</v>
      </c>
      <c r="AE161" s="147"/>
      <c r="AG161" s="296">
        <v>40387</v>
      </c>
      <c r="AH161" s="297"/>
      <c r="AI161" s="297"/>
      <c r="AJ161" s="298"/>
      <c r="AK161" s="297">
        <f>'Debt M &amp; YTM'!F152</f>
        <v>8.6199999999999992</v>
      </c>
      <c r="AL161" s="297">
        <f>'Debt M &amp; YTM'!G152</f>
        <v>4.4400000000000004</v>
      </c>
      <c r="AM161" s="298"/>
      <c r="AN161" s="297">
        <f>'Debt M &amp; YTM'!I152</f>
        <v>14.67</v>
      </c>
      <c r="AO161" s="297">
        <f>'Debt M &amp; YTM'!J152</f>
        <v>5.07</v>
      </c>
      <c r="AP161" s="299"/>
      <c r="AQ161" s="297"/>
      <c r="AR161" s="297">
        <f>'Debt M &amp; YTM'!M152</f>
        <v>7.4569999999999999</v>
      </c>
      <c r="AS161" s="298"/>
      <c r="AT161" s="300"/>
      <c r="AU161" s="297">
        <f>'Debt M &amp; YTM'!N152</f>
        <v>9.56</v>
      </c>
      <c r="AV161" s="298"/>
    </row>
    <row r="162" spans="1:48">
      <c r="A162" s="4">
        <v>41215</v>
      </c>
      <c r="B162" s="4">
        <f>'Bloom Yields live'!F159</f>
        <v>41215</v>
      </c>
      <c r="C162" s="147">
        <f>'Bloom Yields live'!G159</f>
        <v>1.4490000000000001</v>
      </c>
      <c r="D162" s="147"/>
      <c r="E162" s="106"/>
      <c r="F162" s="147">
        <f>'Bloom Yields live'!AR159</f>
        <v>2.5939000000000001</v>
      </c>
      <c r="G162" s="147"/>
      <c r="H162" s="108"/>
      <c r="I162" s="340">
        <f t="shared" si="32"/>
        <v>2.8969500000000004</v>
      </c>
      <c r="J162" s="147"/>
      <c r="K162" s="342"/>
      <c r="L162" s="297">
        <f t="shared" si="28"/>
        <v>3.2</v>
      </c>
      <c r="M162" s="147"/>
      <c r="N162" s="342"/>
      <c r="O162" s="340">
        <f t="shared" si="33"/>
        <v>3.8050000000000002</v>
      </c>
      <c r="P162" s="340"/>
      <c r="Q162" s="342"/>
      <c r="R162" s="147">
        <f t="shared" si="29"/>
        <v>4.41</v>
      </c>
      <c r="S162" s="147"/>
      <c r="T162" s="342"/>
      <c r="U162" s="340">
        <f t="shared" si="34"/>
        <v>5.274</v>
      </c>
      <c r="V162" s="340"/>
      <c r="W162" s="342"/>
      <c r="X162" s="297">
        <f t="shared" si="30"/>
        <v>6.1379999999999999</v>
      </c>
      <c r="Y162" s="147"/>
      <c r="Z162" s="342"/>
      <c r="AA162" s="340">
        <f t="shared" si="35"/>
        <v>7.4024999999999999</v>
      </c>
      <c r="AB162" s="147"/>
      <c r="AC162" s="342"/>
      <c r="AD162" s="297">
        <f t="shared" si="31"/>
        <v>8.6669999999999998</v>
      </c>
      <c r="AE162" s="147"/>
      <c r="AG162" s="296">
        <v>40388</v>
      </c>
      <c r="AH162" s="297"/>
      <c r="AI162" s="297"/>
      <c r="AJ162" s="298"/>
      <c r="AK162" s="297">
        <f>'Debt M &amp; YTM'!F153</f>
        <v>8.61</v>
      </c>
      <c r="AL162" s="297">
        <f>'Debt M &amp; YTM'!G153</f>
        <v>4.3899999999999997</v>
      </c>
      <c r="AM162" s="298"/>
      <c r="AN162" s="297">
        <f>'Debt M &amp; YTM'!I153</f>
        <v>14.67</v>
      </c>
      <c r="AO162" s="297">
        <f>'Debt M &amp; YTM'!J153</f>
        <v>5.03</v>
      </c>
      <c r="AP162" s="299"/>
      <c r="AQ162" s="297"/>
      <c r="AR162" s="297">
        <f>'Debt M &amp; YTM'!M153</f>
        <v>7.3789999999999996</v>
      </c>
      <c r="AS162" s="298"/>
      <c r="AT162" s="300"/>
      <c r="AU162" s="297">
        <f>'Debt M &amp; YTM'!N153</f>
        <v>9.5079999999999991</v>
      </c>
      <c r="AV162" s="298"/>
    </row>
    <row r="163" spans="1:48">
      <c r="A163" s="4">
        <v>41222</v>
      </c>
      <c r="B163" s="4">
        <f>'Bloom Yields live'!F160</f>
        <v>41222</v>
      </c>
      <c r="C163" s="147">
        <f>'Bloom Yields live'!G160</f>
        <v>1.347</v>
      </c>
      <c r="D163" s="147"/>
      <c r="E163" s="106"/>
      <c r="F163" s="147">
        <f>'Bloom Yields live'!AR160</f>
        <v>2.5044</v>
      </c>
      <c r="G163" s="147"/>
      <c r="H163" s="108"/>
      <c r="I163" s="340">
        <f t="shared" si="32"/>
        <v>2.8071999999999999</v>
      </c>
      <c r="J163" s="147"/>
      <c r="K163" s="342"/>
      <c r="L163" s="297">
        <f t="shared" si="28"/>
        <v>3.11</v>
      </c>
      <c r="M163" s="147"/>
      <c r="N163" s="342"/>
      <c r="O163" s="340">
        <f t="shared" si="33"/>
        <v>3.7299999999999995</v>
      </c>
      <c r="P163" s="340"/>
      <c r="Q163" s="342"/>
      <c r="R163" s="147">
        <f t="shared" si="29"/>
        <v>4.3499999999999996</v>
      </c>
      <c r="S163" s="147"/>
      <c r="T163" s="342"/>
      <c r="U163" s="340">
        <f t="shared" si="34"/>
        <v>5.1884999999999994</v>
      </c>
      <c r="V163" s="340"/>
      <c r="W163" s="342"/>
      <c r="X163" s="297">
        <f t="shared" si="30"/>
        <v>6.0270000000000001</v>
      </c>
      <c r="Y163" s="147"/>
      <c r="Z163" s="342"/>
      <c r="AA163" s="340">
        <f t="shared" si="35"/>
        <v>7.3109999999999999</v>
      </c>
      <c r="AB163" s="147"/>
      <c r="AC163" s="342"/>
      <c r="AD163" s="297">
        <f t="shared" si="31"/>
        <v>8.5950000000000006</v>
      </c>
      <c r="AE163" s="147"/>
      <c r="AG163" s="296">
        <v>40389</v>
      </c>
      <c r="AH163" s="297"/>
      <c r="AI163" s="297"/>
      <c r="AJ163" s="298"/>
      <c r="AK163" s="297">
        <f>'Debt M &amp; YTM'!F154</f>
        <v>8.61</v>
      </c>
      <c r="AL163" s="297">
        <f>'Debt M &amp; YTM'!G154</f>
        <v>4.34</v>
      </c>
      <c r="AM163" s="298"/>
      <c r="AN163" s="297">
        <f>'Debt M &amp; YTM'!I154</f>
        <v>14.67</v>
      </c>
      <c r="AO163" s="297">
        <f>'Debt M &amp; YTM'!J154</f>
        <v>4.9800000000000004</v>
      </c>
      <c r="AP163" s="299"/>
      <c r="AQ163" s="297"/>
      <c r="AR163" s="297">
        <f>'Debt M &amp; YTM'!M154</f>
        <v>7.335</v>
      </c>
      <c r="AS163" s="298"/>
      <c r="AT163" s="300"/>
      <c r="AU163" s="297">
        <f>'Debt M &amp; YTM'!N154</f>
        <v>9.4920000000000009</v>
      </c>
      <c r="AV163" s="298"/>
    </row>
    <row r="164" spans="1:48">
      <c r="A164" s="4">
        <v>41229</v>
      </c>
      <c r="B164" s="4">
        <f>'Bloom Yields live'!F161</f>
        <v>41229</v>
      </c>
      <c r="C164" s="147">
        <f>'Bloom Yields live'!G161</f>
        <v>1.33</v>
      </c>
      <c r="D164" s="147"/>
      <c r="E164" s="106"/>
      <c r="F164" s="147">
        <f>'Bloom Yields live'!AR161</f>
        <v>2.4420000000000002</v>
      </c>
      <c r="G164" s="147"/>
      <c r="H164" s="108"/>
      <c r="I164" s="340">
        <f t="shared" si="32"/>
        <v>2.7810000000000001</v>
      </c>
      <c r="J164" s="147"/>
      <c r="K164" s="342"/>
      <c r="L164" s="297">
        <f t="shared" si="28"/>
        <v>3.12</v>
      </c>
      <c r="M164" s="147"/>
      <c r="N164" s="342"/>
      <c r="O164" s="340">
        <f t="shared" si="33"/>
        <v>3.7450000000000001</v>
      </c>
      <c r="P164" s="340"/>
      <c r="Q164" s="342"/>
      <c r="R164" s="147">
        <f t="shared" si="29"/>
        <v>4.37</v>
      </c>
      <c r="S164" s="147"/>
      <c r="T164" s="342"/>
      <c r="U164" s="340">
        <f t="shared" si="34"/>
        <v>5.2080000000000002</v>
      </c>
      <c r="V164" s="340"/>
      <c r="W164" s="342"/>
      <c r="X164" s="297">
        <f t="shared" si="30"/>
        <v>6.0460000000000003</v>
      </c>
      <c r="Y164" s="147"/>
      <c r="Z164" s="342"/>
      <c r="AA164" s="340">
        <f t="shared" si="35"/>
        <v>7.3460000000000001</v>
      </c>
      <c r="AB164" s="147"/>
      <c r="AC164" s="342"/>
      <c r="AD164" s="297">
        <f t="shared" si="31"/>
        <v>8.6460000000000008</v>
      </c>
      <c r="AE164" s="147"/>
      <c r="AG164" s="296">
        <v>40390</v>
      </c>
      <c r="AH164" s="297"/>
      <c r="AI164" s="297"/>
      <c r="AJ164" s="298"/>
      <c r="AK164" s="297">
        <f>'Debt M &amp; YTM'!F155</f>
        <v>8.61</v>
      </c>
      <c r="AL164" s="297">
        <f>'Debt M &amp; YTM'!G155</f>
        <v>4.34</v>
      </c>
      <c r="AM164" s="298"/>
      <c r="AN164" s="297">
        <f>'Debt M &amp; YTM'!I155</f>
        <v>14.67</v>
      </c>
      <c r="AO164" s="297">
        <f>'Debt M &amp; YTM'!J155</f>
        <v>4.9800000000000004</v>
      </c>
      <c r="AP164" s="299"/>
      <c r="AQ164" s="297"/>
      <c r="AR164" s="297">
        <f>'Debt M &amp; YTM'!M155</f>
        <v>0</v>
      </c>
      <c r="AS164" s="298"/>
      <c r="AT164" s="300"/>
      <c r="AU164" s="297">
        <f>'Debt M &amp; YTM'!N155</f>
        <v>0</v>
      </c>
      <c r="AV164" s="298"/>
    </row>
    <row r="165" spans="1:48">
      <c r="A165" s="4">
        <v>41236</v>
      </c>
      <c r="B165" s="4">
        <f>'Bloom Yields live'!F162</f>
        <v>41236</v>
      </c>
      <c r="C165" s="147">
        <f>'Bloom Yields live'!G162</f>
        <v>1.4350000000000001</v>
      </c>
      <c r="D165" s="147"/>
      <c r="E165" s="106"/>
      <c r="F165" s="147">
        <f>'Bloom Yields live'!AR162</f>
        <v>2.5488</v>
      </c>
      <c r="G165" s="147"/>
      <c r="H165" s="108"/>
      <c r="I165" s="340">
        <f t="shared" si="32"/>
        <v>2.8693999999999997</v>
      </c>
      <c r="J165" s="147"/>
      <c r="K165" s="342"/>
      <c r="L165" s="297">
        <f t="shared" ref="L165:L182" si="36">VLOOKUP($A165,$AG$14:$AU$2324,L$2,FALSE)</f>
        <v>3.19</v>
      </c>
      <c r="M165" s="147"/>
      <c r="N165" s="342"/>
      <c r="O165" s="340">
        <f t="shared" si="33"/>
        <v>3.8049999999999997</v>
      </c>
      <c r="P165" s="340"/>
      <c r="Q165" s="342"/>
      <c r="R165" s="147">
        <f t="shared" ref="R165:R182" si="37">VLOOKUP($A165,$AG$14:$AU$2324,R$2,FALSE)</f>
        <v>4.42</v>
      </c>
      <c r="S165" s="147"/>
      <c r="T165" s="342"/>
      <c r="U165" s="340">
        <f t="shared" si="34"/>
        <v>5.1564999999999994</v>
      </c>
      <c r="V165" s="340"/>
      <c r="W165" s="342"/>
      <c r="X165" s="297">
        <f t="shared" ref="X165:X182" si="38">VLOOKUP($A165,$AG$14:$AU$2324,X$2,FALSE)</f>
        <v>5.8929999999999998</v>
      </c>
      <c r="Y165" s="147"/>
      <c r="Z165" s="342"/>
      <c r="AA165" s="340">
        <f t="shared" si="35"/>
        <v>7.1059999999999999</v>
      </c>
      <c r="AB165" s="147"/>
      <c r="AC165" s="342"/>
      <c r="AD165" s="297">
        <f t="shared" ref="AD165:AD182" si="39">VLOOKUP($A165,$AG$14:$AU$2324,AD$2,FALSE)</f>
        <v>8.3190000000000008</v>
      </c>
      <c r="AE165" s="147"/>
      <c r="AG165" s="296">
        <v>40392</v>
      </c>
      <c r="AH165" s="297"/>
      <c r="AI165" s="297"/>
      <c r="AJ165" s="298"/>
      <c r="AK165" s="297">
        <f>'Debt M &amp; YTM'!F156</f>
        <v>8.68</v>
      </c>
      <c r="AL165" s="297">
        <f>'Debt M &amp; YTM'!G156</f>
        <v>4.3</v>
      </c>
      <c r="AM165" s="298"/>
      <c r="AN165" s="297">
        <f>'Debt M &amp; YTM'!I156</f>
        <v>14.52</v>
      </c>
      <c r="AO165" s="297">
        <f>'Debt M &amp; YTM'!J156</f>
        <v>4.95</v>
      </c>
      <c r="AP165" s="299"/>
      <c r="AQ165" s="297"/>
      <c r="AR165" s="297">
        <f>'Debt M &amp; YTM'!M156</f>
        <v>7.3220000000000001</v>
      </c>
      <c r="AS165" s="298"/>
      <c r="AT165" s="300"/>
      <c r="AU165" s="297">
        <f>'Debt M &amp; YTM'!N156</f>
        <v>9.3170000000000002</v>
      </c>
      <c r="AV165" s="298"/>
    </row>
    <row r="166" spans="1:48">
      <c r="A166" s="4">
        <v>41243</v>
      </c>
      <c r="B166" s="4">
        <f>'Bloom Yields live'!F163</f>
        <v>41243</v>
      </c>
      <c r="C166" s="147">
        <f>'Bloom Yields live'!G163</f>
        <v>1.385</v>
      </c>
      <c r="D166" s="147"/>
      <c r="E166" s="106"/>
      <c r="F166" s="147">
        <f>'Bloom Yields live'!AR163</f>
        <v>2.4979</v>
      </c>
      <c r="G166" s="147"/>
      <c r="H166" s="108"/>
      <c r="I166" s="340">
        <f t="shared" si="32"/>
        <v>2.8039499999999999</v>
      </c>
      <c r="J166" s="147"/>
      <c r="K166" s="342"/>
      <c r="L166" s="297">
        <f t="shared" si="36"/>
        <v>3.11</v>
      </c>
      <c r="M166" s="147"/>
      <c r="N166" s="342"/>
      <c r="O166" s="340">
        <f t="shared" si="33"/>
        <v>3.7299999999999995</v>
      </c>
      <c r="P166" s="340"/>
      <c r="Q166" s="342"/>
      <c r="R166" s="147">
        <f t="shared" si="37"/>
        <v>4.3499999999999996</v>
      </c>
      <c r="S166" s="147"/>
      <c r="T166" s="342"/>
      <c r="U166" s="340">
        <f t="shared" si="34"/>
        <v>5.0414999999999992</v>
      </c>
      <c r="V166" s="340"/>
      <c r="W166" s="342"/>
      <c r="X166" s="297">
        <f t="shared" si="38"/>
        <v>5.7329999999999997</v>
      </c>
      <c r="Y166" s="147"/>
      <c r="Z166" s="342"/>
      <c r="AA166" s="340">
        <f t="shared" si="35"/>
        <v>7.0114999999999998</v>
      </c>
      <c r="AB166" s="147"/>
      <c r="AC166" s="342"/>
      <c r="AD166" s="297">
        <f t="shared" si="39"/>
        <v>8.2899999999999991</v>
      </c>
      <c r="AE166" s="147"/>
      <c r="AG166" s="296">
        <v>40393</v>
      </c>
      <c r="AH166" s="297"/>
      <c r="AI166" s="297"/>
      <c r="AJ166" s="298"/>
      <c r="AK166" s="297">
        <f>'Debt M &amp; YTM'!F157</f>
        <v>8.68</v>
      </c>
      <c r="AL166" s="297">
        <f>'Debt M &amp; YTM'!G157</f>
        <v>4.22</v>
      </c>
      <c r="AM166" s="298"/>
      <c r="AN166" s="297">
        <f>'Debt M &amp; YTM'!I157</f>
        <v>14.52</v>
      </c>
      <c r="AO166" s="297">
        <f>'Debt M &amp; YTM'!J157</f>
        <v>4.87</v>
      </c>
      <c r="AP166" s="299"/>
      <c r="AQ166" s="297"/>
      <c r="AR166" s="297">
        <f>'Debt M &amp; YTM'!M157</f>
        <v>7.2320000000000002</v>
      </c>
      <c r="AS166" s="298"/>
      <c r="AT166" s="300"/>
      <c r="AU166" s="297">
        <f>'Debt M &amp; YTM'!N157</f>
        <v>9.1739999999999995</v>
      </c>
      <c r="AV166" s="298"/>
    </row>
    <row r="167" spans="1:48">
      <c r="A167" s="4">
        <v>41250</v>
      </c>
      <c r="B167" s="4">
        <f>'Bloom Yields live'!F164</f>
        <v>41250</v>
      </c>
      <c r="C167" s="147">
        <f>'Bloom Yields live'!G164</f>
        <v>1.294</v>
      </c>
      <c r="D167" s="147"/>
      <c r="E167" s="106"/>
      <c r="F167" s="147">
        <f>'Bloom Yields live'!AR164</f>
        <v>2.4050000000000002</v>
      </c>
      <c r="G167" s="147"/>
      <c r="H167" s="108"/>
      <c r="I167" s="340">
        <f t="shared" si="32"/>
        <v>2.6825000000000001</v>
      </c>
      <c r="J167" s="147"/>
      <c r="K167" s="342"/>
      <c r="L167" s="297">
        <f t="shared" si="36"/>
        <v>2.96</v>
      </c>
      <c r="M167" s="147"/>
      <c r="N167" s="342"/>
      <c r="O167" s="340">
        <f t="shared" si="33"/>
        <v>3.5649999999999999</v>
      </c>
      <c r="P167" s="340"/>
      <c r="Q167" s="342"/>
      <c r="R167" s="147">
        <f t="shared" si="37"/>
        <v>4.17</v>
      </c>
      <c r="S167" s="147"/>
      <c r="T167" s="342"/>
      <c r="U167" s="340">
        <f t="shared" si="34"/>
        <v>4.8439999999999994</v>
      </c>
      <c r="V167" s="340"/>
      <c r="W167" s="342"/>
      <c r="X167" s="297">
        <f t="shared" si="38"/>
        <v>5.5179999999999998</v>
      </c>
      <c r="Y167" s="147"/>
      <c r="Z167" s="342"/>
      <c r="AA167" s="340">
        <f t="shared" si="35"/>
        <v>6.6890000000000001</v>
      </c>
      <c r="AB167" s="147"/>
      <c r="AC167" s="342"/>
      <c r="AD167" s="297">
        <f t="shared" si="39"/>
        <v>7.86</v>
      </c>
      <c r="AE167" s="147"/>
      <c r="AG167" s="296">
        <v>40394</v>
      </c>
      <c r="AH167" s="297"/>
      <c r="AI167" s="297"/>
      <c r="AJ167" s="298"/>
      <c r="AK167" s="297">
        <f>'Debt M &amp; YTM'!F158</f>
        <v>8.68</v>
      </c>
      <c r="AL167" s="297">
        <f>'Debt M &amp; YTM'!G158</f>
        <v>4.22</v>
      </c>
      <c r="AM167" s="298"/>
      <c r="AN167" s="297">
        <f>'Debt M &amp; YTM'!I158</f>
        <v>14.52</v>
      </c>
      <c r="AO167" s="297">
        <f>'Debt M &amp; YTM'!J158</f>
        <v>4.8600000000000003</v>
      </c>
      <c r="AP167" s="299"/>
      <c r="AQ167" s="297"/>
      <c r="AR167" s="297">
        <f>'Debt M &amp; YTM'!M158</f>
        <v>7.22</v>
      </c>
      <c r="AS167" s="298"/>
      <c r="AT167" s="300"/>
      <c r="AU167" s="297">
        <f>'Debt M &amp; YTM'!N158</f>
        <v>9.1240000000000006</v>
      </c>
      <c r="AV167" s="298"/>
    </row>
    <row r="168" spans="1:48">
      <c r="A168" s="4">
        <v>41257</v>
      </c>
      <c r="B168" s="4">
        <f>'Bloom Yields live'!F165</f>
        <v>41257</v>
      </c>
      <c r="C168" s="147">
        <f>'Bloom Yields live'!G165</f>
        <v>1.347</v>
      </c>
      <c r="D168" s="147"/>
      <c r="E168" s="106"/>
      <c r="F168" s="147">
        <f>'Bloom Yields live'!AR165</f>
        <v>2.4662999999999999</v>
      </c>
      <c r="G168" s="147"/>
      <c r="H168" s="108"/>
      <c r="I168" s="340">
        <f t="shared" si="32"/>
        <v>2.7481499999999999</v>
      </c>
      <c r="J168" s="147"/>
      <c r="K168" s="342"/>
      <c r="L168" s="297">
        <f t="shared" si="36"/>
        <v>3.03</v>
      </c>
      <c r="M168" s="147"/>
      <c r="N168" s="342"/>
      <c r="O168" s="340">
        <f t="shared" si="33"/>
        <v>3.6349999999999998</v>
      </c>
      <c r="P168" s="340"/>
      <c r="Q168" s="342"/>
      <c r="R168" s="147">
        <f t="shared" si="37"/>
        <v>4.24</v>
      </c>
      <c r="S168" s="147"/>
      <c r="T168" s="342"/>
      <c r="U168" s="340">
        <f t="shared" si="34"/>
        <v>4.8025000000000002</v>
      </c>
      <c r="V168" s="340"/>
      <c r="W168" s="342"/>
      <c r="X168" s="297">
        <f t="shared" si="38"/>
        <v>5.3650000000000002</v>
      </c>
      <c r="Y168" s="147"/>
      <c r="Z168" s="342"/>
      <c r="AA168" s="340">
        <f t="shared" si="35"/>
        <v>6.4835000000000003</v>
      </c>
      <c r="AB168" s="147"/>
      <c r="AC168" s="342"/>
      <c r="AD168" s="297">
        <f t="shared" si="39"/>
        <v>7.6020000000000003</v>
      </c>
      <c r="AE168" s="147"/>
      <c r="AG168" s="296">
        <v>40395</v>
      </c>
      <c r="AH168" s="297"/>
      <c r="AI168" s="297"/>
      <c r="AJ168" s="298"/>
      <c r="AK168" s="297">
        <f>'Debt M &amp; YTM'!F159</f>
        <v>8.68</v>
      </c>
      <c r="AL168" s="297">
        <f>'Debt M &amp; YTM'!G159</f>
        <v>4.1900000000000004</v>
      </c>
      <c r="AM168" s="298"/>
      <c r="AN168" s="297">
        <f>'Debt M &amp; YTM'!I159</f>
        <v>14.52</v>
      </c>
      <c r="AO168" s="297">
        <f>'Debt M &amp; YTM'!J159</f>
        <v>4.82</v>
      </c>
      <c r="AP168" s="299"/>
      <c r="AQ168" s="297"/>
      <c r="AR168" s="297">
        <f>'Debt M &amp; YTM'!M159</f>
        <v>7.2309999999999999</v>
      </c>
      <c r="AS168" s="298"/>
      <c r="AT168" s="300"/>
      <c r="AU168" s="297">
        <f>'Debt M &amp; YTM'!N159</f>
        <v>9.11</v>
      </c>
      <c r="AV168" s="298"/>
    </row>
    <row r="169" spans="1:48">
      <c r="A169" s="4">
        <v>41264</v>
      </c>
      <c r="B169" s="4">
        <f>'Bloom Yields live'!F166</f>
        <v>41264</v>
      </c>
      <c r="C169" s="147">
        <f>'Bloom Yields live'!G166</f>
        <v>1.375</v>
      </c>
      <c r="D169" s="147"/>
      <c r="E169" s="106"/>
      <c r="F169" s="147">
        <f>'Bloom Yields live'!AR166</f>
        <v>2.4588999999999999</v>
      </c>
      <c r="G169" s="147"/>
      <c r="H169" s="108"/>
      <c r="I169" s="340">
        <f t="shared" si="32"/>
        <v>2.7294499999999999</v>
      </c>
      <c r="J169" s="147"/>
      <c r="K169" s="342"/>
      <c r="L169" s="297">
        <f t="shared" si="36"/>
        <v>3</v>
      </c>
      <c r="M169" s="147"/>
      <c r="N169" s="342"/>
      <c r="O169" s="340">
        <f t="shared" si="33"/>
        <v>3.6</v>
      </c>
      <c r="P169" s="340"/>
      <c r="Q169" s="342"/>
      <c r="R169" s="147">
        <f t="shared" si="37"/>
        <v>4.2</v>
      </c>
      <c r="S169" s="147"/>
      <c r="T169" s="342"/>
      <c r="U169" s="340">
        <f t="shared" si="34"/>
        <v>4.2725</v>
      </c>
      <c r="V169" s="340"/>
      <c r="W169" s="342"/>
      <c r="X169" s="297">
        <f t="shared" si="38"/>
        <v>4.3449999999999998</v>
      </c>
      <c r="Y169" s="147"/>
      <c r="Z169" s="342"/>
      <c r="AA169" s="340">
        <f t="shared" si="35"/>
        <v>5.6349999999999998</v>
      </c>
      <c r="AB169" s="147"/>
      <c r="AC169" s="342"/>
      <c r="AD169" s="297">
        <f t="shared" si="39"/>
        <v>6.9249999999999998</v>
      </c>
      <c r="AE169" s="147"/>
      <c r="AG169" s="296">
        <v>40396</v>
      </c>
      <c r="AH169" s="297"/>
      <c r="AI169" s="297"/>
      <c r="AJ169" s="298"/>
      <c r="AK169" s="297">
        <f>'Debt M &amp; YTM'!F160</f>
        <v>8.67</v>
      </c>
      <c r="AL169" s="297">
        <f>'Debt M &amp; YTM'!G160</f>
        <v>4.16</v>
      </c>
      <c r="AM169" s="298"/>
      <c r="AN169" s="297">
        <f>'Debt M &amp; YTM'!I160</f>
        <v>14.51</v>
      </c>
      <c r="AO169" s="297">
        <f>'Debt M &amp; YTM'!J160</f>
        <v>4.78</v>
      </c>
      <c r="AP169" s="299"/>
      <c r="AQ169" s="297"/>
      <c r="AR169" s="297">
        <f>'Debt M &amp; YTM'!M160</f>
        <v>7.1980000000000004</v>
      </c>
      <c r="AS169" s="298"/>
      <c r="AT169" s="300"/>
      <c r="AU169" s="297">
        <f>'Debt M &amp; YTM'!N160</f>
        <v>9.1229999999999993</v>
      </c>
      <c r="AV169" s="298"/>
    </row>
    <row r="170" spans="1:48">
      <c r="A170" s="4">
        <v>41271</v>
      </c>
      <c r="B170" s="4">
        <f>'Bloom Yields live'!F167</f>
        <v>41271</v>
      </c>
      <c r="C170" s="147">
        <f>'Bloom Yields live'!G167</f>
        <v>1.3080000000000001</v>
      </c>
      <c r="D170" s="147">
        <f>AVERAGE(C14:C170)</f>
        <v>2.3319299363057309</v>
      </c>
      <c r="E170" s="106"/>
      <c r="F170" s="147">
        <f>'Bloom Yields live'!AR167</f>
        <v>2.3965999999999998</v>
      </c>
      <c r="G170" s="147">
        <f>AVERAGE(F14:F170)</f>
        <v>3.5759598726114641</v>
      </c>
      <c r="H170" s="108"/>
      <c r="I170" s="340">
        <f t="shared" si="32"/>
        <v>2.6633</v>
      </c>
      <c r="J170" s="147">
        <f>AVERAGE(I14:I170)</f>
        <v>3.9808302547770702</v>
      </c>
      <c r="K170" s="342"/>
      <c r="L170" s="297">
        <f t="shared" si="36"/>
        <v>2.93</v>
      </c>
      <c r="M170" s="147">
        <f>AVERAGE(L14:L170)</f>
        <v>4.3857006369426781</v>
      </c>
      <c r="N170" s="342"/>
      <c r="O170" s="340">
        <f t="shared" si="33"/>
        <v>3.5350000000000001</v>
      </c>
      <c r="P170" s="340">
        <f>AVERAGE(O14:O170)</f>
        <v>4.8227707006369425</v>
      </c>
      <c r="Q170" s="342"/>
      <c r="R170" s="147">
        <f t="shared" si="37"/>
        <v>4.1399999999999997</v>
      </c>
      <c r="S170" s="147">
        <f>AVERAGE(R14:R170)</f>
        <v>5.2598407643312104</v>
      </c>
      <c r="T170" s="342"/>
      <c r="U170" s="340">
        <f t="shared" si="34"/>
        <v>4.2364999999999995</v>
      </c>
      <c r="V170" s="340">
        <f>AVERAGE(U14:U170)</f>
        <v>6.3838519108280236</v>
      </c>
      <c r="W170" s="342"/>
      <c r="X170" s="297">
        <f t="shared" si="38"/>
        <v>4.3330000000000002</v>
      </c>
      <c r="Y170" s="147">
        <f>AVERAGE(X14:X170)</f>
        <v>7.5078630573248395</v>
      </c>
      <c r="Z170" s="342"/>
      <c r="AA170" s="340">
        <f t="shared" si="35"/>
        <v>5.6285000000000007</v>
      </c>
      <c r="AB170" s="147">
        <f>AVERAGE(AA14:AA170)</f>
        <v>8.6658375796178362</v>
      </c>
      <c r="AC170" s="342"/>
      <c r="AD170" s="297">
        <f t="shared" si="39"/>
        <v>6.9240000000000004</v>
      </c>
      <c r="AE170" s="147">
        <f>AVERAGE(AD14:AD170)</f>
        <v>9.8238121019108267</v>
      </c>
      <c r="AG170" s="296">
        <v>40399</v>
      </c>
      <c r="AH170" s="297"/>
      <c r="AI170" s="297"/>
      <c r="AJ170" s="298"/>
      <c r="AK170" s="297">
        <f>'Debt M &amp; YTM'!F161</f>
        <v>8.66</v>
      </c>
      <c r="AL170" s="297">
        <f>'Debt M &amp; YTM'!G161</f>
        <v>4.16</v>
      </c>
      <c r="AM170" s="298"/>
      <c r="AN170" s="297">
        <f>'Debt M &amp; YTM'!I161</f>
        <v>14.51</v>
      </c>
      <c r="AO170" s="297">
        <f>'Debt M &amp; YTM'!J161</f>
        <v>4.79</v>
      </c>
      <c r="AP170" s="299"/>
      <c r="AQ170" s="297"/>
      <c r="AR170" s="297">
        <f>'Debt M &amp; YTM'!M161</f>
        <v>7.165</v>
      </c>
      <c r="AS170" s="298"/>
      <c r="AT170" s="300"/>
      <c r="AU170" s="297">
        <f>'Debt M &amp; YTM'!N161</f>
        <v>9.1210000000000004</v>
      </c>
      <c r="AV170" s="298"/>
    </row>
    <row r="171" spans="1:48">
      <c r="A171" s="4">
        <v>41278</v>
      </c>
      <c r="B171" s="4">
        <f>'Bloom Yields live'!F168</f>
        <v>41278</v>
      </c>
      <c r="C171" s="147">
        <f>'Bloom Yields live'!G168</f>
        <v>1.5350000000000001</v>
      </c>
      <c r="D171" s="147">
        <f t="shared" ref="D171:D234" si="40">AVERAGE(C15:C171)</f>
        <v>2.3201464968152852</v>
      </c>
      <c r="E171" s="106"/>
      <c r="F171" s="147">
        <f>'Bloom Yields live'!AR168</f>
        <v>2.5834000000000001</v>
      </c>
      <c r="G171" s="147">
        <f t="shared" ref="G171:G234" si="41">AVERAGE(F15:F171)</f>
        <v>3.5635929936305728</v>
      </c>
      <c r="H171" s="108"/>
      <c r="I171" s="340">
        <f t="shared" si="32"/>
        <v>2.8216999999999999</v>
      </c>
      <c r="J171" s="147">
        <f t="shared" ref="J171:J234" si="42">AVERAGE(I15:I171)</f>
        <v>3.9691054140127382</v>
      </c>
      <c r="K171" s="342"/>
      <c r="L171" s="297">
        <f t="shared" si="36"/>
        <v>3.06</v>
      </c>
      <c r="M171" s="147">
        <f t="shared" ref="M171:M234" si="43">AVERAGE(L15:L171)</f>
        <v>4.3746178343949067</v>
      </c>
      <c r="N171" s="342"/>
      <c r="O171" s="340">
        <f t="shared" si="33"/>
        <v>3.62</v>
      </c>
      <c r="P171" s="340">
        <f t="shared" ref="P171:P234" si="44">AVERAGE(O15:O171)</f>
        <v>4.8134394904458597</v>
      </c>
      <c r="Q171" s="342"/>
      <c r="R171" s="147">
        <f t="shared" si="37"/>
        <v>4.18</v>
      </c>
      <c r="S171" s="147">
        <f t="shared" ref="S171:S234" si="45">AVERAGE(R15:R171)</f>
        <v>5.2522611464968154</v>
      </c>
      <c r="T171" s="342"/>
      <c r="U171" s="340">
        <f t="shared" si="34"/>
        <v>4.1824999999999992</v>
      </c>
      <c r="V171" s="340">
        <f t="shared" ref="V171:V234" si="46">AVERAGE(U15:U171)</f>
        <v>6.3669378980891702</v>
      </c>
      <c r="W171" s="342"/>
      <c r="X171" s="297">
        <f t="shared" si="38"/>
        <v>4.1849999999999996</v>
      </c>
      <c r="Y171" s="147">
        <f t="shared" ref="Y171:Y234" si="47">AVERAGE(X15:X171)</f>
        <v>7.481614649681525</v>
      </c>
      <c r="Z171" s="342"/>
      <c r="AA171" s="340">
        <f t="shared" si="35"/>
        <v>5.3874999999999993</v>
      </c>
      <c r="AB171" s="147">
        <f t="shared" ref="AB171:AB234" si="48">AVERAGE(AA15:AA171)</f>
        <v>8.6404267515923578</v>
      </c>
      <c r="AC171" s="342"/>
      <c r="AD171" s="297">
        <f t="shared" si="39"/>
        <v>6.59</v>
      </c>
      <c r="AE171" s="147">
        <f t="shared" ref="AE171:AE234" si="49">AVERAGE(AD15:AD171)</f>
        <v>9.7992388535031818</v>
      </c>
      <c r="AG171" s="296">
        <v>40400</v>
      </c>
      <c r="AH171" s="297"/>
      <c r="AI171" s="297"/>
      <c r="AJ171" s="298"/>
      <c r="AK171" s="297">
        <f>'Debt M &amp; YTM'!F162</f>
        <v>8.66</v>
      </c>
      <c r="AL171" s="297">
        <f>'Debt M &amp; YTM'!G162</f>
        <v>4.16</v>
      </c>
      <c r="AM171" s="298"/>
      <c r="AN171" s="297">
        <f>'Debt M &amp; YTM'!I162</f>
        <v>14.5</v>
      </c>
      <c r="AO171" s="297">
        <f>'Debt M &amp; YTM'!J162</f>
        <v>4.8099999999999996</v>
      </c>
      <c r="AP171" s="299"/>
      <c r="AQ171" s="297"/>
      <c r="AR171" s="297">
        <f>'Debt M &amp; YTM'!M162</f>
        <v>7.1870000000000003</v>
      </c>
      <c r="AS171" s="298"/>
      <c r="AT171" s="300"/>
      <c r="AU171" s="297">
        <f>'Debt M &amp; YTM'!N162</f>
        <v>9.1549999999999994</v>
      </c>
      <c r="AV171" s="298"/>
    </row>
    <row r="172" spans="1:48">
      <c r="A172" s="4">
        <v>41285</v>
      </c>
      <c r="B172" s="4">
        <f>'Bloom Yields live'!F169</f>
        <v>41285</v>
      </c>
      <c r="C172" s="147">
        <f>'Bloom Yields live'!G169</f>
        <v>1.5819999999999999</v>
      </c>
      <c r="D172" s="147">
        <f t="shared" si="40"/>
        <v>2.3086624203821642</v>
      </c>
      <c r="E172" s="106"/>
      <c r="F172" s="147">
        <f>'Bloom Yields live'!AR169</f>
        <v>2.6278000000000001</v>
      </c>
      <c r="G172" s="147">
        <f t="shared" si="41"/>
        <v>3.5517388535031835</v>
      </c>
      <c r="H172" s="108"/>
      <c r="I172" s="340">
        <f t="shared" si="32"/>
        <v>2.8388999999999998</v>
      </c>
      <c r="J172" s="147">
        <f t="shared" si="42"/>
        <v>3.9581146496815278</v>
      </c>
      <c r="K172" s="342"/>
      <c r="L172" s="297">
        <f t="shared" si="36"/>
        <v>3.05</v>
      </c>
      <c r="M172" s="147">
        <f t="shared" si="43"/>
        <v>4.3644904458598752</v>
      </c>
      <c r="N172" s="342"/>
      <c r="O172" s="340">
        <f t="shared" si="33"/>
        <v>3.6</v>
      </c>
      <c r="P172" s="340">
        <f t="shared" si="44"/>
        <v>4.8049044585987257</v>
      </c>
      <c r="Q172" s="342"/>
      <c r="R172" s="147">
        <f t="shared" si="37"/>
        <v>4.1500000000000004</v>
      </c>
      <c r="S172" s="147">
        <f t="shared" si="45"/>
        <v>5.2453184713375798</v>
      </c>
      <c r="T172" s="342"/>
      <c r="U172" s="340">
        <f t="shared" si="34"/>
        <v>4.0785</v>
      </c>
      <c r="V172" s="340">
        <f t="shared" si="46"/>
        <v>6.3514824840764303</v>
      </c>
      <c r="W172" s="342"/>
      <c r="X172" s="297">
        <f t="shared" si="38"/>
        <v>4.0069999999999997</v>
      </c>
      <c r="Y172" s="147">
        <f t="shared" si="47"/>
        <v>7.4576464968152854</v>
      </c>
      <c r="Z172" s="342"/>
      <c r="AA172" s="340">
        <f t="shared" si="35"/>
        <v>5.1404999999999994</v>
      </c>
      <c r="AB172" s="147">
        <f t="shared" si="48"/>
        <v>8.6179426751592363</v>
      </c>
      <c r="AC172" s="342"/>
      <c r="AD172" s="297">
        <f t="shared" si="39"/>
        <v>6.274</v>
      </c>
      <c r="AE172" s="147">
        <f t="shared" si="49"/>
        <v>9.7782388535031792</v>
      </c>
      <c r="AG172" s="296">
        <v>40401</v>
      </c>
      <c r="AH172" s="297"/>
      <c r="AI172" s="297"/>
      <c r="AJ172" s="298"/>
      <c r="AK172" s="297">
        <f>'Debt M &amp; YTM'!F163</f>
        <v>8.66</v>
      </c>
      <c r="AL172" s="297">
        <f>'Debt M &amp; YTM'!G163</f>
        <v>4.07</v>
      </c>
      <c r="AM172" s="298"/>
      <c r="AN172" s="297">
        <f>'Debt M &amp; YTM'!I163</f>
        <v>14.5</v>
      </c>
      <c r="AO172" s="297">
        <f>'Debt M &amp; YTM'!J163</f>
        <v>4.7300000000000004</v>
      </c>
      <c r="AP172" s="299"/>
      <c r="AQ172" s="297"/>
      <c r="AR172" s="297">
        <f>'Debt M &amp; YTM'!M163</f>
        <v>7.218</v>
      </c>
      <c r="AS172" s="298"/>
      <c r="AT172" s="300"/>
      <c r="AU172" s="297">
        <f>'Debt M &amp; YTM'!N163</f>
        <v>9.25</v>
      </c>
      <c r="AV172" s="298"/>
    </row>
    <row r="173" spans="1:48">
      <c r="A173" s="4">
        <v>41292</v>
      </c>
      <c r="B173" s="4">
        <f>'Bloom Yields live'!F170</f>
        <v>41292</v>
      </c>
      <c r="C173" s="147">
        <f>'Bloom Yields live'!G170</f>
        <v>1.554</v>
      </c>
      <c r="D173" s="147">
        <f t="shared" si="40"/>
        <v>2.2977834394904444</v>
      </c>
      <c r="E173" s="106"/>
      <c r="F173" s="147">
        <f>'Bloom Yields live'!AR170</f>
        <v>2.5647000000000002</v>
      </c>
      <c r="G173" s="147">
        <f t="shared" si="41"/>
        <v>3.539979617834395</v>
      </c>
      <c r="H173" s="108"/>
      <c r="I173" s="340">
        <f t="shared" si="32"/>
        <v>2.8023500000000001</v>
      </c>
      <c r="J173" s="147">
        <f t="shared" si="42"/>
        <v>3.9473942675159228</v>
      </c>
      <c r="K173" s="342"/>
      <c r="L173" s="297">
        <f t="shared" si="36"/>
        <v>3.04</v>
      </c>
      <c r="M173" s="147">
        <f t="shared" si="43"/>
        <v>4.3548089171974542</v>
      </c>
      <c r="N173" s="342"/>
      <c r="O173" s="340">
        <f t="shared" si="33"/>
        <v>3.5649999999999999</v>
      </c>
      <c r="P173" s="340">
        <f t="shared" si="44"/>
        <v>4.79671974522293</v>
      </c>
      <c r="Q173" s="342"/>
      <c r="R173" s="147">
        <f t="shared" si="37"/>
        <v>4.09</v>
      </c>
      <c r="S173" s="147">
        <f t="shared" si="45"/>
        <v>5.2386305732484075</v>
      </c>
      <c r="T173" s="342"/>
      <c r="U173" s="340">
        <f t="shared" si="34"/>
        <v>4.0785</v>
      </c>
      <c r="V173" s="340">
        <f t="shared" si="46"/>
        <v>6.3369315286624168</v>
      </c>
      <c r="W173" s="342"/>
      <c r="X173" s="297">
        <f t="shared" si="38"/>
        <v>4.0670000000000002</v>
      </c>
      <c r="Y173" s="147">
        <f t="shared" si="47"/>
        <v>7.4352324840764314</v>
      </c>
      <c r="Z173" s="342"/>
      <c r="AA173" s="340">
        <f t="shared" si="35"/>
        <v>5.2240000000000002</v>
      </c>
      <c r="AB173" s="147">
        <f t="shared" si="48"/>
        <v>8.5967420382165578</v>
      </c>
      <c r="AC173" s="342"/>
      <c r="AD173" s="297">
        <f t="shared" si="39"/>
        <v>6.3810000000000002</v>
      </c>
      <c r="AE173" s="147">
        <f t="shared" si="49"/>
        <v>9.7582515923566842</v>
      </c>
      <c r="AG173" s="296">
        <v>40402</v>
      </c>
      <c r="AH173" s="297"/>
      <c r="AI173" s="297"/>
      <c r="AJ173" s="298"/>
      <c r="AK173" s="297">
        <f>'Debt M &amp; YTM'!F164</f>
        <v>8.66</v>
      </c>
      <c r="AL173" s="297">
        <f>'Debt M &amp; YTM'!G164</f>
        <v>4.09</v>
      </c>
      <c r="AM173" s="298"/>
      <c r="AN173" s="297">
        <f>'Debt M &amp; YTM'!I164</f>
        <v>14.5</v>
      </c>
      <c r="AO173" s="297">
        <f>'Debt M &amp; YTM'!J164</f>
        <v>4.75</v>
      </c>
      <c r="AP173" s="299"/>
      <c r="AQ173" s="297"/>
      <c r="AR173" s="297">
        <f>'Debt M &amp; YTM'!M164</f>
        <v>7.258</v>
      </c>
      <c r="AS173" s="298"/>
      <c r="AT173" s="300"/>
      <c r="AU173" s="297">
        <f>'Debt M &amp; YTM'!N164</f>
        <v>9.3569999999999993</v>
      </c>
      <c r="AV173" s="298"/>
    </row>
    <row r="174" spans="1:48">
      <c r="A174" s="4">
        <v>41299</v>
      </c>
      <c r="B174" s="4">
        <f>'Bloom Yields live'!F171</f>
        <v>41299</v>
      </c>
      <c r="C174" s="147">
        <f>'Bloom Yields live'!G171</f>
        <v>1.6360000000000001</v>
      </c>
      <c r="D174" s="147">
        <f t="shared" si="40"/>
        <v>2.2877261146496801</v>
      </c>
      <c r="E174" s="106"/>
      <c r="F174" s="147">
        <f>'Bloom Yields live'!AR171</f>
        <v>2.6234000000000002</v>
      </c>
      <c r="G174" s="147">
        <f t="shared" si="41"/>
        <v>3.5287789808917194</v>
      </c>
      <c r="H174" s="108"/>
      <c r="I174" s="340">
        <f t="shared" si="32"/>
        <v>2.8967000000000001</v>
      </c>
      <c r="J174" s="147">
        <f t="shared" si="42"/>
        <v>3.9372716560509549</v>
      </c>
      <c r="K174" s="342"/>
      <c r="L174" s="297">
        <f t="shared" si="36"/>
        <v>3.17</v>
      </c>
      <c r="M174" s="147">
        <f t="shared" si="43"/>
        <v>4.3457643312101935</v>
      </c>
      <c r="N174" s="342"/>
      <c r="O174" s="340">
        <f t="shared" si="33"/>
        <v>3.68</v>
      </c>
      <c r="P174" s="340">
        <f t="shared" si="44"/>
        <v>4.789140127388535</v>
      </c>
      <c r="Q174" s="342"/>
      <c r="R174" s="147">
        <f t="shared" si="37"/>
        <v>4.1900000000000004</v>
      </c>
      <c r="S174" s="147">
        <f t="shared" si="45"/>
        <v>5.2325159235668801</v>
      </c>
      <c r="T174" s="342"/>
      <c r="U174" s="340">
        <f t="shared" si="34"/>
        <v>4.2070000000000007</v>
      </c>
      <c r="V174" s="340">
        <f t="shared" si="46"/>
        <v>6.3227022292993595</v>
      </c>
      <c r="W174" s="342"/>
      <c r="X174" s="297">
        <f t="shared" si="38"/>
        <v>4.2240000000000002</v>
      </c>
      <c r="Y174" s="147">
        <f t="shared" si="47"/>
        <v>7.4128885350318443</v>
      </c>
      <c r="Z174" s="342"/>
      <c r="AA174" s="340">
        <f t="shared" si="35"/>
        <v>5.4145000000000003</v>
      </c>
      <c r="AB174" s="147">
        <f t="shared" si="48"/>
        <v>8.57568152866242</v>
      </c>
      <c r="AC174" s="342"/>
      <c r="AD174" s="297">
        <f t="shared" si="39"/>
        <v>6.6050000000000004</v>
      </c>
      <c r="AE174" s="147">
        <f t="shared" si="49"/>
        <v>9.7384745222929912</v>
      </c>
      <c r="AG174" s="296">
        <v>40403</v>
      </c>
      <c r="AH174" s="297"/>
      <c r="AI174" s="297"/>
      <c r="AJ174" s="298"/>
      <c r="AK174" s="297">
        <f>'Debt M &amp; YTM'!F165</f>
        <v>8.65</v>
      </c>
      <c r="AL174" s="297">
        <f>'Debt M &amp; YTM'!G165</f>
        <v>4.07</v>
      </c>
      <c r="AM174" s="298"/>
      <c r="AN174" s="297">
        <f>'Debt M &amp; YTM'!I165</f>
        <v>14.49</v>
      </c>
      <c r="AO174" s="297">
        <f>'Debt M &amp; YTM'!J165</f>
        <v>4.7300000000000004</v>
      </c>
      <c r="AP174" s="299"/>
      <c r="AQ174" s="297"/>
      <c r="AR174" s="297">
        <f>'Debt M &amp; YTM'!M165</f>
        <v>7.2839999999999998</v>
      </c>
      <c r="AS174" s="298"/>
      <c r="AT174" s="300"/>
      <c r="AU174" s="297">
        <f>'Debt M &amp; YTM'!N165</f>
        <v>9.3170000000000002</v>
      </c>
      <c r="AV174" s="298"/>
    </row>
    <row r="175" spans="1:48">
      <c r="A175" s="4">
        <v>41306</v>
      </c>
      <c r="B175" s="4">
        <f>'Bloom Yields live'!F172</f>
        <v>41306</v>
      </c>
      <c r="C175" s="147">
        <f>'Bloom Yields live'!G172</f>
        <v>1.6720000000000002</v>
      </c>
      <c r="D175" s="147">
        <f t="shared" si="40"/>
        <v>2.2780191082802532</v>
      </c>
      <c r="E175" s="106"/>
      <c r="F175" s="147">
        <f>'Bloom Yields live'!AR172</f>
        <v>2.6627999999999998</v>
      </c>
      <c r="G175" s="147">
        <f t="shared" si="41"/>
        <v>3.5179006369426742</v>
      </c>
      <c r="H175" s="108"/>
      <c r="I175" s="340">
        <f t="shared" si="32"/>
        <v>2.9714</v>
      </c>
      <c r="J175" s="147">
        <f t="shared" si="42"/>
        <v>3.9275649681528662</v>
      </c>
      <c r="K175" s="342"/>
      <c r="L175" s="297">
        <f t="shared" si="36"/>
        <v>3.28</v>
      </c>
      <c r="M175" s="147">
        <f t="shared" si="43"/>
        <v>4.3372292993630595</v>
      </c>
      <c r="N175" s="342"/>
      <c r="O175" s="340">
        <f t="shared" si="33"/>
        <v>3.8549999999999995</v>
      </c>
      <c r="P175" s="340">
        <f t="shared" si="44"/>
        <v>4.7825477707006367</v>
      </c>
      <c r="Q175" s="342"/>
      <c r="R175" s="147">
        <f t="shared" si="37"/>
        <v>4.43</v>
      </c>
      <c r="S175" s="147">
        <f t="shared" si="45"/>
        <v>5.2278662420382167</v>
      </c>
      <c r="T175" s="342"/>
      <c r="U175" s="340">
        <f t="shared" si="34"/>
        <v>4.4915000000000003</v>
      </c>
      <c r="V175" s="340">
        <f t="shared" si="46"/>
        <v>6.3100429936305691</v>
      </c>
      <c r="W175" s="342"/>
      <c r="X175" s="297">
        <f t="shared" si="38"/>
        <v>4.5529999999999999</v>
      </c>
      <c r="Y175" s="147">
        <f t="shared" si="47"/>
        <v>7.3922197452229277</v>
      </c>
      <c r="Z175" s="342"/>
      <c r="AA175" s="340">
        <f t="shared" si="35"/>
        <v>5.8729999999999993</v>
      </c>
      <c r="AB175" s="147">
        <f t="shared" si="48"/>
        <v>8.5569331210191066</v>
      </c>
      <c r="AC175" s="342"/>
      <c r="AD175" s="297">
        <f t="shared" si="39"/>
        <v>7.1929999999999996</v>
      </c>
      <c r="AE175" s="147">
        <f t="shared" si="49"/>
        <v>9.7216464968152838</v>
      </c>
      <c r="AG175" s="296">
        <v>40406</v>
      </c>
      <c r="AH175" s="297"/>
      <c r="AI175" s="297"/>
      <c r="AJ175" s="298"/>
      <c r="AK175" s="297">
        <f>'Debt M &amp; YTM'!F166</f>
        <v>8.65</v>
      </c>
      <c r="AL175" s="297">
        <f>'Debt M &amp; YTM'!G166</f>
        <v>4.03</v>
      </c>
      <c r="AM175" s="298"/>
      <c r="AN175" s="297">
        <f>'Debt M &amp; YTM'!I166</f>
        <v>14.49</v>
      </c>
      <c r="AO175" s="297">
        <f>'Debt M &amp; YTM'!J166</f>
        <v>4.66</v>
      </c>
      <c r="AP175" s="299"/>
      <c r="AQ175" s="297"/>
      <c r="AR175" s="297">
        <f>'Debt M &amp; YTM'!M166</f>
        <v>7.2619999999999996</v>
      </c>
      <c r="AS175" s="298"/>
      <c r="AT175" s="300"/>
      <c r="AU175" s="297">
        <f>'Debt M &amp; YTM'!N166</f>
        <v>9.3019999999999996</v>
      </c>
      <c r="AV175" s="298"/>
    </row>
    <row r="176" spans="1:48">
      <c r="A176" s="4">
        <v>41313</v>
      </c>
      <c r="B176" s="4">
        <f>'Bloom Yields live'!F173</f>
        <v>41313</v>
      </c>
      <c r="C176" s="147">
        <f>'Bloom Yields live'!G173</f>
        <v>1.609</v>
      </c>
      <c r="D176" s="147">
        <f t="shared" si="40"/>
        <v>2.2683949044585971</v>
      </c>
      <c r="E176" s="106"/>
      <c r="F176" s="147">
        <f>'Bloom Yields live'!AR173</f>
        <v>2.6278000000000001</v>
      </c>
      <c r="G176" s="147">
        <f t="shared" si="41"/>
        <v>3.5075732484076418</v>
      </c>
      <c r="H176" s="108"/>
      <c r="I176" s="340">
        <f t="shared" si="32"/>
        <v>2.9188999999999998</v>
      </c>
      <c r="J176" s="147">
        <f t="shared" si="42"/>
        <v>3.91771974522293</v>
      </c>
      <c r="K176" s="342"/>
      <c r="L176" s="297">
        <f t="shared" si="36"/>
        <v>3.21</v>
      </c>
      <c r="M176" s="147">
        <f t="shared" si="43"/>
        <v>4.3278662420382199</v>
      </c>
      <c r="N176" s="342"/>
      <c r="O176" s="340">
        <f t="shared" si="33"/>
        <v>3.8</v>
      </c>
      <c r="P176" s="340">
        <f t="shared" si="44"/>
        <v>4.7755095541401271</v>
      </c>
      <c r="Q176" s="342"/>
      <c r="R176" s="147">
        <f t="shared" si="37"/>
        <v>4.3899999999999997</v>
      </c>
      <c r="S176" s="147">
        <f t="shared" si="45"/>
        <v>5.2231528662420379</v>
      </c>
      <c r="T176" s="342"/>
      <c r="U176" s="340">
        <f t="shared" si="34"/>
        <v>4.4640000000000004</v>
      </c>
      <c r="V176" s="340">
        <f t="shared" si="46"/>
        <v>6.2972245222929901</v>
      </c>
      <c r="W176" s="342"/>
      <c r="X176" s="297">
        <f t="shared" si="38"/>
        <v>4.5380000000000003</v>
      </c>
      <c r="Y176" s="147">
        <f t="shared" si="47"/>
        <v>7.3712961783439477</v>
      </c>
      <c r="Z176" s="342"/>
      <c r="AA176" s="340">
        <f t="shared" si="35"/>
        <v>5.8520000000000003</v>
      </c>
      <c r="AB176" s="147">
        <f t="shared" si="48"/>
        <v>8.5376656050955404</v>
      </c>
      <c r="AC176" s="342"/>
      <c r="AD176" s="297">
        <f t="shared" si="39"/>
        <v>7.1660000000000004</v>
      </c>
      <c r="AE176" s="147">
        <f t="shared" si="49"/>
        <v>9.7040350318471305</v>
      </c>
      <c r="AG176" s="296">
        <v>40407</v>
      </c>
      <c r="AH176" s="297"/>
      <c r="AI176" s="297"/>
      <c r="AJ176" s="298"/>
      <c r="AK176" s="297">
        <f>'Debt M &amp; YTM'!F167</f>
        <v>8.64</v>
      </c>
      <c r="AL176" s="297">
        <f>'Debt M &amp; YTM'!G167</f>
        <v>4.0599999999999996</v>
      </c>
      <c r="AM176" s="298"/>
      <c r="AN176" s="297">
        <f>'Debt M &amp; YTM'!I167</f>
        <v>14.48</v>
      </c>
      <c r="AO176" s="297">
        <f>'Debt M &amp; YTM'!J167</f>
        <v>4.66</v>
      </c>
      <c r="AP176" s="299"/>
      <c r="AQ176" s="297"/>
      <c r="AR176" s="297">
        <f>'Debt M &amp; YTM'!M167</f>
        <v>7.2450000000000001</v>
      </c>
      <c r="AS176" s="298"/>
      <c r="AT176" s="300"/>
      <c r="AU176" s="297">
        <f>'Debt M &amp; YTM'!N167</f>
        <v>9.2850000000000001</v>
      </c>
      <c r="AV176" s="298"/>
    </row>
    <row r="177" spans="1:48">
      <c r="A177" s="4">
        <v>41320</v>
      </c>
      <c r="B177" s="4">
        <f>'Bloom Yields live'!F174</f>
        <v>41320</v>
      </c>
      <c r="C177" s="147">
        <f>'Bloom Yields live'!G174</f>
        <v>1.6520000000000001</v>
      </c>
      <c r="D177" s="147">
        <f t="shared" si="40"/>
        <v>2.2585859872611449</v>
      </c>
      <c r="E177" s="106"/>
      <c r="F177" s="147">
        <f>'Bloom Yields live'!AR174</f>
        <v>2.6736</v>
      </c>
      <c r="G177" s="147">
        <f t="shared" si="41"/>
        <v>3.4969057324840747</v>
      </c>
      <c r="H177" s="108"/>
      <c r="I177" s="340">
        <f t="shared" si="32"/>
        <v>2.9367999999999999</v>
      </c>
      <c r="J177" s="147">
        <f t="shared" si="42"/>
        <v>3.9074496815286626</v>
      </c>
      <c r="K177" s="342"/>
      <c r="L177" s="297">
        <f t="shared" si="36"/>
        <v>3.2</v>
      </c>
      <c r="M177" s="147">
        <f t="shared" si="43"/>
        <v>4.3179936305732518</v>
      </c>
      <c r="N177" s="342"/>
      <c r="O177" s="340">
        <f t="shared" si="33"/>
        <v>3.8000000000000003</v>
      </c>
      <c r="P177" s="340">
        <f t="shared" si="44"/>
        <v>4.7679299363057321</v>
      </c>
      <c r="Q177" s="342"/>
      <c r="R177" s="147">
        <f t="shared" si="37"/>
        <v>4.4000000000000004</v>
      </c>
      <c r="S177" s="147">
        <f t="shared" si="45"/>
        <v>5.2178662420382169</v>
      </c>
      <c r="T177" s="342"/>
      <c r="U177" s="340">
        <f t="shared" si="34"/>
        <v>4.4020000000000001</v>
      </c>
      <c r="V177" s="340">
        <f t="shared" si="46"/>
        <v>6.2830716560509519</v>
      </c>
      <c r="W177" s="342"/>
      <c r="X177" s="297">
        <f t="shared" si="38"/>
        <v>4.4039999999999999</v>
      </c>
      <c r="Y177" s="147">
        <f t="shared" si="47"/>
        <v>7.348277070063693</v>
      </c>
      <c r="Z177" s="342"/>
      <c r="AA177" s="340">
        <f t="shared" si="35"/>
        <v>5.7560000000000002</v>
      </c>
      <c r="AB177" s="147">
        <f t="shared" si="48"/>
        <v>8.5158343949044593</v>
      </c>
      <c r="AC177" s="342"/>
      <c r="AD177" s="297">
        <f t="shared" si="39"/>
        <v>7.1079999999999997</v>
      </c>
      <c r="AE177" s="147">
        <f t="shared" si="49"/>
        <v>9.6833917197452202</v>
      </c>
      <c r="AG177" s="296">
        <v>40408</v>
      </c>
      <c r="AH177" s="297"/>
      <c r="AI177" s="297"/>
      <c r="AJ177" s="298"/>
      <c r="AK177" s="297">
        <f>'Debt M &amp; YTM'!F168</f>
        <v>8.64</v>
      </c>
      <c r="AL177" s="297">
        <f>'Debt M &amp; YTM'!G168</f>
        <v>4.01</v>
      </c>
      <c r="AM177" s="298"/>
      <c r="AN177" s="297">
        <f>'Debt M &amp; YTM'!I168</f>
        <v>14.48</v>
      </c>
      <c r="AO177" s="297">
        <f>'Debt M &amp; YTM'!J168</f>
        <v>4.62</v>
      </c>
      <c r="AP177" s="299"/>
      <c r="AQ177" s="297"/>
      <c r="AR177" s="297">
        <f>'Debt M &amp; YTM'!M168</f>
        <v>7.194</v>
      </c>
      <c r="AS177" s="298"/>
      <c r="AT177" s="300"/>
      <c r="AU177" s="297">
        <f>'Debt M &amp; YTM'!N168</f>
        <v>9.1419999999999995</v>
      </c>
      <c r="AV177" s="298"/>
    </row>
    <row r="178" spans="1:48">
      <c r="A178" s="4">
        <v>41327</v>
      </c>
      <c r="B178" s="4">
        <f>'Bloom Yields live'!F175</f>
        <v>41327</v>
      </c>
      <c r="C178" s="147">
        <f>'Bloom Yields live'!G175</f>
        <v>1.5669999999999999</v>
      </c>
      <c r="D178" s="147">
        <f t="shared" si="40"/>
        <v>2.2476433121019093</v>
      </c>
      <c r="E178" s="106"/>
      <c r="F178" s="147">
        <f>'Bloom Yields live'!AR175</f>
        <v>2.5834000000000001</v>
      </c>
      <c r="G178" s="147">
        <f t="shared" si="41"/>
        <v>3.4851503184713351</v>
      </c>
      <c r="H178" s="108"/>
      <c r="I178" s="340">
        <f t="shared" si="32"/>
        <v>2.8317000000000001</v>
      </c>
      <c r="J178" s="147">
        <f t="shared" si="42"/>
        <v>3.8960624203821661</v>
      </c>
      <c r="K178" s="342"/>
      <c r="L178" s="297">
        <f t="shared" si="36"/>
        <v>3.08</v>
      </c>
      <c r="M178" s="147">
        <f t="shared" si="43"/>
        <v>4.3069745222929976</v>
      </c>
      <c r="N178" s="342"/>
      <c r="O178" s="340">
        <f t="shared" si="33"/>
        <v>3.6949999999999998</v>
      </c>
      <c r="P178" s="340">
        <f t="shared" si="44"/>
        <v>4.7592356687898096</v>
      </c>
      <c r="Q178" s="342"/>
      <c r="R178" s="147">
        <f t="shared" si="37"/>
        <v>4.3099999999999996</v>
      </c>
      <c r="S178" s="147">
        <f t="shared" si="45"/>
        <v>5.2114968152866235</v>
      </c>
      <c r="T178" s="342"/>
      <c r="U178" s="340">
        <f t="shared" si="34"/>
        <v>4.3094999999999999</v>
      </c>
      <c r="V178" s="340">
        <f t="shared" si="46"/>
        <v>6.2683328025477678</v>
      </c>
      <c r="W178" s="342"/>
      <c r="X178" s="297">
        <f t="shared" si="38"/>
        <v>4.3090000000000002</v>
      </c>
      <c r="Y178" s="147">
        <f t="shared" si="47"/>
        <v>7.3251687898089148</v>
      </c>
      <c r="Z178" s="342"/>
      <c r="AA178" s="340">
        <f t="shared" si="35"/>
        <v>5.7765000000000004</v>
      </c>
      <c r="AB178" s="147">
        <f t="shared" si="48"/>
        <v>8.4955031847133746</v>
      </c>
      <c r="AC178" s="342"/>
      <c r="AD178" s="297">
        <f t="shared" si="39"/>
        <v>7.2439999999999998</v>
      </c>
      <c r="AE178" s="147">
        <f t="shared" si="49"/>
        <v>9.6658375796178309</v>
      </c>
      <c r="AG178" s="296">
        <v>40409</v>
      </c>
      <c r="AH178" s="297"/>
      <c r="AI178" s="297"/>
      <c r="AJ178" s="298"/>
      <c r="AK178" s="297">
        <f>'Debt M &amp; YTM'!F169</f>
        <v>8.64</v>
      </c>
      <c r="AL178" s="297">
        <f>'Debt M &amp; YTM'!G169</f>
        <v>3.98</v>
      </c>
      <c r="AM178" s="298"/>
      <c r="AN178" s="297">
        <f>'Debt M &amp; YTM'!I169</f>
        <v>14.48</v>
      </c>
      <c r="AO178" s="297">
        <f>'Debt M &amp; YTM'!J169</f>
        <v>4.59</v>
      </c>
      <c r="AP178" s="299"/>
      <c r="AQ178" s="297"/>
      <c r="AR178" s="297">
        <f>'Debt M &amp; YTM'!M169</f>
        <v>7.1379999999999999</v>
      </c>
      <c r="AS178" s="298"/>
      <c r="AT178" s="300"/>
      <c r="AU178" s="297">
        <f>'Debt M &amp; YTM'!N169</f>
        <v>9</v>
      </c>
      <c r="AV178" s="298"/>
    </row>
    <row r="179" spans="1:48">
      <c r="A179" s="4">
        <v>41334</v>
      </c>
      <c r="B179" s="4">
        <f>'Bloom Yields live'!F176</f>
        <v>41334</v>
      </c>
      <c r="C179" s="147">
        <f>'Bloom Yields live'!G176</f>
        <v>1.41</v>
      </c>
      <c r="D179" s="147">
        <f t="shared" si="40"/>
        <v>2.2368726114649666</v>
      </c>
      <c r="E179" s="106"/>
      <c r="F179" s="147">
        <f>'Bloom Yields live'!AR176</f>
        <v>2.4773000000000001</v>
      </c>
      <c r="G179" s="147">
        <f t="shared" si="41"/>
        <v>3.4738687898089147</v>
      </c>
      <c r="H179" s="108"/>
      <c r="I179" s="340">
        <f t="shared" si="32"/>
        <v>2.7386499999999998</v>
      </c>
      <c r="J179" s="147">
        <f t="shared" si="42"/>
        <v>3.8852305732484078</v>
      </c>
      <c r="K179" s="342"/>
      <c r="L179" s="297">
        <f t="shared" si="36"/>
        <v>3</v>
      </c>
      <c r="M179" s="147">
        <f t="shared" si="43"/>
        <v>4.2965923566879018</v>
      </c>
      <c r="N179" s="342"/>
      <c r="O179" s="340">
        <f t="shared" si="33"/>
        <v>3.63</v>
      </c>
      <c r="P179" s="340">
        <f t="shared" si="44"/>
        <v>4.7512101910828024</v>
      </c>
      <c r="Q179" s="342"/>
      <c r="R179" s="147">
        <f t="shared" si="37"/>
        <v>4.26</v>
      </c>
      <c r="S179" s="147">
        <f t="shared" si="45"/>
        <v>5.2058280254777074</v>
      </c>
      <c r="T179" s="342"/>
      <c r="U179" s="340">
        <f t="shared" si="34"/>
        <v>4.3209999999999997</v>
      </c>
      <c r="V179" s="340">
        <f t="shared" si="46"/>
        <v>6.2548009554140096</v>
      </c>
      <c r="W179" s="342"/>
      <c r="X179" s="297">
        <f t="shared" si="38"/>
        <v>4.3819999999999997</v>
      </c>
      <c r="Y179" s="147">
        <f t="shared" si="47"/>
        <v>7.3037738853503162</v>
      </c>
      <c r="Z179" s="342"/>
      <c r="AA179" s="340">
        <f t="shared" si="35"/>
        <v>5.4989999999999997</v>
      </c>
      <c r="AB179" s="147">
        <f t="shared" si="48"/>
        <v>8.4743535031847141</v>
      </c>
      <c r="AC179" s="342"/>
      <c r="AD179" s="297">
        <f t="shared" si="39"/>
        <v>6.6159999999999997</v>
      </c>
      <c r="AE179" s="147">
        <f t="shared" si="49"/>
        <v>9.644933121019104</v>
      </c>
      <c r="AG179" s="296">
        <v>40410</v>
      </c>
      <c r="AH179" s="297"/>
      <c r="AI179" s="297"/>
      <c r="AJ179" s="298"/>
      <c r="AK179" s="297">
        <f>'Debt M &amp; YTM'!F170</f>
        <v>8.6300000000000008</v>
      </c>
      <c r="AL179" s="297">
        <f>'Debt M &amp; YTM'!G170</f>
        <v>3.95</v>
      </c>
      <c r="AM179" s="298"/>
      <c r="AN179" s="297">
        <f>'Debt M &amp; YTM'!I170</f>
        <v>14.48</v>
      </c>
      <c r="AO179" s="297">
        <f>'Debt M &amp; YTM'!J170</f>
        <v>4.5599999999999996</v>
      </c>
      <c r="AP179" s="299"/>
      <c r="AQ179" s="297"/>
      <c r="AR179" s="297">
        <f>'Debt M &amp; YTM'!M170</f>
        <v>7.1289999999999996</v>
      </c>
      <c r="AS179" s="298"/>
      <c r="AT179" s="300"/>
      <c r="AU179" s="297">
        <f>'Debt M &amp; YTM'!N170</f>
        <v>9.0709999999999997</v>
      </c>
      <c r="AV179" s="298"/>
    </row>
    <row r="180" spans="1:48">
      <c r="A180" s="4">
        <v>41341</v>
      </c>
      <c r="B180" s="4">
        <f>'Bloom Yields live'!F177</f>
        <v>41341</v>
      </c>
      <c r="C180" s="147">
        <f>'Bloom Yields live'!G177</f>
        <v>1.524</v>
      </c>
      <c r="D180" s="147">
        <f t="shared" si="40"/>
        <v>2.2264777070063682</v>
      </c>
      <c r="E180" s="106"/>
      <c r="F180" s="147">
        <f>'Bloom Yields live'!AR177</f>
        <v>2.5390000000000001</v>
      </c>
      <c r="G180" s="147">
        <f t="shared" si="41"/>
        <v>3.4628923566878957</v>
      </c>
      <c r="H180" s="108"/>
      <c r="I180" s="340">
        <f t="shared" si="32"/>
        <v>2.7895000000000003</v>
      </c>
      <c r="J180" s="147">
        <f t="shared" si="42"/>
        <v>3.8744557324840767</v>
      </c>
      <c r="K180" s="342"/>
      <c r="L180" s="297">
        <f t="shared" si="36"/>
        <v>3.04</v>
      </c>
      <c r="M180" s="147">
        <f t="shared" si="43"/>
        <v>4.2860191082802572</v>
      </c>
      <c r="N180" s="342"/>
      <c r="O180" s="340">
        <f t="shared" si="33"/>
        <v>3.6549999999999998</v>
      </c>
      <c r="P180" s="340">
        <f t="shared" si="44"/>
        <v>4.7429617834394904</v>
      </c>
      <c r="Q180" s="342"/>
      <c r="R180" s="147">
        <f t="shared" si="37"/>
        <v>4.2699999999999996</v>
      </c>
      <c r="S180" s="147">
        <f t="shared" si="45"/>
        <v>5.1999044585987262</v>
      </c>
      <c r="T180" s="342"/>
      <c r="U180" s="340">
        <f t="shared" si="34"/>
        <v>4.2569999999999997</v>
      </c>
      <c r="V180" s="340">
        <f t="shared" si="46"/>
        <v>6.2406767515923542</v>
      </c>
      <c r="W180" s="342"/>
      <c r="X180" s="297">
        <f t="shared" si="38"/>
        <v>4.2439999999999998</v>
      </c>
      <c r="Y180" s="147">
        <f t="shared" si="47"/>
        <v>7.2814490445859841</v>
      </c>
      <c r="Z180" s="342"/>
      <c r="AA180" s="340">
        <f t="shared" si="35"/>
        <v>5.2714999999999996</v>
      </c>
      <c r="AB180" s="147">
        <f t="shared" si="48"/>
        <v>8.4500445859872606</v>
      </c>
      <c r="AC180" s="342"/>
      <c r="AD180" s="297">
        <f t="shared" si="39"/>
        <v>6.2990000000000004</v>
      </c>
      <c r="AE180" s="147">
        <f t="shared" si="49"/>
        <v>9.6186401273885291</v>
      </c>
      <c r="AG180" s="296">
        <v>40413</v>
      </c>
      <c r="AH180" s="297"/>
      <c r="AI180" s="297"/>
      <c r="AJ180" s="298"/>
      <c r="AK180" s="297">
        <f>'Debt M &amp; YTM'!F171</f>
        <v>8.6300000000000008</v>
      </c>
      <c r="AL180" s="297">
        <f>'Debt M &amp; YTM'!G171</f>
        <v>3.96</v>
      </c>
      <c r="AM180" s="298"/>
      <c r="AN180" s="297">
        <f>'Debt M &amp; YTM'!I171</f>
        <v>14.47</v>
      </c>
      <c r="AO180" s="297">
        <f>'Debt M &amp; YTM'!J171</f>
        <v>4.57</v>
      </c>
      <c r="AP180" s="299"/>
      <c r="AQ180" s="297"/>
      <c r="AR180" s="297">
        <f>'Debt M &amp; YTM'!M171</f>
        <v>7.0890000000000004</v>
      </c>
      <c r="AS180" s="298"/>
      <c r="AT180" s="300"/>
      <c r="AU180" s="297">
        <f>'Debt M &amp; YTM'!N171</f>
        <v>9.0269999999999992</v>
      </c>
      <c r="AV180" s="298"/>
    </row>
    <row r="181" spans="1:48">
      <c r="A181" s="4">
        <v>41348</v>
      </c>
      <c r="B181" s="4">
        <f>'Bloom Yields live'!F178</f>
        <v>41348</v>
      </c>
      <c r="C181" s="147">
        <f>'Bloom Yields live'!G178</f>
        <v>1.454</v>
      </c>
      <c r="D181" s="147">
        <f t="shared" si="40"/>
        <v>2.2155668789808907</v>
      </c>
      <c r="E181" s="106"/>
      <c r="F181" s="147">
        <f>'Bloom Yields live'!AR178</f>
        <v>2.4723000000000002</v>
      </c>
      <c r="G181" s="147">
        <f t="shared" si="41"/>
        <v>3.4514171974522276</v>
      </c>
      <c r="H181" s="108"/>
      <c r="I181" s="340">
        <f t="shared" si="32"/>
        <v>2.7161499999999998</v>
      </c>
      <c r="J181" s="147">
        <f t="shared" si="42"/>
        <v>3.8633041401273887</v>
      </c>
      <c r="K181" s="342"/>
      <c r="L181" s="297">
        <f t="shared" si="36"/>
        <v>2.96</v>
      </c>
      <c r="M181" s="147">
        <f t="shared" si="43"/>
        <v>4.275191082802551</v>
      </c>
      <c r="N181" s="342"/>
      <c r="O181" s="340">
        <f t="shared" si="33"/>
        <v>3.585</v>
      </c>
      <c r="P181" s="340">
        <f t="shared" si="44"/>
        <v>4.7345222929936313</v>
      </c>
      <c r="Q181" s="342"/>
      <c r="R181" s="147">
        <f t="shared" si="37"/>
        <v>4.21</v>
      </c>
      <c r="S181" s="147">
        <f t="shared" si="45"/>
        <v>5.1938535031847133</v>
      </c>
      <c r="T181" s="342"/>
      <c r="U181" s="340">
        <f t="shared" si="34"/>
        <v>4.1985000000000001</v>
      </c>
      <c r="V181" s="340">
        <f t="shared" si="46"/>
        <v>6.2270429936305698</v>
      </c>
      <c r="W181" s="342"/>
      <c r="X181" s="297">
        <f t="shared" si="38"/>
        <v>4.1870000000000003</v>
      </c>
      <c r="Y181" s="147">
        <f t="shared" si="47"/>
        <v>7.2602324840764325</v>
      </c>
      <c r="Z181" s="342"/>
      <c r="AA181" s="340">
        <f t="shared" si="35"/>
        <v>5.2045000000000003</v>
      </c>
      <c r="AB181" s="147">
        <f t="shared" si="48"/>
        <v>8.4279140127388548</v>
      </c>
      <c r="AC181" s="342"/>
      <c r="AD181" s="297">
        <f t="shared" si="39"/>
        <v>6.2220000000000004</v>
      </c>
      <c r="AE181" s="147">
        <f t="shared" si="49"/>
        <v>9.5955955414012681</v>
      </c>
      <c r="AG181" s="296">
        <v>40414</v>
      </c>
      <c r="AH181" s="297"/>
      <c r="AI181" s="297"/>
      <c r="AJ181" s="298"/>
      <c r="AK181" s="297">
        <f>'Debt M &amp; YTM'!F172</f>
        <v>8.6199999999999992</v>
      </c>
      <c r="AL181" s="297">
        <f>'Debt M &amp; YTM'!G172</f>
        <v>3.89</v>
      </c>
      <c r="AM181" s="298"/>
      <c r="AN181" s="297">
        <f>'Debt M &amp; YTM'!I172</f>
        <v>14.46</v>
      </c>
      <c r="AO181" s="297">
        <f>'Debt M &amp; YTM'!J172</f>
        <v>4.49</v>
      </c>
      <c r="AP181" s="299"/>
      <c r="AQ181" s="297"/>
      <c r="AR181" s="297">
        <f>'Debt M &amp; YTM'!M172</f>
        <v>7.077</v>
      </c>
      <c r="AS181" s="298"/>
      <c r="AT181" s="300"/>
      <c r="AU181" s="297">
        <f>'Debt M &amp; YTM'!N172</f>
        <v>9.0299999999999994</v>
      </c>
      <c r="AV181" s="298"/>
    </row>
    <row r="182" spans="1:48">
      <c r="A182" s="4">
        <v>41355</v>
      </c>
      <c r="B182" s="4">
        <f>'Bloom Yields live'!F179</f>
        <v>41355</v>
      </c>
      <c r="C182" s="147">
        <f>'Bloom Yields live'!G179</f>
        <v>1.3780000000000001</v>
      </c>
      <c r="D182" s="147">
        <f t="shared" si="40"/>
        <v>2.2045414012738842</v>
      </c>
      <c r="E182" s="106"/>
      <c r="F182" s="147">
        <f>'Bloom Yields live'!AR179</f>
        <v>2.399</v>
      </c>
      <c r="G182" s="147">
        <f t="shared" si="41"/>
        <v>3.4397617834394882</v>
      </c>
      <c r="H182" s="108"/>
      <c r="I182" s="340">
        <f t="shared" si="32"/>
        <v>2.6545000000000001</v>
      </c>
      <c r="J182" s="147">
        <f t="shared" si="42"/>
        <v>3.8520942675159233</v>
      </c>
      <c r="K182" s="342"/>
      <c r="L182" s="297">
        <f t="shared" si="36"/>
        <v>2.91</v>
      </c>
      <c r="M182" s="147">
        <f t="shared" si="43"/>
        <v>4.2644267515923584</v>
      </c>
      <c r="N182" s="342"/>
      <c r="O182" s="340">
        <f t="shared" si="33"/>
        <v>3.5350000000000001</v>
      </c>
      <c r="P182" s="340">
        <f t="shared" si="44"/>
        <v>4.7261146496815289</v>
      </c>
      <c r="Q182" s="342"/>
      <c r="R182" s="147">
        <f t="shared" si="37"/>
        <v>4.16</v>
      </c>
      <c r="S182" s="147">
        <f t="shared" si="45"/>
        <v>5.1878025477707004</v>
      </c>
      <c r="T182" s="342"/>
      <c r="U182" s="340">
        <f t="shared" si="34"/>
        <v>4.1910000000000007</v>
      </c>
      <c r="V182" s="340">
        <f t="shared" si="46"/>
        <v>6.2140780254777042</v>
      </c>
      <c r="W182" s="342"/>
      <c r="X182" s="297">
        <f t="shared" si="38"/>
        <v>4.2220000000000004</v>
      </c>
      <c r="Y182" s="147">
        <f t="shared" si="47"/>
        <v>7.2403535031847133</v>
      </c>
      <c r="Z182" s="342"/>
      <c r="AA182" s="340">
        <f t="shared" si="35"/>
        <v>5.3120000000000003</v>
      </c>
      <c r="AB182" s="147">
        <f t="shared" si="48"/>
        <v>8.4074267515923555</v>
      </c>
      <c r="AC182" s="342"/>
      <c r="AD182" s="297">
        <f t="shared" si="39"/>
        <v>6.4020000000000001</v>
      </c>
      <c r="AE182" s="147">
        <f t="shared" si="49"/>
        <v>9.5744999999999951</v>
      </c>
      <c r="AG182" s="296">
        <v>40415</v>
      </c>
      <c r="AH182" s="297"/>
      <c r="AI182" s="297"/>
      <c r="AJ182" s="298"/>
      <c r="AK182" s="297">
        <f>'Debt M &amp; YTM'!F173</f>
        <v>8.6199999999999992</v>
      </c>
      <c r="AL182" s="297">
        <f>'Debt M &amp; YTM'!G173</f>
        <v>3.89</v>
      </c>
      <c r="AM182" s="298"/>
      <c r="AN182" s="297">
        <f>'Debt M &amp; YTM'!I173</f>
        <v>14.46</v>
      </c>
      <c r="AO182" s="297">
        <f>'Debt M &amp; YTM'!J173</f>
        <v>4.49</v>
      </c>
      <c r="AP182" s="299"/>
      <c r="AQ182" s="297"/>
      <c r="AR182" s="297">
        <f>'Debt M &amp; YTM'!M173</f>
        <v>7.1050000000000004</v>
      </c>
      <c r="AS182" s="298"/>
      <c r="AT182" s="300"/>
      <c r="AU182" s="297">
        <f>'Debt M &amp; YTM'!N173</f>
        <v>9.0739999999999998</v>
      </c>
      <c r="AV182" s="298"/>
    </row>
    <row r="183" spans="1:48">
      <c r="A183" s="4">
        <v>41362</v>
      </c>
      <c r="B183" s="4">
        <f>'Bloom Yields live'!F180</f>
        <v>41362</v>
      </c>
      <c r="C183" s="147">
        <f>'Bloom Yields live'!G180</f>
        <v>1.288</v>
      </c>
      <c r="D183" s="147">
        <f t="shared" si="40"/>
        <v>2.1926815286624191</v>
      </c>
      <c r="E183" s="106"/>
      <c r="F183" s="147">
        <f>'Bloom Yields live'!AR180</f>
        <v>2.3599000000000001</v>
      </c>
      <c r="G183" s="147">
        <f t="shared" si="41"/>
        <v>3.4275630573248383</v>
      </c>
      <c r="H183" s="108"/>
      <c r="I183" s="340">
        <f t="shared" si="32"/>
        <v>2.6349499999999999</v>
      </c>
      <c r="J183" s="147">
        <f t="shared" si="42"/>
        <v>3.8404853503184717</v>
      </c>
      <c r="K183" s="342"/>
      <c r="L183" s="341">
        <f>AVERAGE(L184,L182)</f>
        <v>2.91</v>
      </c>
      <c r="M183" s="147">
        <f t="shared" si="43"/>
        <v>4.2534076433121042</v>
      </c>
      <c r="N183" s="342"/>
      <c r="O183" s="340">
        <f t="shared" si="33"/>
        <v>3.4950000000000001</v>
      </c>
      <c r="P183" s="340">
        <f t="shared" si="44"/>
        <v>4.7172292993630567</v>
      </c>
      <c r="Q183" s="342"/>
      <c r="R183" s="341">
        <f>AVERAGE(R184,R182)</f>
        <v>4.08</v>
      </c>
      <c r="S183" s="147">
        <f t="shared" si="45"/>
        <v>5.1810509554140127</v>
      </c>
      <c r="T183" s="342"/>
      <c r="U183" s="341">
        <f>AVERAGE(U184,U182)</f>
        <v>4.1827500000000004</v>
      </c>
      <c r="V183" s="340">
        <f t="shared" si="46"/>
        <v>6.2013789808917164</v>
      </c>
      <c r="W183" s="342"/>
      <c r="X183" s="341">
        <f>AVERAGE(X184,X182)</f>
        <v>4.2855000000000008</v>
      </c>
      <c r="Y183" s="147">
        <f t="shared" si="47"/>
        <v>7.2217070063694253</v>
      </c>
      <c r="Z183" s="342"/>
      <c r="AA183" s="340">
        <f t="shared" si="35"/>
        <v>5.3455000000000004</v>
      </c>
      <c r="AB183" s="147">
        <f t="shared" si="48"/>
        <v>8.3882802547770687</v>
      </c>
      <c r="AC183" s="342"/>
      <c r="AD183" s="341">
        <f>AVERAGE(AD184,AD182)</f>
        <v>6.4055</v>
      </c>
      <c r="AE183" s="147">
        <f t="shared" si="49"/>
        <v>9.5548535031847077</v>
      </c>
      <c r="AG183" s="296">
        <v>40416</v>
      </c>
      <c r="AH183" s="297"/>
      <c r="AI183" s="297"/>
      <c r="AJ183" s="298"/>
      <c r="AK183" s="297">
        <f>'Debt M &amp; YTM'!F174</f>
        <v>8.6199999999999992</v>
      </c>
      <c r="AL183" s="297">
        <f>'Debt M &amp; YTM'!G174</f>
        <v>3.92</v>
      </c>
      <c r="AM183" s="298"/>
      <c r="AN183" s="297">
        <f>'Debt M &amp; YTM'!I174</f>
        <v>14.46</v>
      </c>
      <c r="AO183" s="297">
        <f>'Debt M &amp; YTM'!J174</f>
        <v>4.51</v>
      </c>
      <c r="AP183" s="299"/>
      <c r="AQ183" s="297"/>
      <c r="AR183" s="297">
        <f>'Debt M &amp; YTM'!M174</f>
        <v>7.1260000000000003</v>
      </c>
      <c r="AS183" s="298"/>
      <c r="AT183" s="300"/>
      <c r="AU183" s="297">
        <f>'Debt M &amp; YTM'!N174</f>
        <v>9.0960000000000001</v>
      </c>
      <c r="AV183" s="298"/>
    </row>
    <row r="184" spans="1:48">
      <c r="A184" s="4">
        <v>41369</v>
      </c>
      <c r="B184" s="4">
        <f>'Bloom Yields live'!F181</f>
        <v>41369</v>
      </c>
      <c r="C184" s="147">
        <f>'Bloom Yields live'!G181</f>
        <v>1.2110000000000001</v>
      </c>
      <c r="D184" s="147">
        <f t="shared" si="40"/>
        <v>2.1807261146496808</v>
      </c>
      <c r="E184" s="106"/>
      <c r="F184" s="147">
        <f>'Bloom Yields live'!AR181</f>
        <v>2.3063000000000002</v>
      </c>
      <c r="G184" s="147">
        <f t="shared" si="41"/>
        <v>3.4154509554140109</v>
      </c>
      <c r="H184" s="108"/>
      <c r="I184" s="340">
        <f t="shared" si="32"/>
        <v>2.6081500000000002</v>
      </c>
      <c r="J184" s="147">
        <f t="shared" si="42"/>
        <v>3.8289834394904467</v>
      </c>
      <c r="K184" s="342"/>
      <c r="L184" s="297">
        <f t="shared" ref="L184:L215" si="50">VLOOKUP($A184,$AG$14:$AU$2324,L$2,FALSE)</f>
        <v>2.91</v>
      </c>
      <c r="M184" s="147">
        <f t="shared" si="43"/>
        <v>4.2425159235668808</v>
      </c>
      <c r="N184" s="342"/>
      <c r="O184" s="340">
        <f t="shared" si="33"/>
        <v>3.4550000000000001</v>
      </c>
      <c r="P184" s="340">
        <f t="shared" si="44"/>
        <v>4.7081528662420382</v>
      </c>
      <c r="Q184" s="342"/>
      <c r="R184" s="147">
        <f t="shared" ref="R184:R215" si="51">VLOOKUP($A184,$AG$14:$AU$2324,R$2,FALSE)</f>
        <v>4</v>
      </c>
      <c r="S184" s="147">
        <f t="shared" si="45"/>
        <v>5.1737898089171974</v>
      </c>
      <c r="T184" s="342"/>
      <c r="U184" s="340">
        <f t="shared" si="34"/>
        <v>4.1745000000000001</v>
      </c>
      <c r="V184" s="340">
        <f t="shared" si="46"/>
        <v>6.1887165605095529</v>
      </c>
      <c r="W184" s="342"/>
      <c r="X184" s="297">
        <f t="shared" ref="X184:X215" si="52">VLOOKUP($A184,$AG$14:$AU$2324,X$2,FALSE)</f>
        <v>4.3490000000000002</v>
      </c>
      <c r="Y184" s="147">
        <f t="shared" si="47"/>
        <v>7.2036433121019092</v>
      </c>
      <c r="Z184" s="342"/>
      <c r="AA184" s="340">
        <f t="shared" si="35"/>
        <v>5.3789999999999996</v>
      </c>
      <c r="AB184" s="147">
        <f t="shared" si="48"/>
        <v>8.3702866242038194</v>
      </c>
      <c r="AC184" s="342"/>
      <c r="AD184" s="297">
        <f t="shared" ref="AD184:AD215" si="53">VLOOKUP($A184,$AG$14:$AU$2324,AD$2,FALSE)</f>
        <v>6.4089999999999998</v>
      </c>
      <c r="AE184" s="147">
        <f t="shared" si="49"/>
        <v>9.5369299363057287</v>
      </c>
      <c r="AG184" s="296">
        <v>40417</v>
      </c>
      <c r="AH184" s="297"/>
      <c r="AI184" s="297"/>
      <c r="AJ184" s="298"/>
      <c r="AK184" s="297">
        <f>'Debt M &amp; YTM'!F175</f>
        <v>8.6199999999999992</v>
      </c>
      <c r="AL184" s="297">
        <f>'Debt M &amp; YTM'!G175</f>
        <v>3.94</v>
      </c>
      <c r="AM184" s="298"/>
      <c r="AN184" s="297">
        <f>'Debt M &amp; YTM'!I175</f>
        <v>14.46</v>
      </c>
      <c r="AO184" s="297">
        <f>'Debt M &amp; YTM'!J175</f>
        <v>4.54</v>
      </c>
      <c r="AP184" s="299"/>
      <c r="AQ184" s="297"/>
      <c r="AR184" s="297">
        <f>'Debt M &amp; YTM'!M175</f>
        <v>7.1529999999999996</v>
      </c>
      <c r="AS184" s="298"/>
      <c r="AT184" s="300"/>
      <c r="AU184" s="297">
        <f>'Debt M &amp; YTM'!N175</f>
        <v>9.1240000000000006</v>
      </c>
      <c r="AV184" s="298"/>
    </row>
    <row r="185" spans="1:48">
      <c r="A185" s="4">
        <v>41376</v>
      </c>
      <c r="B185" s="4">
        <f>'Bloom Yields live'!F182</f>
        <v>41376</v>
      </c>
      <c r="C185" s="147">
        <f>'Bloom Yields live'!G182</f>
        <v>1.26</v>
      </c>
      <c r="D185" s="147">
        <f t="shared" si="40"/>
        <v>2.1685859872611455</v>
      </c>
      <c r="E185" s="106"/>
      <c r="F185" s="147">
        <f>'Bloom Yields live'!AR182</f>
        <v>2.3163</v>
      </c>
      <c r="G185" s="147">
        <f t="shared" si="41"/>
        <v>3.4031904458598707</v>
      </c>
      <c r="H185" s="108"/>
      <c r="I185" s="340">
        <f t="shared" si="32"/>
        <v>2.5831499999999998</v>
      </c>
      <c r="J185" s="147">
        <f t="shared" si="42"/>
        <v>3.817279936305733</v>
      </c>
      <c r="K185" s="342"/>
      <c r="L185" s="297">
        <f t="shared" si="50"/>
        <v>2.85</v>
      </c>
      <c r="M185" s="147">
        <f t="shared" si="43"/>
        <v>4.231369426751594</v>
      </c>
      <c r="N185" s="342"/>
      <c r="O185" s="340">
        <f t="shared" si="33"/>
        <v>3.4050000000000002</v>
      </c>
      <c r="P185" s="340">
        <f t="shared" si="44"/>
        <v>4.6988216560509546</v>
      </c>
      <c r="Q185" s="342"/>
      <c r="R185" s="147">
        <f t="shared" si="51"/>
        <v>3.96</v>
      </c>
      <c r="S185" s="147">
        <f t="shared" si="45"/>
        <v>5.1662738853503187</v>
      </c>
      <c r="T185" s="342"/>
      <c r="U185" s="340">
        <f t="shared" si="34"/>
        <v>4.069</v>
      </c>
      <c r="V185" s="340">
        <f t="shared" si="46"/>
        <v>6.1754713375796166</v>
      </c>
      <c r="W185" s="342"/>
      <c r="X185" s="297">
        <f t="shared" si="52"/>
        <v>4.1779999999999999</v>
      </c>
      <c r="Y185" s="147">
        <f t="shared" si="47"/>
        <v>7.1846687898089172</v>
      </c>
      <c r="Z185" s="342"/>
      <c r="AA185" s="340">
        <f t="shared" si="35"/>
        <v>5.1225000000000005</v>
      </c>
      <c r="AB185" s="147">
        <f t="shared" si="48"/>
        <v>8.3515987261146503</v>
      </c>
      <c r="AC185" s="342"/>
      <c r="AD185" s="297">
        <f t="shared" si="53"/>
        <v>6.0670000000000002</v>
      </c>
      <c r="AE185" s="147">
        <f t="shared" si="49"/>
        <v>9.518528662420378</v>
      </c>
      <c r="AG185" s="296">
        <v>40420</v>
      </c>
      <c r="AH185" s="297"/>
      <c r="AI185" s="297"/>
      <c r="AJ185" s="298"/>
      <c r="AK185" s="297">
        <f>'Debt M &amp; YTM'!F176</f>
        <v>8.61</v>
      </c>
      <c r="AL185" s="297">
        <f>'Debt M &amp; YTM'!G176</f>
        <v>3.91</v>
      </c>
      <c r="AM185" s="298"/>
      <c r="AN185" s="297">
        <f>'Debt M &amp; YTM'!I176</f>
        <v>14.45</v>
      </c>
      <c r="AO185" s="297">
        <f>'Debt M &amp; YTM'!J176</f>
        <v>4.5199999999999996</v>
      </c>
      <c r="AP185" s="299"/>
      <c r="AQ185" s="297"/>
      <c r="AR185" s="297">
        <f>'Debt M &amp; YTM'!M176</f>
        <v>7.1440000000000001</v>
      </c>
      <c r="AS185" s="298"/>
      <c r="AT185" s="300"/>
      <c r="AU185" s="297">
        <f>'Debt M &amp; YTM'!N176</f>
        <v>9.1349999999999998</v>
      </c>
      <c r="AV185" s="298"/>
    </row>
    <row r="186" spans="1:48">
      <c r="A186" s="4">
        <v>41383</v>
      </c>
      <c r="B186" s="4">
        <f>'Bloom Yields live'!F183</f>
        <v>41383</v>
      </c>
      <c r="C186" s="147">
        <f>'Bloom Yields live'!G183</f>
        <v>1.25</v>
      </c>
      <c r="D186" s="147">
        <f t="shared" si="40"/>
        <v>2.1569044585987256</v>
      </c>
      <c r="E186" s="106"/>
      <c r="F186" s="147">
        <f>'Bloom Yields live'!AR183</f>
        <v>2.2888999999999999</v>
      </c>
      <c r="G186" s="147">
        <f t="shared" si="41"/>
        <v>3.3908324840764319</v>
      </c>
      <c r="H186" s="108"/>
      <c r="I186" s="340">
        <f t="shared" si="32"/>
        <v>2.5644499999999999</v>
      </c>
      <c r="J186" s="147">
        <f t="shared" si="42"/>
        <v>3.8058780254777074</v>
      </c>
      <c r="K186" s="342"/>
      <c r="L186" s="297">
        <f t="shared" si="50"/>
        <v>2.84</v>
      </c>
      <c r="M186" s="147">
        <f t="shared" si="43"/>
        <v>4.2209235668789828</v>
      </c>
      <c r="N186" s="342"/>
      <c r="O186" s="340">
        <f t="shared" si="33"/>
        <v>3.395</v>
      </c>
      <c r="P186" s="340">
        <f t="shared" si="44"/>
        <v>4.6900636942675158</v>
      </c>
      <c r="Q186" s="342"/>
      <c r="R186" s="147">
        <f t="shared" si="51"/>
        <v>3.95</v>
      </c>
      <c r="S186" s="147">
        <f t="shared" si="45"/>
        <v>5.1592038216560514</v>
      </c>
      <c r="T186" s="342"/>
      <c r="U186" s="340">
        <f t="shared" si="34"/>
        <v>4.0504999999999995</v>
      </c>
      <c r="V186" s="340">
        <f t="shared" si="46"/>
        <v>6.1632197452229294</v>
      </c>
      <c r="W186" s="342"/>
      <c r="X186" s="297">
        <f t="shared" si="52"/>
        <v>4.1509999999999998</v>
      </c>
      <c r="Y186" s="147">
        <f t="shared" si="47"/>
        <v>7.1672356687898082</v>
      </c>
      <c r="Z186" s="342"/>
      <c r="AA186" s="340">
        <f t="shared" si="35"/>
        <v>5.1185</v>
      </c>
      <c r="AB186" s="147">
        <f t="shared" si="48"/>
        <v>8.3349394904458602</v>
      </c>
      <c r="AC186" s="342"/>
      <c r="AD186" s="297">
        <f t="shared" si="53"/>
        <v>6.0860000000000003</v>
      </c>
      <c r="AE186" s="147">
        <f t="shared" si="49"/>
        <v>9.502643312101906</v>
      </c>
      <c r="AG186" s="296">
        <v>40421</v>
      </c>
      <c r="AH186" s="297"/>
      <c r="AI186" s="297"/>
      <c r="AJ186" s="298"/>
      <c r="AK186" s="297">
        <f>'Debt M &amp; YTM'!F177</f>
        <v>8.6</v>
      </c>
      <c r="AL186" s="297">
        <f>'Debt M &amp; YTM'!G177</f>
        <v>3.9</v>
      </c>
      <c r="AM186" s="298"/>
      <c r="AN186" s="297">
        <f>'Debt M &amp; YTM'!I177</f>
        <v>14.45</v>
      </c>
      <c r="AO186" s="297">
        <f>'Debt M &amp; YTM'!J177</f>
        <v>4.49</v>
      </c>
      <c r="AP186" s="299"/>
      <c r="AQ186" s="297"/>
      <c r="AR186" s="297">
        <f>'Debt M &amp; YTM'!M177</f>
        <v>7.0780000000000003</v>
      </c>
      <c r="AS186" s="298"/>
      <c r="AT186" s="300"/>
      <c r="AU186" s="297">
        <f>'Debt M &amp; YTM'!N177</f>
        <v>9.766</v>
      </c>
      <c r="AV186" s="298"/>
    </row>
    <row r="187" spans="1:48">
      <c r="A187" s="4">
        <v>41390</v>
      </c>
      <c r="B187" s="4">
        <f>'Bloom Yields live'!F184</f>
        <v>41390</v>
      </c>
      <c r="C187" s="147">
        <f>'Bloom Yields live'!G184</f>
        <v>1.2050000000000001</v>
      </c>
      <c r="D187" s="147">
        <f t="shared" si="40"/>
        <v>2.1450828025477704</v>
      </c>
      <c r="E187" s="106"/>
      <c r="F187" s="147">
        <f>'Bloom Yields live'!AR184</f>
        <v>2.1762999999999999</v>
      </c>
      <c r="G187" s="147">
        <f t="shared" si="41"/>
        <v>3.3781063694267504</v>
      </c>
      <c r="H187" s="108"/>
      <c r="I187" s="340">
        <f t="shared" si="32"/>
        <v>2.4531499999999999</v>
      </c>
      <c r="J187" s="147">
        <f t="shared" si="42"/>
        <v>3.7939417197452241</v>
      </c>
      <c r="K187" s="342"/>
      <c r="L187" s="297">
        <f t="shared" si="50"/>
        <v>2.73</v>
      </c>
      <c r="M187" s="147">
        <f t="shared" si="43"/>
        <v>4.2097770700636961</v>
      </c>
      <c r="N187" s="342"/>
      <c r="O187" s="340">
        <f t="shared" si="33"/>
        <v>3.2749999999999999</v>
      </c>
      <c r="P187" s="340">
        <f t="shared" si="44"/>
        <v>4.6804777070063688</v>
      </c>
      <c r="Q187" s="342"/>
      <c r="R187" s="147">
        <f t="shared" si="51"/>
        <v>3.82</v>
      </c>
      <c r="S187" s="147">
        <f t="shared" si="45"/>
        <v>5.1511783439490451</v>
      </c>
      <c r="T187" s="342"/>
      <c r="U187" s="340">
        <f t="shared" si="34"/>
        <v>3.9109999999999996</v>
      </c>
      <c r="V187" s="340">
        <f t="shared" si="46"/>
        <v>6.1500127388535022</v>
      </c>
      <c r="W187" s="342"/>
      <c r="X187" s="297">
        <f t="shared" si="52"/>
        <v>4.0019999999999998</v>
      </c>
      <c r="Y187" s="147">
        <f t="shared" si="47"/>
        <v>7.1488471337579611</v>
      </c>
      <c r="Z187" s="342"/>
      <c r="AA187" s="340">
        <f t="shared" si="35"/>
        <v>4.9604999999999997</v>
      </c>
      <c r="AB187" s="147">
        <f t="shared" si="48"/>
        <v>8.3168821656050955</v>
      </c>
      <c r="AC187" s="342"/>
      <c r="AD187" s="297">
        <f t="shared" si="53"/>
        <v>5.9189999999999996</v>
      </c>
      <c r="AE187" s="147">
        <f t="shared" si="49"/>
        <v>9.4849171974522246</v>
      </c>
      <c r="AG187" s="296">
        <v>40422</v>
      </c>
      <c r="AH187" s="297"/>
      <c r="AI187" s="297"/>
      <c r="AJ187" s="298"/>
      <c r="AK187" s="297">
        <f>'Debt M &amp; YTM'!F178</f>
        <v>8.61</v>
      </c>
      <c r="AL187" s="297">
        <f>'Debt M &amp; YTM'!G178</f>
        <v>3.98</v>
      </c>
      <c r="AM187" s="298"/>
      <c r="AN187" s="297">
        <f>'Debt M &amp; YTM'!I178</f>
        <v>14.44</v>
      </c>
      <c r="AO187" s="297">
        <f>'Debt M &amp; YTM'!J178</f>
        <v>4.59</v>
      </c>
      <c r="AP187" s="299"/>
      <c r="AQ187" s="297"/>
      <c r="AR187" s="297">
        <f>'Debt M &amp; YTM'!M178</f>
        <v>7.0540000000000003</v>
      </c>
      <c r="AS187" s="298"/>
      <c r="AT187" s="300"/>
      <c r="AU187" s="297">
        <f>'Debt M &amp; YTM'!N178</f>
        <v>9.7170000000000005</v>
      </c>
      <c r="AV187" s="298"/>
    </row>
    <row r="188" spans="1:48">
      <c r="A188" s="4">
        <v>41397</v>
      </c>
      <c r="B188" s="4">
        <f>'Bloom Yields live'!F185</f>
        <v>41397</v>
      </c>
      <c r="C188" s="147">
        <f>'Bloom Yields live'!G185</f>
        <v>1.2389999999999999</v>
      </c>
      <c r="D188" s="147">
        <f t="shared" si="40"/>
        <v>2.1337579617834392</v>
      </c>
      <c r="E188" s="106"/>
      <c r="F188" s="147">
        <f>'Bloom Yields live'!AR185</f>
        <v>2.1537999999999999</v>
      </c>
      <c r="G188" s="147">
        <f t="shared" si="41"/>
        <v>3.3657942675159225</v>
      </c>
      <c r="H188" s="108"/>
      <c r="I188" s="340">
        <f t="shared" si="32"/>
        <v>2.3969</v>
      </c>
      <c r="J188" s="147">
        <f t="shared" si="42"/>
        <v>3.7820213375796183</v>
      </c>
      <c r="K188" s="342"/>
      <c r="L188" s="297">
        <f t="shared" si="50"/>
        <v>2.64</v>
      </c>
      <c r="M188" s="147">
        <f t="shared" si="43"/>
        <v>4.1982484076433142</v>
      </c>
      <c r="N188" s="342"/>
      <c r="O188" s="340">
        <f t="shared" si="33"/>
        <v>3.2</v>
      </c>
      <c r="P188" s="340">
        <f t="shared" si="44"/>
        <v>4.6705414012738853</v>
      </c>
      <c r="Q188" s="342"/>
      <c r="R188" s="147">
        <f t="shared" si="51"/>
        <v>3.76</v>
      </c>
      <c r="S188" s="147">
        <f t="shared" si="45"/>
        <v>5.1428343949044582</v>
      </c>
      <c r="T188" s="342"/>
      <c r="U188" s="340">
        <f t="shared" si="34"/>
        <v>3.8129999999999997</v>
      </c>
      <c r="V188" s="340">
        <f t="shared" si="46"/>
        <v>6.1354331210191067</v>
      </c>
      <c r="W188" s="342"/>
      <c r="X188" s="297">
        <f t="shared" si="52"/>
        <v>3.8660000000000001</v>
      </c>
      <c r="Y188" s="147">
        <f t="shared" si="47"/>
        <v>7.1280318471337569</v>
      </c>
      <c r="Z188" s="342"/>
      <c r="AA188" s="340">
        <f t="shared" si="35"/>
        <v>4.7324999999999999</v>
      </c>
      <c r="AB188" s="147">
        <f t="shared" si="48"/>
        <v>8.2959999999999994</v>
      </c>
      <c r="AC188" s="342"/>
      <c r="AD188" s="297">
        <f t="shared" si="53"/>
        <v>5.5990000000000002</v>
      </c>
      <c r="AE188" s="147">
        <f t="shared" si="49"/>
        <v>9.4639681528662383</v>
      </c>
      <c r="AG188" s="296">
        <v>40423</v>
      </c>
      <c r="AH188" s="297"/>
      <c r="AI188" s="297"/>
      <c r="AJ188" s="298"/>
      <c r="AK188" s="297">
        <f>'Debt M &amp; YTM'!F179</f>
        <v>8.61</v>
      </c>
      <c r="AL188" s="297">
        <f>'Debt M &amp; YTM'!G179</f>
        <v>4.01</v>
      </c>
      <c r="AM188" s="298"/>
      <c r="AN188" s="297">
        <f>'Debt M &amp; YTM'!I179</f>
        <v>14.44</v>
      </c>
      <c r="AO188" s="297">
        <f>'Debt M &amp; YTM'!J179</f>
        <v>4.62</v>
      </c>
      <c r="AP188" s="299"/>
      <c r="AQ188" s="297"/>
      <c r="AR188" s="297">
        <f>'Debt M &amp; YTM'!M179</f>
        <v>7</v>
      </c>
      <c r="AS188" s="298"/>
      <c r="AT188" s="300"/>
      <c r="AU188" s="297">
        <f>'Debt M &amp; YTM'!N179</f>
        <v>9.6359999999999992</v>
      </c>
      <c r="AV188" s="298"/>
    </row>
    <row r="189" spans="1:48">
      <c r="A189" s="4">
        <v>41404</v>
      </c>
      <c r="B189" s="4">
        <f>'Bloom Yields live'!F186</f>
        <v>41404</v>
      </c>
      <c r="C189" s="147">
        <f>'Bloom Yields live'!G186</f>
        <v>1.379</v>
      </c>
      <c r="D189" s="147">
        <f t="shared" si="40"/>
        <v>2.1247261146496812</v>
      </c>
      <c r="E189" s="106"/>
      <c r="F189" s="147">
        <f>'Bloom Yields live'!AR186</f>
        <v>2.2713999999999999</v>
      </c>
      <c r="G189" s="147">
        <f t="shared" si="41"/>
        <v>3.3556815286624198</v>
      </c>
      <c r="H189" s="108"/>
      <c r="I189" s="340">
        <f t="shared" si="32"/>
        <v>2.4806999999999997</v>
      </c>
      <c r="J189" s="147">
        <f t="shared" si="42"/>
        <v>3.7711369426751591</v>
      </c>
      <c r="K189" s="342"/>
      <c r="L189" s="297">
        <f t="shared" si="50"/>
        <v>2.69</v>
      </c>
      <c r="M189" s="147">
        <f t="shared" si="43"/>
        <v>4.1865923566879006</v>
      </c>
      <c r="N189" s="342"/>
      <c r="O189" s="340">
        <f t="shared" si="33"/>
        <v>3.24</v>
      </c>
      <c r="P189" s="340">
        <f t="shared" si="44"/>
        <v>4.6603184713375789</v>
      </c>
      <c r="Q189" s="342"/>
      <c r="R189" s="147">
        <f t="shared" si="51"/>
        <v>3.79</v>
      </c>
      <c r="S189" s="147">
        <f t="shared" si="45"/>
        <v>5.1340445859872617</v>
      </c>
      <c r="T189" s="342"/>
      <c r="U189" s="340">
        <f t="shared" si="34"/>
        <v>3.7904999999999998</v>
      </c>
      <c r="V189" s="340">
        <f t="shared" si="46"/>
        <v>6.1174235668789789</v>
      </c>
      <c r="W189" s="342"/>
      <c r="X189" s="297">
        <f t="shared" si="52"/>
        <v>3.7909999999999999</v>
      </c>
      <c r="Y189" s="147">
        <f t="shared" si="47"/>
        <v>7.1008025477706997</v>
      </c>
      <c r="Z189" s="342"/>
      <c r="AA189" s="340">
        <f t="shared" si="35"/>
        <v>4.6580000000000004</v>
      </c>
      <c r="AB189" s="147">
        <f t="shared" si="48"/>
        <v>8.2676847133757967</v>
      </c>
      <c r="AC189" s="342"/>
      <c r="AD189" s="297">
        <f t="shared" si="53"/>
        <v>5.5250000000000004</v>
      </c>
      <c r="AE189" s="147">
        <f t="shared" si="49"/>
        <v>9.4345668789808901</v>
      </c>
      <c r="AG189" s="296">
        <v>40424</v>
      </c>
      <c r="AH189" s="297"/>
      <c r="AI189" s="297"/>
      <c r="AJ189" s="298"/>
      <c r="AK189" s="297">
        <f>'Debt M &amp; YTM'!F180</f>
        <v>8.61</v>
      </c>
      <c r="AL189" s="297">
        <f>'Debt M &amp; YTM'!G180</f>
        <v>4.05</v>
      </c>
      <c r="AM189" s="298"/>
      <c r="AN189" s="297">
        <f>'Debt M &amp; YTM'!I180</f>
        <v>14.44</v>
      </c>
      <c r="AO189" s="297">
        <f>'Debt M &amp; YTM'!J180</f>
        <v>4.67</v>
      </c>
      <c r="AP189" s="299"/>
      <c r="AQ189" s="297"/>
      <c r="AR189" s="297">
        <f>'Debt M &amp; YTM'!M180</f>
        <v>6.9660000000000002</v>
      </c>
      <c r="AS189" s="298"/>
      <c r="AT189" s="300"/>
      <c r="AU189" s="297">
        <f>'Debt M &amp; YTM'!N180</f>
        <v>9.5670000000000002</v>
      </c>
      <c r="AV189" s="298"/>
    </row>
    <row r="190" spans="1:48">
      <c r="A190" s="4">
        <v>41411</v>
      </c>
      <c r="B190" s="4">
        <f>'Bloom Yields live'!F187</f>
        <v>41411</v>
      </c>
      <c r="C190" s="147">
        <f>'Bloom Yields live'!G187</f>
        <v>1.325</v>
      </c>
      <c r="D190" s="147">
        <f t="shared" si="40"/>
        <v>2.1149490445859866</v>
      </c>
      <c r="E190" s="106"/>
      <c r="F190" s="147">
        <f>'Bloom Yields live'!AR187</f>
        <v>2.2134999999999998</v>
      </c>
      <c r="G190" s="147">
        <f t="shared" si="41"/>
        <v>3.34454458598726</v>
      </c>
      <c r="H190" s="108"/>
      <c r="I190" s="340">
        <f t="shared" si="32"/>
        <v>2.4267500000000002</v>
      </c>
      <c r="J190" s="147">
        <f t="shared" si="42"/>
        <v>3.7598041401273874</v>
      </c>
      <c r="K190" s="342"/>
      <c r="L190" s="297">
        <f t="shared" si="50"/>
        <v>2.64</v>
      </c>
      <c r="M190" s="147">
        <f t="shared" si="43"/>
        <v>4.1750636942675179</v>
      </c>
      <c r="N190" s="342"/>
      <c r="O190" s="340">
        <f t="shared" si="33"/>
        <v>3.1900000000000004</v>
      </c>
      <c r="P190" s="340">
        <f t="shared" si="44"/>
        <v>4.6503503184713377</v>
      </c>
      <c r="Q190" s="342"/>
      <c r="R190" s="147">
        <f t="shared" si="51"/>
        <v>3.74</v>
      </c>
      <c r="S190" s="147">
        <f t="shared" si="45"/>
        <v>5.1256369426751593</v>
      </c>
      <c r="T190" s="342"/>
      <c r="U190" s="340">
        <f t="shared" si="34"/>
        <v>3.7765000000000004</v>
      </c>
      <c r="V190" s="340">
        <f t="shared" si="46"/>
        <v>6.1012165605095516</v>
      </c>
      <c r="W190" s="342"/>
      <c r="X190" s="297">
        <f t="shared" si="52"/>
        <v>3.8130000000000002</v>
      </c>
      <c r="Y190" s="147">
        <f t="shared" si="47"/>
        <v>7.0767961783439493</v>
      </c>
      <c r="Z190" s="342"/>
      <c r="AA190" s="340">
        <f t="shared" si="35"/>
        <v>4.7045000000000003</v>
      </c>
      <c r="AB190" s="147">
        <f t="shared" si="48"/>
        <v>8.2426974522293008</v>
      </c>
      <c r="AC190" s="342"/>
      <c r="AD190" s="297">
        <f t="shared" si="53"/>
        <v>5.5960000000000001</v>
      </c>
      <c r="AE190" s="147">
        <f t="shared" si="49"/>
        <v>9.4085987261146471</v>
      </c>
      <c r="AG190" s="296">
        <v>40427</v>
      </c>
      <c r="AH190" s="297"/>
      <c r="AI190" s="297"/>
      <c r="AJ190" s="298"/>
      <c r="AK190" s="297">
        <f>'Debt M &amp; YTM'!F181</f>
        <v>8.6</v>
      </c>
      <c r="AL190" s="297">
        <f>'Debt M &amp; YTM'!G181</f>
        <v>4.0199999999999996</v>
      </c>
      <c r="AM190" s="298"/>
      <c r="AN190" s="297">
        <f>'Debt M &amp; YTM'!I181</f>
        <v>14.43</v>
      </c>
      <c r="AO190" s="297">
        <f>'Debt M &amp; YTM'!J181</f>
        <v>4.6399999999999997</v>
      </c>
      <c r="AP190" s="299"/>
      <c r="AQ190" s="297"/>
      <c r="AR190" s="297">
        <f>'Debt M &amp; YTM'!M181</f>
        <v>6.9219999999999997</v>
      </c>
      <c r="AS190" s="298"/>
      <c r="AT190" s="300"/>
      <c r="AU190" s="297">
        <f>'Debt M &amp; YTM'!N181</f>
        <v>9.5050000000000008</v>
      </c>
      <c r="AV190" s="298"/>
    </row>
    <row r="191" spans="1:48">
      <c r="A191" s="4">
        <v>41418</v>
      </c>
      <c r="B191" s="4">
        <f>'Bloom Yields live'!F188</f>
        <v>41418</v>
      </c>
      <c r="C191" s="147">
        <f>'Bloom Yields live'!G188</f>
        <v>1.43</v>
      </c>
      <c r="D191" s="147">
        <f t="shared" si="40"/>
        <v>2.1070764331210188</v>
      </c>
      <c r="E191" s="106"/>
      <c r="F191" s="147">
        <f>'Bloom Yields live'!AR188</f>
        <v>2.2810999999999999</v>
      </c>
      <c r="G191" s="147">
        <f t="shared" si="41"/>
        <v>3.3344541401273875</v>
      </c>
      <c r="H191" s="108"/>
      <c r="I191" s="340">
        <f t="shared" si="32"/>
        <v>2.4855499999999999</v>
      </c>
      <c r="J191" s="147">
        <f t="shared" si="42"/>
        <v>3.7487398089171973</v>
      </c>
      <c r="K191" s="342"/>
      <c r="L191" s="297">
        <f t="shared" si="50"/>
        <v>2.69</v>
      </c>
      <c r="M191" s="147">
        <f t="shared" si="43"/>
        <v>4.1630254777070084</v>
      </c>
      <c r="N191" s="342"/>
      <c r="O191" s="340">
        <f t="shared" si="33"/>
        <v>3.2349999999999999</v>
      </c>
      <c r="P191" s="340">
        <f t="shared" si="44"/>
        <v>4.640063694267516</v>
      </c>
      <c r="Q191" s="342"/>
      <c r="R191" s="147">
        <f t="shared" si="51"/>
        <v>3.78</v>
      </c>
      <c r="S191" s="147">
        <f t="shared" si="45"/>
        <v>5.1171019108280245</v>
      </c>
      <c r="T191" s="342"/>
      <c r="U191" s="340">
        <f t="shared" si="34"/>
        <v>3.8025000000000002</v>
      </c>
      <c r="V191" s="340">
        <f t="shared" si="46"/>
        <v>6.0825477707006339</v>
      </c>
      <c r="W191" s="342"/>
      <c r="X191" s="297">
        <f t="shared" si="52"/>
        <v>3.8250000000000002</v>
      </c>
      <c r="Y191" s="147">
        <f t="shared" si="47"/>
        <v>7.0479936305732478</v>
      </c>
      <c r="Z191" s="342"/>
      <c r="AA191" s="340">
        <f t="shared" si="35"/>
        <v>4.7554999999999996</v>
      </c>
      <c r="AB191" s="147">
        <f t="shared" si="48"/>
        <v>8.2124140127388543</v>
      </c>
      <c r="AC191" s="342"/>
      <c r="AD191" s="297">
        <f t="shared" si="53"/>
        <v>5.6859999999999999</v>
      </c>
      <c r="AE191" s="147">
        <f t="shared" si="49"/>
        <v>9.3768343949044564</v>
      </c>
      <c r="AG191" s="296">
        <v>40428</v>
      </c>
      <c r="AH191" s="297"/>
      <c r="AI191" s="297"/>
      <c r="AJ191" s="298"/>
      <c r="AK191" s="297">
        <f>'Debt M &amp; YTM'!F182</f>
        <v>8.6</v>
      </c>
      <c r="AL191" s="297">
        <f>'Debt M &amp; YTM'!G182</f>
        <v>3.94</v>
      </c>
      <c r="AM191" s="298"/>
      <c r="AN191" s="297">
        <f>'Debt M &amp; YTM'!I182</f>
        <v>14.43</v>
      </c>
      <c r="AO191" s="297">
        <f>'Debt M &amp; YTM'!J182</f>
        <v>4.5599999999999996</v>
      </c>
      <c r="AP191" s="299"/>
      <c r="AQ191" s="297"/>
      <c r="AR191" s="297">
        <f>'Debt M &amp; YTM'!M182</f>
        <v>6.9020000000000001</v>
      </c>
      <c r="AS191" s="298"/>
      <c r="AT191" s="300"/>
      <c r="AU191" s="297">
        <f>'Debt M &amp; YTM'!N182</f>
        <v>9.5210000000000008</v>
      </c>
      <c r="AV191" s="298"/>
    </row>
    <row r="192" spans="1:48">
      <c r="A192" s="4">
        <v>41425</v>
      </c>
      <c r="B192" s="4">
        <f>'Bloom Yields live'!F189</f>
        <v>41425</v>
      </c>
      <c r="C192" s="147">
        <f>'Bloom Yields live'!G189</f>
        <v>1.504</v>
      </c>
      <c r="D192" s="147">
        <f t="shared" si="40"/>
        <v>2.0995732484076433</v>
      </c>
      <c r="E192" s="106"/>
      <c r="F192" s="147">
        <f>'Bloom Yields live'!AR189</f>
        <v>2.3338000000000001</v>
      </c>
      <c r="G192" s="147">
        <f t="shared" si="41"/>
        <v>3.3249394904458596</v>
      </c>
      <c r="H192" s="108"/>
      <c r="I192" s="340">
        <f t="shared" si="32"/>
        <v>2.5568999999999997</v>
      </c>
      <c r="J192" s="147">
        <f t="shared" si="42"/>
        <v>3.7381226114649677</v>
      </c>
      <c r="K192" s="342"/>
      <c r="L192" s="297">
        <f t="shared" si="50"/>
        <v>2.78</v>
      </c>
      <c r="M192" s="147">
        <f t="shared" si="43"/>
        <v>4.1513057324840785</v>
      </c>
      <c r="N192" s="342"/>
      <c r="O192" s="340">
        <f t="shared" si="33"/>
        <v>3.3250000000000002</v>
      </c>
      <c r="P192" s="340">
        <f t="shared" si="44"/>
        <v>4.6299363057324836</v>
      </c>
      <c r="Q192" s="342"/>
      <c r="R192" s="147">
        <f t="shared" si="51"/>
        <v>3.87</v>
      </c>
      <c r="S192" s="147">
        <f t="shared" si="45"/>
        <v>5.1085668789808913</v>
      </c>
      <c r="T192" s="342"/>
      <c r="U192" s="340">
        <f t="shared" si="34"/>
        <v>3.9424999999999999</v>
      </c>
      <c r="V192" s="340">
        <f t="shared" si="46"/>
        <v>6.0647197452229271</v>
      </c>
      <c r="W192" s="342"/>
      <c r="X192" s="297">
        <f t="shared" si="52"/>
        <v>4.0149999999999997</v>
      </c>
      <c r="Y192" s="147">
        <f t="shared" si="47"/>
        <v>7.0208726114649682</v>
      </c>
      <c r="Z192" s="342"/>
      <c r="AA192" s="340">
        <f t="shared" si="35"/>
        <v>5.0804999999999998</v>
      </c>
      <c r="AB192" s="147">
        <f t="shared" si="48"/>
        <v>8.1852484076433125</v>
      </c>
      <c r="AC192" s="342"/>
      <c r="AD192" s="297">
        <f t="shared" si="53"/>
        <v>6.1459999999999999</v>
      </c>
      <c r="AE192" s="147">
        <f t="shared" si="49"/>
        <v>9.3496242038216515</v>
      </c>
      <c r="AG192" s="296">
        <v>40429</v>
      </c>
      <c r="AH192" s="297"/>
      <c r="AI192" s="297"/>
      <c r="AJ192" s="298"/>
      <c r="AK192" s="297">
        <f>'Debt M &amp; YTM'!F183</f>
        <v>8.59</v>
      </c>
      <c r="AL192" s="297">
        <f>'Debt M &amp; YTM'!G183</f>
        <v>3.99</v>
      </c>
      <c r="AM192" s="298"/>
      <c r="AN192" s="297">
        <f>'Debt M &amp; YTM'!I183</f>
        <v>14.42</v>
      </c>
      <c r="AO192" s="297">
        <f>'Debt M &amp; YTM'!J183</f>
        <v>4.6100000000000003</v>
      </c>
      <c r="AP192" s="299"/>
      <c r="AQ192" s="297"/>
      <c r="AR192" s="297">
        <f>'Debt M &amp; YTM'!M183</f>
        <v>6.9269999999999996</v>
      </c>
      <c r="AS192" s="298"/>
      <c r="AT192" s="300"/>
      <c r="AU192" s="297">
        <f>'Debt M &amp; YTM'!N183</f>
        <v>9.5350000000000001</v>
      </c>
      <c r="AV192" s="298"/>
    </row>
    <row r="193" spans="1:48">
      <c r="A193" s="4">
        <v>41432</v>
      </c>
      <c r="B193" s="4">
        <f>'Bloom Yields live'!F190</f>
        <v>41432</v>
      </c>
      <c r="C193" s="147">
        <f>'Bloom Yields live'!G190</f>
        <v>1.5449999999999999</v>
      </c>
      <c r="D193" s="147">
        <f t="shared" si="40"/>
        <v>2.0929554140127391</v>
      </c>
      <c r="E193" s="106"/>
      <c r="F193" s="147">
        <f>'Bloom Yields live'!AR190</f>
        <v>2.4007999999999998</v>
      </c>
      <c r="G193" s="147">
        <f t="shared" si="41"/>
        <v>3.3164509554140125</v>
      </c>
      <c r="H193" s="108"/>
      <c r="I193" s="340">
        <f t="shared" si="32"/>
        <v>2.6604000000000001</v>
      </c>
      <c r="J193" s="147">
        <f t="shared" si="42"/>
        <v>3.7288146496815289</v>
      </c>
      <c r="K193" s="342"/>
      <c r="L193" s="297">
        <f t="shared" si="50"/>
        <v>2.92</v>
      </c>
      <c r="M193" s="147">
        <f t="shared" si="43"/>
        <v>4.1411783439490462</v>
      </c>
      <c r="N193" s="342"/>
      <c r="O193" s="340">
        <f t="shared" si="33"/>
        <v>3.4550000000000001</v>
      </c>
      <c r="P193" s="340">
        <f t="shared" si="44"/>
        <v>4.6213057324840774</v>
      </c>
      <c r="Q193" s="342"/>
      <c r="R193" s="147">
        <f t="shared" si="51"/>
        <v>3.99</v>
      </c>
      <c r="S193" s="147">
        <f t="shared" si="45"/>
        <v>5.1014331210191068</v>
      </c>
      <c r="T193" s="342"/>
      <c r="U193" s="340">
        <f t="shared" si="34"/>
        <v>4.1520000000000001</v>
      </c>
      <c r="V193" s="340">
        <f t="shared" si="46"/>
        <v>6.047945859872609</v>
      </c>
      <c r="W193" s="342"/>
      <c r="X193" s="297">
        <f t="shared" si="52"/>
        <v>4.3140000000000001</v>
      </c>
      <c r="Y193" s="147">
        <f t="shared" si="47"/>
        <v>6.9944585987261139</v>
      </c>
      <c r="Z193" s="342"/>
      <c r="AA193" s="340">
        <f t="shared" si="35"/>
        <v>5.4744999999999999</v>
      </c>
      <c r="AB193" s="147">
        <f t="shared" si="48"/>
        <v>8.1591369426751594</v>
      </c>
      <c r="AC193" s="342"/>
      <c r="AD193" s="297">
        <f t="shared" si="53"/>
        <v>6.6349999999999998</v>
      </c>
      <c r="AE193" s="147">
        <f t="shared" si="49"/>
        <v>9.3238152866241997</v>
      </c>
      <c r="AG193" s="296">
        <v>40430</v>
      </c>
      <c r="AH193" s="297"/>
      <c r="AI193" s="297"/>
      <c r="AJ193" s="298"/>
      <c r="AK193" s="297">
        <f>'Debt M &amp; YTM'!F184</f>
        <v>8.59</v>
      </c>
      <c r="AL193" s="297">
        <f>'Debt M &amp; YTM'!G184</f>
        <v>4.04</v>
      </c>
      <c r="AM193" s="298"/>
      <c r="AN193" s="297">
        <f>'Debt M &amp; YTM'!I184</f>
        <v>14.42</v>
      </c>
      <c r="AO193" s="297">
        <f>'Debt M &amp; YTM'!J184</f>
        <v>4.6399999999999997</v>
      </c>
      <c r="AP193" s="299"/>
      <c r="AQ193" s="297"/>
      <c r="AR193" s="297">
        <f>'Debt M &amp; YTM'!M184</f>
        <v>6.8940000000000001</v>
      </c>
      <c r="AS193" s="298"/>
      <c r="AT193" s="300"/>
      <c r="AU193" s="297">
        <f>'Debt M &amp; YTM'!N184</f>
        <v>9.4619999999999997</v>
      </c>
      <c r="AV193" s="298"/>
    </row>
    <row r="194" spans="1:48">
      <c r="A194" s="4">
        <v>41439</v>
      </c>
      <c r="B194" s="4">
        <f>'Bloom Yields live'!F191</f>
        <v>41439</v>
      </c>
      <c r="C194" s="147">
        <f>'Bloom Yields live'!G191</f>
        <v>1.5129999999999999</v>
      </c>
      <c r="D194" s="147">
        <f t="shared" si="40"/>
        <v>2.0862484076433123</v>
      </c>
      <c r="E194" s="106"/>
      <c r="F194" s="147">
        <f>'Bloom Yields live'!AR191</f>
        <v>2.4081999999999999</v>
      </c>
      <c r="G194" s="147">
        <f t="shared" si="41"/>
        <v>3.307973248407643</v>
      </c>
      <c r="H194" s="108"/>
      <c r="I194" s="340">
        <f t="shared" si="32"/>
        <v>2.6840999999999999</v>
      </c>
      <c r="J194" s="147">
        <f t="shared" si="42"/>
        <v>3.7196076433121008</v>
      </c>
      <c r="K194" s="342"/>
      <c r="L194" s="297">
        <f t="shared" si="50"/>
        <v>2.96</v>
      </c>
      <c r="M194" s="147">
        <f t="shared" si="43"/>
        <v>4.1312420382165627</v>
      </c>
      <c r="N194" s="342"/>
      <c r="O194" s="340">
        <f t="shared" si="33"/>
        <v>3.48</v>
      </c>
      <c r="P194" s="340">
        <f t="shared" si="44"/>
        <v>4.6127070063694289</v>
      </c>
      <c r="Q194" s="342"/>
      <c r="R194" s="147">
        <f t="shared" si="51"/>
        <v>4</v>
      </c>
      <c r="S194" s="147">
        <f t="shared" si="45"/>
        <v>5.0941719745222924</v>
      </c>
      <c r="T194" s="342"/>
      <c r="U194" s="340">
        <f t="shared" si="34"/>
        <v>4.2270000000000003</v>
      </c>
      <c r="V194" s="340">
        <f t="shared" si="46"/>
        <v>6.0307261146496787</v>
      </c>
      <c r="W194" s="342"/>
      <c r="X194" s="297">
        <f t="shared" si="52"/>
        <v>4.4539999999999997</v>
      </c>
      <c r="Y194" s="147">
        <f t="shared" si="47"/>
        <v>6.9672802547770694</v>
      </c>
      <c r="Z194" s="342"/>
      <c r="AA194" s="340">
        <f t="shared" si="35"/>
        <v>5.6150000000000002</v>
      </c>
      <c r="AB194" s="147">
        <f t="shared" si="48"/>
        <v>8.1317993630573255</v>
      </c>
      <c r="AC194" s="342"/>
      <c r="AD194" s="297">
        <f t="shared" si="53"/>
        <v>6.7759999999999998</v>
      </c>
      <c r="AE194" s="147">
        <f t="shared" si="49"/>
        <v>9.2963184713375746</v>
      </c>
      <c r="AG194" s="296">
        <v>40431</v>
      </c>
      <c r="AH194" s="297"/>
      <c r="AI194" s="297"/>
      <c r="AJ194" s="298"/>
      <c r="AK194" s="297">
        <f>'Debt M &amp; YTM'!F185</f>
        <v>8.59</v>
      </c>
      <c r="AL194" s="297">
        <f>'Debt M &amp; YTM'!G185</f>
        <v>4.0999999999999996</v>
      </c>
      <c r="AM194" s="298"/>
      <c r="AN194" s="297">
        <f>'Debt M &amp; YTM'!I185</f>
        <v>14.42</v>
      </c>
      <c r="AO194" s="297">
        <f>'Debt M &amp; YTM'!J185</f>
        <v>4.6900000000000004</v>
      </c>
      <c r="AP194" s="299"/>
      <c r="AQ194" s="297"/>
      <c r="AR194" s="297">
        <f>'Debt M &amp; YTM'!M185</f>
        <v>6.8650000000000002</v>
      </c>
      <c r="AS194" s="298"/>
      <c r="AT194" s="300"/>
      <c r="AU194" s="297">
        <f>'Debt M &amp; YTM'!N185</f>
        <v>9.4280000000000008</v>
      </c>
      <c r="AV194" s="298"/>
    </row>
    <row r="195" spans="1:48">
      <c r="A195" s="4">
        <v>41446</v>
      </c>
      <c r="B195" s="4">
        <f>'Bloom Yields live'!F192</f>
        <v>41446</v>
      </c>
      <c r="C195" s="147">
        <f>'Bloom Yields live'!G192</f>
        <v>1.724</v>
      </c>
      <c r="D195" s="147">
        <f t="shared" si="40"/>
        <v>2.0798471337579616</v>
      </c>
      <c r="E195" s="106"/>
      <c r="F195" s="147">
        <f>'Bloom Yields live'!AR192</f>
        <v>2.6034000000000002</v>
      </c>
      <c r="G195" s="147">
        <f t="shared" si="41"/>
        <v>3.2999171974522286</v>
      </c>
      <c r="H195" s="108"/>
      <c r="I195" s="340">
        <f t="shared" si="32"/>
        <v>2.9417</v>
      </c>
      <c r="J195" s="147">
        <f t="shared" si="42"/>
        <v>3.7113439490445854</v>
      </c>
      <c r="K195" s="342"/>
      <c r="L195" s="297">
        <f t="shared" si="50"/>
        <v>3.28</v>
      </c>
      <c r="M195" s="147">
        <f t="shared" si="43"/>
        <v>4.1227707006369432</v>
      </c>
      <c r="N195" s="342"/>
      <c r="O195" s="340">
        <f t="shared" si="33"/>
        <v>3.7699999999999996</v>
      </c>
      <c r="P195" s="340">
        <f t="shared" si="44"/>
        <v>4.605318471337581</v>
      </c>
      <c r="Q195" s="342"/>
      <c r="R195" s="147">
        <f t="shared" si="51"/>
        <v>4.26</v>
      </c>
      <c r="S195" s="147">
        <f t="shared" si="45"/>
        <v>5.0878662420382161</v>
      </c>
      <c r="T195" s="342"/>
      <c r="U195" s="340">
        <f t="shared" si="34"/>
        <v>4.444</v>
      </c>
      <c r="V195" s="340">
        <f t="shared" si="46"/>
        <v>6.015305732484074</v>
      </c>
      <c r="W195" s="342"/>
      <c r="X195" s="297">
        <f t="shared" si="52"/>
        <v>4.6280000000000001</v>
      </c>
      <c r="Y195" s="147">
        <f t="shared" si="47"/>
        <v>6.9427452229299345</v>
      </c>
      <c r="Z195" s="342"/>
      <c r="AA195" s="340">
        <f t="shared" si="35"/>
        <v>5.8494999999999999</v>
      </c>
      <c r="AB195" s="147">
        <f t="shared" si="48"/>
        <v>8.1086910828025456</v>
      </c>
      <c r="AC195" s="342"/>
      <c r="AD195" s="297">
        <f t="shared" si="53"/>
        <v>7.0709999999999997</v>
      </c>
      <c r="AE195" s="147">
        <f t="shared" si="49"/>
        <v>9.2746369426751549</v>
      </c>
      <c r="AG195" s="296">
        <v>40434</v>
      </c>
      <c r="AH195" s="297"/>
      <c r="AI195" s="297"/>
      <c r="AJ195" s="298"/>
      <c r="AK195" s="297">
        <f>'Debt M &amp; YTM'!F186</f>
        <v>8.58</v>
      </c>
      <c r="AL195" s="297">
        <f>'Debt M &amp; YTM'!G186</f>
        <v>4.0999999999999996</v>
      </c>
      <c r="AM195" s="298"/>
      <c r="AN195" s="297">
        <f>'Debt M &amp; YTM'!I186</f>
        <v>14.41</v>
      </c>
      <c r="AO195" s="297">
        <f>'Debt M &amp; YTM'!J186</f>
        <v>4.7</v>
      </c>
      <c r="AP195" s="299"/>
      <c r="AQ195" s="297"/>
      <c r="AR195" s="297">
        <f>'Debt M &amp; YTM'!M186</f>
        <v>6.7679999999999998</v>
      </c>
      <c r="AS195" s="298"/>
      <c r="AT195" s="300"/>
      <c r="AU195" s="297">
        <f>'Debt M &amp; YTM'!N186</f>
        <v>9.3409999999999993</v>
      </c>
      <c r="AV195" s="298"/>
    </row>
    <row r="196" spans="1:48">
      <c r="A196" s="4">
        <v>41453</v>
      </c>
      <c r="B196" s="4">
        <f>'Bloom Yields live'!F193</f>
        <v>41453</v>
      </c>
      <c r="C196" s="147">
        <f>'Bloom Yields live'!G193</f>
        <v>1.728</v>
      </c>
      <c r="D196" s="147">
        <f t="shared" si="40"/>
        <v>2.074222929936306</v>
      </c>
      <c r="E196" s="106"/>
      <c r="F196" s="147">
        <f>'Bloom Yields live'!AR193</f>
        <v>2.6574999999999998</v>
      </c>
      <c r="G196" s="147">
        <f t="shared" si="41"/>
        <v>3.2924369426751601</v>
      </c>
      <c r="H196" s="108"/>
      <c r="I196" s="340">
        <f t="shared" si="32"/>
        <v>2.9837499999999997</v>
      </c>
      <c r="J196" s="147">
        <f t="shared" si="42"/>
        <v>3.7038777070063684</v>
      </c>
      <c r="K196" s="342"/>
      <c r="L196" s="297">
        <f t="shared" si="50"/>
        <v>3.31</v>
      </c>
      <c r="M196" s="147">
        <f t="shared" si="43"/>
        <v>4.1153184713375808</v>
      </c>
      <c r="N196" s="342"/>
      <c r="O196" s="340">
        <f t="shared" si="33"/>
        <v>3.8150000000000004</v>
      </c>
      <c r="P196" s="340">
        <f t="shared" si="44"/>
        <v>4.5990127388535047</v>
      </c>
      <c r="Q196" s="342"/>
      <c r="R196" s="147">
        <f t="shared" si="51"/>
        <v>4.32</v>
      </c>
      <c r="S196" s="147">
        <f t="shared" si="45"/>
        <v>5.0827070063694268</v>
      </c>
      <c r="T196" s="342"/>
      <c r="U196" s="340">
        <f t="shared" si="34"/>
        <v>4.4969999999999999</v>
      </c>
      <c r="V196" s="340">
        <f t="shared" si="46"/>
        <v>6.0008789808917156</v>
      </c>
      <c r="W196" s="342"/>
      <c r="X196" s="297">
        <f t="shared" si="52"/>
        <v>4.6740000000000004</v>
      </c>
      <c r="Y196" s="147">
        <f t="shared" si="47"/>
        <v>6.9190509554140123</v>
      </c>
      <c r="Z196" s="342"/>
      <c r="AA196" s="340">
        <f t="shared" si="35"/>
        <v>5.9090000000000007</v>
      </c>
      <c r="AB196" s="147">
        <f t="shared" si="48"/>
        <v>8.0862770700636926</v>
      </c>
      <c r="AC196" s="342"/>
      <c r="AD196" s="297">
        <f t="shared" si="53"/>
        <v>7.1440000000000001</v>
      </c>
      <c r="AE196" s="147">
        <f t="shared" si="49"/>
        <v>9.2535031847133702</v>
      </c>
      <c r="AG196" s="296">
        <v>40435</v>
      </c>
      <c r="AH196" s="297"/>
      <c r="AI196" s="297"/>
      <c r="AJ196" s="298"/>
      <c r="AK196" s="297">
        <f>'Debt M &amp; YTM'!F187</f>
        <v>8.58</v>
      </c>
      <c r="AL196" s="297">
        <f>'Debt M &amp; YTM'!G187</f>
        <v>4.0599999999999996</v>
      </c>
      <c r="AM196" s="298"/>
      <c r="AN196" s="297">
        <f>'Debt M &amp; YTM'!I187</f>
        <v>14.41</v>
      </c>
      <c r="AO196" s="297">
        <f>'Debt M &amp; YTM'!J187</f>
        <v>4.66</v>
      </c>
      <c r="AP196" s="299"/>
      <c r="AQ196" s="297"/>
      <c r="AR196" s="297">
        <f>'Debt M &amp; YTM'!M187</f>
        <v>6.6289999999999996</v>
      </c>
      <c r="AS196" s="298"/>
      <c r="AT196" s="300"/>
      <c r="AU196" s="297">
        <f>'Debt M &amp; YTM'!N187</f>
        <v>9.2390000000000008</v>
      </c>
      <c r="AV196" s="298"/>
    </row>
    <row r="197" spans="1:48">
      <c r="A197" s="4">
        <v>41460</v>
      </c>
      <c r="B197" s="4">
        <f>'Bloom Yields live'!F194</f>
        <v>41460</v>
      </c>
      <c r="C197" s="147">
        <f>'Bloom Yields live'!G194</f>
        <v>1.718</v>
      </c>
      <c r="D197" s="147">
        <f t="shared" si="40"/>
        <v>2.068713375796178</v>
      </c>
      <c r="E197" s="106"/>
      <c r="F197" s="147">
        <f>'Bloom Yields live'!AR194</f>
        <v>2.5685000000000002</v>
      </c>
      <c r="G197" s="147">
        <f t="shared" si="41"/>
        <v>3.2844636942675161</v>
      </c>
      <c r="H197" s="108"/>
      <c r="I197" s="340">
        <f t="shared" si="32"/>
        <v>2.9092500000000001</v>
      </c>
      <c r="J197" s="147">
        <f t="shared" si="42"/>
        <v>3.6960694267515919</v>
      </c>
      <c r="K197" s="342"/>
      <c r="L197" s="297">
        <f t="shared" si="50"/>
        <v>3.25</v>
      </c>
      <c r="M197" s="147">
        <f t="shared" si="43"/>
        <v>4.1076751592356695</v>
      </c>
      <c r="N197" s="342"/>
      <c r="O197" s="340">
        <f t="shared" si="33"/>
        <v>3.76</v>
      </c>
      <c r="P197" s="340">
        <f t="shared" si="44"/>
        <v>4.5927070063694275</v>
      </c>
      <c r="Q197" s="342"/>
      <c r="R197" s="147">
        <f t="shared" si="51"/>
        <v>4.2699999999999996</v>
      </c>
      <c r="S197" s="147">
        <f t="shared" si="45"/>
        <v>5.0777388535031847</v>
      </c>
      <c r="T197" s="342"/>
      <c r="U197" s="340">
        <f t="shared" si="34"/>
        <v>4.4414999999999996</v>
      </c>
      <c r="V197" s="340">
        <f t="shared" si="46"/>
        <v>5.9867929936305702</v>
      </c>
      <c r="W197" s="342"/>
      <c r="X197" s="297">
        <f t="shared" si="52"/>
        <v>4.6130000000000004</v>
      </c>
      <c r="Y197" s="147">
        <f t="shared" si="47"/>
        <v>6.895847133757961</v>
      </c>
      <c r="Z197" s="342"/>
      <c r="AA197" s="340">
        <f t="shared" si="35"/>
        <v>5.8260000000000005</v>
      </c>
      <c r="AB197" s="147">
        <f t="shared" si="48"/>
        <v>8.0633471337579614</v>
      </c>
      <c r="AC197" s="342"/>
      <c r="AD197" s="297">
        <f t="shared" si="53"/>
        <v>7.0389999999999997</v>
      </c>
      <c r="AE197" s="147">
        <f t="shared" si="49"/>
        <v>9.2308471337579565</v>
      </c>
      <c r="AG197" s="296">
        <v>40436</v>
      </c>
      <c r="AH197" s="297"/>
      <c r="AI197" s="297"/>
      <c r="AJ197" s="298"/>
      <c r="AK197" s="297">
        <f>'Debt M &amp; YTM'!F188</f>
        <v>8.58</v>
      </c>
      <c r="AL197" s="297">
        <f>'Debt M &amp; YTM'!G188</f>
        <v>4.09</v>
      </c>
      <c r="AM197" s="298"/>
      <c r="AN197" s="297">
        <f>'Debt M &amp; YTM'!I188</f>
        <v>14.4</v>
      </c>
      <c r="AO197" s="297">
        <f>'Debt M &amp; YTM'!J188</f>
        <v>4.7</v>
      </c>
      <c r="AP197" s="299"/>
      <c r="AQ197" s="297"/>
      <c r="AR197" s="297">
        <f>'Debt M &amp; YTM'!M188</f>
        <v>6.5949999999999998</v>
      </c>
      <c r="AS197" s="298"/>
      <c r="AT197" s="300"/>
      <c r="AU197" s="297">
        <f>'Debt M &amp; YTM'!N188</f>
        <v>9.1349999999999998</v>
      </c>
      <c r="AV197" s="298"/>
    </row>
    <row r="198" spans="1:48">
      <c r="A198" s="4">
        <v>41467</v>
      </c>
      <c r="B198" s="4">
        <f>'Bloom Yields live'!F195</f>
        <v>41467</v>
      </c>
      <c r="C198" s="147">
        <f>'Bloom Yields live'!G195</f>
        <v>1.5590000000000002</v>
      </c>
      <c r="D198" s="147">
        <f t="shared" si="40"/>
        <v>2.0618662420382163</v>
      </c>
      <c r="E198" s="106"/>
      <c r="F198" s="147">
        <f>'Bloom Yields live'!AR195</f>
        <v>2.4942000000000002</v>
      </c>
      <c r="G198" s="147">
        <f t="shared" si="41"/>
        <v>3.2757904458598732</v>
      </c>
      <c r="H198" s="108"/>
      <c r="I198" s="340">
        <f t="shared" si="32"/>
        <v>2.8071000000000002</v>
      </c>
      <c r="J198" s="147">
        <f t="shared" si="42"/>
        <v>3.6872742038216555</v>
      </c>
      <c r="K198" s="342"/>
      <c r="L198" s="297">
        <f t="shared" si="50"/>
        <v>3.12</v>
      </c>
      <c r="M198" s="147">
        <f t="shared" si="43"/>
        <v>4.0987579617834413</v>
      </c>
      <c r="N198" s="342"/>
      <c r="O198" s="340">
        <f t="shared" si="33"/>
        <v>3.6350000000000002</v>
      </c>
      <c r="P198" s="340">
        <f t="shared" si="44"/>
        <v>4.5850955414012757</v>
      </c>
      <c r="Q198" s="342"/>
      <c r="R198" s="147">
        <f t="shared" si="51"/>
        <v>4.1500000000000004</v>
      </c>
      <c r="S198" s="147">
        <f t="shared" si="45"/>
        <v>5.0714331210191084</v>
      </c>
      <c r="T198" s="342"/>
      <c r="U198" s="340">
        <f t="shared" si="34"/>
        <v>4.2925000000000004</v>
      </c>
      <c r="V198" s="340">
        <f t="shared" si="46"/>
        <v>5.9721815286624169</v>
      </c>
      <c r="W198" s="342"/>
      <c r="X198" s="297">
        <f t="shared" si="52"/>
        <v>4.4349999999999996</v>
      </c>
      <c r="Y198" s="147">
        <f t="shared" si="47"/>
        <v>6.8729299363057326</v>
      </c>
      <c r="Z198" s="342"/>
      <c r="AA198" s="340">
        <f t="shared" si="35"/>
        <v>5.5709999999999997</v>
      </c>
      <c r="AB198" s="147">
        <f t="shared" si="48"/>
        <v>8.0403885350318465</v>
      </c>
      <c r="AC198" s="342"/>
      <c r="AD198" s="297">
        <f t="shared" si="53"/>
        <v>6.7069999999999999</v>
      </c>
      <c r="AE198" s="147">
        <f t="shared" si="49"/>
        <v>9.2078471337579586</v>
      </c>
      <c r="AG198" s="296">
        <v>40437</v>
      </c>
      <c r="AH198" s="297"/>
      <c r="AI198" s="297"/>
      <c r="AJ198" s="298"/>
      <c r="AK198" s="297">
        <f>'Debt M &amp; YTM'!F189</f>
        <v>8.57</v>
      </c>
      <c r="AL198" s="297">
        <f>'Debt M &amp; YTM'!G189</f>
        <v>4.16</v>
      </c>
      <c r="AM198" s="298"/>
      <c r="AN198" s="297">
        <f>'Debt M &amp; YTM'!I189</f>
        <v>14.4</v>
      </c>
      <c r="AO198" s="297">
        <f>'Debt M &amp; YTM'!J189</f>
        <v>4.7699999999999996</v>
      </c>
      <c r="AP198" s="299"/>
      <c r="AQ198" s="297"/>
      <c r="AR198" s="297">
        <f>'Debt M &amp; YTM'!M189</f>
        <v>6.5990000000000002</v>
      </c>
      <c r="AS198" s="298"/>
      <c r="AT198" s="300"/>
      <c r="AU198" s="297">
        <f>'Debt M &amp; YTM'!N189</f>
        <v>9.1479999999999997</v>
      </c>
      <c r="AV198" s="298"/>
    </row>
    <row r="199" spans="1:48">
      <c r="A199" s="4">
        <v>41474</v>
      </c>
      <c r="B199" s="4">
        <f>'Bloom Yields live'!F196</f>
        <v>41474</v>
      </c>
      <c r="C199" s="147">
        <f>'Bloom Yields live'!G196</f>
        <v>1.518</v>
      </c>
      <c r="D199" s="147">
        <f t="shared" si="40"/>
        <v>2.0549363057324839</v>
      </c>
      <c r="E199" s="106"/>
      <c r="F199" s="147">
        <f>'Bloom Yields live'!AR196</f>
        <v>2.4268999999999998</v>
      </c>
      <c r="G199" s="147">
        <f t="shared" si="41"/>
        <v>3.2667515923566879</v>
      </c>
      <c r="H199" s="108"/>
      <c r="I199" s="340">
        <f t="shared" si="32"/>
        <v>2.77345</v>
      </c>
      <c r="J199" s="147">
        <f t="shared" si="42"/>
        <v>3.6784554140127383</v>
      </c>
      <c r="K199" s="342"/>
      <c r="L199" s="297">
        <f t="shared" si="50"/>
        <v>3.12</v>
      </c>
      <c r="M199" s="147">
        <f t="shared" si="43"/>
        <v>4.0901592356687901</v>
      </c>
      <c r="N199" s="342"/>
      <c r="O199" s="340">
        <f t="shared" si="33"/>
        <v>3.63</v>
      </c>
      <c r="P199" s="340">
        <f t="shared" si="44"/>
        <v>4.5776751592356701</v>
      </c>
      <c r="Q199" s="342"/>
      <c r="R199" s="147">
        <f t="shared" si="51"/>
        <v>4.1399999999999997</v>
      </c>
      <c r="S199" s="147">
        <f t="shared" si="45"/>
        <v>5.0651910828025484</v>
      </c>
      <c r="T199" s="342"/>
      <c r="U199" s="340">
        <f t="shared" si="34"/>
        <v>4.2439999999999998</v>
      </c>
      <c r="V199" s="340">
        <f t="shared" si="46"/>
        <v>5.9579808917197434</v>
      </c>
      <c r="W199" s="342"/>
      <c r="X199" s="297">
        <f t="shared" si="52"/>
        <v>4.3479999999999999</v>
      </c>
      <c r="Y199" s="147">
        <f t="shared" si="47"/>
        <v>6.850770700636942</v>
      </c>
      <c r="Z199" s="342"/>
      <c r="AA199" s="340">
        <f t="shared" si="35"/>
        <v>5.3780000000000001</v>
      </c>
      <c r="AB199" s="147">
        <f t="shared" si="48"/>
        <v>8.0177515923566869</v>
      </c>
      <c r="AC199" s="342"/>
      <c r="AD199" s="297">
        <f t="shared" si="53"/>
        <v>6.4080000000000004</v>
      </c>
      <c r="AE199" s="147">
        <f t="shared" si="49"/>
        <v>9.1847324840764291</v>
      </c>
      <c r="AG199" s="296">
        <v>40438</v>
      </c>
      <c r="AH199" s="297"/>
      <c r="AI199" s="297"/>
      <c r="AJ199" s="298"/>
      <c r="AK199" s="297">
        <f>'Debt M &amp; YTM'!F190</f>
        <v>8.57</v>
      </c>
      <c r="AL199" s="297">
        <f>'Debt M &amp; YTM'!G190</f>
        <v>4.13</v>
      </c>
      <c r="AM199" s="298"/>
      <c r="AN199" s="297">
        <f>'Debt M &amp; YTM'!I190</f>
        <v>14.4</v>
      </c>
      <c r="AO199" s="297">
        <f>'Debt M &amp; YTM'!J190</f>
        <v>4.7300000000000004</v>
      </c>
      <c r="AP199" s="299"/>
      <c r="AQ199" s="297"/>
      <c r="AR199" s="297">
        <f>'Debt M &amp; YTM'!M190</f>
        <v>6.5839999999999996</v>
      </c>
      <c r="AS199" s="298"/>
      <c r="AT199" s="300"/>
      <c r="AU199" s="297">
        <f>'Debt M &amp; YTM'!N190</f>
        <v>9.0960000000000001</v>
      </c>
      <c r="AV199" s="298"/>
    </row>
    <row r="200" spans="1:48">
      <c r="A200" s="4">
        <v>41481</v>
      </c>
      <c r="B200" s="4">
        <f>'Bloom Yields live'!F197</f>
        <v>41481</v>
      </c>
      <c r="C200" s="147">
        <f>'Bloom Yields live'!G197</f>
        <v>1.665</v>
      </c>
      <c r="D200" s="147">
        <f t="shared" si="40"/>
        <v>2.0483057324840761</v>
      </c>
      <c r="E200" s="106"/>
      <c r="F200" s="147">
        <f>'Bloom Yields live'!AR197</f>
        <v>2.5770999999999997</v>
      </c>
      <c r="G200" s="147">
        <f t="shared" si="41"/>
        <v>3.2586439490445862</v>
      </c>
      <c r="H200" s="108"/>
      <c r="I200" s="340">
        <f t="shared" si="32"/>
        <v>2.8835499999999996</v>
      </c>
      <c r="J200" s="147">
        <f t="shared" si="42"/>
        <v>3.6703251592356687</v>
      </c>
      <c r="K200" s="342"/>
      <c r="L200" s="297">
        <f t="shared" si="50"/>
        <v>3.19</v>
      </c>
      <c r="M200" s="147">
        <f t="shared" si="43"/>
        <v>4.082006369426753</v>
      </c>
      <c r="N200" s="342"/>
      <c r="O200" s="340">
        <f t="shared" si="33"/>
        <v>3.7050000000000001</v>
      </c>
      <c r="P200" s="340">
        <f t="shared" si="44"/>
        <v>4.5707643312101922</v>
      </c>
      <c r="Q200" s="342"/>
      <c r="R200" s="147">
        <f t="shared" si="51"/>
        <v>4.22</v>
      </c>
      <c r="S200" s="147">
        <f t="shared" si="45"/>
        <v>5.0595222929936314</v>
      </c>
      <c r="T200" s="342"/>
      <c r="U200" s="340">
        <f t="shared" si="34"/>
        <v>4.2300000000000004</v>
      </c>
      <c r="V200" s="340">
        <f t="shared" si="46"/>
        <v>5.9442707006369409</v>
      </c>
      <c r="W200" s="342"/>
      <c r="X200" s="297">
        <f t="shared" si="52"/>
        <v>4.24</v>
      </c>
      <c r="Y200" s="147">
        <f t="shared" si="47"/>
        <v>6.8290191082802529</v>
      </c>
      <c r="Z200" s="342"/>
      <c r="AA200" s="340">
        <f t="shared" si="35"/>
        <v>5.2874999999999996</v>
      </c>
      <c r="AB200" s="147">
        <f t="shared" si="48"/>
        <v>7.9959777070063671</v>
      </c>
      <c r="AC200" s="342"/>
      <c r="AD200" s="297">
        <f t="shared" si="53"/>
        <v>6.335</v>
      </c>
      <c r="AE200" s="147">
        <f t="shared" si="49"/>
        <v>9.1629363057324813</v>
      </c>
      <c r="AG200" s="296">
        <v>40441</v>
      </c>
      <c r="AH200" s="297"/>
      <c r="AI200" s="297"/>
      <c r="AJ200" s="298"/>
      <c r="AK200" s="297">
        <f>'Debt M &amp; YTM'!F191</f>
        <v>8.56</v>
      </c>
      <c r="AL200" s="297">
        <f>'Debt M &amp; YTM'!G191</f>
        <v>4.16</v>
      </c>
      <c r="AM200" s="298"/>
      <c r="AN200" s="297">
        <f>'Debt M &amp; YTM'!I191</f>
        <v>14.39</v>
      </c>
      <c r="AO200" s="297">
        <f>'Debt M &amp; YTM'!J191</f>
        <v>4.76</v>
      </c>
      <c r="AP200" s="299"/>
      <c r="AQ200" s="297"/>
      <c r="AR200" s="297">
        <f>'Debt M &amp; YTM'!M191</f>
        <v>6.5979999999999999</v>
      </c>
      <c r="AS200" s="298"/>
      <c r="AT200" s="300"/>
      <c r="AU200" s="297">
        <f>'Debt M &amp; YTM'!N191</f>
        <v>9.0429999999999993</v>
      </c>
      <c r="AV200" s="298"/>
    </row>
    <row r="201" spans="1:48">
      <c r="A201" s="4">
        <v>41488</v>
      </c>
      <c r="B201" s="4">
        <f>'Bloom Yields live'!F198</f>
        <v>41488</v>
      </c>
      <c r="C201" s="147">
        <f>'Bloom Yields live'!G198</f>
        <v>1.65</v>
      </c>
      <c r="D201" s="147">
        <f t="shared" si="40"/>
        <v>2.0418152866242036</v>
      </c>
      <c r="E201" s="106"/>
      <c r="F201" s="147">
        <f>'Bloom Yields live'!AR198</f>
        <v>2.5390999999999999</v>
      </c>
      <c r="G201" s="147">
        <f t="shared" si="41"/>
        <v>3.2505350318471335</v>
      </c>
      <c r="H201" s="108"/>
      <c r="I201" s="340">
        <f t="shared" si="32"/>
        <v>2.8445499999999999</v>
      </c>
      <c r="J201" s="147">
        <f t="shared" si="42"/>
        <v>3.6624808917197451</v>
      </c>
      <c r="K201" s="342"/>
      <c r="L201" s="297">
        <f t="shared" si="50"/>
        <v>3.15</v>
      </c>
      <c r="M201" s="147">
        <f t="shared" si="43"/>
        <v>4.074426751592358</v>
      </c>
      <c r="N201" s="342"/>
      <c r="O201" s="340">
        <f t="shared" si="33"/>
        <v>3.6399999999999997</v>
      </c>
      <c r="P201" s="340">
        <f t="shared" si="44"/>
        <v>4.5642675159235679</v>
      </c>
      <c r="Q201" s="342"/>
      <c r="R201" s="147">
        <f t="shared" si="51"/>
        <v>4.13</v>
      </c>
      <c r="S201" s="147">
        <f t="shared" si="45"/>
        <v>5.0541082802547788</v>
      </c>
      <c r="T201" s="342"/>
      <c r="U201" s="340">
        <f t="shared" si="34"/>
        <v>4.1715</v>
      </c>
      <c r="V201" s="340">
        <f t="shared" si="46"/>
        <v>5.9316210191082792</v>
      </c>
      <c r="W201" s="342"/>
      <c r="X201" s="297">
        <f t="shared" si="52"/>
        <v>4.2130000000000001</v>
      </c>
      <c r="Y201" s="147">
        <f t="shared" si="47"/>
        <v>6.8091337579617814</v>
      </c>
      <c r="Z201" s="342"/>
      <c r="AA201" s="340">
        <f t="shared" si="35"/>
        <v>5.2904999999999998</v>
      </c>
      <c r="AB201" s="147">
        <f t="shared" si="48"/>
        <v>7.9760859872611451</v>
      </c>
      <c r="AC201" s="342"/>
      <c r="AD201" s="297">
        <f t="shared" si="53"/>
        <v>6.3680000000000003</v>
      </c>
      <c r="AE201" s="147">
        <f t="shared" si="49"/>
        <v>9.1430382165605053</v>
      </c>
      <c r="AG201" s="296">
        <v>40442</v>
      </c>
      <c r="AH201" s="297"/>
      <c r="AI201" s="297"/>
      <c r="AJ201" s="298"/>
      <c r="AK201" s="297">
        <f>'Debt M &amp; YTM'!F192</f>
        <v>8.56</v>
      </c>
      <c r="AL201" s="297">
        <f>'Debt M &amp; YTM'!G192</f>
        <v>4.13</v>
      </c>
      <c r="AM201" s="298"/>
      <c r="AN201" s="297">
        <f>'Debt M &amp; YTM'!I192</f>
        <v>14.39</v>
      </c>
      <c r="AO201" s="297">
        <f>'Debt M &amp; YTM'!J192</f>
        <v>4.74</v>
      </c>
      <c r="AP201" s="299"/>
      <c r="AQ201" s="297"/>
      <c r="AR201" s="297">
        <f>'Debt M &amp; YTM'!M192</f>
        <v>6.57</v>
      </c>
      <c r="AS201" s="298"/>
      <c r="AT201" s="300"/>
      <c r="AU201" s="297">
        <f>'Debt M &amp; YTM'!N192</f>
        <v>8.984</v>
      </c>
      <c r="AV201" s="298"/>
    </row>
    <row r="202" spans="1:48">
      <c r="A202" s="4">
        <v>41495</v>
      </c>
      <c r="B202" s="4">
        <f>'Bloom Yields live'!F199</f>
        <v>41495</v>
      </c>
      <c r="C202" s="147">
        <f>'Bloom Yields live'!G199</f>
        <v>1.679</v>
      </c>
      <c r="D202" s="147">
        <f t="shared" si="40"/>
        <v>2.0364649681528659</v>
      </c>
      <c r="E202" s="106"/>
      <c r="F202" s="147">
        <f>'Bloom Yields live'!AR199</f>
        <v>2.5489000000000002</v>
      </c>
      <c r="G202" s="147">
        <f t="shared" si="41"/>
        <v>3.24364076433121</v>
      </c>
      <c r="H202" s="108"/>
      <c r="I202" s="340">
        <f t="shared" si="32"/>
        <v>2.8394500000000003</v>
      </c>
      <c r="J202" s="147">
        <f t="shared" si="42"/>
        <v>3.6557535031847141</v>
      </c>
      <c r="K202" s="342"/>
      <c r="L202" s="297">
        <f t="shared" si="50"/>
        <v>3.13</v>
      </c>
      <c r="M202" s="147">
        <f t="shared" si="43"/>
        <v>4.0678662420382175</v>
      </c>
      <c r="N202" s="342"/>
      <c r="O202" s="340">
        <f t="shared" si="33"/>
        <v>3.625</v>
      </c>
      <c r="P202" s="340">
        <f t="shared" si="44"/>
        <v>4.5588853503184721</v>
      </c>
      <c r="Q202" s="342"/>
      <c r="R202" s="147">
        <f t="shared" si="51"/>
        <v>4.12</v>
      </c>
      <c r="S202" s="147">
        <f t="shared" si="45"/>
        <v>5.0499044585987276</v>
      </c>
      <c r="T202" s="342"/>
      <c r="U202" s="340">
        <f t="shared" si="34"/>
        <v>4.1449999999999996</v>
      </c>
      <c r="V202" s="340">
        <f t="shared" si="46"/>
        <v>5.9198757961783421</v>
      </c>
      <c r="W202" s="342"/>
      <c r="X202" s="297">
        <f t="shared" si="52"/>
        <v>4.17</v>
      </c>
      <c r="Y202" s="147">
        <f t="shared" si="47"/>
        <v>6.7898471337579593</v>
      </c>
      <c r="Z202" s="342"/>
      <c r="AA202" s="340">
        <f t="shared" si="35"/>
        <v>5.2364999999999995</v>
      </c>
      <c r="AB202" s="147">
        <f t="shared" si="48"/>
        <v>7.9574617834394905</v>
      </c>
      <c r="AC202" s="342"/>
      <c r="AD202" s="297">
        <f t="shared" si="53"/>
        <v>6.3029999999999999</v>
      </c>
      <c r="AE202" s="147">
        <f t="shared" si="49"/>
        <v>9.1250764331210146</v>
      </c>
      <c r="AG202" s="296">
        <v>40443</v>
      </c>
      <c r="AH202" s="297"/>
      <c r="AI202" s="297"/>
      <c r="AJ202" s="298"/>
      <c r="AK202" s="297">
        <f>'Debt M &amp; YTM'!F193</f>
        <v>8.56</v>
      </c>
      <c r="AL202" s="297">
        <f>'Debt M &amp; YTM'!G193</f>
        <v>4.05</v>
      </c>
      <c r="AM202" s="298"/>
      <c r="AN202" s="297">
        <f>'Debt M &amp; YTM'!I193</f>
        <v>14.38</v>
      </c>
      <c r="AO202" s="297">
        <f>'Debt M &amp; YTM'!J193</f>
        <v>4.67</v>
      </c>
      <c r="AP202" s="299"/>
      <c r="AQ202" s="297"/>
      <c r="AR202" s="297">
        <f>'Debt M &amp; YTM'!M193</f>
        <v>6.5490000000000004</v>
      </c>
      <c r="AS202" s="298"/>
      <c r="AT202" s="300"/>
      <c r="AU202" s="297">
        <f>'Debt M &amp; YTM'!N193</f>
        <v>8.9649999999999999</v>
      </c>
      <c r="AV202" s="298"/>
    </row>
    <row r="203" spans="1:48">
      <c r="A203" s="4">
        <v>41502</v>
      </c>
      <c r="B203" s="4">
        <f>'Bloom Yields live'!F200</f>
        <v>41502</v>
      </c>
      <c r="C203" s="147">
        <f>'Bloom Yields live'!G200</f>
        <v>1.88</v>
      </c>
      <c r="D203" s="147">
        <f t="shared" si="40"/>
        <v>2.0331974522292988</v>
      </c>
      <c r="E203" s="106"/>
      <c r="F203" s="147">
        <f>'Bloom Yields live'!AR200</f>
        <v>2.7132000000000001</v>
      </c>
      <c r="G203" s="147">
        <f t="shared" si="41"/>
        <v>3.2388452229299358</v>
      </c>
      <c r="H203" s="108"/>
      <c r="I203" s="340">
        <f t="shared" si="32"/>
        <v>2.9866000000000001</v>
      </c>
      <c r="J203" s="147">
        <f t="shared" si="42"/>
        <v>3.6507761146496818</v>
      </c>
      <c r="K203" s="342"/>
      <c r="L203" s="297">
        <f t="shared" si="50"/>
        <v>3.26</v>
      </c>
      <c r="M203" s="147">
        <f t="shared" si="43"/>
        <v>4.0627070063694273</v>
      </c>
      <c r="N203" s="342"/>
      <c r="O203" s="340">
        <f t="shared" si="33"/>
        <v>3.75</v>
      </c>
      <c r="P203" s="340">
        <f t="shared" si="44"/>
        <v>4.5547452229299372</v>
      </c>
      <c r="Q203" s="342"/>
      <c r="R203" s="147">
        <f t="shared" si="51"/>
        <v>4.24</v>
      </c>
      <c r="S203" s="147">
        <f t="shared" si="45"/>
        <v>5.0467834394904472</v>
      </c>
      <c r="T203" s="342"/>
      <c r="U203" s="340">
        <f t="shared" si="34"/>
        <v>4.2095000000000002</v>
      </c>
      <c r="V203" s="340">
        <f t="shared" si="46"/>
        <v>5.908426751592355</v>
      </c>
      <c r="W203" s="342"/>
      <c r="X203" s="297">
        <f t="shared" si="52"/>
        <v>4.1790000000000003</v>
      </c>
      <c r="Y203" s="147">
        <f t="shared" si="47"/>
        <v>6.7700700636942654</v>
      </c>
      <c r="Z203" s="342"/>
      <c r="AA203" s="340">
        <f t="shared" si="35"/>
        <v>5.2255000000000003</v>
      </c>
      <c r="AB203" s="147">
        <f t="shared" si="48"/>
        <v>7.9378757961783437</v>
      </c>
      <c r="AC203" s="342"/>
      <c r="AD203" s="297">
        <f t="shared" si="53"/>
        <v>6.2720000000000002</v>
      </c>
      <c r="AE203" s="147">
        <f t="shared" si="49"/>
        <v>9.1056815286624175</v>
      </c>
      <c r="AG203" s="296">
        <v>40444</v>
      </c>
      <c r="AH203" s="297"/>
      <c r="AI203" s="297"/>
      <c r="AJ203" s="298"/>
      <c r="AK203" s="297">
        <f>'Debt M &amp; YTM'!F194</f>
        <v>8.5500000000000007</v>
      </c>
      <c r="AL203" s="297">
        <f>'Debt M &amp; YTM'!G194</f>
        <v>4.01</v>
      </c>
      <c r="AM203" s="298"/>
      <c r="AN203" s="297">
        <f>'Debt M &amp; YTM'!I194</f>
        <v>14.38</v>
      </c>
      <c r="AO203" s="297">
        <f>'Debt M &amp; YTM'!J194</f>
        <v>4.6399999999999997</v>
      </c>
      <c r="AP203" s="299"/>
      <c r="AQ203" s="297"/>
      <c r="AR203" s="297">
        <f>'Debt M &amp; YTM'!M194</f>
        <v>6.5730000000000004</v>
      </c>
      <c r="AS203" s="298"/>
      <c r="AT203" s="300"/>
      <c r="AU203" s="297">
        <f>'Debt M &amp; YTM'!N194</f>
        <v>9.1129999999999995</v>
      </c>
      <c r="AV203" s="298"/>
    </row>
    <row r="204" spans="1:48">
      <c r="A204" s="4">
        <v>41509</v>
      </c>
      <c r="B204" s="4">
        <f>'Bloom Yields live'!F201</f>
        <v>41509</v>
      </c>
      <c r="C204" s="147">
        <f>'Bloom Yields live'!G201</f>
        <v>1.9340000000000002</v>
      </c>
      <c r="D204" s="147">
        <f t="shared" si="40"/>
        <v>2.0310509554140119</v>
      </c>
      <c r="E204" s="106"/>
      <c r="F204" s="147">
        <f>'Bloom Yields live'!AR201</f>
        <v>2.7819000000000003</v>
      </c>
      <c r="G204" s="147">
        <f t="shared" si="41"/>
        <v>3.2355464968152861</v>
      </c>
      <c r="H204" s="108"/>
      <c r="I204" s="340">
        <f t="shared" si="32"/>
        <v>3.0809500000000001</v>
      </c>
      <c r="J204" s="147">
        <f t="shared" si="42"/>
        <v>3.6473114649681539</v>
      </c>
      <c r="K204" s="342"/>
      <c r="L204" s="297">
        <f t="shared" si="50"/>
        <v>3.38</v>
      </c>
      <c r="M204" s="147">
        <f t="shared" si="43"/>
        <v>4.0590764331210201</v>
      </c>
      <c r="N204" s="342"/>
      <c r="O204" s="340">
        <f t="shared" si="33"/>
        <v>3.8449999999999998</v>
      </c>
      <c r="P204" s="340">
        <f t="shared" si="44"/>
        <v>4.5521337579617844</v>
      </c>
      <c r="Q204" s="342"/>
      <c r="R204" s="147">
        <f t="shared" si="51"/>
        <v>4.3099999999999996</v>
      </c>
      <c r="S204" s="147">
        <f t="shared" si="45"/>
        <v>5.0451910828025488</v>
      </c>
      <c r="T204" s="342"/>
      <c r="U204" s="340">
        <f t="shared" si="34"/>
        <v>4.3085000000000004</v>
      </c>
      <c r="V204" s="340">
        <f t="shared" si="46"/>
        <v>5.8986433121019095</v>
      </c>
      <c r="W204" s="342"/>
      <c r="X204" s="297">
        <f t="shared" si="52"/>
        <v>4.3070000000000004</v>
      </c>
      <c r="Y204" s="147">
        <f t="shared" si="47"/>
        <v>6.752095541401272</v>
      </c>
      <c r="Z204" s="342"/>
      <c r="AA204" s="340">
        <f t="shared" si="35"/>
        <v>5.3130000000000006</v>
      </c>
      <c r="AB204" s="147">
        <f t="shared" si="48"/>
        <v>7.9201242038216568</v>
      </c>
      <c r="AC204" s="342"/>
      <c r="AD204" s="297">
        <f t="shared" si="53"/>
        <v>6.319</v>
      </c>
      <c r="AE204" s="147">
        <f t="shared" si="49"/>
        <v>9.0881528662420354</v>
      </c>
      <c r="AG204" s="296">
        <v>40445</v>
      </c>
      <c r="AH204" s="297"/>
      <c r="AI204" s="297"/>
      <c r="AJ204" s="298"/>
      <c r="AK204" s="297">
        <f>'Debt M &amp; YTM'!F195</f>
        <v>8.5500000000000007</v>
      </c>
      <c r="AL204" s="297">
        <f>'Debt M &amp; YTM'!G195</f>
        <v>4.07</v>
      </c>
      <c r="AM204" s="298"/>
      <c r="AN204" s="297">
        <f>'Debt M &amp; YTM'!I195</f>
        <v>14.38</v>
      </c>
      <c r="AO204" s="297">
        <f>'Debt M &amp; YTM'!J195</f>
        <v>4.7</v>
      </c>
      <c r="AP204" s="299"/>
      <c r="AQ204" s="297"/>
      <c r="AR204" s="297">
        <f>'Debt M &amp; YTM'!M195</f>
        <v>6.58</v>
      </c>
      <c r="AS204" s="298"/>
      <c r="AT204" s="300"/>
      <c r="AU204" s="297">
        <f>'Debt M &amp; YTM'!N195</f>
        <v>9.1</v>
      </c>
      <c r="AV204" s="298"/>
    </row>
    <row r="205" spans="1:48">
      <c r="A205" s="4">
        <v>41516</v>
      </c>
      <c r="B205" s="4">
        <f>'Bloom Yields live'!F202</f>
        <v>41516</v>
      </c>
      <c r="C205" s="147">
        <f>'Bloom Yields live'!G202</f>
        <v>1.855</v>
      </c>
      <c r="D205" s="147">
        <f t="shared" si="40"/>
        <v>2.0288535031847132</v>
      </c>
      <c r="E205" s="106"/>
      <c r="F205" s="147">
        <f>'Bloom Yields live'!AR202</f>
        <v>2.6637</v>
      </c>
      <c r="G205" s="147">
        <f t="shared" si="41"/>
        <v>3.2319649681528659</v>
      </c>
      <c r="H205" s="108"/>
      <c r="I205" s="340">
        <f t="shared" si="32"/>
        <v>2.9918499999999999</v>
      </c>
      <c r="J205" s="147">
        <f t="shared" si="42"/>
        <v>3.6435461783439496</v>
      </c>
      <c r="K205" s="342"/>
      <c r="L205" s="297">
        <f t="shared" si="50"/>
        <v>3.32</v>
      </c>
      <c r="M205" s="147">
        <f t="shared" si="43"/>
        <v>4.0551273885350323</v>
      </c>
      <c r="N205" s="342"/>
      <c r="O205" s="340">
        <f t="shared" si="33"/>
        <v>3.7949999999999999</v>
      </c>
      <c r="P205" s="340">
        <f t="shared" si="44"/>
        <v>4.549299363057326</v>
      </c>
      <c r="Q205" s="342"/>
      <c r="R205" s="147">
        <f t="shared" si="51"/>
        <v>4.2699999999999996</v>
      </c>
      <c r="S205" s="147">
        <f t="shared" si="45"/>
        <v>5.0434713375796187</v>
      </c>
      <c r="T205" s="342"/>
      <c r="U205" s="340">
        <f t="shared" si="34"/>
        <v>4.2899999999999991</v>
      </c>
      <c r="V205" s="340">
        <f t="shared" si="46"/>
        <v>5.8887292993630549</v>
      </c>
      <c r="W205" s="342"/>
      <c r="X205" s="297">
        <f t="shared" si="52"/>
        <v>4.3099999999999996</v>
      </c>
      <c r="Y205" s="147">
        <f t="shared" si="47"/>
        <v>6.7339872611464946</v>
      </c>
      <c r="Z205" s="342"/>
      <c r="AA205" s="340">
        <f t="shared" si="35"/>
        <v>5.3259999999999996</v>
      </c>
      <c r="AB205" s="147">
        <f t="shared" si="48"/>
        <v>7.902210191082804</v>
      </c>
      <c r="AC205" s="342"/>
      <c r="AD205" s="297">
        <f t="shared" si="53"/>
        <v>6.3419999999999996</v>
      </c>
      <c r="AE205" s="147">
        <f t="shared" si="49"/>
        <v>9.0704331210191036</v>
      </c>
      <c r="AG205" s="296">
        <v>40448</v>
      </c>
      <c r="AH205" s="297"/>
      <c r="AI205" s="297"/>
      <c r="AJ205" s="298"/>
      <c r="AK205" s="297">
        <f>'Debt M &amp; YTM'!F196</f>
        <v>8.5399999999999991</v>
      </c>
      <c r="AL205" s="297">
        <f>'Debt M &amp; YTM'!G196</f>
        <v>4.03</v>
      </c>
      <c r="AM205" s="298"/>
      <c r="AN205" s="297">
        <f>'Debt M &amp; YTM'!I196</f>
        <v>14.37</v>
      </c>
      <c r="AO205" s="297">
        <f>'Debt M &amp; YTM'!J196</f>
        <v>4.6500000000000004</v>
      </c>
      <c r="AP205" s="299"/>
      <c r="AQ205" s="297"/>
      <c r="AR205" s="297">
        <f>'Debt M &amp; YTM'!M196</f>
        <v>6.5579999999999998</v>
      </c>
      <c r="AS205" s="298"/>
      <c r="AT205" s="300"/>
      <c r="AU205" s="297">
        <f>'Debt M &amp; YTM'!N196</f>
        <v>9.09</v>
      </c>
      <c r="AV205" s="298"/>
    </row>
    <row r="206" spans="1:48">
      <c r="A206" s="4">
        <v>41523</v>
      </c>
      <c r="B206" s="4">
        <f>'Bloom Yields live'!F203</f>
        <v>41523</v>
      </c>
      <c r="C206" s="147">
        <f>'Bloom Yields live'!G203</f>
        <v>1.9489999999999998</v>
      </c>
      <c r="D206" s="147">
        <f t="shared" si="40"/>
        <v>2.0262738853503186</v>
      </c>
      <c r="E206" s="106"/>
      <c r="F206" s="147">
        <f>'Bloom Yields live'!AR203</f>
        <v>2.8052000000000001</v>
      </c>
      <c r="G206" s="147">
        <f t="shared" si="41"/>
        <v>3.2277573248407645</v>
      </c>
      <c r="H206" s="108"/>
      <c r="I206" s="340">
        <f t="shared" si="32"/>
        <v>3.1176000000000004</v>
      </c>
      <c r="J206" s="147">
        <f t="shared" si="42"/>
        <v>3.6394678343949058</v>
      </c>
      <c r="K206" s="342"/>
      <c r="L206" s="297">
        <f t="shared" si="50"/>
        <v>3.43</v>
      </c>
      <c r="M206" s="147">
        <f t="shared" si="43"/>
        <v>4.0511783439490445</v>
      </c>
      <c r="N206" s="342"/>
      <c r="O206" s="340">
        <f t="shared" si="33"/>
        <v>3.8899999999999997</v>
      </c>
      <c r="P206" s="340">
        <f t="shared" si="44"/>
        <v>4.5463057324840772</v>
      </c>
      <c r="Q206" s="342"/>
      <c r="R206" s="147">
        <f t="shared" si="51"/>
        <v>4.3499999999999996</v>
      </c>
      <c r="S206" s="147">
        <f t="shared" si="45"/>
        <v>5.0414331210191099</v>
      </c>
      <c r="T206" s="342"/>
      <c r="U206" s="340">
        <f t="shared" si="34"/>
        <v>4.3360000000000003</v>
      </c>
      <c r="V206" s="340">
        <f t="shared" si="46"/>
        <v>5.8792898089171963</v>
      </c>
      <c r="W206" s="342"/>
      <c r="X206" s="297">
        <f t="shared" si="52"/>
        <v>4.3220000000000001</v>
      </c>
      <c r="Y206" s="147">
        <f t="shared" si="47"/>
        <v>6.7171464968152828</v>
      </c>
      <c r="Z206" s="342"/>
      <c r="AA206" s="340">
        <f t="shared" si="35"/>
        <v>5.2995000000000001</v>
      </c>
      <c r="AB206" s="147">
        <f t="shared" si="48"/>
        <v>7.8833121019108283</v>
      </c>
      <c r="AC206" s="342"/>
      <c r="AD206" s="297">
        <f t="shared" si="53"/>
        <v>6.2770000000000001</v>
      </c>
      <c r="AE206" s="147">
        <f t="shared" si="49"/>
        <v>9.0494777070063659</v>
      </c>
      <c r="AG206" s="296">
        <v>40449</v>
      </c>
      <c r="AH206" s="297"/>
      <c r="AI206" s="297"/>
      <c r="AJ206" s="298"/>
      <c r="AK206" s="297">
        <f>'Debt M &amp; YTM'!F197</f>
        <v>8.5399999999999991</v>
      </c>
      <c r="AL206" s="297">
        <f>'Debt M &amp; YTM'!G197</f>
        <v>4.03</v>
      </c>
      <c r="AM206" s="298"/>
      <c r="AN206" s="297">
        <f>'Debt M &amp; YTM'!I197</f>
        <v>14.37</v>
      </c>
      <c r="AO206" s="297">
        <f>'Debt M &amp; YTM'!J197</f>
        <v>4.66</v>
      </c>
      <c r="AP206" s="299"/>
      <c r="AQ206" s="297"/>
      <c r="AR206" s="297">
        <f>'Debt M &amp; YTM'!M197</f>
        <v>6.5659999999999998</v>
      </c>
      <c r="AS206" s="298"/>
      <c r="AT206" s="300"/>
      <c r="AU206" s="297">
        <f>'Debt M &amp; YTM'!N197</f>
        <v>9.0980000000000008</v>
      </c>
      <c r="AV206" s="298"/>
    </row>
    <row r="207" spans="1:48">
      <c r="A207" s="4">
        <v>41530</v>
      </c>
      <c r="B207" s="4">
        <f>'Bloom Yields live'!F204</f>
        <v>41530</v>
      </c>
      <c r="C207" s="147">
        <f>'Bloom Yields live'!G204</f>
        <v>1.9750000000000001</v>
      </c>
      <c r="D207" s="147">
        <f t="shared" si="40"/>
        <v>2.0235668789808918</v>
      </c>
      <c r="E207" s="106"/>
      <c r="F207" s="147">
        <f>'Bloom Yields live'!AR204</f>
        <v>2.7618</v>
      </c>
      <c r="G207" s="147">
        <f t="shared" si="41"/>
        <v>3.2227579617834397</v>
      </c>
      <c r="H207" s="108"/>
      <c r="I207" s="340">
        <f t="shared" ref="I207:I270" si="54">AVERAGE(F207,L207)</f>
        <v>3.0859000000000001</v>
      </c>
      <c r="J207" s="147">
        <f t="shared" si="42"/>
        <v>3.6347707006369441</v>
      </c>
      <c r="K207" s="342"/>
      <c r="L207" s="297">
        <f t="shared" si="50"/>
        <v>3.41</v>
      </c>
      <c r="M207" s="147">
        <f t="shared" si="43"/>
        <v>4.0467834394904454</v>
      </c>
      <c r="N207" s="342"/>
      <c r="O207" s="340">
        <f t="shared" ref="O207:O270" si="55">AVERAGE(L207,R207)</f>
        <v>3.875</v>
      </c>
      <c r="P207" s="340">
        <f t="shared" si="44"/>
        <v>4.5429936305732488</v>
      </c>
      <c r="Q207" s="342"/>
      <c r="R207" s="147">
        <f t="shared" si="51"/>
        <v>4.34</v>
      </c>
      <c r="S207" s="147">
        <f t="shared" si="45"/>
        <v>5.0392038216560522</v>
      </c>
      <c r="T207" s="342"/>
      <c r="U207" s="340">
        <f t="shared" ref="U207:U270" si="56">AVERAGE(R207,X207)</f>
        <v>4.3134999999999994</v>
      </c>
      <c r="V207" s="340">
        <f t="shared" si="46"/>
        <v>5.8699649681528658</v>
      </c>
      <c r="W207" s="342"/>
      <c r="X207" s="297">
        <f t="shared" si="52"/>
        <v>4.2869999999999999</v>
      </c>
      <c r="Y207" s="147">
        <f t="shared" si="47"/>
        <v>6.7007261146496777</v>
      </c>
      <c r="Z207" s="342"/>
      <c r="AA207" s="340">
        <f t="shared" ref="AA207:AA270" si="57">AVERAGE(X207,AD207)</f>
        <v>5.226</v>
      </c>
      <c r="AB207" s="147">
        <f t="shared" si="48"/>
        <v>7.8647101910828034</v>
      </c>
      <c r="AC207" s="342"/>
      <c r="AD207" s="297">
        <f t="shared" si="53"/>
        <v>6.165</v>
      </c>
      <c r="AE207" s="147">
        <f t="shared" si="49"/>
        <v>9.0286942675159185</v>
      </c>
      <c r="AG207" s="296">
        <v>40450</v>
      </c>
      <c r="AH207" s="297"/>
      <c r="AI207" s="297"/>
      <c r="AJ207" s="298"/>
      <c r="AK207" s="297">
        <f>'Debt M &amp; YTM'!F198</f>
        <v>8.5399999999999991</v>
      </c>
      <c r="AL207" s="297">
        <f>'Debt M &amp; YTM'!G198</f>
        <v>4.04</v>
      </c>
      <c r="AM207" s="298"/>
      <c r="AN207" s="297">
        <f>'Debt M &amp; YTM'!I198</f>
        <v>14.37</v>
      </c>
      <c r="AO207" s="297">
        <f>'Debt M &amp; YTM'!J198</f>
        <v>4.67</v>
      </c>
      <c r="AP207" s="299"/>
      <c r="AQ207" s="297"/>
      <c r="AR207" s="297">
        <f>'Debt M &amp; YTM'!M198</f>
        <v>6.5170000000000003</v>
      </c>
      <c r="AS207" s="298"/>
      <c r="AT207" s="300"/>
      <c r="AU207" s="297">
        <f>'Debt M &amp; YTM'!N198</f>
        <v>9.02</v>
      </c>
      <c r="AV207" s="298"/>
    </row>
    <row r="208" spans="1:48">
      <c r="A208" s="4">
        <v>41537</v>
      </c>
      <c r="B208" s="4">
        <f>'Bloom Yields live'!F205</f>
        <v>41537</v>
      </c>
      <c r="C208" s="147">
        <f>'Bloom Yields live'!G205</f>
        <v>1.9419999999999999</v>
      </c>
      <c r="D208" s="147">
        <f t="shared" si="40"/>
        <v>2.02047770700637</v>
      </c>
      <c r="E208" s="106"/>
      <c r="F208" s="147">
        <f>'Bloom Yields live'!AR205</f>
        <v>2.7387999999999999</v>
      </c>
      <c r="G208" s="147">
        <f t="shared" si="41"/>
        <v>3.2172006369426751</v>
      </c>
      <c r="H208" s="108"/>
      <c r="I208" s="340">
        <f t="shared" si="54"/>
        <v>3.0343999999999998</v>
      </c>
      <c r="J208" s="147">
        <f t="shared" si="42"/>
        <v>3.6294442675159244</v>
      </c>
      <c r="K208" s="342"/>
      <c r="L208" s="297">
        <f t="shared" si="50"/>
        <v>3.33</v>
      </c>
      <c r="M208" s="147">
        <f t="shared" si="43"/>
        <v>4.0416878980891715</v>
      </c>
      <c r="N208" s="342"/>
      <c r="O208" s="340">
        <f t="shared" si="55"/>
        <v>3.8149999999999999</v>
      </c>
      <c r="P208" s="340">
        <f t="shared" si="44"/>
        <v>4.5390764331210196</v>
      </c>
      <c r="Q208" s="342"/>
      <c r="R208" s="147">
        <f t="shared" si="51"/>
        <v>4.3</v>
      </c>
      <c r="S208" s="147">
        <f t="shared" si="45"/>
        <v>5.0364649681528668</v>
      </c>
      <c r="T208" s="342"/>
      <c r="U208" s="340">
        <f t="shared" si="56"/>
        <v>4.2144999999999992</v>
      </c>
      <c r="V208" s="340">
        <f t="shared" si="46"/>
        <v>5.8607770700636932</v>
      </c>
      <c r="W208" s="342"/>
      <c r="X208" s="297">
        <f t="shared" si="52"/>
        <v>4.1289999999999996</v>
      </c>
      <c r="Y208" s="147">
        <f t="shared" si="47"/>
        <v>6.6850891719745178</v>
      </c>
      <c r="Z208" s="342"/>
      <c r="AA208" s="340">
        <f t="shared" si="57"/>
        <v>4.9885000000000002</v>
      </c>
      <c r="AB208" s="147">
        <f t="shared" si="48"/>
        <v>7.8465477707006359</v>
      </c>
      <c r="AC208" s="342"/>
      <c r="AD208" s="297">
        <f t="shared" si="53"/>
        <v>5.8479999999999999</v>
      </c>
      <c r="AE208" s="147">
        <f t="shared" si="49"/>
        <v>9.0080063694267469</v>
      </c>
      <c r="AG208" s="296">
        <v>40451</v>
      </c>
      <c r="AH208" s="297"/>
      <c r="AI208" s="297"/>
      <c r="AJ208" s="298"/>
      <c r="AK208" s="297">
        <f>'Debt M &amp; YTM'!F199</f>
        <v>8.5299999999999994</v>
      </c>
      <c r="AL208" s="297">
        <f>'Debt M &amp; YTM'!G199</f>
        <v>4.08</v>
      </c>
      <c r="AM208" s="298"/>
      <c r="AN208" s="297">
        <f>'Debt M &amp; YTM'!I199</f>
        <v>14.36</v>
      </c>
      <c r="AO208" s="297">
        <f>'Debt M &amp; YTM'!J199</f>
        <v>4.71</v>
      </c>
      <c r="AP208" s="299"/>
      <c r="AQ208" s="297"/>
      <c r="AR208" s="297">
        <f>'Debt M &amp; YTM'!M199</f>
        <v>6.52</v>
      </c>
      <c r="AS208" s="298"/>
      <c r="AT208" s="300"/>
      <c r="AU208" s="297">
        <f>'Debt M &amp; YTM'!N199</f>
        <v>8.8629999999999995</v>
      </c>
      <c r="AV208" s="298"/>
    </row>
    <row r="209" spans="1:48">
      <c r="A209" s="4">
        <v>41544</v>
      </c>
      <c r="B209" s="4">
        <f>'Bloom Yields live'!F206</f>
        <v>41544</v>
      </c>
      <c r="C209" s="147">
        <f>'Bloom Yields live'!G206</f>
        <v>1.7770000000000001</v>
      </c>
      <c r="D209" s="147">
        <f t="shared" si="40"/>
        <v>2.0168789808917205</v>
      </c>
      <c r="E209" s="106"/>
      <c r="F209" s="147">
        <f>'Bloom Yields live'!AR206</f>
        <v>2.6082999999999998</v>
      </c>
      <c r="G209" s="147">
        <f t="shared" si="41"/>
        <v>3.2116955414012742</v>
      </c>
      <c r="H209" s="108"/>
      <c r="I209" s="340">
        <f t="shared" si="54"/>
        <v>2.90415</v>
      </c>
      <c r="J209" s="147">
        <f t="shared" si="42"/>
        <v>3.6239210191082818</v>
      </c>
      <c r="K209" s="342"/>
      <c r="L209" s="297">
        <f t="shared" si="50"/>
        <v>3.2</v>
      </c>
      <c r="M209" s="147">
        <f t="shared" si="43"/>
        <v>4.0361464968152871</v>
      </c>
      <c r="N209" s="342"/>
      <c r="O209" s="340">
        <f t="shared" si="55"/>
        <v>3.69</v>
      </c>
      <c r="P209" s="340">
        <f t="shared" si="44"/>
        <v>4.5346496815286645</v>
      </c>
      <c r="Q209" s="342"/>
      <c r="R209" s="147">
        <f t="shared" si="51"/>
        <v>4.18</v>
      </c>
      <c r="S209" s="147">
        <f t="shared" si="45"/>
        <v>5.0331528662420384</v>
      </c>
      <c r="T209" s="342"/>
      <c r="U209" s="340">
        <f t="shared" si="56"/>
        <v>4.1470000000000002</v>
      </c>
      <c r="V209" s="340">
        <f t="shared" si="46"/>
        <v>5.851267515923567</v>
      </c>
      <c r="W209" s="342"/>
      <c r="X209" s="297">
        <f t="shared" si="52"/>
        <v>4.1139999999999999</v>
      </c>
      <c r="Y209" s="147">
        <f t="shared" si="47"/>
        <v>6.6693821656050902</v>
      </c>
      <c r="Z209" s="342"/>
      <c r="AA209" s="340">
        <f t="shared" si="57"/>
        <v>4.9779999999999998</v>
      </c>
      <c r="AB209" s="147">
        <f t="shared" si="48"/>
        <v>7.82831847133758</v>
      </c>
      <c r="AC209" s="342"/>
      <c r="AD209" s="297">
        <f t="shared" si="53"/>
        <v>5.8419999999999996</v>
      </c>
      <c r="AE209" s="147">
        <f t="shared" si="49"/>
        <v>8.9872547770700617</v>
      </c>
      <c r="AG209" s="296">
        <v>40452</v>
      </c>
      <c r="AH209" s="297"/>
      <c r="AI209" s="297"/>
      <c r="AJ209" s="298"/>
      <c r="AK209" s="297">
        <f>'Debt M &amp; YTM'!F200</f>
        <v>8.6199999999999992</v>
      </c>
      <c r="AL209" s="297">
        <f>'Debt M &amp; YTM'!G200</f>
        <v>4.09</v>
      </c>
      <c r="AM209" s="298"/>
      <c r="AN209" s="297">
        <f>'Debt M &amp; YTM'!I200</f>
        <v>14.19</v>
      </c>
      <c r="AO209" s="297">
        <f>'Debt M &amp; YTM'!J200</f>
        <v>4.67</v>
      </c>
      <c r="AP209" s="299"/>
      <c r="AQ209" s="297"/>
      <c r="AR209" s="297">
        <f>'Debt M &amp; YTM'!M200</f>
        <v>6.5179999999999998</v>
      </c>
      <c r="AS209" s="298"/>
      <c r="AT209" s="300"/>
      <c r="AU209" s="297">
        <f>'Debt M &amp; YTM'!N200</f>
        <v>8.8740000000000006</v>
      </c>
      <c r="AV209" s="298"/>
    </row>
    <row r="210" spans="1:48">
      <c r="A210" s="4">
        <v>41551</v>
      </c>
      <c r="B210" s="4">
        <f>'Bloom Yields live'!F207</f>
        <v>41551</v>
      </c>
      <c r="C210" s="147">
        <f>'Bloom Yields live'!G207</f>
        <v>1.8399999999999999</v>
      </c>
      <c r="D210" s="147">
        <f t="shared" si="40"/>
        <v>2.0140382165605102</v>
      </c>
      <c r="E210" s="106"/>
      <c r="F210" s="147">
        <f>'Bloom Yields live'!AR207</f>
        <v>2.6551999999999998</v>
      </c>
      <c r="G210" s="147">
        <f t="shared" si="41"/>
        <v>3.2064439490445857</v>
      </c>
      <c r="H210" s="108"/>
      <c r="I210" s="340">
        <f t="shared" si="54"/>
        <v>2.9725999999999999</v>
      </c>
      <c r="J210" s="147">
        <f t="shared" si="42"/>
        <v>3.6187474522293011</v>
      </c>
      <c r="K210" s="342"/>
      <c r="L210" s="297">
        <f t="shared" si="50"/>
        <v>3.29</v>
      </c>
      <c r="M210" s="147">
        <f t="shared" si="43"/>
        <v>4.0310509554140124</v>
      </c>
      <c r="N210" s="342"/>
      <c r="O210" s="340">
        <f t="shared" si="55"/>
        <v>3.75</v>
      </c>
      <c r="P210" s="340">
        <f t="shared" si="44"/>
        <v>4.5306369426751614</v>
      </c>
      <c r="Q210" s="342"/>
      <c r="R210" s="147">
        <f t="shared" si="51"/>
        <v>4.21</v>
      </c>
      <c r="S210" s="147">
        <f t="shared" si="45"/>
        <v>5.0302229299363059</v>
      </c>
      <c r="T210" s="342"/>
      <c r="U210" s="340">
        <f t="shared" si="56"/>
        <v>4.1924999999999999</v>
      </c>
      <c r="V210" s="340">
        <f t="shared" si="46"/>
        <v>5.8423407643312109</v>
      </c>
      <c r="W210" s="342"/>
      <c r="X210" s="297">
        <f t="shared" si="52"/>
        <v>4.1749999999999998</v>
      </c>
      <c r="Y210" s="147">
        <f t="shared" si="47"/>
        <v>6.6544585987261087</v>
      </c>
      <c r="Z210" s="342"/>
      <c r="AA210" s="340">
        <f t="shared" si="57"/>
        <v>5.0514999999999999</v>
      </c>
      <c r="AB210" s="147">
        <f t="shared" si="48"/>
        <v>7.811474522292996</v>
      </c>
      <c r="AC210" s="342"/>
      <c r="AD210" s="297">
        <f t="shared" si="53"/>
        <v>5.9279999999999999</v>
      </c>
      <c r="AE210" s="147">
        <f t="shared" si="49"/>
        <v>8.9684904458598691</v>
      </c>
      <c r="AG210" s="296">
        <v>40455</v>
      </c>
      <c r="AH210" s="297"/>
      <c r="AI210" s="297"/>
      <c r="AJ210" s="298"/>
      <c r="AK210" s="297">
        <f>'Debt M &amp; YTM'!F201</f>
        <v>8.61</v>
      </c>
      <c r="AL210" s="297">
        <f>'Debt M &amp; YTM'!G201</f>
        <v>4.05</v>
      </c>
      <c r="AM210" s="298"/>
      <c r="AN210" s="297">
        <f>'Debt M &amp; YTM'!I201</f>
        <v>14.18</v>
      </c>
      <c r="AO210" s="297">
        <f>'Debt M &amp; YTM'!J201</f>
        <v>4.6500000000000004</v>
      </c>
      <c r="AP210" s="299"/>
      <c r="AQ210" s="297"/>
      <c r="AR210" s="297">
        <f>'Debt M &amp; YTM'!M201</f>
        <v>6.4690000000000003</v>
      </c>
      <c r="AS210" s="298"/>
      <c r="AT210" s="300"/>
      <c r="AU210" s="297">
        <f>'Debt M &amp; YTM'!N201</f>
        <v>8.6780000000000008</v>
      </c>
      <c r="AV210" s="298"/>
    </row>
    <row r="211" spans="1:48">
      <c r="A211" s="4">
        <v>41558</v>
      </c>
      <c r="B211" s="4">
        <f>'Bloom Yields live'!F208</f>
        <v>41558</v>
      </c>
      <c r="C211" s="147">
        <f>'Bloom Yields live'!G208</f>
        <v>1.863</v>
      </c>
      <c r="D211" s="147">
        <f t="shared" si="40"/>
        <v>2.0115477707006373</v>
      </c>
      <c r="E211" s="106"/>
      <c r="F211" s="147">
        <f>'Bloom Yields live'!AR208</f>
        <v>2.6852</v>
      </c>
      <c r="G211" s="147">
        <f t="shared" si="41"/>
        <v>3.2017057324840765</v>
      </c>
      <c r="H211" s="108"/>
      <c r="I211" s="340">
        <f t="shared" si="54"/>
        <v>2.9775999999999998</v>
      </c>
      <c r="J211" s="147">
        <f t="shared" si="42"/>
        <v>3.6140216560509573</v>
      </c>
      <c r="K211" s="342"/>
      <c r="L211" s="297">
        <f t="shared" si="50"/>
        <v>3.27</v>
      </c>
      <c r="M211" s="147">
        <f t="shared" si="43"/>
        <v>4.0263375796178353</v>
      </c>
      <c r="N211" s="342"/>
      <c r="O211" s="340">
        <f t="shared" si="55"/>
        <v>3.7350000000000003</v>
      </c>
      <c r="P211" s="340">
        <f t="shared" si="44"/>
        <v>4.5269745222929956</v>
      </c>
      <c r="Q211" s="342"/>
      <c r="R211" s="147">
        <f t="shared" si="51"/>
        <v>4.2</v>
      </c>
      <c r="S211" s="147">
        <f t="shared" si="45"/>
        <v>5.0276114649681523</v>
      </c>
      <c r="T211" s="342"/>
      <c r="U211" s="340">
        <f t="shared" si="56"/>
        <v>4.1289999999999996</v>
      </c>
      <c r="V211" s="340">
        <f t="shared" si="46"/>
        <v>5.8339999999999996</v>
      </c>
      <c r="W211" s="342"/>
      <c r="X211" s="297">
        <f t="shared" si="52"/>
        <v>4.0579999999999998</v>
      </c>
      <c r="Y211" s="147">
        <f t="shared" si="47"/>
        <v>6.6403885350318426</v>
      </c>
      <c r="Z211" s="342"/>
      <c r="AA211" s="340">
        <f t="shared" si="57"/>
        <v>4.9409999999999998</v>
      </c>
      <c r="AB211" s="147">
        <f t="shared" si="48"/>
        <v>7.795770700636945</v>
      </c>
      <c r="AC211" s="342"/>
      <c r="AD211" s="297">
        <f t="shared" si="53"/>
        <v>5.8239999999999998</v>
      </c>
      <c r="AE211" s="147">
        <f t="shared" si="49"/>
        <v>8.9511528662420368</v>
      </c>
      <c r="AG211" s="296">
        <v>40456</v>
      </c>
      <c r="AH211" s="297"/>
      <c r="AI211" s="297"/>
      <c r="AJ211" s="298"/>
      <c r="AK211" s="297">
        <f>'Debt M &amp; YTM'!F202</f>
        <v>8.61</v>
      </c>
      <c r="AL211" s="297">
        <f>'Debt M &amp; YTM'!G202</f>
        <v>4.0599999999999996</v>
      </c>
      <c r="AM211" s="298"/>
      <c r="AN211" s="297">
        <f>'Debt M &amp; YTM'!I202</f>
        <v>14.18</v>
      </c>
      <c r="AO211" s="297">
        <f>'Debt M &amp; YTM'!J202</f>
        <v>4.66</v>
      </c>
      <c r="AP211" s="299"/>
      <c r="AQ211" s="297"/>
      <c r="AR211" s="297">
        <f>'Debt M &amp; YTM'!M202</f>
        <v>6.4240000000000004</v>
      </c>
      <c r="AS211" s="298"/>
      <c r="AT211" s="300"/>
      <c r="AU211" s="297">
        <f>'Debt M &amp; YTM'!N202</f>
        <v>8.6620000000000008</v>
      </c>
      <c r="AV211" s="298"/>
    </row>
    <row r="212" spans="1:48">
      <c r="A212" s="4">
        <v>41565</v>
      </c>
      <c r="B212" s="4">
        <f>'Bloom Yields live'!F209</f>
        <v>41565</v>
      </c>
      <c r="C212" s="147">
        <f>'Bloom Yields live'!G209</f>
        <v>1.831</v>
      </c>
      <c r="D212" s="147">
        <f t="shared" si="40"/>
        <v>2.0081082802547772</v>
      </c>
      <c r="E212" s="106"/>
      <c r="F212" s="147">
        <f>'Bloom Yields live'!AR209</f>
        <v>2.6696999999999997</v>
      </c>
      <c r="G212" s="147">
        <f t="shared" si="41"/>
        <v>3.1965267515923568</v>
      </c>
      <c r="H212" s="108"/>
      <c r="I212" s="340">
        <f t="shared" si="54"/>
        <v>2.9248500000000002</v>
      </c>
      <c r="J212" s="147">
        <f t="shared" si="42"/>
        <v>3.6085659235668803</v>
      </c>
      <c r="K212" s="342"/>
      <c r="L212" s="297">
        <f t="shared" si="50"/>
        <v>3.18</v>
      </c>
      <c r="M212" s="147">
        <f t="shared" si="43"/>
        <v>4.0206050955414021</v>
      </c>
      <c r="N212" s="342"/>
      <c r="O212" s="340">
        <f t="shared" si="55"/>
        <v>3.66</v>
      </c>
      <c r="P212" s="340">
        <f t="shared" si="44"/>
        <v>4.5223885350318493</v>
      </c>
      <c r="Q212" s="342"/>
      <c r="R212" s="147">
        <f t="shared" si="51"/>
        <v>4.1399999999999997</v>
      </c>
      <c r="S212" s="147">
        <f t="shared" si="45"/>
        <v>5.024171974522293</v>
      </c>
      <c r="T212" s="342"/>
      <c r="U212" s="340">
        <f t="shared" si="56"/>
        <v>4.0209999999999999</v>
      </c>
      <c r="V212" s="340">
        <f t="shared" si="46"/>
        <v>5.8250859872611462</v>
      </c>
      <c r="W212" s="342"/>
      <c r="X212" s="297">
        <f t="shared" si="52"/>
        <v>3.9020000000000001</v>
      </c>
      <c r="Y212" s="147">
        <f t="shared" si="47"/>
        <v>6.625999999999995</v>
      </c>
      <c r="Z212" s="342"/>
      <c r="AA212" s="340">
        <f t="shared" si="57"/>
        <v>4.7149999999999999</v>
      </c>
      <c r="AB212" s="147">
        <f t="shared" si="48"/>
        <v>7.7792929936305732</v>
      </c>
      <c r="AC212" s="342"/>
      <c r="AD212" s="297">
        <f t="shared" si="53"/>
        <v>5.5279999999999996</v>
      </c>
      <c r="AE212" s="147">
        <f t="shared" si="49"/>
        <v>8.9325859872611453</v>
      </c>
      <c r="AG212" s="296">
        <v>40457</v>
      </c>
      <c r="AH212" s="297"/>
      <c r="AI212" s="297"/>
      <c r="AJ212" s="298"/>
      <c r="AK212" s="297">
        <f>'Debt M &amp; YTM'!F203</f>
        <v>8.6</v>
      </c>
      <c r="AL212" s="297">
        <f>'Debt M &amp; YTM'!G203</f>
        <v>4</v>
      </c>
      <c r="AM212" s="298"/>
      <c r="AN212" s="297">
        <f>'Debt M &amp; YTM'!I203</f>
        <v>14.18</v>
      </c>
      <c r="AO212" s="297">
        <f>'Debt M &amp; YTM'!J203</f>
        <v>4.5999999999999996</v>
      </c>
      <c r="AP212" s="299"/>
      <c r="AQ212" s="297"/>
      <c r="AR212" s="297">
        <f>'Debt M &amp; YTM'!M203</f>
        <v>6.3479999999999999</v>
      </c>
      <c r="AS212" s="298"/>
      <c r="AT212" s="300"/>
      <c r="AU212" s="297">
        <f>'Debt M &amp; YTM'!N203</f>
        <v>8.6630000000000003</v>
      </c>
      <c r="AV212" s="298"/>
    </row>
    <row r="213" spans="1:48">
      <c r="A213" s="4">
        <v>41572</v>
      </c>
      <c r="B213" s="4">
        <f>'Bloom Yields live'!F210</f>
        <v>41572</v>
      </c>
      <c r="C213" s="147">
        <f>'Bloom Yields live'!G210</f>
        <v>1.7549999999999999</v>
      </c>
      <c r="D213" s="147">
        <f t="shared" si="40"/>
        <v>2.0035286624203823</v>
      </c>
      <c r="E213" s="106"/>
      <c r="F213" s="147">
        <f>'Bloom Yields live'!AR210</f>
        <v>2.6051000000000002</v>
      </c>
      <c r="G213" s="147">
        <f t="shared" si="41"/>
        <v>3.1900388535031845</v>
      </c>
      <c r="H213" s="108"/>
      <c r="I213" s="340">
        <f t="shared" si="54"/>
        <v>2.8625500000000001</v>
      </c>
      <c r="J213" s="147">
        <f t="shared" si="42"/>
        <v>3.6018506369426779</v>
      </c>
      <c r="K213" s="342"/>
      <c r="L213" s="297">
        <f t="shared" si="50"/>
        <v>3.12</v>
      </c>
      <c r="M213" s="147">
        <f t="shared" si="43"/>
        <v>4.0136624203821674</v>
      </c>
      <c r="N213" s="342"/>
      <c r="O213" s="340">
        <f t="shared" si="55"/>
        <v>3.5950000000000002</v>
      </c>
      <c r="P213" s="340">
        <f t="shared" si="44"/>
        <v>4.516656050955417</v>
      </c>
      <c r="Q213" s="342"/>
      <c r="R213" s="147">
        <f t="shared" si="51"/>
        <v>4.07</v>
      </c>
      <c r="S213" s="147">
        <f t="shared" si="45"/>
        <v>5.0196496815286622</v>
      </c>
      <c r="T213" s="342"/>
      <c r="U213" s="340">
        <f t="shared" si="56"/>
        <v>3.9725000000000001</v>
      </c>
      <c r="V213" s="340">
        <f t="shared" si="46"/>
        <v>5.8154840764331208</v>
      </c>
      <c r="W213" s="342"/>
      <c r="X213" s="297">
        <f t="shared" si="52"/>
        <v>3.875</v>
      </c>
      <c r="Y213" s="147">
        <f t="shared" si="47"/>
        <v>6.6113184713375759</v>
      </c>
      <c r="Z213" s="342"/>
      <c r="AA213" s="340">
        <f t="shared" si="57"/>
        <v>4.6995000000000005</v>
      </c>
      <c r="AB213" s="147">
        <f t="shared" si="48"/>
        <v>7.7625159235668786</v>
      </c>
      <c r="AC213" s="342"/>
      <c r="AD213" s="297">
        <f t="shared" si="53"/>
        <v>5.524</v>
      </c>
      <c r="AE213" s="147">
        <f t="shared" si="49"/>
        <v>8.913713375796176</v>
      </c>
      <c r="AG213" s="296">
        <v>40458</v>
      </c>
      <c r="AH213" s="297"/>
      <c r="AI213" s="297"/>
      <c r="AJ213" s="298"/>
      <c r="AK213" s="297">
        <f>'Debt M &amp; YTM'!F204</f>
        <v>8.6</v>
      </c>
      <c r="AL213" s="297">
        <f>'Debt M &amp; YTM'!G204</f>
        <v>4.03</v>
      </c>
      <c r="AM213" s="298"/>
      <c r="AN213" s="297">
        <f>'Debt M &amp; YTM'!I204</f>
        <v>14.17</v>
      </c>
      <c r="AO213" s="297">
        <f>'Debt M &amp; YTM'!J204</f>
        <v>4.63</v>
      </c>
      <c r="AP213" s="299"/>
      <c r="AQ213" s="297"/>
      <c r="AR213" s="297">
        <f>'Debt M &amp; YTM'!M204</f>
        <v>6.2960000000000003</v>
      </c>
      <c r="AS213" s="298"/>
      <c r="AT213" s="300"/>
      <c r="AU213" s="297">
        <f>'Debt M &amp; YTM'!N204</f>
        <v>8.5559999999999992</v>
      </c>
      <c r="AV213" s="298"/>
    </row>
    <row r="214" spans="1:48">
      <c r="A214" s="4">
        <v>41579</v>
      </c>
      <c r="B214" s="4">
        <f>'Bloom Yields live'!F211</f>
        <v>41579</v>
      </c>
      <c r="C214" s="147">
        <f>'Bloom Yields live'!G211</f>
        <v>1.6909999999999998</v>
      </c>
      <c r="D214" s="147">
        <f t="shared" si="40"/>
        <v>1.9982611464968152</v>
      </c>
      <c r="E214" s="106"/>
      <c r="F214" s="147">
        <f>'Bloom Yields live'!AR211</f>
        <v>2.5163000000000002</v>
      </c>
      <c r="G214" s="147">
        <f t="shared" si="41"/>
        <v>3.1827222929936307</v>
      </c>
      <c r="H214" s="108"/>
      <c r="I214" s="340">
        <f t="shared" si="54"/>
        <v>2.7681500000000003</v>
      </c>
      <c r="J214" s="147">
        <f t="shared" si="42"/>
        <v>3.5942751592356719</v>
      </c>
      <c r="K214" s="342"/>
      <c r="L214" s="297">
        <f t="shared" si="50"/>
        <v>3.02</v>
      </c>
      <c r="M214" s="147">
        <f t="shared" si="43"/>
        <v>4.0058280254777081</v>
      </c>
      <c r="N214" s="342"/>
      <c r="O214" s="340">
        <f t="shared" si="55"/>
        <v>3.51</v>
      </c>
      <c r="P214" s="340">
        <f t="shared" si="44"/>
        <v>4.5101273885350341</v>
      </c>
      <c r="Q214" s="342"/>
      <c r="R214" s="147">
        <f t="shared" si="51"/>
        <v>4</v>
      </c>
      <c r="S214" s="147">
        <f t="shared" si="45"/>
        <v>5.0144267515923566</v>
      </c>
      <c r="T214" s="342"/>
      <c r="U214" s="340">
        <f t="shared" si="56"/>
        <v>3.9104999999999999</v>
      </c>
      <c r="V214" s="340">
        <f t="shared" si="46"/>
        <v>5.8054203821656056</v>
      </c>
      <c r="W214" s="342"/>
      <c r="X214" s="297">
        <f t="shared" si="52"/>
        <v>3.8210000000000002</v>
      </c>
      <c r="Y214" s="147">
        <f t="shared" si="47"/>
        <v>6.5964140127388484</v>
      </c>
      <c r="Z214" s="342"/>
      <c r="AA214" s="340">
        <f t="shared" si="57"/>
        <v>4.6645000000000003</v>
      </c>
      <c r="AB214" s="147">
        <f t="shared" si="48"/>
        <v>7.7451592356687895</v>
      </c>
      <c r="AC214" s="342"/>
      <c r="AD214" s="297">
        <f t="shared" si="53"/>
        <v>5.508</v>
      </c>
      <c r="AE214" s="147">
        <f t="shared" si="49"/>
        <v>8.8939044585987244</v>
      </c>
      <c r="AG214" s="296">
        <v>40459</v>
      </c>
      <c r="AH214" s="297"/>
      <c r="AI214" s="297"/>
      <c r="AJ214" s="298"/>
      <c r="AK214" s="297">
        <f>'Debt M &amp; YTM'!F205</f>
        <v>8.6</v>
      </c>
      <c r="AL214" s="297">
        <f>'Debt M &amp; YTM'!G205</f>
        <v>4.01</v>
      </c>
      <c r="AM214" s="298"/>
      <c r="AN214" s="297">
        <f>'Debt M &amp; YTM'!I205</f>
        <v>14.17</v>
      </c>
      <c r="AO214" s="297">
        <f>'Debt M &amp; YTM'!J205</f>
        <v>4.6100000000000003</v>
      </c>
      <c r="AP214" s="299"/>
      <c r="AQ214" s="297"/>
      <c r="AR214" s="297">
        <f>'Debt M &amp; YTM'!M205</f>
        <v>6.2670000000000003</v>
      </c>
      <c r="AS214" s="298"/>
      <c r="AT214" s="300"/>
      <c r="AU214" s="297">
        <f>'Debt M &amp; YTM'!N205</f>
        <v>8.5459999999999994</v>
      </c>
      <c r="AV214" s="298"/>
    </row>
    <row r="215" spans="1:48">
      <c r="A215" s="4">
        <v>41586</v>
      </c>
      <c r="B215" s="4">
        <f>'Bloom Yields live'!F212</f>
        <v>41586</v>
      </c>
      <c r="C215" s="147">
        <f>'Bloom Yields live'!G212</f>
        <v>1.7570000000000001</v>
      </c>
      <c r="D215" s="147">
        <f t="shared" si="40"/>
        <v>1.994057324840764</v>
      </c>
      <c r="E215" s="106"/>
      <c r="F215" s="147">
        <f>'Bloom Yields live'!AR212</f>
        <v>2.5674000000000001</v>
      </c>
      <c r="G215" s="147">
        <f t="shared" si="41"/>
        <v>3.1765598726114654</v>
      </c>
      <c r="H215" s="108"/>
      <c r="I215" s="340">
        <f t="shared" si="54"/>
        <v>2.8186999999999998</v>
      </c>
      <c r="J215" s="147">
        <f t="shared" si="42"/>
        <v>3.5878181528662445</v>
      </c>
      <c r="K215" s="342"/>
      <c r="L215" s="297">
        <f t="shared" si="50"/>
        <v>3.07</v>
      </c>
      <c r="M215" s="147">
        <f t="shared" si="43"/>
        <v>3.9990764331210191</v>
      </c>
      <c r="N215" s="342"/>
      <c r="O215" s="340">
        <f t="shared" si="55"/>
        <v>3.5599999999999996</v>
      </c>
      <c r="P215" s="340">
        <f t="shared" si="44"/>
        <v>4.5045859872611489</v>
      </c>
      <c r="Q215" s="342"/>
      <c r="R215" s="147">
        <f t="shared" si="51"/>
        <v>4.05</v>
      </c>
      <c r="S215" s="147">
        <f t="shared" si="45"/>
        <v>5.0100955414012738</v>
      </c>
      <c r="T215" s="342"/>
      <c r="U215" s="340">
        <f t="shared" si="56"/>
        <v>3.9035000000000002</v>
      </c>
      <c r="V215" s="340">
        <f t="shared" si="46"/>
        <v>5.794187898089171</v>
      </c>
      <c r="W215" s="342"/>
      <c r="X215" s="297">
        <f t="shared" si="52"/>
        <v>3.7570000000000001</v>
      </c>
      <c r="Y215" s="147">
        <f t="shared" si="47"/>
        <v>6.5782802547770656</v>
      </c>
      <c r="Z215" s="342"/>
      <c r="AA215" s="340">
        <f t="shared" si="57"/>
        <v>4.6725000000000003</v>
      </c>
      <c r="AB215" s="147">
        <f t="shared" si="48"/>
        <v>7.7272834394904448</v>
      </c>
      <c r="AC215" s="342"/>
      <c r="AD215" s="297">
        <f t="shared" si="53"/>
        <v>5.5880000000000001</v>
      </c>
      <c r="AE215" s="147">
        <f t="shared" si="49"/>
        <v>8.8762866242038196</v>
      </c>
      <c r="AG215" s="296">
        <v>40462</v>
      </c>
      <c r="AH215" s="297"/>
      <c r="AI215" s="297"/>
      <c r="AJ215" s="298"/>
      <c r="AK215" s="297">
        <f>'Debt M &amp; YTM'!F206</f>
        <v>8.59</v>
      </c>
      <c r="AL215" s="297">
        <f>'Debt M &amp; YTM'!G206</f>
        <v>4.0199999999999996</v>
      </c>
      <c r="AM215" s="298"/>
      <c r="AN215" s="297">
        <f>'Debt M &amp; YTM'!I206</f>
        <v>14.16</v>
      </c>
      <c r="AO215" s="297">
        <f>'Debt M &amp; YTM'!J206</f>
        <v>4.6100000000000003</v>
      </c>
      <c r="AP215" s="299"/>
      <c r="AQ215" s="297"/>
      <c r="AR215" s="297">
        <f>'Debt M &amp; YTM'!M206</f>
        <v>6.218</v>
      </c>
      <c r="AS215" s="298"/>
      <c r="AT215" s="300"/>
      <c r="AU215" s="297">
        <f>'Debt M &amp; YTM'!N206</f>
        <v>8.4770000000000003</v>
      </c>
      <c r="AV215" s="298"/>
    </row>
    <row r="216" spans="1:48">
      <c r="A216" s="4">
        <v>41593</v>
      </c>
      <c r="B216" s="4">
        <f>'Bloom Yields live'!F213</f>
        <v>41593</v>
      </c>
      <c r="C216" s="147">
        <f>'Bloom Yields live'!G213</f>
        <v>1.7050000000000001</v>
      </c>
      <c r="D216" s="147">
        <f t="shared" si="40"/>
        <v>1.9889171974522293</v>
      </c>
      <c r="E216" s="106"/>
      <c r="F216" s="147">
        <f>'Bloom Yields live'!AR213</f>
        <v>2.6017000000000001</v>
      </c>
      <c r="G216" s="147">
        <f t="shared" si="41"/>
        <v>3.1700503184713371</v>
      </c>
      <c r="H216" s="108"/>
      <c r="I216" s="340">
        <f t="shared" si="54"/>
        <v>2.8208500000000001</v>
      </c>
      <c r="J216" s="147">
        <f t="shared" si="42"/>
        <v>3.5806461783439509</v>
      </c>
      <c r="K216" s="342"/>
      <c r="L216" s="297">
        <f t="shared" ref="L216:L237" si="58">VLOOKUP($A216,$AG$14:$AU$2324,L$2,FALSE)</f>
        <v>3.04</v>
      </c>
      <c r="M216" s="147">
        <f t="shared" si="43"/>
        <v>3.9912420382165603</v>
      </c>
      <c r="N216" s="342"/>
      <c r="O216" s="340">
        <f t="shared" si="55"/>
        <v>3.53</v>
      </c>
      <c r="P216" s="340">
        <f t="shared" si="44"/>
        <v>4.497961783439492</v>
      </c>
      <c r="Q216" s="342"/>
      <c r="R216" s="147">
        <f t="shared" ref="R216:R237" si="59">VLOOKUP($A216,$AG$14:$AU$2324,R$2,FALSE)</f>
        <v>4.0199999999999996</v>
      </c>
      <c r="S216" s="147">
        <f t="shared" si="45"/>
        <v>5.0046815286624193</v>
      </c>
      <c r="T216" s="342"/>
      <c r="U216" s="340">
        <f t="shared" si="56"/>
        <v>3.8904999999999998</v>
      </c>
      <c r="V216" s="340">
        <f t="shared" si="46"/>
        <v>5.7814585987261147</v>
      </c>
      <c r="W216" s="342"/>
      <c r="X216" s="297">
        <f t="shared" ref="X216:X237" si="60">VLOOKUP($A216,$AG$14:$AU$2324,X$2,FALSE)</f>
        <v>3.7610000000000001</v>
      </c>
      <c r="Y216" s="147">
        <f t="shared" si="47"/>
        <v>6.5582356687898047</v>
      </c>
      <c r="Z216" s="342"/>
      <c r="AA216" s="340">
        <f t="shared" si="57"/>
        <v>4.6784999999999997</v>
      </c>
      <c r="AB216" s="147">
        <f t="shared" si="48"/>
        <v>7.7080159235668786</v>
      </c>
      <c r="AC216" s="342"/>
      <c r="AD216" s="297">
        <f t="shared" ref="AD216:AD237" si="61">VLOOKUP($A216,$AG$14:$AU$2324,AD$2,FALSE)</f>
        <v>5.5960000000000001</v>
      </c>
      <c r="AE216" s="147">
        <f t="shared" si="49"/>
        <v>8.8577961783439481</v>
      </c>
      <c r="AG216" s="296">
        <v>40463</v>
      </c>
      <c r="AH216" s="297"/>
      <c r="AI216" s="297"/>
      <c r="AJ216" s="298"/>
      <c r="AK216" s="297">
        <f>'Debt M &amp; YTM'!F207</f>
        <v>8.59</v>
      </c>
      <c r="AL216" s="297">
        <f>'Debt M &amp; YTM'!G207</f>
        <v>3.99</v>
      </c>
      <c r="AM216" s="298"/>
      <c r="AN216" s="297">
        <f>'Debt M &amp; YTM'!I207</f>
        <v>14.16</v>
      </c>
      <c r="AO216" s="297">
        <f>'Debt M &amp; YTM'!J207</f>
        <v>4.58</v>
      </c>
      <c r="AP216" s="299"/>
      <c r="AQ216" s="297"/>
      <c r="AR216" s="297">
        <f>'Debt M &amp; YTM'!M207</f>
        <v>6.2</v>
      </c>
      <c r="AS216" s="298"/>
      <c r="AT216" s="300"/>
      <c r="AU216" s="297">
        <f>'Debt M &amp; YTM'!N207</f>
        <v>8.4570000000000007</v>
      </c>
      <c r="AV216" s="298"/>
    </row>
    <row r="217" spans="1:48">
      <c r="A217" s="4">
        <v>41600</v>
      </c>
      <c r="B217" s="4">
        <f>'Bloom Yields live'!F214</f>
        <v>41600</v>
      </c>
      <c r="C217" s="147">
        <f>'Bloom Yields live'!G214</f>
        <v>1.746</v>
      </c>
      <c r="D217" s="147">
        <f t="shared" si="40"/>
        <v>1.9828216560509551</v>
      </c>
      <c r="E217" s="106"/>
      <c r="F217" s="147">
        <f>'Bloom Yields live'!AR214</f>
        <v>2.6543000000000001</v>
      </c>
      <c r="G217" s="147">
        <f t="shared" si="41"/>
        <v>3.1625012738853497</v>
      </c>
      <c r="H217" s="108"/>
      <c r="I217" s="340">
        <f t="shared" si="54"/>
        <v>2.87215</v>
      </c>
      <c r="J217" s="147">
        <f t="shared" si="42"/>
        <v>3.572476751592359</v>
      </c>
      <c r="K217" s="342"/>
      <c r="L217" s="297">
        <f t="shared" si="58"/>
        <v>3.09</v>
      </c>
      <c r="M217" s="147">
        <f t="shared" si="43"/>
        <v>3.9824522292993629</v>
      </c>
      <c r="N217" s="342"/>
      <c r="O217" s="340">
        <f t="shared" si="55"/>
        <v>3.58</v>
      </c>
      <c r="P217" s="340">
        <f t="shared" si="44"/>
        <v>4.4903503184713403</v>
      </c>
      <c r="Q217" s="342"/>
      <c r="R217" s="147">
        <f t="shared" si="59"/>
        <v>4.07</v>
      </c>
      <c r="S217" s="147">
        <f t="shared" si="45"/>
        <v>4.9982484076433105</v>
      </c>
      <c r="T217" s="342"/>
      <c r="U217" s="340">
        <f t="shared" si="56"/>
        <v>3.9000000000000004</v>
      </c>
      <c r="V217" s="340">
        <f t="shared" si="46"/>
        <v>5.7679490445859871</v>
      </c>
      <c r="W217" s="342"/>
      <c r="X217" s="297">
        <f t="shared" si="60"/>
        <v>3.73</v>
      </c>
      <c r="Y217" s="147">
        <f t="shared" si="47"/>
        <v>6.5376496815286567</v>
      </c>
      <c r="Z217" s="342"/>
      <c r="AA217" s="340">
        <f t="shared" si="57"/>
        <v>4.6239999999999997</v>
      </c>
      <c r="AB217" s="147">
        <f t="shared" si="48"/>
        <v>7.6886210191082798</v>
      </c>
      <c r="AC217" s="342"/>
      <c r="AD217" s="297">
        <f t="shared" si="61"/>
        <v>5.5179999999999998</v>
      </c>
      <c r="AE217" s="147">
        <f t="shared" si="49"/>
        <v>8.8395923566878949</v>
      </c>
      <c r="AG217" s="296">
        <v>40464</v>
      </c>
      <c r="AH217" s="297"/>
      <c r="AI217" s="297"/>
      <c r="AJ217" s="298"/>
      <c r="AK217" s="297">
        <f>'Debt M &amp; YTM'!F208</f>
        <v>8.58</v>
      </c>
      <c r="AL217" s="297">
        <f>'Debt M &amp; YTM'!G208</f>
        <v>4.01</v>
      </c>
      <c r="AM217" s="298"/>
      <c r="AN217" s="297">
        <f>'Debt M &amp; YTM'!I208</f>
        <v>14.16</v>
      </c>
      <c r="AO217" s="297">
        <f>'Debt M &amp; YTM'!J208</f>
        <v>4.6100000000000003</v>
      </c>
      <c r="AP217" s="299"/>
      <c r="AQ217" s="297"/>
      <c r="AR217" s="297">
        <f>'Debt M &amp; YTM'!M208</f>
        <v>6.1529999999999996</v>
      </c>
      <c r="AS217" s="298"/>
      <c r="AT217" s="300"/>
      <c r="AU217" s="297">
        <f>'Debt M &amp; YTM'!N208</f>
        <v>8.3339999999999996</v>
      </c>
      <c r="AV217" s="298"/>
    </row>
    <row r="218" spans="1:48">
      <c r="A218" s="4">
        <v>41607</v>
      </c>
      <c r="B218" s="4">
        <f>'Bloom Yields live'!F215</f>
        <v>41607</v>
      </c>
      <c r="C218" s="147">
        <f>'Bloom Yields live'!G215</f>
        <v>1.6919999999999999</v>
      </c>
      <c r="D218" s="147">
        <f t="shared" si="40"/>
        <v>1.9761847133757959</v>
      </c>
      <c r="E218" s="106"/>
      <c r="F218" s="147">
        <f>'Bloom Yields live'!AR215</f>
        <v>2.5910000000000002</v>
      </c>
      <c r="G218" s="147">
        <f t="shared" si="41"/>
        <v>3.1545528662420379</v>
      </c>
      <c r="H218" s="108"/>
      <c r="I218" s="340">
        <f t="shared" si="54"/>
        <v>2.8005</v>
      </c>
      <c r="J218" s="147">
        <f t="shared" si="42"/>
        <v>3.5635343949044618</v>
      </c>
      <c r="K218" s="342"/>
      <c r="L218" s="297">
        <f t="shared" si="58"/>
        <v>3.01</v>
      </c>
      <c r="M218" s="147">
        <f t="shared" si="43"/>
        <v>3.9725159235668785</v>
      </c>
      <c r="N218" s="342"/>
      <c r="O218" s="340">
        <f t="shared" si="55"/>
        <v>3.5049999999999999</v>
      </c>
      <c r="P218" s="340">
        <f t="shared" si="44"/>
        <v>4.4815923566879015</v>
      </c>
      <c r="Q218" s="342"/>
      <c r="R218" s="147">
        <f t="shared" si="59"/>
        <v>4</v>
      </c>
      <c r="S218" s="147">
        <f t="shared" si="45"/>
        <v>4.9906687898089164</v>
      </c>
      <c r="T218" s="342"/>
      <c r="U218" s="340">
        <f t="shared" si="56"/>
        <v>3.8315000000000001</v>
      </c>
      <c r="V218" s="340">
        <f t="shared" si="46"/>
        <v>5.7522070063694271</v>
      </c>
      <c r="W218" s="342"/>
      <c r="X218" s="297">
        <f t="shared" si="60"/>
        <v>3.6629999999999998</v>
      </c>
      <c r="Y218" s="147">
        <f t="shared" si="47"/>
        <v>6.5137452229299324</v>
      </c>
      <c r="Z218" s="342"/>
      <c r="AA218" s="340">
        <f t="shared" si="57"/>
        <v>4.5294999999999996</v>
      </c>
      <c r="AB218" s="147">
        <f t="shared" si="48"/>
        <v>7.6664203821656063</v>
      </c>
      <c r="AC218" s="342"/>
      <c r="AD218" s="297">
        <f t="shared" si="61"/>
        <v>5.3959999999999999</v>
      </c>
      <c r="AE218" s="147">
        <f t="shared" si="49"/>
        <v>8.8190955414012713</v>
      </c>
      <c r="AG218" s="296">
        <v>40465</v>
      </c>
      <c r="AH218" s="297"/>
      <c r="AI218" s="297"/>
      <c r="AJ218" s="298"/>
      <c r="AK218" s="297">
        <f>'Debt M &amp; YTM'!F209</f>
        <v>8.58</v>
      </c>
      <c r="AL218" s="297">
        <f>'Debt M &amp; YTM'!G209</f>
        <v>4.0199999999999996</v>
      </c>
      <c r="AM218" s="298"/>
      <c r="AN218" s="297">
        <f>'Debt M &amp; YTM'!I209</f>
        <v>14.15</v>
      </c>
      <c r="AO218" s="297">
        <f>'Debt M &amp; YTM'!J209</f>
        <v>4.62</v>
      </c>
      <c r="AP218" s="299"/>
      <c r="AQ218" s="297"/>
      <c r="AR218" s="297">
        <f>'Debt M &amp; YTM'!M209</f>
        <v>6.1479999999999997</v>
      </c>
      <c r="AS218" s="298"/>
      <c r="AT218" s="300"/>
      <c r="AU218" s="297">
        <f>'Debt M &amp; YTM'!N209</f>
        <v>8.3680000000000003</v>
      </c>
      <c r="AV218" s="298"/>
    </row>
    <row r="219" spans="1:48">
      <c r="A219" s="4">
        <v>41614</v>
      </c>
      <c r="B219" s="4">
        <f>'Bloom Yields live'!F216</f>
        <v>41614</v>
      </c>
      <c r="C219" s="147">
        <f>'Bloom Yields live'!G216</f>
        <v>1.841</v>
      </c>
      <c r="D219" s="147">
        <f t="shared" si="40"/>
        <v>1.9697133757961787</v>
      </c>
      <c r="E219" s="106"/>
      <c r="F219" s="147">
        <f>'Bloom Yields live'!AR216</f>
        <v>2.7326000000000001</v>
      </c>
      <c r="G219" s="147">
        <f t="shared" si="41"/>
        <v>3.1466859872611463</v>
      </c>
      <c r="H219" s="108"/>
      <c r="I219" s="340">
        <f t="shared" si="54"/>
        <v>2.9163000000000001</v>
      </c>
      <c r="J219" s="147">
        <f t="shared" si="42"/>
        <v>3.5543780254777086</v>
      </c>
      <c r="K219" s="342"/>
      <c r="L219" s="297">
        <f t="shared" si="58"/>
        <v>3.1</v>
      </c>
      <c r="M219" s="147">
        <f t="shared" si="43"/>
        <v>3.9620700636942678</v>
      </c>
      <c r="N219" s="342"/>
      <c r="O219" s="340">
        <f t="shared" si="55"/>
        <v>3.4649999999999999</v>
      </c>
      <c r="P219" s="340">
        <f t="shared" si="44"/>
        <v>4.4715286624203845</v>
      </c>
      <c r="Q219" s="342"/>
      <c r="R219" s="147">
        <f t="shared" si="59"/>
        <v>3.83</v>
      </c>
      <c r="S219" s="147">
        <f t="shared" si="45"/>
        <v>4.9809872611464963</v>
      </c>
      <c r="T219" s="342"/>
      <c r="U219" s="340">
        <f t="shared" si="56"/>
        <v>3.8245</v>
      </c>
      <c r="V219" s="340">
        <f t="shared" si="46"/>
        <v>5.7347038216560513</v>
      </c>
      <c r="W219" s="342"/>
      <c r="X219" s="297">
        <f t="shared" si="60"/>
        <v>3.819</v>
      </c>
      <c r="Y219" s="147">
        <f t="shared" si="47"/>
        <v>6.488420382165601</v>
      </c>
      <c r="Z219" s="342"/>
      <c r="AA219" s="340">
        <f t="shared" si="57"/>
        <v>4.6974999999999998</v>
      </c>
      <c r="AB219" s="147">
        <f t="shared" si="48"/>
        <v>7.6430541401273908</v>
      </c>
      <c r="AC219" s="342"/>
      <c r="AD219" s="297">
        <f t="shared" si="61"/>
        <v>5.5759999999999996</v>
      </c>
      <c r="AE219" s="147">
        <f t="shared" si="49"/>
        <v>8.7976878980891708</v>
      </c>
      <c r="AG219" s="296">
        <v>40466</v>
      </c>
      <c r="AH219" s="297"/>
      <c r="AI219" s="297"/>
      <c r="AJ219" s="298"/>
      <c r="AK219" s="297">
        <f>'Debt M &amp; YTM'!F210</f>
        <v>8.58</v>
      </c>
      <c r="AL219" s="297">
        <f>'Debt M &amp; YTM'!G210</f>
        <v>4.08</v>
      </c>
      <c r="AM219" s="298"/>
      <c r="AN219" s="297">
        <f>'Debt M &amp; YTM'!I210</f>
        <v>14.15</v>
      </c>
      <c r="AO219" s="297">
        <f>'Debt M &amp; YTM'!J210</f>
        <v>4.68</v>
      </c>
      <c r="AP219" s="299"/>
      <c r="AQ219" s="297"/>
      <c r="AR219" s="297">
        <f>'Debt M &amp; YTM'!M210</f>
        <v>6.1609999999999996</v>
      </c>
      <c r="AS219" s="298"/>
      <c r="AT219" s="300"/>
      <c r="AU219" s="297">
        <f>'Debt M &amp; YTM'!N210</f>
        <v>8.4429999999999996</v>
      </c>
      <c r="AV219" s="298"/>
    </row>
    <row r="220" spans="1:48">
      <c r="A220" s="4">
        <v>41621</v>
      </c>
      <c r="B220" s="4">
        <f>'Bloom Yields live'!F217</f>
        <v>41621</v>
      </c>
      <c r="C220" s="147">
        <f>'Bloom Yields live'!G217</f>
        <v>1.827</v>
      </c>
      <c r="D220" s="147">
        <f t="shared" si="40"/>
        <v>1.9625350318471342</v>
      </c>
      <c r="E220" s="106"/>
      <c r="F220" s="147">
        <f>'Bloom Yields live'!AR217</f>
        <v>2.6997999999999998</v>
      </c>
      <c r="G220" s="147">
        <f t="shared" si="41"/>
        <v>3.1380700636942671</v>
      </c>
      <c r="H220" s="108"/>
      <c r="I220" s="340">
        <f t="shared" si="54"/>
        <v>2.8948999999999998</v>
      </c>
      <c r="J220" s="147">
        <f t="shared" si="42"/>
        <v>3.5445923566879007</v>
      </c>
      <c r="K220" s="342"/>
      <c r="L220" s="297">
        <f t="shared" si="58"/>
        <v>3.09</v>
      </c>
      <c r="M220" s="147">
        <f t="shared" si="43"/>
        <v>3.9511146496815295</v>
      </c>
      <c r="N220" s="342"/>
      <c r="O220" s="340">
        <f t="shared" si="55"/>
        <v>3.45</v>
      </c>
      <c r="P220" s="340">
        <f t="shared" si="44"/>
        <v>4.4609554140127416</v>
      </c>
      <c r="Q220" s="342"/>
      <c r="R220" s="147">
        <f t="shared" si="59"/>
        <v>3.81</v>
      </c>
      <c r="S220" s="147">
        <f t="shared" si="45"/>
        <v>4.9707961783439485</v>
      </c>
      <c r="T220" s="342"/>
      <c r="U220" s="340">
        <f t="shared" si="56"/>
        <v>3.7960000000000003</v>
      </c>
      <c r="V220" s="340">
        <f t="shared" si="46"/>
        <v>5.7170350318471348</v>
      </c>
      <c r="W220" s="342"/>
      <c r="X220" s="297">
        <f t="shared" si="60"/>
        <v>3.782</v>
      </c>
      <c r="Y220" s="147">
        <f t="shared" si="47"/>
        <v>6.463273885350314</v>
      </c>
      <c r="Z220" s="342"/>
      <c r="AA220" s="340">
        <f t="shared" si="57"/>
        <v>4.6604999999999999</v>
      </c>
      <c r="AB220" s="147">
        <f t="shared" si="48"/>
        <v>7.6201560509554147</v>
      </c>
      <c r="AC220" s="342"/>
      <c r="AD220" s="297">
        <f t="shared" si="61"/>
        <v>5.5389999999999997</v>
      </c>
      <c r="AE220" s="147">
        <f t="shared" si="49"/>
        <v>8.7770382165605092</v>
      </c>
      <c r="AG220" s="296">
        <v>40469</v>
      </c>
      <c r="AH220" s="297"/>
      <c r="AI220" s="297"/>
      <c r="AJ220" s="298"/>
      <c r="AK220" s="297">
        <f>'Debt M &amp; YTM'!F211</f>
        <v>8.57</v>
      </c>
      <c r="AL220" s="297">
        <f>'Debt M &amp; YTM'!G211</f>
        <v>4.12</v>
      </c>
      <c r="AM220" s="298"/>
      <c r="AN220" s="297">
        <f>'Debt M &amp; YTM'!I211</f>
        <v>14.14</v>
      </c>
      <c r="AO220" s="297">
        <f>'Debt M &amp; YTM'!J211</f>
        <v>4.71</v>
      </c>
      <c r="AP220" s="299"/>
      <c r="AQ220" s="297"/>
      <c r="AR220" s="297">
        <f>'Debt M &amp; YTM'!M211</f>
        <v>6.1909999999999998</v>
      </c>
      <c r="AS220" s="298"/>
      <c r="AT220" s="300"/>
      <c r="AU220" s="297">
        <f>'Debt M &amp; YTM'!N211</f>
        <v>8.5050000000000008</v>
      </c>
      <c r="AV220" s="298"/>
    </row>
    <row r="221" spans="1:48">
      <c r="A221" s="4">
        <v>41628</v>
      </c>
      <c r="B221" s="4">
        <f>'Bloom Yields live'!F218</f>
        <v>41628</v>
      </c>
      <c r="C221" s="147">
        <f>'Bloom Yields live'!G218</f>
        <v>1.869</v>
      </c>
      <c r="D221" s="147">
        <f t="shared" si="40"/>
        <v>1.9551464968152867</v>
      </c>
      <c r="E221" s="106"/>
      <c r="F221" s="147">
        <f>'Bloom Yields live'!AR218</f>
        <v>2.7282000000000002</v>
      </c>
      <c r="G221" s="147">
        <f t="shared" si="41"/>
        <v>3.1292197452229296</v>
      </c>
      <c r="H221" s="108"/>
      <c r="I221" s="340">
        <f t="shared" si="54"/>
        <v>2.9041000000000001</v>
      </c>
      <c r="J221" s="147">
        <f t="shared" si="42"/>
        <v>3.5344984076433135</v>
      </c>
      <c r="K221" s="342"/>
      <c r="L221" s="297">
        <f t="shared" si="58"/>
        <v>3.08</v>
      </c>
      <c r="M221" s="147">
        <f t="shared" si="43"/>
        <v>3.9397770700636947</v>
      </c>
      <c r="N221" s="342"/>
      <c r="O221" s="340">
        <f t="shared" si="55"/>
        <v>3.4450000000000003</v>
      </c>
      <c r="P221" s="340">
        <f t="shared" si="44"/>
        <v>4.4499363057324874</v>
      </c>
      <c r="Q221" s="342"/>
      <c r="R221" s="147">
        <f t="shared" si="59"/>
        <v>3.81</v>
      </c>
      <c r="S221" s="147">
        <f t="shared" si="45"/>
        <v>4.9600955414012722</v>
      </c>
      <c r="T221" s="342"/>
      <c r="U221" s="340">
        <f t="shared" si="56"/>
        <v>3.758</v>
      </c>
      <c r="V221" s="340">
        <f t="shared" si="46"/>
        <v>5.6988248407643312</v>
      </c>
      <c r="W221" s="342"/>
      <c r="X221" s="297">
        <f t="shared" si="60"/>
        <v>3.706</v>
      </c>
      <c r="Y221" s="147">
        <f t="shared" si="47"/>
        <v>6.4375541401273848</v>
      </c>
      <c r="Z221" s="342"/>
      <c r="AA221" s="340">
        <f t="shared" si="57"/>
        <v>4.5339999999999998</v>
      </c>
      <c r="AB221" s="147">
        <f t="shared" si="48"/>
        <v>7.5967961783439515</v>
      </c>
      <c r="AC221" s="342"/>
      <c r="AD221" s="297">
        <f t="shared" si="61"/>
        <v>5.3620000000000001</v>
      </c>
      <c r="AE221" s="147">
        <f t="shared" si="49"/>
        <v>8.7560382165605084</v>
      </c>
      <c r="AG221" s="296">
        <v>40470</v>
      </c>
      <c r="AH221" s="297"/>
      <c r="AI221" s="297"/>
      <c r="AJ221" s="298"/>
      <c r="AK221" s="297">
        <f>'Debt M &amp; YTM'!F212</f>
        <v>8.57</v>
      </c>
      <c r="AL221" s="297">
        <f>'Debt M &amp; YTM'!G212</f>
        <v>4.1500000000000004</v>
      </c>
      <c r="AM221" s="298"/>
      <c r="AN221" s="297">
        <f>'Debt M &amp; YTM'!I212</f>
        <v>14.14</v>
      </c>
      <c r="AO221" s="297">
        <f>'Debt M &amp; YTM'!J212</f>
        <v>4.74</v>
      </c>
      <c r="AP221" s="299"/>
      <c r="AQ221" s="297"/>
      <c r="AR221" s="297">
        <f>'Debt M &amp; YTM'!M212</f>
        <v>6.1840000000000002</v>
      </c>
      <c r="AS221" s="298"/>
      <c r="AT221" s="300"/>
      <c r="AU221" s="297">
        <f>'Debt M &amp; YTM'!N212</f>
        <v>8.5380000000000003</v>
      </c>
      <c r="AV221" s="298"/>
    </row>
    <row r="222" spans="1:48">
      <c r="A222" s="4">
        <v>41635</v>
      </c>
      <c r="B222" s="4">
        <f>'Bloom Yields live'!F219</f>
        <v>41635</v>
      </c>
      <c r="C222" s="147">
        <f>'Bloom Yields live'!G219</f>
        <v>1.954</v>
      </c>
      <c r="D222" s="147">
        <f t="shared" si="40"/>
        <v>1.9485987261146498</v>
      </c>
      <c r="E222" s="106"/>
      <c r="F222" s="147">
        <f>'Bloom Yields live'!AR219</f>
        <v>2.7690999999999999</v>
      </c>
      <c r="G222" s="147">
        <f t="shared" si="41"/>
        <v>3.1210643312101909</v>
      </c>
      <c r="H222" s="108"/>
      <c r="I222" s="340">
        <f t="shared" si="54"/>
        <v>2.9595500000000001</v>
      </c>
      <c r="J222" s="147">
        <f t="shared" si="42"/>
        <v>3.5251500000000018</v>
      </c>
      <c r="K222" s="342"/>
      <c r="L222" s="297">
        <f t="shared" si="58"/>
        <v>3.15</v>
      </c>
      <c r="M222" s="147">
        <f t="shared" si="43"/>
        <v>3.9292356687898087</v>
      </c>
      <c r="N222" s="342"/>
      <c r="O222" s="340">
        <f t="shared" si="55"/>
        <v>3.5149999999999997</v>
      </c>
      <c r="P222" s="340">
        <f t="shared" si="44"/>
        <v>4.4396496815286657</v>
      </c>
      <c r="Q222" s="342"/>
      <c r="R222" s="147">
        <f t="shared" si="59"/>
        <v>3.88</v>
      </c>
      <c r="S222" s="147">
        <f t="shared" si="45"/>
        <v>4.9500636942675147</v>
      </c>
      <c r="T222" s="342"/>
      <c r="U222" s="340">
        <f t="shared" si="56"/>
        <v>3.7835000000000001</v>
      </c>
      <c r="V222" s="340">
        <f t="shared" si="46"/>
        <v>5.6821767515923574</v>
      </c>
      <c r="W222" s="342"/>
      <c r="X222" s="297">
        <f t="shared" si="60"/>
        <v>3.6869999999999998</v>
      </c>
      <c r="Y222" s="147">
        <f t="shared" si="47"/>
        <v>6.4142898089171938</v>
      </c>
      <c r="Z222" s="342"/>
      <c r="AA222" s="340">
        <f t="shared" si="57"/>
        <v>4.4664999999999999</v>
      </c>
      <c r="AB222" s="147">
        <f t="shared" si="48"/>
        <v>7.573896496815288</v>
      </c>
      <c r="AC222" s="342"/>
      <c r="AD222" s="297">
        <f t="shared" si="61"/>
        <v>5.2460000000000004</v>
      </c>
      <c r="AE222" s="147">
        <f t="shared" si="49"/>
        <v>8.7335031847133759</v>
      </c>
      <c r="AG222" s="296">
        <v>40471</v>
      </c>
      <c r="AH222" s="297"/>
      <c r="AI222" s="297"/>
      <c r="AJ222" s="298"/>
      <c r="AK222" s="297">
        <f>'Debt M &amp; YTM'!F213</f>
        <v>8.57</v>
      </c>
      <c r="AL222" s="297">
        <f>'Debt M &amp; YTM'!G213</f>
        <v>4.1900000000000004</v>
      </c>
      <c r="AM222" s="298"/>
      <c r="AN222" s="297">
        <f>'Debt M &amp; YTM'!I213</f>
        <v>14.14</v>
      </c>
      <c r="AO222" s="297">
        <f>'Debt M &amp; YTM'!J213</f>
        <v>4.76</v>
      </c>
      <c r="AP222" s="299"/>
      <c r="AQ222" s="297"/>
      <c r="AR222" s="297">
        <f>'Debt M &amp; YTM'!M213</f>
        <v>6.2190000000000003</v>
      </c>
      <c r="AS222" s="298"/>
      <c r="AT222" s="300"/>
      <c r="AU222" s="297">
        <f>'Debt M &amp; YTM'!N213</f>
        <v>8.51</v>
      </c>
      <c r="AV222" s="298"/>
    </row>
    <row r="223" spans="1:48">
      <c r="A223" s="4">
        <v>41642</v>
      </c>
      <c r="B223" s="4">
        <f>'Bloom Yields live'!F220</f>
        <v>41642</v>
      </c>
      <c r="C223" s="147">
        <f>'Bloom Yields live'!G220</f>
        <v>1.9419999999999999</v>
      </c>
      <c r="D223" s="147">
        <f t="shared" si="40"/>
        <v>1.9420955414012742</v>
      </c>
      <c r="E223" s="106"/>
      <c r="F223" s="147">
        <f>'Bloom Yields live'!AR220</f>
        <v>2.7536</v>
      </c>
      <c r="G223" s="147">
        <f t="shared" si="41"/>
        <v>3.112923566878981</v>
      </c>
      <c r="H223" s="108"/>
      <c r="I223" s="340">
        <f t="shared" si="54"/>
        <v>2.9318</v>
      </c>
      <c r="J223" s="147">
        <f t="shared" si="42"/>
        <v>3.5158566878980908</v>
      </c>
      <c r="K223" s="342"/>
      <c r="L223" s="297">
        <f t="shared" si="58"/>
        <v>3.11</v>
      </c>
      <c r="M223" s="147">
        <f t="shared" si="43"/>
        <v>3.9187898089171975</v>
      </c>
      <c r="N223" s="342"/>
      <c r="O223" s="340">
        <f t="shared" si="55"/>
        <v>3.48</v>
      </c>
      <c r="P223" s="340">
        <f t="shared" si="44"/>
        <v>4.4294267515923602</v>
      </c>
      <c r="Q223" s="342"/>
      <c r="R223" s="147">
        <f t="shared" si="59"/>
        <v>3.85</v>
      </c>
      <c r="S223" s="147">
        <f t="shared" si="45"/>
        <v>4.940063694267514</v>
      </c>
      <c r="T223" s="342"/>
      <c r="U223" s="340">
        <f t="shared" si="56"/>
        <v>3.7410000000000001</v>
      </c>
      <c r="V223" s="340">
        <f t="shared" si="46"/>
        <v>5.6666576433121021</v>
      </c>
      <c r="W223" s="342"/>
      <c r="X223" s="297">
        <f t="shared" si="60"/>
        <v>3.6320000000000001</v>
      </c>
      <c r="Y223" s="147">
        <f t="shared" si="47"/>
        <v>6.3932515923566839</v>
      </c>
      <c r="Z223" s="342"/>
      <c r="AA223" s="340">
        <f t="shared" si="57"/>
        <v>4.492</v>
      </c>
      <c r="AB223" s="147">
        <f t="shared" si="48"/>
        <v>7.5520493630573258</v>
      </c>
      <c r="AC223" s="342"/>
      <c r="AD223" s="297">
        <f t="shared" si="61"/>
        <v>5.3520000000000003</v>
      </c>
      <c r="AE223" s="147">
        <f t="shared" si="49"/>
        <v>8.7108471337579623</v>
      </c>
      <c r="AG223" s="296">
        <v>40472</v>
      </c>
      <c r="AH223" s="297"/>
      <c r="AI223" s="297"/>
      <c r="AJ223" s="298"/>
      <c r="AK223" s="297">
        <f>'Debt M &amp; YTM'!F214</f>
        <v>8.56</v>
      </c>
      <c r="AL223" s="297">
        <f>'Debt M &amp; YTM'!G214</f>
        <v>4.21</v>
      </c>
      <c r="AM223" s="298"/>
      <c r="AN223" s="297">
        <f>'Debt M &amp; YTM'!I214</f>
        <v>14.14</v>
      </c>
      <c r="AO223" s="297">
        <f>'Debt M &amp; YTM'!J214</f>
        <v>4.79</v>
      </c>
      <c r="AP223" s="299"/>
      <c r="AQ223" s="297"/>
      <c r="AR223" s="297">
        <f>'Debt M &amp; YTM'!M214</f>
        <v>6.2030000000000003</v>
      </c>
      <c r="AS223" s="298"/>
      <c r="AT223" s="300"/>
      <c r="AU223" s="297">
        <f>'Debt M &amp; YTM'!N214</f>
        <v>8.5809999999999995</v>
      </c>
      <c r="AV223" s="298"/>
    </row>
    <row r="224" spans="1:48">
      <c r="A224" s="4">
        <v>41649</v>
      </c>
      <c r="B224" s="4">
        <f>'Bloom Yields live'!F221</f>
        <v>41649</v>
      </c>
      <c r="C224" s="147">
        <f>'Bloom Yields live'!G221</f>
        <v>1.8420000000000001</v>
      </c>
      <c r="D224" s="147">
        <f t="shared" si="40"/>
        <v>1.9355541401273886</v>
      </c>
      <c r="E224" s="106"/>
      <c r="F224" s="147">
        <f>'Bloom Yields live'!AR221</f>
        <v>2.6962000000000002</v>
      </c>
      <c r="G224" s="147">
        <f t="shared" si="41"/>
        <v>3.1050853503184714</v>
      </c>
      <c r="H224" s="108"/>
      <c r="I224" s="340">
        <f t="shared" si="54"/>
        <v>2.8481000000000001</v>
      </c>
      <c r="J224" s="147">
        <f t="shared" si="42"/>
        <v>3.5065235668789829</v>
      </c>
      <c r="K224" s="342"/>
      <c r="L224" s="297">
        <f t="shared" si="58"/>
        <v>3</v>
      </c>
      <c r="M224" s="147">
        <f t="shared" si="43"/>
        <v>3.9079617834394909</v>
      </c>
      <c r="N224" s="342"/>
      <c r="O224" s="340">
        <f t="shared" si="55"/>
        <v>3.38</v>
      </c>
      <c r="P224" s="340">
        <f t="shared" si="44"/>
        <v>4.4188216560509588</v>
      </c>
      <c r="Q224" s="342"/>
      <c r="R224" s="147">
        <f t="shared" si="59"/>
        <v>3.76</v>
      </c>
      <c r="S224" s="147">
        <f t="shared" si="45"/>
        <v>4.9296815286624183</v>
      </c>
      <c r="T224" s="342"/>
      <c r="U224" s="340">
        <f t="shared" si="56"/>
        <v>3.6609999999999996</v>
      </c>
      <c r="V224" s="340">
        <f t="shared" si="46"/>
        <v>5.6512117834394902</v>
      </c>
      <c r="W224" s="342"/>
      <c r="X224" s="297">
        <f t="shared" si="60"/>
        <v>3.5619999999999998</v>
      </c>
      <c r="Y224" s="147">
        <f t="shared" si="47"/>
        <v>6.3727420382165558</v>
      </c>
      <c r="Z224" s="342"/>
      <c r="AA224" s="340">
        <f t="shared" si="57"/>
        <v>4.3609999999999998</v>
      </c>
      <c r="AB224" s="147">
        <f t="shared" si="48"/>
        <v>7.5312468152866261</v>
      </c>
      <c r="AC224" s="342"/>
      <c r="AD224" s="297">
        <f t="shared" si="61"/>
        <v>5.16</v>
      </c>
      <c r="AE224" s="147">
        <f t="shared" si="49"/>
        <v>8.6897515923566893</v>
      </c>
      <c r="AG224" s="296">
        <v>40473</v>
      </c>
      <c r="AH224" s="297"/>
      <c r="AI224" s="297"/>
      <c r="AJ224" s="298"/>
      <c r="AK224" s="297">
        <f>'Debt M &amp; YTM'!F215</f>
        <v>8.56</v>
      </c>
      <c r="AL224" s="297">
        <f>'Debt M &amp; YTM'!G215</f>
        <v>4.21</v>
      </c>
      <c r="AM224" s="298"/>
      <c r="AN224" s="297">
        <f>'Debt M &amp; YTM'!I215</f>
        <v>14.13</v>
      </c>
      <c r="AO224" s="297">
        <f>'Debt M &amp; YTM'!J215</f>
        <v>4.78</v>
      </c>
      <c r="AP224" s="299"/>
      <c r="AQ224" s="297"/>
      <c r="AR224" s="297">
        <f>'Debt M &amp; YTM'!M215</f>
        <v>6.18</v>
      </c>
      <c r="AS224" s="298"/>
      <c r="AT224" s="300"/>
      <c r="AU224" s="297">
        <f>'Debt M &amp; YTM'!N215</f>
        <v>8.4870000000000001</v>
      </c>
      <c r="AV224" s="298"/>
    </row>
    <row r="225" spans="1:48">
      <c r="A225" s="4">
        <v>41656</v>
      </c>
      <c r="B225" s="4">
        <f>'Bloom Yields live'!F222</f>
        <v>41656</v>
      </c>
      <c r="C225" s="147">
        <f>'Bloom Yields live'!G222</f>
        <v>1.752</v>
      </c>
      <c r="D225" s="147">
        <f t="shared" si="40"/>
        <v>1.9274267515923567</v>
      </c>
      <c r="E225" s="106"/>
      <c r="F225" s="147">
        <f>'Bloom Yields live'!AR222</f>
        <v>2.6088</v>
      </c>
      <c r="G225" s="147">
        <f t="shared" si="41"/>
        <v>3.09560382165605</v>
      </c>
      <c r="H225" s="108"/>
      <c r="I225" s="340">
        <f t="shared" si="54"/>
        <v>2.7644000000000002</v>
      </c>
      <c r="J225" s="147">
        <f t="shared" si="42"/>
        <v>3.495604458598728</v>
      </c>
      <c r="K225" s="342"/>
      <c r="L225" s="297">
        <f t="shared" si="58"/>
        <v>2.92</v>
      </c>
      <c r="M225" s="147">
        <f t="shared" si="43"/>
        <v>3.8956050955414012</v>
      </c>
      <c r="N225" s="342"/>
      <c r="O225" s="340">
        <f t="shared" si="55"/>
        <v>3.2949999999999999</v>
      </c>
      <c r="P225" s="340">
        <f t="shared" si="44"/>
        <v>4.4068152866242079</v>
      </c>
      <c r="Q225" s="342"/>
      <c r="R225" s="147">
        <f t="shared" si="59"/>
        <v>3.67</v>
      </c>
      <c r="S225" s="147">
        <f t="shared" si="45"/>
        <v>4.9180254777070038</v>
      </c>
      <c r="T225" s="342"/>
      <c r="U225" s="340">
        <f t="shared" si="56"/>
        <v>3.5964999999999998</v>
      </c>
      <c r="V225" s="340">
        <f t="shared" si="46"/>
        <v>5.6349156050955393</v>
      </c>
      <c r="W225" s="342"/>
      <c r="X225" s="297">
        <f t="shared" si="60"/>
        <v>3.5230000000000001</v>
      </c>
      <c r="Y225" s="147">
        <f t="shared" si="47"/>
        <v>6.3518057324840713</v>
      </c>
      <c r="Z225" s="342"/>
      <c r="AA225" s="340">
        <f t="shared" si="57"/>
        <v>4.2759999999999998</v>
      </c>
      <c r="AB225" s="147">
        <f t="shared" si="48"/>
        <v>7.5108391719745251</v>
      </c>
      <c r="AC225" s="342"/>
      <c r="AD225" s="297">
        <f t="shared" si="61"/>
        <v>5.0289999999999999</v>
      </c>
      <c r="AE225" s="147">
        <f t="shared" si="49"/>
        <v>8.6698726114649691</v>
      </c>
      <c r="AG225" s="296">
        <v>40476</v>
      </c>
      <c r="AH225" s="297"/>
      <c r="AI225" s="297"/>
      <c r="AJ225" s="298"/>
      <c r="AK225" s="297">
        <f>'Debt M &amp; YTM'!F216</f>
        <v>8.5500000000000007</v>
      </c>
      <c r="AL225" s="297">
        <f>'Debt M &amp; YTM'!G216</f>
        <v>4.18</v>
      </c>
      <c r="AM225" s="298"/>
      <c r="AN225" s="297">
        <f>'Debt M &amp; YTM'!I216</f>
        <v>14.12</v>
      </c>
      <c r="AO225" s="297">
        <f>'Debt M &amp; YTM'!J216</f>
        <v>4.76</v>
      </c>
      <c r="AP225" s="299"/>
      <c r="AQ225" s="297"/>
      <c r="AR225" s="297">
        <f>'Debt M &amp; YTM'!M216</f>
        <v>6.1340000000000003</v>
      </c>
      <c r="AS225" s="298"/>
      <c r="AT225" s="300"/>
      <c r="AU225" s="297">
        <f>'Debt M &amp; YTM'!N216</f>
        <v>8.4390000000000001</v>
      </c>
      <c r="AV225" s="298"/>
    </row>
    <row r="226" spans="1:48">
      <c r="A226" s="4">
        <v>41663</v>
      </c>
      <c r="B226" s="4">
        <f>'Bloom Yields live'!F223</f>
        <v>41663</v>
      </c>
      <c r="C226" s="147">
        <f>'Bloom Yields live'!G223</f>
        <v>1.657</v>
      </c>
      <c r="D226" s="147">
        <f t="shared" si="40"/>
        <v>1.9177515923566881</v>
      </c>
      <c r="E226" s="106"/>
      <c r="F226" s="147">
        <f>'Bloom Yields live'!AR223</f>
        <v>2.5268000000000002</v>
      </c>
      <c r="G226" s="147">
        <f t="shared" si="41"/>
        <v>3.0848299363057317</v>
      </c>
      <c r="H226" s="108"/>
      <c r="I226" s="340">
        <f t="shared" si="54"/>
        <v>2.7084000000000001</v>
      </c>
      <c r="J226" s="147">
        <f t="shared" si="42"/>
        <v>3.4837843949044602</v>
      </c>
      <c r="K226" s="342"/>
      <c r="L226" s="297">
        <f t="shared" si="58"/>
        <v>2.89</v>
      </c>
      <c r="M226" s="147">
        <f t="shared" si="43"/>
        <v>3.8827388535031844</v>
      </c>
      <c r="N226" s="342"/>
      <c r="O226" s="340">
        <f t="shared" si="55"/>
        <v>3.25</v>
      </c>
      <c r="P226" s="340">
        <f t="shared" si="44"/>
        <v>4.394235668789813</v>
      </c>
      <c r="Q226" s="342"/>
      <c r="R226" s="147">
        <f t="shared" si="59"/>
        <v>3.61</v>
      </c>
      <c r="S226" s="147">
        <f t="shared" si="45"/>
        <v>4.9057324840764309</v>
      </c>
      <c r="T226" s="342"/>
      <c r="U226" s="340">
        <f t="shared" si="56"/>
        <v>3.5914999999999999</v>
      </c>
      <c r="V226" s="340">
        <f t="shared" si="46"/>
        <v>5.6186799363057327</v>
      </c>
      <c r="W226" s="342"/>
      <c r="X226" s="297">
        <f t="shared" si="60"/>
        <v>3.573</v>
      </c>
      <c r="Y226" s="147">
        <f t="shared" si="47"/>
        <v>6.3316273885350274</v>
      </c>
      <c r="Z226" s="342"/>
      <c r="AA226" s="340">
        <f t="shared" si="57"/>
        <v>4.4245000000000001</v>
      </c>
      <c r="AB226" s="147">
        <f t="shared" si="48"/>
        <v>7.4920207006369459</v>
      </c>
      <c r="AC226" s="342"/>
      <c r="AD226" s="297">
        <f t="shared" si="61"/>
        <v>5.2759999999999998</v>
      </c>
      <c r="AE226" s="147">
        <f t="shared" si="49"/>
        <v>8.6524140127388556</v>
      </c>
      <c r="AG226" s="296">
        <v>40477</v>
      </c>
      <c r="AH226" s="297"/>
      <c r="AI226" s="297"/>
      <c r="AJ226" s="298"/>
      <c r="AK226" s="297">
        <f>'Debt M &amp; YTM'!F217</f>
        <v>8.5500000000000007</v>
      </c>
      <c r="AL226" s="297">
        <f>'Debt M &amp; YTM'!G217</f>
        <v>4.2300000000000004</v>
      </c>
      <c r="AM226" s="298"/>
      <c r="AN226" s="297">
        <f>'Debt M &amp; YTM'!I217</f>
        <v>14.12</v>
      </c>
      <c r="AO226" s="297">
        <f>'Debt M &amp; YTM'!J217</f>
        <v>4.8</v>
      </c>
      <c r="AP226" s="299"/>
      <c r="AQ226" s="297"/>
      <c r="AR226" s="297">
        <f>'Debt M &amp; YTM'!M217</f>
        <v>6.1440000000000001</v>
      </c>
      <c r="AS226" s="298"/>
      <c r="AT226" s="300"/>
      <c r="AU226" s="297">
        <f>'Debt M &amp; YTM'!N217</f>
        <v>8.5109999999999992</v>
      </c>
      <c r="AV226" s="298"/>
    </row>
    <row r="227" spans="1:48">
      <c r="A227" s="4">
        <v>41670</v>
      </c>
      <c r="B227" s="4">
        <f>'Bloom Yields live'!F224</f>
        <v>41670</v>
      </c>
      <c r="C227" s="147">
        <f>'Bloom Yields live'!G224</f>
        <v>1.6579999999999999</v>
      </c>
      <c r="D227" s="147">
        <f t="shared" si="40"/>
        <v>1.9082738853503192</v>
      </c>
      <c r="E227" s="106"/>
      <c r="F227" s="147">
        <f>'Bloom Yields live'!AR224</f>
        <v>2.4618000000000002</v>
      </c>
      <c r="G227" s="147">
        <f t="shared" si="41"/>
        <v>3.0733834394904447</v>
      </c>
      <c r="H227" s="108"/>
      <c r="I227" s="340">
        <f t="shared" si="54"/>
        <v>2.6558999999999999</v>
      </c>
      <c r="J227" s="147">
        <f t="shared" si="42"/>
        <v>3.4714687898089185</v>
      </c>
      <c r="K227" s="342"/>
      <c r="L227" s="297">
        <f t="shared" si="58"/>
        <v>2.85</v>
      </c>
      <c r="M227" s="147">
        <f t="shared" si="43"/>
        <v>3.8695541401273892</v>
      </c>
      <c r="N227" s="342"/>
      <c r="O227" s="340">
        <f t="shared" si="55"/>
        <v>3.2</v>
      </c>
      <c r="P227" s="340">
        <f t="shared" si="44"/>
        <v>4.381369426751597</v>
      </c>
      <c r="Q227" s="342"/>
      <c r="R227" s="147">
        <f t="shared" si="59"/>
        <v>3.55</v>
      </c>
      <c r="S227" s="147">
        <f t="shared" si="45"/>
        <v>4.8931847133757937</v>
      </c>
      <c r="T227" s="342"/>
      <c r="U227" s="340">
        <f t="shared" si="56"/>
        <v>3.5874999999999999</v>
      </c>
      <c r="V227" s="340">
        <f t="shared" si="46"/>
        <v>5.6026671974522291</v>
      </c>
      <c r="W227" s="342"/>
      <c r="X227" s="297">
        <f t="shared" si="60"/>
        <v>3.625</v>
      </c>
      <c r="Y227" s="147">
        <f t="shared" si="47"/>
        <v>6.3121496815286591</v>
      </c>
      <c r="Z227" s="342"/>
      <c r="AA227" s="340">
        <f t="shared" si="57"/>
        <v>4.5720000000000001</v>
      </c>
      <c r="AB227" s="147">
        <f t="shared" si="48"/>
        <v>7.4742277070063716</v>
      </c>
      <c r="AC227" s="342"/>
      <c r="AD227" s="297">
        <f t="shared" si="61"/>
        <v>5.5190000000000001</v>
      </c>
      <c r="AE227" s="147">
        <f t="shared" si="49"/>
        <v>8.6363057324840806</v>
      </c>
      <c r="AG227" s="296">
        <v>40478</v>
      </c>
      <c r="AH227" s="297"/>
      <c r="AI227" s="297"/>
      <c r="AJ227" s="298"/>
      <c r="AK227" s="297">
        <f>'Debt M &amp; YTM'!F218</f>
        <v>8.5500000000000007</v>
      </c>
      <c r="AL227" s="297">
        <f>'Debt M &amp; YTM'!G218</f>
        <v>4.28</v>
      </c>
      <c r="AM227" s="298"/>
      <c r="AN227" s="297">
        <f>'Debt M &amp; YTM'!I218</f>
        <v>14.12</v>
      </c>
      <c r="AO227" s="297">
        <f>'Debt M &amp; YTM'!J218</f>
        <v>4.8499999999999996</v>
      </c>
      <c r="AP227" s="299"/>
      <c r="AQ227" s="297"/>
      <c r="AR227" s="297">
        <f>'Debt M &amp; YTM'!M218</f>
        <v>6.1680000000000001</v>
      </c>
      <c r="AS227" s="298"/>
      <c r="AT227" s="300"/>
      <c r="AU227" s="297">
        <f>'Debt M &amp; YTM'!N218</f>
        <v>8.4710000000000001</v>
      </c>
      <c r="AV227" s="298"/>
    </row>
    <row r="228" spans="1:48">
      <c r="A228" s="4">
        <v>41677</v>
      </c>
      <c r="B228" s="4">
        <f>'Bloom Yields live'!F225</f>
        <v>41677</v>
      </c>
      <c r="C228" s="147">
        <f>'Bloom Yields live'!G225</f>
        <v>1.6600000000000001</v>
      </c>
      <c r="D228" s="147">
        <f t="shared" si="40"/>
        <v>1.898089171974523</v>
      </c>
      <c r="E228" s="106"/>
      <c r="F228" s="147">
        <f>'Bloom Yields live'!AR225</f>
        <v>2.4693000000000001</v>
      </c>
      <c r="G228" s="147">
        <f t="shared" si="41"/>
        <v>3.0615770700636928</v>
      </c>
      <c r="H228" s="108"/>
      <c r="I228" s="340">
        <f t="shared" si="54"/>
        <v>2.6796500000000001</v>
      </c>
      <c r="J228" s="147">
        <f t="shared" si="42"/>
        <v>3.4591006369426758</v>
      </c>
      <c r="K228" s="342"/>
      <c r="L228" s="297">
        <f t="shared" si="58"/>
        <v>2.89</v>
      </c>
      <c r="M228" s="147">
        <f t="shared" si="43"/>
        <v>3.856624203821656</v>
      </c>
      <c r="N228" s="342"/>
      <c r="O228" s="340">
        <f t="shared" si="55"/>
        <v>3.26</v>
      </c>
      <c r="P228" s="340">
        <f t="shared" si="44"/>
        <v>4.3686624203821696</v>
      </c>
      <c r="Q228" s="342"/>
      <c r="R228" s="147">
        <f t="shared" si="59"/>
        <v>3.63</v>
      </c>
      <c r="S228" s="147">
        <f t="shared" si="45"/>
        <v>4.8807006369426729</v>
      </c>
      <c r="T228" s="342"/>
      <c r="U228" s="340">
        <f t="shared" si="56"/>
        <v>3.5960000000000001</v>
      </c>
      <c r="V228" s="340">
        <f t="shared" si="46"/>
        <v>5.5862659235668781</v>
      </c>
      <c r="W228" s="342"/>
      <c r="X228" s="297">
        <f t="shared" si="60"/>
        <v>3.5619999999999998</v>
      </c>
      <c r="Y228" s="147">
        <f t="shared" si="47"/>
        <v>6.2918312101910789</v>
      </c>
      <c r="Z228" s="342"/>
      <c r="AA228" s="340">
        <f t="shared" si="57"/>
        <v>4.4939999999999998</v>
      </c>
      <c r="AB228" s="147">
        <f t="shared" si="48"/>
        <v>7.4552308917197472</v>
      </c>
      <c r="AC228" s="342"/>
      <c r="AD228" s="297">
        <f t="shared" si="61"/>
        <v>5.4260000000000002</v>
      </c>
      <c r="AE228" s="147">
        <f t="shared" si="49"/>
        <v>8.6186305732484083</v>
      </c>
      <c r="AG228" s="296">
        <v>40479</v>
      </c>
      <c r="AH228" s="297"/>
      <c r="AI228" s="297"/>
      <c r="AJ228" s="298"/>
      <c r="AK228" s="297">
        <f>'Debt M &amp; YTM'!F219</f>
        <v>8.5399999999999991</v>
      </c>
      <c r="AL228" s="297">
        <f>'Debt M &amp; YTM'!G219</f>
        <v>4.29</v>
      </c>
      <c r="AM228" s="298"/>
      <c r="AN228" s="297">
        <f>'Debt M &amp; YTM'!I219</f>
        <v>14.12</v>
      </c>
      <c r="AO228" s="297">
        <f>'Debt M &amp; YTM'!J219</f>
        <v>4.8499999999999996</v>
      </c>
      <c r="AP228" s="299"/>
      <c r="AQ228" s="297"/>
      <c r="AR228" s="297">
        <f>'Debt M &amp; YTM'!M219</f>
        <v>6.1609999999999996</v>
      </c>
      <c r="AS228" s="298"/>
      <c r="AT228" s="300"/>
      <c r="AU228" s="297">
        <f>'Debt M &amp; YTM'!N219</f>
        <v>8.5380000000000003</v>
      </c>
      <c r="AV228" s="298"/>
    </row>
    <row r="229" spans="1:48">
      <c r="A229" s="4">
        <v>41684</v>
      </c>
      <c r="B229" s="4">
        <f>'Bloom Yields live'!F226</f>
        <v>41684</v>
      </c>
      <c r="C229" s="147">
        <f>'Bloom Yields live'!G226</f>
        <v>1.6779999999999999</v>
      </c>
      <c r="D229" s="147">
        <f t="shared" si="40"/>
        <v>1.8878089171974524</v>
      </c>
      <c r="E229" s="106"/>
      <c r="F229" s="147">
        <f>'Bloom Yields live'!AR226</f>
        <v>2.4779999999999998</v>
      </c>
      <c r="G229" s="147">
        <f t="shared" si="41"/>
        <v>3.0498452229299353</v>
      </c>
      <c r="H229" s="108"/>
      <c r="I229" s="340">
        <f t="shared" si="54"/>
        <v>2.6739999999999999</v>
      </c>
      <c r="J229" s="147">
        <f t="shared" si="42"/>
        <v>3.4468971337579628</v>
      </c>
      <c r="K229" s="342"/>
      <c r="L229" s="297">
        <f t="shared" si="58"/>
        <v>2.87</v>
      </c>
      <c r="M229" s="147">
        <f t="shared" si="43"/>
        <v>3.8439490445859872</v>
      </c>
      <c r="N229" s="342"/>
      <c r="O229" s="340">
        <f t="shared" si="55"/>
        <v>3.2450000000000001</v>
      </c>
      <c r="P229" s="340">
        <f t="shared" si="44"/>
        <v>4.3561783439490487</v>
      </c>
      <c r="Q229" s="342"/>
      <c r="R229" s="147">
        <f t="shared" si="59"/>
        <v>3.62</v>
      </c>
      <c r="S229" s="147">
        <f t="shared" si="45"/>
        <v>4.8684076433121009</v>
      </c>
      <c r="T229" s="342"/>
      <c r="U229" s="340">
        <f t="shared" si="56"/>
        <v>3.5495000000000001</v>
      </c>
      <c r="V229" s="340">
        <f t="shared" si="46"/>
        <v>5.5699092356687885</v>
      </c>
      <c r="W229" s="342"/>
      <c r="X229" s="297">
        <f t="shared" si="60"/>
        <v>3.4790000000000001</v>
      </c>
      <c r="Y229" s="147">
        <f t="shared" si="47"/>
        <v>6.2714108280254743</v>
      </c>
      <c r="Z229" s="342"/>
      <c r="AA229" s="340">
        <f t="shared" si="57"/>
        <v>4.3490000000000002</v>
      </c>
      <c r="AB229" s="147">
        <f t="shared" si="48"/>
        <v>7.4359442675159269</v>
      </c>
      <c r="AC229" s="342"/>
      <c r="AD229" s="297">
        <f t="shared" si="61"/>
        <v>5.2190000000000003</v>
      </c>
      <c r="AE229" s="147">
        <f t="shared" si="49"/>
        <v>8.6004777070063714</v>
      </c>
      <c r="AG229" s="296">
        <v>40480</v>
      </c>
      <c r="AH229" s="297"/>
      <c r="AI229" s="297"/>
      <c r="AJ229" s="298"/>
      <c r="AK229" s="297">
        <f>'Debt M &amp; YTM'!F220</f>
        <v>8.5399999999999991</v>
      </c>
      <c r="AL229" s="297">
        <f>'Debt M &amp; YTM'!G220</f>
        <v>4.25</v>
      </c>
      <c r="AM229" s="298"/>
      <c r="AN229" s="297">
        <f>'Debt M &amp; YTM'!I220</f>
        <v>14.11</v>
      </c>
      <c r="AO229" s="297">
        <f>'Debt M &amp; YTM'!J220</f>
        <v>4.82</v>
      </c>
      <c r="AP229" s="299"/>
      <c r="AQ229" s="297"/>
      <c r="AR229" s="297">
        <f>'Debt M &amp; YTM'!M220</f>
        <v>6.1609999999999996</v>
      </c>
      <c r="AS229" s="298"/>
      <c r="AT229" s="300"/>
      <c r="AU229" s="297">
        <f>'Debt M &amp; YTM'!N220</f>
        <v>8.6180000000000003</v>
      </c>
      <c r="AV229" s="298"/>
    </row>
    <row r="230" spans="1:48">
      <c r="A230" s="4">
        <v>41691</v>
      </c>
      <c r="B230" s="4">
        <f>'Bloom Yields live'!F227</f>
        <v>41691</v>
      </c>
      <c r="C230" s="147">
        <f>'Bloom Yields live'!G227</f>
        <v>1.661</v>
      </c>
      <c r="D230" s="147">
        <f t="shared" si="40"/>
        <v>1.8776751592356693</v>
      </c>
      <c r="E230" s="106"/>
      <c r="F230" s="147">
        <f>'Bloom Yields live'!AR227</f>
        <v>2.4706000000000001</v>
      </c>
      <c r="G230" s="147">
        <f t="shared" si="41"/>
        <v>3.0385299363057308</v>
      </c>
      <c r="H230" s="108"/>
      <c r="I230" s="340">
        <f t="shared" si="54"/>
        <v>2.6402999999999999</v>
      </c>
      <c r="J230" s="147">
        <f t="shared" si="42"/>
        <v>3.4349019108280268</v>
      </c>
      <c r="K230" s="342"/>
      <c r="L230" s="297">
        <f t="shared" si="58"/>
        <v>2.81</v>
      </c>
      <c r="M230" s="147">
        <f t="shared" si="43"/>
        <v>3.8312738853503179</v>
      </c>
      <c r="N230" s="342"/>
      <c r="O230" s="340">
        <f t="shared" si="55"/>
        <v>3.2</v>
      </c>
      <c r="P230" s="340">
        <f t="shared" si="44"/>
        <v>4.3437261146496855</v>
      </c>
      <c r="Q230" s="342"/>
      <c r="R230" s="147">
        <f t="shared" si="59"/>
        <v>3.59</v>
      </c>
      <c r="S230" s="147">
        <f t="shared" si="45"/>
        <v>4.8561783439490425</v>
      </c>
      <c r="T230" s="342"/>
      <c r="U230" s="340">
        <f t="shared" si="56"/>
        <v>3.4859999999999998</v>
      </c>
      <c r="V230" s="340">
        <f t="shared" si="46"/>
        <v>5.5536831210191071</v>
      </c>
      <c r="W230" s="342"/>
      <c r="X230" s="297">
        <f t="shared" si="60"/>
        <v>3.3820000000000001</v>
      </c>
      <c r="Y230" s="147">
        <f t="shared" si="47"/>
        <v>6.2511878980891682</v>
      </c>
      <c r="Z230" s="342"/>
      <c r="AA230" s="340">
        <f t="shared" si="57"/>
        <v>4.2125000000000004</v>
      </c>
      <c r="AB230" s="147">
        <f t="shared" si="48"/>
        <v>7.4166703821656093</v>
      </c>
      <c r="AC230" s="342"/>
      <c r="AD230" s="297">
        <f t="shared" si="61"/>
        <v>5.0430000000000001</v>
      </c>
      <c r="AE230" s="147">
        <f t="shared" si="49"/>
        <v>8.5821528662420388</v>
      </c>
      <c r="AG230" s="296">
        <v>40482</v>
      </c>
      <c r="AH230" s="297"/>
      <c r="AI230" s="297"/>
      <c r="AJ230" s="298"/>
      <c r="AK230" s="297">
        <f>'Debt M &amp; YTM'!F221</f>
        <v>8.5399999999999991</v>
      </c>
      <c r="AL230" s="297">
        <f>'Debt M &amp; YTM'!G221</f>
        <v>4.25</v>
      </c>
      <c r="AM230" s="298"/>
      <c r="AN230" s="297">
        <f>'Debt M &amp; YTM'!I221</f>
        <v>14.11</v>
      </c>
      <c r="AO230" s="297">
        <f>'Debt M &amp; YTM'!J221</f>
        <v>4.82</v>
      </c>
      <c r="AP230" s="299"/>
      <c r="AQ230" s="297"/>
      <c r="AR230" s="297">
        <f>'Debt M &amp; YTM'!M221</f>
        <v>0</v>
      </c>
      <c r="AS230" s="298"/>
      <c r="AT230" s="300"/>
      <c r="AU230" s="297">
        <f>'Debt M &amp; YTM'!N221</f>
        <v>0</v>
      </c>
      <c r="AV230" s="298"/>
    </row>
    <row r="231" spans="1:48">
      <c r="A231" s="4">
        <v>41698</v>
      </c>
      <c r="B231" s="4">
        <f>'Bloom Yields live'!F228</f>
        <v>41698</v>
      </c>
      <c r="C231" s="147">
        <f>'Bloom Yields live'!G228</f>
        <v>1.623</v>
      </c>
      <c r="D231" s="147">
        <f t="shared" si="40"/>
        <v>1.8679490445859874</v>
      </c>
      <c r="E231" s="106"/>
      <c r="F231" s="147">
        <f>'Bloom Yields live'!AR228</f>
        <v>2.4050000000000002</v>
      </c>
      <c r="G231" s="147">
        <f t="shared" si="41"/>
        <v>3.0271764331210176</v>
      </c>
      <c r="H231" s="108"/>
      <c r="I231" s="340">
        <f t="shared" si="54"/>
        <v>2.5674999999999999</v>
      </c>
      <c r="J231" s="147">
        <f t="shared" si="42"/>
        <v>3.4227283439490459</v>
      </c>
      <c r="K231" s="342"/>
      <c r="L231" s="297">
        <f t="shared" si="58"/>
        <v>2.73</v>
      </c>
      <c r="M231" s="147">
        <f t="shared" si="43"/>
        <v>3.8182802547770693</v>
      </c>
      <c r="N231" s="342"/>
      <c r="O231" s="340">
        <f t="shared" si="55"/>
        <v>3.13</v>
      </c>
      <c r="P231" s="340">
        <f t="shared" si="44"/>
        <v>4.3311464968152906</v>
      </c>
      <c r="Q231" s="342"/>
      <c r="R231" s="147">
        <f t="shared" si="59"/>
        <v>3.53</v>
      </c>
      <c r="S231" s="147">
        <f t="shared" si="45"/>
        <v>4.8440127388535013</v>
      </c>
      <c r="T231" s="342"/>
      <c r="U231" s="340">
        <f t="shared" si="56"/>
        <v>3.4079999999999999</v>
      </c>
      <c r="V231" s="340">
        <f t="shared" si="46"/>
        <v>5.5371799363057317</v>
      </c>
      <c r="W231" s="342"/>
      <c r="X231" s="297">
        <f t="shared" si="60"/>
        <v>3.286</v>
      </c>
      <c r="Y231" s="147">
        <f t="shared" si="47"/>
        <v>6.2303471337579577</v>
      </c>
      <c r="Z231" s="342"/>
      <c r="AA231" s="340">
        <f t="shared" si="57"/>
        <v>3.9729999999999999</v>
      </c>
      <c r="AB231" s="147">
        <f t="shared" si="48"/>
        <v>7.395797770700641</v>
      </c>
      <c r="AC231" s="342"/>
      <c r="AD231" s="297">
        <f t="shared" si="61"/>
        <v>4.66</v>
      </c>
      <c r="AE231" s="147">
        <f t="shared" si="49"/>
        <v>8.5612484076433155</v>
      </c>
      <c r="AG231" s="296">
        <v>40483</v>
      </c>
      <c r="AH231" s="297"/>
      <c r="AI231" s="297"/>
      <c r="AJ231" s="298"/>
      <c r="AK231" s="297">
        <f>'Debt M &amp; YTM'!F222</f>
        <v>8.56</v>
      </c>
      <c r="AL231" s="297">
        <f>'Debt M &amp; YTM'!G222</f>
        <v>4.1900000000000004</v>
      </c>
      <c r="AM231" s="298"/>
      <c r="AN231" s="297">
        <f>'Debt M &amp; YTM'!I222</f>
        <v>14.11</v>
      </c>
      <c r="AO231" s="297">
        <f>'Debt M &amp; YTM'!J222</f>
        <v>4.7699999999999996</v>
      </c>
      <c r="AP231" s="299"/>
      <c r="AQ231" s="297"/>
      <c r="AR231" s="297">
        <f>'Debt M &amp; YTM'!M222</f>
        <v>6.5629999999999997</v>
      </c>
      <c r="AS231" s="298"/>
      <c r="AT231" s="300"/>
      <c r="AU231" s="297">
        <f>'Debt M &amp; YTM'!N222</f>
        <v>8.5359999999999996</v>
      </c>
      <c r="AV231" s="298"/>
    </row>
    <row r="232" spans="1:48">
      <c r="A232" s="4">
        <v>41705</v>
      </c>
      <c r="B232" s="4">
        <f>'Bloom Yields live'!F229</f>
        <v>41705</v>
      </c>
      <c r="C232" s="147">
        <f>'Bloom Yields live'!G229</f>
        <v>1.6520000000000001</v>
      </c>
      <c r="D232" s="147">
        <f t="shared" si="40"/>
        <v>1.8576305732484077</v>
      </c>
      <c r="E232" s="106"/>
      <c r="F232" s="147">
        <f>'Bloom Yields live'!AR229</f>
        <v>2.4266999999999999</v>
      </c>
      <c r="G232" s="147">
        <f t="shared" si="41"/>
        <v>3.0150904458598706</v>
      </c>
      <c r="H232" s="108"/>
      <c r="I232" s="340">
        <f t="shared" si="54"/>
        <v>2.5833500000000003</v>
      </c>
      <c r="J232" s="147">
        <f t="shared" si="42"/>
        <v>3.4099656050955427</v>
      </c>
      <c r="K232" s="342"/>
      <c r="L232" s="297">
        <f t="shared" si="58"/>
        <v>2.74</v>
      </c>
      <c r="M232" s="147">
        <f t="shared" si="43"/>
        <v>3.8048407643312094</v>
      </c>
      <c r="N232" s="342"/>
      <c r="O232" s="340">
        <f t="shared" si="55"/>
        <v>3.1150000000000002</v>
      </c>
      <c r="P232" s="340">
        <f t="shared" si="44"/>
        <v>4.317770700636947</v>
      </c>
      <c r="Q232" s="342"/>
      <c r="R232" s="147">
        <f t="shared" si="59"/>
        <v>3.49</v>
      </c>
      <c r="S232" s="147">
        <f t="shared" si="45"/>
        <v>4.830700636942673</v>
      </c>
      <c r="T232" s="342"/>
      <c r="U232" s="340">
        <f t="shared" si="56"/>
        <v>3.3690000000000002</v>
      </c>
      <c r="V232" s="340">
        <f t="shared" si="46"/>
        <v>5.5197850318471335</v>
      </c>
      <c r="W232" s="342"/>
      <c r="X232" s="297">
        <f t="shared" si="60"/>
        <v>3.2480000000000002</v>
      </c>
      <c r="Y232" s="147">
        <f t="shared" si="47"/>
        <v>6.2088694267515878</v>
      </c>
      <c r="Z232" s="342"/>
      <c r="AA232" s="340">
        <f t="shared" si="57"/>
        <v>3.8780000000000001</v>
      </c>
      <c r="AB232" s="147">
        <f t="shared" si="48"/>
        <v>7.3738232484076454</v>
      </c>
      <c r="AC232" s="342"/>
      <c r="AD232" s="297">
        <f t="shared" si="61"/>
        <v>4.508</v>
      </c>
      <c r="AE232" s="147">
        <f t="shared" si="49"/>
        <v>8.5387770700636967</v>
      </c>
      <c r="AG232" s="296">
        <v>40484</v>
      </c>
      <c r="AH232" s="297"/>
      <c r="AI232" s="297"/>
      <c r="AJ232" s="298"/>
      <c r="AK232" s="297">
        <f>'Debt M &amp; YTM'!F223</f>
        <v>8.5500000000000007</v>
      </c>
      <c r="AL232" s="297">
        <f>'Debt M &amp; YTM'!G223</f>
        <v>4.1900000000000004</v>
      </c>
      <c r="AM232" s="298"/>
      <c r="AN232" s="297">
        <f>'Debt M &amp; YTM'!I223</f>
        <v>14.1</v>
      </c>
      <c r="AO232" s="297">
        <f>'Debt M &amp; YTM'!J223</f>
        <v>4.7699999999999996</v>
      </c>
      <c r="AP232" s="299"/>
      <c r="AQ232" s="297"/>
      <c r="AR232" s="297">
        <f>'Debt M &amp; YTM'!M223</f>
        <v>6.5789999999999997</v>
      </c>
      <c r="AS232" s="298"/>
      <c r="AT232" s="300"/>
      <c r="AU232" s="297">
        <f>'Debt M &amp; YTM'!N223</f>
        <v>8.4109999999999996</v>
      </c>
      <c r="AV232" s="298"/>
    </row>
    <row r="233" spans="1:48">
      <c r="A233" s="4">
        <v>41712</v>
      </c>
      <c r="B233" s="4">
        <f>'Bloom Yields live'!F230</f>
        <v>41712</v>
      </c>
      <c r="C233" s="147">
        <f>'Bloom Yields live'!G230</f>
        <v>1.5449999999999999</v>
      </c>
      <c r="D233" s="147">
        <f t="shared" si="40"/>
        <v>1.8470127388535036</v>
      </c>
      <c r="E233" s="106"/>
      <c r="F233" s="147">
        <f>'Bloom Yields live'!AR230</f>
        <v>2.3290999999999999</v>
      </c>
      <c r="G233" s="147">
        <f t="shared" si="41"/>
        <v>3.0027840764331186</v>
      </c>
      <c r="H233" s="108"/>
      <c r="I233" s="340">
        <f t="shared" si="54"/>
        <v>2.5045500000000001</v>
      </c>
      <c r="J233" s="147">
        <f t="shared" si="42"/>
        <v>3.3969971337579628</v>
      </c>
      <c r="K233" s="342"/>
      <c r="L233" s="297">
        <f t="shared" si="58"/>
        <v>2.68</v>
      </c>
      <c r="M233" s="147">
        <f t="shared" si="43"/>
        <v>3.7912101910828011</v>
      </c>
      <c r="N233" s="342"/>
      <c r="O233" s="340">
        <f t="shared" si="55"/>
        <v>3.06</v>
      </c>
      <c r="P233" s="340">
        <f t="shared" si="44"/>
        <v>4.3042038216560554</v>
      </c>
      <c r="Q233" s="342"/>
      <c r="R233" s="147">
        <f t="shared" si="59"/>
        <v>3.44</v>
      </c>
      <c r="S233" s="147">
        <f t="shared" si="45"/>
        <v>4.8171974522292986</v>
      </c>
      <c r="T233" s="342"/>
      <c r="U233" s="340">
        <f t="shared" si="56"/>
        <v>3.363</v>
      </c>
      <c r="V233" s="340">
        <f t="shared" si="46"/>
        <v>5.5022054140127388</v>
      </c>
      <c r="W233" s="342"/>
      <c r="X233" s="297">
        <f t="shared" si="60"/>
        <v>3.286</v>
      </c>
      <c r="Y233" s="147">
        <f t="shared" si="47"/>
        <v>6.1872133757961745</v>
      </c>
      <c r="Z233" s="342"/>
      <c r="AA233" s="340">
        <f t="shared" si="57"/>
        <v>4.0090000000000003</v>
      </c>
      <c r="AB233" s="147">
        <f t="shared" si="48"/>
        <v>7.3520270700636958</v>
      </c>
      <c r="AC233" s="342"/>
      <c r="AD233" s="297">
        <f t="shared" si="61"/>
        <v>4.7320000000000002</v>
      </c>
      <c r="AE233" s="147">
        <f t="shared" si="49"/>
        <v>8.5168407643312136</v>
      </c>
      <c r="AG233" s="296">
        <v>40485</v>
      </c>
      <c r="AH233" s="297"/>
      <c r="AI233" s="297"/>
      <c r="AJ233" s="298"/>
      <c r="AK233" s="297">
        <f>'Debt M &amp; YTM'!F224</f>
        <v>8.5500000000000007</v>
      </c>
      <c r="AL233" s="297">
        <f>'Debt M &amp; YTM'!G224</f>
        <v>4.1500000000000004</v>
      </c>
      <c r="AM233" s="298"/>
      <c r="AN233" s="297">
        <f>'Debt M &amp; YTM'!I224</f>
        <v>14.1</v>
      </c>
      <c r="AO233" s="297">
        <f>'Debt M &amp; YTM'!J224</f>
        <v>4.7300000000000004</v>
      </c>
      <c r="AP233" s="299"/>
      <c r="AQ233" s="297"/>
      <c r="AR233" s="297">
        <f>'Debt M &amp; YTM'!M224</f>
        <v>6.5949999999999998</v>
      </c>
      <c r="AS233" s="298"/>
      <c r="AT233" s="300"/>
      <c r="AU233" s="297">
        <f>'Debt M &amp; YTM'!N224</f>
        <v>8.343</v>
      </c>
      <c r="AV233" s="298"/>
    </row>
    <row r="234" spans="1:48">
      <c r="A234" s="4">
        <v>41719</v>
      </c>
      <c r="B234" s="4">
        <f>'Bloom Yields live'!F231</f>
        <v>41719</v>
      </c>
      <c r="C234" s="147">
        <f>'Bloom Yields live'!G231</f>
        <v>1.63</v>
      </c>
      <c r="D234" s="147">
        <f t="shared" si="40"/>
        <v>1.8370955414012742</v>
      </c>
      <c r="E234" s="106"/>
      <c r="F234" s="147">
        <f>'Bloom Yields live'!AR231</f>
        <v>2.4178000000000002</v>
      </c>
      <c r="G234" s="147">
        <f t="shared" si="41"/>
        <v>2.9911942675159215</v>
      </c>
      <c r="H234" s="108"/>
      <c r="I234" s="340">
        <f t="shared" si="54"/>
        <v>2.5888999999999998</v>
      </c>
      <c r="J234" s="147">
        <f t="shared" si="42"/>
        <v>3.3845780254777074</v>
      </c>
      <c r="K234" s="342"/>
      <c r="L234" s="297">
        <f t="shared" si="58"/>
        <v>2.76</v>
      </c>
      <c r="M234" s="147">
        <f t="shared" si="43"/>
        <v>3.7779617834394896</v>
      </c>
      <c r="N234" s="342"/>
      <c r="O234" s="340">
        <f t="shared" si="55"/>
        <v>3.125</v>
      </c>
      <c r="P234" s="340">
        <f t="shared" si="44"/>
        <v>4.2907643312101946</v>
      </c>
      <c r="Q234" s="342"/>
      <c r="R234" s="147">
        <f t="shared" si="59"/>
        <v>3.49</v>
      </c>
      <c r="S234" s="147">
        <f t="shared" si="45"/>
        <v>4.8035668789808907</v>
      </c>
      <c r="T234" s="342"/>
      <c r="U234" s="340">
        <f t="shared" si="56"/>
        <v>3.3639999999999999</v>
      </c>
      <c r="V234" s="340">
        <f t="shared" si="46"/>
        <v>5.4839920382165603</v>
      </c>
      <c r="W234" s="342"/>
      <c r="X234" s="297">
        <f t="shared" si="60"/>
        <v>3.238</v>
      </c>
      <c r="Y234" s="147">
        <f t="shared" si="47"/>
        <v>6.1644171974522264</v>
      </c>
      <c r="Z234" s="342"/>
      <c r="AA234" s="340">
        <f t="shared" si="57"/>
        <v>3.8840000000000003</v>
      </c>
      <c r="AB234" s="147">
        <f t="shared" si="48"/>
        <v>7.3282691082802565</v>
      </c>
      <c r="AC234" s="342"/>
      <c r="AD234" s="297">
        <f t="shared" si="61"/>
        <v>4.53</v>
      </c>
      <c r="AE234" s="147">
        <f t="shared" si="49"/>
        <v>8.4921210191082839</v>
      </c>
      <c r="AG234" s="296">
        <v>40486</v>
      </c>
      <c r="AH234" s="297"/>
      <c r="AI234" s="297"/>
      <c r="AJ234" s="298"/>
      <c r="AK234" s="297">
        <f>'Debt M &amp; YTM'!F225</f>
        <v>8.5500000000000007</v>
      </c>
      <c r="AL234" s="297">
        <f>'Debt M &amp; YTM'!G225</f>
        <v>4.12</v>
      </c>
      <c r="AM234" s="298"/>
      <c r="AN234" s="297">
        <f>'Debt M &amp; YTM'!I225</f>
        <v>14.1</v>
      </c>
      <c r="AO234" s="297">
        <f>'Debt M &amp; YTM'!J225</f>
        <v>4.72</v>
      </c>
      <c r="AP234" s="299"/>
      <c r="AQ234" s="297"/>
      <c r="AR234" s="297">
        <f>'Debt M &amp; YTM'!M225</f>
        <v>6.5860000000000003</v>
      </c>
      <c r="AS234" s="298"/>
      <c r="AT234" s="300"/>
      <c r="AU234" s="297">
        <f>'Debt M &amp; YTM'!N225</f>
        <v>8.3010000000000002</v>
      </c>
      <c r="AV234" s="298"/>
    </row>
    <row r="235" spans="1:48">
      <c r="A235" s="4">
        <v>41726</v>
      </c>
      <c r="B235" s="4">
        <f>'Bloom Yields live'!F232</f>
        <v>41726</v>
      </c>
      <c r="C235" s="147">
        <f>'Bloom Yields live'!G232</f>
        <v>1.548</v>
      </c>
      <c r="D235" s="147">
        <f t="shared" ref="D235:D298" si="62">AVERAGE(C79:C235)</f>
        <v>1.82607643312102</v>
      </c>
      <c r="E235" s="106"/>
      <c r="F235" s="147">
        <f>'Bloom Yields live'!AR232</f>
        <v>2.3182</v>
      </c>
      <c r="G235" s="147">
        <f t="shared" ref="G235:G298" si="63">AVERAGE(F79:F235)</f>
        <v>2.9783375796178326</v>
      </c>
      <c r="H235" s="108"/>
      <c r="I235" s="340">
        <f t="shared" si="54"/>
        <v>2.5041000000000002</v>
      </c>
      <c r="J235" s="147">
        <f t="shared" ref="J235:J298" si="64">AVERAGE(I79:I235)</f>
        <v>3.371047770700637</v>
      </c>
      <c r="K235" s="342"/>
      <c r="L235" s="297">
        <f t="shared" si="58"/>
        <v>2.69</v>
      </c>
      <c r="M235" s="147">
        <f t="shared" ref="M235:M298" si="65">AVERAGE(L79:L235)</f>
        <v>3.7637579617834387</v>
      </c>
      <c r="N235" s="342"/>
      <c r="O235" s="340">
        <f t="shared" si="55"/>
        <v>3.0549999999999997</v>
      </c>
      <c r="P235" s="340">
        <f t="shared" ref="P235:P298" si="66">AVERAGE(O79:O235)</f>
        <v>4.2766878980891745</v>
      </c>
      <c r="Q235" s="342"/>
      <c r="R235" s="147">
        <f t="shared" si="59"/>
        <v>3.42</v>
      </c>
      <c r="S235" s="147">
        <f t="shared" ref="S235:S298" si="67">AVERAGE(R79:R235)</f>
        <v>4.7896178343949032</v>
      </c>
      <c r="T235" s="342"/>
      <c r="U235" s="340">
        <f t="shared" si="56"/>
        <v>3.3254999999999999</v>
      </c>
      <c r="V235" s="340">
        <f t="shared" ref="V235:V298" si="68">AVERAGE(U79:U235)</f>
        <v>5.4657340764331206</v>
      </c>
      <c r="W235" s="342"/>
      <c r="X235" s="297">
        <f t="shared" si="60"/>
        <v>3.2309999999999999</v>
      </c>
      <c r="Y235" s="147">
        <f t="shared" ref="Y235:Y298" si="69">AVERAGE(X79:X235)</f>
        <v>6.1418503184713344</v>
      </c>
      <c r="Z235" s="342"/>
      <c r="AA235" s="340">
        <f t="shared" si="57"/>
        <v>3.8504999999999998</v>
      </c>
      <c r="AB235" s="147">
        <f t="shared" ref="AB235:AB298" si="70">AVERAGE(AA79:AA235)</f>
        <v>7.3047308917197471</v>
      </c>
      <c r="AC235" s="342"/>
      <c r="AD235" s="297">
        <f t="shared" si="61"/>
        <v>4.47</v>
      </c>
      <c r="AE235" s="147">
        <f t="shared" ref="AE235:AE298" si="71">AVERAGE(AD79:AD235)</f>
        <v>8.4676114649681562</v>
      </c>
      <c r="AG235" s="296">
        <v>40487</v>
      </c>
      <c r="AH235" s="297"/>
      <c r="AI235" s="297"/>
      <c r="AJ235" s="298"/>
      <c r="AK235" s="297">
        <f>'Debt M &amp; YTM'!F226</f>
        <v>8.5500000000000007</v>
      </c>
      <c r="AL235" s="297">
        <f>'Debt M &amp; YTM'!G226</f>
        <v>4.13</v>
      </c>
      <c r="AM235" s="298"/>
      <c r="AN235" s="297">
        <f>'Debt M &amp; YTM'!I226</f>
        <v>14.09</v>
      </c>
      <c r="AO235" s="297">
        <f>'Debt M &amp; YTM'!J226</f>
        <v>4.7300000000000004</v>
      </c>
      <c r="AP235" s="299"/>
      <c r="AQ235" s="297"/>
      <c r="AR235" s="297">
        <f>'Debt M &amp; YTM'!M226</f>
        <v>6.6040000000000001</v>
      </c>
      <c r="AS235" s="298"/>
      <c r="AT235" s="300"/>
      <c r="AU235" s="297">
        <f>'Debt M &amp; YTM'!N226</f>
        <v>8.3539999999999992</v>
      </c>
      <c r="AV235" s="298"/>
    </row>
    <row r="236" spans="1:48">
      <c r="A236" s="4">
        <v>41733</v>
      </c>
      <c r="B236" s="4">
        <f>'Bloom Yields live'!F233</f>
        <v>41733</v>
      </c>
      <c r="C236" s="147">
        <f>'Bloom Yields live'!G233</f>
        <v>1.552</v>
      </c>
      <c r="D236" s="147">
        <f t="shared" si="62"/>
        <v>1.8144904458598734</v>
      </c>
      <c r="E236" s="106"/>
      <c r="F236" s="147">
        <f>'Bloom Yields live'!AR233</f>
        <v>2.3462000000000001</v>
      </c>
      <c r="G236" s="147">
        <f t="shared" si="63"/>
        <v>2.9654203821656036</v>
      </c>
      <c r="H236" s="108"/>
      <c r="I236" s="340">
        <f t="shared" si="54"/>
        <v>2.5231000000000003</v>
      </c>
      <c r="J236" s="147">
        <f t="shared" si="64"/>
        <v>3.3572324840764334</v>
      </c>
      <c r="K236" s="342"/>
      <c r="L236" s="297">
        <f t="shared" si="58"/>
        <v>2.7</v>
      </c>
      <c r="M236" s="147">
        <f t="shared" si="65"/>
        <v>3.7490445859872614</v>
      </c>
      <c r="N236" s="342"/>
      <c r="O236" s="340">
        <f t="shared" si="55"/>
        <v>3.09</v>
      </c>
      <c r="P236" s="340">
        <f t="shared" si="66"/>
        <v>4.2625159235668812</v>
      </c>
      <c r="Q236" s="342"/>
      <c r="R236" s="147">
        <f t="shared" si="59"/>
        <v>3.48</v>
      </c>
      <c r="S236" s="147">
        <f t="shared" si="67"/>
        <v>4.7759872611464962</v>
      </c>
      <c r="T236" s="342"/>
      <c r="U236" s="340">
        <f t="shared" si="56"/>
        <v>3.3654999999999999</v>
      </c>
      <c r="V236" s="340">
        <f t="shared" si="68"/>
        <v>5.447415605095542</v>
      </c>
      <c r="W236" s="342"/>
      <c r="X236" s="297">
        <f t="shared" si="60"/>
        <v>3.2509999999999999</v>
      </c>
      <c r="Y236" s="147">
        <f t="shared" si="69"/>
        <v>6.1188439490445825</v>
      </c>
      <c r="Z236" s="342"/>
      <c r="AA236" s="340">
        <f t="shared" si="57"/>
        <v>3.8280000000000003</v>
      </c>
      <c r="AB236" s="147">
        <f t="shared" si="70"/>
        <v>7.2802436305732492</v>
      </c>
      <c r="AC236" s="342"/>
      <c r="AD236" s="297">
        <f t="shared" si="61"/>
        <v>4.4050000000000002</v>
      </c>
      <c r="AE236" s="147">
        <f t="shared" si="71"/>
        <v>8.4416433121019132</v>
      </c>
      <c r="AG236" s="296">
        <v>40490</v>
      </c>
      <c r="AH236" s="297"/>
      <c r="AI236" s="297"/>
      <c r="AJ236" s="298"/>
      <c r="AK236" s="297">
        <f>'Debt M &amp; YTM'!F227</f>
        <v>8.5399999999999991</v>
      </c>
      <c r="AL236" s="297">
        <f>'Debt M &amp; YTM'!G227</f>
        <v>4.12</v>
      </c>
      <c r="AM236" s="298"/>
      <c r="AN236" s="297">
        <f>'Debt M &amp; YTM'!I227</f>
        <v>14.09</v>
      </c>
      <c r="AO236" s="297">
        <f>'Debt M &amp; YTM'!J227</f>
        <v>4.7300000000000004</v>
      </c>
      <c r="AP236" s="299"/>
      <c r="AQ236" s="297"/>
      <c r="AR236" s="297">
        <f>'Debt M &amp; YTM'!M227</f>
        <v>6.6109999999999998</v>
      </c>
      <c r="AS236" s="298"/>
      <c r="AT236" s="300"/>
      <c r="AU236" s="297">
        <f>'Debt M &amp; YTM'!N227</f>
        <v>8.0860000000000003</v>
      </c>
      <c r="AV236" s="298"/>
    </row>
    <row r="237" spans="1:48">
      <c r="A237" s="4">
        <v>41740</v>
      </c>
      <c r="B237" s="4">
        <f>'Bloom Yields live'!F234</f>
        <v>41740</v>
      </c>
      <c r="C237" s="147">
        <f>'Bloom Yields live'!G234</f>
        <v>1.502</v>
      </c>
      <c r="D237" s="147">
        <f t="shared" si="62"/>
        <v>1.801891719745224</v>
      </c>
      <c r="E237" s="106"/>
      <c r="F237" s="147">
        <f>'Bloom Yields live'!AR234</f>
        <v>2.2772000000000001</v>
      </c>
      <c r="G237" s="147">
        <f t="shared" si="63"/>
        <v>2.9514248407643286</v>
      </c>
      <c r="H237" s="108"/>
      <c r="I237" s="340">
        <f t="shared" si="54"/>
        <v>2.4586000000000001</v>
      </c>
      <c r="J237" s="147">
        <f t="shared" si="64"/>
        <v>3.3425277070063699</v>
      </c>
      <c r="K237" s="342"/>
      <c r="L237" s="297">
        <f t="shared" si="58"/>
        <v>2.64</v>
      </c>
      <c r="M237" s="147">
        <f t="shared" si="65"/>
        <v>3.7336305732484072</v>
      </c>
      <c r="N237" s="342"/>
      <c r="O237" s="340">
        <f t="shared" si="55"/>
        <v>3.0350000000000001</v>
      </c>
      <c r="P237" s="340">
        <f t="shared" si="66"/>
        <v>4.2477070063694287</v>
      </c>
      <c r="Q237" s="342"/>
      <c r="R237" s="147">
        <f t="shared" si="59"/>
        <v>3.43</v>
      </c>
      <c r="S237" s="147">
        <f t="shared" si="67"/>
        <v>4.7617834394904444</v>
      </c>
      <c r="T237" s="342"/>
      <c r="U237" s="340">
        <f t="shared" si="56"/>
        <v>3.3250000000000002</v>
      </c>
      <c r="V237" s="340">
        <f t="shared" si="68"/>
        <v>5.4293582802547773</v>
      </c>
      <c r="W237" s="342"/>
      <c r="X237" s="297">
        <f t="shared" si="60"/>
        <v>3.22</v>
      </c>
      <c r="Y237" s="147">
        <f t="shared" si="69"/>
        <v>6.0969331210191049</v>
      </c>
      <c r="Z237" s="342"/>
      <c r="AA237" s="340">
        <f t="shared" si="57"/>
        <v>3.7949999999999999</v>
      </c>
      <c r="AB237" s="147">
        <f t="shared" si="70"/>
        <v>7.256969745222932</v>
      </c>
      <c r="AC237" s="342"/>
      <c r="AD237" s="297">
        <f t="shared" si="61"/>
        <v>4.37</v>
      </c>
      <c r="AE237" s="147">
        <f t="shared" si="71"/>
        <v>8.4170063694267512</v>
      </c>
      <c r="AG237" s="296">
        <v>40491</v>
      </c>
      <c r="AH237" s="297"/>
      <c r="AI237" s="297"/>
      <c r="AJ237" s="298"/>
      <c r="AK237" s="297">
        <f>'Debt M &amp; YTM'!F228</f>
        <v>8.5299999999999994</v>
      </c>
      <c r="AL237" s="297">
        <f>'Debt M &amp; YTM'!G228</f>
        <v>4.1399999999999997</v>
      </c>
      <c r="AM237" s="298"/>
      <c r="AN237" s="297">
        <f>'Debt M &amp; YTM'!I228</f>
        <v>14.08</v>
      </c>
      <c r="AO237" s="297">
        <f>'Debt M &amp; YTM'!J228</f>
        <v>4.75</v>
      </c>
      <c r="AP237" s="299"/>
      <c r="AQ237" s="297"/>
      <c r="AR237" s="297">
        <f>'Debt M &amp; YTM'!M228</f>
        <v>6.6470000000000002</v>
      </c>
      <c r="AS237" s="298"/>
      <c r="AT237" s="300"/>
      <c r="AU237" s="297">
        <f>'Debt M &amp; YTM'!N228</f>
        <v>8.2129999999999992</v>
      </c>
      <c r="AV237" s="298"/>
    </row>
    <row r="238" spans="1:48">
      <c r="A238" s="4">
        <v>41747</v>
      </c>
      <c r="B238" s="4">
        <f>'Bloom Yields live'!F235</f>
        <v>41747</v>
      </c>
      <c r="C238" s="147">
        <f>'Bloom Yields live'!G235</f>
        <v>1.514</v>
      </c>
      <c r="D238" s="147">
        <f t="shared" si="62"/>
        <v>1.790025477707007</v>
      </c>
      <c r="E238" s="106"/>
      <c r="F238" s="147">
        <f>'Bloom Yields live'!AR235</f>
        <v>2.2961999999999998</v>
      </c>
      <c r="G238" s="147">
        <f t="shared" si="63"/>
        <v>2.9379929936305706</v>
      </c>
      <c r="H238" s="108"/>
      <c r="I238" s="340">
        <f t="shared" si="54"/>
        <v>2.4481000000000002</v>
      </c>
      <c r="J238" s="147">
        <f t="shared" si="64"/>
        <v>3.3283595541401274</v>
      </c>
      <c r="K238" s="342"/>
      <c r="L238" s="341">
        <f>AVERAGE(L239,L237)</f>
        <v>2.6</v>
      </c>
      <c r="M238" s="147">
        <f t="shared" si="65"/>
        <v>3.7187261146496824</v>
      </c>
      <c r="N238" s="342"/>
      <c r="O238" s="340">
        <f t="shared" si="55"/>
        <v>2.9975000000000001</v>
      </c>
      <c r="P238" s="340">
        <f t="shared" si="66"/>
        <v>4.2333917197452244</v>
      </c>
      <c r="Q238" s="342"/>
      <c r="R238" s="341">
        <f>AVERAGE(R239,R237)</f>
        <v>3.395</v>
      </c>
      <c r="S238" s="147">
        <f t="shared" si="67"/>
        <v>4.7480573248407634</v>
      </c>
      <c r="T238" s="342"/>
      <c r="U238" s="341">
        <f>AVERAGE(U239,U237)</f>
        <v>3.2925</v>
      </c>
      <c r="V238" s="340">
        <f t="shared" si="68"/>
        <v>5.4113742038216568</v>
      </c>
      <c r="W238" s="342"/>
      <c r="X238" s="341">
        <f>AVERAGE(X239,X237)</f>
        <v>3.1900000000000004</v>
      </c>
      <c r="Y238" s="147">
        <f t="shared" si="69"/>
        <v>6.0746910828025458</v>
      </c>
      <c r="Z238" s="342"/>
      <c r="AA238" s="340">
        <f t="shared" si="57"/>
        <v>3.7837499999999999</v>
      </c>
      <c r="AB238" s="147">
        <f t="shared" si="70"/>
        <v>7.2333248407643342</v>
      </c>
      <c r="AC238" s="342"/>
      <c r="AD238" s="341">
        <f>AVERAGE(AD239,AD237)</f>
        <v>4.3774999999999995</v>
      </c>
      <c r="AE238" s="147">
        <f t="shared" si="71"/>
        <v>8.3919585987261147</v>
      </c>
      <c r="AG238" s="296">
        <v>40492</v>
      </c>
      <c r="AH238" s="297"/>
      <c r="AI238" s="297"/>
      <c r="AJ238" s="298"/>
      <c r="AK238" s="297">
        <f>'Debt M &amp; YTM'!F229</f>
        <v>8.5299999999999994</v>
      </c>
      <c r="AL238" s="297">
        <f>'Debt M &amp; YTM'!G229</f>
        <v>4.17</v>
      </c>
      <c r="AM238" s="298"/>
      <c r="AN238" s="297">
        <f>'Debt M &amp; YTM'!I229</f>
        <v>14.08</v>
      </c>
      <c r="AO238" s="297">
        <f>'Debt M &amp; YTM'!J229</f>
        <v>4.78</v>
      </c>
      <c r="AP238" s="299"/>
      <c r="AQ238" s="297"/>
      <c r="AR238" s="297">
        <f>'Debt M &amp; YTM'!M229</f>
        <v>6.6959999999999997</v>
      </c>
      <c r="AS238" s="298"/>
      <c r="AT238" s="300"/>
      <c r="AU238" s="297">
        <f>'Debt M &amp; YTM'!N229</f>
        <v>8.32</v>
      </c>
      <c r="AV238" s="298"/>
    </row>
    <row r="239" spans="1:48">
      <c r="A239" s="4">
        <v>41754</v>
      </c>
      <c r="B239" s="4">
        <f>'Bloom Yields live'!F236</f>
        <v>41754</v>
      </c>
      <c r="C239" s="147">
        <f>'Bloom Yields live'!G236</f>
        <v>1.4830000000000001</v>
      </c>
      <c r="D239" s="147">
        <f t="shared" si="62"/>
        <v>1.7787133757961793</v>
      </c>
      <c r="E239" s="106"/>
      <c r="F239" s="147">
        <f>'Bloom Yields live'!AR236</f>
        <v>2.2387000000000001</v>
      </c>
      <c r="G239" s="147">
        <f t="shared" si="63"/>
        <v>2.9248140127388513</v>
      </c>
      <c r="H239" s="108"/>
      <c r="I239" s="340">
        <f t="shared" si="54"/>
        <v>2.3993500000000001</v>
      </c>
      <c r="J239" s="147">
        <f t="shared" si="64"/>
        <v>3.3144292993630575</v>
      </c>
      <c r="K239" s="342"/>
      <c r="L239" s="297">
        <f t="shared" ref="L239:L273" si="72">VLOOKUP($A239,$AG$14:$AU$2324,L$2,FALSE)</f>
        <v>2.56</v>
      </c>
      <c r="M239" s="147">
        <f t="shared" si="65"/>
        <v>3.7040445859872611</v>
      </c>
      <c r="N239" s="342"/>
      <c r="O239" s="340">
        <f t="shared" si="55"/>
        <v>2.96</v>
      </c>
      <c r="P239" s="340">
        <f t="shared" si="66"/>
        <v>4.2192834394904475</v>
      </c>
      <c r="Q239" s="342"/>
      <c r="R239" s="147">
        <f t="shared" ref="R239:R273" si="73">VLOOKUP($A239,$AG$14:$AU$2324,R$2,FALSE)</f>
        <v>3.36</v>
      </c>
      <c r="S239" s="147">
        <f t="shared" si="67"/>
        <v>4.7345222929936304</v>
      </c>
      <c r="T239" s="342"/>
      <c r="U239" s="340">
        <f t="shared" si="56"/>
        <v>3.26</v>
      </c>
      <c r="V239" s="340">
        <f t="shared" si="68"/>
        <v>5.3933455414012741</v>
      </c>
      <c r="W239" s="342"/>
      <c r="X239" s="297">
        <f t="shared" ref="X239:X273" si="74">VLOOKUP($A239,$AG$14:$AU$2324,X$2,FALSE)</f>
        <v>3.16</v>
      </c>
      <c r="Y239" s="147">
        <f t="shared" si="69"/>
        <v>6.0521687898089143</v>
      </c>
      <c r="Z239" s="342"/>
      <c r="AA239" s="340">
        <f t="shared" si="57"/>
        <v>3.7725</v>
      </c>
      <c r="AB239" s="147">
        <f t="shared" si="70"/>
        <v>7.2099856687898116</v>
      </c>
      <c r="AC239" s="342"/>
      <c r="AD239" s="297">
        <f t="shared" ref="AD239:AD273" si="75">VLOOKUP($A239,$AG$14:$AU$2324,AD$2,FALSE)</f>
        <v>4.3849999999999998</v>
      </c>
      <c r="AE239" s="147">
        <f t="shared" si="71"/>
        <v>8.367802547770701</v>
      </c>
      <c r="AG239" s="296">
        <v>40493</v>
      </c>
      <c r="AH239" s="297"/>
      <c r="AI239" s="297"/>
      <c r="AJ239" s="298"/>
      <c r="AK239" s="297">
        <f>'Debt M &amp; YTM'!F230</f>
        <v>8.5299999999999994</v>
      </c>
      <c r="AL239" s="297">
        <f>'Debt M &amp; YTM'!G230</f>
        <v>4.1900000000000004</v>
      </c>
      <c r="AM239" s="298"/>
      <c r="AN239" s="297">
        <f>'Debt M &amp; YTM'!I230</f>
        <v>14.08</v>
      </c>
      <c r="AO239" s="297">
        <f>'Debt M &amp; YTM'!J230</f>
        <v>4.79</v>
      </c>
      <c r="AP239" s="299"/>
      <c r="AQ239" s="297"/>
      <c r="AR239" s="297">
        <f>'Debt M &amp; YTM'!M230</f>
        <v>6.8369999999999997</v>
      </c>
      <c r="AS239" s="298"/>
      <c r="AT239" s="300"/>
      <c r="AU239" s="297">
        <f>'Debt M &amp; YTM'!N230</f>
        <v>8.25</v>
      </c>
      <c r="AV239" s="298"/>
    </row>
    <row r="240" spans="1:48">
      <c r="A240" s="4">
        <v>41761</v>
      </c>
      <c r="B240" s="4">
        <f>'Bloom Yields live'!F237</f>
        <v>41761</v>
      </c>
      <c r="C240" s="147">
        <f>'Bloom Yields live'!G237</f>
        <v>1.4490000000000001</v>
      </c>
      <c r="D240" s="147">
        <f t="shared" si="62"/>
        <v>1.7673184713375807</v>
      </c>
      <c r="E240" s="106"/>
      <c r="F240" s="147">
        <f>'Bloom Yields live'!AR237</f>
        <v>2.1307999999999998</v>
      </c>
      <c r="G240" s="147">
        <f t="shared" si="63"/>
        <v>2.9111700636942661</v>
      </c>
      <c r="H240" s="109"/>
      <c r="I240" s="340">
        <f t="shared" si="54"/>
        <v>2.3053999999999997</v>
      </c>
      <c r="J240" s="147">
        <f t="shared" si="64"/>
        <v>3.3002506369426752</v>
      </c>
      <c r="K240" s="343"/>
      <c r="L240" s="297">
        <f t="shared" si="72"/>
        <v>2.48</v>
      </c>
      <c r="M240" s="147">
        <f t="shared" si="65"/>
        <v>3.6893312101910829</v>
      </c>
      <c r="N240" s="343"/>
      <c r="O240" s="340">
        <f t="shared" si="55"/>
        <v>2.8899999999999997</v>
      </c>
      <c r="P240" s="340">
        <f t="shared" si="66"/>
        <v>4.2051751592356705</v>
      </c>
      <c r="Q240" s="343"/>
      <c r="R240" s="147">
        <f t="shared" si="73"/>
        <v>3.3</v>
      </c>
      <c r="S240" s="147">
        <f t="shared" si="67"/>
        <v>4.7210191082802533</v>
      </c>
      <c r="T240" s="343"/>
      <c r="U240" s="340">
        <f t="shared" si="56"/>
        <v>3.2709999999999999</v>
      </c>
      <c r="V240" s="340">
        <f t="shared" si="68"/>
        <v>5.3755493630573259</v>
      </c>
      <c r="W240" s="343"/>
      <c r="X240" s="297">
        <f t="shared" si="74"/>
        <v>3.242</v>
      </c>
      <c r="Y240" s="147">
        <f t="shared" si="69"/>
        <v>6.0300796178343914</v>
      </c>
      <c r="Z240" s="343"/>
      <c r="AA240" s="340">
        <f t="shared" si="57"/>
        <v>3.87</v>
      </c>
      <c r="AB240" s="147">
        <f t="shared" si="70"/>
        <v>7.1876449044586019</v>
      </c>
      <c r="AC240" s="343"/>
      <c r="AD240" s="297">
        <f t="shared" si="75"/>
        <v>4.4980000000000002</v>
      </c>
      <c r="AE240" s="147">
        <f t="shared" si="71"/>
        <v>8.3452101910828027</v>
      </c>
      <c r="AG240" s="296">
        <v>40494</v>
      </c>
      <c r="AH240" s="297"/>
      <c r="AI240" s="297"/>
      <c r="AJ240" s="298"/>
      <c r="AK240" s="297">
        <f>'Debt M &amp; YTM'!F231</f>
        <v>8.5299999999999994</v>
      </c>
      <c r="AL240" s="297">
        <f>'Debt M &amp; YTM'!G231</f>
        <v>4.2699999999999996</v>
      </c>
      <c r="AM240" s="298"/>
      <c r="AN240" s="297">
        <f>'Debt M &amp; YTM'!I231</f>
        <v>14.08</v>
      </c>
      <c r="AO240" s="297">
        <f>'Debt M &amp; YTM'!J231</f>
        <v>4.87</v>
      </c>
      <c r="AP240" s="299"/>
      <c r="AQ240" s="297"/>
      <c r="AR240" s="297">
        <f>'Debt M &amp; YTM'!M231</f>
        <v>6.9080000000000004</v>
      </c>
      <c r="AS240" s="298"/>
      <c r="AT240" s="300"/>
      <c r="AU240" s="297">
        <f>'Debt M &amp; YTM'!N231</f>
        <v>8.4990000000000006</v>
      </c>
      <c r="AV240" s="298"/>
    </row>
    <row r="241" spans="1:48">
      <c r="A241" s="4">
        <v>41768</v>
      </c>
      <c r="B241" s="4">
        <f>'Bloom Yields live'!F238</f>
        <v>41768</v>
      </c>
      <c r="C241" s="147">
        <f>'Bloom Yields live'!G238</f>
        <v>1.454</v>
      </c>
      <c r="D241" s="147">
        <f t="shared" si="62"/>
        <v>1.7563949044586</v>
      </c>
      <c r="E241" s="106"/>
      <c r="F241" s="147">
        <f>'Bloom Yields live'!AR238</f>
        <v>2.1133000000000002</v>
      </c>
      <c r="G241" s="147">
        <f t="shared" si="63"/>
        <v>2.8979127388535009</v>
      </c>
      <c r="H241" s="110"/>
      <c r="I241" s="340">
        <f t="shared" si="54"/>
        <v>2.2616500000000004</v>
      </c>
      <c r="J241" s="147">
        <f t="shared" si="64"/>
        <v>3.2862971337579618</v>
      </c>
      <c r="K241" s="344"/>
      <c r="L241" s="297">
        <f t="shared" si="72"/>
        <v>2.41</v>
      </c>
      <c r="M241" s="147">
        <f t="shared" si="65"/>
        <v>3.6746815286624201</v>
      </c>
      <c r="N241" s="344"/>
      <c r="O241" s="340">
        <f t="shared" si="55"/>
        <v>2.8250000000000002</v>
      </c>
      <c r="P241" s="340">
        <f t="shared" si="66"/>
        <v>4.1908757961783456</v>
      </c>
      <c r="Q241" s="344"/>
      <c r="R241" s="147">
        <f t="shared" si="73"/>
        <v>3.24</v>
      </c>
      <c r="S241" s="147">
        <f t="shared" si="67"/>
        <v>4.7070700636942657</v>
      </c>
      <c r="T241" s="344"/>
      <c r="U241" s="340">
        <f t="shared" si="56"/>
        <v>3.2025000000000001</v>
      </c>
      <c r="V241" s="340">
        <f t="shared" si="68"/>
        <v>5.3575493630573252</v>
      </c>
      <c r="W241" s="344"/>
      <c r="X241" s="297">
        <f t="shared" si="74"/>
        <v>3.165</v>
      </c>
      <c r="Y241" s="147">
        <f t="shared" si="69"/>
        <v>6.0080286624203803</v>
      </c>
      <c r="Z241" s="344"/>
      <c r="AA241" s="340">
        <f t="shared" si="57"/>
        <v>3.7959999999999998</v>
      </c>
      <c r="AB241" s="147">
        <f t="shared" si="70"/>
        <v>7.1652754777070102</v>
      </c>
      <c r="AC241" s="344"/>
      <c r="AD241" s="297">
        <f t="shared" si="75"/>
        <v>4.4269999999999996</v>
      </c>
      <c r="AE241" s="147">
        <f t="shared" si="71"/>
        <v>8.3225222929936322</v>
      </c>
      <c r="AG241" s="296">
        <v>40497</v>
      </c>
      <c r="AH241" s="297"/>
      <c r="AI241" s="297"/>
      <c r="AJ241" s="298"/>
      <c r="AK241" s="297">
        <f>'Debt M &amp; YTM'!F232</f>
        <v>8.52</v>
      </c>
      <c r="AL241" s="297">
        <f>'Debt M &amp; YTM'!G232</f>
        <v>4.33</v>
      </c>
      <c r="AM241" s="298"/>
      <c r="AN241" s="297">
        <f>'Debt M &amp; YTM'!I232</f>
        <v>14.07</v>
      </c>
      <c r="AO241" s="297">
        <f>'Debt M &amp; YTM'!J232</f>
        <v>4.93</v>
      </c>
      <c r="AP241" s="299"/>
      <c r="AQ241" s="297"/>
      <c r="AR241" s="297">
        <f>'Debt M &amp; YTM'!M232</f>
        <v>6.8890000000000002</v>
      </c>
      <c r="AS241" s="298"/>
      <c r="AT241" s="300"/>
      <c r="AU241" s="297">
        <f>'Debt M &amp; YTM'!N232</f>
        <v>8.4540000000000006</v>
      </c>
      <c r="AV241" s="298"/>
    </row>
    <row r="242" spans="1:48">
      <c r="A242" s="4">
        <v>41775</v>
      </c>
      <c r="B242" s="4">
        <f>'Bloom Yields live'!F239</f>
        <v>41775</v>
      </c>
      <c r="C242" s="147">
        <f>'Bloom Yields live'!G239</f>
        <v>1.329</v>
      </c>
      <c r="D242" s="147">
        <f t="shared" si="62"/>
        <v>1.745267515923568</v>
      </c>
      <c r="E242" s="106"/>
      <c r="F242" s="147">
        <f>'Bloom Yields live'!AR239</f>
        <v>2.0049999999999999</v>
      </c>
      <c r="G242" s="147">
        <f t="shared" si="63"/>
        <v>2.8845286624203803</v>
      </c>
      <c r="H242" s="110"/>
      <c r="I242" s="340">
        <f t="shared" si="54"/>
        <v>2.1825000000000001</v>
      </c>
      <c r="J242" s="147">
        <f t="shared" si="64"/>
        <v>3.2724076433121021</v>
      </c>
      <c r="K242" s="344"/>
      <c r="L242" s="297">
        <f t="shared" si="72"/>
        <v>2.36</v>
      </c>
      <c r="M242" s="147">
        <f t="shared" si="65"/>
        <v>3.6602866242038208</v>
      </c>
      <c r="N242" s="344"/>
      <c r="O242" s="340">
        <f t="shared" si="55"/>
        <v>2.76</v>
      </c>
      <c r="P242" s="340">
        <f t="shared" si="66"/>
        <v>4.176735668789811</v>
      </c>
      <c r="Q242" s="344"/>
      <c r="R242" s="147">
        <f t="shared" si="73"/>
        <v>3.16</v>
      </c>
      <c r="S242" s="147">
        <f t="shared" si="67"/>
        <v>4.6931847133757945</v>
      </c>
      <c r="T242" s="344"/>
      <c r="U242" s="340">
        <f t="shared" si="56"/>
        <v>3.165</v>
      </c>
      <c r="V242" s="340">
        <f t="shared" si="68"/>
        <v>5.3398550955414015</v>
      </c>
      <c r="W242" s="344"/>
      <c r="X242" s="297">
        <f t="shared" si="74"/>
        <v>3.17</v>
      </c>
      <c r="Y242" s="147">
        <f t="shared" si="69"/>
        <v>5.9865254777070032</v>
      </c>
      <c r="Z242" s="344"/>
      <c r="AA242" s="340">
        <f t="shared" si="57"/>
        <v>3.7974999999999999</v>
      </c>
      <c r="AB242" s="147">
        <f t="shared" si="70"/>
        <v>7.1433328025477731</v>
      </c>
      <c r="AC242" s="344"/>
      <c r="AD242" s="297">
        <f t="shared" si="75"/>
        <v>4.4249999999999998</v>
      </c>
      <c r="AE242" s="147">
        <f t="shared" si="71"/>
        <v>8.300140127388536</v>
      </c>
      <c r="AG242" s="296">
        <v>40498</v>
      </c>
      <c r="AH242" s="297"/>
      <c r="AI242" s="297"/>
      <c r="AJ242" s="298"/>
      <c r="AK242" s="297">
        <f>'Debt M &amp; YTM'!F233</f>
        <v>8.51</v>
      </c>
      <c r="AL242" s="297">
        <f>'Debt M &amp; YTM'!G233</f>
        <v>4.4000000000000004</v>
      </c>
      <c r="AM242" s="298"/>
      <c r="AN242" s="297">
        <f>'Debt M &amp; YTM'!I233</f>
        <v>14.06</v>
      </c>
      <c r="AO242" s="297">
        <f>'Debt M &amp; YTM'!J233</f>
        <v>5</v>
      </c>
      <c r="AP242" s="299"/>
      <c r="AQ242" s="297"/>
      <c r="AR242" s="297">
        <f>'Debt M &amp; YTM'!M233</f>
        <v>6.9020000000000001</v>
      </c>
      <c r="AS242" s="298"/>
      <c r="AT242" s="300"/>
      <c r="AU242" s="297">
        <f>'Debt M &amp; YTM'!N233</f>
        <v>8.4969999999999999</v>
      </c>
      <c r="AV242" s="298"/>
    </row>
    <row r="243" spans="1:48">
      <c r="A243" s="4">
        <v>41782</v>
      </c>
      <c r="B243" s="4">
        <f>'Bloom Yields live'!F240</f>
        <v>41782</v>
      </c>
      <c r="C243" s="147">
        <f>'Bloom Yields live'!G240</f>
        <v>1.4119999999999999</v>
      </c>
      <c r="D243" s="147">
        <f t="shared" si="62"/>
        <v>1.7348025477707012</v>
      </c>
      <c r="E243" s="106"/>
      <c r="F243" s="147">
        <f>'Bloom Yields live'!AR240</f>
        <v>2.0510999999999999</v>
      </c>
      <c r="G243" s="147">
        <f t="shared" si="63"/>
        <v>2.871443949044584</v>
      </c>
      <c r="H243" s="110"/>
      <c r="I243" s="340">
        <f t="shared" si="54"/>
        <v>2.2205500000000002</v>
      </c>
      <c r="J243" s="147">
        <f t="shared" si="64"/>
        <v>3.2587952229299368</v>
      </c>
      <c r="K243" s="344"/>
      <c r="L243" s="297">
        <f t="shared" si="72"/>
        <v>2.39</v>
      </c>
      <c r="M243" s="147">
        <f t="shared" si="65"/>
        <v>3.6461464968152857</v>
      </c>
      <c r="N243" s="344"/>
      <c r="O243" s="340">
        <f t="shared" si="55"/>
        <v>2.7949999999999999</v>
      </c>
      <c r="P243" s="340">
        <f t="shared" si="66"/>
        <v>4.1628503184713379</v>
      </c>
      <c r="Q243" s="344"/>
      <c r="R243" s="147">
        <f t="shared" si="73"/>
        <v>3.2</v>
      </c>
      <c r="S243" s="147">
        <f t="shared" si="67"/>
        <v>4.6795541401273866</v>
      </c>
      <c r="T243" s="344"/>
      <c r="U243" s="340">
        <f t="shared" si="56"/>
        <v>3.2120000000000002</v>
      </c>
      <c r="V243" s="340">
        <f t="shared" si="68"/>
        <v>5.3227245222929929</v>
      </c>
      <c r="W243" s="344"/>
      <c r="X243" s="297">
        <f t="shared" si="74"/>
        <v>3.2240000000000002</v>
      </c>
      <c r="Y243" s="147">
        <f t="shared" si="69"/>
        <v>5.9658949044585965</v>
      </c>
      <c r="Z243" s="344"/>
      <c r="AA243" s="340">
        <f t="shared" si="57"/>
        <v>3.8654999999999999</v>
      </c>
      <c r="AB243" s="147">
        <f t="shared" si="70"/>
        <v>7.1221512738853523</v>
      </c>
      <c r="AC243" s="344"/>
      <c r="AD243" s="297">
        <f t="shared" si="75"/>
        <v>4.5069999999999997</v>
      </c>
      <c r="AE243" s="147">
        <f t="shared" si="71"/>
        <v>8.2784076433121037</v>
      </c>
      <c r="AG243" s="296">
        <v>40499</v>
      </c>
      <c r="AH243" s="297"/>
      <c r="AI243" s="297"/>
      <c r="AJ243" s="298"/>
      <c r="AK243" s="297">
        <f>'Debt M &amp; YTM'!F234</f>
        <v>8.51</v>
      </c>
      <c r="AL243" s="297">
        <f>'Debt M &amp; YTM'!G234</f>
        <v>4.37</v>
      </c>
      <c r="AM243" s="298"/>
      <c r="AN243" s="297">
        <f>'Debt M &amp; YTM'!I234</f>
        <v>14.06</v>
      </c>
      <c r="AO243" s="297">
        <f>'Debt M &amp; YTM'!J234</f>
        <v>4.9800000000000004</v>
      </c>
      <c r="AP243" s="299"/>
      <c r="AQ243" s="297"/>
      <c r="AR243" s="297">
        <f>'Debt M &amp; YTM'!M234</f>
        <v>6.9459999999999997</v>
      </c>
      <c r="AS243" s="298"/>
      <c r="AT243" s="300"/>
      <c r="AU243" s="297">
        <f>'Debt M &amp; YTM'!N234</f>
        <v>8.4290000000000003</v>
      </c>
      <c r="AV243" s="298"/>
    </row>
    <row r="244" spans="1:48">
      <c r="A244" s="4">
        <v>41789</v>
      </c>
      <c r="B244" s="4">
        <f>'Bloom Yields live'!F241</f>
        <v>41789</v>
      </c>
      <c r="C244" s="147">
        <f>'Bloom Yields live'!G241</f>
        <v>1.357</v>
      </c>
      <c r="D244" s="147">
        <f t="shared" si="62"/>
        <v>1.7244394904458606</v>
      </c>
      <c r="E244" s="106"/>
      <c r="F244" s="147">
        <f>'Bloom Yields live'!AR241</f>
        <v>2.0026000000000002</v>
      </c>
      <c r="G244" s="147">
        <f t="shared" si="63"/>
        <v>2.8583076433120995</v>
      </c>
      <c r="H244" s="110"/>
      <c r="I244" s="340">
        <f t="shared" si="54"/>
        <v>2.1612999999999998</v>
      </c>
      <c r="J244" s="147">
        <f t="shared" si="64"/>
        <v>3.2450296178343954</v>
      </c>
      <c r="K244" s="344"/>
      <c r="L244" s="297">
        <f t="shared" si="72"/>
        <v>2.3199999999999998</v>
      </c>
      <c r="M244" s="147">
        <f t="shared" si="65"/>
        <v>3.6317515923566868</v>
      </c>
      <c r="N244" s="344"/>
      <c r="O244" s="340">
        <f t="shared" si="55"/>
        <v>2.7349999999999999</v>
      </c>
      <c r="P244" s="340">
        <f t="shared" si="66"/>
        <v>4.1486146496815302</v>
      </c>
      <c r="Q244" s="344"/>
      <c r="R244" s="147">
        <f t="shared" si="73"/>
        <v>3.15</v>
      </c>
      <c r="S244" s="147">
        <f t="shared" si="67"/>
        <v>4.6654777070063664</v>
      </c>
      <c r="T244" s="344"/>
      <c r="U244" s="340">
        <f t="shared" si="56"/>
        <v>3.1924999999999999</v>
      </c>
      <c r="V244" s="340">
        <f t="shared" si="68"/>
        <v>5.305173566878981</v>
      </c>
      <c r="W244" s="344"/>
      <c r="X244" s="297">
        <f t="shared" si="74"/>
        <v>3.2349999999999999</v>
      </c>
      <c r="Y244" s="147">
        <f t="shared" si="69"/>
        <v>5.9448694267515894</v>
      </c>
      <c r="Z244" s="344"/>
      <c r="AA244" s="340">
        <f t="shared" si="57"/>
        <v>3.9429999999999996</v>
      </c>
      <c r="AB244" s="147">
        <f t="shared" si="70"/>
        <v>7.1008168789808934</v>
      </c>
      <c r="AC244" s="344"/>
      <c r="AD244" s="297">
        <f t="shared" si="75"/>
        <v>4.6509999999999998</v>
      </c>
      <c r="AE244" s="147">
        <f t="shared" si="71"/>
        <v>8.2567643312101922</v>
      </c>
      <c r="AG244" s="296">
        <v>40500</v>
      </c>
      <c r="AH244" s="297"/>
      <c r="AI244" s="297"/>
      <c r="AJ244" s="298"/>
      <c r="AK244" s="297">
        <f>'Debt M &amp; YTM'!F235</f>
        <v>8.51</v>
      </c>
      <c r="AL244" s="297">
        <f>'Debt M &amp; YTM'!G235</f>
        <v>4.46</v>
      </c>
      <c r="AM244" s="298"/>
      <c r="AN244" s="297">
        <f>'Debt M &amp; YTM'!I235</f>
        <v>14.06</v>
      </c>
      <c r="AO244" s="297">
        <f>'Debt M &amp; YTM'!J235</f>
        <v>5.07</v>
      </c>
      <c r="AP244" s="299"/>
      <c r="AQ244" s="297"/>
      <c r="AR244" s="297">
        <f>'Debt M &amp; YTM'!M235</f>
        <v>6.9480000000000004</v>
      </c>
      <c r="AS244" s="298"/>
      <c r="AT244" s="300"/>
      <c r="AU244" s="297">
        <f>'Debt M &amp; YTM'!N235</f>
        <v>8.4480000000000004</v>
      </c>
      <c r="AV244" s="298"/>
    </row>
    <row r="245" spans="1:48">
      <c r="A245" s="4">
        <v>41796</v>
      </c>
      <c r="B245" s="4">
        <f>'Bloom Yields live'!F242</f>
        <v>41796</v>
      </c>
      <c r="C245" s="147">
        <f>'Bloom Yields live'!G242</f>
        <v>1.351</v>
      </c>
      <c r="D245" s="147">
        <f t="shared" si="62"/>
        <v>1.7135732484076438</v>
      </c>
      <c r="E245" s="106"/>
      <c r="F245" s="147">
        <f>'Bloom Yields live'!AR242</f>
        <v>1.9897</v>
      </c>
      <c r="G245" s="147">
        <f t="shared" si="63"/>
        <v>2.8447063694267496</v>
      </c>
      <c r="H245" s="110"/>
      <c r="I245" s="340">
        <f t="shared" si="54"/>
        <v>2.13985</v>
      </c>
      <c r="J245" s="147">
        <f t="shared" si="64"/>
        <v>3.2306175159235675</v>
      </c>
      <c r="K245" s="344"/>
      <c r="L245" s="297">
        <f t="shared" si="72"/>
        <v>2.29</v>
      </c>
      <c r="M245" s="147">
        <f t="shared" si="65"/>
        <v>3.6165286624203814</v>
      </c>
      <c r="N245" s="344"/>
      <c r="O245" s="340">
        <f t="shared" si="55"/>
        <v>2.7199999999999998</v>
      </c>
      <c r="P245" s="340">
        <f t="shared" si="66"/>
        <v>4.1335191082802556</v>
      </c>
      <c r="Q245" s="344"/>
      <c r="R245" s="147">
        <f t="shared" si="73"/>
        <v>3.15</v>
      </c>
      <c r="S245" s="147">
        <f t="shared" si="67"/>
        <v>4.6505095541401245</v>
      </c>
      <c r="T245" s="344"/>
      <c r="U245" s="340">
        <f t="shared" si="56"/>
        <v>3.1339999999999999</v>
      </c>
      <c r="V245" s="340">
        <f t="shared" si="68"/>
        <v>5.286679936305732</v>
      </c>
      <c r="W245" s="344"/>
      <c r="X245" s="297">
        <f t="shared" si="74"/>
        <v>3.1179999999999999</v>
      </c>
      <c r="Y245" s="147">
        <f t="shared" si="69"/>
        <v>5.9228503184713359</v>
      </c>
      <c r="Z245" s="344"/>
      <c r="AA245" s="340">
        <f t="shared" si="57"/>
        <v>3.7705000000000002</v>
      </c>
      <c r="AB245" s="147">
        <f t="shared" si="70"/>
        <v>7.077832802547773</v>
      </c>
      <c r="AC245" s="344"/>
      <c r="AD245" s="297">
        <f t="shared" si="75"/>
        <v>4.423</v>
      </c>
      <c r="AE245" s="147">
        <f t="shared" si="71"/>
        <v>8.2328152866242039</v>
      </c>
      <c r="AG245" s="296">
        <v>40501</v>
      </c>
      <c r="AH245" s="297"/>
      <c r="AI245" s="297"/>
      <c r="AJ245" s="298"/>
      <c r="AK245" s="297">
        <f>'Debt M &amp; YTM'!F236</f>
        <v>8.51</v>
      </c>
      <c r="AL245" s="297">
        <f>'Debt M &amp; YTM'!G236</f>
        <v>4.47</v>
      </c>
      <c r="AM245" s="298"/>
      <c r="AN245" s="297">
        <f>'Debt M &amp; YTM'!I236</f>
        <v>14.06</v>
      </c>
      <c r="AO245" s="297">
        <f>'Debt M &amp; YTM'!J236</f>
        <v>5.08</v>
      </c>
      <c r="AP245" s="299"/>
      <c r="AQ245" s="297"/>
      <c r="AR245" s="297">
        <f>'Debt M &amp; YTM'!M236</f>
        <v>6.9619999999999997</v>
      </c>
      <c r="AS245" s="298"/>
      <c r="AT245" s="300"/>
      <c r="AU245" s="297">
        <f>'Debt M &amp; YTM'!N236</f>
        <v>8.3759999999999994</v>
      </c>
      <c r="AV245" s="298"/>
    </row>
    <row r="246" spans="1:48">
      <c r="A246" s="4">
        <v>41803</v>
      </c>
      <c r="B246" s="4">
        <f>'Bloom Yields live'!F243</f>
        <v>41803</v>
      </c>
      <c r="C246" s="147">
        <f>'Bloom Yields live'!G243</f>
        <v>1.361</v>
      </c>
      <c r="D246" s="147">
        <f t="shared" si="62"/>
        <v>1.7033885350318472</v>
      </c>
      <c r="E246" s="106"/>
      <c r="F246" s="147">
        <f>'Bloom Yields live'!AR243</f>
        <v>1.9992999999999999</v>
      </c>
      <c r="G246" s="147">
        <f t="shared" si="63"/>
        <v>2.8317439490445837</v>
      </c>
      <c r="H246" s="110"/>
      <c r="I246" s="340">
        <f t="shared" si="54"/>
        <v>2.1446499999999999</v>
      </c>
      <c r="J246" s="147">
        <f t="shared" si="64"/>
        <v>3.2166203821656061</v>
      </c>
      <c r="K246" s="344"/>
      <c r="L246" s="297">
        <f t="shared" si="72"/>
        <v>2.29</v>
      </c>
      <c r="M246" s="147">
        <f t="shared" si="65"/>
        <v>3.6014968152866231</v>
      </c>
      <c r="N246" s="344"/>
      <c r="O246" s="340">
        <f t="shared" si="55"/>
        <v>2.7149999999999999</v>
      </c>
      <c r="P246" s="340">
        <f t="shared" si="66"/>
        <v>4.1184554140127405</v>
      </c>
      <c r="Q246" s="344"/>
      <c r="R246" s="147">
        <f t="shared" si="73"/>
        <v>3.14</v>
      </c>
      <c r="S246" s="147">
        <f t="shared" si="67"/>
        <v>4.6354140127388508</v>
      </c>
      <c r="T246" s="344"/>
      <c r="U246" s="340">
        <f t="shared" si="56"/>
        <v>3.1055000000000001</v>
      </c>
      <c r="V246" s="340">
        <f t="shared" si="68"/>
        <v>5.2677308917197454</v>
      </c>
      <c r="W246" s="344"/>
      <c r="X246" s="297">
        <f t="shared" si="74"/>
        <v>3.0710000000000002</v>
      </c>
      <c r="Y246" s="147">
        <f t="shared" si="69"/>
        <v>5.9000477707006356</v>
      </c>
      <c r="Z246" s="344"/>
      <c r="AA246" s="340">
        <f t="shared" si="57"/>
        <v>3.7305000000000001</v>
      </c>
      <c r="AB246" s="147">
        <f t="shared" si="70"/>
        <v>7.0539315286624209</v>
      </c>
      <c r="AC246" s="344"/>
      <c r="AD246" s="297">
        <f t="shared" si="75"/>
        <v>4.3899999999999997</v>
      </c>
      <c r="AE246" s="147">
        <f t="shared" si="71"/>
        <v>8.2078152866242071</v>
      </c>
      <c r="AG246" s="296">
        <v>40504</v>
      </c>
      <c r="AH246" s="297"/>
      <c r="AI246" s="297"/>
      <c r="AJ246" s="298"/>
      <c r="AK246" s="297">
        <f>'Debt M &amp; YTM'!F237</f>
        <v>8.5</v>
      </c>
      <c r="AL246" s="297">
        <f>'Debt M &amp; YTM'!G237</f>
        <v>4.42</v>
      </c>
      <c r="AM246" s="298"/>
      <c r="AN246" s="297">
        <f>'Debt M &amp; YTM'!I237</f>
        <v>14.05</v>
      </c>
      <c r="AO246" s="297">
        <f>'Debt M &amp; YTM'!J237</f>
        <v>5.03</v>
      </c>
      <c r="AP246" s="299"/>
      <c r="AQ246" s="297"/>
      <c r="AR246" s="297">
        <f>'Debt M &amp; YTM'!M237</f>
        <v>6.968</v>
      </c>
      <c r="AS246" s="298"/>
      <c r="AT246" s="300"/>
      <c r="AU246" s="297">
        <f>'Debt M &amp; YTM'!N237</f>
        <v>8.3249999999999993</v>
      </c>
      <c r="AV246" s="298"/>
    </row>
    <row r="247" spans="1:48">
      <c r="A247" s="4">
        <v>41810</v>
      </c>
      <c r="B247" s="4">
        <f>'Bloom Yields live'!F244</f>
        <v>41810</v>
      </c>
      <c r="C247" s="147">
        <f>'Bloom Yields live'!G244</f>
        <v>1.343</v>
      </c>
      <c r="D247" s="147">
        <f t="shared" si="62"/>
        <v>1.6931019108280259</v>
      </c>
      <c r="E247" s="106"/>
      <c r="F247" s="147">
        <f>'Bloom Yields live'!AR244</f>
        <v>1.9830999999999999</v>
      </c>
      <c r="G247" s="147">
        <f t="shared" si="63"/>
        <v>2.8184171974522281</v>
      </c>
      <c r="H247" s="110"/>
      <c r="I247" s="340">
        <f t="shared" si="54"/>
        <v>2.12155</v>
      </c>
      <c r="J247" s="147">
        <f t="shared" si="64"/>
        <v>3.202027070063695</v>
      </c>
      <c r="K247" s="344"/>
      <c r="L247" s="297">
        <f t="shared" si="72"/>
        <v>2.2599999999999998</v>
      </c>
      <c r="M247" s="147">
        <f t="shared" si="65"/>
        <v>3.5856369426751589</v>
      </c>
      <c r="N247" s="344"/>
      <c r="O247" s="340">
        <f t="shared" si="55"/>
        <v>2.69</v>
      </c>
      <c r="P247" s="340">
        <f t="shared" si="66"/>
        <v>4.1025000000000018</v>
      </c>
      <c r="Q247" s="344"/>
      <c r="R247" s="147">
        <f t="shared" si="73"/>
        <v>3.12</v>
      </c>
      <c r="S247" s="147">
        <f t="shared" si="67"/>
        <v>4.6193630573248381</v>
      </c>
      <c r="T247" s="344"/>
      <c r="U247" s="340">
        <f t="shared" si="56"/>
        <v>3.0789999999999997</v>
      </c>
      <c r="V247" s="340">
        <f t="shared" si="68"/>
        <v>5.2472977707006354</v>
      </c>
      <c r="W247" s="344"/>
      <c r="X247" s="297">
        <f t="shared" si="74"/>
        <v>3.0379999999999998</v>
      </c>
      <c r="Y247" s="147">
        <f t="shared" si="69"/>
        <v>5.8752324840764318</v>
      </c>
      <c r="Z247" s="344"/>
      <c r="AA247" s="340">
        <f t="shared" si="57"/>
        <v>3.6529999999999996</v>
      </c>
      <c r="AB247" s="147">
        <f t="shared" si="70"/>
        <v>7.0274219745222934</v>
      </c>
      <c r="AC247" s="344"/>
      <c r="AD247" s="297">
        <f t="shared" si="75"/>
        <v>4.2679999999999998</v>
      </c>
      <c r="AE247" s="147">
        <f t="shared" si="71"/>
        <v>8.1796114649681542</v>
      </c>
      <c r="AG247" s="296">
        <v>40505</v>
      </c>
      <c r="AH247" s="297"/>
      <c r="AI247" s="297"/>
      <c r="AJ247" s="298"/>
      <c r="AK247" s="297">
        <f>'Debt M &amp; YTM'!F238</f>
        <v>8.5</v>
      </c>
      <c r="AL247" s="297">
        <f>'Debt M &amp; YTM'!G238</f>
        <v>4.3499999999999996</v>
      </c>
      <c r="AM247" s="298"/>
      <c r="AN247" s="297">
        <f>'Debt M &amp; YTM'!I238</f>
        <v>14.04</v>
      </c>
      <c r="AO247" s="297">
        <f>'Debt M &amp; YTM'!J238</f>
        <v>4.9800000000000004</v>
      </c>
      <c r="AP247" s="299"/>
      <c r="AQ247" s="297"/>
      <c r="AR247" s="297">
        <f>'Debt M &amp; YTM'!M238</f>
        <v>7.1319999999999997</v>
      </c>
      <c r="AS247" s="298"/>
      <c r="AT247" s="300"/>
      <c r="AU247" s="297">
        <f>'Debt M &amp; YTM'!N238</f>
        <v>8.42</v>
      </c>
      <c r="AV247" s="298"/>
    </row>
    <row r="248" spans="1:48">
      <c r="A248" s="4">
        <v>41817</v>
      </c>
      <c r="B248" s="4">
        <f>'Bloom Yields live'!F245</f>
        <v>41817</v>
      </c>
      <c r="C248" s="147">
        <f>'Bloom Yields live'!G245</f>
        <v>1.2610000000000001</v>
      </c>
      <c r="D248" s="147">
        <f t="shared" si="62"/>
        <v>1.6830891719745231</v>
      </c>
      <c r="E248" s="106"/>
      <c r="F248" s="147">
        <f>'Bloom Yields live'!AR245</f>
        <v>1.9016999999999999</v>
      </c>
      <c r="G248" s="147">
        <f t="shared" si="63"/>
        <v>2.8050770700636924</v>
      </c>
      <c r="H248" s="110"/>
      <c r="I248" s="340">
        <f t="shared" si="54"/>
        <v>2.05585</v>
      </c>
      <c r="J248" s="147">
        <f t="shared" si="64"/>
        <v>3.1875226114649688</v>
      </c>
      <c r="K248" s="344"/>
      <c r="L248" s="297">
        <f t="shared" si="72"/>
        <v>2.21</v>
      </c>
      <c r="M248" s="147">
        <f t="shared" si="65"/>
        <v>3.5699681528662413</v>
      </c>
      <c r="N248" s="344"/>
      <c r="O248" s="340">
        <f t="shared" si="55"/>
        <v>2.63</v>
      </c>
      <c r="P248" s="340">
        <f t="shared" si="66"/>
        <v>4.0865127388535054</v>
      </c>
      <c r="Q248" s="344"/>
      <c r="R248" s="147">
        <f t="shared" si="73"/>
        <v>3.05</v>
      </c>
      <c r="S248" s="147">
        <f t="shared" si="67"/>
        <v>4.6030573248407611</v>
      </c>
      <c r="T248" s="344"/>
      <c r="U248" s="340">
        <f t="shared" si="56"/>
        <v>3.0685000000000002</v>
      </c>
      <c r="V248" s="340">
        <f t="shared" si="68"/>
        <v>5.2266671974522279</v>
      </c>
      <c r="W248" s="344"/>
      <c r="X248" s="297">
        <f t="shared" si="74"/>
        <v>3.0870000000000002</v>
      </c>
      <c r="Y248" s="147">
        <f t="shared" si="69"/>
        <v>5.8502770700636928</v>
      </c>
      <c r="Z248" s="344"/>
      <c r="AA248" s="340">
        <f t="shared" si="57"/>
        <v>3.7860000000000005</v>
      </c>
      <c r="AB248" s="147">
        <f t="shared" si="70"/>
        <v>7.0012404458598745</v>
      </c>
      <c r="AC248" s="344"/>
      <c r="AD248" s="297">
        <f t="shared" si="75"/>
        <v>4.4850000000000003</v>
      </c>
      <c r="AE248" s="147">
        <f t="shared" si="71"/>
        <v>8.1522038216560517</v>
      </c>
      <c r="AG248" s="296">
        <v>40506</v>
      </c>
      <c r="AH248" s="297"/>
      <c r="AI248" s="297"/>
      <c r="AJ248" s="298"/>
      <c r="AK248" s="297">
        <f>'Debt M &amp; YTM'!F239</f>
        <v>8.49</v>
      </c>
      <c r="AL248" s="297">
        <f>'Debt M &amp; YTM'!G239</f>
        <v>4.5</v>
      </c>
      <c r="AM248" s="298"/>
      <c r="AN248" s="297">
        <f>'Debt M &amp; YTM'!I239</f>
        <v>14.04</v>
      </c>
      <c r="AO248" s="297">
        <f>'Debt M &amp; YTM'!J239</f>
        <v>5.12</v>
      </c>
      <c r="AP248" s="299"/>
      <c r="AQ248" s="297"/>
      <c r="AR248" s="297">
        <f>'Debt M &amp; YTM'!M239</f>
        <v>7.2610000000000001</v>
      </c>
      <c r="AS248" s="298"/>
      <c r="AT248" s="300"/>
      <c r="AU248" s="297">
        <f>'Debt M &amp; YTM'!N239</f>
        <v>8.5660000000000007</v>
      </c>
      <c r="AV248" s="298"/>
    </row>
    <row r="249" spans="1:48">
      <c r="A249" s="4">
        <v>41824</v>
      </c>
      <c r="B249" s="4">
        <f>'Bloom Yields live'!F246</f>
        <v>41824</v>
      </c>
      <c r="C249" s="147">
        <f>'Bloom Yields live'!G246</f>
        <v>1.264</v>
      </c>
      <c r="D249" s="147">
        <f t="shared" si="62"/>
        <v>1.671828025477708</v>
      </c>
      <c r="E249" s="106"/>
      <c r="F249" s="147">
        <f>'Bloom Yields live'!AR246</f>
        <v>1.8961000000000001</v>
      </c>
      <c r="G249" s="147">
        <f t="shared" si="63"/>
        <v>2.7904649681528646</v>
      </c>
      <c r="H249" s="110"/>
      <c r="I249" s="340">
        <f t="shared" si="54"/>
        <v>2.0680500000000004</v>
      </c>
      <c r="J249" s="147">
        <f t="shared" si="64"/>
        <v>3.1719363057324852</v>
      </c>
      <c r="K249" s="344"/>
      <c r="L249" s="297">
        <f t="shared" si="72"/>
        <v>2.2400000000000002</v>
      </c>
      <c r="M249" s="147">
        <f t="shared" si="65"/>
        <v>3.5534076433121013</v>
      </c>
      <c r="N249" s="344"/>
      <c r="O249" s="340">
        <f t="shared" si="55"/>
        <v>2.6749999999999998</v>
      </c>
      <c r="P249" s="340">
        <f t="shared" si="66"/>
        <v>4.0700159235668805</v>
      </c>
      <c r="Q249" s="344"/>
      <c r="R249" s="147">
        <f t="shared" si="73"/>
        <v>3.11</v>
      </c>
      <c r="S249" s="147">
        <f t="shared" si="67"/>
        <v>4.5866242038216543</v>
      </c>
      <c r="T249" s="344"/>
      <c r="U249" s="340">
        <f t="shared" si="56"/>
        <v>3.1455000000000002</v>
      </c>
      <c r="V249" s="340">
        <f t="shared" si="68"/>
        <v>5.2062691082802521</v>
      </c>
      <c r="W249" s="344"/>
      <c r="X249" s="297">
        <f t="shared" si="74"/>
        <v>3.181</v>
      </c>
      <c r="Y249" s="147">
        <f t="shared" si="69"/>
        <v>5.8259140127388527</v>
      </c>
      <c r="Z249" s="344"/>
      <c r="AA249" s="340">
        <f t="shared" si="57"/>
        <v>3.9224999999999999</v>
      </c>
      <c r="AB249" s="147">
        <f t="shared" si="70"/>
        <v>6.9762722929936327</v>
      </c>
      <c r="AC249" s="344"/>
      <c r="AD249" s="297">
        <f t="shared" si="75"/>
        <v>4.6639999999999997</v>
      </c>
      <c r="AE249" s="147">
        <f t="shared" si="71"/>
        <v>8.1266305732484092</v>
      </c>
      <c r="AG249" s="296">
        <v>40507</v>
      </c>
      <c r="AH249" s="297"/>
      <c r="AI249" s="297"/>
      <c r="AJ249" s="298"/>
      <c r="AK249" s="297">
        <f>'Debt M &amp; YTM'!F240</f>
        <v>8.49</v>
      </c>
      <c r="AL249" s="297">
        <f>'Debt M &amp; YTM'!G240</f>
        <v>4.55</v>
      </c>
      <c r="AM249" s="298"/>
      <c r="AN249" s="297">
        <f>'Debt M &amp; YTM'!I240</f>
        <v>14.04</v>
      </c>
      <c r="AO249" s="297">
        <f>'Debt M &amp; YTM'!J240</f>
        <v>5.17</v>
      </c>
      <c r="AP249" s="299"/>
      <c r="AQ249" s="297"/>
      <c r="AR249" s="297">
        <f>'Debt M &amp; YTM'!M240</f>
        <v>7.2759999999999998</v>
      </c>
      <c r="AS249" s="298"/>
      <c r="AT249" s="300"/>
      <c r="AU249" s="297">
        <f>'Debt M &amp; YTM'!N240</f>
        <v>8.7189999999999994</v>
      </c>
      <c r="AV249" s="298"/>
    </row>
    <row r="250" spans="1:48">
      <c r="A250" s="4">
        <v>41831</v>
      </c>
      <c r="B250" s="4">
        <f>'Bloom Yields live'!F247</f>
        <v>41831</v>
      </c>
      <c r="C250" s="147">
        <f>'Bloom Yields live'!G247</f>
        <v>1.202</v>
      </c>
      <c r="D250" s="147">
        <f t="shared" si="62"/>
        <v>1.6614713375796182</v>
      </c>
      <c r="E250" s="106"/>
      <c r="F250" s="147">
        <f>'Bloom Yields live'!AR247</f>
        <v>1.8526</v>
      </c>
      <c r="G250" s="147">
        <f t="shared" si="63"/>
        <v>2.7767611464968134</v>
      </c>
      <c r="H250" s="110"/>
      <c r="I250" s="340">
        <f t="shared" si="54"/>
        <v>2.0312999999999999</v>
      </c>
      <c r="J250" s="147">
        <f t="shared" si="64"/>
        <v>3.1571544585987272</v>
      </c>
      <c r="K250" s="344"/>
      <c r="L250" s="297">
        <f t="shared" si="72"/>
        <v>2.21</v>
      </c>
      <c r="M250" s="147">
        <f t="shared" si="65"/>
        <v>3.5375477707006366</v>
      </c>
      <c r="N250" s="344"/>
      <c r="O250" s="340">
        <f t="shared" si="55"/>
        <v>2.6399999999999997</v>
      </c>
      <c r="P250" s="340">
        <f t="shared" si="66"/>
        <v>4.0538694267515929</v>
      </c>
      <c r="Q250" s="344"/>
      <c r="R250" s="147">
        <f t="shared" si="73"/>
        <v>3.07</v>
      </c>
      <c r="S250" s="147">
        <f t="shared" si="67"/>
        <v>4.5701910828025456</v>
      </c>
      <c r="T250" s="344"/>
      <c r="U250" s="340">
        <f t="shared" si="56"/>
        <v>3.1654999999999998</v>
      </c>
      <c r="V250" s="340">
        <f t="shared" si="68"/>
        <v>5.1859506369426729</v>
      </c>
      <c r="W250" s="344"/>
      <c r="X250" s="297">
        <f t="shared" si="74"/>
        <v>3.2610000000000001</v>
      </c>
      <c r="Y250" s="147">
        <f t="shared" si="69"/>
        <v>5.8017101910828011</v>
      </c>
      <c r="Z250" s="344"/>
      <c r="AA250" s="340">
        <f t="shared" si="57"/>
        <v>4.0564999999999998</v>
      </c>
      <c r="AB250" s="147">
        <f t="shared" si="70"/>
        <v>6.9516735668789824</v>
      </c>
      <c r="AC250" s="344"/>
      <c r="AD250" s="297">
        <f t="shared" si="75"/>
        <v>4.8520000000000003</v>
      </c>
      <c r="AE250" s="147">
        <f t="shared" si="71"/>
        <v>8.101636942675162</v>
      </c>
      <c r="AG250" s="296">
        <v>40508</v>
      </c>
      <c r="AH250" s="297"/>
      <c r="AI250" s="297"/>
      <c r="AJ250" s="298"/>
      <c r="AK250" s="297">
        <f>'Debt M &amp; YTM'!F241</f>
        <v>8.49</v>
      </c>
      <c r="AL250" s="297">
        <f>'Debt M &amp; YTM'!G241</f>
        <v>4.57</v>
      </c>
      <c r="AM250" s="298"/>
      <c r="AN250" s="297">
        <f>'Debt M &amp; YTM'!I241</f>
        <v>14.04</v>
      </c>
      <c r="AO250" s="297">
        <f>'Debt M &amp; YTM'!J241</f>
        <v>5.19</v>
      </c>
      <c r="AP250" s="299"/>
      <c r="AQ250" s="297"/>
      <c r="AR250" s="297">
        <f>'Debt M &amp; YTM'!M241</f>
        <v>7.4160000000000004</v>
      </c>
      <c r="AS250" s="298"/>
      <c r="AT250" s="300"/>
      <c r="AU250" s="297">
        <f>'Debt M &amp; YTM'!N241</f>
        <v>8.6140000000000008</v>
      </c>
      <c r="AV250" s="298"/>
    </row>
    <row r="251" spans="1:48">
      <c r="A251" s="4">
        <v>41838</v>
      </c>
      <c r="B251" s="4">
        <f>'Bloom Yields live'!F248</f>
        <v>41838</v>
      </c>
      <c r="C251" s="147">
        <f>'Bloom Yields live'!G248</f>
        <v>1.1539999999999999</v>
      </c>
      <c r="D251" s="147">
        <f t="shared" si="62"/>
        <v>1.6516624203821655</v>
      </c>
      <c r="E251" s="106"/>
      <c r="F251" s="147">
        <f>'Bloom Yields live'!AR248</f>
        <v>1.8021</v>
      </c>
      <c r="G251" s="147">
        <f t="shared" si="63"/>
        <v>2.7637248407643296</v>
      </c>
      <c r="H251" s="110"/>
      <c r="I251" s="340">
        <f t="shared" si="54"/>
        <v>1.99105</v>
      </c>
      <c r="J251" s="147">
        <f t="shared" si="64"/>
        <v>3.1427382165605104</v>
      </c>
      <c r="K251" s="344"/>
      <c r="L251" s="297">
        <f t="shared" si="72"/>
        <v>2.1800000000000002</v>
      </c>
      <c r="M251" s="147">
        <f t="shared" si="65"/>
        <v>3.5217515923566882</v>
      </c>
      <c r="N251" s="344"/>
      <c r="O251" s="340">
        <f t="shared" si="55"/>
        <v>2.6100000000000003</v>
      </c>
      <c r="P251" s="340">
        <f t="shared" si="66"/>
        <v>4.0375000000000014</v>
      </c>
      <c r="Q251" s="344"/>
      <c r="R251" s="147">
        <f t="shared" si="73"/>
        <v>3.04</v>
      </c>
      <c r="S251" s="147">
        <f t="shared" si="67"/>
        <v>4.5532484076433102</v>
      </c>
      <c r="T251" s="344"/>
      <c r="U251" s="340">
        <f t="shared" si="56"/>
        <v>3.1625000000000001</v>
      </c>
      <c r="V251" s="340">
        <f t="shared" si="68"/>
        <v>5.1646003184713356</v>
      </c>
      <c r="W251" s="344"/>
      <c r="X251" s="297">
        <f t="shared" si="74"/>
        <v>3.2850000000000001</v>
      </c>
      <c r="Y251" s="147">
        <f t="shared" si="69"/>
        <v>5.775952229299361</v>
      </c>
      <c r="Z251" s="344"/>
      <c r="AA251" s="340">
        <f t="shared" si="57"/>
        <v>4.0975000000000001</v>
      </c>
      <c r="AB251" s="147">
        <f t="shared" si="70"/>
        <v>6.925651273885352</v>
      </c>
      <c r="AC251" s="344"/>
      <c r="AD251" s="297">
        <f t="shared" si="75"/>
        <v>4.91</v>
      </c>
      <c r="AE251" s="147">
        <f t="shared" si="71"/>
        <v>8.0753503184713438</v>
      </c>
      <c r="AG251" s="296">
        <v>40511</v>
      </c>
      <c r="AH251" s="297"/>
      <c r="AI251" s="297"/>
      <c r="AJ251" s="298"/>
      <c r="AK251" s="297">
        <f>'Debt M &amp; YTM'!F242</f>
        <v>8.48</v>
      </c>
      <c r="AL251" s="297">
        <f>'Debt M &amp; YTM'!G242</f>
        <v>4.62</v>
      </c>
      <c r="AM251" s="298"/>
      <c r="AN251" s="297">
        <f>'Debt M &amp; YTM'!I242</f>
        <v>14.03</v>
      </c>
      <c r="AO251" s="297">
        <f>'Debt M &amp; YTM'!J242</f>
        <v>5.24</v>
      </c>
      <c r="AP251" s="299"/>
      <c r="AQ251" s="297"/>
      <c r="AR251" s="297">
        <f>'Debt M &amp; YTM'!M242</f>
        <v>7.4889999999999999</v>
      </c>
      <c r="AS251" s="298"/>
      <c r="AT251" s="300"/>
      <c r="AU251" s="297">
        <f>'Debt M &amp; YTM'!N242</f>
        <v>8.718</v>
      </c>
      <c r="AV251" s="298"/>
    </row>
    <row r="252" spans="1:48">
      <c r="A252" s="4">
        <v>41845</v>
      </c>
      <c r="B252" s="4">
        <f>'Bloom Yields live'!F249</f>
        <v>41845</v>
      </c>
      <c r="C252" s="147">
        <f>'Bloom Yields live'!G249</f>
        <v>1.1459999999999999</v>
      </c>
      <c r="D252" s="147">
        <f t="shared" si="62"/>
        <v>1.6409617834394907</v>
      </c>
      <c r="E252" s="106"/>
      <c r="F252" s="147">
        <f>'Bloom Yields live'!AR249</f>
        <v>1.7987</v>
      </c>
      <c r="G252" s="147">
        <f t="shared" si="63"/>
        <v>2.7497598726114636</v>
      </c>
      <c r="H252" s="110"/>
      <c r="I252" s="340">
        <f t="shared" si="54"/>
        <v>1.9743499999999998</v>
      </c>
      <c r="J252" s="147">
        <f t="shared" si="64"/>
        <v>3.1275391719745231</v>
      </c>
      <c r="K252" s="344"/>
      <c r="L252" s="297">
        <f t="shared" si="72"/>
        <v>2.15</v>
      </c>
      <c r="M252" s="147">
        <f t="shared" si="65"/>
        <v>3.5053184713375791</v>
      </c>
      <c r="N252" s="344"/>
      <c r="O252" s="340">
        <f t="shared" si="55"/>
        <v>2.585</v>
      </c>
      <c r="P252" s="340">
        <f t="shared" si="66"/>
        <v>4.0209394904458611</v>
      </c>
      <c r="Q252" s="344"/>
      <c r="R252" s="147">
        <f t="shared" si="73"/>
        <v>3.02</v>
      </c>
      <c r="S252" s="147">
        <f t="shared" si="67"/>
        <v>4.5365605095541381</v>
      </c>
      <c r="T252" s="344"/>
      <c r="U252" s="340">
        <f t="shared" si="56"/>
        <v>3.1345000000000001</v>
      </c>
      <c r="V252" s="340">
        <f t="shared" si="68"/>
        <v>5.1438041401273864</v>
      </c>
      <c r="W252" s="344"/>
      <c r="X252" s="297">
        <f t="shared" si="74"/>
        <v>3.2490000000000001</v>
      </c>
      <c r="Y252" s="147">
        <f t="shared" si="69"/>
        <v>5.7510477707006347</v>
      </c>
      <c r="Z252" s="344"/>
      <c r="AA252" s="340">
        <f t="shared" si="57"/>
        <v>4.0620000000000003</v>
      </c>
      <c r="AB252" s="147">
        <f t="shared" si="70"/>
        <v>6.9004315286624207</v>
      </c>
      <c r="AC252" s="344"/>
      <c r="AD252" s="297">
        <f t="shared" si="75"/>
        <v>4.875</v>
      </c>
      <c r="AE252" s="147">
        <f t="shared" si="71"/>
        <v>8.0498152866242094</v>
      </c>
      <c r="AG252" s="296">
        <v>40512</v>
      </c>
      <c r="AH252" s="297"/>
      <c r="AI252" s="297"/>
      <c r="AJ252" s="298"/>
      <c r="AK252" s="297">
        <f>'Debt M &amp; YTM'!F243</f>
        <v>8.48</v>
      </c>
      <c r="AL252" s="297">
        <f>'Debt M &amp; YTM'!G243</f>
        <v>4.58</v>
      </c>
      <c r="AM252" s="298"/>
      <c r="AN252" s="297">
        <f>'Debt M &amp; YTM'!I243</f>
        <v>14.03</v>
      </c>
      <c r="AO252" s="297">
        <f>'Debt M &amp; YTM'!J243</f>
        <v>5.2</v>
      </c>
      <c r="AP252" s="299"/>
      <c r="AQ252" s="297"/>
      <c r="AR252" s="297">
        <f>'Debt M &amp; YTM'!M243</f>
        <v>7.968</v>
      </c>
      <c r="AS252" s="298"/>
      <c r="AT252" s="300"/>
      <c r="AU252" s="297">
        <f>'Debt M &amp; YTM'!N243</f>
        <v>9.2170000000000005</v>
      </c>
      <c r="AV252" s="298"/>
    </row>
    <row r="253" spans="1:48">
      <c r="A253" s="4">
        <v>41852</v>
      </c>
      <c r="B253" s="4">
        <f>'Bloom Yields live'!F250</f>
        <v>41852</v>
      </c>
      <c r="C253" s="147">
        <f>'Bloom Yields live'!G250</f>
        <v>1.1299999999999999</v>
      </c>
      <c r="D253" s="147">
        <f t="shared" si="62"/>
        <v>1.6319999999999999</v>
      </c>
      <c r="E253" s="106"/>
      <c r="F253" s="147">
        <f>'Bloom Yields live'!AR250</f>
        <v>1.7924</v>
      </c>
      <c r="G253" s="147">
        <f t="shared" si="63"/>
        <v>2.7370222929936285</v>
      </c>
      <c r="H253" s="110"/>
      <c r="I253" s="340">
        <f t="shared" si="54"/>
        <v>1.9862000000000002</v>
      </c>
      <c r="J253" s="147">
        <f t="shared" si="64"/>
        <v>3.1136544585987274</v>
      </c>
      <c r="K253" s="344"/>
      <c r="L253" s="297">
        <f t="shared" si="72"/>
        <v>2.1800000000000002</v>
      </c>
      <c r="M253" s="147">
        <f t="shared" si="65"/>
        <v>3.4902866242038195</v>
      </c>
      <c r="N253" s="344"/>
      <c r="O253" s="340">
        <f t="shared" si="55"/>
        <v>2.58</v>
      </c>
      <c r="P253" s="340">
        <f t="shared" si="66"/>
        <v>4.0051751592356712</v>
      </c>
      <c r="Q253" s="344"/>
      <c r="R253" s="147">
        <f t="shared" si="73"/>
        <v>2.98</v>
      </c>
      <c r="S253" s="147">
        <f t="shared" si="67"/>
        <v>4.5200636942675132</v>
      </c>
      <c r="T253" s="344"/>
      <c r="U253" s="340">
        <f t="shared" si="56"/>
        <v>3.1684999999999999</v>
      </c>
      <c r="V253" s="340">
        <f t="shared" si="68"/>
        <v>5.1242372611464946</v>
      </c>
      <c r="W253" s="344"/>
      <c r="X253" s="297">
        <f t="shared" si="74"/>
        <v>3.3570000000000002</v>
      </c>
      <c r="Y253" s="147">
        <f t="shared" si="69"/>
        <v>5.728410828025476</v>
      </c>
      <c r="Z253" s="344"/>
      <c r="AA253" s="340">
        <f t="shared" si="57"/>
        <v>4.3334999999999999</v>
      </c>
      <c r="AB253" s="147">
        <f t="shared" si="70"/>
        <v>6.8768742038216537</v>
      </c>
      <c r="AC253" s="344"/>
      <c r="AD253" s="297">
        <f t="shared" si="75"/>
        <v>5.31</v>
      </c>
      <c r="AE253" s="147">
        <f t="shared" si="71"/>
        <v>8.0253375796178386</v>
      </c>
      <c r="AG253" s="296">
        <v>40513</v>
      </c>
      <c r="AH253" s="297"/>
      <c r="AI253" s="297"/>
      <c r="AJ253" s="298"/>
      <c r="AK253" s="297">
        <f>'Debt M &amp; YTM'!F244</f>
        <v>8.52</v>
      </c>
      <c r="AL253" s="297">
        <f>'Debt M &amp; YTM'!G244</f>
        <v>4.6900000000000004</v>
      </c>
      <c r="AM253" s="298"/>
      <c r="AN253" s="297">
        <f>'Debt M &amp; YTM'!I244</f>
        <v>14.02</v>
      </c>
      <c r="AO253" s="297">
        <f>'Debt M &amp; YTM'!J244</f>
        <v>5.29</v>
      </c>
      <c r="AP253" s="299"/>
      <c r="AQ253" s="297"/>
      <c r="AR253" s="297">
        <f>'Debt M &amp; YTM'!M244</f>
        <v>7.9059999999999997</v>
      </c>
      <c r="AS253" s="298"/>
      <c r="AT253" s="300"/>
      <c r="AU253" s="297">
        <f>'Debt M &amp; YTM'!N244</f>
        <v>9.0960000000000001</v>
      </c>
      <c r="AV253" s="298"/>
    </row>
    <row r="254" spans="1:48">
      <c r="A254" s="4">
        <v>41859</v>
      </c>
      <c r="B254" s="4">
        <f>'Bloom Yields live'!F251</f>
        <v>41859</v>
      </c>
      <c r="C254" s="147">
        <f>'Bloom Yields live'!G251</f>
        <v>1.052</v>
      </c>
      <c r="D254" s="147">
        <f t="shared" si="62"/>
        <v>1.6237643312101908</v>
      </c>
      <c r="E254" s="106"/>
      <c r="F254" s="147">
        <f>'Bloom Yields live'!AR251</f>
        <v>1.7141</v>
      </c>
      <c r="G254" s="147">
        <f t="shared" si="63"/>
        <v>2.7240503184713361</v>
      </c>
      <c r="H254" s="110"/>
      <c r="I254" s="340">
        <f t="shared" si="54"/>
        <v>1.9370500000000002</v>
      </c>
      <c r="J254" s="147">
        <f t="shared" si="64"/>
        <v>3.0990156050955422</v>
      </c>
      <c r="K254" s="344"/>
      <c r="L254" s="297">
        <f t="shared" si="72"/>
        <v>2.16</v>
      </c>
      <c r="M254" s="147">
        <f t="shared" si="65"/>
        <v>3.4739808917197434</v>
      </c>
      <c r="N254" s="344"/>
      <c r="O254" s="340">
        <f t="shared" si="55"/>
        <v>2.56</v>
      </c>
      <c r="P254" s="340">
        <f t="shared" si="66"/>
        <v>3.9883598726114671</v>
      </c>
      <c r="Q254" s="344"/>
      <c r="R254" s="147">
        <f t="shared" si="73"/>
        <v>2.96</v>
      </c>
      <c r="S254" s="147">
        <f t="shared" si="67"/>
        <v>4.5027388535031827</v>
      </c>
      <c r="T254" s="344"/>
      <c r="U254" s="340">
        <f t="shared" si="56"/>
        <v>3.2565</v>
      </c>
      <c r="V254" s="340">
        <f t="shared" si="68"/>
        <v>5.1027436305732463</v>
      </c>
      <c r="W254" s="344"/>
      <c r="X254" s="297">
        <f t="shared" si="74"/>
        <v>3.5529999999999999</v>
      </c>
      <c r="Y254" s="147">
        <f t="shared" si="69"/>
        <v>5.7027484076433099</v>
      </c>
      <c r="Z254" s="344"/>
      <c r="AA254" s="340">
        <f t="shared" si="57"/>
        <v>4.5395000000000003</v>
      </c>
      <c r="AB254" s="147">
        <f t="shared" si="70"/>
        <v>6.8490716560509561</v>
      </c>
      <c r="AC254" s="344"/>
      <c r="AD254" s="297">
        <f t="shared" si="75"/>
        <v>5.5259999999999998</v>
      </c>
      <c r="AE254" s="147">
        <f t="shared" si="71"/>
        <v>7.9953949044586032</v>
      </c>
      <c r="AG254" s="296">
        <v>40514</v>
      </c>
      <c r="AH254" s="297"/>
      <c r="AI254" s="297"/>
      <c r="AJ254" s="298"/>
      <c r="AK254" s="297">
        <f>'Debt M &amp; YTM'!F245</f>
        <v>8.52</v>
      </c>
      <c r="AL254" s="297">
        <f>'Debt M &amp; YTM'!G245</f>
        <v>4.7300000000000004</v>
      </c>
      <c r="AM254" s="298"/>
      <c r="AN254" s="297">
        <f>'Debt M &amp; YTM'!I245</f>
        <v>14.02</v>
      </c>
      <c r="AO254" s="297">
        <f>'Debt M &amp; YTM'!J245</f>
        <v>5.33</v>
      </c>
      <c r="AP254" s="299"/>
      <c r="AQ254" s="297"/>
      <c r="AR254" s="297">
        <f>'Debt M &amp; YTM'!M245</f>
        <v>7.8529999999999998</v>
      </c>
      <c r="AS254" s="298"/>
      <c r="AT254" s="300"/>
      <c r="AU254" s="297">
        <f>'Debt M &amp; YTM'!N245</f>
        <v>8.99</v>
      </c>
      <c r="AV254" s="298"/>
    </row>
    <row r="255" spans="1:48">
      <c r="A255" s="4">
        <v>41866</v>
      </c>
      <c r="B255" s="4">
        <f>'Bloom Yields live'!F252</f>
        <v>41866</v>
      </c>
      <c r="C255" s="147">
        <f>'Bloom Yields live'!G252</f>
        <v>0.95199999999999996</v>
      </c>
      <c r="D255" s="147">
        <f t="shared" si="62"/>
        <v>1.6149745222929934</v>
      </c>
      <c r="E255" s="106"/>
      <c r="F255" s="147">
        <f>'Bloom Yields live'!AR252</f>
        <v>1.6225000000000001</v>
      </c>
      <c r="G255" s="147">
        <f t="shared" si="63"/>
        <v>2.7101917197452208</v>
      </c>
      <c r="H255" s="110"/>
      <c r="I255" s="340">
        <f t="shared" si="54"/>
        <v>1.8512500000000001</v>
      </c>
      <c r="J255" s="147">
        <f t="shared" si="64"/>
        <v>3.0829143312101919</v>
      </c>
      <c r="K255" s="344"/>
      <c r="L255" s="297">
        <f t="shared" si="72"/>
        <v>2.08</v>
      </c>
      <c r="M255" s="147">
        <f t="shared" si="65"/>
        <v>3.4556369426751585</v>
      </c>
      <c r="N255" s="344"/>
      <c r="O255" s="340">
        <f t="shared" si="55"/>
        <v>2.4750000000000001</v>
      </c>
      <c r="P255" s="340">
        <f t="shared" si="66"/>
        <v>3.9695700636942695</v>
      </c>
      <c r="Q255" s="344"/>
      <c r="R255" s="147">
        <f t="shared" si="73"/>
        <v>2.87</v>
      </c>
      <c r="S255" s="147">
        <f t="shared" si="67"/>
        <v>4.4835031847133733</v>
      </c>
      <c r="T255" s="344"/>
      <c r="U255" s="340">
        <f t="shared" si="56"/>
        <v>3.1310000000000002</v>
      </c>
      <c r="V255" s="340">
        <f t="shared" si="68"/>
        <v>5.0770843949044568</v>
      </c>
      <c r="W255" s="344"/>
      <c r="X255" s="297">
        <f t="shared" si="74"/>
        <v>3.3919999999999999</v>
      </c>
      <c r="Y255" s="147">
        <f t="shared" si="69"/>
        <v>5.6706656050955395</v>
      </c>
      <c r="Z255" s="344"/>
      <c r="AA255" s="340">
        <f t="shared" si="57"/>
        <v>4.2960000000000003</v>
      </c>
      <c r="AB255" s="147">
        <f t="shared" si="70"/>
        <v>6.8130684713375809</v>
      </c>
      <c r="AC255" s="344"/>
      <c r="AD255" s="297">
        <f t="shared" si="75"/>
        <v>5.2</v>
      </c>
      <c r="AE255" s="147">
        <f t="shared" si="71"/>
        <v>7.9554713375796204</v>
      </c>
      <c r="AG255" s="296">
        <v>40515</v>
      </c>
      <c r="AH255" s="297"/>
      <c r="AI255" s="297"/>
      <c r="AJ255" s="298"/>
      <c r="AK255" s="297">
        <f>'Debt M &amp; YTM'!F246</f>
        <v>8.52</v>
      </c>
      <c r="AL255" s="297">
        <f>'Debt M &amp; YTM'!G246</f>
        <v>4.74</v>
      </c>
      <c r="AM255" s="298"/>
      <c r="AN255" s="297">
        <f>'Debt M &amp; YTM'!I246</f>
        <v>14.02</v>
      </c>
      <c r="AO255" s="297">
        <f>'Debt M &amp; YTM'!J246</f>
        <v>5.35</v>
      </c>
      <c r="AP255" s="299"/>
      <c r="AQ255" s="297"/>
      <c r="AR255" s="297">
        <f>'Debt M &amp; YTM'!M246</f>
        <v>7.7949999999999999</v>
      </c>
      <c r="AS255" s="298"/>
      <c r="AT255" s="300"/>
      <c r="AU255" s="297">
        <f>'Debt M &amp; YTM'!N246</f>
        <v>8.9369999999999994</v>
      </c>
      <c r="AV255" s="298"/>
    </row>
    <row r="256" spans="1:48">
      <c r="A256" s="4">
        <v>41873</v>
      </c>
      <c r="B256" s="4">
        <f>'Bloom Yields live'!F253</f>
        <v>41873</v>
      </c>
      <c r="C256" s="147">
        <f>'Bloom Yields live'!G253</f>
        <v>0.98099999999999998</v>
      </c>
      <c r="D256" s="147">
        <f t="shared" si="62"/>
        <v>1.6078280254777066</v>
      </c>
      <c r="E256" s="106"/>
      <c r="F256" s="147">
        <f>'Bloom Yields live'!AR253</f>
        <v>1.6341999999999999</v>
      </c>
      <c r="G256" s="147">
        <f t="shared" si="63"/>
        <v>2.6978171974522276</v>
      </c>
      <c r="H256" s="110"/>
      <c r="I256" s="340">
        <f t="shared" si="54"/>
        <v>1.8471</v>
      </c>
      <c r="J256" s="147">
        <f t="shared" si="64"/>
        <v>3.068160191082804</v>
      </c>
      <c r="K256" s="344"/>
      <c r="L256" s="297">
        <f t="shared" si="72"/>
        <v>2.06</v>
      </c>
      <c r="M256" s="147">
        <f t="shared" si="65"/>
        <v>3.4385031847133747</v>
      </c>
      <c r="N256" s="344"/>
      <c r="O256" s="340">
        <f t="shared" si="55"/>
        <v>2.4500000000000002</v>
      </c>
      <c r="P256" s="340">
        <f t="shared" si="66"/>
        <v>3.9517993630573263</v>
      </c>
      <c r="Q256" s="344"/>
      <c r="R256" s="147">
        <f t="shared" si="73"/>
        <v>2.84</v>
      </c>
      <c r="S256" s="147">
        <f t="shared" si="67"/>
        <v>4.4650955414012721</v>
      </c>
      <c r="T256" s="344"/>
      <c r="U256" s="340">
        <f t="shared" si="56"/>
        <v>3.0579999999999998</v>
      </c>
      <c r="V256" s="340">
        <f t="shared" si="68"/>
        <v>5.0517850318471318</v>
      </c>
      <c r="W256" s="344"/>
      <c r="X256" s="297">
        <f t="shared" si="74"/>
        <v>3.2759999999999998</v>
      </c>
      <c r="Y256" s="147">
        <f t="shared" si="69"/>
        <v>5.6384745222929924</v>
      </c>
      <c r="Z256" s="344"/>
      <c r="AA256" s="340">
        <f t="shared" si="57"/>
        <v>4.1284999999999998</v>
      </c>
      <c r="AB256" s="147">
        <f t="shared" si="70"/>
        <v>6.7769251592356712</v>
      </c>
      <c r="AC256" s="344"/>
      <c r="AD256" s="297">
        <f t="shared" si="75"/>
        <v>4.9809999999999999</v>
      </c>
      <c r="AE256" s="147">
        <f t="shared" si="71"/>
        <v>7.9153757961783446</v>
      </c>
      <c r="AG256" s="296">
        <v>40518</v>
      </c>
      <c r="AH256" s="297"/>
      <c r="AI256" s="297"/>
      <c r="AJ256" s="298"/>
      <c r="AK256" s="297">
        <f>'Debt M &amp; YTM'!F247</f>
        <v>8.51</v>
      </c>
      <c r="AL256" s="297">
        <f>'Debt M &amp; YTM'!G247</f>
        <v>4.7</v>
      </c>
      <c r="AM256" s="298"/>
      <c r="AN256" s="297">
        <f>'Debt M &amp; YTM'!I247</f>
        <v>14.01</v>
      </c>
      <c r="AO256" s="297">
        <f>'Debt M &amp; YTM'!J247</f>
        <v>5.31</v>
      </c>
      <c r="AP256" s="299"/>
      <c r="AQ256" s="297"/>
      <c r="AR256" s="297">
        <f>'Debt M &amp; YTM'!M247</f>
        <v>7.7290000000000001</v>
      </c>
      <c r="AS256" s="298"/>
      <c r="AT256" s="300"/>
      <c r="AU256" s="297">
        <f>'Debt M &amp; YTM'!N247</f>
        <v>8.8330000000000002</v>
      </c>
      <c r="AV256" s="298"/>
    </row>
    <row r="257" spans="1:48">
      <c r="A257" s="4">
        <v>41880</v>
      </c>
      <c r="B257" s="4">
        <f>'Bloom Yields live'!F254</f>
        <v>41880</v>
      </c>
      <c r="C257" s="147">
        <f>'Bloom Yields live'!G254</f>
        <v>0.89</v>
      </c>
      <c r="D257" s="147">
        <f t="shared" si="62"/>
        <v>1.599777070063694</v>
      </c>
      <c r="E257" s="106"/>
      <c r="F257" s="147">
        <f>'Bloom Yields live'!AR254</f>
        <v>1.5196000000000001</v>
      </c>
      <c r="G257" s="147">
        <f t="shared" si="63"/>
        <v>2.6839904458598705</v>
      </c>
      <c r="H257" s="110"/>
      <c r="I257" s="340">
        <f t="shared" si="54"/>
        <v>1.7298</v>
      </c>
      <c r="J257" s="147">
        <f t="shared" si="64"/>
        <v>3.0519156050955423</v>
      </c>
      <c r="K257" s="344"/>
      <c r="L257" s="297">
        <f t="shared" si="72"/>
        <v>1.94</v>
      </c>
      <c r="M257" s="147">
        <f t="shared" si="65"/>
        <v>3.4198407643312101</v>
      </c>
      <c r="N257" s="344"/>
      <c r="O257" s="340">
        <f t="shared" si="55"/>
        <v>2.3250000000000002</v>
      </c>
      <c r="P257" s="340">
        <f t="shared" si="66"/>
        <v>3.9325318471337596</v>
      </c>
      <c r="Q257" s="344"/>
      <c r="R257" s="147">
        <f t="shared" si="73"/>
        <v>2.71</v>
      </c>
      <c r="S257" s="147">
        <f t="shared" si="67"/>
        <v>4.4452229299363051</v>
      </c>
      <c r="T257" s="344"/>
      <c r="U257" s="340">
        <f t="shared" si="56"/>
        <v>2.95</v>
      </c>
      <c r="V257" s="340">
        <f t="shared" si="68"/>
        <v>5.0235748407643284</v>
      </c>
      <c r="W257" s="344"/>
      <c r="X257" s="297">
        <f t="shared" si="74"/>
        <v>3.19</v>
      </c>
      <c r="Y257" s="147">
        <f t="shared" si="69"/>
        <v>5.6019267515923552</v>
      </c>
      <c r="Z257" s="344"/>
      <c r="AA257" s="340">
        <f t="shared" si="57"/>
        <v>4.0449999999999999</v>
      </c>
      <c r="AB257" s="147">
        <f t="shared" si="70"/>
        <v>6.7365366242038247</v>
      </c>
      <c r="AC257" s="344"/>
      <c r="AD257" s="297">
        <f t="shared" si="75"/>
        <v>4.9000000000000004</v>
      </c>
      <c r="AE257" s="147">
        <f t="shared" si="71"/>
        <v>7.8711464968152898</v>
      </c>
      <c r="AG257" s="296">
        <v>40519</v>
      </c>
      <c r="AH257" s="297"/>
      <c r="AI257" s="297"/>
      <c r="AJ257" s="298"/>
      <c r="AK257" s="297">
        <f>'Debt M &amp; YTM'!F248</f>
        <v>8.51</v>
      </c>
      <c r="AL257" s="297">
        <f>'Debt M &amp; YTM'!G248</f>
        <v>4.7699999999999996</v>
      </c>
      <c r="AM257" s="298"/>
      <c r="AN257" s="297">
        <f>'Debt M &amp; YTM'!I248</f>
        <v>14.01</v>
      </c>
      <c r="AO257" s="297">
        <f>'Debt M &amp; YTM'!J248</f>
        <v>5.39</v>
      </c>
      <c r="AP257" s="299"/>
      <c r="AQ257" s="297"/>
      <c r="AR257" s="297">
        <f>'Debt M &amp; YTM'!M248</f>
        <v>7.7130000000000001</v>
      </c>
      <c r="AS257" s="298"/>
      <c r="AT257" s="300"/>
      <c r="AU257" s="297">
        <f>'Debt M &amp; YTM'!N248</f>
        <v>8.7729999999999997</v>
      </c>
      <c r="AV257" s="298"/>
    </row>
    <row r="258" spans="1:48">
      <c r="A258" s="4">
        <v>41887</v>
      </c>
      <c r="B258" s="4">
        <f>'Bloom Yields live'!F255</f>
        <v>41887</v>
      </c>
      <c r="C258" s="147">
        <f>'Bloom Yields live'!G255</f>
        <v>0.92800000000000005</v>
      </c>
      <c r="D258" s="147">
        <f t="shared" si="62"/>
        <v>1.5929108280254771</v>
      </c>
      <c r="E258" s="106"/>
      <c r="F258" s="147">
        <f>'Bloom Yields live'!AR255</f>
        <v>1.5533000000000001</v>
      </c>
      <c r="G258" s="147">
        <f t="shared" si="63"/>
        <v>2.6712299363057306</v>
      </c>
      <c r="H258" s="110"/>
      <c r="I258" s="340">
        <f t="shared" si="54"/>
        <v>1.72665</v>
      </c>
      <c r="J258" s="147">
        <f t="shared" si="64"/>
        <v>3.0369047770700646</v>
      </c>
      <c r="K258" s="344"/>
      <c r="L258" s="297">
        <f t="shared" si="72"/>
        <v>1.9</v>
      </c>
      <c r="M258" s="147">
        <f t="shared" si="65"/>
        <v>3.4025796178343946</v>
      </c>
      <c r="N258" s="344"/>
      <c r="O258" s="340">
        <f t="shared" si="55"/>
        <v>2.31</v>
      </c>
      <c r="P258" s="340">
        <f t="shared" si="66"/>
        <v>3.9143152866242046</v>
      </c>
      <c r="Q258" s="344"/>
      <c r="R258" s="147">
        <f t="shared" si="73"/>
        <v>2.72</v>
      </c>
      <c r="S258" s="147">
        <f t="shared" si="67"/>
        <v>4.4260509554140119</v>
      </c>
      <c r="T258" s="344"/>
      <c r="U258" s="340">
        <f t="shared" si="56"/>
        <v>2.9455</v>
      </c>
      <c r="V258" s="340">
        <f t="shared" si="68"/>
        <v>4.9973359872611454</v>
      </c>
      <c r="W258" s="344"/>
      <c r="X258" s="297">
        <f t="shared" si="74"/>
        <v>3.1709999999999998</v>
      </c>
      <c r="Y258" s="147">
        <f t="shared" si="69"/>
        <v>5.5686210191082779</v>
      </c>
      <c r="Z258" s="344"/>
      <c r="AA258" s="340">
        <f t="shared" si="57"/>
        <v>4.1739999999999995</v>
      </c>
      <c r="AB258" s="147">
        <f t="shared" si="70"/>
        <v>6.7004792993630602</v>
      </c>
      <c r="AC258" s="344"/>
      <c r="AD258" s="297">
        <f t="shared" si="75"/>
        <v>5.1769999999999996</v>
      </c>
      <c r="AE258" s="147">
        <f t="shared" si="71"/>
        <v>7.8323375796178363</v>
      </c>
      <c r="AG258" s="296">
        <v>40520</v>
      </c>
      <c r="AH258" s="297"/>
      <c r="AI258" s="297"/>
      <c r="AJ258" s="298"/>
      <c r="AK258" s="297">
        <f>'Debt M &amp; YTM'!F249</f>
        <v>8.5</v>
      </c>
      <c r="AL258" s="297">
        <f>'Debt M &amp; YTM'!G249</f>
        <v>4.84</v>
      </c>
      <c r="AM258" s="298"/>
      <c r="AN258" s="297">
        <f>'Debt M &amp; YTM'!I249</f>
        <v>14</v>
      </c>
      <c r="AO258" s="297">
        <f>'Debt M &amp; YTM'!J249</f>
        <v>5.45</v>
      </c>
      <c r="AP258" s="299"/>
      <c r="AQ258" s="297"/>
      <c r="AR258" s="297">
        <f>'Debt M &amp; YTM'!M249</f>
        <v>7.7169999999999996</v>
      </c>
      <c r="AS258" s="298"/>
      <c r="AT258" s="300"/>
      <c r="AU258" s="297">
        <f>'Debt M &amp; YTM'!N249</f>
        <v>8.7859999999999996</v>
      </c>
      <c r="AV258" s="298"/>
    </row>
    <row r="259" spans="1:48">
      <c r="A259" s="4">
        <v>41894</v>
      </c>
      <c r="B259" s="4">
        <f>'Bloom Yields live'!F256</f>
        <v>41894</v>
      </c>
      <c r="C259" s="147">
        <f>'Bloom Yields live'!G256</f>
        <v>1.0820000000000001</v>
      </c>
      <c r="D259" s="147">
        <f t="shared" si="62"/>
        <v>1.5885286624203816</v>
      </c>
      <c r="E259" s="106"/>
      <c r="F259" s="147">
        <f>'Bloom Yields live'!AR256</f>
        <v>1.6572</v>
      </c>
      <c r="G259" s="147">
        <f t="shared" si="63"/>
        <v>2.660421019108278</v>
      </c>
      <c r="H259" s="110"/>
      <c r="I259" s="340">
        <f t="shared" si="54"/>
        <v>1.8235999999999999</v>
      </c>
      <c r="J259" s="147">
        <f t="shared" si="64"/>
        <v>3.0233156050955423</v>
      </c>
      <c r="K259" s="344"/>
      <c r="L259" s="297">
        <f t="shared" si="72"/>
        <v>1.99</v>
      </c>
      <c r="M259" s="147">
        <f t="shared" si="65"/>
        <v>3.3862101910828009</v>
      </c>
      <c r="N259" s="344"/>
      <c r="O259" s="340">
        <f t="shared" si="55"/>
        <v>2.4</v>
      </c>
      <c r="P259" s="340">
        <f t="shared" si="66"/>
        <v>3.8967675159235675</v>
      </c>
      <c r="Q259" s="344"/>
      <c r="R259" s="147">
        <f t="shared" si="73"/>
        <v>2.81</v>
      </c>
      <c r="S259" s="147">
        <f t="shared" si="67"/>
        <v>4.4073248407643302</v>
      </c>
      <c r="T259" s="344"/>
      <c r="U259" s="340">
        <f t="shared" si="56"/>
        <v>2.9939999999999998</v>
      </c>
      <c r="V259" s="340">
        <f t="shared" si="68"/>
        <v>4.9702054140127379</v>
      </c>
      <c r="W259" s="344"/>
      <c r="X259" s="297">
        <f t="shared" si="74"/>
        <v>3.1779999999999999</v>
      </c>
      <c r="Y259" s="147">
        <f t="shared" si="69"/>
        <v>5.5330859872611446</v>
      </c>
      <c r="Z259" s="344"/>
      <c r="AA259" s="340">
        <f t="shared" si="57"/>
        <v>4.2104999999999997</v>
      </c>
      <c r="AB259" s="147">
        <f t="shared" si="70"/>
        <v>6.6623550955414039</v>
      </c>
      <c r="AC259" s="344"/>
      <c r="AD259" s="297">
        <f t="shared" si="75"/>
        <v>5.2430000000000003</v>
      </c>
      <c r="AE259" s="147">
        <f t="shared" si="71"/>
        <v>7.7916242038216579</v>
      </c>
      <c r="AG259" s="296">
        <v>40521</v>
      </c>
      <c r="AH259" s="297"/>
      <c r="AI259" s="297"/>
      <c r="AJ259" s="298"/>
      <c r="AK259" s="297">
        <f>'Debt M &amp; YTM'!F250</f>
        <v>8.5</v>
      </c>
      <c r="AL259" s="297">
        <f>'Debt M &amp; YTM'!G250</f>
        <v>4.8</v>
      </c>
      <c r="AM259" s="298"/>
      <c r="AN259" s="297">
        <f>'Debt M &amp; YTM'!I250</f>
        <v>14</v>
      </c>
      <c r="AO259" s="297">
        <f>'Debt M &amp; YTM'!J250</f>
        <v>5.41</v>
      </c>
      <c r="AP259" s="299"/>
      <c r="AQ259" s="297"/>
      <c r="AR259" s="297">
        <f>'Debt M &amp; YTM'!M250</f>
        <v>7.7050000000000001</v>
      </c>
      <c r="AS259" s="298"/>
      <c r="AT259" s="300"/>
      <c r="AU259" s="297">
        <f>'Debt M &amp; YTM'!N250</f>
        <v>8.7729999999999997</v>
      </c>
      <c r="AV259" s="298"/>
    </row>
    <row r="260" spans="1:48">
      <c r="A260" s="4">
        <v>41901</v>
      </c>
      <c r="B260" s="4">
        <f>'Bloom Yields live'!F257</f>
        <v>41901</v>
      </c>
      <c r="C260" s="147">
        <f>'Bloom Yields live'!G257</f>
        <v>1.042</v>
      </c>
      <c r="D260" s="147">
        <f t="shared" si="62"/>
        <v>1.5833121019108276</v>
      </c>
      <c r="E260" s="106"/>
      <c r="F260" s="147">
        <f>'Bloom Yields live'!AR257</f>
        <v>1.5981000000000001</v>
      </c>
      <c r="G260" s="147">
        <f t="shared" si="63"/>
        <v>2.6483878980891706</v>
      </c>
      <c r="H260" s="110"/>
      <c r="I260" s="340">
        <f t="shared" si="54"/>
        <v>1.77905</v>
      </c>
      <c r="J260" s="147">
        <f t="shared" si="64"/>
        <v>3.0082863057324842</v>
      </c>
      <c r="K260" s="344"/>
      <c r="L260" s="297">
        <f t="shared" si="72"/>
        <v>1.96</v>
      </c>
      <c r="M260" s="147">
        <f t="shared" si="65"/>
        <v>3.3681847133757961</v>
      </c>
      <c r="N260" s="344"/>
      <c r="O260" s="340">
        <f t="shared" si="55"/>
        <v>2.37</v>
      </c>
      <c r="P260" s="340">
        <f t="shared" si="66"/>
        <v>3.8777547770700647</v>
      </c>
      <c r="Q260" s="344"/>
      <c r="R260" s="147">
        <f t="shared" si="73"/>
        <v>2.78</v>
      </c>
      <c r="S260" s="147">
        <f t="shared" si="67"/>
        <v>4.3873248407643297</v>
      </c>
      <c r="T260" s="344"/>
      <c r="U260" s="340">
        <f t="shared" si="56"/>
        <v>2.9684999999999997</v>
      </c>
      <c r="V260" s="340">
        <f t="shared" si="68"/>
        <v>4.9412404458598713</v>
      </c>
      <c r="W260" s="344"/>
      <c r="X260" s="297">
        <f t="shared" si="74"/>
        <v>3.157</v>
      </c>
      <c r="Y260" s="147">
        <f t="shared" si="69"/>
        <v>5.495156050955412</v>
      </c>
      <c r="Z260" s="344"/>
      <c r="AA260" s="340">
        <f t="shared" si="57"/>
        <v>4.2089999999999996</v>
      </c>
      <c r="AB260" s="147">
        <f t="shared" si="70"/>
        <v>6.6221608280254811</v>
      </c>
      <c r="AC260" s="344"/>
      <c r="AD260" s="297">
        <f t="shared" si="75"/>
        <v>5.2610000000000001</v>
      </c>
      <c r="AE260" s="147">
        <f t="shared" si="71"/>
        <v>7.7491656050955422</v>
      </c>
      <c r="AG260" s="296">
        <v>40522</v>
      </c>
      <c r="AH260" s="297"/>
      <c r="AI260" s="297"/>
      <c r="AJ260" s="298"/>
      <c r="AK260" s="297">
        <f>'Debt M &amp; YTM'!F251</f>
        <v>8.5</v>
      </c>
      <c r="AL260" s="297">
        <f>'Debt M &amp; YTM'!G251</f>
        <v>4.8099999999999996</v>
      </c>
      <c r="AM260" s="298"/>
      <c r="AN260" s="297">
        <f>'Debt M &amp; YTM'!I251</f>
        <v>14</v>
      </c>
      <c r="AO260" s="297">
        <f>'Debt M &amp; YTM'!J251</f>
        <v>5.41</v>
      </c>
      <c r="AP260" s="299"/>
      <c r="AQ260" s="297"/>
      <c r="AR260" s="297">
        <f>'Debt M &amp; YTM'!M251</f>
        <v>7.73</v>
      </c>
      <c r="AS260" s="298"/>
      <c r="AT260" s="300"/>
      <c r="AU260" s="297">
        <f>'Debt M &amp; YTM'!N251</f>
        <v>8.7810000000000006</v>
      </c>
      <c r="AV260" s="298"/>
    </row>
    <row r="261" spans="1:48">
      <c r="A261" s="4">
        <v>41908</v>
      </c>
      <c r="B261" s="4">
        <f>'Bloom Yields live'!F258</f>
        <v>41908</v>
      </c>
      <c r="C261" s="147">
        <f>'Bloom Yields live'!G258</f>
        <v>0.97099999999999997</v>
      </c>
      <c r="D261" s="147">
        <f t="shared" si="62"/>
        <v>1.5783821656050951</v>
      </c>
      <c r="E261" s="106"/>
      <c r="F261" s="147">
        <f>'Bloom Yields live'!AR258</f>
        <v>1.5125</v>
      </c>
      <c r="G261" s="147">
        <f t="shared" si="63"/>
        <v>2.6366484076433099</v>
      </c>
      <c r="H261" s="110"/>
      <c r="I261" s="340">
        <f t="shared" si="54"/>
        <v>1.7262499999999998</v>
      </c>
      <c r="J261" s="147">
        <f t="shared" si="64"/>
        <v>2.993308280254777</v>
      </c>
      <c r="K261" s="344"/>
      <c r="L261" s="297">
        <f t="shared" si="72"/>
        <v>1.94</v>
      </c>
      <c r="M261" s="147">
        <f t="shared" si="65"/>
        <v>3.3499681528662415</v>
      </c>
      <c r="N261" s="344"/>
      <c r="O261" s="340">
        <f t="shared" si="55"/>
        <v>2.3449999999999998</v>
      </c>
      <c r="P261" s="340">
        <f t="shared" si="66"/>
        <v>3.8584554140127398</v>
      </c>
      <c r="Q261" s="344"/>
      <c r="R261" s="147">
        <f t="shared" si="73"/>
        <v>2.75</v>
      </c>
      <c r="S261" s="147">
        <f t="shared" si="67"/>
        <v>4.3669426751592342</v>
      </c>
      <c r="T261" s="344"/>
      <c r="U261" s="340">
        <f t="shared" si="56"/>
        <v>2.9885000000000002</v>
      </c>
      <c r="V261" s="340">
        <f t="shared" si="68"/>
        <v>4.9106321656050946</v>
      </c>
      <c r="W261" s="344"/>
      <c r="X261" s="297">
        <f t="shared" si="74"/>
        <v>3.2269999999999999</v>
      </c>
      <c r="Y261" s="147">
        <f t="shared" si="69"/>
        <v>5.4543216560509533</v>
      </c>
      <c r="Z261" s="344"/>
      <c r="AA261" s="340">
        <f t="shared" si="57"/>
        <v>4.391</v>
      </c>
      <c r="AB261" s="147">
        <f t="shared" si="70"/>
        <v>6.5789570063694294</v>
      </c>
      <c r="AC261" s="344"/>
      <c r="AD261" s="297">
        <f t="shared" si="75"/>
        <v>5.5549999999999997</v>
      </c>
      <c r="AE261" s="147">
        <f t="shared" si="71"/>
        <v>7.7035923566878974</v>
      </c>
      <c r="AG261" s="296">
        <v>40525</v>
      </c>
      <c r="AH261" s="297"/>
      <c r="AI261" s="297"/>
      <c r="AJ261" s="298"/>
      <c r="AK261" s="297">
        <f>'Debt M &amp; YTM'!F252</f>
        <v>8.49</v>
      </c>
      <c r="AL261" s="297">
        <f>'Debt M &amp; YTM'!G252</f>
        <v>4.84</v>
      </c>
      <c r="AM261" s="298"/>
      <c r="AN261" s="297">
        <f>'Debt M &amp; YTM'!I252</f>
        <v>13.99</v>
      </c>
      <c r="AO261" s="297">
        <f>'Debt M &amp; YTM'!J252</f>
        <v>5.45</v>
      </c>
      <c r="AP261" s="299"/>
      <c r="AQ261" s="297"/>
      <c r="AR261" s="297">
        <f>'Debt M &amp; YTM'!M252</f>
        <v>7.742</v>
      </c>
      <c r="AS261" s="298"/>
      <c r="AT261" s="300"/>
      <c r="AU261" s="297">
        <f>'Debt M &amp; YTM'!N252</f>
        <v>8.7650000000000006</v>
      </c>
      <c r="AV261" s="298"/>
    </row>
    <row r="262" spans="1:48">
      <c r="A262" s="4">
        <v>41915</v>
      </c>
      <c r="B262" s="4">
        <f>'Bloom Yields live'!F259</f>
        <v>41915</v>
      </c>
      <c r="C262" s="147">
        <f>'Bloom Yields live'!G259</f>
        <v>0.92500000000000004</v>
      </c>
      <c r="D262" s="147">
        <f t="shared" si="62"/>
        <v>1.5722675159235664</v>
      </c>
      <c r="E262" s="106"/>
      <c r="F262" s="147">
        <f>'Bloom Yields live'!AR259</f>
        <v>1.4849000000000001</v>
      </c>
      <c r="G262" s="147">
        <f t="shared" si="63"/>
        <v>2.623897452229297</v>
      </c>
      <c r="H262" s="110"/>
      <c r="I262" s="340">
        <f t="shared" si="54"/>
        <v>1.7274500000000002</v>
      </c>
      <c r="J262" s="147">
        <f t="shared" si="64"/>
        <v>2.9773468152866243</v>
      </c>
      <c r="K262" s="344"/>
      <c r="L262" s="297">
        <f t="shared" si="72"/>
        <v>1.97</v>
      </c>
      <c r="M262" s="147">
        <f t="shared" si="65"/>
        <v>3.3307961783439493</v>
      </c>
      <c r="N262" s="344"/>
      <c r="O262" s="340">
        <f t="shared" si="55"/>
        <v>2.3149999999999999</v>
      </c>
      <c r="P262" s="340">
        <f t="shared" si="66"/>
        <v>3.8380732484076439</v>
      </c>
      <c r="Q262" s="344"/>
      <c r="R262" s="147">
        <f t="shared" si="73"/>
        <v>2.66</v>
      </c>
      <c r="S262" s="147">
        <f t="shared" si="67"/>
        <v>4.3453503184713362</v>
      </c>
      <c r="T262" s="344"/>
      <c r="U262" s="340">
        <f t="shared" si="56"/>
        <v>2.9424999999999999</v>
      </c>
      <c r="V262" s="340">
        <f t="shared" si="68"/>
        <v>4.8789315286624193</v>
      </c>
      <c r="W262" s="344"/>
      <c r="X262" s="297">
        <f t="shared" si="74"/>
        <v>3.2250000000000001</v>
      </c>
      <c r="Y262" s="147">
        <f t="shared" si="69"/>
        <v>5.4125127388535015</v>
      </c>
      <c r="Z262" s="344"/>
      <c r="AA262" s="340">
        <f t="shared" si="57"/>
        <v>4.4470000000000001</v>
      </c>
      <c r="AB262" s="147">
        <f t="shared" si="70"/>
        <v>6.5353964968152889</v>
      </c>
      <c r="AC262" s="344"/>
      <c r="AD262" s="297">
        <f t="shared" si="75"/>
        <v>5.6689999999999996</v>
      </c>
      <c r="AE262" s="147">
        <f t="shared" si="71"/>
        <v>7.6582802547770692</v>
      </c>
      <c r="AG262" s="296">
        <v>40526</v>
      </c>
      <c r="AH262" s="297"/>
      <c r="AI262" s="297"/>
      <c r="AJ262" s="298"/>
      <c r="AK262" s="297">
        <f>'Debt M &amp; YTM'!F253</f>
        <v>8.49</v>
      </c>
      <c r="AL262" s="297">
        <f>'Debt M &amp; YTM'!G253</f>
        <v>4.88</v>
      </c>
      <c r="AM262" s="298"/>
      <c r="AN262" s="297">
        <f>'Debt M &amp; YTM'!I253</f>
        <v>13.99</v>
      </c>
      <c r="AO262" s="297">
        <f>'Debt M &amp; YTM'!J253</f>
        <v>5.5</v>
      </c>
      <c r="AP262" s="299"/>
      <c r="AQ262" s="297"/>
      <c r="AR262" s="297">
        <f>'Debt M &amp; YTM'!M253</f>
        <v>7.742</v>
      </c>
      <c r="AS262" s="298"/>
      <c r="AT262" s="300"/>
      <c r="AU262" s="297">
        <f>'Debt M &amp; YTM'!N253</f>
        <v>8.6790000000000003</v>
      </c>
      <c r="AV262" s="298"/>
    </row>
    <row r="263" spans="1:48">
      <c r="A263" s="4">
        <v>41922</v>
      </c>
      <c r="B263" s="4">
        <f>'Bloom Yields live'!F260</f>
        <v>41922</v>
      </c>
      <c r="C263" s="147">
        <f>'Bloom Yields live'!G260</f>
        <v>0.88600000000000001</v>
      </c>
      <c r="D263" s="147">
        <f t="shared" si="62"/>
        <v>1.5651719745222925</v>
      </c>
      <c r="E263" s="106"/>
      <c r="F263" s="147">
        <f>'Bloom Yields live'!AR260</f>
        <v>1.4352</v>
      </c>
      <c r="G263" s="147">
        <f t="shared" si="63"/>
        <v>2.610043312101908</v>
      </c>
      <c r="H263" s="110"/>
      <c r="I263" s="340">
        <f t="shared" si="54"/>
        <v>1.6876</v>
      </c>
      <c r="J263" s="147">
        <f t="shared" si="64"/>
        <v>2.9603242038216568</v>
      </c>
      <c r="K263" s="344"/>
      <c r="L263" s="297">
        <f t="shared" si="72"/>
        <v>1.94</v>
      </c>
      <c r="M263" s="147">
        <f t="shared" si="65"/>
        <v>3.3106050955414017</v>
      </c>
      <c r="N263" s="344"/>
      <c r="O263" s="340">
        <f t="shared" si="55"/>
        <v>2.29</v>
      </c>
      <c r="P263" s="340">
        <f t="shared" si="66"/>
        <v>3.8169267515923568</v>
      </c>
      <c r="Q263" s="344"/>
      <c r="R263" s="147">
        <f t="shared" si="73"/>
        <v>2.64</v>
      </c>
      <c r="S263" s="147">
        <f t="shared" si="67"/>
        <v>4.3232484076433098</v>
      </c>
      <c r="T263" s="344"/>
      <c r="U263" s="340">
        <f t="shared" si="56"/>
        <v>2.952</v>
      </c>
      <c r="V263" s="340">
        <f t="shared" si="68"/>
        <v>4.8463805732484078</v>
      </c>
      <c r="W263" s="344"/>
      <c r="X263" s="297">
        <f t="shared" si="74"/>
        <v>3.2639999999999998</v>
      </c>
      <c r="Y263" s="147">
        <f t="shared" si="69"/>
        <v>5.3695127388535022</v>
      </c>
      <c r="Z263" s="344"/>
      <c r="AA263" s="340">
        <f t="shared" si="57"/>
        <v>4.5679999999999996</v>
      </c>
      <c r="AB263" s="147">
        <f t="shared" si="70"/>
        <v>6.489469745222932</v>
      </c>
      <c r="AC263" s="344"/>
      <c r="AD263" s="297">
        <f t="shared" si="75"/>
        <v>5.8719999999999999</v>
      </c>
      <c r="AE263" s="147">
        <f t="shared" si="71"/>
        <v>7.6094267515923573</v>
      </c>
      <c r="AG263" s="296">
        <v>40527</v>
      </c>
      <c r="AH263" s="297"/>
      <c r="AI263" s="297"/>
      <c r="AJ263" s="298"/>
      <c r="AK263" s="297">
        <f>'Debt M &amp; YTM'!F254</f>
        <v>8.48</v>
      </c>
      <c r="AL263" s="297">
        <f>'Debt M &amp; YTM'!G254</f>
        <v>4.87</v>
      </c>
      <c r="AM263" s="298"/>
      <c r="AN263" s="297">
        <f>'Debt M &amp; YTM'!I254</f>
        <v>13.98</v>
      </c>
      <c r="AO263" s="297">
        <f>'Debt M &amp; YTM'!J254</f>
        <v>5.49</v>
      </c>
      <c r="AP263" s="299"/>
      <c r="AQ263" s="297"/>
      <c r="AR263" s="297">
        <f>'Debt M &amp; YTM'!M254</f>
        <v>7.7229999999999999</v>
      </c>
      <c r="AS263" s="298"/>
      <c r="AT263" s="300"/>
      <c r="AU263" s="297">
        <f>'Debt M &amp; YTM'!N254</f>
        <v>8.6649999999999991</v>
      </c>
      <c r="AV263" s="298"/>
    </row>
    <row r="264" spans="1:48">
      <c r="A264" s="4">
        <v>41929</v>
      </c>
      <c r="B264" s="4">
        <f>'Bloom Yields live'!F261</f>
        <v>41929</v>
      </c>
      <c r="C264" s="147">
        <f>'Bloom Yields live'!G261</f>
        <v>0.85799999999999998</v>
      </c>
      <c r="D264" s="147">
        <f t="shared" si="62"/>
        <v>1.5566433121019101</v>
      </c>
      <c r="E264" s="106"/>
      <c r="F264" s="147">
        <f>'Bloom Yields live'!AR261</f>
        <v>1.4309000000000001</v>
      </c>
      <c r="G264" s="147">
        <f t="shared" si="63"/>
        <v>2.5954216560509531</v>
      </c>
      <c r="H264" s="110"/>
      <c r="I264" s="340">
        <f t="shared" si="54"/>
        <v>1.71045</v>
      </c>
      <c r="J264" s="147">
        <f t="shared" si="64"/>
        <v>2.9428222929936307</v>
      </c>
      <c r="K264" s="344"/>
      <c r="L264" s="297">
        <f t="shared" si="72"/>
        <v>1.99</v>
      </c>
      <c r="M264" s="147">
        <f t="shared" si="65"/>
        <v>3.2902229299363053</v>
      </c>
      <c r="N264" s="344"/>
      <c r="O264" s="340">
        <f t="shared" si="55"/>
        <v>2.3250000000000002</v>
      </c>
      <c r="P264" s="340">
        <f t="shared" si="66"/>
        <v>3.7955573248407655</v>
      </c>
      <c r="Q264" s="344"/>
      <c r="R264" s="147">
        <f t="shared" si="73"/>
        <v>2.66</v>
      </c>
      <c r="S264" s="147">
        <f t="shared" si="67"/>
        <v>4.3008917197452208</v>
      </c>
      <c r="T264" s="344"/>
      <c r="U264" s="340">
        <f t="shared" si="56"/>
        <v>3.0685000000000002</v>
      </c>
      <c r="V264" s="340">
        <f t="shared" si="68"/>
        <v>4.8167627388535026</v>
      </c>
      <c r="W264" s="344"/>
      <c r="X264" s="297">
        <f t="shared" si="74"/>
        <v>3.4769999999999999</v>
      </c>
      <c r="Y264" s="147">
        <f t="shared" si="69"/>
        <v>5.3326337579617826</v>
      </c>
      <c r="Z264" s="344"/>
      <c r="AA264" s="340">
        <f t="shared" si="57"/>
        <v>4.8339999999999996</v>
      </c>
      <c r="AB264" s="147">
        <f t="shared" si="70"/>
        <v>6.4516035031847148</v>
      </c>
      <c r="AC264" s="344"/>
      <c r="AD264" s="297">
        <f t="shared" si="75"/>
        <v>6.1909999999999998</v>
      </c>
      <c r="AE264" s="147">
        <f t="shared" si="71"/>
        <v>7.5705732484076442</v>
      </c>
      <c r="AG264" s="296">
        <v>40528</v>
      </c>
      <c r="AH264" s="297"/>
      <c r="AI264" s="297"/>
      <c r="AJ264" s="298"/>
      <c r="AK264" s="297">
        <f>'Debt M &amp; YTM'!F255</f>
        <v>8.48</v>
      </c>
      <c r="AL264" s="297">
        <f>'Debt M &amp; YTM'!G255</f>
        <v>4.9000000000000004</v>
      </c>
      <c r="AM264" s="298"/>
      <c r="AN264" s="297">
        <f>'Debt M &amp; YTM'!I255</f>
        <v>13.98</v>
      </c>
      <c r="AO264" s="297">
        <f>'Debt M &amp; YTM'!J255</f>
        <v>5.53</v>
      </c>
      <c r="AP264" s="299"/>
      <c r="AQ264" s="297"/>
      <c r="AR264" s="297">
        <f>'Debt M &amp; YTM'!M255</f>
        <v>7.7460000000000004</v>
      </c>
      <c r="AS264" s="298"/>
      <c r="AT264" s="300"/>
      <c r="AU264" s="297">
        <f>'Debt M &amp; YTM'!N255</f>
        <v>8.6549999999999994</v>
      </c>
      <c r="AV264" s="298"/>
    </row>
    <row r="265" spans="1:48">
      <c r="A265" s="4">
        <v>41936</v>
      </c>
      <c r="B265" s="4">
        <f>'Bloom Yields live'!F262</f>
        <v>41936</v>
      </c>
      <c r="C265" s="147">
        <f>'Bloom Yields live'!G262</f>
        <v>0.89100000000000001</v>
      </c>
      <c r="D265" s="147">
        <f t="shared" si="62"/>
        <v>1.5489171974522287</v>
      </c>
      <c r="E265" s="106"/>
      <c r="F265" s="147">
        <f>'Bloom Yields live'!AR262</f>
        <v>1.4353</v>
      </c>
      <c r="G265" s="147">
        <f t="shared" si="63"/>
        <v>2.5815789808917176</v>
      </c>
      <c r="H265" s="110"/>
      <c r="I265" s="340">
        <f t="shared" si="54"/>
        <v>1.7076500000000001</v>
      </c>
      <c r="J265" s="147">
        <f t="shared" si="64"/>
        <v>2.9260920382165607</v>
      </c>
      <c r="K265" s="344"/>
      <c r="L265" s="297">
        <f t="shared" si="72"/>
        <v>1.98</v>
      </c>
      <c r="M265" s="147">
        <f t="shared" si="65"/>
        <v>3.2706050955414008</v>
      </c>
      <c r="N265" s="344"/>
      <c r="O265" s="340">
        <f t="shared" si="55"/>
        <v>2.3200000000000003</v>
      </c>
      <c r="P265" s="340">
        <f t="shared" si="66"/>
        <v>3.7750159235668796</v>
      </c>
      <c r="Q265" s="344"/>
      <c r="R265" s="147">
        <f t="shared" si="73"/>
        <v>2.66</v>
      </c>
      <c r="S265" s="147">
        <f t="shared" si="67"/>
        <v>4.2794267515923545</v>
      </c>
      <c r="T265" s="344"/>
      <c r="U265" s="340">
        <f t="shared" si="56"/>
        <v>2.98</v>
      </c>
      <c r="V265" s="340">
        <f t="shared" si="68"/>
        <v>4.78793152866242</v>
      </c>
      <c r="W265" s="344"/>
      <c r="X265" s="297">
        <f t="shared" si="74"/>
        <v>3.3</v>
      </c>
      <c r="Y265" s="147">
        <f t="shared" si="69"/>
        <v>5.2964363057324828</v>
      </c>
      <c r="Z265" s="344"/>
      <c r="AA265" s="340">
        <f t="shared" si="57"/>
        <v>4.5779999999999994</v>
      </c>
      <c r="AB265" s="147">
        <f t="shared" si="70"/>
        <v>6.4147340764331213</v>
      </c>
      <c r="AC265" s="344"/>
      <c r="AD265" s="297">
        <f t="shared" si="75"/>
        <v>5.8559999999999999</v>
      </c>
      <c r="AE265" s="147">
        <f t="shared" si="71"/>
        <v>7.533031847133759</v>
      </c>
      <c r="AG265" s="296">
        <v>40529</v>
      </c>
      <c r="AH265" s="297"/>
      <c r="AI265" s="297"/>
      <c r="AJ265" s="298"/>
      <c r="AK265" s="297">
        <f>'Debt M &amp; YTM'!F256</f>
        <v>8.48</v>
      </c>
      <c r="AL265" s="297">
        <f>'Debt M &amp; YTM'!G256</f>
        <v>4.8600000000000003</v>
      </c>
      <c r="AM265" s="298"/>
      <c r="AN265" s="297">
        <f>'Debt M &amp; YTM'!I256</f>
        <v>13.98</v>
      </c>
      <c r="AO265" s="297">
        <f>'Debt M &amp; YTM'!J256</f>
        <v>5.49</v>
      </c>
      <c r="AP265" s="299"/>
      <c r="AQ265" s="297"/>
      <c r="AR265" s="297">
        <f>'Debt M &amp; YTM'!M256</f>
        <v>7.7439999999999998</v>
      </c>
      <c r="AS265" s="298"/>
      <c r="AT265" s="300"/>
      <c r="AU265" s="297">
        <f>'Debt M &amp; YTM'!N256</f>
        <v>8.6590000000000007</v>
      </c>
      <c r="AV265" s="298"/>
    </row>
    <row r="266" spans="1:48">
      <c r="A266" s="4">
        <v>41943</v>
      </c>
      <c r="B266" s="4">
        <f>'Bloom Yields live'!F263</f>
        <v>41943</v>
      </c>
      <c r="C266" s="147">
        <f>'Bloom Yields live'!G263</f>
        <v>0.84</v>
      </c>
      <c r="D266" s="147">
        <f t="shared" si="62"/>
        <v>1.5404076433121014</v>
      </c>
      <c r="E266" s="106"/>
      <c r="F266" s="147">
        <f>'Bloom Yields live'!AR263</f>
        <v>1.3833</v>
      </c>
      <c r="G266" s="147">
        <f t="shared" si="63"/>
        <v>2.5671598726114633</v>
      </c>
      <c r="H266" s="110"/>
      <c r="I266" s="340">
        <f t="shared" si="54"/>
        <v>1.6466499999999999</v>
      </c>
      <c r="J266" s="147">
        <f t="shared" si="64"/>
        <v>2.9093283439490447</v>
      </c>
      <c r="K266" s="344"/>
      <c r="L266" s="297">
        <f t="shared" si="72"/>
        <v>1.91</v>
      </c>
      <c r="M266" s="147">
        <f t="shared" si="65"/>
        <v>3.2514968152866239</v>
      </c>
      <c r="N266" s="344"/>
      <c r="O266" s="340">
        <f t="shared" si="55"/>
        <v>2.2549999999999999</v>
      </c>
      <c r="P266" s="340">
        <f t="shared" si="66"/>
        <v>3.7549203821656061</v>
      </c>
      <c r="Q266" s="344"/>
      <c r="R266" s="147">
        <f t="shared" si="73"/>
        <v>2.6</v>
      </c>
      <c r="S266" s="147">
        <f t="shared" si="67"/>
        <v>4.2583439490445834</v>
      </c>
      <c r="T266" s="344"/>
      <c r="U266" s="340">
        <f t="shared" si="56"/>
        <v>2.9530000000000003</v>
      </c>
      <c r="V266" s="340">
        <f t="shared" si="68"/>
        <v>4.7614156050955403</v>
      </c>
      <c r="W266" s="344"/>
      <c r="X266" s="297">
        <f t="shared" si="74"/>
        <v>3.306</v>
      </c>
      <c r="Y266" s="147">
        <f t="shared" si="69"/>
        <v>5.2644872611464963</v>
      </c>
      <c r="Z266" s="344"/>
      <c r="AA266" s="340">
        <f t="shared" si="57"/>
        <v>4.5865</v>
      </c>
      <c r="AB266" s="147">
        <f t="shared" si="70"/>
        <v>6.3835175159235682</v>
      </c>
      <c r="AC266" s="344"/>
      <c r="AD266" s="297">
        <f t="shared" si="75"/>
        <v>5.867</v>
      </c>
      <c r="AE266" s="147">
        <f t="shared" si="71"/>
        <v>7.5025477707006365</v>
      </c>
      <c r="AG266" s="296">
        <v>40532</v>
      </c>
      <c r="AH266" s="297"/>
      <c r="AI266" s="297"/>
      <c r="AJ266" s="298"/>
      <c r="AK266" s="297">
        <f>'Debt M &amp; YTM'!F257</f>
        <v>8.4700000000000006</v>
      </c>
      <c r="AL266" s="297">
        <f>'Debt M &amp; YTM'!G257</f>
        <v>4.79</v>
      </c>
      <c r="AM266" s="298"/>
      <c r="AN266" s="297">
        <f>'Debt M &amp; YTM'!I257</f>
        <v>13.97</v>
      </c>
      <c r="AO266" s="297">
        <f>'Debt M &amp; YTM'!J257</f>
        <v>5.44</v>
      </c>
      <c r="AP266" s="299"/>
      <c r="AQ266" s="297"/>
      <c r="AR266" s="297">
        <f>'Debt M &amp; YTM'!M257</f>
        <v>7.7039999999999997</v>
      </c>
      <c r="AS266" s="298"/>
      <c r="AT266" s="300"/>
      <c r="AU266" s="297">
        <f>'Debt M &amp; YTM'!N257</f>
        <v>8.6630000000000003</v>
      </c>
      <c r="AV266" s="298"/>
    </row>
    <row r="267" spans="1:48">
      <c r="A267" s="4">
        <v>41950</v>
      </c>
      <c r="B267" s="4">
        <f>'Bloom Yields live'!F264</f>
        <v>41950</v>
      </c>
      <c r="C267" s="147">
        <f>'Bloom Yields live'!G264</f>
        <v>0.81599999999999995</v>
      </c>
      <c r="D267" s="147">
        <f t="shared" si="62"/>
        <v>1.5339999999999998</v>
      </c>
      <c r="E267" s="106"/>
      <c r="F267" s="147">
        <f>'Bloom Yields live'!AR264</f>
        <v>1.3452999999999999</v>
      </c>
      <c r="G267" s="147">
        <f t="shared" si="63"/>
        <v>2.5543133757961765</v>
      </c>
      <c r="H267" s="110"/>
      <c r="I267" s="340">
        <f t="shared" si="54"/>
        <v>1.60765</v>
      </c>
      <c r="J267" s="147">
        <f t="shared" si="64"/>
        <v>2.8937331210191082</v>
      </c>
      <c r="K267" s="344"/>
      <c r="L267" s="297">
        <f t="shared" si="72"/>
        <v>1.87</v>
      </c>
      <c r="M267" s="147">
        <f t="shared" si="65"/>
        <v>3.2331528662420381</v>
      </c>
      <c r="N267" s="344"/>
      <c r="O267" s="340">
        <f t="shared" si="55"/>
        <v>2.29</v>
      </c>
      <c r="P267" s="340">
        <f t="shared" si="66"/>
        <v>3.7360350318471354</v>
      </c>
      <c r="Q267" s="344"/>
      <c r="R267" s="147">
        <f t="shared" si="73"/>
        <v>2.71</v>
      </c>
      <c r="S267" s="147">
        <f t="shared" si="67"/>
        <v>4.2389171974522268</v>
      </c>
      <c r="T267" s="344"/>
      <c r="U267" s="340">
        <f t="shared" si="56"/>
        <v>2.9474999999999998</v>
      </c>
      <c r="V267" s="340">
        <f t="shared" si="68"/>
        <v>4.733899681528662</v>
      </c>
      <c r="W267" s="344"/>
      <c r="X267" s="297">
        <f t="shared" si="74"/>
        <v>3.1850000000000001</v>
      </c>
      <c r="Y267" s="147">
        <f t="shared" si="69"/>
        <v>5.2288821656050946</v>
      </c>
      <c r="Z267" s="344"/>
      <c r="AA267" s="340">
        <f t="shared" si="57"/>
        <v>4.4524999999999997</v>
      </c>
      <c r="AB267" s="147">
        <f t="shared" si="70"/>
        <v>6.3485207006369446</v>
      </c>
      <c r="AC267" s="344"/>
      <c r="AD267" s="297">
        <f t="shared" si="75"/>
        <v>5.72</v>
      </c>
      <c r="AE267" s="147">
        <f t="shared" si="71"/>
        <v>7.4681592356687894</v>
      </c>
      <c r="AG267" s="296">
        <v>40533</v>
      </c>
      <c r="AH267" s="297"/>
      <c r="AI267" s="297"/>
      <c r="AJ267" s="298"/>
      <c r="AK267" s="297">
        <f>'Debt M &amp; YTM'!F258</f>
        <v>8.4700000000000006</v>
      </c>
      <c r="AL267" s="297">
        <f>'Debt M &amp; YTM'!G258</f>
        <v>4.8</v>
      </c>
      <c r="AM267" s="298"/>
      <c r="AN267" s="297">
        <f>'Debt M &amp; YTM'!I258</f>
        <v>13.97</v>
      </c>
      <c r="AO267" s="297">
        <f>'Debt M &amp; YTM'!J258</f>
        <v>5.45</v>
      </c>
      <c r="AP267" s="299"/>
      <c r="AQ267" s="297"/>
      <c r="AR267" s="297">
        <f>'Debt M &amp; YTM'!M258</f>
        <v>7.7039999999999997</v>
      </c>
      <c r="AS267" s="298"/>
      <c r="AT267" s="300"/>
      <c r="AU267" s="297">
        <f>'Debt M &amp; YTM'!N258</f>
        <v>8.6440000000000001</v>
      </c>
      <c r="AV267" s="298"/>
    </row>
    <row r="268" spans="1:48">
      <c r="A268" s="4">
        <v>41957</v>
      </c>
      <c r="B268" s="4">
        <f>'Bloom Yields live'!F265</f>
        <v>41957</v>
      </c>
      <c r="C268" s="147">
        <f>'Bloom Yields live'!G265</f>
        <v>0.78400000000000003</v>
      </c>
      <c r="D268" s="147">
        <f t="shared" si="62"/>
        <v>1.5269808917197449</v>
      </c>
      <c r="E268" s="106"/>
      <c r="F268" s="147">
        <f>'Bloom Yields live'!AR265</f>
        <v>1.3</v>
      </c>
      <c r="G268" s="147">
        <f t="shared" si="63"/>
        <v>2.541226751592355</v>
      </c>
      <c r="H268" s="110"/>
      <c r="I268" s="340">
        <f t="shared" si="54"/>
        <v>1.56</v>
      </c>
      <c r="J268" s="147">
        <f t="shared" si="64"/>
        <v>2.8774445859872606</v>
      </c>
      <c r="K268" s="344"/>
      <c r="L268" s="297">
        <f t="shared" si="72"/>
        <v>1.82</v>
      </c>
      <c r="M268" s="147">
        <f t="shared" si="65"/>
        <v>3.2136624203821658</v>
      </c>
      <c r="N268" s="344"/>
      <c r="O268" s="340">
        <f t="shared" si="55"/>
        <v>2.2400000000000002</v>
      </c>
      <c r="P268" s="340">
        <f t="shared" si="66"/>
        <v>3.7159076433121028</v>
      </c>
      <c r="Q268" s="344"/>
      <c r="R268" s="147">
        <f t="shared" si="73"/>
        <v>2.66</v>
      </c>
      <c r="S268" s="147">
        <f t="shared" si="67"/>
        <v>4.2181528662420362</v>
      </c>
      <c r="T268" s="344"/>
      <c r="U268" s="340">
        <f t="shared" si="56"/>
        <v>2.8825000000000003</v>
      </c>
      <c r="V268" s="340">
        <f t="shared" si="68"/>
        <v>4.7047022292993619</v>
      </c>
      <c r="W268" s="344"/>
      <c r="X268" s="297">
        <f t="shared" si="74"/>
        <v>3.105</v>
      </c>
      <c r="Y268" s="147">
        <f t="shared" si="69"/>
        <v>5.1912515923566875</v>
      </c>
      <c r="Z268" s="344"/>
      <c r="AA268" s="340">
        <f t="shared" si="57"/>
        <v>4.4695</v>
      </c>
      <c r="AB268" s="147">
        <f t="shared" si="70"/>
        <v>6.3120716560509571</v>
      </c>
      <c r="AC268" s="344"/>
      <c r="AD268" s="297">
        <f t="shared" si="75"/>
        <v>5.8339999999999996</v>
      </c>
      <c r="AE268" s="147">
        <f t="shared" si="71"/>
        <v>7.4328917197452258</v>
      </c>
      <c r="AG268" s="296">
        <v>40534</v>
      </c>
      <c r="AH268" s="297"/>
      <c r="AI268" s="297"/>
      <c r="AJ268" s="298"/>
      <c r="AK268" s="297">
        <f>'Debt M &amp; YTM'!F259</f>
        <v>8.4600000000000009</v>
      </c>
      <c r="AL268" s="297">
        <f>'Debt M &amp; YTM'!G259</f>
        <v>4.76</v>
      </c>
      <c r="AM268" s="298"/>
      <c r="AN268" s="297">
        <f>'Debt M &amp; YTM'!I259</f>
        <v>13.97</v>
      </c>
      <c r="AO268" s="297">
        <f>'Debt M &amp; YTM'!J259</f>
        <v>5.42</v>
      </c>
      <c r="AP268" s="299"/>
      <c r="AQ268" s="297"/>
      <c r="AR268" s="297">
        <f>'Debt M &amp; YTM'!M259</f>
        <v>7.6829999999999998</v>
      </c>
      <c r="AS268" s="298"/>
      <c r="AT268" s="300"/>
      <c r="AU268" s="297">
        <f>'Debt M &amp; YTM'!N259</f>
        <v>8.6289999999999996</v>
      </c>
      <c r="AV268" s="298"/>
    </row>
    <row r="269" spans="1:48">
      <c r="A269" s="4">
        <v>41964</v>
      </c>
      <c r="B269" s="4">
        <f>'Bloom Yields live'!F266</f>
        <v>41964</v>
      </c>
      <c r="C269" s="147">
        <f>'Bloom Yields live'!G266</f>
        <v>0.76900000000000002</v>
      </c>
      <c r="D269" s="147">
        <f t="shared" si="62"/>
        <v>1.5193694267515923</v>
      </c>
      <c r="E269" s="106"/>
      <c r="F269" s="147">
        <f>'Bloom Yields live'!AR266</f>
        <v>1.2879</v>
      </c>
      <c r="G269" s="147">
        <f t="shared" si="63"/>
        <v>2.5271815286624189</v>
      </c>
      <c r="H269" s="110"/>
      <c r="I269" s="340">
        <f t="shared" si="54"/>
        <v>1.5639500000000002</v>
      </c>
      <c r="J269" s="147">
        <f t="shared" si="64"/>
        <v>2.8598805732484069</v>
      </c>
      <c r="K269" s="344"/>
      <c r="L269" s="297">
        <f t="shared" si="72"/>
        <v>1.84</v>
      </c>
      <c r="M269" s="147">
        <f t="shared" si="65"/>
        <v>3.192579617834395</v>
      </c>
      <c r="N269" s="344"/>
      <c r="O269" s="340">
        <f t="shared" si="55"/>
        <v>2.25</v>
      </c>
      <c r="P269" s="340">
        <f t="shared" si="66"/>
        <v>3.6941242038216564</v>
      </c>
      <c r="Q269" s="344"/>
      <c r="R269" s="147">
        <f t="shared" si="73"/>
        <v>2.66</v>
      </c>
      <c r="S269" s="147">
        <f t="shared" si="67"/>
        <v>4.1956687898089156</v>
      </c>
      <c r="T269" s="344"/>
      <c r="U269" s="340">
        <f t="shared" si="56"/>
        <v>2.8970000000000002</v>
      </c>
      <c r="V269" s="340">
        <f t="shared" si="68"/>
        <v>4.6738805732484066</v>
      </c>
      <c r="W269" s="344"/>
      <c r="X269" s="297">
        <f t="shared" si="74"/>
        <v>3.1339999999999999</v>
      </c>
      <c r="Y269" s="147">
        <f t="shared" si="69"/>
        <v>5.1520923566878984</v>
      </c>
      <c r="Z269" s="344"/>
      <c r="AA269" s="340">
        <f t="shared" si="57"/>
        <v>4.4874999999999998</v>
      </c>
      <c r="AB269" s="147">
        <f t="shared" si="70"/>
        <v>6.2742627388535039</v>
      </c>
      <c r="AC269" s="344"/>
      <c r="AD269" s="297">
        <f t="shared" si="75"/>
        <v>5.8410000000000002</v>
      </c>
      <c r="AE269" s="147">
        <f t="shared" si="71"/>
        <v>7.3964331210191094</v>
      </c>
      <c r="AG269" s="296">
        <v>40535</v>
      </c>
      <c r="AH269" s="297"/>
      <c r="AI269" s="297"/>
      <c r="AJ269" s="298"/>
      <c r="AK269" s="297">
        <f>'Debt M &amp; YTM'!F260</f>
        <v>8.4600000000000009</v>
      </c>
      <c r="AL269" s="297">
        <f>'Debt M &amp; YTM'!G260</f>
        <v>4.79</v>
      </c>
      <c r="AM269" s="298"/>
      <c r="AN269" s="297">
        <f>'Debt M &amp; YTM'!I260</f>
        <v>13.96</v>
      </c>
      <c r="AO269" s="297">
        <f>'Debt M &amp; YTM'!J260</f>
        <v>5.45</v>
      </c>
      <c r="AP269" s="299"/>
      <c r="AQ269" s="297"/>
      <c r="AR269" s="297">
        <f>'Debt M &amp; YTM'!M260</f>
        <v>7.6609999999999996</v>
      </c>
      <c r="AS269" s="298"/>
      <c r="AT269" s="300"/>
      <c r="AU269" s="297">
        <f>'Debt M &amp; YTM'!N260</f>
        <v>8.5690000000000008</v>
      </c>
      <c r="AV269" s="298"/>
    </row>
    <row r="270" spans="1:48">
      <c r="A270" s="4">
        <v>41971</v>
      </c>
      <c r="B270" s="4">
        <f>'Bloom Yields live'!F267</f>
        <v>41971</v>
      </c>
      <c r="C270" s="147">
        <f>'Bloom Yields live'!G267</f>
        <v>0.7</v>
      </c>
      <c r="D270" s="147">
        <f t="shared" si="62"/>
        <v>1.5094331210191081</v>
      </c>
      <c r="E270" s="106"/>
      <c r="F270" s="147">
        <f>'Bloom Yields live'!AR267</f>
        <v>1.2341</v>
      </c>
      <c r="G270" s="147">
        <f t="shared" si="63"/>
        <v>2.5115286624203805</v>
      </c>
      <c r="H270" s="110"/>
      <c r="I270" s="340">
        <f t="shared" si="54"/>
        <v>1.51705</v>
      </c>
      <c r="J270" s="147">
        <f t="shared" si="64"/>
        <v>2.8399522292993629</v>
      </c>
      <c r="K270" s="344"/>
      <c r="L270" s="297">
        <f t="shared" si="72"/>
        <v>1.8</v>
      </c>
      <c r="M270" s="147">
        <f t="shared" si="65"/>
        <v>3.1683757961783439</v>
      </c>
      <c r="N270" s="344"/>
      <c r="O270" s="340">
        <f t="shared" si="55"/>
        <v>2.2050000000000001</v>
      </c>
      <c r="P270" s="340">
        <f t="shared" si="66"/>
        <v>3.6691560509554146</v>
      </c>
      <c r="Q270" s="344"/>
      <c r="R270" s="147">
        <f t="shared" si="73"/>
        <v>2.61</v>
      </c>
      <c r="S270" s="147">
        <f t="shared" si="67"/>
        <v>4.1699363057324828</v>
      </c>
      <c r="T270" s="344"/>
      <c r="U270" s="340">
        <f t="shared" si="56"/>
        <v>2.8345000000000002</v>
      </c>
      <c r="V270" s="340">
        <f t="shared" si="68"/>
        <v>4.6384665605095536</v>
      </c>
      <c r="W270" s="344"/>
      <c r="X270" s="297">
        <f t="shared" si="74"/>
        <v>3.0590000000000002</v>
      </c>
      <c r="Y270" s="147">
        <f t="shared" si="69"/>
        <v>5.1069968152866245</v>
      </c>
      <c r="Z270" s="344"/>
      <c r="AA270" s="340">
        <f t="shared" si="57"/>
        <v>4.3574999999999999</v>
      </c>
      <c r="AB270" s="147">
        <f t="shared" si="70"/>
        <v>6.2300493630573257</v>
      </c>
      <c r="AC270" s="344"/>
      <c r="AD270" s="297">
        <f t="shared" si="75"/>
        <v>5.6559999999999997</v>
      </c>
      <c r="AE270" s="147">
        <f t="shared" si="71"/>
        <v>7.3531019108280251</v>
      </c>
      <c r="AG270" s="296">
        <v>40539</v>
      </c>
      <c r="AH270" s="297"/>
      <c r="AI270" s="297"/>
      <c r="AJ270" s="298"/>
      <c r="AK270" s="297">
        <f>'Debt M &amp; YTM'!F261</f>
        <v>8.4499999999999993</v>
      </c>
      <c r="AL270" s="297">
        <f>'Debt M &amp; YTM'!G261</f>
        <v>4.82</v>
      </c>
      <c r="AM270" s="298"/>
      <c r="AN270" s="297">
        <f>'Debt M &amp; YTM'!I261</f>
        <v>13.95</v>
      </c>
      <c r="AO270" s="297">
        <f>'Debt M &amp; YTM'!J261</f>
        <v>5.48</v>
      </c>
      <c r="AP270" s="299"/>
      <c r="AQ270" s="297"/>
      <c r="AR270" s="297">
        <f>'Debt M &amp; YTM'!M261</f>
        <v>7.6509999999999998</v>
      </c>
      <c r="AS270" s="298"/>
      <c r="AT270" s="300"/>
      <c r="AU270" s="297">
        <f>'Debt M &amp; YTM'!N261</f>
        <v>8.5679999999999996</v>
      </c>
      <c r="AV270" s="298"/>
    </row>
    <row r="271" spans="1:48">
      <c r="A271" s="4">
        <v>41978</v>
      </c>
      <c r="B271" s="4">
        <f>'Bloom Yields live'!F268</f>
        <v>41978</v>
      </c>
      <c r="C271" s="147">
        <f>'Bloom Yields live'!G268</f>
        <v>0.78</v>
      </c>
      <c r="D271" s="147">
        <f t="shared" si="62"/>
        <v>1.5008280254777069</v>
      </c>
      <c r="E271" s="106"/>
      <c r="F271" s="147">
        <f>'Bloom Yields live'!AR268</f>
        <v>1.3147</v>
      </c>
      <c r="G271" s="147">
        <f t="shared" si="63"/>
        <v>2.4959509554140116</v>
      </c>
      <c r="H271" s="110"/>
      <c r="I271" s="340">
        <f t="shared" ref="I271:I334" si="76">AVERAGE(F271,L271)</f>
        <v>1.55735</v>
      </c>
      <c r="J271" s="147">
        <f t="shared" si="64"/>
        <v>2.8206665605095536</v>
      </c>
      <c r="K271" s="344"/>
      <c r="L271" s="297">
        <f t="shared" si="72"/>
        <v>1.8</v>
      </c>
      <c r="M271" s="147">
        <f t="shared" si="65"/>
        <v>3.1453821656050955</v>
      </c>
      <c r="N271" s="344"/>
      <c r="O271" s="340">
        <f t="shared" ref="O271:O334" si="77">AVERAGE(L271,R271)</f>
        <v>2.2149999999999999</v>
      </c>
      <c r="P271" s="340">
        <f t="shared" si="66"/>
        <v>3.6453980891719744</v>
      </c>
      <c r="Q271" s="344"/>
      <c r="R271" s="147">
        <f t="shared" si="73"/>
        <v>2.63</v>
      </c>
      <c r="S271" s="147">
        <f t="shared" si="67"/>
        <v>4.1454140127388515</v>
      </c>
      <c r="T271" s="344"/>
      <c r="U271" s="340">
        <f t="shared" ref="U271:U334" si="78">AVERAGE(R271,X271)</f>
        <v>2.82</v>
      </c>
      <c r="V271" s="340">
        <f t="shared" si="68"/>
        <v>4.6036512738853501</v>
      </c>
      <c r="W271" s="344"/>
      <c r="X271" s="297">
        <f t="shared" si="74"/>
        <v>3.01</v>
      </c>
      <c r="Y271" s="147">
        <f t="shared" si="69"/>
        <v>5.0618885350318461</v>
      </c>
      <c r="Z271" s="344"/>
      <c r="AA271" s="340">
        <f t="shared" ref="AA271:AA334" si="79">AVERAGE(X271,AD271)</f>
        <v>4.3104999999999993</v>
      </c>
      <c r="AB271" s="147">
        <f t="shared" si="70"/>
        <v>6.1853869426751604</v>
      </c>
      <c r="AC271" s="344"/>
      <c r="AD271" s="297">
        <f t="shared" si="75"/>
        <v>5.6109999999999998</v>
      </c>
      <c r="AE271" s="147">
        <f t="shared" si="71"/>
        <v>7.3088853503184721</v>
      </c>
      <c r="AG271" s="296">
        <v>40540</v>
      </c>
      <c r="AH271" s="297"/>
      <c r="AI271" s="297"/>
      <c r="AJ271" s="298"/>
      <c r="AK271" s="297">
        <f>'Debt M &amp; YTM'!F262</f>
        <v>8.4499999999999993</v>
      </c>
      <c r="AL271" s="297">
        <f>'Debt M &amp; YTM'!G262</f>
        <v>4.7699999999999996</v>
      </c>
      <c r="AM271" s="298"/>
      <c r="AN271" s="297">
        <f>'Debt M &amp; YTM'!I262</f>
        <v>13.95</v>
      </c>
      <c r="AO271" s="297">
        <f>'Debt M &amp; YTM'!J262</f>
        <v>5.44</v>
      </c>
      <c r="AP271" s="299"/>
      <c r="AQ271" s="297"/>
      <c r="AR271" s="297">
        <f>'Debt M &amp; YTM'!M262</f>
        <v>7.65</v>
      </c>
      <c r="AS271" s="298"/>
      <c r="AT271" s="300"/>
      <c r="AU271" s="297">
        <f>'Debt M &amp; YTM'!N262</f>
        <v>8.5670000000000002</v>
      </c>
      <c r="AV271" s="298"/>
    </row>
    <row r="272" spans="1:48">
      <c r="A272" s="4">
        <v>41985</v>
      </c>
      <c r="B272" s="4">
        <f>'Bloom Yields live'!F269</f>
        <v>41985</v>
      </c>
      <c r="C272" s="147">
        <f>'Bloom Yields live'!G269</f>
        <v>0.623</v>
      </c>
      <c r="D272" s="147">
        <f t="shared" si="62"/>
        <v>1.4911273885350316</v>
      </c>
      <c r="E272" s="106"/>
      <c r="F272" s="147">
        <f>'Bloom Yields live'!AR269</f>
        <v>1.1788000000000001</v>
      </c>
      <c r="G272" s="147">
        <f t="shared" si="63"/>
        <v>2.4796012738853488</v>
      </c>
      <c r="H272" s="110"/>
      <c r="I272" s="340">
        <f t="shared" si="76"/>
        <v>1.4544000000000001</v>
      </c>
      <c r="J272" s="147">
        <f t="shared" si="64"/>
        <v>2.8007401273885346</v>
      </c>
      <c r="K272" s="344"/>
      <c r="L272" s="297">
        <f t="shared" si="72"/>
        <v>1.73</v>
      </c>
      <c r="M272" s="147">
        <f t="shared" si="65"/>
        <v>3.1218789808917196</v>
      </c>
      <c r="N272" s="344"/>
      <c r="O272" s="340">
        <f t="shared" si="77"/>
        <v>2.1550000000000002</v>
      </c>
      <c r="P272" s="340">
        <f t="shared" si="66"/>
        <v>3.6212261146496818</v>
      </c>
      <c r="Q272" s="344"/>
      <c r="R272" s="147">
        <f t="shared" si="73"/>
        <v>2.58</v>
      </c>
      <c r="S272" s="147">
        <f t="shared" si="67"/>
        <v>4.1205732484076423</v>
      </c>
      <c r="T272" s="344"/>
      <c r="U272" s="340">
        <f t="shared" si="78"/>
        <v>2.835</v>
      </c>
      <c r="V272" s="340">
        <f t="shared" si="68"/>
        <v>4.5699251592356678</v>
      </c>
      <c r="W272" s="344"/>
      <c r="X272" s="297">
        <f t="shared" si="74"/>
        <v>3.09</v>
      </c>
      <c r="Y272" s="147">
        <f t="shared" si="69"/>
        <v>5.0192770700636951</v>
      </c>
      <c r="Z272" s="344"/>
      <c r="AA272" s="340">
        <f t="shared" si="79"/>
        <v>4.5024999999999995</v>
      </c>
      <c r="AB272" s="147">
        <f t="shared" si="70"/>
        <v>6.1436735668789817</v>
      </c>
      <c r="AC272" s="344"/>
      <c r="AD272" s="297">
        <f t="shared" si="75"/>
        <v>5.915</v>
      </c>
      <c r="AE272" s="147">
        <f t="shared" si="71"/>
        <v>7.2680700636942674</v>
      </c>
      <c r="AG272" s="296">
        <v>40541</v>
      </c>
      <c r="AH272" s="297"/>
      <c r="AI272" s="297"/>
      <c r="AJ272" s="298"/>
      <c r="AK272" s="297">
        <f>'Debt M &amp; YTM'!F263</f>
        <v>8.44</v>
      </c>
      <c r="AL272" s="297">
        <f>'Debt M &amp; YTM'!G263</f>
        <v>4.8099999999999996</v>
      </c>
      <c r="AM272" s="298"/>
      <c r="AN272" s="297">
        <f>'Debt M &amp; YTM'!I263</f>
        <v>13.95</v>
      </c>
      <c r="AO272" s="297">
        <f>'Debt M &amp; YTM'!J263</f>
        <v>5.48</v>
      </c>
      <c r="AP272" s="299"/>
      <c r="AQ272" s="297"/>
      <c r="AR272" s="297">
        <f>'Debt M &amp; YTM'!M263</f>
        <v>7.6580000000000004</v>
      </c>
      <c r="AS272" s="298"/>
      <c r="AT272" s="300"/>
      <c r="AU272" s="297">
        <f>'Debt M &amp; YTM'!N263</f>
        <v>8.5630000000000006</v>
      </c>
      <c r="AV272" s="298"/>
    </row>
    <row r="273" spans="1:48">
      <c r="A273" s="4">
        <v>41992</v>
      </c>
      <c r="B273" s="4">
        <f>'Bloom Yields live'!F270</f>
        <v>41992</v>
      </c>
      <c r="C273" s="147">
        <f>'Bloom Yields live'!G270</f>
        <v>0.59199999999999997</v>
      </c>
      <c r="D273" s="147">
        <f t="shared" si="62"/>
        <v>1.4831210191082802</v>
      </c>
      <c r="E273" s="106"/>
      <c r="F273" s="147">
        <f>'Bloom Yields live'!AR270</f>
        <v>1.1538999999999999</v>
      </c>
      <c r="G273" s="147">
        <f t="shared" si="63"/>
        <v>2.4646993630573237</v>
      </c>
      <c r="H273" s="110"/>
      <c r="I273" s="340">
        <f t="shared" si="76"/>
        <v>1.4319500000000001</v>
      </c>
      <c r="J273" s="147">
        <f t="shared" si="64"/>
        <v>2.7819834394904452</v>
      </c>
      <c r="K273" s="344"/>
      <c r="L273" s="297">
        <f t="shared" si="72"/>
        <v>1.71</v>
      </c>
      <c r="M273" s="147">
        <f t="shared" si="65"/>
        <v>3.0992675159235663</v>
      </c>
      <c r="N273" s="344"/>
      <c r="O273" s="340">
        <f t="shared" si="77"/>
        <v>2.1349999999999998</v>
      </c>
      <c r="P273" s="340">
        <f t="shared" si="66"/>
        <v>3.5979777070063692</v>
      </c>
      <c r="Q273" s="344"/>
      <c r="R273" s="147">
        <f t="shared" si="73"/>
        <v>2.56</v>
      </c>
      <c r="S273" s="147">
        <f t="shared" si="67"/>
        <v>4.0966878980891694</v>
      </c>
      <c r="T273" s="344"/>
      <c r="U273" s="340">
        <f t="shared" si="78"/>
        <v>2.8520000000000003</v>
      </c>
      <c r="V273" s="340">
        <f t="shared" si="68"/>
        <v>4.536536624203821</v>
      </c>
      <c r="W273" s="344"/>
      <c r="X273" s="297">
        <f t="shared" si="74"/>
        <v>3.1440000000000001</v>
      </c>
      <c r="Y273" s="147">
        <f t="shared" si="69"/>
        <v>4.9763853503184707</v>
      </c>
      <c r="Z273" s="344"/>
      <c r="AA273" s="340">
        <f t="shared" si="79"/>
        <v>4.5854999999999997</v>
      </c>
      <c r="AB273" s="147">
        <f t="shared" si="70"/>
        <v>6.1015175159235673</v>
      </c>
      <c r="AC273" s="344"/>
      <c r="AD273" s="297">
        <f t="shared" si="75"/>
        <v>6.0270000000000001</v>
      </c>
      <c r="AE273" s="147">
        <f t="shared" si="71"/>
        <v>7.2266496815286612</v>
      </c>
      <c r="AG273" s="296">
        <v>40542</v>
      </c>
      <c r="AH273" s="297"/>
      <c r="AI273" s="297"/>
      <c r="AJ273" s="298"/>
      <c r="AK273" s="297">
        <f>'Debt M &amp; YTM'!F264</f>
        <v>8.44</v>
      </c>
      <c r="AL273" s="297">
        <f>'Debt M &amp; YTM'!G264</f>
        <v>4.76</v>
      </c>
      <c r="AM273" s="298"/>
      <c r="AN273" s="297">
        <f>'Debt M &amp; YTM'!I264</f>
        <v>13.94</v>
      </c>
      <c r="AO273" s="297">
        <f>'Debt M &amp; YTM'!J264</f>
        <v>5.43</v>
      </c>
      <c r="AP273" s="299"/>
      <c r="AQ273" s="297"/>
      <c r="AR273" s="297">
        <f>'Debt M &amp; YTM'!M264</f>
        <v>7.6319999999999997</v>
      </c>
      <c r="AS273" s="298"/>
      <c r="AT273" s="300"/>
      <c r="AU273" s="297">
        <f>'Debt M &amp; YTM'!N264</f>
        <v>8.5570000000000004</v>
      </c>
      <c r="AV273" s="298"/>
    </row>
    <row r="274" spans="1:48">
      <c r="A274" s="4">
        <v>41999</v>
      </c>
      <c r="B274" s="4">
        <f>'Bloom Yields live'!F271</f>
        <v>41999</v>
      </c>
      <c r="C274" s="147">
        <f>'Bloom Yields live'!G271</f>
        <v>0.58699999999999997</v>
      </c>
      <c r="D274" s="147">
        <f t="shared" si="62"/>
        <v>1.4743949044585984</v>
      </c>
      <c r="E274" s="106"/>
      <c r="F274" s="147">
        <f>'Bloom Yields live'!AR271</f>
        <v>1.1475</v>
      </c>
      <c r="G274" s="147">
        <f t="shared" si="63"/>
        <v>2.4492726114649668</v>
      </c>
      <c r="H274" s="110"/>
      <c r="I274" s="340">
        <f t="shared" si="76"/>
        <v>1.4112499999999999</v>
      </c>
      <c r="J274" s="147">
        <f t="shared" si="64"/>
        <v>2.7625662420382162</v>
      </c>
      <c r="K274" s="342"/>
      <c r="L274" s="341">
        <f>AVERAGE(L275,L273)</f>
        <v>1.6749999999999998</v>
      </c>
      <c r="M274" s="147">
        <f t="shared" si="65"/>
        <v>3.0758598726114643</v>
      </c>
      <c r="N274" s="342"/>
      <c r="O274" s="340">
        <f t="shared" si="77"/>
        <v>2.0949999999999998</v>
      </c>
      <c r="P274" s="340">
        <f t="shared" si="66"/>
        <v>3.5737420382165599</v>
      </c>
      <c r="Q274" s="342"/>
      <c r="R274" s="341">
        <f>AVERAGE(R275,R273)</f>
        <v>2.5150000000000001</v>
      </c>
      <c r="S274" s="147">
        <f t="shared" si="67"/>
        <v>4.0716242038216528</v>
      </c>
      <c r="T274" s="342"/>
      <c r="U274" s="341">
        <f>AVERAGE(U275,U273)</f>
        <v>2.8347500000000001</v>
      </c>
      <c r="V274" s="340">
        <f t="shared" si="68"/>
        <v>4.5028312101910828</v>
      </c>
      <c r="W274" s="342"/>
      <c r="X274" s="341">
        <f>AVERAGE(X275,X273)</f>
        <v>3.1545000000000001</v>
      </c>
      <c r="Y274" s="147">
        <f t="shared" si="69"/>
        <v>4.9340382165605092</v>
      </c>
      <c r="Z274" s="342"/>
      <c r="AA274" s="340">
        <f t="shared" si="79"/>
        <v>4.5842499999999999</v>
      </c>
      <c r="AB274" s="147">
        <f t="shared" si="70"/>
        <v>6.0598980891719743</v>
      </c>
      <c r="AC274" s="342"/>
      <c r="AD274" s="341">
        <f>AVERAGE(AD275,AD273)</f>
        <v>6.0140000000000002</v>
      </c>
      <c r="AE274" s="147">
        <f t="shared" si="71"/>
        <v>7.1857579617834393</v>
      </c>
      <c r="AG274" s="296">
        <v>40543</v>
      </c>
      <c r="AH274" s="297"/>
      <c r="AI274" s="297"/>
      <c r="AJ274" s="298"/>
      <c r="AK274" s="297">
        <f>'Debt M &amp; YTM'!F265</f>
        <v>8.44</v>
      </c>
      <c r="AL274" s="297">
        <f>'Debt M &amp; YTM'!G265</f>
        <v>4.75</v>
      </c>
      <c r="AM274" s="298"/>
      <c r="AN274" s="297">
        <f>'Debt M &amp; YTM'!I265</f>
        <v>13.94</v>
      </c>
      <c r="AO274" s="297">
        <f>'Debt M &amp; YTM'!J265</f>
        <v>5.42</v>
      </c>
      <c r="AP274" s="299"/>
      <c r="AQ274" s="297"/>
      <c r="AR274" s="297">
        <f>'Debt M &amp; YTM'!M265</f>
        <v>6.9349999999999996</v>
      </c>
      <c r="AS274" s="298"/>
      <c r="AT274" s="300"/>
      <c r="AU274" s="297">
        <f>'Debt M &amp; YTM'!N265</f>
        <v>8.9090000000000007</v>
      </c>
      <c r="AV274" s="298"/>
    </row>
    <row r="275" spans="1:48">
      <c r="A275" s="4">
        <v>42006</v>
      </c>
      <c r="B275" s="4">
        <f>'Bloom Yields live'!F272</f>
        <v>42006</v>
      </c>
      <c r="C275" s="147">
        <f>'Bloom Yields live'!G272</f>
        <v>0.497</v>
      </c>
      <c r="D275" s="147">
        <f t="shared" si="62"/>
        <v>1.4659363057324839</v>
      </c>
      <c r="E275" s="106"/>
      <c r="F275" s="147">
        <f>'Bloom Yields live'!AR272</f>
        <v>1.0567</v>
      </c>
      <c r="G275" s="147">
        <f t="shared" si="63"/>
        <v>2.4339152866242029</v>
      </c>
      <c r="H275" s="110"/>
      <c r="I275" s="340">
        <f t="shared" si="76"/>
        <v>1.3483499999999999</v>
      </c>
      <c r="J275" s="147">
        <f t="shared" si="64"/>
        <v>2.7434863057324828</v>
      </c>
      <c r="K275" s="344"/>
      <c r="L275" s="297">
        <f t="shared" ref="L275:L287" si="80">VLOOKUP($A275,$AG$14:$AU$2324,L$2,FALSE)</f>
        <v>1.64</v>
      </c>
      <c r="M275" s="147">
        <f t="shared" si="65"/>
        <v>3.053057324840764</v>
      </c>
      <c r="N275" s="344"/>
      <c r="O275" s="340">
        <f t="shared" si="77"/>
        <v>2.0550000000000002</v>
      </c>
      <c r="P275" s="340">
        <f t="shared" si="66"/>
        <v>3.5500796178343941</v>
      </c>
      <c r="Q275" s="344"/>
      <c r="R275" s="147">
        <f t="shared" ref="R275:R287" si="81">VLOOKUP($A275,$AG$14:$AU$2324,R$2,FALSE)</f>
        <v>2.4700000000000002</v>
      </c>
      <c r="S275" s="147">
        <f t="shared" si="67"/>
        <v>4.0471019108280224</v>
      </c>
      <c r="T275" s="344"/>
      <c r="U275" s="340">
        <f t="shared" si="78"/>
        <v>2.8174999999999999</v>
      </c>
      <c r="V275" s="340">
        <f t="shared" si="68"/>
        <v>4.4697484076433129</v>
      </c>
      <c r="W275" s="344"/>
      <c r="X275" s="297">
        <f t="shared" ref="X275:X287" si="82">VLOOKUP($A275,$AG$14:$AU$2324,X$2,FALSE)</f>
        <v>3.165</v>
      </c>
      <c r="Y275" s="147">
        <f t="shared" si="69"/>
        <v>4.892394904458599</v>
      </c>
      <c r="Z275" s="344"/>
      <c r="AA275" s="340">
        <f t="shared" si="79"/>
        <v>4.5830000000000002</v>
      </c>
      <c r="AB275" s="147">
        <f t="shared" si="70"/>
        <v>6.0187993630573251</v>
      </c>
      <c r="AC275" s="344"/>
      <c r="AD275" s="297">
        <f t="shared" ref="AD275:AD287" si="83">VLOOKUP($A275,$AG$14:$AU$2324,AD$2,FALSE)</f>
        <v>6.0010000000000003</v>
      </c>
      <c r="AE275" s="147">
        <f t="shared" si="71"/>
        <v>7.1452038216560494</v>
      </c>
      <c r="AG275" s="296">
        <v>40546</v>
      </c>
      <c r="AH275" s="297"/>
      <c r="AI275" s="297"/>
      <c r="AJ275" s="298"/>
      <c r="AK275" s="297">
        <f>'Debt M &amp; YTM'!F266</f>
        <v>8.41</v>
      </c>
      <c r="AL275" s="297">
        <f>'Debt M &amp; YTM'!G266</f>
        <v>4.74</v>
      </c>
      <c r="AM275" s="298"/>
      <c r="AN275" s="297">
        <f>'Debt M &amp; YTM'!I266</f>
        <v>13.93</v>
      </c>
      <c r="AO275" s="297">
        <f>'Debt M &amp; YTM'!J266</f>
        <v>5.41</v>
      </c>
      <c r="AP275" s="299"/>
      <c r="AQ275" s="297"/>
      <c r="AR275" s="297">
        <f>'Debt M &amp; YTM'!M266</f>
        <v>6.9160000000000004</v>
      </c>
      <c r="AS275" s="298"/>
      <c r="AT275" s="300"/>
      <c r="AU275" s="297">
        <f>'Debt M &amp; YTM'!N266</f>
        <v>8.9039999999999999</v>
      </c>
      <c r="AV275" s="298"/>
    </row>
    <row r="276" spans="1:48">
      <c r="A276" s="4">
        <v>42013</v>
      </c>
      <c r="B276" s="4">
        <f>'Bloom Yields live'!F273</f>
        <v>42013</v>
      </c>
      <c r="C276" s="147">
        <f>'Bloom Yields live'!G273</f>
        <v>0.49099999999999999</v>
      </c>
      <c r="D276" s="147">
        <f t="shared" si="62"/>
        <v>1.4572738853503184</v>
      </c>
      <c r="E276" s="106"/>
      <c r="F276" s="147">
        <f>'Bloom Yields live'!AR273</f>
        <v>1.0407</v>
      </c>
      <c r="G276" s="147">
        <f t="shared" si="63"/>
        <v>2.4184471337579607</v>
      </c>
      <c r="H276" s="110"/>
      <c r="I276" s="340">
        <f t="shared" si="76"/>
        <v>1.3303500000000001</v>
      </c>
      <c r="J276" s="147">
        <f t="shared" si="64"/>
        <v>2.7251152866242028</v>
      </c>
      <c r="K276" s="344"/>
      <c r="L276" s="297">
        <f t="shared" si="80"/>
        <v>1.62</v>
      </c>
      <c r="M276" s="147">
        <f t="shared" si="65"/>
        <v>3.0317834394904453</v>
      </c>
      <c r="N276" s="344"/>
      <c r="O276" s="340">
        <f t="shared" si="77"/>
        <v>2.0300000000000002</v>
      </c>
      <c r="P276" s="340">
        <f t="shared" si="66"/>
        <v>3.5269585987261136</v>
      </c>
      <c r="Q276" s="344"/>
      <c r="R276" s="147">
        <f t="shared" si="81"/>
        <v>2.44</v>
      </c>
      <c r="S276" s="147">
        <f t="shared" si="67"/>
        <v>4.0221337579617806</v>
      </c>
      <c r="T276" s="344"/>
      <c r="U276" s="340">
        <f t="shared" si="78"/>
        <v>2.7915000000000001</v>
      </c>
      <c r="V276" s="340">
        <f t="shared" si="68"/>
        <v>4.4358121019108294</v>
      </c>
      <c r="W276" s="344"/>
      <c r="X276" s="297">
        <f t="shared" si="82"/>
        <v>3.1429999999999998</v>
      </c>
      <c r="Y276" s="147">
        <f t="shared" si="69"/>
        <v>4.8494904458598738</v>
      </c>
      <c r="Z276" s="344"/>
      <c r="AA276" s="340">
        <f t="shared" si="79"/>
        <v>4.55</v>
      </c>
      <c r="AB276" s="147">
        <f t="shared" si="70"/>
        <v>5.9752515923566882</v>
      </c>
      <c r="AC276" s="344"/>
      <c r="AD276" s="297">
        <f t="shared" si="83"/>
        <v>5.9569999999999999</v>
      </c>
      <c r="AE276" s="147">
        <f t="shared" si="71"/>
        <v>7.1010127388535045</v>
      </c>
      <c r="AG276" s="296">
        <v>40547</v>
      </c>
      <c r="AH276" s="297"/>
      <c r="AI276" s="297"/>
      <c r="AJ276" s="298"/>
      <c r="AK276" s="297">
        <f>'Debt M &amp; YTM'!F267</f>
        <v>8.41</v>
      </c>
      <c r="AL276" s="297">
        <f>'Debt M &amp; YTM'!G267</f>
        <v>4.6900000000000004</v>
      </c>
      <c r="AM276" s="298"/>
      <c r="AN276" s="297">
        <f>'Debt M &amp; YTM'!I267</f>
        <v>13.93</v>
      </c>
      <c r="AO276" s="297">
        <f>'Debt M &amp; YTM'!J267</f>
        <v>5.36</v>
      </c>
      <c r="AP276" s="299"/>
      <c r="AQ276" s="297"/>
      <c r="AR276" s="297">
        <f>'Debt M &amp; YTM'!M267</f>
        <v>6.8120000000000003</v>
      </c>
      <c r="AS276" s="298"/>
      <c r="AT276" s="300"/>
      <c r="AU276" s="297">
        <f>'Debt M &amp; YTM'!N267</f>
        <v>8.6780000000000008</v>
      </c>
      <c r="AV276" s="298"/>
    </row>
    <row r="277" spans="1:48">
      <c r="A277" s="4">
        <v>42020</v>
      </c>
      <c r="B277" s="4">
        <f>'Bloom Yields live'!F274</f>
        <v>42020</v>
      </c>
      <c r="C277" s="147">
        <f>'Bloom Yields live'!G274</f>
        <v>0.45200000000000001</v>
      </c>
      <c r="D277" s="147">
        <f t="shared" si="62"/>
        <v>1.4489299363057326</v>
      </c>
      <c r="E277" s="106"/>
      <c r="F277" s="147">
        <f>'Bloom Yields live'!AR274</f>
        <v>0.97789999999999999</v>
      </c>
      <c r="G277" s="147">
        <f t="shared" si="63"/>
        <v>2.4030082802547756</v>
      </c>
      <c r="H277" s="110"/>
      <c r="I277" s="340">
        <f t="shared" si="76"/>
        <v>1.2639499999999999</v>
      </c>
      <c r="J277" s="147">
        <f t="shared" si="64"/>
        <v>2.7066952229299348</v>
      </c>
      <c r="K277" s="344"/>
      <c r="L277" s="297">
        <f t="shared" si="80"/>
        <v>1.55</v>
      </c>
      <c r="M277" s="147">
        <f t="shared" si="65"/>
        <v>3.0103821656050953</v>
      </c>
      <c r="N277" s="344"/>
      <c r="O277" s="340">
        <f t="shared" si="77"/>
        <v>1.9500000000000002</v>
      </c>
      <c r="P277" s="340">
        <f t="shared" si="66"/>
        <v>3.5036146496815279</v>
      </c>
      <c r="Q277" s="344"/>
      <c r="R277" s="147">
        <f t="shared" si="81"/>
        <v>2.35</v>
      </c>
      <c r="S277" s="147">
        <f t="shared" si="67"/>
        <v>3.9968471337579605</v>
      </c>
      <c r="T277" s="344"/>
      <c r="U277" s="340">
        <f t="shared" si="78"/>
        <v>2.7450000000000001</v>
      </c>
      <c r="V277" s="340">
        <f t="shared" si="68"/>
        <v>4.4027133757961794</v>
      </c>
      <c r="W277" s="344"/>
      <c r="X277" s="297">
        <f t="shared" si="82"/>
        <v>3.14</v>
      </c>
      <c r="Y277" s="147">
        <f t="shared" si="69"/>
        <v>4.808579617834396</v>
      </c>
      <c r="Z277" s="344"/>
      <c r="AA277" s="340">
        <f t="shared" si="79"/>
        <v>4.4850000000000003</v>
      </c>
      <c r="AB277" s="147">
        <f t="shared" si="70"/>
        <v>5.9327070063694265</v>
      </c>
      <c r="AC277" s="344"/>
      <c r="AD277" s="297">
        <f t="shared" si="83"/>
        <v>5.83</v>
      </c>
      <c r="AE277" s="147">
        <f t="shared" si="71"/>
        <v>7.056834394904457</v>
      </c>
      <c r="AG277" s="296">
        <v>40548</v>
      </c>
      <c r="AH277" s="297"/>
      <c r="AI277" s="297"/>
      <c r="AJ277" s="298"/>
      <c r="AK277" s="297">
        <f>'Debt M &amp; YTM'!F268</f>
        <v>8.4</v>
      </c>
      <c r="AL277" s="297">
        <f>'Debt M &amp; YTM'!G268</f>
        <v>4.75</v>
      </c>
      <c r="AM277" s="298"/>
      <c r="AN277" s="297">
        <f>'Debt M &amp; YTM'!I268</f>
        <v>13.93</v>
      </c>
      <c r="AO277" s="297">
        <f>'Debt M &amp; YTM'!J268</f>
        <v>5.42</v>
      </c>
      <c r="AP277" s="299"/>
      <c r="AQ277" s="297"/>
      <c r="AR277" s="297">
        <f>'Debt M &amp; YTM'!M268</f>
        <v>6.7629999999999999</v>
      </c>
      <c r="AS277" s="298"/>
      <c r="AT277" s="300"/>
      <c r="AU277" s="297">
        <f>'Debt M &amp; YTM'!N268</f>
        <v>8.5540000000000003</v>
      </c>
      <c r="AV277" s="298"/>
    </row>
    <row r="278" spans="1:48">
      <c r="A278" s="4">
        <v>42027</v>
      </c>
      <c r="B278" s="4">
        <f>'Bloom Yields live'!F275</f>
        <v>42027</v>
      </c>
      <c r="C278" s="147">
        <f>'Bloom Yields live'!G275</f>
        <v>0.36099999999999999</v>
      </c>
      <c r="D278" s="147">
        <f t="shared" si="62"/>
        <v>1.4389554140127387</v>
      </c>
      <c r="E278" s="106"/>
      <c r="F278" s="147">
        <f>'Bloom Yields live'!AR275</f>
        <v>0.87460000000000004</v>
      </c>
      <c r="G278" s="147">
        <f t="shared" si="63"/>
        <v>2.3859337579617823</v>
      </c>
      <c r="H278" s="110"/>
      <c r="I278" s="340">
        <f t="shared" si="76"/>
        <v>1.1673</v>
      </c>
      <c r="J278" s="147">
        <f t="shared" si="64"/>
        <v>2.6870433121019102</v>
      </c>
      <c r="K278" s="344"/>
      <c r="L278" s="297">
        <f t="shared" si="80"/>
        <v>1.46</v>
      </c>
      <c r="M278" s="147">
        <f t="shared" si="65"/>
        <v>2.988152866242038</v>
      </c>
      <c r="N278" s="344"/>
      <c r="O278" s="340">
        <f t="shared" si="77"/>
        <v>1.835</v>
      </c>
      <c r="P278" s="340">
        <f t="shared" si="66"/>
        <v>3.4793789808917195</v>
      </c>
      <c r="Q278" s="344"/>
      <c r="R278" s="147">
        <f t="shared" si="81"/>
        <v>2.21</v>
      </c>
      <c r="S278" s="147">
        <f t="shared" si="67"/>
        <v>3.9706050955413996</v>
      </c>
      <c r="T278" s="344"/>
      <c r="U278" s="340">
        <f t="shared" si="78"/>
        <v>2.577</v>
      </c>
      <c r="V278" s="340">
        <f t="shared" si="68"/>
        <v>4.3700987261146516</v>
      </c>
      <c r="W278" s="344"/>
      <c r="X278" s="297">
        <f t="shared" si="82"/>
        <v>2.944</v>
      </c>
      <c r="Y278" s="147">
        <f t="shared" si="69"/>
        <v>4.769592356687899</v>
      </c>
      <c r="Z278" s="344"/>
      <c r="AA278" s="340">
        <f t="shared" si="79"/>
        <v>4.2539999999999996</v>
      </c>
      <c r="AB278" s="147">
        <f t="shared" si="70"/>
        <v>5.8922834394904458</v>
      </c>
      <c r="AC278" s="344"/>
      <c r="AD278" s="297">
        <f t="shared" si="83"/>
        <v>5.5640000000000001</v>
      </c>
      <c r="AE278" s="147">
        <f t="shared" si="71"/>
        <v>7.0149745222929916</v>
      </c>
      <c r="AG278" s="296">
        <v>40549</v>
      </c>
      <c r="AH278" s="297"/>
      <c r="AI278" s="297"/>
      <c r="AJ278" s="298"/>
      <c r="AK278" s="297">
        <f>'Debt M &amp; YTM'!F269</f>
        <v>8.4</v>
      </c>
      <c r="AL278" s="297">
        <f>'Debt M &amp; YTM'!G269</f>
        <v>4.7300000000000004</v>
      </c>
      <c r="AM278" s="298"/>
      <c r="AN278" s="297">
        <f>'Debt M &amp; YTM'!I269</f>
        <v>13.92</v>
      </c>
      <c r="AO278" s="297">
        <f>'Debt M &amp; YTM'!J269</f>
        <v>5.41</v>
      </c>
      <c r="AP278" s="299"/>
      <c r="AQ278" s="297"/>
      <c r="AR278" s="297">
        <f>'Debt M &amp; YTM'!M269</f>
        <v>6.7640000000000002</v>
      </c>
      <c r="AS278" s="298"/>
      <c r="AT278" s="300"/>
      <c r="AU278" s="297">
        <f>'Debt M &amp; YTM'!N269</f>
        <v>8.4749999999999996</v>
      </c>
      <c r="AV278" s="298"/>
    </row>
    <row r="279" spans="1:48">
      <c r="A279" s="4">
        <v>42034</v>
      </c>
      <c r="B279" s="4">
        <f>'Bloom Yields live'!F276</f>
        <v>42034</v>
      </c>
      <c r="C279" s="147">
        <f>'Bloom Yields live'!G276</f>
        <v>0.30199999999999999</v>
      </c>
      <c r="D279" s="147">
        <f t="shared" si="62"/>
        <v>1.4290573248407643</v>
      </c>
      <c r="E279" s="106"/>
      <c r="F279" s="147">
        <f>'Bloom Yields live'!AR276</f>
        <v>0.86809999999999998</v>
      </c>
      <c r="G279" s="147">
        <f t="shared" si="63"/>
        <v>2.3694732484076422</v>
      </c>
      <c r="H279" s="110"/>
      <c r="I279" s="340">
        <f t="shared" si="76"/>
        <v>1.1590499999999999</v>
      </c>
      <c r="J279" s="147">
        <f t="shared" si="64"/>
        <v>2.6685264331210177</v>
      </c>
      <c r="K279" s="344"/>
      <c r="L279" s="297">
        <f t="shared" si="80"/>
        <v>1.45</v>
      </c>
      <c r="M279" s="147">
        <f t="shared" si="65"/>
        <v>2.9675796178343945</v>
      </c>
      <c r="N279" s="344"/>
      <c r="O279" s="340">
        <f t="shared" si="77"/>
        <v>1.8050000000000002</v>
      </c>
      <c r="P279" s="340">
        <f t="shared" si="66"/>
        <v>3.4566719745222914</v>
      </c>
      <c r="Q279" s="344"/>
      <c r="R279" s="147">
        <f t="shared" si="81"/>
        <v>2.16</v>
      </c>
      <c r="S279" s="147">
        <f t="shared" si="67"/>
        <v>3.9457643312101895</v>
      </c>
      <c r="T279" s="344"/>
      <c r="U279" s="340">
        <f t="shared" si="78"/>
        <v>2.5470000000000002</v>
      </c>
      <c r="V279" s="340">
        <f t="shared" si="68"/>
        <v>4.3402324840764352</v>
      </c>
      <c r="W279" s="344"/>
      <c r="X279" s="297">
        <f t="shared" si="82"/>
        <v>2.9340000000000002</v>
      </c>
      <c r="Y279" s="147">
        <f t="shared" si="69"/>
        <v>4.7347006369426756</v>
      </c>
      <c r="Z279" s="344"/>
      <c r="AA279" s="340">
        <f t="shared" si="79"/>
        <v>4.2614999999999998</v>
      </c>
      <c r="AB279" s="147">
        <f t="shared" si="70"/>
        <v>5.8556496815286625</v>
      </c>
      <c r="AC279" s="344"/>
      <c r="AD279" s="297">
        <f t="shared" si="83"/>
        <v>5.5890000000000004</v>
      </c>
      <c r="AE279" s="147">
        <f t="shared" si="71"/>
        <v>6.9765987261146467</v>
      </c>
      <c r="AG279" s="296">
        <v>40550</v>
      </c>
      <c r="AH279" s="297"/>
      <c r="AI279" s="297"/>
      <c r="AJ279" s="298"/>
      <c r="AK279" s="297">
        <f>'Debt M &amp; YTM'!F270</f>
        <v>8.4</v>
      </c>
      <c r="AL279" s="297">
        <f>'Debt M &amp; YTM'!G270</f>
        <v>4.7</v>
      </c>
      <c r="AM279" s="298"/>
      <c r="AN279" s="297">
        <f>'Debt M &amp; YTM'!I270</f>
        <v>13.92</v>
      </c>
      <c r="AO279" s="297">
        <f>'Debt M &amp; YTM'!J270</f>
        <v>5.39</v>
      </c>
      <c r="AP279" s="299"/>
      <c r="AQ279" s="297"/>
      <c r="AR279" s="297">
        <f>'Debt M &amp; YTM'!M270</f>
        <v>6.782</v>
      </c>
      <c r="AS279" s="298"/>
      <c r="AT279" s="300"/>
      <c r="AU279" s="297">
        <f>'Debt M &amp; YTM'!N270</f>
        <v>8.4719999999999995</v>
      </c>
      <c r="AV279" s="298"/>
    </row>
    <row r="280" spans="1:48">
      <c r="A280" s="4">
        <v>42041</v>
      </c>
      <c r="B280" s="4">
        <f>'Bloom Yields live'!F277</f>
        <v>42041</v>
      </c>
      <c r="C280" s="147">
        <f>'Bloom Yields live'!G277</f>
        <v>0.374</v>
      </c>
      <c r="D280" s="147">
        <f t="shared" si="62"/>
        <v>1.4191401273885349</v>
      </c>
      <c r="E280" s="106"/>
      <c r="F280" s="147">
        <f>'Bloom Yields live'!AR277</f>
        <v>0.91690000000000005</v>
      </c>
      <c r="G280" s="147">
        <f t="shared" si="63"/>
        <v>2.3537885350318462</v>
      </c>
      <c r="H280" s="110"/>
      <c r="I280" s="340">
        <f t="shared" si="76"/>
        <v>1.18845</v>
      </c>
      <c r="J280" s="147">
        <f t="shared" si="64"/>
        <v>2.650907006369426</v>
      </c>
      <c r="K280" s="344"/>
      <c r="L280" s="297">
        <f t="shared" si="80"/>
        <v>1.46</v>
      </c>
      <c r="M280" s="147">
        <f t="shared" si="65"/>
        <v>2.9480254777070063</v>
      </c>
      <c r="N280" s="344"/>
      <c r="O280" s="340">
        <f t="shared" si="77"/>
        <v>1.7250000000000001</v>
      </c>
      <c r="P280" s="340">
        <f t="shared" si="66"/>
        <v>3.4348566878980886</v>
      </c>
      <c r="Q280" s="344"/>
      <c r="R280" s="147">
        <f t="shared" si="81"/>
        <v>1.99</v>
      </c>
      <c r="S280" s="147">
        <f t="shared" si="67"/>
        <v>3.9216878980891714</v>
      </c>
      <c r="T280" s="344"/>
      <c r="U280" s="340">
        <f t="shared" si="78"/>
        <v>2.4775</v>
      </c>
      <c r="V280" s="340">
        <f t="shared" si="68"/>
        <v>4.3117611464968171</v>
      </c>
      <c r="W280" s="344"/>
      <c r="X280" s="297">
        <f t="shared" si="82"/>
        <v>2.9649999999999999</v>
      </c>
      <c r="Y280" s="147">
        <f t="shared" si="69"/>
        <v>4.7018343949044592</v>
      </c>
      <c r="Z280" s="344"/>
      <c r="AA280" s="340">
        <f t="shared" si="79"/>
        <v>4.2140000000000004</v>
      </c>
      <c r="AB280" s="147">
        <f t="shared" si="70"/>
        <v>5.8211305732484071</v>
      </c>
      <c r="AC280" s="344"/>
      <c r="AD280" s="297">
        <f t="shared" si="83"/>
        <v>5.4630000000000001</v>
      </c>
      <c r="AE280" s="147">
        <f t="shared" si="71"/>
        <v>6.9404267515923532</v>
      </c>
      <c r="AG280" s="296">
        <v>40553</v>
      </c>
      <c r="AH280" s="297"/>
      <c r="AI280" s="297"/>
      <c r="AJ280" s="298"/>
      <c r="AK280" s="297">
        <f>'Debt M &amp; YTM'!F271</f>
        <v>8.39</v>
      </c>
      <c r="AL280" s="297">
        <f>'Debt M &amp; YTM'!G271</f>
        <v>4.71</v>
      </c>
      <c r="AM280" s="298"/>
      <c r="AN280" s="297">
        <f>'Debt M &amp; YTM'!I271</f>
        <v>13.91</v>
      </c>
      <c r="AO280" s="297">
        <f>'Debt M &amp; YTM'!J271</f>
        <v>5.39</v>
      </c>
      <c r="AP280" s="299"/>
      <c r="AQ280" s="297"/>
      <c r="AR280" s="297">
        <f>'Debt M &amp; YTM'!M271</f>
        <v>6.9</v>
      </c>
      <c r="AS280" s="298"/>
      <c r="AT280" s="300"/>
      <c r="AU280" s="297">
        <f>'Debt M &amp; YTM'!N271</f>
        <v>8.5229999999999997</v>
      </c>
      <c r="AV280" s="298"/>
    </row>
    <row r="281" spans="1:48">
      <c r="A281" s="4">
        <v>42048</v>
      </c>
      <c r="B281" s="4">
        <f>'Bloom Yields live'!F278</f>
        <v>42048</v>
      </c>
      <c r="C281" s="147">
        <f>'Bloom Yields live'!G278</f>
        <v>0.34100000000000003</v>
      </c>
      <c r="D281" s="147">
        <f t="shared" si="62"/>
        <v>1.4091783439490444</v>
      </c>
      <c r="E281" s="106"/>
      <c r="F281" s="147">
        <f>'Bloom Yields live'!AR278</f>
        <v>0.87660000000000005</v>
      </c>
      <c r="G281" s="147">
        <f t="shared" si="63"/>
        <v>2.3374242038216551</v>
      </c>
      <c r="H281" s="110"/>
      <c r="I281" s="340">
        <f t="shared" si="76"/>
        <v>1.1433</v>
      </c>
      <c r="J281" s="147">
        <f t="shared" si="64"/>
        <v>2.6330433121019099</v>
      </c>
      <c r="K281" s="344"/>
      <c r="L281" s="297">
        <f t="shared" si="80"/>
        <v>1.41</v>
      </c>
      <c r="M281" s="147">
        <f t="shared" si="65"/>
        <v>2.9286624203821652</v>
      </c>
      <c r="N281" s="344"/>
      <c r="O281" s="340">
        <f t="shared" si="77"/>
        <v>1.6749999999999998</v>
      </c>
      <c r="P281" s="340">
        <f t="shared" si="66"/>
        <v>3.4132006369426739</v>
      </c>
      <c r="Q281" s="344"/>
      <c r="R281" s="147">
        <f t="shared" si="81"/>
        <v>1.94</v>
      </c>
      <c r="S281" s="147">
        <f t="shared" si="67"/>
        <v>3.8977388535031845</v>
      </c>
      <c r="T281" s="344"/>
      <c r="U281" s="340">
        <f t="shared" si="78"/>
        <v>2.4224999999999999</v>
      </c>
      <c r="V281" s="340">
        <f t="shared" si="68"/>
        <v>4.2832643312101926</v>
      </c>
      <c r="W281" s="344"/>
      <c r="X281" s="297">
        <f t="shared" si="82"/>
        <v>2.9049999999999998</v>
      </c>
      <c r="Y281" s="147">
        <f t="shared" si="69"/>
        <v>4.6687898089171966</v>
      </c>
      <c r="Z281" s="344"/>
      <c r="AA281" s="340">
        <f t="shared" si="79"/>
        <v>4.1449999999999996</v>
      </c>
      <c r="AB281" s="147">
        <f t="shared" si="70"/>
        <v>5.7861433121019106</v>
      </c>
      <c r="AC281" s="344"/>
      <c r="AD281" s="297">
        <f t="shared" si="83"/>
        <v>5.3849999999999998</v>
      </c>
      <c r="AE281" s="147">
        <f t="shared" si="71"/>
        <v>6.903496815286621</v>
      </c>
      <c r="AG281" s="296">
        <v>40554</v>
      </c>
      <c r="AH281" s="297"/>
      <c r="AI281" s="297"/>
      <c r="AJ281" s="298"/>
      <c r="AK281" s="297">
        <f>'Debt M &amp; YTM'!F272</f>
        <v>8.39</v>
      </c>
      <c r="AL281" s="297">
        <f>'Debt M &amp; YTM'!G272</f>
        <v>4.76</v>
      </c>
      <c r="AM281" s="298"/>
      <c r="AN281" s="297">
        <f>'Debt M &amp; YTM'!I272</f>
        <v>13.91</v>
      </c>
      <c r="AO281" s="297">
        <f>'Debt M &amp; YTM'!J272</f>
        <v>5.44</v>
      </c>
      <c r="AP281" s="299"/>
      <c r="AQ281" s="297"/>
      <c r="AR281" s="297">
        <f>'Debt M &amp; YTM'!M272</f>
        <v>6.9050000000000002</v>
      </c>
      <c r="AS281" s="298"/>
      <c r="AT281" s="300"/>
      <c r="AU281" s="297">
        <f>'Debt M &amp; YTM'!N272</f>
        <v>8.468</v>
      </c>
      <c r="AV281" s="298"/>
    </row>
    <row r="282" spans="1:48">
      <c r="A282" s="4">
        <v>42055</v>
      </c>
      <c r="B282" s="4">
        <f>'Bloom Yields live'!F279</f>
        <v>42055</v>
      </c>
      <c r="C282" s="147">
        <f>'Bloom Yields live'!G279</f>
        <v>0.36499999999999999</v>
      </c>
      <c r="D282" s="147">
        <f t="shared" si="62"/>
        <v>1.3992547770700636</v>
      </c>
      <c r="E282" s="106"/>
      <c r="F282" s="147">
        <f>'Bloom Yields live'!AR279</f>
        <v>0.89390000000000003</v>
      </c>
      <c r="G282" s="147">
        <f t="shared" si="63"/>
        <v>2.3215687898089161</v>
      </c>
      <c r="H282" s="110"/>
      <c r="I282" s="340">
        <f t="shared" si="76"/>
        <v>1.1469499999999999</v>
      </c>
      <c r="J282" s="147">
        <f t="shared" si="64"/>
        <v>2.6154977707006362</v>
      </c>
      <c r="K282" s="344"/>
      <c r="L282" s="297">
        <f t="shared" si="80"/>
        <v>1.4</v>
      </c>
      <c r="M282" s="147">
        <f t="shared" si="65"/>
        <v>2.9094267515923566</v>
      </c>
      <c r="N282" s="344"/>
      <c r="O282" s="340">
        <f t="shared" si="77"/>
        <v>1.6749999999999998</v>
      </c>
      <c r="P282" s="340">
        <f t="shared" si="66"/>
        <v>3.3917356687898073</v>
      </c>
      <c r="Q282" s="344"/>
      <c r="R282" s="147">
        <f t="shared" si="81"/>
        <v>1.95</v>
      </c>
      <c r="S282" s="147">
        <f t="shared" si="67"/>
        <v>3.8740445859872614</v>
      </c>
      <c r="T282" s="344"/>
      <c r="U282" s="340">
        <f t="shared" si="78"/>
        <v>2.39</v>
      </c>
      <c r="V282" s="340">
        <f t="shared" si="68"/>
        <v>4.2546273885350336</v>
      </c>
      <c r="W282" s="344"/>
      <c r="X282" s="297">
        <f t="shared" si="82"/>
        <v>2.83</v>
      </c>
      <c r="Y282" s="147">
        <f t="shared" si="69"/>
        <v>4.6352101910828027</v>
      </c>
      <c r="Z282" s="344"/>
      <c r="AA282" s="340">
        <f t="shared" si="79"/>
        <v>3.9794999999999998</v>
      </c>
      <c r="AB282" s="147">
        <f t="shared" si="70"/>
        <v>5.7498375796178331</v>
      </c>
      <c r="AC282" s="344"/>
      <c r="AD282" s="297">
        <f t="shared" si="83"/>
        <v>5.1289999999999996</v>
      </c>
      <c r="AE282" s="147">
        <f t="shared" si="71"/>
        <v>6.8644649681528618</v>
      </c>
      <c r="AG282" s="296">
        <v>40555</v>
      </c>
      <c r="AH282" s="297"/>
      <c r="AI282" s="297"/>
      <c r="AJ282" s="298"/>
      <c r="AK282" s="297">
        <f>'Debt M &amp; YTM'!F273</f>
        <v>8.3800000000000008</v>
      </c>
      <c r="AL282" s="297">
        <f>'Debt M &amp; YTM'!G273</f>
        <v>4.8499999999999996</v>
      </c>
      <c r="AM282" s="298"/>
      <c r="AN282" s="297">
        <f>'Debt M &amp; YTM'!I273</f>
        <v>13.91</v>
      </c>
      <c r="AO282" s="297">
        <f>'Debt M &amp; YTM'!J273</f>
        <v>5.53</v>
      </c>
      <c r="AP282" s="299"/>
      <c r="AQ282" s="297"/>
      <c r="AR282" s="297">
        <f>'Debt M &amp; YTM'!M273</f>
        <v>6.9089999999999998</v>
      </c>
      <c r="AS282" s="298"/>
      <c r="AT282" s="300"/>
      <c r="AU282" s="297">
        <f>'Debt M &amp; YTM'!N273</f>
        <v>8.3930000000000007</v>
      </c>
      <c r="AV282" s="298"/>
    </row>
    <row r="283" spans="1:48">
      <c r="A283" s="4">
        <v>42062</v>
      </c>
      <c r="B283" s="4">
        <f>'Bloom Yields live'!F280</f>
        <v>42062</v>
      </c>
      <c r="C283" s="147">
        <f>'Bloom Yields live'!G280</f>
        <v>0.32700000000000001</v>
      </c>
      <c r="D283" s="147">
        <f t="shared" si="62"/>
        <v>1.3893503184713374</v>
      </c>
      <c r="E283" s="106"/>
      <c r="F283" s="147">
        <f>'Bloom Yields live'!AR280</f>
        <v>0.84199999999999997</v>
      </c>
      <c r="G283" s="147">
        <f t="shared" si="63"/>
        <v>2.3058662420382152</v>
      </c>
      <c r="H283" s="110"/>
      <c r="I283" s="340">
        <f t="shared" si="76"/>
        <v>1.0960000000000001</v>
      </c>
      <c r="J283" s="147">
        <f t="shared" si="64"/>
        <v>2.598410828025477</v>
      </c>
      <c r="K283" s="344"/>
      <c r="L283" s="297">
        <f t="shared" si="80"/>
        <v>1.35</v>
      </c>
      <c r="M283" s="147">
        <f t="shared" si="65"/>
        <v>2.8909554140127391</v>
      </c>
      <c r="N283" s="344"/>
      <c r="O283" s="340">
        <f t="shared" si="77"/>
        <v>1.625</v>
      </c>
      <c r="P283" s="340">
        <f t="shared" si="66"/>
        <v>3.3710031847133739</v>
      </c>
      <c r="Q283" s="344"/>
      <c r="R283" s="147">
        <f t="shared" si="81"/>
        <v>1.9</v>
      </c>
      <c r="S283" s="147">
        <f t="shared" si="67"/>
        <v>3.8510509554140127</v>
      </c>
      <c r="T283" s="344"/>
      <c r="U283" s="340">
        <f t="shared" si="78"/>
        <v>2.302</v>
      </c>
      <c r="V283" s="340">
        <f t="shared" si="68"/>
        <v>4.2270031847133769</v>
      </c>
      <c r="W283" s="344"/>
      <c r="X283" s="297">
        <f t="shared" si="82"/>
        <v>2.7040000000000002</v>
      </c>
      <c r="Y283" s="147">
        <f t="shared" si="69"/>
        <v>4.6029554140127393</v>
      </c>
      <c r="Z283" s="344"/>
      <c r="AA283" s="340">
        <f t="shared" si="79"/>
        <v>3.7670000000000003</v>
      </c>
      <c r="AB283" s="147">
        <f t="shared" si="70"/>
        <v>5.7150031847133747</v>
      </c>
      <c r="AC283" s="344"/>
      <c r="AD283" s="297">
        <f t="shared" si="83"/>
        <v>4.83</v>
      </c>
      <c r="AE283" s="147">
        <f t="shared" si="71"/>
        <v>6.82705095541401</v>
      </c>
      <c r="AG283" s="296">
        <v>40556</v>
      </c>
      <c r="AH283" s="297"/>
      <c r="AI283" s="297"/>
      <c r="AJ283" s="298"/>
      <c r="AK283" s="297">
        <f>'Debt M &amp; YTM'!F274</f>
        <v>8.3800000000000008</v>
      </c>
      <c r="AL283" s="297">
        <f>'Debt M &amp; YTM'!G274</f>
        <v>4.87</v>
      </c>
      <c r="AM283" s="298"/>
      <c r="AN283" s="297">
        <f>'Debt M &amp; YTM'!I274</f>
        <v>13.91</v>
      </c>
      <c r="AO283" s="297">
        <f>'Debt M &amp; YTM'!J274</f>
        <v>5.53</v>
      </c>
      <c r="AP283" s="299"/>
      <c r="AQ283" s="297"/>
      <c r="AR283" s="297">
        <f>'Debt M &amp; YTM'!M274</f>
        <v>6.8419999999999996</v>
      </c>
      <c r="AS283" s="298"/>
      <c r="AT283" s="300"/>
      <c r="AU283" s="297">
        <f>'Debt M &amp; YTM'!N274</f>
        <v>8.2409999999999997</v>
      </c>
      <c r="AV283" s="298"/>
    </row>
    <row r="284" spans="1:48">
      <c r="A284" s="4">
        <v>42069</v>
      </c>
      <c r="B284" s="4">
        <f>'Bloom Yields live'!F281</f>
        <v>42069</v>
      </c>
      <c r="C284" s="147">
        <f>'Bloom Yields live'!G281</f>
        <v>0.39300000000000002</v>
      </c>
      <c r="D284" s="147">
        <f t="shared" si="62"/>
        <v>1.3803949044585988</v>
      </c>
      <c r="E284" s="106"/>
      <c r="F284" s="147">
        <f>'Bloom Yields live'!AR281</f>
        <v>0.92659999999999998</v>
      </c>
      <c r="G284" s="147">
        <f t="shared" si="63"/>
        <v>2.2912076433121005</v>
      </c>
      <c r="H284" s="110"/>
      <c r="I284" s="340">
        <f t="shared" si="76"/>
        <v>1.1383000000000001</v>
      </c>
      <c r="J284" s="147">
        <f t="shared" si="64"/>
        <v>2.5824828025477702</v>
      </c>
      <c r="K284" s="344"/>
      <c r="L284" s="297">
        <f t="shared" si="80"/>
        <v>1.35</v>
      </c>
      <c r="M284" s="147">
        <f t="shared" si="65"/>
        <v>2.8737579617834399</v>
      </c>
      <c r="N284" s="344"/>
      <c r="O284" s="340">
        <f t="shared" si="77"/>
        <v>1.625</v>
      </c>
      <c r="P284" s="340">
        <f t="shared" si="66"/>
        <v>3.352085987261145</v>
      </c>
      <c r="Q284" s="344"/>
      <c r="R284" s="147">
        <f t="shared" si="81"/>
        <v>1.9</v>
      </c>
      <c r="S284" s="147">
        <f t="shared" si="67"/>
        <v>3.8304140127388533</v>
      </c>
      <c r="T284" s="344"/>
      <c r="U284" s="340">
        <f t="shared" si="78"/>
        <v>2.3730000000000002</v>
      </c>
      <c r="V284" s="340">
        <f t="shared" si="68"/>
        <v>4.2023312101910841</v>
      </c>
      <c r="W284" s="344"/>
      <c r="X284" s="297">
        <f t="shared" si="82"/>
        <v>2.8460000000000001</v>
      </c>
      <c r="Y284" s="147">
        <f t="shared" si="69"/>
        <v>4.5742484076433128</v>
      </c>
      <c r="Z284" s="344"/>
      <c r="AA284" s="340">
        <f t="shared" si="79"/>
        <v>3.875</v>
      </c>
      <c r="AB284" s="147">
        <f t="shared" si="70"/>
        <v>5.68420382165605</v>
      </c>
      <c r="AC284" s="344"/>
      <c r="AD284" s="297">
        <f t="shared" si="83"/>
        <v>4.9039999999999999</v>
      </c>
      <c r="AE284" s="147">
        <f t="shared" si="71"/>
        <v>6.7941592356687854</v>
      </c>
      <c r="AG284" s="296">
        <v>40557</v>
      </c>
      <c r="AH284" s="297"/>
      <c r="AI284" s="297"/>
      <c r="AJ284" s="298"/>
      <c r="AK284" s="297">
        <f>'Debt M &amp; YTM'!F275</f>
        <v>8.3800000000000008</v>
      </c>
      <c r="AL284" s="297">
        <f>'Debt M &amp; YTM'!G275</f>
        <v>4.8600000000000003</v>
      </c>
      <c r="AM284" s="298"/>
      <c r="AN284" s="297">
        <f>'Debt M &amp; YTM'!I275</f>
        <v>13.9</v>
      </c>
      <c r="AO284" s="297">
        <f>'Debt M &amp; YTM'!J275</f>
        <v>5.5</v>
      </c>
      <c r="AP284" s="299"/>
      <c r="AQ284" s="297"/>
      <c r="AR284" s="297">
        <f>'Debt M &amp; YTM'!M275</f>
        <v>6.81</v>
      </c>
      <c r="AS284" s="298"/>
      <c r="AT284" s="300"/>
      <c r="AU284" s="297">
        <f>'Debt M &amp; YTM'!N275</f>
        <v>8.15</v>
      </c>
      <c r="AV284" s="298"/>
    </row>
    <row r="285" spans="1:48">
      <c r="A285" s="4">
        <v>42076</v>
      </c>
      <c r="B285" s="4">
        <f>'Bloom Yields live'!F282</f>
        <v>42076</v>
      </c>
      <c r="C285" s="147">
        <f>'Bloom Yields live'!G282</f>
        <v>0.25600000000000001</v>
      </c>
      <c r="D285" s="147">
        <f t="shared" si="62"/>
        <v>1.3706050955414013</v>
      </c>
      <c r="E285" s="106"/>
      <c r="F285" s="147">
        <f>'Bloom Yields live'!AR282</f>
        <v>0.92349999999999999</v>
      </c>
      <c r="G285" s="147">
        <f t="shared" si="63"/>
        <v>2.2766280254777058</v>
      </c>
      <c r="H285" s="110"/>
      <c r="I285" s="340">
        <f t="shared" si="76"/>
        <v>1.1267499999999999</v>
      </c>
      <c r="J285" s="147">
        <f t="shared" si="64"/>
        <v>2.5666261146496807</v>
      </c>
      <c r="K285" s="344"/>
      <c r="L285" s="297">
        <f t="shared" si="80"/>
        <v>1.33</v>
      </c>
      <c r="M285" s="147">
        <f t="shared" si="65"/>
        <v>2.8566242038216565</v>
      </c>
      <c r="N285" s="344"/>
      <c r="O285" s="340">
        <f t="shared" si="77"/>
        <v>1.58</v>
      </c>
      <c r="P285" s="340">
        <f t="shared" si="66"/>
        <v>3.333041401273884</v>
      </c>
      <c r="Q285" s="344"/>
      <c r="R285" s="147">
        <f t="shared" si="81"/>
        <v>1.83</v>
      </c>
      <c r="S285" s="147">
        <f t="shared" si="67"/>
        <v>3.8094585987261147</v>
      </c>
      <c r="T285" s="344"/>
      <c r="U285" s="340">
        <f t="shared" si="78"/>
        <v>2.4000000000000004</v>
      </c>
      <c r="V285" s="340">
        <f t="shared" si="68"/>
        <v>4.177585987261148</v>
      </c>
      <c r="W285" s="344"/>
      <c r="X285" s="297">
        <f t="shared" si="82"/>
        <v>2.97</v>
      </c>
      <c r="Y285" s="147">
        <f t="shared" si="69"/>
        <v>4.5457133757961792</v>
      </c>
      <c r="Z285" s="344"/>
      <c r="AA285" s="340">
        <f t="shared" si="79"/>
        <v>3.9779999999999998</v>
      </c>
      <c r="AB285" s="147">
        <f t="shared" si="70"/>
        <v>5.6538216560509538</v>
      </c>
      <c r="AC285" s="344"/>
      <c r="AD285" s="297">
        <f t="shared" si="83"/>
        <v>4.9859999999999998</v>
      </c>
      <c r="AE285" s="147">
        <f t="shared" si="71"/>
        <v>6.7619299363057284</v>
      </c>
      <c r="AG285" s="296">
        <v>40560</v>
      </c>
      <c r="AH285" s="297"/>
      <c r="AI285" s="297"/>
      <c r="AJ285" s="298"/>
      <c r="AK285" s="297">
        <f>'Debt M &amp; YTM'!F276</f>
        <v>8.3699999999999992</v>
      </c>
      <c r="AL285" s="297">
        <f>'Debt M &amp; YTM'!G276</f>
        <v>4.8600000000000003</v>
      </c>
      <c r="AM285" s="298"/>
      <c r="AN285" s="297">
        <f>'Debt M &amp; YTM'!I276</f>
        <v>13.89</v>
      </c>
      <c r="AO285" s="297">
        <f>'Debt M &amp; YTM'!J276</f>
        <v>5.5</v>
      </c>
      <c r="AP285" s="299"/>
      <c r="AQ285" s="297"/>
      <c r="AR285" s="297">
        <f>'Debt M &amp; YTM'!M276</f>
        <v>6.7839999999999998</v>
      </c>
      <c r="AS285" s="298"/>
      <c r="AT285" s="300"/>
      <c r="AU285" s="297">
        <f>'Debt M &amp; YTM'!N276</f>
        <v>8.14</v>
      </c>
      <c r="AV285" s="298"/>
    </row>
    <row r="286" spans="1:48">
      <c r="A286" s="4">
        <v>42083</v>
      </c>
      <c r="B286" s="4">
        <f>'Bloom Yields live'!F283</f>
        <v>42083</v>
      </c>
      <c r="C286" s="147">
        <f>'Bloom Yields live'!G283</f>
        <v>0.183</v>
      </c>
      <c r="D286" s="147">
        <f t="shared" si="62"/>
        <v>1.35871974522293</v>
      </c>
      <c r="E286" s="106"/>
      <c r="F286" s="147">
        <f>'Bloom Yields live'!AR283</f>
        <v>0.89439999999999997</v>
      </c>
      <c r="G286" s="147">
        <f t="shared" si="63"/>
        <v>2.2606579617834388</v>
      </c>
      <c r="H286" s="110"/>
      <c r="I286" s="340">
        <f t="shared" si="76"/>
        <v>1.1222000000000001</v>
      </c>
      <c r="J286" s="147">
        <f t="shared" si="64"/>
        <v>2.54969203821656</v>
      </c>
      <c r="K286" s="344"/>
      <c r="L286" s="297">
        <f t="shared" si="80"/>
        <v>1.35</v>
      </c>
      <c r="M286" s="147">
        <f t="shared" si="65"/>
        <v>2.8387261146496816</v>
      </c>
      <c r="N286" s="344"/>
      <c r="O286" s="340">
        <f t="shared" si="77"/>
        <v>1.605</v>
      </c>
      <c r="P286" s="340">
        <f t="shared" si="66"/>
        <v>3.31342356687898</v>
      </c>
      <c r="Q286" s="344"/>
      <c r="R286" s="147">
        <f t="shared" si="81"/>
        <v>1.86</v>
      </c>
      <c r="S286" s="147">
        <f t="shared" si="67"/>
        <v>3.788121019108281</v>
      </c>
      <c r="T286" s="344"/>
      <c r="U286" s="340">
        <f t="shared" si="78"/>
        <v>2.4369999999999998</v>
      </c>
      <c r="V286" s="340">
        <f t="shared" si="68"/>
        <v>4.1535127388535029</v>
      </c>
      <c r="W286" s="344"/>
      <c r="X286" s="297">
        <f t="shared" si="82"/>
        <v>3.0139999999999998</v>
      </c>
      <c r="Y286" s="147">
        <f t="shared" si="69"/>
        <v>4.518904458598727</v>
      </c>
      <c r="Z286" s="344"/>
      <c r="AA286" s="340">
        <f t="shared" si="79"/>
        <v>4.0785</v>
      </c>
      <c r="AB286" s="147">
        <f t="shared" si="70"/>
        <v>5.6263853503184693</v>
      </c>
      <c r="AC286" s="344"/>
      <c r="AD286" s="297">
        <f t="shared" si="83"/>
        <v>5.1429999999999998</v>
      </c>
      <c r="AE286" s="147">
        <f t="shared" si="71"/>
        <v>6.7338662420382143</v>
      </c>
      <c r="AG286" s="296">
        <v>40561</v>
      </c>
      <c r="AH286" s="297"/>
      <c r="AI286" s="297"/>
      <c r="AJ286" s="298"/>
      <c r="AK286" s="297">
        <f>'Debt M &amp; YTM'!F277</f>
        <v>8.3699999999999992</v>
      </c>
      <c r="AL286" s="297">
        <f>'Debt M &amp; YTM'!G277</f>
        <v>4.91</v>
      </c>
      <c r="AM286" s="298"/>
      <c r="AN286" s="297">
        <f>'Debt M &amp; YTM'!I277</f>
        <v>13.89</v>
      </c>
      <c r="AO286" s="297">
        <f>'Debt M &amp; YTM'!J277</f>
        <v>5.55</v>
      </c>
      <c r="AP286" s="299"/>
      <c r="AQ286" s="297"/>
      <c r="AR286" s="297">
        <f>'Debt M &amp; YTM'!M277</f>
        <v>6.766</v>
      </c>
      <c r="AS286" s="298"/>
      <c r="AT286" s="300"/>
      <c r="AU286" s="297">
        <f>'Debt M &amp; YTM'!N277</f>
        <v>8.0749999999999993</v>
      </c>
      <c r="AV286" s="298"/>
    </row>
    <row r="287" spans="1:48">
      <c r="A287" s="4">
        <v>42090</v>
      </c>
      <c r="B287" s="4">
        <f>'Bloom Yields live'!F284</f>
        <v>42090</v>
      </c>
      <c r="C287" s="147">
        <f>'Bloom Yields live'!G284</f>
        <v>0.20599999999999999</v>
      </c>
      <c r="D287" s="147">
        <f t="shared" si="62"/>
        <v>1.3481592356687899</v>
      </c>
      <c r="E287" s="106"/>
      <c r="F287" s="147">
        <f>'Bloom Yields live'!AR284</f>
        <v>0.91769999999999996</v>
      </c>
      <c r="G287" s="147">
        <f t="shared" si="63"/>
        <v>2.2455280254777068</v>
      </c>
      <c r="H287" s="110"/>
      <c r="I287" s="340">
        <f t="shared" si="76"/>
        <v>1.14385</v>
      </c>
      <c r="J287" s="147">
        <f t="shared" si="64"/>
        <v>2.5335920382165602</v>
      </c>
      <c r="K287" s="344"/>
      <c r="L287" s="297">
        <f t="shared" si="80"/>
        <v>1.37</v>
      </c>
      <c r="M287" s="147">
        <f t="shared" si="65"/>
        <v>2.8216560509554145</v>
      </c>
      <c r="N287" s="344"/>
      <c r="O287" s="340">
        <f t="shared" si="77"/>
        <v>1.62</v>
      </c>
      <c r="P287" s="340">
        <f t="shared" si="66"/>
        <v>3.294601910828026</v>
      </c>
      <c r="Q287" s="344"/>
      <c r="R287" s="147">
        <f t="shared" si="81"/>
        <v>1.87</v>
      </c>
      <c r="S287" s="147">
        <f t="shared" si="67"/>
        <v>3.7675477707006371</v>
      </c>
      <c r="T287" s="344"/>
      <c r="U287" s="340">
        <f t="shared" si="78"/>
        <v>2.4260000000000002</v>
      </c>
      <c r="V287" s="340">
        <f t="shared" si="68"/>
        <v>4.1292356687898097</v>
      </c>
      <c r="W287" s="344"/>
      <c r="X287" s="297">
        <f t="shared" si="82"/>
        <v>2.9820000000000002</v>
      </c>
      <c r="Y287" s="147">
        <f t="shared" si="69"/>
        <v>4.4909235668789815</v>
      </c>
      <c r="Z287" s="344"/>
      <c r="AA287" s="340">
        <f t="shared" si="79"/>
        <v>4.0455000000000005</v>
      </c>
      <c r="AB287" s="147">
        <f t="shared" si="70"/>
        <v>5.5976910828025455</v>
      </c>
      <c r="AC287" s="344"/>
      <c r="AD287" s="297">
        <f t="shared" si="83"/>
        <v>5.109</v>
      </c>
      <c r="AE287" s="147">
        <f t="shared" si="71"/>
        <v>6.7044585987261112</v>
      </c>
      <c r="AG287" s="296">
        <v>40562</v>
      </c>
      <c r="AH287" s="297"/>
      <c r="AI287" s="297"/>
      <c r="AJ287" s="298"/>
      <c r="AK287" s="297">
        <f>'Debt M &amp; YTM'!F278</f>
        <v>8.36</v>
      </c>
      <c r="AL287" s="297">
        <f>'Debt M &amp; YTM'!G278</f>
        <v>4.87</v>
      </c>
      <c r="AM287" s="298"/>
      <c r="AN287" s="297">
        <f>'Debt M &amp; YTM'!I278</f>
        <v>13.89</v>
      </c>
      <c r="AO287" s="297">
        <f>'Debt M &amp; YTM'!J278</f>
        <v>5.52</v>
      </c>
      <c r="AP287" s="299"/>
      <c r="AQ287" s="297"/>
      <c r="AR287" s="297">
        <f>'Debt M &amp; YTM'!M278</f>
        <v>6.734</v>
      </c>
      <c r="AS287" s="298"/>
      <c r="AT287" s="300"/>
      <c r="AU287" s="297">
        <f>'Debt M &amp; YTM'!N278</f>
        <v>8.0269999999999992</v>
      </c>
      <c r="AV287" s="298"/>
    </row>
    <row r="288" spans="1:48">
      <c r="A288" s="4">
        <v>42097</v>
      </c>
      <c r="B288" s="4">
        <f>'Bloom Yields live'!F285</f>
        <v>42097</v>
      </c>
      <c r="C288" s="147">
        <f>'Bloom Yields live'!G285</f>
        <v>0.193</v>
      </c>
      <c r="D288" s="147">
        <f t="shared" si="62"/>
        <v>1.3379745222929937</v>
      </c>
      <c r="E288" s="106"/>
      <c r="F288" s="147">
        <f>'Bloom Yields live'!AR285</f>
        <v>0.88470000000000004</v>
      </c>
      <c r="G288" s="147">
        <f t="shared" si="63"/>
        <v>2.2306044585987257</v>
      </c>
      <c r="H288" s="110"/>
      <c r="I288" s="340">
        <f t="shared" si="76"/>
        <v>1.1123500000000002</v>
      </c>
      <c r="J288" s="147">
        <f t="shared" si="64"/>
        <v>2.5176589171974522</v>
      </c>
      <c r="K288" s="342"/>
      <c r="L288" s="341">
        <f>AVERAGE(L289,L287)</f>
        <v>1.34</v>
      </c>
      <c r="M288" s="147">
        <f t="shared" si="65"/>
        <v>2.8047133757961782</v>
      </c>
      <c r="N288" s="342"/>
      <c r="O288" s="340">
        <f t="shared" si="77"/>
        <v>1.605</v>
      </c>
      <c r="P288" s="340">
        <f t="shared" si="66"/>
        <v>3.2760031847133755</v>
      </c>
      <c r="Q288" s="342"/>
      <c r="R288" s="341">
        <f>AVERAGE(R289,R287)</f>
        <v>1.87</v>
      </c>
      <c r="S288" s="147">
        <f t="shared" si="67"/>
        <v>3.7472929936305728</v>
      </c>
      <c r="T288" s="342"/>
      <c r="U288" s="341">
        <f>AVERAGE(U289,U287)</f>
        <v>2.4295</v>
      </c>
      <c r="V288" s="340">
        <f t="shared" si="68"/>
        <v>4.1050859872611474</v>
      </c>
      <c r="W288" s="342"/>
      <c r="X288" s="341">
        <f>AVERAGE(X289,X287)</f>
        <v>2.9889999999999999</v>
      </c>
      <c r="Y288" s="147">
        <f t="shared" si="69"/>
        <v>4.4628789808917215</v>
      </c>
      <c r="Z288" s="342"/>
      <c r="AA288" s="340">
        <f t="shared" si="79"/>
        <v>3.9822500000000001</v>
      </c>
      <c r="AB288" s="147">
        <f t="shared" si="70"/>
        <v>5.5683710191082776</v>
      </c>
      <c r="AC288" s="342"/>
      <c r="AD288" s="341">
        <f>AVERAGE(AD289,AD287)</f>
        <v>4.9755000000000003</v>
      </c>
      <c r="AE288" s="147">
        <f t="shared" si="71"/>
        <v>6.673863057324839</v>
      </c>
      <c r="AG288" s="296">
        <v>40563</v>
      </c>
      <c r="AH288" s="297"/>
      <c r="AI288" s="297"/>
      <c r="AJ288" s="298"/>
      <c r="AK288" s="297">
        <f>'Debt M &amp; YTM'!F279</f>
        <v>8.36</v>
      </c>
      <c r="AL288" s="297">
        <f>'Debt M &amp; YTM'!G279</f>
        <v>4.93</v>
      </c>
      <c r="AM288" s="298"/>
      <c r="AN288" s="297">
        <f>'Debt M &amp; YTM'!I279</f>
        <v>13.89</v>
      </c>
      <c r="AO288" s="297">
        <f>'Debt M &amp; YTM'!J279</f>
        <v>5.56</v>
      </c>
      <c r="AP288" s="299"/>
      <c r="AQ288" s="297"/>
      <c r="AR288" s="297">
        <f>'Debt M &amp; YTM'!M279</f>
        <v>6.7610000000000001</v>
      </c>
      <c r="AS288" s="298"/>
      <c r="AT288" s="300"/>
      <c r="AU288" s="297">
        <f>'Debt M &amp; YTM'!N279</f>
        <v>8.0459999999999994</v>
      </c>
      <c r="AV288" s="298"/>
    </row>
    <row r="289" spans="1:48">
      <c r="A289" s="4">
        <v>42104</v>
      </c>
      <c r="B289" s="4">
        <f>'Bloom Yields live'!F286</f>
        <v>42104</v>
      </c>
      <c r="C289" s="147">
        <f>'Bloom Yields live'!G286</f>
        <v>0.154</v>
      </c>
      <c r="D289" s="147">
        <f t="shared" si="62"/>
        <v>1.3279108280254777</v>
      </c>
      <c r="E289" s="106"/>
      <c r="F289" s="147">
        <f>'Bloom Yields live'!AR286</f>
        <v>0.85770000000000002</v>
      </c>
      <c r="G289" s="147">
        <f t="shared" si="63"/>
        <v>2.215871337579618</v>
      </c>
      <c r="H289" s="110"/>
      <c r="I289" s="340">
        <f t="shared" si="76"/>
        <v>1.08385</v>
      </c>
      <c r="J289" s="147">
        <f t="shared" si="64"/>
        <v>2.5017095541401271</v>
      </c>
      <c r="K289" s="344"/>
      <c r="L289" s="297">
        <f>VLOOKUP($A289,$AG$14:$AU$2324,L$2,FALSE)</f>
        <v>1.31</v>
      </c>
      <c r="M289" s="147">
        <f t="shared" si="65"/>
        <v>2.7875477707006371</v>
      </c>
      <c r="N289" s="344"/>
      <c r="O289" s="340">
        <f t="shared" si="77"/>
        <v>1.59</v>
      </c>
      <c r="P289" s="340">
        <f t="shared" si="66"/>
        <v>3.2573726114649677</v>
      </c>
      <c r="Q289" s="344"/>
      <c r="R289" s="147">
        <f>VLOOKUP($A289,$AG$14:$AU$2324,R$2,FALSE)</f>
        <v>1.87</v>
      </c>
      <c r="S289" s="147">
        <f t="shared" si="67"/>
        <v>3.7271974522292983</v>
      </c>
      <c r="T289" s="344"/>
      <c r="U289" s="340">
        <f t="shared" si="78"/>
        <v>2.4329999999999998</v>
      </c>
      <c r="V289" s="340">
        <f t="shared" si="68"/>
        <v>4.0801242038216579</v>
      </c>
      <c r="W289" s="344"/>
      <c r="X289" s="297">
        <f>VLOOKUP($A289,$AG$14:$AU$2324,X$2,FALSE)</f>
        <v>2.996</v>
      </c>
      <c r="Y289" s="147">
        <f t="shared" si="69"/>
        <v>4.4330509554140134</v>
      </c>
      <c r="Z289" s="344"/>
      <c r="AA289" s="340">
        <f t="shared" si="79"/>
        <v>3.9189999999999996</v>
      </c>
      <c r="AB289" s="147">
        <f t="shared" si="70"/>
        <v>5.5370143312101892</v>
      </c>
      <c r="AC289" s="344"/>
      <c r="AD289" s="297">
        <f>VLOOKUP($A289,$AG$14:$AU$2324,AD$2,FALSE)</f>
        <v>4.8419999999999996</v>
      </c>
      <c r="AE289" s="147">
        <f t="shared" si="71"/>
        <v>6.6409777070063658</v>
      </c>
      <c r="AG289" s="296">
        <v>40564</v>
      </c>
      <c r="AH289" s="297"/>
      <c r="AI289" s="297"/>
      <c r="AJ289" s="298"/>
      <c r="AK289" s="297">
        <f>'Debt M &amp; YTM'!F280</f>
        <v>8.36</v>
      </c>
      <c r="AL289" s="297">
        <f>'Debt M &amp; YTM'!G280</f>
        <v>4.91</v>
      </c>
      <c r="AM289" s="298"/>
      <c r="AN289" s="297">
        <f>'Debt M &amp; YTM'!I280</f>
        <v>13.88</v>
      </c>
      <c r="AO289" s="297">
        <f>'Debt M &amp; YTM'!J280</f>
        <v>5.54</v>
      </c>
      <c r="AP289" s="299"/>
      <c r="AQ289" s="297"/>
      <c r="AR289" s="297">
        <f>'Debt M &amp; YTM'!M280</f>
        <v>6.7409999999999997</v>
      </c>
      <c r="AS289" s="298"/>
      <c r="AT289" s="300"/>
      <c r="AU289" s="297">
        <f>'Debt M &amp; YTM'!N280</f>
        <v>8.0169999999999995</v>
      </c>
      <c r="AV289" s="298"/>
    </row>
    <row r="290" spans="1:48">
      <c r="A290" s="4">
        <v>42111</v>
      </c>
      <c r="B290" s="4">
        <f>'Bloom Yields live'!F287</f>
        <v>42111</v>
      </c>
      <c r="C290" s="147">
        <f>'Bloom Yields live'!G287</f>
        <v>7.6999999999999999E-2</v>
      </c>
      <c r="D290" s="147">
        <f t="shared" si="62"/>
        <v>1.3173630573248407</v>
      </c>
      <c r="E290" s="106"/>
      <c r="F290" s="147">
        <f>'Bloom Yields live'!AR287</f>
        <v>0.8468</v>
      </c>
      <c r="G290" s="147">
        <f t="shared" si="63"/>
        <v>2.2011350318471341</v>
      </c>
      <c r="H290" s="110"/>
      <c r="I290" s="340">
        <f t="shared" si="76"/>
        <v>1.0584</v>
      </c>
      <c r="J290" s="147">
        <f t="shared" si="64"/>
        <v>2.4856152866242041</v>
      </c>
      <c r="K290" s="344"/>
      <c r="L290" s="297">
        <f>VLOOKUP($A290,$AG$14:$AU$2324,L$2,FALSE)</f>
        <v>1.27</v>
      </c>
      <c r="M290" s="147">
        <f t="shared" si="65"/>
        <v>2.7700955414012736</v>
      </c>
      <c r="N290" s="344"/>
      <c r="O290" s="340">
        <f t="shared" si="77"/>
        <v>1.5449999999999999</v>
      </c>
      <c r="P290" s="340">
        <f t="shared" si="66"/>
        <v>3.2385191082802542</v>
      </c>
      <c r="Q290" s="344"/>
      <c r="R290" s="147">
        <f>VLOOKUP($A290,$AG$14:$AU$2324,R$2,FALSE)</f>
        <v>1.82</v>
      </c>
      <c r="S290" s="147">
        <f t="shared" si="67"/>
        <v>3.7069426751592358</v>
      </c>
      <c r="T290" s="344"/>
      <c r="U290" s="340">
        <f t="shared" si="78"/>
        <v>2.4375</v>
      </c>
      <c r="V290" s="340">
        <f t="shared" si="68"/>
        <v>4.054356687898089</v>
      </c>
      <c r="W290" s="344"/>
      <c r="X290" s="297">
        <f>VLOOKUP($A290,$AG$14:$AU$2324,X$2,FALSE)</f>
        <v>3.0550000000000002</v>
      </c>
      <c r="Y290" s="147">
        <f t="shared" si="69"/>
        <v>4.4017707006369431</v>
      </c>
      <c r="Z290" s="344"/>
      <c r="AA290" s="340">
        <f t="shared" si="79"/>
        <v>4.0305</v>
      </c>
      <c r="AB290" s="147">
        <f t="shared" si="70"/>
        <v>5.5047340764331176</v>
      </c>
      <c r="AC290" s="344"/>
      <c r="AD290" s="297">
        <f>VLOOKUP($A290,$AG$14:$AU$2324,AD$2,FALSE)</f>
        <v>5.0060000000000002</v>
      </c>
      <c r="AE290" s="147">
        <f t="shared" si="71"/>
        <v>6.6076974522292975</v>
      </c>
      <c r="AG290" s="296">
        <v>40567</v>
      </c>
      <c r="AH290" s="297"/>
      <c r="AI290" s="297"/>
      <c r="AJ290" s="298"/>
      <c r="AK290" s="297">
        <f>'Debt M &amp; YTM'!F281</f>
        <v>8.35</v>
      </c>
      <c r="AL290" s="297">
        <f>'Debt M &amp; YTM'!G281</f>
        <v>4.8600000000000003</v>
      </c>
      <c r="AM290" s="298"/>
      <c r="AN290" s="297">
        <f>'Debt M &amp; YTM'!I281</f>
        <v>13.88</v>
      </c>
      <c r="AO290" s="297">
        <f>'Debt M &amp; YTM'!J281</f>
        <v>5.5</v>
      </c>
      <c r="AP290" s="299"/>
      <c r="AQ290" s="297"/>
      <c r="AR290" s="297">
        <f>'Debt M &amp; YTM'!M281</f>
        <v>6.7069999999999999</v>
      </c>
      <c r="AS290" s="298"/>
      <c r="AT290" s="300"/>
      <c r="AU290" s="297">
        <f>'Debt M &amp; YTM'!N281</f>
        <v>8.0190000000000001</v>
      </c>
      <c r="AV290" s="298"/>
    </row>
    <row r="291" spans="1:48">
      <c r="A291" s="4">
        <v>42118</v>
      </c>
      <c r="B291" s="4">
        <f>'Bloom Yields live'!F288</f>
        <v>42118</v>
      </c>
      <c r="C291" s="147">
        <f>'Bloom Yields live'!G288</f>
        <v>0.154</v>
      </c>
      <c r="D291" s="147">
        <f t="shared" si="62"/>
        <v>1.3074713375796179</v>
      </c>
      <c r="E291" s="106"/>
      <c r="F291" s="147">
        <f>'Bloom Yields live'!AR288</f>
        <v>0.91620000000000001</v>
      </c>
      <c r="G291" s="147">
        <f t="shared" si="63"/>
        <v>2.1869114649681531</v>
      </c>
      <c r="H291" s="110"/>
      <c r="I291" s="340">
        <f t="shared" si="76"/>
        <v>1.1331</v>
      </c>
      <c r="J291" s="147">
        <f t="shared" si="64"/>
        <v>2.4698092356687895</v>
      </c>
      <c r="K291" s="344"/>
      <c r="L291" s="297">
        <f>VLOOKUP($A291,$AG$14:$AU$2324,L$2,FALSE)</f>
        <v>1.35</v>
      </c>
      <c r="M291" s="147">
        <f t="shared" si="65"/>
        <v>2.7527070063694263</v>
      </c>
      <c r="N291" s="344"/>
      <c r="O291" s="340">
        <f t="shared" si="77"/>
        <v>1.63</v>
      </c>
      <c r="P291" s="340">
        <f t="shared" si="66"/>
        <v>3.2198566878980892</v>
      </c>
      <c r="Q291" s="344"/>
      <c r="R291" s="147">
        <f>VLOOKUP($A291,$AG$14:$AU$2324,R$2,FALSE)</f>
        <v>1.91</v>
      </c>
      <c r="S291" s="147">
        <f t="shared" si="67"/>
        <v>3.6870063694267516</v>
      </c>
      <c r="T291" s="344"/>
      <c r="U291" s="340">
        <f t="shared" si="78"/>
        <v>2.4904999999999999</v>
      </c>
      <c r="V291" s="340">
        <f t="shared" si="68"/>
        <v>4.0284235668789821</v>
      </c>
      <c r="W291" s="344"/>
      <c r="X291" s="297">
        <f>VLOOKUP($A291,$AG$14:$AU$2324,X$2,FALSE)</f>
        <v>3.0710000000000002</v>
      </c>
      <c r="Y291" s="147">
        <f t="shared" si="69"/>
        <v>4.3698407643312116</v>
      </c>
      <c r="Z291" s="344"/>
      <c r="AA291" s="340">
        <f t="shared" si="79"/>
        <v>4.0215000000000005</v>
      </c>
      <c r="AB291" s="147">
        <f t="shared" si="70"/>
        <v>5.4720047770700617</v>
      </c>
      <c r="AC291" s="344"/>
      <c r="AD291" s="297">
        <f>VLOOKUP($A291,$AG$14:$AU$2324,AD$2,FALSE)</f>
        <v>4.9720000000000004</v>
      </c>
      <c r="AE291" s="147">
        <f t="shared" si="71"/>
        <v>6.5741687898089154</v>
      </c>
      <c r="AG291" s="296">
        <v>40568</v>
      </c>
      <c r="AH291" s="297"/>
      <c r="AI291" s="297"/>
      <c r="AJ291" s="298"/>
      <c r="AK291" s="297">
        <f>'Debt M &amp; YTM'!F282</f>
        <v>8.35</v>
      </c>
      <c r="AL291" s="297">
        <f>'Debt M &amp; YTM'!G282</f>
        <v>4.8499999999999996</v>
      </c>
      <c r="AM291" s="298"/>
      <c r="AN291" s="297">
        <f>'Debt M &amp; YTM'!I282</f>
        <v>13.87</v>
      </c>
      <c r="AO291" s="297">
        <f>'Debt M &amp; YTM'!J282</f>
        <v>5.49</v>
      </c>
      <c r="AP291" s="299"/>
      <c r="AQ291" s="297"/>
      <c r="AR291" s="297">
        <f>'Debt M &amp; YTM'!M282</f>
        <v>6.6890000000000001</v>
      </c>
      <c r="AS291" s="298"/>
      <c r="AT291" s="300"/>
      <c r="AU291" s="297">
        <f>'Debt M &amp; YTM'!N282</f>
        <v>8</v>
      </c>
      <c r="AV291" s="298"/>
    </row>
    <row r="292" spans="1:48">
      <c r="A292" s="4">
        <v>42125</v>
      </c>
      <c r="B292" s="4">
        <f>'Bloom Yields live'!F289</f>
        <v>42125</v>
      </c>
      <c r="C292" s="147">
        <f>'Bloom Yields live'!G289</f>
        <v>0.37</v>
      </c>
      <c r="D292" s="147">
        <f t="shared" si="62"/>
        <v>1.2990191082802547</v>
      </c>
      <c r="E292" s="106"/>
      <c r="F292" s="147">
        <f>'Bloom Yields live'!AR289</f>
        <v>1.1212</v>
      </c>
      <c r="G292" s="147">
        <f t="shared" si="63"/>
        <v>2.174030573248408</v>
      </c>
      <c r="H292" s="110"/>
      <c r="I292" s="340">
        <f t="shared" si="76"/>
        <v>1.3230999999999999</v>
      </c>
      <c r="J292" s="147">
        <f t="shared" si="64"/>
        <v>2.4552318471337582</v>
      </c>
      <c r="K292" s="342"/>
      <c r="L292" s="341">
        <f>AVERAGE(L293,L291)</f>
        <v>1.5249999999999999</v>
      </c>
      <c r="M292" s="147">
        <f t="shared" si="65"/>
        <v>2.736433121019108</v>
      </c>
      <c r="N292" s="342"/>
      <c r="O292" s="340">
        <f t="shared" si="77"/>
        <v>1.8274999999999999</v>
      </c>
      <c r="P292" s="340">
        <f t="shared" si="66"/>
        <v>3.2025159235668785</v>
      </c>
      <c r="Q292" s="342"/>
      <c r="R292" s="341">
        <f>AVERAGE(R293,R291)</f>
        <v>2.13</v>
      </c>
      <c r="S292" s="147">
        <f t="shared" si="67"/>
        <v>3.66859872611465</v>
      </c>
      <c r="T292" s="342"/>
      <c r="U292" s="341">
        <f>AVERAGE(U293,U291)</f>
        <v>2.6315</v>
      </c>
      <c r="V292" s="340">
        <f t="shared" si="68"/>
        <v>4.003974522292995</v>
      </c>
      <c r="W292" s="342"/>
      <c r="X292" s="341">
        <f>AVERAGE(X293,X291)</f>
        <v>3.133</v>
      </c>
      <c r="Y292" s="147">
        <f t="shared" si="69"/>
        <v>4.3393503184713387</v>
      </c>
      <c r="Z292" s="342"/>
      <c r="AA292" s="340">
        <f t="shared" si="79"/>
        <v>4.0802499999999995</v>
      </c>
      <c r="AB292" s="147">
        <f t="shared" si="70"/>
        <v>5.4408471337579583</v>
      </c>
      <c r="AC292" s="342"/>
      <c r="AD292" s="341">
        <f>AVERAGE(AD293,AD291)</f>
        <v>5.0274999999999999</v>
      </c>
      <c r="AE292" s="147">
        <f t="shared" si="71"/>
        <v>6.5423439490445841</v>
      </c>
      <c r="AG292" s="296">
        <v>40569</v>
      </c>
      <c r="AH292" s="297"/>
      <c r="AI292" s="297"/>
      <c r="AJ292" s="298"/>
      <c r="AK292" s="297">
        <f>'Debt M &amp; YTM'!F283</f>
        <v>8.35</v>
      </c>
      <c r="AL292" s="297">
        <f>'Debt M &amp; YTM'!G283</f>
        <v>4.9000000000000004</v>
      </c>
      <c r="AM292" s="298"/>
      <c r="AN292" s="297">
        <f>'Debt M &amp; YTM'!I283</f>
        <v>13.87</v>
      </c>
      <c r="AO292" s="297">
        <f>'Debt M &amp; YTM'!J283</f>
        <v>5.54</v>
      </c>
      <c r="AP292" s="299"/>
      <c r="AQ292" s="297"/>
      <c r="AR292" s="297">
        <f>'Debt M &amp; YTM'!M283</f>
        <v>6.665</v>
      </c>
      <c r="AS292" s="298"/>
      <c r="AT292" s="300"/>
      <c r="AU292" s="297">
        <f>'Debt M &amp; YTM'!N283</f>
        <v>8.0079999999999991</v>
      </c>
      <c r="AV292" s="298"/>
    </row>
    <row r="293" spans="1:48">
      <c r="A293" s="4">
        <v>42132</v>
      </c>
      <c r="B293" s="4">
        <f>'Bloom Yields live'!F290</f>
        <v>42132</v>
      </c>
      <c r="C293" s="147">
        <f>'Bloom Yields live'!G290</f>
        <v>0.54600000000000004</v>
      </c>
      <c r="D293" s="147">
        <f t="shared" si="62"/>
        <v>1.2924140127388533</v>
      </c>
      <c r="E293" s="106"/>
      <c r="F293" s="147">
        <f>'Bloom Yields live'!AR290</f>
        <v>1.2076</v>
      </c>
      <c r="G293" s="147">
        <f t="shared" si="63"/>
        <v>2.1622770700636949</v>
      </c>
      <c r="H293" s="110"/>
      <c r="I293" s="340">
        <f t="shared" si="76"/>
        <v>1.4538</v>
      </c>
      <c r="J293" s="147">
        <f t="shared" si="64"/>
        <v>2.4421894904458599</v>
      </c>
      <c r="K293" s="344"/>
      <c r="L293" s="297">
        <f t="shared" ref="L293:L325" si="84">VLOOKUP($A293,$AG$14:$AU$2324,L$2,FALSE)</f>
        <v>1.7</v>
      </c>
      <c r="M293" s="147">
        <f t="shared" si="65"/>
        <v>2.7221019108280253</v>
      </c>
      <c r="N293" s="344"/>
      <c r="O293" s="340">
        <f t="shared" si="77"/>
        <v>2.0249999999999999</v>
      </c>
      <c r="P293" s="340">
        <f t="shared" si="66"/>
        <v>3.1875159235668789</v>
      </c>
      <c r="Q293" s="344"/>
      <c r="R293" s="147">
        <f t="shared" ref="R293:R325" si="85">VLOOKUP($A293,$AG$14:$AU$2324,R$2,FALSE)</f>
        <v>2.35</v>
      </c>
      <c r="S293" s="147">
        <f t="shared" si="67"/>
        <v>3.6529299363057337</v>
      </c>
      <c r="T293" s="344"/>
      <c r="U293" s="340">
        <f t="shared" si="78"/>
        <v>2.7725</v>
      </c>
      <c r="V293" s="340">
        <f t="shared" si="68"/>
        <v>3.9816687898089191</v>
      </c>
      <c r="W293" s="344"/>
      <c r="X293" s="297">
        <f t="shared" ref="X293:X325" si="86">VLOOKUP($A293,$AG$14:$AU$2324,X$2,FALSE)</f>
        <v>3.1949999999999998</v>
      </c>
      <c r="Y293" s="147">
        <f t="shared" si="69"/>
        <v>4.3104076433121037</v>
      </c>
      <c r="Z293" s="344"/>
      <c r="AA293" s="340">
        <f t="shared" si="79"/>
        <v>4.1390000000000002</v>
      </c>
      <c r="AB293" s="147">
        <f t="shared" si="70"/>
        <v>5.4110127388534988</v>
      </c>
      <c r="AC293" s="344"/>
      <c r="AD293" s="297">
        <f t="shared" ref="AD293:AD325" si="87">VLOOKUP($A293,$AG$14:$AU$2324,AD$2,FALSE)</f>
        <v>5.0830000000000002</v>
      </c>
      <c r="AE293" s="147">
        <f t="shared" si="71"/>
        <v>6.5116178343949018</v>
      </c>
      <c r="AG293" s="296">
        <v>40570</v>
      </c>
      <c r="AH293" s="297"/>
      <c r="AI293" s="297"/>
      <c r="AJ293" s="298"/>
      <c r="AK293" s="297">
        <f>'Debt M &amp; YTM'!F284</f>
        <v>8.34</v>
      </c>
      <c r="AL293" s="297">
        <f>'Debt M &amp; YTM'!G284</f>
        <v>4.95</v>
      </c>
      <c r="AM293" s="298"/>
      <c r="AN293" s="297">
        <f>'Debt M &amp; YTM'!I284</f>
        <v>13.87</v>
      </c>
      <c r="AO293" s="297">
        <f>'Debt M &amp; YTM'!J284</f>
        <v>5.57</v>
      </c>
      <c r="AP293" s="299"/>
      <c r="AQ293" s="297"/>
      <c r="AR293" s="297">
        <f>'Debt M &amp; YTM'!M284</f>
        <v>6.694</v>
      </c>
      <c r="AS293" s="298"/>
      <c r="AT293" s="300"/>
      <c r="AU293" s="297">
        <f>'Debt M &amp; YTM'!N284</f>
        <v>8.0510000000000002</v>
      </c>
      <c r="AV293" s="298"/>
    </row>
    <row r="294" spans="1:48">
      <c r="A294" s="4">
        <v>42139</v>
      </c>
      <c r="B294" s="4">
        <f>'Bloom Yields live'!F291</f>
        <v>42139</v>
      </c>
      <c r="C294" s="147">
        <f>'Bloom Yields live'!G291</f>
        <v>0.623</v>
      </c>
      <c r="D294" s="147">
        <f t="shared" si="62"/>
        <v>1.2867324840764329</v>
      </c>
      <c r="E294" s="106"/>
      <c r="F294" s="147">
        <f>'Bloom Yields live'!AR291</f>
        <v>1.2965</v>
      </c>
      <c r="G294" s="147">
        <f t="shared" si="63"/>
        <v>2.1516184713375801</v>
      </c>
      <c r="H294" s="110"/>
      <c r="I294" s="340">
        <f t="shared" si="76"/>
        <v>1.53325</v>
      </c>
      <c r="J294" s="147">
        <f t="shared" si="64"/>
        <v>2.4299493630573248</v>
      </c>
      <c r="K294" s="344"/>
      <c r="L294" s="297">
        <f t="shared" si="84"/>
        <v>1.77</v>
      </c>
      <c r="M294" s="147">
        <f t="shared" si="65"/>
        <v>2.7082802547770699</v>
      </c>
      <c r="N294" s="344"/>
      <c r="O294" s="340">
        <f t="shared" si="77"/>
        <v>2.1150000000000002</v>
      </c>
      <c r="P294" s="340">
        <f t="shared" si="66"/>
        <v>3.1732802547770698</v>
      </c>
      <c r="Q294" s="344"/>
      <c r="R294" s="147">
        <f t="shared" si="85"/>
        <v>2.46</v>
      </c>
      <c r="S294" s="147">
        <f t="shared" si="67"/>
        <v>3.638280254777071</v>
      </c>
      <c r="T294" s="344"/>
      <c r="U294" s="340">
        <f t="shared" si="78"/>
        <v>2.8105000000000002</v>
      </c>
      <c r="V294" s="340">
        <f t="shared" si="68"/>
        <v>3.9592070063694291</v>
      </c>
      <c r="W294" s="344"/>
      <c r="X294" s="297">
        <f t="shared" si="86"/>
        <v>3.161</v>
      </c>
      <c r="Y294" s="147">
        <f t="shared" si="69"/>
        <v>4.280133757961786</v>
      </c>
      <c r="Z294" s="344"/>
      <c r="AA294" s="340">
        <f t="shared" si="79"/>
        <v>4.0620000000000003</v>
      </c>
      <c r="AB294" s="147">
        <f t="shared" si="70"/>
        <v>5.3782961783439447</v>
      </c>
      <c r="AC294" s="344"/>
      <c r="AD294" s="297">
        <f t="shared" si="87"/>
        <v>4.9630000000000001</v>
      </c>
      <c r="AE294" s="147">
        <f t="shared" si="71"/>
        <v>6.4764585987261123</v>
      </c>
      <c r="AG294" s="296">
        <v>40571</v>
      </c>
      <c r="AH294" s="297"/>
      <c r="AI294" s="297"/>
      <c r="AJ294" s="298"/>
      <c r="AK294" s="297">
        <f>'Debt M &amp; YTM'!F285</f>
        <v>8.34</v>
      </c>
      <c r="AL294" s="297">
        <f>'Debt M &amp; YTM'!G285</f>
        <v>4.92</v>
      </c>
      <c r="AM294" s="298"/>
      <c r="AN294" s="297">
        <f>'Debt M &amp; YTM'!I285</f>
        <v>13.86</v>
      </c>
      <c r="AO294" s="297">
        <f>'Debt M &amp; YTM'!J285</f>
        <v>5.52</v>
      </c>
      <c r="AP294" s="299"/>
      <c r="AQ294" s="297"/>
      <c r="AR294" s="297">
        <f>'Debt M &amp; YTM'!M285</f>
        <v>6.6829999999999998</v>
      </c>
      <c r="AS294" s="298"/>
      <c r="AT294" s="300"/>
      <c r="AU294" s="297">
        <f>'Debt M &amp; YTM'!N285</f>
        <v>8.048</v>
      </c>
      <c r="AV294" s="298"/>
    </row>
    <row r="295" spans="1:48">
      <c r="A295" s="4">
        <v>42146</v>
      </c>
      <c r="B295" s="4">
        <f>'Bloom Yields live'!F292</f>
        <v>42146</v>
      </c>
      <c r="C295" s="147">
        <f>'Bloom Yields live'!G292</f>
        <v>0.60199999999999998</v>
      </c>
      <c r="D295" s="147">
        <f t="shared" si="62"/>
        <v>1.281496815286624</v>
      </c>
      <c r="E295" s="106"/>
      <c r="F295" s="147">
        <f>'Bloom Yields live'!AR292</f>
        <v>1.2673000000000001</v>
      </c>
      <c r="G295" s="147">
        <f t="shared" si="63"/>
        <v>2.1412560509554144</v>
      </c>
      <c r="H295" s="110"/>
      <c r="I295" s="340">
        <f t="shared" si="76"/>
        <v>1.50865</v>
      </c>
      <c r="J295" s="147">
        <f t="shared" si="64"/>
        <v>2.4174751592356687</v>
      </c>
      <c r="K295" s="344"/>
      <c r="L295" s="297">
        <f t="shared" si="84"/>
        <v>1.75</v>
      </c>
      <c r="M295" s="147">
        <f t="shared" si="65"/>
        <v>2.6936942675159234</v>
      </c>
      <c r="N295" s="344"/>
      <c r="O295" s="340">
        <f t="shared" si="77"/>
        <v>2.1</v>
      </c>
      <c r="P295" s="340">
        <f t="shared" si="66"/>
        <v>3.1585031847133758</v>
      </c>
      <c r="Q295" s="344"/>
      <c r="R295" s="147">
        <f t="shared" si="85"/>
        <v>2.4500000000000002</v>
      </c>
      <c r="S295" s="147">
        <f t="shared" si="67"/>
        <v>3.6233121019108303</v>
      </c>
      <c r="T295" s="344"/>
      <c r="U295" s="340">
        <f t="shared" si="78"/>
        <v>2.7830000000000004</v>
      </c>
      <c r="V295" s="340">
        <f t="shared" si="68"/>
        <v>3.9347961783439516</v>
      </c>
      <c r="W295" s="344"/>
      <c r="X295" s="297">
        <f t="shared" si="86"/>
        <v>3.1160000000000001</v>
      </c>
      <c r="Y295" s="147">
        <f t="shared" si="69"/>
        <v>4.2462802547770702</v>
      </c>
      <c r="Z295" s="344"/>
      <c r="AA295" s="340">
        <f t="shared" si="79"/>
        <v>4.0105000000000004</v>
      </c>
      <c r="AB295" s="147">
        <f t="shared" si="70"/>
        <v>5.340175159235665</v>
      </c>
      <c r="AC295" s="344"/>
      <c r="AD295" s="297">
        <f t="shared" si="87"/>
        <v>4.9050000000000002</v>
      </c>
      <c r="AE295" s="147">
        <f t="shared" si="71"/>
        <v>6.4340700636942643</v>
      </c>
      <c r="AG295" s="296">
        <v>40574</v>
      </c>
      <c r="AH295" s="297"/>
      <c r="AI295" s="297"/>
      <c r="AJ295" s="298"/>
      <c r="AK295" s="297">
        <f>'Debt M &amp; YTM'!F286</f>
        <v>8.33</v>
      </c>
      <c r="AL295" s="297">
        <f>'Debt M &amp; YTM'!G286</f>
        <v>4.9400000000000004</v>
      </c>
      <c r="AM295" s="298"/>
      <c r="AN295" s="297">
        <f>'Debt M &amp; YTM'!I286</f>
        <v>13.86</v>
      </c>
      <c r="AO295" s="297">
        <f>'Debt M &amp; YTM'!J286</f>
        <v>5.52</v>
      </c>
      <c r="AP295" s="299"/>
      <c r="AQ295" s="297"/>
      <c r="AR295" s="297">
        <f>'Debt M &amp; YTM'!M286</f>
        <v>6.8440000000000003</v>
      </c>
      <c r="AS295" s="298"/>
      <c r="AT295" s="300"/>
      <c r="AU295" s="297">
        <f>'Debt M &amp; YTM'!N286</f>
        <v>8.3330000000000002</v>
      </c>
      <c r="AV295" s="298"/>
    </row>
    <row r="296" spans="1:48">
      <c r="A296" s="4">
        <v>42153</v>
      </c>
      <c r="B296" s="4">
        <f>'Bloom Yields live'!F293</f>
        <v>42153</v>
      </c>
      <c r="C296" s="147">
        <f>'Bloom Yields live'!G293</f>
        <v>0.48599999999999999</v>
      </c>
      <c r="D296" s="147">
        <f t="shared" si="62"/>
        <v>1.2758789808917195</v>
      </c>
      <c r="E296" s="106"/>
      <c r="F296" s="147">
        <f>'Bloom Yields live'!AR293</f>
        <v>1.2152000000000001</v>
      </c>
      <c r="G296" s="147">
        <f t="shared" si="63"/>
        <v>2.1310840764331207</v>
      </c>
      <c r="H296" s="110"/>
      <c r="I296" s="340">
        <f t="shared" si="76"/>
        <v>1.4626000000000001</v>
      </c>
      <c r="J296" s="147">
        <f t="shared" si="64"/>
        <v>2.4050006369426757</v>
      </c>
      <c r="K296" s="344"/>
      <c r="L296" s="297">
        <f t="shared" si="84"/>
        <v>1.71</v>
      </c>
      <c r="M296" s="147">
        <f t="shared" si="65"/>
        <v>2.678917197452229</v>
      </c>
      <c r="N296" s="344"/>
      <c r="O296" s="340">
        <f t="shared" si="77"/>
        <v>2.06</v>
      </c>
      <c r="P296" s="340">
        <f t="shared" si="66"/>
        <v>3.1435987261146496</v>
      </c>
      <c r="Q296" s="344"/>
      <c r="R296" s="147">
        <f t="shared" si="85"/>
        <v>2.41</v>
      </c>
      <c r="S296" s="147">
        <f t="shared" si="67"/>
        <v>3.608280254777072</v>
      </c>
      <c r="T296" s="344"/>
      <c r="U296" s="340">
        <f t="shared" si="78"/>
        <v>2.7744999999999997</v>
      </c>
      <c r="V296" s="340">
        <f t="shared" si="68"/>
        <v>3.910085987261148</v>
      </c>
      <c r="W296" s="344"/>
      <c r="X296" s="297">
        <f t="shared" si="86"/>
        <v>3.1389999999999998</v>
      </c>
      <c r="Y296" s="147">
        <f t="shared" si="69"/>
        <v>4.2118917197452239</v>
      </c>
      <c r="Z296" s="344"/>
      <c r="AA296" s="340">
        <f t="shared" si="79"/>
        <v>3.9950000000000001</v>
      </c>
      <c r="AB296" s="147">
        <f t="shared" si="70"/>
        <v>5.3017229299363029</v>
      </c>
      <c r="AC296" s="344"/>
      <c r="AD296" s="297">
        <f t="shared" si="87"/>
        <v>4.851</v>
      </c>
      <c r="AE296" s="147">
        <f t="shared" si="71"/>
        <v>6.3915541401273854</v>
      </c>
      <c r="AG296" s="296">
        <v>40575</v>
      </c>
      <c r="AH296" s="297"/>
      <c r="AI296" s="297"/>
      <c r="AJ296" s="298"/>
      <c r="AK296" s="297">
        <f>'Debt M &amp; YTM'!F287</f>
        <v>8.4</v>
      </c>
      <c r="AL296" s="297">
        <f>'Debt M &amp; YTM'!G287</f>
        <v>4.93</v>
      </c>
      <c r="AM296" s="298"/>
      <c r="AN296" s="297">
        <f>'Debt M &amp; YTM'!I287</f>
        <v>14.05</v>
      </c>
      <c r="AO296" s="297">
        <f>'Debt M &amp; YTM'!J287</f>
        <v>5.6</v>
      </c>
      <c r="AP296" s="299"/>
      <c r="AQ296" s="297"/>
      <c r="AR296" s="297">
        <f>'Debt M &amp; YTM'!M287</f>
        <v>6.8209999999999997</v>
      </c>
      <c r="AS296" s="298"/>
      <c r="AT296" s="300"/>
      <c r="AU296" s="297">
        <f>'Debt M &amp; YTM'!N287</f>
        <v>8.266</v>
      </c>
      <c r="AV296" s="298"/>
    </row>
    <row r="297" spans="1:48">
      <c r="A297" s="4">
        <v>42160</v>
      </c>
      <c r="B297" s="4">
        <f>'Bloom Yields live'!F294</f>
        <v>42160</v>
      </c>
      <c r="C297" s="147">
        <f>'Bloom Yields live'!G294</f>
        <v>0.84299999999999997</v>
      </c>
      <c r="D297" s="147">
        <f t="shared" si="62"/>
        <v>1.2737834394904455</v>
      </c>
      <c r="E297" s="106"/>
      <c r="F297" s="147">
        <f>'Bloom Yields live'!AR294</f>
        <v>1.5427999999999999</v>
      </c>
      <c r="G297" s="147">
        <f t="shared" si="63"/>
        <v>2.1240936305732481</v>
      </c>
      <c r="H297" s="110"/>
      <c r="I297" s="340">
        <f t="shared" si="76"/>
        <v>1.7913999999999999</v>
      </c>
      <c r="J297" s="147">
        <f t="shared" si="64"/>
        <v>2.3952633757961785</v>
      </c>
      <c r="K297" s="344"/>
      <c r="L297" s="297">
        <f t="shared" si="84"/>
        <v>2.04</v>
      </c>
      <c r="M297" s="147">
        <f t="shared" si="65"/>
        <v>2.6664331210191077</v>
      </c>
      <c r="N297" s="344"/>
      <c r="O297" s="340">
        <f t="shared" si="77"/>
        <v>2.41</v>
      </c>
      <c r="P297" s="340">
        <f t="shared" si="66"/>
        <v>3.1303184713375796</v>
      </c>
      <c r="Q297" s="344"/>
      <c r="R297" s="147">
        <f t="shared" si="85"/>
        <v>2.78</v>
      </c>
      <c r="S297" s="147">
        <f t="shared" si="67"/>
        <v>3.5942038216560528</v>
      </c>
      <c r="T297" s="344"/>
      <c r="U297" s="340">
        <f t="shared" si="78"/>
        <v>3.0404999999999998</v>
      </c>
      <c r="V297" s="340">
        <f t="shared" si="68"/>
        <v>3.8864840764331219</v>
      </c>
      <c r="W297" s="344"/>
      <c r="X297" s="297">
        <f t="shared" si="86"/>
        <v>3.3010000000000002</v>
      </c>
      <c r="Y297" s="147">
        <f t="shared" si="69"/>
        <v>4.1787643312101928</v>
      </c>
      <c r="Z297" s="344"/>
      <c r="AA297" s="340">
        <f t="shared" si="79"/>
        <v>4.1775000000000002</v>
      </c>
      <c r="AB297" s="147">
        <f t="shared" si="70"/>
        <v>5.2625254777070039</v>
      </c>
      <c r="AC297" s="344"/>
      <c r="AD297" s="297">
        <f t="shared" si="87"/>
        <v>5.0540000000000003</v>
      </c>
      <c r="AE297" s="147">
        <f t="shared" si="71"/>
        <v>6.3462866242038176</v>
      </c>
      <c r="AG297" s="296">
        <v>40576</v>
      </c>
      <c r="AH297" s="297"/>
      <c r="AI297" s="297"/>
      <c r="AJ297" s="298"/>
      <c r="AK297" s="297">
        <f>'Debt M &amp; YTM'!F288</f>
        <v>8.4</v>
      </c>
      <c r="AL297" s="297">
        <f>'Debt M &amp; YTM'!G288</f>
        <v>4.93</v>
      </c>
      <c r="AM297" s="298"/>
      <c r="AN297" s="297">
        <f>'Debt M &amp; YTM'!I288</f>
        <v>14.05</v>
      </c>
      <c r="AO297" s="297">
        <f>'Debt M &amp; YTM'!J288</f>
        <v>5.59</v>
      </c>
      <c r="AP297" s="299"/>
      <c r="AQ297" s="297"/>
      <c r="AR297" s="297">
        <f>'Debt M &amp; YTM'!M288</f>
        <v>6.7469999999999999</v>
      </c>
      <c r="AS297" s="298"/>
      <c r="AT297" s="300"/>
      <c r="AU297" s="297">
        <f>'Debt M &amp; YTM'!N288</f>
        <v>8.2140000000000004</v>
      </c>
      <c r="AV297" s="298"/>
    </row>
    <row r="298" spans="1:48">
      <c r="A298" s="4">
        <v>42167</v>
      </c>
      <c r="B298" s="4">
        <f>'Bloom Yields live'!F295</f>
        <v>42167</v>
      </c>
      <c r="C298" s="147">
        <f>'Bloom Yields live'!G295</f>
        <v>0.83299999999999996</v>
      </c>
      <c r="D298" s="147">
        <f t="shared" si="62"/>
        <v>1.2706305732484071</v>
      </c>
      <c r="E298" s="106"/>
      <c r="F298" s="147">
        <f>'Bloom Yields live'!AR295</f>
        <v>1.5523</v>
      </c>
      <c r="G298" s="147">
        <f t="shared" si="63"/>
        <v>2.1162203821656052</v>
      </c>
      <c r="H298" s="110"/>
      <c r="I298" s="340">
        <f t="shared" si="76"/>
        <v>1.8311500000000001</v>
      </c>
      <c r="J298" s="147">
        <f t="shared" si="64"/>
        <v>2.3849573248407645</v>
      </c>
      <c r="K298" s="344"/>
      <c r="L298" s="297">
        <f t="shared" si="84"/>
        <v>2.11</v>
      </c>
      <c r="M298" s="147">
        <f t="shared" si="65"/>
        <v>2.6536942675159234</v>
      </c>
      <c r="N298" s="344"/>
      <c r="O298" s="340">
        <f t="shared" si="77"/>
        <v>2.4900000000000002</v>
      </c>
      <c r="P298" s="340">
        <f t="shared" si="66"/>
        <v>3.1167834394904457</v>
      </c>
      <c r="Q298" s="344"/>
      <c r="R298" s="147">
        <f t="shared" si="85"/>
        <v>2.87</v>
      </c>
      <c r="S298" s="147">
        <f t="shared" si="67"/>
        <v>3.5798726114649702</v>
      </c>
      <c r="T298" s="344"/>
      <c r="U298" s="340">
        <f t="shared" si="78"/>
        <v>3.1390000000000002</v>
      </c>
      <c r="V298" s="340">
        <f t="shared" si="68"/>
        <v>3.8634840764331226</v>
      </c>
      <c r="W298" s="344"/>
      <c r="X298" s="297">
        <f t="shared" si="86"/>
        <v>3.4079999999999999</v>
      </c>
      <c r="Y298" s="147">
        <f t="shared" si="69"/>
        <v>4.147095541401276</v>
      </c>
      <c r="Z298" s="344"/>
      <c r="AA298" s="340">
        <f t="shared" si="79"/>
        <v>4.3155000000000001</v>
      </c>
      <c r="AB298" s="147">
        <f t="shared" si="70"/>
        <v>5.2250445859872601</v>
      </c>
      <c r="AC298" s="344"/>
      <c r="AD298" s="297">
        <f t="shared" si="87"/>
        <v>5.2229999999999999</v>
      </c>
      <c r="AE298" s="147">
        <f t="shared" si="71"/>
        <v>6.3029936305732441</v>
      </c>
      <c r="AG298" s="296">
        <v>40577</v>
      </c>
      <c r="AH298" s="297"/>
      <c r="AI298" s="297"/>
      <c r="AJ298" s="298"/>
      <c r="AK298" s="297">
        <f>'Debt M &amp; YTM'!F289</f>
        <v>8.4</v>
      </c>
      <c r="AL298" s="297">
        <f>'Debt M &amp; YTM'!G289</f>
        <v>4.87</v>
      </c>
      <c r="AM298" s="298"/>
      <c r="AN298" s="297">
        <f>'Debt M &amp; YTM'!I289</f>
        <v>14.05</v>
      </c>
      <c r="AO298" s="297">
        <f>'Debt M &amp; YTM'!J289</f>
        <v>5.55</v>
      </c>
      <c r="AP298" s="299"/>
      <c r="AQ298" s="297"/>
      <c r="AR298" s="297">
        <f>'Debt M &amp; YTM'!M289</f>
        <v>6.75</v>
      </c>
      <c r="AS298" s="298"/>
      <c r="AT298" s="300"/>
      <c r="AU298" s="297">
        <f>'Debt M &amp; YTM'!N289</f>
        <v>8.19</v>
      </c>
      <c r="AV298" s="298"/>
    </row>
    <row r="299" spans="1:48">
      <c r="A299" s="4">
        <v>42174</v>
      </c>
      <c r="B299" s="4">
        <f>'Bloom Yields live'!F296</f>
        <v>42174</v>
      </c>
      <c r="C299" s="147">
        <f>'Bloom Yields live'!G296</f>
        <v>0.75</v>
      </c>
      <c r="D299" s="147">
        <f t="shared" ref="D299:D362" si="88">AVERAGE(C143:C299)</f>
        <v>1.2662611464968148</v>
      </c>
      <c r="E299" s="106"/>
      <c r="F299" s="147">
        <f>'Bloom Yields live'!AR296</f>
        <v>1.5474000000000001</v>
      </c>
      <c r="G299" s="147">
        <f t="shared" ref="G299:G362" si="89">AVERAGE(F143:F299)</f>
        <v>2.1077394904458591</v>
      </c>
      <c r="H299" s="110"/>
      <c r="I299" s="340">
        <f t="shared" si="76"/>
        <v>1.8687</v>
      </c>
      <c r="J299" s="147">
        <f t="shared" ref="J299:J362" si="90">AVERAGE(I143:I299)</f>
        <v>2.3741882165605093</v>
      </c>
      <c r="K299" s="344"/>
      <c r="L299" s="297">
        <f t="shared" si="84"/>
        <v>2.19</v>
      </c>
      <c r="M299" s="147">
        <f t="shared" ref="M299:M362" si="91">AVERAGE(L143:L299)</f>
        <v>2.6406369426751595</v>
      </c>
      <c r="N299" s="344"/>
      <c r="O299" s="340">
        <f t="shared" si="77"/>
        <v>2.5649999999999999</v>
      </c>
      <c r="P299" s="340">
        <f t="shared" ref="P299:P362" si="92">AVERAGE(O143:O299)</f>
        <v>3.1028980891719744</v>
      </c>
      <c r="Q299" s="344"/>
      <c r="R299" s="147">
        <f t="shared" si="85"/>
        <v>2.94</v>
      </c>
      <c r="S299" s="147">
        <f t="shared" ref="S299:S362" si="93">AVERAGE(R143:R299)</f>
        <v>3.565159235668792</v>
      </c>
      <c r="T299" s="344"/>
      <c r="U299" s="340">
        <f t="shared" si="78"/>
        <v>3.2800000000000002</v>
      </c>
      <c r="V299" s="340">
        <f t="shared" ref="V299:V362" si="94">AVERAGE(U143:U299)</f>
        <v>3.8410732484076449</v>
      </c>
      <c r="W299" s="344"/>
      <c r="X299" s="297">
        <f t="shared" si="86"/>
        <v>3.62</v>
      </c>
      <c r="Y299" s="147">
        <f t="shared" ref="Y299:Y362" si="95">AVERAGE(X143:X299)</f>
        <v>4.116987261146499</v>
      </c>
      <c r="Z299" s="344"/>
      <c r="AA299" s="340">
        <f t="shared" si="79"/>
        <v>4.5640000000000001</v>
      </c>
      <c r="AB299" s="147">
        <f t="shared" ref="AB299:AB362" si="96">AVERAGE(AA143:AA299)</f>
        <v>5.1898662420382147</v>
      </c>
      <c r="AC299" s="344"/>
      <c r="AD299" s="297">
        <f t="shared" si="87"/>
        <v>5.508</v>
      </c>
      <c r="AE299" s="147">
        <f t="shared" ref="AE299:AE362" si="97">AVERAGE(AD143:AD299)</f>
        <v>6.262745222929933</v>
      </c>
      <c r="AG299" s="296">
        <v>40578</v>
      </c>
      <c r="AH299" s="297"/>
      <c r="AI299" s="297"/>
      <c r="AJ299" s="298"/>
      <c r="AK299" s="297">
        <f>'Debt M &amp; YTM'!F290</f>
        <v>8.4</v>
      </c>
      <c r="AL299" s="297">
        <f>'Debt M &amp; YTM'!G290</f>
        <v>4.92</v>
      </c>
      <c r="AM299" s="298"/>
      <c r="AN299" s="297">
        <f>'Debt M &amp; YTM'!I290</f>
        <v>14.05</v>
      </c>
      <c r="AO299" s="297">
        <f>'Debt M &amp; YTM'!J290</f>
        <v>5.59</v>
      </c>
      <c r="AP299" s="299"/>
      <c r="AQ299" s="297"/>
      <c r="AR299" s="297">
        <f>'Debt M &amp; YTM'!M290</f>
        <v>6.7519999999999998</v>
      </c>
      <c r="AS299" s="298"/>
      <c r="AT299" s="300"/>
      <c r="AU299" s="297">
        <f>'Debt M &amp; YTM'!N290</f>
        <v>8.2010000000000005</v>
      </c>
      <c r="AV299" s="298"/>
    </row>
    <row r="300" spans="1:48">
      <c r="A300" s="4">
        <v>42181</v>
      </c>
      <c r="B300" s="4">
        <f>'Bloom Yields live'!F297</f>
        <v>42181</v>
      </c>
      <c r="C300" s="147">
        <f>'Bloom Yields live'!G297</f>
        <v>0.92100000000000004</v>
      </c>
      <c r="D300" s="147">
        <f t="shared" si="88"/>
        <v>1.2620636942675152</v>
      </c>
      <c r="E300" s="106"/>
      <c r="F300" s="147">
        <f>'Bloom Yields live'!AR297</f>
        <v>1.6597</v>
      </c>
      <c r="G300" s="147">
        <f t="shared" si="89"/>
        <v>2.0993866242038211</v>
      </c>
      <c r="H300" s="110"/>
      <c r="I300" s="340">
        <f t="shared" si="76"/>
        <v>1.9598499999999999</v>
      </c>
      <c r="J300" s="147">
        <f t="shared" si="90"/>
        <v>2.3633557324840764</v>
      </c>
      <c r="K300" s="344"/>
      <c r="L300" s="297">
        <f t="shared" si="84"/>
        <v>2.2599999999999998</v>
      </c>
      <c r="M300" s="147">
        <f t="shared" si="91"/>
        <v>2.6273248407643313</v>
      </c>
      <c r="N300" s="344"/>
      <c r="O300" s="340">
        <f t="shared" si="77"/>
        <v>2.66</v>
      </c>
      <c r="P300" s="340">
        <f t="shared" si="92"/>
        <v>3.0888853503184714</v>
      </c>
      <c r="Q300" s="344"/>
      <c r="R300" s="147">
        <f t="shared" si="85"/>
        <v>3.06</v>
      </c>
      <c r="S300" s="147">
        <f t="shared" si="93"/>
        <v>3.5504458598726125</v>
      </c>
      <c r="T300" s="344"/>
      <c r="U300" s="340">
        <f t="shared" si="78"/>
        <v>3.2690000000000001</v>
      </c>
      <c r="V300" s="340">
        <f t="shared" si="94"/>
        <v>3.8188853503184723</v>
      </c>
      <c r="W300" s="344"/>
      <c r="X300" s="297">
        <f t="shared" si="86"/>
        <v>3.4780000000000002</v>
      </c>
      <c r="Y300" s="147">
        <f t="shared" si="95"/>
        <v>4.0873248407643326</v>
      </c>
      <c r="Z300" s="344"/>
      <c r="AA300" s="340">
        <f t="shared" si="79"/>
        <v>4.3490000000000002</v>
      </c>
      <c r="AB300" s="147">
        <f t="shared" si="96"/>
        <v>5.1556815286624191</v>
      </c>
      <c r="AC300" s="344"/>
      <c r="AD300" s="297">
        <f t="shared" si="87"/>
        <v>5.22</v>
      </c>
      <c r="AE300" s="147">
        <f t="shared" si="97"/>
        <v>6.2240382165605066</v>
      </c>
      <c r="AG300" s="296">
        <v>40581</v>
      </c>
      <c r="AH300" s="297"/>
      <c r="AI300" s="297"/>
      <c r="AJ300" s="298"/>
      <c r="AK300" s="297">
        <f>'Debt M &amp; YTM'!F291</f>
        <v>8.39</v>
      </c>
      <c r="AL300" s="297">
        <f>'Debt M &amp; YTM'!G291</f>
        <v>4.88</v>
      </c>
      <c r="AM300" s="298"/>
      <c r="AN300" s="297">
        <f>'Debt M &amp; YTM'!I291</f>
        <v>14.04</v>
      </c>
      <c r="AO300" s="297">
        <f>'Debt M &amp; YTM'!J291</f>
        <v>5.56</v>
      </c>
      <c r="AP300" s="299"/>
      <c r="AQ300" s="297"/>
      <c r="AR300" s="297">
        <f>'Debt M &amp; YTM'!M291</f>
        <v>6.7210000000000001</v>
      </c>
      <c r="AS300" s="298"/>
      <c r="AT300" s="300"/>
      <c r="AU300" s="297">
        <f>'Debt M &amp; YTM'!N291</f>
        <v>8.0960000000000001</v>
      </c>
      <c r="AV300" s="298"/>
    </row>
    <row r="301" spans="1:48">
      <c r="A301" s="4">
        <v>42188</v>
      </c>
      <c r="B301" s="4">
        <f>'Bloom Yields live'!F298</f>
        <v>42188</v>
      </c>
      <c r="C301" s="147">
        <f>'Bloom Yields live'!G298</f>
        <v>0.78900000000000003</v>
      </c>
      <c r="D301" s="147">
        <f t="shared" si="88"/>
        <v>1.2570191082802538</v>
      </c>
      <c r="E301" s="106"/>
      <c r="F301" s="147">
        <f>'Bloom Yields live'!AR298</f>
        <v>1.5733999999999999</v>
      </c>
      <c r="G301" s="147">
        <f t="shared" si="89"/>
        <v>2.090449681528662</v>
      </c>
      <c r="H301" s="110"/>
      <c r="I301" s="340">
        <f t="shared" si="76"/>
        <v>1.8967000000000001</v>
      </c>
      <c r="J301" s="147">
        <f t="shared" si="90"/>
        <v>2.3521356687898094</v>
      </c>
      <c r="K301" s="344"/>
      <c r="L301" s="297">
        <f t="shared" si="84"/>
        <v>2.2200000000000002</v>
      </c>
      <c r="M301" s="147">
        <f t="shared" si="91"/>
        <v>2.613821656050956</v>
      </c>
      <c r="N301" s="344"/>
      <c r="O301" s="340">
        <f t="shared" si="77"/>
        <v>2.64</v>
      </c>
      <c r="P301" s="340">
        <f t="shared" si="92"/>
        <v>3.0749363057324834</v>
      </c>
      <c r="Q301" s="344"/>
      <c r="R301" s="147">
        <f t="shared" si="85"/>
        <v>3.06</v>
      </c>
      <c r="S301" s="147">
        <f t="shared" si="93"/>
        <v>3.5360509554140132</v>
      </c>
      <c r="T301" s="344"/>
      <c r="U301" s="340">
        <f t="shared" si="78"/>
        <v>3.3260000000000001</v>
      </c>
      <c r="V301" s="340">
        <f t="shared" si="94"/>
        <v>3.7970191082802551</v>
      </c>
      <c r="W301" s="344"/>
      <c r="X301" s="297">
        <f t="shared" si="86"/>
        <v>3.5920000000000001</v>
      </c>
      <c r="Y301" s="147">
        <f t="shared" si="95"/>
        <v>4.057987261146498</v>
      </c>
      <c r="Z301" s="344"/>
      <c r="AA301" s="340">
        <f t="shared" si="79"/>
        <v>4.5164999999999997</v>
      </c>
      <c r="AB301" s="147">
        <f t="shared" si="96"/>
        <v>5.1214012738853487</v>
      </c>
      <c r="AC301" s="344"/>
      <c r="AD301" s="297">
        <f t="shared" si="87"/>
        <v>5.4409999999999998</v>
      </c>
      <c r="AE301" s="147">
        <f t="shared" si="97"/>
        <v>6.1848152866242012</v>
      </c>
      <c r="AG301" s="296">
        <v>40582</v>
      </c>
      <c r="AH301" s="297"/>
      <c r="AI301" s="297"/>
      <c r="AJ301" s="298"/>
      <c r="AK301" s="297">
        <f>'Debt M &amp; YTM'!F292</f>
        <v>8.39</v>
      </c>
      <c r="AL301" s="297">
        <f>'Debt M &amp; YTM'!G292</f>
        <v>4.87</v>
      </c>
      <c r="AM301" s="298"/>
      <c r="AN301" s="297">
        <f>'Debt M &amp; YTM'!I292</f>
        <v>14.03</v>
      </c>
      <c r="AO301" s="297">
        <f>'Debt M &amp; YTM'!J292</f>
        <v>5.56</v>
      </c>
      <c r="AP301" s="299"/>
      <c r="AQ301" s="297"/>
      <c r="AR301" s="297">
        <f>'Debt M &amp; YTM'!M292</f>
        <v>6.694</v>
      </c>
      <c r="AS301" s="298"/>
      <c r="AT301" s="300"/>
      <c r="AU301" s="297">
        <f>'Debt M &amp; YTM'!N292</f>
        <v>8.0540000000000003</v>
      </c>
      <c r="AV301" s="298"/>
    </row>
    <row r="302" spans="1:48">
      <c r="A302" s="4">
        <v>42195</v>
      </c>
      <c r="B302" s="4">
        <f>'Bloom Yields live'!F299</f>
        <v>42195</v>
      </c>
      <c r="C302" s="147">
        <f>'Bloom Yields live'!G299</f>
        <v>0.89600000000000002</v>
      </c>
      <c r="D302" s="147">
        <f t="shared" si="88"/>
        <v>1.2542802547770691</v>
      </c>
      <c r="E302" s="106"/>
      <c r="F302" s="147">
        <f>'Bloom Yields live'!AR299</f>
        <v>1.7002999999999999</v>
      </c>
      <c r="G302" s="147">
        <f t="shared" si="89"/>
        <v>2.0836681528662417</v>
      </c>
      <c r="H302" s="110"/>
      <c r="I302" s="340">
        <f t="shared" si="76"/>
        <v>2.0151500000000002</v>
      </c>
      <c r="J302" s="147">
        <f t="shared" si="90"/>
        <v>2.3434901273885353</v>
      </c>
      <c r="K302" s="344"/>
      <c r="L302" s="297">
        <f t="shared" si="84"/>
        <v>2.33</v>
      </c>
      <c r="M302" s="147">
        <f t="shared" si="91"/>
        <v>2.6033121019108281</v>
      </c>
      <c r="N302" s="344"/>
      <c r="O302" s="340">
        <f t="shared" si="77"/>
        <v>2.7450000000000001</v>
      </c>
      <c r="P302" s="340">
        <f t="shared" si="92"/>
        <v>3.0639490445859865</v>
      </c>
      <c r="Q302" s="344"/>
      <c r="R302" s="147">
        <f t="shared" si="85"/>
        <v>3.16</v>
      </c>
      <c r="S302" s="147">
        <f t="shared" si="93"/>
        <v>3.5245859872611471</v>
      </c>
      <c r="T302" s="344"/>
      <c r="U302" s="340">
        <f t="shared" si="78"/>
        <v>3.3915000000000002</v>
      </c>
      <c r="V302" s="340">
        <f t="shared" si="94"/>
        <v>3.7776337579617825</v>
      </c>
      <c r="W302" s="344"/>
      <c r="X302" s="297">
        <f t="shared" si="86"/>
        <v>3.6230000000000002</v>
      </c>
      <c r="Y302" s="147">
        <f t="shared" si="95"/>
        <v>4.0306815286624218</v>
      </c>
      <c r="Z302" s="344"/>
      <c r="AA302" s="340">
        <f t="shared" si="79"/>
        <v>4.5600000000000005</v>
      </c>
      <c r="AB302" s="147">
        <f t="shared" si="96"/>
        <v>5.0897038216560482</v>
      </c>
      <c r="AC302" s="344"/>
      <c r="AD302" s="297">
        <f t="shared" si="87"/>
        <v>5.4969999999999999</v>
      </c>
      <c r="AE302" s="147">
        <f t="shared" si="97"/>
        <v>6.148726114649679</v>
      </c>
      <c r="AG302" s="296">
        <v>40583</v>
      </c>
      <c r="AH302" s="297"/>
      <c r="AI302" s="297"/>
      <c r="AJ302" s="298"/>
      <c r="AK302" s="297">
        <f>'Debt M &amp; YTM'!F293</f>
        <v>8.3800000000000008</v>
      </c>
      <c r="AL302" s="297">
        <f>'Debt M &amp; YTM'!G293</f>
        <v>4.9000000000000004</v>
      </c>
      <c r="AM302" s="298"/>
      <c r="AN302" s="297">
        <f>'Debt M &amp; YTM'!I293</f>
        <v>14.03</v>
      </c>
      <c r="AO302" s="297">
        <f>'Debt M &amp; YTM'!J293</f>
        <v>5.59</v>
      </c>
      <c r="AP302" s="299"/>
      <c r="AQ302" s="297"/>
      <c r="AR302" s="297">
        <f>'Debt M &amp; YTM'!M293</f>
        <v>6.6769999999999996</v>
      </c>
      <c r="AS302" s="298"/>
      <c r="AT302" s="300"/>
      <c r="AU302" s="297">
        <f>'Debt M &amp; YTM'!N293</f>
        <v>8.0350000000000001</v>
      </c>
      <c r="AV302" s="298"/>
    </row>
    <row r="303" spans="1:48">
      <c r="A303" s="4">
        <v>42202</v>
      </c>
      <c r="B303" s="4">
        <f>'Bloom Yields live'!F300</f>
        <v>42202</v>
      </c>
      <c r="C303" s="147">
        <f>'Bloom Yields live'!G300</f>
        <v>0.78700000000000003</v>
      </c>
      <c r="D303" s="147">
        <f t="shared" si="88"/>
        <v>1.2512802547770692</v>
      </c>
      <c r="E303" s="106"/>
      <c r="F303" s="147">
        <f>'Bloom Yields live'!AR300</f>
        <v>1.5521</v>
      </c>
      <c r="G303" s="147">
        <f t="shared" si="89"/>
        <v>2.0764050955414008</v>
      </c>
      <c r="H303" s="110"/>
      <c r="I303" s="340">
        <f t="shared" si="76"/>
        <v>1.82605</v>
      </c>
      <c r="J303" s="147">
        <f t="shared" si="90"/>
        <v>2.334189808917198</v>
      </c>
      <c r="K303" s="344"/>
      <c r="L303" s="297">
        <f t="shared" si="84"/>
        <v>2.1</v>
      </c>
      <c r="M303" s="147">
        <f t="shared" si="91"/>
        <v>2.5919745222929937</v>
      </c>
      <c r="N303" s="344"/>
      <c r="O303" s="340">
        <f t="shared" si="77"/>
        <v>2.5049999999999999</v>
      </c>
      <c r="P303" s="340">
        <f t="shared" si="92"/>
        <v>3.0521337579617827</v>
      </c>
      <c r="Q303" s="344"/>
      <c r="R303" s="147">
        <f t="shared" si="85"/>
        <v>2.91</v>
      </c>
      <c r="S303" s="147">
        <f t="shared" si="93"/>
        <v>3.5122929936305729</v>
      </c>
      <c r="T303" s="344"/>
      <c r="U303" s="340">
        <f t="shared" si="78"/>
        <v>3.1574999999999998</v>
      </c>
      <c r="V303" s="340">
        <f t="shared" si="94"/>
        <v>3.7568949044585978</v>
      </c>
      <c r="W303" s="344"/>
      <c r="X303" s="297">
        <f t="shared" si="86"/>
        <v>3.4049999999999998</v>
      </c>
      <c r="Y303" s="147">
        <f t="shared" si="95"/>
        <v>4.0014968152866262</v>
      </c>
      <c r="Z303" s="344"/>
      <c r="AA303" s="340">
        <f t="shared" si="79"/>
        <v>4.3144999999999998</v>
      </c>
      <c r="AB303" s="147">
        <f t="shared" si="96"/>
        <v>5.0563821656050933</v>
      </c>
      <c r="AC303" s="344"/>
      <c r="AD303" s="297">
        <f t="shared" si="87"/>
        <v>5.2240000000000002</v>
      </c>
      <c r="AE303" s="147">
        <f t="shared" si="97"/>
        <v>6.1112675159235641</v>
      </c>
      <c r="AG303" s="296">
        <v>40584</v>
      </c>
      <c r="AH303" s="297"/>
      <c r="AI303" s="297"/>
      <c r="AJ303" s="298"/>
      <c r="AK303" s="297">
        <f>'Debt M &amp; YTM'!F294</f>
        <v>8.3800000000000008</v>
      </c>
      <c r="AL303" s="297">
        <f>'Debt M &amp; YTM'!G294</f>
        <v>4.8899999999999997</v>
      </c>
      <c r="AM303" s="298"/>
      <c r="AN303" s="297">
        <f>'Debt M &amp; YTM'!I294</f>
        <v>14.03</v>
      </c>
      <c r="AO303" s="297">
        <f>'Debt M &amp; YTM'!J294</f>
        <v>5.58</v>
      </c>
      <c r="AP303" s="299"/>
      <c r="AQ303" s="297"/>
      <c r="AR303" s="297">
        <f>'Debt M &amp; YTM'!M294</f>
        <v>6.6710000000000003</v>
      </c>
      <c r="AS303" s="298"/>
      <c r="AT303" s="300"/>
      <c r="AU303" s="297">
        <f>'Debt M &amp; YTM'!N294</f>
        <v>8.0739999999999998</v>
      </c>
      <c r="AV303" s="298"/>
    </row>
    <row r="304" spans="1:48">
      <c r="A304" s="4">
        <v>42209</v>
      </c>
      <c r="B304" s="4">
        <f>'Bloom Yields live'!F301</f>
        <v>42209</v>
      </c>
      <c r="C304" s="147">
        <f>'Bloom Yields live'!G301</f>
        <v>0.69</v>
      </c>
      <c r="D304" s="147">
        <f t="shared" si="88"/>
        <v>1.2482484076433111</v>
      </c>
      <c r="E304" s="106"/>
      <c r="F304" s="147">
        <f>'Bloom Yields live'!AR301</f>
        <v>1.4588999999999999</v>
      </c>
      <c r="G304" s="147">
        <f t="shared" si="89"/>
        <v>2.0690019108280246</v>
      </c>
      <c r="H304" s="110"/>
      <c r="I304" s="340">
        <f t="shared" si="76"/>
        <v>1.7294499999999999</v>
      </c>
      <c r="J304" s="147">
        <f t="shared" si="90"/>
        <v>2.3250423566878977</v>
      </c>
      <c r="K304" s="344"/>
      <c r="L304" s="297">
        <f t="shared" si="84"/>
        <v>2</v>
      </c>
      <c r="M304" s="147">
        <f t="shared" si="91"/>
        <v>2.5810828025477708</v>
      </c>
      <c r="N304" s="344"/>
      <c r="O304" s="340">
        <f t="shared" si="77"/>
        <v>2.395</v>
      </c>
      <c r="P304" s="340">
        <f t="shared" si="92"/>
        <v>3.0406050955414003</v>
      </c>
      <c r="Q304" s="344"/>
      <c r="R304" s="147">
        <f t="shared" si="85"/>
        <v>2.79</v>
      </c>
      <c r="S304" s="147">
        <f t="shared" si="93"/>
        <v>3.5001273885350317</v>
      </c>
      <c r="T304" s="344"/>
      <c r="U304" s="340">
        <f t="shared" si="78"/>
        <v>3.0990000000000002</v>
      </c>
      <c r="V304" s="340">
        <f t="shared" si="94"/>
        <v>3.7367770700636935</v>
      </c>
      <c r="W304" s="344"/>
      <c r="X304" s="297">
        <f t="shared" si="86"/>
        <v>3.4079999999999999</v>
      </c>
      <c r="Y304" s="147">
        <f t="shared" si="95"/>
        <v>3.9734267515923589</v>
      </c>
      <c r="Z304" s="344"/>
      <c r="AA304" s="340">
        <f t="shared" si="79"/>
        <v>4.3739999999999997</v>
      </c>
      <c r="AB304" s="147">
        <f t="shared" si="96"/>
        <v>5.0244108280254745</v>
      </c>
      <c r="AC304" s="344"/>
      <c r="AD304" s="297">
        <f t="shared" si="87"/>
        <v>5.34</v>
      </c>
      <c r="AE304" s="147">
        <f t="shared" si="97"/>
        <v>6.0753949044585962</v>
      </c>
      <c r="AG304" s="296">
        <v>40585</v>
      </c>
      <c r="AH304" s="297"/>
      <c r="AI304" s="297"/>
      <c r="AJ304" s="298"/>
      <c r="AK304" s="297">
        <f>'Debt M &amp; YTM'!F295</f>
        <v>8.3800000000000008</v>
      </c>
      <c r="AL304" s="297">
        <f>'Debt M &amp; YTM'!G295</f>
        <v>4.8600000000000003</v>
      </c>
      <c r="AM304" s="298"/>
      <c r="AN304" s="297">
        <f>'Debt M &amp; YTM'!I295</f>
        <v>14.03</v>
      </c>
      <c r="AO304" s="297">
        <f>'Debt M &amp; YTM'!J295</f>
        <v>5.55</v>
      </c>
      <c r="AP304" s="299"/>
      <c r="AQ304" s="297"/>
      <c r="AR304" s="297">
        <f>'Debt M &amp; YTM'!M295</f>
        <v>6.6849999999999996</v>
      </c>
      <c r="AS304" s="298"/>
      <c r="AT304" s="300"/>
      <c r="AU304" s="297">
        <f>'Debt M &amp; YTM'!N295</f>
        <v>8.0690000000000008</v>
      </c>
      <c r="AV304" s="298"/>
    </row>
    <row r="305" spans="1:48">
      <c r="A305" s="4">
        <v>42216</v>
      </c>
      <c r="B305" s="4">
        <f>'Bloom Yields live'!F302</f>
        <v>42216</v>
      </c>
      <c r="C305" s="147">
        <f>'Bloom Yields live'!G302</f>
        <v>0.64300000000000002</v>
      </c>
      <c r="D305" s="147">
        <f t="shared" si="88"/>
        <v>1.2434458598726104</v>
      </c>
      <c r="E305" s="106"/>
      <c r="F305" s="147">
        <f>'Bloom Yields live'!AR302</f>
        <v>1.4137</v>
      </c>
      <c r="G305" s="147">
        <f t="shared" si="89"/>
        <v>2.0607636942675156</v>
      </c>
      <c r="H305" s="110"/>
      <c r="I305" s="340">
        <f t="shared" si="76"/>
        <v>1.6918500000000001</v>
      </c>
      <c r="J305" s="147">
        <f t="shared" si="90"/>
        <v>2.3147449044585984</v>
      </c>
      <c r="K305" s="344"/>
      <c r="L305" s="297">
        <f t="shared" si="84"/>
        <v>1.97</v>
      </c>
      <c r="M305" s="147">
        <f t="shared" si="91"/>
        <v>2.568726114649682</v>
      </c>
      <c r="N305" s="344"/>
      <c r="O305" s="340">
        <f t="shared" si="77"/>
        <v>2.3649999999999998</v>
      </c>
      <c r="P305" s="340">
        <f t="shared" si="92"/>
        <v>3.0276114649681523</v>
      </c>
      <c r="Q305" s="344"/>
      <c r="R305" s="147">
        <f t="shared" si="85"/>
        <v>2.76</v>
      </c>
      <c r="S305" s="147">
        <f t="shared" si="93"/>
        <v>3.4864968152866234</v>
      </c>
      <c r="T305" s="344"/>
      <c r="U305" s="340">
        <f t="shared" si="78"/>
        <v>3.125</v>
      </c>
      <c r="V305" s="340">
        <f t="shared" si="94"/>
        <v>3.7157643312101905</v>
      </c>
      <c r="W305" s="344"/>
      <c r="X305" s="297">
        <f t="shared" si="86"/>
        <v>3.49</v>
      </c>
      <c r="Y305" s="147">
        <f t="shared" si="95"/>
        <v>3.9450318471337602</v>
      </c>
      <c r="Z305" s="344"/>
      <c r="AA305" s="340">
        <f t="shared" si="79"/>
        <v>4.4384999999999994</v>
      </c>
      <c r="AB305" s="147">
        <f t="shared" si="96"/>
        <v>4.9907643312101877</v>
      </c>
      <c r="AC305" s="344"/>
      <c r="AD305" s="297">
        <f t="shared" si="87"/>
        <v>5.3869999999999996</v>
      </c>
      <c r="AE305" s="147">
        <f t="shared" si="97"/>
        <v>6.0364968152866219</v>
      </c>
      <c r="AG305" s="296">
        <v>40588</v>
      </c>
      <c r="AH305" s="297"/>
      <c r="AI305" s="297"/>
      <c r="AJ305" s="298"/>
      <c r="AK305" s="297">
        <f>'Debt M &amp; YTM'!F296</f>
        <v>8.3699999999999992</v>
      </c>
      <c r="AL305" s="297">
        <f>'Debt M &amp; YTM'!G296</f>
        <v>4.8600000000000003</v>
      </c>
      <c r="AM305" s="298"/>
      <c r="AN305" s="297">
        <f>'Debt M &amp; YTM'!I296</f>
        <v>14.02</v>
      </c>
      <c r="AO305" s="297">
        <f>'Debt M &amp; YTM'!J296</f>
        <v>5.56</v>
      </c>
      <c r="AP305" s="299"/>
      <c r="AQ305" s="297"/>
      <c r="AR305" s="297">
        <f>'Debt M &amp; YTM'!M296</f>
        <v>6.657</v>
      </c>
      <c r="AS305" s="298"/>
      <c r="AT305" s="300"/>
      <c r="AU305" s="297">
        <f>'Debt M &amp; YTM'!N296</f>
        <v>8.0329999999999995</v>
      </c>
      <c r="AV305" s="298"/>
    </row>
    <row r="306" spans="1:48">
      <c r="A306" s="4">
        <v>42223</v>
      </c>
      <c r="B306" s="4">
        <f>'Bloom Yields live'!F303</f>
        <v>42223</v>
      </c>
      <c r="C306" s="147">
        <f>'Bloom Yields live'!G303</f>
        <v>0.66100000000000003</v>
      </c>
      <c r="D306" s="147">
        <f t="shared" si="88"/>
        <v>1.2385987261146487</v>
      </c>
      <c r="E306" s="106"/>
      <c r="F306" s="147">
        <f>'Bloom Yields live'!AR303</f>
        <v>1.3969</v>
      </c>
      <c r="G306" s="147">
        <f t="shared" si="89"/>
        <v>2.0527012738853503</v>
      </c>
      <c r="H306" s="110"/>
      <c r="I306" s="340">
        <f t="shared" si="76"/>
        <v>1.69845</v>
      </c>
      <c r="J306" s="147">
        <f t="shared" si="90"/>
        <v>2.3054589171974516</v>
      </c>
      <c r="K306" s="344"/>
      <c r="L306" s="297">
        <f t="shared" si="84"/>
        <v>2</v>
      </c>
      <c r="M306" s="147">
        <f t="shared" si="91"/>
        <v>2.5582165605095546</v>
      </c>
      <c r="N306" s="344"/>
      <c r="O306" s="340">
        <f t="shared" si="77"/>
        <v>2.4050000000000002</v>
      </c>
      <c r="P306" s="340">
        <f t="shared" si="92"/>
        <v>3.0150318471337574</v>
      </c>
      <c r="Q306" s="344"/>
      <c r="R306" s="147">
        <f t="shared" si="85"/>
        <v>2.81</v>
      </c>
      <c r="S306" s="147">
        <f t="shared" si="93"/>
        <v>3.4718471337579606</v>
      </c>
      <c r="T306" s="344"/>
      <c r="U306" s="340">
        <f t="shared" si="78"/>
        <v>3.181</v>
      </c>
      <c r="V306" s="340">
        <f t="shared" si="94"/>
        <v>3.6957420382165602</v>
      </c>
      <c r="W306" s="344"/>
      <c r="X306" s="297">
        <f t="shared" si="86"/>
        <v>3.552</v>
      </c>
      <c r="Y306" s="147">
        <f t="shared" si="95"/>
        <v>3.9196369426751616</v>
      </c>
      <c r="Z306" s="344"/>
      <c r="AA306" s="340">
        <f t="shared" si="79"/>
        <v>4.5294999999999996</v>
      </c>
      <c r="AB306" s="147">
        <f t="shared" si="96"/>
        <v>4.9604076433120978</v>
      </c>
      <c r="AC306" s="344"/>
      <c r="AD306" s="297">
        <f t="shared" si="87"/>
        <v>5.5069999999999997</v>
      </c>
      <c r="AE306" s="147">
        <f t="shared" si="97"/>
        <v>6.0011783439490429</v>
      </c>
      <c r="AG306" s="296">
        <v>40589</v>
      </c>
      <c r="AH306" s="297"/>
      <c r="AI306" s="297"/>
      <c r="AJ306" s="298"/>
      <c r="AK306" s="297">
        <f>'Debt M &amp; YTM'!F297</f>
        <v>8.3699999999999992</v>
      </c>
      <c r="AL306" s="297">
        <f>'Debt M &amp; YTM'!G297</f>
        <v>4.8600000000000003</v>
      </c>
      <c r="AM306" s="298"/>
      <c r="AN306" s="297">
        <f>'Debt M &amp; YTM'!I297</f>
        <v>14.02</v>
      </c>
      <c r="AO306" s="297">
        <f>'Debt M &amp; YTM'!J297</f>
        <v>5.55</v>
      </c>
      <c r="AP306" s="299"/>
      <c r="AQ306" s="297"/>
      <c r="AR306" s="297">
        <f>'Debt M &amp; YTM'!M297</f>
        <v>6.673</v>
      </c>
      <c r="AS306" s="298"/>
      <c r="AT306" s="300"/>
      <c r="AU306" s="297">
        <f>'Debt M &amp; YTM'!N297</f>
        <v>8.0510000000000002</v>
      </c>
      <c r="AV306" s="298"/>
    </row>
    <row r="307" spans="1:48">
      <c r="A307" s="4">
        <v>42230</v>
      </c>
      <c r="B307" s="4">
        <f>'Bloom Yields live'!F304</f>
        <v>42230</v>
      </c>
      <c r="C307" s="147">
        <f>'Bloom Yields live'!G304</f>
        <v>0.65900000000000003</v>
      </c>
      <c r="D307" s="147">
        <f t="shared" si="88"/>
        <v>1.2339808917197441</v>
      </c>
      <c r="E307" s="106"/>
      <c r="F307" s="147">
        <f>'Bloom Yields live'!AR304</f>
        <v>1.3874</v>
      </c>
      <c r="G307" s="147">
        <f t="shared" si="89"/>
        <v>2.0451687898089177</v>
      </c>
      <c r="H307" s="110"/>
      <c r="I307" s="340">
        <f t="shared" si="76"/>
        <v>1.7086999999999999</v>
      </c>
      <c r="J307" s="147">
        <f t="shared" si="90"/>
        <v>2.2972022292993626</v>
      </c>
      <c r="K307" s="344"/>
      <c r="L307" s="297">
        <f t="shared" si="84"/>
        <v>2.0299999999999998</v>
      </c>
      <c r="M307" s="147">
        <f t="shared" si="91"/>
        <v>2.5492356687898092</v>
      </c>
      <c r="N307" s="344"/>
      <c r="O307" s="340">
        <f t="shared" si="77"/>
        <v>2.44</v>
      </c>
      <c r="P307" s="340">
        <f t="shared" si="92"/>
        <v>3.0040445859872609</v>
      </c>
      <c r="Q307" s="344"/>
      <c r="R307" s="147">
        <f t="shared" si="85"/>
        <v>2.85</v>
      </c>
      <c r="S307" s="147">
        <f t="shared" si="93"/>
        <v>3.458853503184713</v>
      </c>
      <c r="T307" s="344"/>
      <c r="U307" s="340">
        <f t="shared" si="78"/>
        <v>3.198</v>
      </c>
      <c r="V307" s="340">
        <f t="shared" si="94"/>
        <v>3.6775191082802539</v>
      </c>
      <c r="W307" s="344"/>
      <c r="X307" s="297">
        <f t="shared" si="86"/>
        <v>3.5459999999999998</v>
      </c>
      <c r="Y307" s="147">
        <f t="shared" si="95"/>
        <v>3.8961847133757983</v>
      </c>
      <c r="Z307" s="344"/>
      <c r="AA307" s="340">
        <f t="shared" si="79"/>
        <v>4.5439999999999996</v>
      </c>
      <c r="AB307" s="147">
        <f t="shared" si="96"/>
        <v>4.9329044585987223</v>
      </c>
      <c r="AC307" s="344"/>
      <c r="AD307" s="297">
        <f t="shared" si="87"/>
        <v>5.5419999999999998</v>
      </c>
      <c r="AE307" s="147">
        <f t="shared" si="97"/>
        <v>5.9696242038216543</v>
      </c>
      <c r="AG307" s="296">
        <v>40590</v>
      </c>
      <c r="AH307" s="297"/>
      <c r="AI307" s="297"/>
      <c r="AJ307" s="298"/>
      <c r="AK307" s="297">
        <f>'Debt M &amp; YTM'!F298</f>
        <v>8.36</v>
      </c>
      <c r="AL307" s="297">
        <f>'Debt M &amp; YTM'!G298</f>
        <v>4.82</v>
      </c>
      <c r="AM307" s="298"/>
      <c r="AN307" s="297">
        <f>'Debt M &amp; YTM'!I298</f>
        <v>14.01</v>
      </c>
      <c r="AO307" s="297">
        <f>'Debt M &amp; YTM'!J298</f>
        <v>5.51</v>
      </c>
      <c r="AP307" s="299"/>
      <c r="AQ307" s="297"/>
      <c r="AR307" s="297">
        <f>'Debt M &amp; YTM'!M298</f>
        <v>6.6349999999999998</v>
      </c>
      <c r="AS307" s="298"/>
      <c r="AT307" s="300"/>
      <c r="AU307" s="297">
        <f>'Debt M &amp; YTM'!N298</f>
        <v>8.0109999999999992</v>
      </c>
      <c r="AV307" s="298"/>
    </row>
    <row r="308" spans="1:48">
      <c r="A308" s="4">
        <v>42237</v>
      </c>
      <c r="B308" s="4">
        <f>'Bloom Yields live'!F305</f>
        <v>42237</v>
      </c>
      <c r="C308" s="147">
        <f>'Bloom Yields live'!G305</f>
        <v>0.56299999999999994</v>
      </c>
      <c r="D308" s="147">
        <f t="shared" si="88"/>
        <v>1.2280509554140115</v>
      </c>
      <c r="E308" s="106"/>
      <c r="F308" s="147">
        <f>'Bloom Yields live'!AR305</f>
        <v>1.3578000000000001</v>
      </c>
      <c r="G308" s="147">
        <f t="shared" si="89"/>
        <v>2.0370070063694268</v>
      </c>
      <c r="H308" s="110"/>
      <c r="I308" s="340">
        <f t="shared" si="76"/>
        <v>1.6939</v>
      </c>
      <c r="J308" s="147">
        <f t="shared" si="90"/>
        <v>2.288599044585987</v>
      </c>
      <c r="K308" s="344"/>
      <c r="L308" s="297">
        <f t="shared" si="84"/>
        <v>2.0299999999999998</v>
      </c>
      <c r="M308" s="147">
        <f t="shared" si="91"/>
        <v>2.5401910828025476</v>
      </c>
      <c r="N308" s="344"/>
      <c r="O308" s="340">
        <f t="shared" si="77"/>
        <v>2.4500000000000002</v>
      </c>
      <c r="P308" s="340">
        <f t="shared" si="92"/>
        <v>2.9930891719745212</v>
      </c>
      <c r="Q308" s="344"/>
      <c r="R308" s="147">
        <f t="shared" si="85"/>
        <v>2.87</v>
      </c>
      <c r="S308" s="147">
        <f t="shared" si="93"/>
        <v>3.4459872611464966</v>
      </c>
      <c r="T308" s="344"/>
      <c r="U308" s="340">
        <f t="shared" si="78"/>
        <v>3.2534999999999998</v>
      </c>
      <c r="V308" s="340">
        <f t="shared" si="94"/>
        <v>3.6598980891719739</v>
      </c>
      <c r="W308" s="344"/>
      <c r="X308" s="297">
        <f t="shared" si="86"/>
        <v>3.637</v>
      </c>
      <c r="Y308" s="147">
        <f t="shared" si="95"/>
        <v>3.8738089171974543</v>
      </c>
      <c r="Z308" s="344"/>
      <c r="AA308" s="340">
        <f t="shared" si="79"/>
        <v>4.6909999999999998</v>
      </c>
      <c r="AB308" s="147">
        <f t="shared" si="96"/>
        <v>4.9065509554140085</v>
      </c>
      <c r="AC308" s="344"/>
      <c r="AD308" s="297">
        <f t="shared" si="87"/>
        <v>5.7450000000000001</v>
      </c>
      <c r="AE308" s="147">
        <f t="shared" si="97"/>
        <v>5.9392929936305725</v>
      </c>
      <c r="AG308" s="296">
        <v>40591</v>
      </c>
      <c r="AH308" s="297"/>
      <c r="AI308" s="297"/>
      <c r="AJ308" s="298"/>
      <c r="AK308" s="297">
        <f>'Debt M &amp; YTM'!F299</f>
        <v>8.36</v>
      </c>
      <c r="AL308" s="297">
        <f>'Debt M &amp; YTM'!G299</f>
        <v>4.74</v>
      </c>
      <c r="AM308" s="298"/>
      <c r="AN308" s="297">
        <f>'Debt M &amp; YTM'!I299</f>
        <v>14.01</v>
      </c>
      <c r="AO308" s="297">
        <f>'Debt M &amp; YTM'!J299</f>
        <v>5.44</v>
      </c>
      <c r="AP308" s="299"/>
      <c r="AQ308" s="297"/>
      <c r="AR308" s="297">
        <f>'Debt M &amp; YTM'!M299</f>
        <v>6.5540000000000003</v>
      </c>
      <c r="AS308" s="298"/>
      <c r="AT308" s="300"/>
      <c r="AU308" s="297">
        <f>'Debt M &amp; YTM'!N299</f>
        <v>7.9459999999999997</v>
      </c>
      <c r="AV308" s="298"/>
    </row>
    <row r="309" spans="1:48">
      <c r="A309" s="4">
        <v>42244</v>
      </c>
      <c r="B309" s="4">
        <f>'Bloom Yields live'!F306</f>
        <v>42244</v>
      </c>
      <c r="C309" s="147">
        <f>'Bloom Yields live'!G306</f>
        <v>0.74099999999999999</v>
      </c>
      <c r="D309" s="147">
        <f t="shared" si="88"/>
        <v>1.2241528662420371</v>
      </c>
      <c r="E309" s="106"/>
      <c r="F309" s="147">
        <f>'Bloom Yields live'!AR306</f>
        <v>1.4716</v>
      </c>
      <c r="G309" s="147">
        <f t="shared" si="89"/>
        <v>2.0303420382165611</v>
      </c>
      <c r="H309" s="110"/>
      <c r="I309" s="340">
        <f t="shared" si="76"/>
        <v>1.8258000000000001</v>
      </c>
      <c r="J309" s="147">
        <f t="shared" si="90"/>
        <v>2.2815404458598723</v>
      </c>
      <c r="K309" s="344"/>
      <c r="L309" s="297">
        <f t="shared" si="84"/>
        <v>2.1800000000000002</v>
      </c>
      <c r="M309" s="147">
        <f t="shared" si="91"/>
        <v>2.5327388535031852</v>
      </c>
      <c r="N309" s="344"/>
      <c r="O309" s="340">
        <f t="shared" si="77"/>
        <v>2.605</v>
      </c>
      <c r="P309" s="340">
        <f t="shared" si="92"/>
        <v>2.9836624203821649</v>
      </c>
      <c r="Q309" s="344"/>
      <c r="R309" s="147">
        <f t="shared" si="85"/>
        <v>3.03</v>
      </c>
      <c r="S309" s="147">
        <f t="shared" si="93"/>
        <v>3.4345859872611459</v>
      </c>
      <c r="T309" s="344"/>
      <c r="U309" s="340">
        <f t="shared" si="78"/>
        <v>3.3614999999999999</v>
      </c>
      <c r="V309" s="340">
        <f t="shared" si="94"/>
        <v>3.6430764331210188</v>
      </c>
      <c r="W309" s="344"/>
      <c r="X309" s="297">
        <f t="shared" si="86"/>
        <v>3.6930000000000001</v>
      </c>
      <c r="Y309" s="147">
        <f t="shared" si="95"/>
        <v>3.8515668789808939</v>
      </c>
      <c r="Z309" s="344"/>
      <c r="AA309" s="340">
        <f t="shared" si="79"/>
        <v>4.7370000000000001</v>
      </c>
      <c r="AB309" s="147">
        <f t="shared" si="96"/>
        <v>4.8807420382165576</v>
      </c>
      <c r="AC309" s="344"/>
      <c r="AD309" s="297">
        <f t="shared" si="87"/>
        <v>5.7809999999999997</v>
      </c>
      <c r="AE309" s="147">
        <f t="shared" si="97"/>
        <v>5.9099171974522271</v>
      </c>
      <c r="AG309" s="296">
        <v>40592</v>
      </c>
      <c r="AH309" s="297"/>
      <c r="AI309" s="297"/>
      <c r="AJ309" s="298"/>
      <c r="AK309" s="297">
        <f>'Debt M &amp; YTM'!F300</f>
        <v>8.36</v>
      </c>
      <c r="AL309" s="297">
        <f>'Debt M &amp; YTM'!G300</f>
        <v>4.8</v>
      </c>
      <c r="AM309" s="298"/>
      <c r="AN309" s="297">
        <f>'Debt M &amp; YTM'!I300</f>
        <v>14.01</v>
      </c>
      <c r="AO309" s="297">
        <f>'Debt M &amp; YTM'!J300</f>
        <v>5.51</v>
      </c>
      <c r="AP309" s="299"/>
      <c r="AQ309" s="297"/>
      <c r="AR309" s="297">
        <f>'Debt M &amp; YTM'!M300</f>
        <v>6.5570000000000004</v>
      </c>
      <c r="AS309" s="298"/>
      <c r="AT309" s="300"/>
      <c r="AU309" s="297">
        <f>'Debt M &amp; YTM'!N300</f>
        <v>7.92</v>
      </c>
      <c r="AV309" s="298"/>
    </row>
    <row r="310" spans="1:48">
      <c r="A310" s="4">
        <v>42251</v>
      </c>
      <c r="B310" s="4">
        <f>'Bloom Yields live'!F307</f>
        <v>42251</v>
      </c>
      <c r="C310" s="147">
        <f>'Bloom Yields live'!G307</f>
        <v>0.66600000000000004</v>
      </c>
      <c r="D310" s="147">
        <f t="shared" si="88"/>
        <v>1.2199044585987253</v>
      </c>
      <c r="E310" s="106"/>
      <c r="F310" s="147">
        <f>'Bloom Yields live'!AR307</f>
        <v>1.4518</v>
      </c>
      <c r="G310" s="147">
        <f t="shared" si="89"/>
        <v>2.0236050955414018</v>
      </c>
      <c r="H310" s="110"/>
      <c r="I310" s="340">
        <f t="shared" si="76"/>
        <v>1.8059000000000001</v>
      </c>
      <c r="J310" s="147">
        <f t="shared" si="90"/>
        <v>2.2742547770700638</v>
      </c>
      <c r="K310" s="344"/>
      <c r="L310" s="297">
        <f t="shared" si="84"/>
        <v>2.16</v>
      </c>
      <c r="M310" s="147">
        <f t="shared" si="91"/>
        <v>2.5249044585987264</v>
      </c>
      <c r="N310" s="344"/>
      <c r="O310" s="340">
        <f t="shared" si="77"/>
        <v>2.6</v>
      </c>
      <c r="P310" s="340">
        <f t="shared" si="92"/>
        <v>2.9739808917197448</v>
      </c>
      <c r="Q310" s="344"/>
      <c r="R310" s="147">
        <f t="shared" si="85"/>
        <v>3.04</v>
      </c>
      <c r="S310" s="147">
        <f t="shared" si="93"/>
        <v>3.4230573248407641</v>
      </c>
      <c r="T310" s="344"/>
      <c r="U310" s="340">
        <f t="shared" si="78"/>
        <v>3.4074999999999998</v>
      </c>
      <c r="V310" s="340">
        <f t="shared" si="94"/>
        <v>3.6267324840764328</v>
      </c>
      <c r="W310" s="344"/>
      <c r="X310" s="297">
        <f t="shared" si="86"/>
        <v>3.7749999999999999</v>
      </c>
      <c r="Y310" s="147">
        <f t="shared" si="95"/>
        <v>3.8304076433121037</v>
      </c>
      <c r="Z310" s="344"/>
      <c r="AA310" s="340">
        <f t="shared" si="79"/>
        <v>4.8520000000000003</v>
      </c>
      <c r="AB310" s="147">
        <f t="shared" si="96"/>
        <v>4.8562707006369399</v>
      </c>
      <c r="AC310" s="344"/>
      <c r="AD310" s="297">
        <f t="shared" si="87"/>
        <v>5.9290000000000003</v>
      </c>
      <c r="AE310" s="147">
        <f t="shared" si="97"/>
        <v>5.882133757961781</v>
      </c>
      <c r="AG310" s="296">
        <v>40595</v>
      </c>
      <c r="AH310" s="297"/>
      <c r="AI310" s="297"/>
      <c r="AJ310" s="298"/>
      <c r="AK310" s="297">
        <f>'Debt M &amp; YTM'!F301</f>
        <v>8.35</v>
      </c>
      <c r="AL310" s="297">
        <f>'Debt M &amp; YTM'!G301</f>
        <v>4.74</v>
      </c>
      <c r="AM310" s="298"/>
      <c r="AN310" s="297">
        <f>'Debt M &amp; YTM'!I301</f>
        <v>14</v>
      </c>
      <c r="AO310" s="297">
        <f>'Debt M &amp; YTM'!J301</f>
        <v>5.45</v>
      </c>
      <c r="AP310" s="299"/>
      <c r="AQ310" s="297"/>
      <c r="AR310" s="297">
        <f>'Debt M &amp; YTM'!M301</f>
        <v>6.5449999999999999</v>
      </c>
      <c r="AS310" s="298"/>
      <c r="AT310" s="300"/>
      <c r="AU310" s="297">
        <f>'Debt M &amp; YTM'!N301</f>
        <v>7.9139999999999997</v>
      </c>
      <c r="AV310" s="298"/>
    </row>
    <row r="311" spans="1:48">
      <c r="A311" s="4">
        <v>42258</v>
      </c>
      <c r="B311" s="4">
        <f>'Bloom Yields live'!F308</f>
        <v>42258</v>
      </c>
      <c r="C311" s="147">
        <f>'Bloom Yields live'!G308</f>
        <v>0.65200000000000002</v>
      </c>
      <c r="D311" s="147">
        <f t="shared" si="88"/>
        <v>1.2143885350318462</v>
      </c>
      <c r="E311" s="106"/>
      <c r="F311" s="147">
        <f>'Bloom Yields live'!AR308</f>
        <v>1.4746999999999999</v>
      </c>
      <c r="G311" s="147">
        <f t="shared" si="89"/>
        <v>2.015885987261147</v>
      </c>
      <c r="H311" s="110"/>
      <c r="I311" s="340">
        <f t="shared" si="76"/>
        <v>1.82735</v>
      </c>
      <c r="J311" s="147">
        <f t="shared" si="90"/>
        <v>2.2664780254777073</v>
      </c>
      <c r="K311" s="344"/>
      <c r="L311" s="297">
        <f t="shared" si="84"/>
        <v>2.1800000000000002</v>
      </c>
      <c r="M311" s="147">
        <f t="shared" si="91"/>
        <v>2.5170700636942676</v>
      </c>
      <c r="N311" s="344"/>
      <c r="O311" s="340">
        <f t="shared" si="77"/>
        <v>2.6349999999999998</v>
      </c>
      <c r="P311" s="340">
        <f t="shared" si="92"/>
        <v>2.9645859872611457</v>
      </c>
      <c r="Q311" s="344"/>
      <c r="R311" s="147">
        <f t="shared" si="85"/>
        <v>3.09</v>
      </c>
      <c r="S311" s="147">
        <f t="shared" si="93"/>
        <v>3.4121019108280257</v>
      </c>
      <c r="T311" s="344"/>
      <c r="U311" s="340">
        <f t="shared" si="78"/>
        <v>3.4584999999999999</v>
      </c>
      <c r="V311" s="340">
        <f t="shared" si="94"/>
        <v>3.6120636942675155</v>
      </c>
      <c r="W311" s="344"/>
      <c r="X311" s="297">
        <f t="shared" si="86"/>
        <v>3.827</v>
      </c>
      <c r="Y311" s="147">
        <f t="shared" si="95"/>
        <v>3.8120254777070084</v>
      </c>
      <c r="Z311" s="344"/>
      <c r="AA311" s="340">
        <f t="shared" si="79"/>
        <v>4.8514999999999997</v>
      </c>
      <c r="AB311" s="147">
        <f t="shared" si="96"/>
        <v>4.8346433121019086</v>
      </c>
      <c r="AC311" s="344"/>
      <c r="AD311" s="297">
        <f t="shared" si="87"/>
        <v>5.8760000000000003</v>
      </c>
      <c r="AE311" s="147">
        <f t="shared" si="97"/>
        <v>5.8572611464968123</v>
      </c>
      <c r="AG311" s="296">
        <v>40596</v>
      </c>
      <c r="AH311" s="297"/>
      <c r="AI311" s="297"/>
      <c r="AJ311" s="298"/>
      <c r="AK311" s="297">
        <f>'Debt M &amp; YTM'!F302</f>
        <v>8.35</v>
      </c>
      <c r="AL311" s="297">
        <f>'Debt M &amp; YTM'!G302</f>
        <v>4.74</v>
      </c>
      <c r="AM311" s="298"/>
      <c r="AN311" s="297">
        <f>'Debt M &amp; YTM'!I302</f>
        <v>14</v>
      </c>
      <c r="AO311" s="297">
        <f>'Debt M &amp; YTM'!J302</f>
        <v>5.43</v>
      </c>
      <c r="AP311" s="299"/>
      <c r="AQ311" s="297"/>
      <c r="AR311" s="297">
        <f>'Debt M &amp; YTM'!M302</f>
        <v>6.5519999999999996</v>
      </c>
      <c r="AS311" s="298"/>
      <c r="AT311" s="300"/>
      <c r="AU311" s="297">
        <f>'Debt M &amp; YTM'!N302</f>
        <v>7.9169999999999998</v>
      </c>
      <c r="AV311" s="298"/>
    </row>
    <row r="312" spans="1:48">
      <c r="A312" s="4">
        <v>42265</v>
      </c>
      <c r="B312" s="4">
        <f>'Bloom Yields live'!F309</f>
        <v>42265</v>
      </c>
      <c r="C312" s="147">
        <f>'Bloom Yields live'!G309</f>
        <v>0.66200000000000003</v>
      </c>
      <c r="D312" s="147">
        <f t="shared" si="88"/>
        <v>1.2077452229299352</v>
      </c>
      <c r="E312" s="106"/>
      <c r="F312" s="147">
        <f>'Bloom Yields live'!AR309</f>
        <v>1.5251999999999999</v>
      </c>
      <c r="G312" s="147">
        <f t="shared" si="89"/>
        <v>2.0077477707006373</v>
      </c>
      <c r="H312" s="110"/>
      <c r="I312" s="340">
        <f t="shared" si="76"/>
        <v>1.8925999999999998</v>
      </c>
      <c r="J312" s="147">
        <f t="shared" si="90"/>
        <v>2.2584280254777074</v>
      </c>
      <c r="K312" s="344"/>
      <c r="L312" s="297">
        <f t="shared" si="84"/>
        <v>2.2599999999999998</v>
      </c>
      <c r="M312" s="147">
        <f t="shared" si="91"/>
        <v>2.5091082802547771</v>
      </c>
      <c r="N312" s="344"/>
      <c r="O312" s="340">
        <f t="shared" si="77"/>
        <v>2.7149999999999999</v>
      </c>
      <c r="P312" s="340">
        <f t="shared" si="92"/>
        <v>2.9553184713375784</v>
      </c>
      <c r="Q312" s="344"/>
      <c r="R312" s="147">
        <f t="shared" si="85"/>
        <v>3.17</v>
      </c>
      <c r="S312" s="147">
        <f t="shared" si="93"/>
        <v>3.4015286624203829</v>
      </c>
      <c r="T312" s="344"/>
      <c r="U312" s="340">
        <f t="shared" si="78"/>
        <v>3.5185</v>
      </c>
      <c r="V312" s="340">
        <f t="shared" si="94"/>
        <v>3.5985509554140118</v>
      </c>
      <c r="W312" s="344"/>
      <c r="X312" s="297">
        <f t="shared" si="86"/>
        <v>3.867</v>
      </c>
      <c r="Y312" s="147">
        <f t="shared" si="95"/>
        <v>3.7955732484076452</v>
      </c>
      <c r="Z312" s="344"/>
      <c r="AA312" s="340">
        <f t="shared" si="79"/>
        <v>4.9239999999999995</v>
      </c>
      <c r="AB312" s="147">
        <f t="shared" si="96"/>
        <v>4.8155668789808876</v>
      </c>
      <c r="AC312" s="344"/>
      <c r="AD312" s="297">
        <f t="shared" si="87"/>
        <v>5.9809999999999999</v>
      </c>
      <c r="AE312" s="147">
        <f t="shared" si="97"/>
        <v>5.8355605095541376</v>
      </c>
      <c r="AG312" s="296">
        <v>40597</v>
      </c>
      <c r="AH312" s="297"/>
      <c r="AI312" s="297"/>
      <c r="AJ312" s="298"/>
      <c r="AK312" s="297">
        <f>'Debt M &amp; YTM'!F303</f>
        <v>8.34</v>
      </c>
      <c r="AL312" s="297">
        <f>'Debt M &amp; YTM'!G303</f>
        <v>4.76</v>
      </c>
      <c r="AM312" s="298"/>
      <c r="AN312" s="297">
        <f>'Debt M &amp; YTM'!I303</f>
        <v>13.99</v>
      </c>
      <c r="AO312" s="297">
        <f>'Debt M &amp; YTM'!J303</f>
        <v>5.43</v>
      </c>
      <c r="AP312" s="299"/>
      <c r="AQ312" s="297"/>
      <c r="AR312" s="297">
        <f>'Debt M &amp; YTM'!M303</f>
        <v>6.5519999999999996</v>
      </c>
      <c r="AS312" s="298"/>
      <c r="AT312" s="300"/>
      <c r="AU312" s="297">
        <f>'Debt M &amp; YTM'!N303</f>
        <v>7.9160000000000004</v>
      </c>
      <c r="AV312" s="298"/>
    </row>
    <row r="313" spans="1:48">
      <c r="A313" s="4">
        <v>42272</v>
      </c>
      <c r="B313" s="4">
        <f>'Bloom Yields live'!F310</f>
        <v>42272</v>
      </c>
      <c r="C313" s="147">
        <f>'Bloom Yields live'!G310</f>
        <v>0.64700000000000002</v>
      </c>
      <c r="D313" s="147">
        <f t="shared" si="88"/>
        <v>1.2017006369426741</v>
      </c>
      <c r="E313" s="106"/>
      <c r="F313" s="147">
        <f>'Bloom Yields live'!AR310</f>
        <v>1.5234999999999999</v>
      </c>
      <c r="G313" s="147">
        <f t="shared" si="89"/>
        <v>2.0000566878980894</v>
      </c>
      <c r="H313" s="110"/>
      <c r="I313" s="340">
        <f t="shared" si="76"/>
        <v>1.93675</v>
      </c>
      <c r="J313" s="147">
        <f t="shared" si="90"/>
        <v>2.2511111464968154</v>
      </c>
      <c r="K313" s="344"/>
      <c r="L313" s="297">
        <f t="shared" si="84"/>
        <v>2.35</v>
      </c>
      <c r="M313" s="147">
        <f t="shared" si="91"/>
        <v>2.5021656050955414</v>
      </c>
      <c r="N313" s="344"/>
      <c r="O313" s="340">
        <f t="shared" si="77"/>
        <v>2.835</v>
      </c>
      <c r="P313" s="340">
        <f t="shared" si="92"/>
        <v>2.9472292993630562</v>
      </c>
      <c r="Q313" s="344"/>
      <c r="R313" s="147">
        <f t="shared" si="85"/>
        <v>3.32</v>
      </c>
      <c r="S313" s="147">
        <f t="shared" si="93"/>
        <v>3.3922929936305741</v>
      </c>
      <c r="T313" s="344"/>
      <c r="U313" s="340">
        <f t="shared" si="78"/>
        <v>3.7720000000000002</v>
      </c>
      <c r="V313" s="340">
        <f t="shared" si="94"/>
        <v>3.586843949044586</v>
      </c>
      <c r="W313" s="344"/>
      <c r="X313" s="297">
        <f t="shared" si="86"/>
        <v>4.2240000000000002</v>
      </c>
      <c r="Y313" s="147">
        <f t="shared" si="95"/>
        <v>3.7813949044586006</v>
      </c>
      <c r="Z313" s="344"/>
      <c r="AA313" s="340">
        <f t="shared" si="79"/>
        <v>5.2629999999999999</v>
      </c>
      <c r="AB313" s="147">
        <f t="shared" si="96"/>
        <v>4.7984012738853474</v>
      </c>
      <c r="AC313" s="344"/>
      <c r="AD313" s="297">
        <f t="shared" si="87"/>
        <v>6.3019999999999996</v>
      </c>
      <c r="AE313" s="147">
        <f t="shared" si="97"/>
        <v>5.8154076433121</v>
      </c>
      <c r="AG313" s="296">
        <v>40598</v>
      </c>
      <c r="AH313" s="297"/>
      <c r="AI313" s="297"/>
      <c r="AJ313" s="298"/>
      <c r="AK313" s="297">
        <f>'Debt M &amp; YTM'!F304</f>
        <v>8.34</v>
      </c>
      <c r="AL313" s="297">
        <f>'Debt M &amp; YTM'!G304</f>
        <v>4.7699999999999996</v>
      </c>
      <c r="AM313" s="298"/>
      <c r="AN313" s="297">
        <f>'Debt M &amp; YTM'!I304</f>
        <v>13.99</v>
      </c>
      <c r="AO313" s="297">
        <f>'Debt M &amp; YTM'!J304</f>
        <v>5.44</v>
      </c>
      <c r="AP313" s="299"/>
      <c r="AQ313" s="297"/>
      <c r="AR313" s="297">
        <f>'Debt M &amp; YTM'!M304</f>
        <v>6.5570000000000004</v>
      </c>
      <c r="AS313" s="298"/>
      <c r="AT313" s="300"/>
      <c r="AU313" s="297">
        <f>'Debt M &amp; YTM'!N304</f>
        <v>7.9580000000000002</v>
      </c>
      <c r="AV313" s="298"/>
    </row>
    <row r="314" spans="1:48">
      <c r="A314" s="4">
        <v>42279</v>
      </c>
      <c r="B314" s="4">
        <f>'Bloom Yields live'!F311</f>
        <v>42279</v>
      </c>
      <c r="C314" s="147">
        <f>'Bloom Yields live'!G311</f>
        <v>0.50900000000000001</v>
      </c>
      <c r="D314" s="147">
        <f t="shared" si="88"/>
        <v>1.1957643312101898</v>
      </c>
      <c r="E314" s="106"/>
      <c r="F314" s="147">
        <f>'Bloom Yields live'!AR311</f>
        <v>1.4506999999999999</v>
      </c>
      <c r="G314" s="147">
        <f t="shared" si="89"/>
        <v>1.9924726114649685</v>
      </c>
      <c r="H314" s="110"/>
      <c r="I314" s="340">
        <f t="shared" si="76"/>
        <v>1.91035</v>
      </c>
      <c r="J314" s="147">
        <f t="shared" si="90"/>
        <v>2.2441343949044583</v>
      </c>
      <c r="K314" s="344"/>
      <c r="L314" s="297">
        <f t="shared" si="84"/>
        <v>2.37</v>
      </c>
      <c r="M314" s="147">
        <f t="shared" si="91"/>
        <v>2.4957961783439488</v>
      </c>
      <c r="N314" s="344"/>
      <c r="O314" s="340">
        <f t="shared" si="77"/>
        <v>2.875</v>
      </c>
      <c r="P314" s="340">
        <f t="shared" si="92"/>
        <v>2.9398089171974506</v>
      </c>
      <c r="Q314" s="344"/>
      <c r="R314" s="147">
        <f t="shared" si="85"/>
        <v>3.38</v>
      </c>
      <c r="S314" s="147">
        <f t="shared" si="93"/>
        <v>3.3838216560509569</v>
      </c>
      <c r="T314" s="344"/>
      <c r="U314" s="340">
        <f t="shared" si="78"/>
        <v>3.8929999999999998</v>
      </c>
      <c r="V314" s="340">
        <f t="shared" si="94"/>
        <v>3.5755286624203819</v>
      </c>
      <c r="W314" s="344"/>
      <c r="X314" s="297">
        <f t="shared" si="86"/>
        <v>4.4059999999999997</v>
      </c>
      <c r="Y314" s="147">
        <f t="shared" si="95"/>
        <v>3.7672356687898105</v>
      </c>
      <c r="Z314" s="344"/>
      <c r="AA314" s="340">
        <f t="shared" si="79"/>
        <v>5.4939999999999998</v>
      </c>
      <c r="AB314" s="147">
        <f t="shared" si="96"/>
        <v>4.7814044585987237</v>
      </c>
      <c r="AC314" s="344"/>
      <c r="AD314" s="297">
        <f t="shared" si="87"/>
        <v>6.5819999999999999</v>
      </c>
      <c r="AE314" s="147">
        <f t="shared" si="97"/>
        <v>5.7955732484076403</v>
      </c>
      <c r="AG314" s="296">
        <v>40599</v>
      </c>
      <c r="AH314" s="297"/>
      <c r="AI314" s="297"/>
      <c r="AJ314" s="298"/>
      <c r="AK314" s="297">
        <f>'Debt M &amp; YTM'!F305</f>
        <v>8.34</v>
      </c>
      <c r="AL314" s="297">
        <f>'Debt M &amp; YTM'!G305</f>
        <v>4.7699999999999996</v>
      </c>
      <c r="AM314" s="298"/>
      <c r="AN314" s="297">
        <f>'Debt M &amp; YTM'!I305</f>
        <v>13.99</v>
      </c>
      <c r="AO314" s="297">
        <f>'Debt M &amp; YTM'!J305</f>
        <v>5.44</v>
      </c>
      <c r="AP314" s="299"/>
      <c r="AQ314" s="297"/>
      <c r="AR314" s="297">
        <f>'Debt M &amp; YTM'!M305</f>
        <v>6.5579999999999998</v>
      </c>
      <c r="AS314" s="298"/>
      <c r="AT314" s="300"/>
      <c r="AU314" s="297">
        <f>'Debt M &amp; YTM'!N305</f>
        <v>7.9420000000000002</v>
      </c>
      <c r="AV314" s="298"/>
    </row>
    <row r="315" spans="1:48">
      <c r="A315" s="4">
        <v>42286</v>
      </c>
      <c r="B315" s="4">
        <f>'Bloom Yields live'!F312</f>
        <v>42286</v>
      </c>
      <c r="C315" s="147">
        <f>'Bloom Yields live'!G312</f>
        <v>0.61499999999999999</v>
      </c>
      <c r="D315" s="147">
        <f t="shared" si="88"/>
        <v>1.1899999999999986</v>
      </c>
      <c r="E315" s="106"/>
      <c r="F315" s="147">
        <f>'Bloom Yields live'!AR312</f>
        <v>1.5122</v>
      </c>
      <c r="G315" s="147">
        <f t="shared" si="89"/>
        <v>1.9849082802547775</v>
      </c>
      <c r="H315" s="110"/>
      <c r="I315" s="340">
        <f t="shared" si="76"/>
        <v>1.9311</v>
      </c>
      <c r="J315" s="147">
        <f t="shared" si="90"/>
        <v>2.2369127388535035</v>
      </c>
      <c r="K315" s="344"/>
      <c r="L315" s="297">
        <f t="shared" si="84"/>
        <v>2.35</v>
      </c>
      <c r="M315" s="147">
        <f t="shared" si="91"/>
        <v>2.4889171974522291</v>
      </c>
      <c r="N315" s="344"/>
      <c r="O315" s="340">
        <f t="shared" si="77"/>
        <v>2.84</v>
      </c>
      <c r="P315" s="340">
        <f t="shared" si="92"/>
        <v>2.9320700636942658</v>
      </c>
      <c r="Q315" s="344"/>
      <c r="R315" s="147">
        <f t="shared" si="85"/>
        <v>3.33</v>
      </c>
      <c r="S315" s="147">
        <f t="shared" si="93"/>
        <v>3.3752229299363079</v>
      </c>
      <c r="T315" s="344"/>
      <c r="U315" s="340">
        <f t="shared" si="78"/>
        <v>3.7225000000000001</v>
      </c>
      <c r="V315" s="340">
        <f t="shared" si="94"/>
        <v>3.5639872611464973</v>
      </c>
      <c r="W315" s="344"/>
      <c r="X315" s="297">
        <f t="shared" si="86"/>
        <v>4.1150000000000002</v>
      </c>
      <c r="Y315" s="147">
        <f t="shared" si="95"/>
        <v>3.7527515923566885</v>
      </c>
      <c r="Z315" s="344"/>
      <c r="AA315" s="340">
        <f t="shared" si="79"/>
        <v>5.1944999999999997</v>
      </c>
      <c r="AB315" s="147">
        <f t="shared" si="96"/>
        <v>4.7646656050955389</v>
      </c>
      <c r="AC315" s="344"/>
      <c r="AD315" s="297">
        <f t="shared" si="87"/>
        <v>6.274</v>
      </c>
      <c r="AE315" s="147">
        <f t="shared" si="97"/>
        <v>5.7765796178343924</v>
      </c>
      <c r="AG315" s="296">
        <v>40602</v>
      </c>
      <c r="AH315" s="297"/>
      <c r="AI315" s="297"/>
      <c r="AJ315" s="298"/>
      <c r="AK315" s="297">
        <f>'Debt M &amp; YTM'!F306</f>
        <v>8.33</v>
      </c>
      <c r="AL315" s="297">
        <f>'Debt M &amp; YTM'!G306</f>
        <v>4.78</v>
      </c>
      <c r="AM315" s="298"/>
      <c r="AN315" s="297">
        <f>'Debt M &amp; YTM'!I306</f>
        <v>13.98</v>
      </c>
      <c r="AO315" s="297">
        <f>'Debt M &amp; YTM'!J306</f>
        <v>5.46</v>
      </c>
      <c r="AP315" s="299"/>
      <c r="AQ315" s="297"/>
      <c r="AR315" s="297">
        <f>'Debt M &amp; YTM'!M306</f>
        <v>6.6180000000000003</v>
      </c>
      <c r="AS315" s="298"/>
      <c r="AT315" s="300"/>
      <c r="AU315" s="297">
        <f>'Debt M &amp; YTM'!N306</f>
        <v>7.984</v>
      </c>
      <c r="AV315" s="298"/>
    </row>
    <row r="316" spans="1:48">
      <c r="A316" s="4">
        <v>42293</v>
      </c>
      <c r="B316" s="4">
        <f>'Bloom Yields live'!F313</f>
        <v>42293</v>
      </c>
      <c r="C316" s="147">
        <f>'Bloom Yields live'!G313</f>
        <v>0.54700000000000004</v>
      </c>
      <c r="D316" s="147">
        <f t="shared" si="88"/>
        <v>1.1842866242038204</v>
      </c>
      <c r="E316" s="106"/>
      <c r="F316" s="147">
        <f>'Bloom Yields live'!AR313</f>
        <v>1.4508000000000001</v>
      </c>
      <c r="G316" s="147">
        <f t="shared" si="89"/>
        <v>1.9772828025477711</v>
      </c>
      <c r="H316" s="110"/>
      <c r="I316" s="340">
        <f t="shared" si="76"/>
        <v>1.8653999999999999</v>
      </c>
      <c r="J316" s="147">
        <f t="shared" si="90"/>
        <v>2.2295968152866239</v>
      </c>
      <c r="K316" s="344"/>
      <c r="L316" s="297">
        <f t="shared" si="84"/>
        <v>2.2799999999999998</v>
      </c>
      <c r="M316" s="147">
        <f t="shared" si="91"/>
        <v>2.4819108280254771</v>
      </c>
      <c r="N316" s="344"/>
      <c r="O316" s="340">
        <f t="shared" si="77"/>
        <v>2.7649999999999997</v>
      </c>
      <c r="P316" s="340">
        <f t="shared" si="92"/>
        <v>2.9242356687898075</v>
      </c>
      <c r="Q316" s="344"/>
      <c r="R316" s="147">
        <f t="shared" si="85"/>
        <v>3.25</v>
      </c>
      <c r="S316" s="147">
        <f t="shared" si="93"/>
        <v>3.3665605095541422</v>
      </c>
      <c r="T316" s="344"/>
      <c r="U316" s="340">
        <f t="shared" si="78"/>
        <v>3.665</v>
      </c>
      <c r="V316" s="340">
        <f t="shared" si="94"/>
        <v>3.5523949044585987</v>
      </c>
      <c r="W316" s="344"/>
      <c r="X316" s="297">
        <f t="shared" si="86"/>
        <v>4.08</v>
      </c>
      <c r="Y316" s="147">
        <f t="shared" si="95"/>
        <v>3.7382292993630584</v>
      </c>
      <c r="Z316" s="344"/>
      <c r="AA316" s="340">
        <f t="shared" si="79"/>
        <v>5.1444999999999999</v>
      </c>
      <c r="AB316" s="147">
        <f t="shared" si="96"/>
        <v>4.7479999999999984</v>
      </c>
      <c r="AC316" s="344"/>
      <c r="AD316" s="297">
        <f t="shared" si="87"/>
        <v>6.2089999999999996</v>
      </c>
      <c r="AE316" s="147">
        <f t="shared" si="97"/>
        <v>5.7577707006369403</v>
      </c>
      <c r="AG316" s="296">
        <v>40603</v>
      </c>
      <c r="AH316" s="297"/>
      <c r="AI316" s="297"/>
      <c r="AJ316" s="298"/>
      <c r="AK316" s="297">
        <f>'Debt M &amp; YTM'!F307</f>
        <v>8.44</v>
      </c>
      <c r="AL316" s="297">
        <f>'Debt M &amp; YTM'!G307</f>
        <v>4.7300000000000004</v>
      </c>
      <c r="AM316" s="298"/>
      <c r="AN316" s="297">
        <f>'Debt M &amp; YTM'!I307</f>
        <v>14.14</v>
      </c>
      <c r="AO316" s="297">
        <f>'Debt M &amp; YTM'!J307</f>
        <v>5.5</v>
      </c>
      <c r="AP316" s="299"/>
      <c r="AQ316" s="297"/>
      <c r="AR316" s="297">
        <f>'Debt M &amp; YTM'!M307</f>
        <v>6.585</v>
      </c>
      <c r="AS316" s="298"/>
      <c r="AT316" s="300"/>
      <c r="AU316" s="297">
        <f>'Debt M &amp; YTM'!N307</f>
        <v>7.9409999999999998</v>
      </c>
      <c r="AV316" s="298"/>
    </row>
    <row r="317" spans="1:48">
      <c r="A317" s="4">
        <v>42300</v>
      </c>
      <c r="B317" s="4">
        <f>'Bloom Yields live'!F314</f>
        <v>42300</v>
      </c>
      <c r="C317" s="147">
        <f>'Bloom Yields live'!G314</f>
        <v>0.51100000000000001</v>
      </c>
      <c r="D317" s="147">
        <f t="shared" si="88"/>
        <v>1.1773949044585974</v>
      </c>
      <c r="E317" s="106"/>
      <c r="F317" s="147">
        <f>'Bloom Yields live'!AR314</f>
        <v>1.3875</v>
      </c>
      <c r="G317" s="147">
        <f t="shared" si="89"/>
        <v>1.968735668789809</v>
      </c>
      <c r="H317" s="110"/>
      <c r="I317" s="340">
        <f t="shared" si="76"/>
        <v>1.7937500000000002</v>
      </c>
      <c r="J317" s="147">
        <f t="shared" si="90"/>
        <v>2.2216289808917198</v>
      </c>
      <c r="K317" s="344"/>
      <c r="L317" s="297">
        <f t="shared" si="84"/>
        <v>2.2000000000000002</v>
      </c>
      <c r="M317" s="147">
        <f t="shared" si="91"/>
        <v>2.4745222929936301</v>
      </c>
      <c r="N317" s="344"/>
      <c r="O317" s="340">
        <f t="shared" si="77"/>
        <v>2.6749999999999998</v>
      </c>
      <c r="P317" s="340">
        <f t="shared" si="92"/>
        <v>2.9159235668789791</v>
      </c>
      <c r="Q317" s="344"/>
      <c r="R317" s="147">
        <f t="shared" si="85"/>
        <v>3.15</v>
      </c>
      <c r="S317" s="147">
        <f t="shared" si="93"/>
        <v>3.357324840764333</v>
      </c>
      <c r="T317" s="344"/>
      <c r="U317" s="340">
        <f t="shared" si="78"/>
        <v>3.5489999999999999</v>
      </c>
      <c r="V317" s="340">
        <f t="shared" si="94"/>
        <v>3.5410509554140122</v>
      </c>
      <c r="W317" s="344"/>
      <c r="X317" s="297">
        <f t="shared" si="86"/>
        <v>3.948</v>
      </c>
      <c r="Y317" s="147">
        <f t="shared" si="95"/>
        <v>3.7247770700636949</v>
      </c>
      <c r="Z317" s="344"/>
      <c r="AA317" s="340">
        <f t="shared" si="79"/>
        <v>5.0049999999999999</v>
      </c>
      <c r="AB317" s="147">
        <f t="shared" si="96"/>
        <v>4.7330796178343926</v>
      </c>
      <c r="AC317" s="344"/>
      <c r="AD317" s="297">
        <f t="shared" si="87"/>
        <v>6.0620000000000003</v>
      </c>
      <c r="AE317" s="147">
        <f t="shared" si="97"/>
        <v>5.7413821656050938</v>
      </c>
      <c r="AG317" s="296">
        <v>40604</v>
      </c>
      <c r="AH317" s="297"/>
      <c r="AI317" s="297"/>
      <c r="AJ317" s="298"/>
      <c r="AK317" s="297">
        <f>'Debt M &amp; YTM'!F308</f>
        <v>8.44</v>
      </c>
      <c r="AL317" s="297">
        <f>'Debt M &amp; YTM'!G308</f>
        <v>4.76</v>
      </c>
      <c r="AM317" s="298"/>
      <c r="AN317" s="297">
        <f>'Debt M &amp; YTM'!I308</f>
        <v>14.14</v>
      </c>
      <c r="AO317" s="297">
        <f>'Debt M &amp; YTM'!J308</f>
        <v>5.53</v>
      </c>
      <c r="AP317" s="299"/>
      <c r="AQ317" s="297"/>
      <c r="AR317" s="297">
        <f>'Debt M &amp; YTM'!M308</f>
        <v>6.5940000000000003</v>
      </c>
      <c r="AS317" s="298"/>
      <c r="AT317" s="300"/>
      <c r="AU317" s="297">
        <f>'Debt M &amp; YTM'!N308</f>
        <v>7.9649999999999999</v>
      </c>
      <c r="AV317" s="298"/>
    </row>
    <row r="318" spans="1:48">
      <c r="A318" s="4">
        <v>42307</v>
      </c>
      <c r="B318" s="4">
        <f>'Bloom Yields live'!F315</f>
        <v>42307</v>
      </c>
      <c r="C318" s="147">
        <f>'Bloom Yields live'!G315</f>
        <v>0.51700000000000002</v>
      </c>
      <c r="D318" s="147">
        <f t="shared" si="88"/>
        <v>1.1709044585987247</v>
      </c>
      <c r="E318" s="106"/>
      <c r="F318" s="147">
        <f>'Bloom Yields live'!AR315</f>
        <v>1.4076</v>
      </c>
      <c r="G318" s="147">
        <f t="shared" si="89"/>
        <v>1.9606738853503183</v>
      </c>
      <c r="H318" s="110"/>
      <c r="I318" s="340">
        <f t="shared" si="76"/>
        <v>1.7887999999999999</v>
      </c>
      <c r="J318" s="147">
        <f t="shared" si="90"/>
        <v>2.2138401273885346</v>
      </c>
      <c r="K318" s="344"/>
      <c r="L318" s="297">
        <f t="shared" si="84"/>
        <v>2.17</v>
      </c>
      <c r="M318" s="147">
        <f t="shared" si="91"/>
        <v>2.467006369426751</v>
      </c>
      <c r="N318" s="344"/>
      <c r="O318" s="340">
        <f t="shared" si="77"/>
        <v>2.63</v>
      </c>
      <c r="P318" s="340">
        <f t="shared" si="92"/>
        <v>2.907388535031846</v>
      </c>
      <c r="Q318" s="344"/>
      <c r="R318" s="147">
        <f t="shared" si="85"/>
        <v>3.09</v>
      </c>
      <c r="S318" s="147">
        <f t="shared" si="93"/>
        <v>3.3477707006369442</v>
      </c>
      <c r="T318" s="344"/>
      <c r="U318" s="340">
        <f t="shared" si="78"/>
        <v>3.4744999999999999</v>
      </c>
      <c r="V318" s="340">
        <f t="shared" si="94"/>
        <v>3.5288152866242037</v>
      </c>
      <c r="W318" s="344"/>
      <c r="X318" s="297">
        <f t="shared" si="86"/>
        <v>3.859</v>
      </c>
      <c r="Y318" s="147">
        <f t="shared" si="95"/>
        <v>3.7098598726114655</v>
      </c>
      <c r="Z318" s="344"/>
      <c r="AA318" s="340">
        <f t="shared" si="79"/>
        <v>4.8919999999999995</v>
      </c>
      <c r="AB318" s="147">
        <f t="shared" si="96"/>
        <v>4.7165127388535009</v>
      </c>
      <c r="AC318" s="344"/>
      <c r="AD318" s="297">
        <f t="shared" si="87"/>
        <v>5.9249999999999998</v>
      </c>
      <c r="AE318" s="147">
        <f t="shared" si="97"/>
        <v>5.723165605095538</v>
      </c>
      <c r="AG318" s="296">
        <v>40605</v>
      </c>
      <c r="AH318" s="297"/>
      <c r="AI318" s="297"/>
      <c r="AJ318" s="298"/>
      <c r="AK318" s="297">
        <f>'Debt M &amp; YTM'!F309</f>
        <v>8.43</v>
      </c>
      <c r="AL318" s="297">
        <f>'Debt M &amp; YTM'!G309</f>
        <v>4.88</v>
      </c>
      <c r="AM318" s="298"/>
      <c r="AN318" s="297">
        <f>'Debt M &amp; YTM'!I309</f>
        <v>14.14</v>
      </c>
      <c r="AO318" s="297">
        <f>'Debt M &amp; YTM'!J309</f>
        <v>5.6</v>
      </c>
      <c r="AP318" s="299"/>
      <c r="AQ318" s="297"/>
      <c r="AR318" s="297">
        <f>'Debt M &amp; YTM'!M309</f>
        <v>6.6130000000000004</v>
      </c>
      <c r="AS318" s="298"/>
      <c r="AT318" s="300"/>
      <c r="AU318" s="297">
        <f>'Debt M &amp; YTM'!N309</f>
        <v>7.9409999999999998</v>
      </c>
      <c r="AV318" s="298"/>
    </row>
    <row r="319" spans="1:48">
      <c r="A319" s="4">
        <v>42314</v>
      </c>
      <c r="B319" s="4">
        <f>'Bloom Yields live'!F316</f>
        <v>42314</v>
      </c>
      <c r="C319" s="147">
        <f>'Bloom Yields live'!G316</f>
        <v>0.69199999999999995</v>
      </c>
      <c r="D319" s="147">
        <f t="shared" si="88"/>
        <v>1.1660828025477692</v>
      </c>
      <c r="E319" s="106"/>
      <c r="F319" s="147">
        <f>'Bloom Yields live'!AR316</f>
        <v>1.5021</v>
      </c>
      <c r="G319" s="147">
        <f t="shared" si="89"/>
        <v>1.9537197452229298</v>
      </c>
      <c r="H319" s="110"/>
      <c r="I319" s="340">
        <f t="shared" si="76"/>
        <v>1.8710500000000001</v>
      </c>
      <c r="J319" s="147">
        <f t="shared" si="90"/>
        <v>2.2073057324840768</v>
      </c>
      <c r="K319" s="344"/>
      <c r="L319" s="297">
        <f t="shared" si="84"/>
        <v>2.2400000000000002</v>
      </c>
      <c r="M319" s="147">
        <f t="shared" si="91"/>
        <v>2.4608917197452231</v>
      </c>
      <c r="N319" s="344"/>
      <c r="O319" s="340">
        <f t="shared" si="77"/>
        <v>2.7350000000000003</v>
      </c>
      <c r="P319" s="340">
        <f t="shared" si="92"/>
        <v>2.9005732484076416</v>
      </c>
      <c r="Q319" s="344"/>
      <c r="R319" s="147">
        <f t="shared" si="85"/>
        <v>3.23</v>
      </c>
      <c r="S319" s="147">
        <f t="shared" si="93"/>
        <v>3.340254777070065</v>
      </c>
      <c r="T319" s="344"/>
      <c r="U319" s="340">
        <f t="shared" si="78"/>
        <v>3.4969999999999999</v>
      </c>
      <c r="V319" s="340">
        <f t="shared" si="94"/>
        <v>3.5174968152866231</v>
      </c>
      <c r="W319" s="344"/>
      <c r="X319" s="297">
        <f t="shared" si="86"/>
        <v>3.7639999999999998</v>
      </c>
      <c r="Y319" s="147">
        <f t="shared" si="95"/>
        <v>3.694738853503186</v>
      </c>
      <c r="Z319" s="344"/>
      <c r="AA319" s="340">
        <f t="shared" si="79"/>
        <v>4.7629999999999999</v>
      </c>
      <c r="AB319" s="147">
        <f t="shared" si="96"/>
        <v>4.6997006369426737</v>
      </c>
      <c r="AC319" s="344"/>
      <c r="AD319" s="297">
        <f t="shared" si="87"/>
        <v>5.7619999999999996</v>
      </c>
      <c r="AE319" s="147">
        <f t="shared" si="97"/>
        <v>5.7046624203821628</v>
      </c>
      <c r="AG319" s="296">
        <v>40606</v>
      </c>
      <c r="AH319" s="297"/>
      <c r="AI319" s="297"/>
      <c r="AJ319" s="298"/>
      <c r="AK319" s="297">
        <f>'Debt M &amp; YTM'!F310</f>
        <v>8.43</v>
      </c>
      <c r="AL319" s="297">
        <f>'Debt M &amp; YTM'!G310</f>
        <v>4.8499999999999996</v>
      </c>
      <c r="AM319" s="298"/>
      <c r="AN319" s="297">
        <f>'Debt M &amp; YTM'!I310</f>
        <v>14.13</v>
      </c>
      <c r="AO319" s="297">
        <f>'Debt M &amp; YTM'!J310</f>
        <v>5.58</v>
      </c>
      <c r="AP319" s="299"/>
      <c r="AQ319" s="297"/>
      <c r="AR319" s="297">
        <f>'Debt M &amp; YTM'!M310</f>
        <v>6.62</v>
      </c>
      <c r="AS319" s="298"/>
      <c r="AT319" s="300"/>
      <c r="AU319" s="297">
        <f>'Debt M &amp; YTM'!N310</f>
        <v>8.0359999999999996</v>
      </c>
      <c r="AV319" s="298"/>
    </row>
    <row r="320" spans="1:48">
      <c r="A320" s="4">
        <v>42321</v>
      </c>
      <c r="B320" s="4">
        <f>'Bloom Yields live'!F317</f>
        <v>42321</v>
      </c>
      <c r="C320" s="147">
        <f>'Bloom Yields live'!G317</f>
        <v>0.55800000000000005</v>
      </c>
      <c r="D320" s="147">
        <f t="shared" si="88"/>
        <v>1.161057324840763</v>
      </c>
      <c r="E320" s="106"/>
      <c r="F320" s="147">
        <f>'Bloom Yields live'!AR317</f>
        <v>1.4033</v>
      </c>
      <c r="G320" s="147">
        <f t="shared" si="89"/>
        <v>1.9467063694267512</v>
      </c>
      <c r="H320" s="110"/>
      <c r="I320" s="340">
        <f t="shared" si="76"/>
        <v>1.78165</v>
      </c>
      <c r="J320" s="147">
        <f t="shared" si="90"/>
        <v>2.2007735668789818</v>
      </c>
      <c r="K320" s="344"/>
      <c r="L320" s="297">
        <f t="shared" si="84"/>
        <v>2.16</v>
      </c>
      <c r="M320" s="147">
        <f t="shared" si="91"/>
        <v>2.4548407643312102</v>
      </c>
      <c r="N320" s="344"/>
      <c r="O320" s="340">
        <f t="shared" si="77"/>
        <v>2.67</v>
      </c>
      <c r="P320" s="340">
        <f t="shared" si="92"/>
        <v>2.8938216560509544</v>
      </c>
      <c r="Q320" s="344"/>
      <c r="R320" s="147">
        <f t="shared" si="85"/>
        <v>3.18</v>
      </c>
      <c r="S320" s="147">
        <f t="shared" si="93"/>
        <v>3.3328025477707013</v>
      </c>
      <c r="T320" s="344"/>
      <c r="U320" s="340">
        <f t="shared" si="78"/>
        <v>3.492</v>
      </c>
      <c r="V320" s="340">
        <f t="shared" si="94"/>
        <v>3.5066910828025466</v>
      </c>
      <c r="W320" s="344"/>
      <c r="X320" s="297">
        <f t="shared" si="86"/>
        <v>3.8039999999999998</v>
      </c>
      <c r="Y320" s="147">
        <f t="shared" si="95"/>
        <v>3.6805796178343955</v>
      </c>
      <c r="Z320" s="344"/>
      <c r="AA320" s="340">
        <f t="shared" si="79"/>
        <v>4.8334999999999999</v>
      </c>
      <c r="AB320" s="147">
        <f t="shared" si="96"/>
        <v>4.6839203821656028</v>
      </c>
      <c r="AC320" s="344"/>
      <c r="AD320" s="297">
        <f t="shared" si="87"/>
        <v>5.8630000000000004</v>
      </c>
      <c r="AE320" s="147">
        <f t="shared" si="97"/>
        <v>5.6872611464968124</v>
      </c>
      <c r="AG320" s="296">
        <v>40609</v>
      </c>
      <c r="AH320" s="297"/>
      <c r="AI320" s="297"/>
      <c r="AJ320" s="298"/>
      <c r="AK320" s="297">
        <f>'Debt M &amp; YTM'!F311</f>
        <v>8.42</v>
      </c>
      <c r="AL320" s="297">
        <f>'Debt M &amp; YTM'!G311</f>
        <v>4.8600000000000003</v>
      </c>
      <c r="AM320" s="298"/>
      <c r="AN320" s="297">
        <f>'Debt M &amp; YTM'!I311</f>
        <v>14.13</v>
      </c>
      <c r="AO320" s="297">
        <f>'Debt M &amp; YTM'!J311</f>
        <v>5.59</v>
      </c>
      <c r="AP320" s="299"/>
      <c r="AQ320" s="297"/>
      <c r="AR320" s="297">
        <f>'Debt M &amp; YTM'!M311</f>
        <v>6.6050000000000004</v>
      </c>
      <c r="AS320" s="298"/>
      <c r="AT320" s="300"/>
      <c r="AU320" s="297">
        <f>'Debt M &amp; YTM'!N311</f>
        <v>8.0269999999999992</v>
      </c>
      <c r="AV320" s="298"/>
    </row>
    <row r="321" spans="1:48">
      <c r="A321" s="4">
        <v>42328</v>
      </c>
      <c r="B321" s="4">
        <f>'Bloom Yields live'!F318</f>
        <v>42328</v>
      </c>
      <c r="C321" s="147">
        <f>'Bloom Yields live'!G318</f>
        <v>0.47899999999999998</v>
      </c>
      <c r="D321" s="147">
        <f t="shared" si="88"/>
        <v>1.1556369426751578</v>
      </c>
      <c r="E321" s="106"/>
      <c r="F321" s="147">
        <f>'Bloom Yields live'!AR318</f>
        <v>1.3348</v>
      </c>
      <c r="G321" s="147">
        <f t="shared" si="89"/>
        <v>1.9396541401273888</v>
      </c>
      <c r="H321" s="110"/>
      <c r="I321" s="340">
        <f t="shared" si="76"/>
        <v>1.7074</v>
      </c>
      <c r="J321" s="147">
        <f t="shared" si="90"/>
        <v>2.1939353503184722</v>
      </c>
      <c r="K321" s="344"/>
      <c r="L321" s="297">
        <f t="shared" si="84"/>
        <v>2.08</v>
      </c>
      <c r="M321" s="147">
        <f t="shared" si="91"/>
        <v>2.4482165605095543</v>
      </c>
      <c r="N321" s="344"/>
      <c r="O321" s="340">
        <f t="shared" si="77"/>
        <v>2.5750000000000002</v>
      </c>
      <c r="P321" s="340">
        <f t="shared" si="92"/>
        <v>2.8863694267515916</v>
      </c>
      <c r="Q321" s="344"/>
      <c r="R321" s="147">
        <f t="shared" si="85"/>
        <v>3.07</v>
      </c>
      <c r="S321" s="147">
        <f t="shared" si="93"/>
        <v>3.3245222929936316</v>
      </c>
      <c r="T321" s="344"/>
      <c r="U321" s="340">
        <f t="shared" si="78"/>
        <v>3.379</v>
      </c>
      <c r="V321" s="340">
        <f t="shared" si="94"/>
        <v>3.4950414012738844</v>
      </c>
      <c r="W321" s="344"/>
      <c r="X321" s="297">
        <f t="shared" si="86"/>
        <v>3.6880000000000002</v>
      </c>
      <c r="Y321" s="147">
        <f t="shared" si="95"/>
        <v>3.6655605095541404</v>
      </c>
      <c r="Z321" s="344"/>
      <c r="AA321" s="340">
        <f t="shared" si="79"/>
        <v>4.7104999999999997</v>
      </c>
      <c r="AB321" s="147">
        <f t="shared" si="96"/>
        <v>4.667133757961782</v>
      </c>
      <c r="AC321" s="344"/>
      <c r="AD321" s="297">
        <f t="shared" si="87"/>
        <v>5.7329999999999997</v>
      </c>
      <c r="AE321" s="147">
        <f t="shared" si="97"/>
        <v>5.6687070063694245</v>
      </c>
      <c r="AG321" s="296">
        <v>40610</v>
      </c>
      <c r="AH321" s="297"/>
      <c r="AI321" s="297"/>
      <c r="AJ321" s="298"/>
      <c r="AK321" s="297">
        <f>'Debt M &amp; YTM'!F312</f>
        <v>8.42</v>
      </c>
      <c r="AL321" s="297">
        <f>'Debt M &amp; YTM'!G312</f>
        <v>4.87</v>
      </c>
      <c r="AM321" s="298"/>
      <c r="AN321" s="297">
        <f>'Debt M &amp; YTM'!I312</f>
        <v>14.12</v>
      </c>
      <c r="AO321" s="297">
        <f>'Debt M &amp; YTM'!J312</f>
        <v>5.6</v>
      </c>
      <c r="AP321" s="299"/>
      <c r="AQ321" s="297"/>
      <c r="AR321" s="297">
        <f>'Debt M &amp; YTM'!M312</f>
        <v>6.6029999999999998</v>
      </c>
      <c r="AS321" s="298"/>
      <c r="AT321" s="300"/>
      <c r="AU321" s="297">
        <f>'Debt M &amp; YTM'!N312</f>
        <v>8.06</v>
      </c>
      <c r="AV321" s="298"/>
    </row>
    <row r="322" spans="1:48">
      <c r="A322" s="148">
        <v>42335</v>
      </c>
      <c r="B322" s="4">
        <f>'Bloom Yields live'!F319</f>
        <v>42335</v>
      </c>
      <c r="C322" s="147">
        <f>'Bloom Yields live'!G319</f>
        <v>0.45900000000000002</v>
      </c>
      <c r="D322" s="147">
        <f t="shared" si="88"/>
        <v>1.1494203821656037</v>
      </c>
      <c r="E322" s="106"/>
      <c r="F322" s="147">
        <f>'Bloom Yields live'!AR319</f>
        <v>1.2983</v>
      </c>
      <c r="G322" s="147">
        <f t="shared" si="89"/>
        <v>1.9316891719745215</v>
      </c>
      <c r="H322" s="110"/>
      <c r="I322" s="340">
        <f t="shared" si="76"/>
        <v>1.67415</v>
      </c>
      <c r="J322" s="147">
        <f t="shared" si="90"/>
        <v>2.1863222929936317</v>
      </c>
      <c r="K322" s="344"/>
      <c r="L322" s="297">
        <f t="shared" si="84"/>
        <v>2.0499999999999998</v>
      </c>
      <c r="M322" s="147">
        <f t="shared" si="91"/>
        <v>2.440955414012739</v>
      </c>
      <c r="N322" s="344"/>
      <c r="O322" s="340">
        <f t="shared" si="77"/>
        <v>2.5449999999999999</v>
      </c>
      <c r="P322" s="340">
        <f t="shared" si="92"/>
        <v>2.8783439490445852</v>
      </c>
      <c r="Q322" s="344"/>
      <c r="R322" s="147">
        <f t="shared" si="85"/>
        <v>3.04</v>
      </c>
      <c r="S322" s="147">
        <f t="shared" si="93"/>
        <v>3.3157324840764342</v>
      </c>
      <c r="T322" s="344"/>
      <c r="U322" s="340">
        <f t="shared" si="78"/>
        <v>3.3774999999999999</v>
      </c>
      <c r="V322" s="340">
        <f t="shared" si="94"/>
        <v>3.4837101910828023</v>
      </c>
      <c r="W322" s="344"/>
      <c r="X322" s="297">
        <f t="shared" si="86"/>
        <v>3.7149999999999999</v>
      </c>
      <c r="Y322" s="147">
        <f t="shared" si="95"/>
        <v>3.6516878980891723</v>
      </c>
      <c r="Z322" s="344"/>
      <c r="AA322" s="340">
        <f t="shared" si="79"/>
        <v>4.7469999999999999</v>
      </c>
      <c r="AB322" s="147">
        <f t="shared" si="96"/>
        <v>4.6521082802547751</v>
      </c>
      <c r="AC322" s="344"/>
      <c r="AD322" s="297">
        <f t="shared" si="87"/>
        <v>5.7789999999999999</v>
      </c>
      <c r="AE322" s="147">
        <f t="shared" si="97"/>
        <v>5.6525286624203801</v>
      </c>
      <c r="AG322" s="296">
        <v>40611</v>
      </c>
      <c r="AH322" s="297"/>
      <c r="AI322" s="297"/>
      <c r="AJ322" s="298"/>
      <c r="AK322" s="297">
        <f>'Debt M &amp; YTM'!F313</f>
        <v>8.42</v>
      </c>
      <c r="AL322" s="297">
        <f>'Debt M &amp; YTM'!G313</f>
        <v>4.87</v>
      </c>
      <c r="AM322" s="298"/>
      <c r="AN322" s="297">
        <f>'Debt M &amp; YTM'!I313</f>
        <v>14.12</v>
      </c>
      <c r="AO322" s="297">
        <f>'Debt M &amp; YTM'!J313</f>
        <v>5.6</v>
      </c>
      <c r="AP322" s="299"/>
      <c r="AQ322" s="297"/>
      <c r="AR322" s="297">
        <f>'Debt M &amp; YTM'!M313</f>
        <v>6.6120000000000001</v>
      </c>
      <c r="AS322" s="298"/>
      <c r="AT322" s="300"/>
      <c r="AU322" s="297">
        <f>'Debt M &amp; YTM'!N313</f>
        <v>8.1150000000000002</v>
      </c>
      <c r="AV322" s="298"/>
    </row>
    <row r="323" spans="1:48">
      <c r="A323" s="148">
        <v>42342</v>
      </c>
      <c r="B323" s="4">
        <f>'Bloom Yields live'!F320</f>
        <v>42342</v>
      </c>
      <c r="C323" s="147">
        <f>'Bloom Yields live'!G320</f>
        <v>0.67700000000000005</v>
      </c>
      <c r="D323" s="147">
        <f t="shared" si="88"/>
        <v>1.1449108280254765</v>
      </c>
      <c r="E323" s="106"/>
      <c r="F323" s="147">
        <f>'Bloom Yields live'!AR320</f>
        <v>1.5373999999999999</v>
      </c>
      <c r="G323" s="147">
        <f t="shared" si="89"/>
        <v>1.9255713375796173</v>
      </c>
      <c r="H323" s="110"/>
      <c r="I323" s="340">
        <f t="shared" si="76"/>
        <v>1.8887</v>
      </c>
      <c r="J323" s="147">
        <f t="shared" si="90"/>
        <v>2.1804926751592366</v>
      </c>
      <c r="K323" s="344"/>
      <c r="L323" s="297">
        <f t="shared" si="84"/>
        <v>2.2400000000000002</v>
      </c>
      <c r="M323" s="147">
        <f t="shared" si="91"/>
        <v>2.4354140127388537</v>
      </c>
      <c r="N323" s="344"/>
      <c r="O323" s="340">
        <f t="shared" si="77"/>
        <v>2.7300000000000004</v>
      </c>
      <c r="P323" s="340">
        <f t="shared" si="92"/>
        <v>2.8719745222929931</v>
      </c>
      <c r="Q323" s="344"/>
      <c r="R323" s="147">
        <f t="shared" si="85"/>
        <v>3.22</v>
      </c>
      <c r="S323" s="147">
        <f t="shared" si="93"/>
        <v>3.3085350318471347</v>
      </c>
      <c r="T323" s="344"/>
      <c r="U323" s="340">
        <f t="shared" si="78"/>
        <v>3.5555000000000003</v>
      </c>
      <c r="V323" s="340">
        <f t="shared" si="94"/>
        <v>3.4742452229299365</v>
      </c>
      <c r="W323" s="344"/>
      <c r="X323" s="297">
        <f t="shared" si="86"/>
        <v>3.891</v>
      </c>
      <c r="Y323" s="147">
        <f t="shared" si="95"/>
        <v>3.6399554140127393</v>
      </c>
      <c r="Z323" s="344"/>
      <c r="AA323" s="340">
        <f t="shared" si="79"/>
        <v>4.7520000000000007</v>
      </c>
      <c r="AB323" s="147">
        <f t="shared" si="96"/>
        <v>4.6377165605095527</v>
      </c>
      <c r="AC323" s="344"/>
      <c r="AD323" s="297">
        <f t="shared" si="87"/>
        <v>5.6130000000000004</v>
      </c>
      <c r="AE323" s="147">
        <f t="shared" si="97"/>
        <v>5.635477707006368</v>
      </c>
      <c r="AG323" s="296">
        <v>40612</v>
      </c>
      <c r="AH323" s="297"/>
      <c r="AI323" s="297"/>
      <c r="AJ323" s="298"/>
      <c r="AK323" s="297">
        <f>'Debt M &amp; YTM'!F314</f>
        <v>8.41</v>
      </c>
      <c r="AL323" s="297">
        <f>'Debt M &amp; YTM'!G314</f>
        <v>4.84</v>
      </c>
      <c r="AM323" s="298"/>
      <c r="AN323" s="297">
        <f>'Debt M &amp; YTM'!I314</f>
        <v>14.12</v>
      </c>
      <c r="AO323" s="297">
        <f>'Debt M &amp; YTM'!J314</f>
        <v>5.58</v>
      </c>
      <c r="AP323" s="299"/>
      <c r="AQ323" s="297"/>
      <c r="AR323" s="297">
        <f>'Debt M &amp; YTM'!M314</f>
        <v>6.6390000000000002</v>
      </c>
      <c r="AS323" s="298"/>
      <c r="AT323" s="300"/>
      <c r="AU323" s="297">
        <f>'Debt M &amp; YTM'!N314</f>
        <v>8.0950000000000006</v>
      </c>
      <c r="AV323" s="298"/>
    </row>
    <row r="324" spans="1:48">
      <c r="A324" s="148">
        <v>42349</v>
      </c>
      <c r="B324" s="4">
        <f>'Bloom Yields live'!F321</f>
        <v>42349</v>
      </c>
      <c r="C324" s="147">
        <f>'Bloom Yields live'!G321</f>
        <v>0.53900000000000003</v>
      </c>
      <c r="D324" s="147">
        <f t="shared" si="88"/>
        <v>1.1401019108280244</v>
      </c>
      <c r="E324" s="106"/>
      <c r="F324" s="147">
        <f>'Bloom Yields live'!AR321</f>
        <v>1.3996999999999999</v>
      </c>
      <c r="G324" s="147">
        <f t="shared" si="89"/>
        <v>1.9191681528662417</v>
      </c>
      <c r="H324" s="110"/>
      <c r="I324" s="340">
        <f t="shared" si="76"/>
        <v>1.7798500000000002</v>
      </c>
      <c r="J324" s="147">
        <f t="shared" si="90"/>
        <v>2.1747433121019126</v>
      </c>
      <c r="K324" s="344"/>
      <c r="L324" s="297">
        <f t="shared" si="84"/>
        <v>2.16</v>
      </c>
      <c r="M324" s="147">
        <f t="shared" si="91"/>
        <v>2.4303184713375803</v>
      </c>
      <c r="N324" s="344"/>
      <c r="O324" s="340">
        <f t="shared" si="77"/>
        <v>2.6500000000000004</v>
      </c>
      <c r="P324" s="340">
        <f t="shared" si="92"/>
        <v>2.8661464968152854</v>
      </c>
      <c r="Q324" s="344"/>
      <c r="R324" s="147">
        <f t="shared" si="85"/>
        <v>3.14</v>
      </c>
      <c r="S324" s="147">
        <f t="shared" si="93"/>
        <v>3.301974522292995</v>
      </c>
      <c r="T324" s="344"/>
      <c r="U324" s="340">
        <f t="shared" si="78"/>
        <v>3.6835000000000004</v>
      </c>
      <c r="V324" s="340">
        <f t="shared" si="94"/>
        <v>3.4668535031847139</v>
      </c>
      <c r="W324" s="344"/>
      <c r="X324" s="297">
        <f t="shared" si="86"/>
        <v>4.2270000000000003</v>
      </c>
      <c r="Y324" s="147">
        <f t="shared" si="95"/>
        <v>3.631732484076434</v>
      </c>
      <c r="Z324" s="344"/>
      <c r="AA324" s="340">
        <f t="shared" si="79"/>
        <v>5.109</v>
      </c>
      <c r="AB324" s="147">
        <f t="shared" si="96"/>
        <v>4.6276528662420366</v>
      </c>
      <c r="AC324" s="344"/>
      <c r="AD324" s="297">
        <f t="shared" si="87"/>
        <v>5.9909999999999997</v>
      </c>
      <c r="AE324" s="147">
        <f t="shared" si="97"/>
        <v>5.6235732484076406</v>
      </c>
      <c r="AG324" s="296">
        <v>40613</v>
      </c>
      <c r="AH324" s="297"/>
      <c r="AI324" s="297"/>
      <c r="AJ324" s="298"/>
      <c r="AK324" s="297">
        <f>'Debt M &amp; YTM'!F315</f>
        <v>8.41</v>
      </c>
      <c r="AL324" s="297">
        <f>'Debt M &amp; YTM'!G315</f>
        <v>4.82</v>
      </c>
      <c r="AM324" s="298"/>
      <c r="AN324" s="297">
        <f>'Debt M &amp; YTM'!I315</f>
        <v>14.12</v>
      </c>
      <c r="AO324" s="297">
        <f>'Debt M &amp; YTM'!J315</f>
        <v>5.56</v>
      </c>
      <c r="AP324" s="299"/>
      <c r="AQ324" s="297"/>
      <c r="AR324" s="297">
        <f>'Debt M &amp; YTM'!M315</f>
        <v>6.6859999999999999</v>
      </c>
      <c r="AS324" s="298"/>
      <c r="AT324" s="300"/>
      <c r="AU324" s="297">
        <f>'Debt M &amp; YTM'!N315</f>
        <v>8.1760000000000002</v>
      </c>
      <c r="AV324" s="298"/>
    </row>
    <row r="325" spans="1:48">
      <c r="A325" s="148">
        <v>42356</v>
      </c>
      <c r="B325" s="4">
        <f>'Bloom Yields live'!F322</f>
        <v>42356</v>
      </c>
      <c r="C325" s="147">
        <f>'Bloom Yields live'!G322</f>
        <v>0.54700000000000004</v>
      </c>
      <c r="D325" s="147">
        <f t="shared" si="88"/>
        <v>1.1350063694267503</v>
      </c>
      <c r="E325" s="106"/>
      <c r="F325" s="147">
        <f>'Bloom Yields live'!AR322</f>
        <v>1.4323999999999999</v>
      </c>
      <c r="G325" s="147">
        <f t="shared" si="89"/>
        <v>1.9125828025477705</v>
      </c>
      <c r="H325" s="110"/>
      <c r="I325" s="340">
        <f t="shared" si="76"/>
        <v>1.8262</v>
      </c>
      <c r="J325" s="147">
        <f t="shared" si="90"/>
        <v>2.1688710191082814</v>
      </c>
      <c r="K325" s="344"/>
      <c r="L325" s="297">
        <f t="shared" si="84"/>
        <v>2.2200000000000002</v>
      </c>
      <c r="M325" s="147">
        <f t="shared" si="91"/>
        <v>2.4251592356687905</v>
      </c>
      <c r="N325" s="344"/>
      <c r="O325" s="340">
        <f t="shared" si="77"/>
        <v>2.7050000000000001</v>
      </c>
      <c r="P325" s="340">
        <f t="shared" si="92"/>
        <v>2.8602229299363051</v>
      </c>
      <c r="Q325" s="344"/>
      <c r="R325" s="147">
        <f t="shared" si="85"/>
        <v>3.19</v>
      </c>
      <c r="S325" s="147">
        <f t="shared" si="93"/>
        <v>3.2952866242038241</v>
      </c>
      <c r="T325" s="344"/>
      <c r="U325" s="340">
        <f t="shared" si="78"/>
        <v>3.7344999999999997</v>
      </c>
      <c r="V325" s="340">
        <f>AVERAGE(U169:U325)</f>
        <v>3.4600509554140131</v>
      </c>
      <c r="W325" s="344"/>
      <c r="X325" s="297">
        <f t="shared" si="86"/>
        <v>4.2789999999999999</v>
      </c>
      <c r="Y325" s="147">
        <f t="shared" si="95"/>
        <v>3.6248152866242047</v>
      </c>
      <c r="Z325" s="344"/>
      <c r="AA325" s="340">
        <f t="shared" si="79"/>
        <v>5.2119999999999997</v>
      </c>
      <c r="AB325" s="147">
        <f t="shared" si="96"/>
        <v>4.619554140127387</v>
      </c>
      <c r="AC325" s="344"/>
      <c r="AD325" s="297">
        <f t="shared" si="87"/>
        <v>6.1449999999999996</v>
      </c>
      <c r="AE325" s="147">
        <f t="shared" si="97"/>
        <v>5.6142929936305697</v>
      </c>
      <c r="AG325" s="296">
        <v>40616</v>
      </c>
      <c r="AH325" s="297"/>
      <c r="AI325" s="297"/>
      <c r="AJ325" s="298"/>
      <c r="AK325" s="297">
        <f>'Debt M &amp; YTM'!F316</f>
        <v>8.4</v>
      </c>
      <c r="AL325" s="297">
        <f>'Debt M &amp; YTM'!G316</f>
        <v>4.84</v>
      </c>
      <c r="AM325" s="298"/>
      <c r="AN325" s="297">
        <f>'Debt M &amp; YTM'!I316</f>
        <v>14.11</v>
      </c>
      <c r="AO325" s="297">
        <f>'Debt M &amp; YTM'!J316</f>
        <v>5.58</v>
      </c>
      <c r="AP325" s="299"/>
      <c r="AQ325" s="297"/>
      <c r="AR325" s="297">
        <f>'Debt M &amp; YTM'!M316</f>
        <v>6.7080000000000002</v>
      </c>
      <c r="AS325" s="298"/>
      <c r="AT325" s="300"/>
      <c r="AU325" s="297">
        <f>'Debt M &amp; YTM'!N316</f>
        <v>8.2059999999999995</v>
      </c>
      <c r="AV325" s="298"/>
    </row>
    <row r="326" spans="1:48">
      <c r="A326" s="148">
        <v>42363</v>
      </c>
      <c r="B326" s="4">
        <f>'Bloom Yields live'!F323</f>
        <v>42363</v>
      </c>
      <c r="C326" s="147">
        <f>'Bloom Yields live'!G323</f>
        <v>0.63500000000000001</v>
      </c>
      <c r="D326" s="147">
        <f t="shared" si="88"/>
        <v>1.1302929936305719</v>
      </c>
      <c r="E326" s="106"/>
      <c r="F326" s="147">
        <f>'Bloom Yields live'!AR323</f>
        <v>1.5007999999999999</v>
      </c>
      <c r="G326" s="147">
        <f t="shared" si="89"/>
        <v>1.9064802547770703</v>
      </c>
      <c r="H326" s="110"/>
      <c r="I326" s="340">
        <f t="shared" si="76"/>
        <v>1.8670666666666667</v>
      </c>
      <c r="J326" s="147">
        <f t="shared" si="90"/>
        <v>2.1633781316348206</v>
      </c>
      <c r="K326" s="344"/>
      <c r="L326" s="345">
        <f>L325+(L328-L325)/3</f>
        <v>2.2333333333333334</v>
      </c>
      <c r="M326" s="147">
        <f t="shared" si="91"/>
        <v>2.4202760084925701</v>
      </c>
      <c r="N326" s="342"/>
      <c r="O326" s="340">
        <f>AVERAGE(L326,R326)</f>
        <v>2.7250000000000001</v>
      </c>
      <c r="P326" s="340">
        <f t="shared" si="92"/>
        <v>2.8546496815286613</v>
      </c>
      <c r="Q326" s="342"/>
      <c r="R326" s="345">
        <f>R325+(R328-R325)/3</f>
        <v>3.2166666666666668</v>
      </c>
      <c r="S326" s="147">
        <f t="shared" si="93"/>
        <v>3.2890233545647578</v>
      </c>
      <c r="T326" s="342"/>
      <c r="U326" s="340">
        <f>AVERAGE(R326,X326)</f>
        <v>3.7589999999999999</v>
      </c>
      <c r="V326" s="340">
        <f>AVERAGE(U170:U326)</f>
        <v>3.4567802547770703</v>
      </c>
      <c r="W326" s="342"/>
      <c r="X326" s="345">
        <f>X325+(X328-X325)/3</f>
        <v>4.301333333333333</v>
      </c>
      <c r="Y326" s="147">
        <f t="shared" si="95"/>
        <v>3.624537154989385</v>
      </c>
      <c r="Z326" s="342"/>
      <c r="AA326" s="340">
        <f>AVERAGE(X326,AD326)</f>
        <v>5.3923333333333332</v>
      </c>
      <c r="AB326" s="147">
        <f t="shared" si="96"/>
        <v>4.6180084925690013</v>
      </c>
      <c r="AC326" s="342"/>
      <c r="AD326" s="345">
        <f>AD325+(AD328-AD325)/3</f>
        <v>6.4833333333333334</v>
      </c>
      <c r="AE326" s="147">
        <f t="shared" si="97"/>
        <v>5.6114798301486175</v>
      </c>
      <c r="AG326" s="296">
        <v>40617</v>
      </c>
      <c r="AH326" s="297"/>
      <c r="AI326" s="297"/>
      <c r="AJ326" s="298"/>
      <c r="AK326" s="297">
        <f>'Debt M &amp; YTM'!F317</f>
        <v>8.4</v>
      </c>
      <c r="AL326" s="297">
        <f>'Debt M &amp; YTM'!G317</f>
        <v>4.79</v>
      </c>
      <c r="AM326" s="298"/>
      <c r="AN326" s="297">
        <f>'Debt M &amp; YTM'!I317</f>
        <v>14.1</v>
      </c>
      <c r="AO326" s="297">
        <f>'Debt M &amp; YTM'!J317</f>
        <v>5.58</v>
      </c>
      <c r="AP326" s="299"/>
      <c r="AQ326" s="297"/>
      <c r="AR326" s="297">
        <f>'Debt M &amp; YTM'!M317</f>
        <v>6.8179999999999996</v>
      </c>
      <c r="AS326" s="298"/>
      <c r="AT326" s="300"/>
      <c r="AU326" s="297">
        <f>'Debt M &amp; YTM'!N317</f>
        <v>8.3699999999999992</v>
      </c>
      <c r="AV326" s="298"/>
    </row>
    <row r="327" spans="1:48">
      <c r="A327" s="148">
        <v>42370</v>
      </c>
      <c r="B327" s="4">
        <f>'Bloom Yields live'!F324</f>
        <v>42370</v>
      </c>
      <c r="C327" s="147">
        <f>'Bloom Yields live'!G324</f>
        <v>0.628</v>
      </c>
      <c r="D327" s="147">
        <f t="shared" si="88"/>
        <v>1.1259617834394891</v>
      </c>
      <c r="E327" s="106"/>
      <c r="F327" s="147">
        <f>'Bloom Yields live'!AR324</f>
        <v>1.4934000000000001</v>
      </c>
      <c r="G327" s="147">
        <f t="shared" si="89"/>
        <v>1.9007273885350318</v>
      </c>
      <c r="H327" s="110"/>
      <c r="I327" s="340">
        <f t="shared" si="76"/>
        <v>1.8700333333333332</v>
      </c>
      <c r="J327" s="147">
        <f t="shared" si="90"/>
        <v>2.1583254777070078</v>
      </c>
      <c r="K327" s="344"/>
      <c r="L327" s="345">
        <f>L325+(L328-L325)*2/3</f>
        <v>2.2466666666666666</v>
      </c>
      <c r="M327" s="147">
        <f t="shared" si="91"/>
        <v>2.4159235668789818</v>
      </c>
      <c r="N327" s="344"/>
      <c r="O327" s="340">
        <f t="shared" si="77"/>
        <v>2.7450000000000001</v>
      </c>
      <c r="P327" s="340">
        <f t="shared" si="92"/>
        <v>2.8496178343949037</v>
      </c>
      <c r="Q327" s="344"/>
      <c r="R327" s="345">
        <f>R325+(R328-R325)*2/3</f>
        <v>3.2433333333333332</v>
      </c>
      <c r="S327" s="147">
        <f t="shared" si="93"/>
        <v>3.2833121019108296</v>
      </c>
      <c r="T327" s="344"/>
      <c r="U327" s="340">
        <f t="shared" si="78"/>
        <v>3.7835000000000001</v>
      </c>
      <c r="V327" s="340">
        <f t="shared" si="94"/>
        <v>3.4538949044585991</v>
      </c>
      <c r="W327" s="344"/>
      <c r="X327" s="345">
        <f>X325+(X328-X325)*2/3</f>
        <v>4.323666666666667</v>
      </c>
      <c r="Y327" s="147">
        <f t="shared" si="95"/>
        <v>3.6244777070063701</v>
      </c>
      <c r="Z327" s="344"/>
      <c r="AA327" s="340">
        <f t="shared" si="79"/>
        <v>5.5726666666666667</v>
      </c>
      <c r="AB327" s="147">
        <f t="shared" si="96"/>
        <v>4.6176528662420377</v>
      </c>
      <c r="AC327" s="344"/>
      <c r="AD327" s="345">
        <f>AD325+(AD328-AD325)*2/3</f>
        <v>6.8216666666666663</v>
      </c>
      <c r="AE327" s="147">
        <f t="shared" si="97"/>
        <v>5.610828025477705</v>
      </c>
      <c r="AG327" s="296">
        <v>40618</v>
      </c>
      <c r="AH327" s="297"/>
      <c r="AI327" s="297"/>
      <c r="AJ327" s="298"/>
      <c r="AK327" s="297">
        <f>'Debt M &amp; YTM'!F318</f>
        <v>8.4</v>
      </c>
      <c r="AL327" s="297">
        <f>'Debt M &amp; YTM'!G318</f>
        <v>4.72</v>
      </c>
      <c r="AM327" s="298"/>
      <c r="AN327" s="297">
        <f>'Debt M &amp; YTM'!I318</f>
        <v>14.1</v>
      </c>
      <c r="AO327" s="297">
        <f>'Debt M &amp; YTM'!J318</f>
        <v>5.53</v>
      </c>
      <c r="AP327" s="299"/>
      <c r="AQ327" s="297"/>
      <c r="AR327" s="297">
        <f>'Debt M &amp; YTM'!M318</f>
        <v>6.8170000000000002</v>
      </c>
      <c r="AS327" s="298"/>
      <c r="AT327" s="300"/>
      <c r="AU327" s="297">
        <f>'Debt M &amp; YTM'!N318</f>
        <v>8.4350000000000005</v>
      </c>
      <c r="AV327" s="298"/>
    </row>
    <row r="328" spans="1:48">
      <c r="A328" s="148">
        <v>42377</v>
      </c>
      <c r="B328" s="4">
        <f>'Bloom Yields live'!F325</f>
        <v>42377</v>
      </c>
      <c r="C328" s="147">
        <f>'Bloom Yields live'!G325</f>
        <v>0.51300000000000001</v>
      </c>
      <c r="D328" s="147">
        <f t="shared" si="88"/>
        <v>1.1194522292993616</v>
      </c>
      <c r="E328" s="106"/>
      <c r="F328" s="147">
        <f>'Bloom Yields live'!AR325</f>
        <v>1.4156</v>
      </c>
      <c r="G328" s="147">
        <f t="shared" si="89"/>
        <v>1.8932891719745222</v>
      </c>
      <c r="H328" s="110"/>
      <c r="I328" s="340">
        <f t="shared" si="76"/>
        <v>1.8377999999999999</v>
      </c>
      <c r="J328" s="147">
        <f t="shared" si="90"/>
        <v>2.1520585987261165</v>
      </c>
      <c r="K328" s="344"/>
      <c r="L328" s="297">
        <f t="shared" ref="L328:L338" si="98">VLOOKUP($A328,$AG$14:$AU$2324,L$2,FALSE)</f>
        <v>2.2599999999999998</v>
      </c>
      <c r="M328" s="147">
        <f t="shared" si="91"/>
        <v>2.4108280254777079</v>
      </c>
      <c r="N328" s="344"/>
      <c r="O328" s="340">
        <f t="shared" si="77"/>
        <v>2.7649999999999997</v>
      </c>
      <c r="P328" s="340">
        <f t="shared" si="92"/>
        <v>2.844171974522292</v>
      </c>
      <c r="Q328" s="344"/>
      <c r="R328" s="147">
        <f t="shared" ref="R328:R338" si="99">VLOOKUP($A328,$AG$14:$AU$2324,R$2,FALSE)</f>
        <v>3.27</v>
      </c>
      <c r="S328" s="147">
        <f t="shared" si="93"/>
        <v>3.27751592356688</v>
      </c>
      <c r="T328" s="344"/>
      <c r="U328" s="340">
        <f t="shared" si="78"/>
        <v>3.8079999999999998</v>
      </c>
      <c r="V328" s="340">
        <f t="shared" si="94"/>
        <v>3.4515095541401286</v>
      </c>
      <c r="W328" s="344"/>
      <c r="X328" s="297">
        <f t="shared" ref="X328:X338" si="100">VLOOKUP($A328,$AG$14:$AU$2324,X$2,FALSE)</f>
        <v>4.3460000000000001</v>
      </c>
      <c r="Y328" s="147">
        <f t="shared" si="95"/>
        <v>3.6255031847133763</v>
      </c>
      <c r="Z328" s="344"/>
      <c r="AA328" s="340">
        <f t="shared" si="79"/>
        <v>5.7530000000000001</v>
      </c>
      <c r="AB328" s="147">
        <f t="shared" si="96"/>
        <v>4.6199808917197434</v>
      </c>
      <c r="AC328" s="344"/>
      <c r="AD328" s="297">
        <f t="shared" ref="AD328:AD338" si="101">VLOOKUP($A328,$AG$14:$AU$2324,AD$2,FALSE)</f>
        <v>7.16</v>
      </c>
      <c r="AE328" s="147">
        <f t="shared" si="97"/>
        <v>5.6144585987261131</v>
      </c>
      <c r="AG328" s="296">
        <v>40619</v>
      </c>
      <c r="AH328" s="297"/>
      <c r="AI328" s="297"/>
      <c r="AJ328" s="298"/>
      <c r="AK328" s="297">
        <f>'Debt M &amp; YTM'!F319</f>
        <v>8.39</v>
      </c>
      <c r="AL328" s="297">
        <f>'Debt M &amp; YTM'!G319</f>
        <v>4.83</v>
      </c>
      <c r="AM328" s="298"/>
      <c r="AN328" s="297">
        <f>'Debt M &amp; YTM'!I319</f>
        <v>14.1</v>
      </c>
      <c r="AO328" s="297">
        <f>'Debt M &amp; YTM'!J319</f>
        <v>5.62</v>
      </c>
      <c r="AP328" s="299"/>
      <c r="AQ328" s="297"/>
      <c r="AR328" s="297">
        <f>'Debt M &amp; YTM'!M319</f>
        <v>6.8620000000000001</v>
      </c>
      <c r="AS328" s="298"/>
      <c r="AT328" s="300"/>
      <c r="AU328" s="297">
        <f>'Debt M &amp; YTM'!N319</f>
        <v>8.4710000000000001</v>
      </c>
      <c r="AV328" s="298"/>
    </row>
    <row r="329" spans="1:48">
      <c r="A329" s="148">
        <v>42384</v>
      </c>
      <c r="B329" s="4">
        <f>'Bloom Yields live'!F326</f>
        <v>42384</v>
      </c>
      <c r="C329" s="147">
        <f>'Bloom Yields live'!G326</f>
        <v>0.53900000000000003</v>
      </c>
      <c r="D329" s="147">
        <f t="shared" si="88"/>
        <v>1.1128089171974509</v>
      </c>
      <c r="E329" s="106"/>
      <c r="F329" s="147">
        <f>'Bloom Yields live'!AR326</f>
        <v>1.3958999999999999</v>
      </c>
      <c r="G329" s="147">
        <f t="shared" si="89"/>
        <v>1.8854426751592357</v>
      </c>
      <c r="H329" s="110"/>
      <c r="I329" s="340">
        <f t="shared" si="76"/>
        <v>1.86795</v>
      </c>
      <c r="J329" s="147">
        <f t="shared" si="90"/>
        <v>2.1458742038216583</v>
      </c>
      <c r="K329" s="344"/>
      <c r="L329" s="297">
        <f t="shared" si="98"/>
        <v>2.34</v>
      </c>
      <c r="M329" s="147">
        <f t="shared" si="91"/>
        <v>2.4063057324840771</v>
      </c>
      <c r="N329" s="344"/>
      <c r="O329" s="340">
        <f t="shared" si="77"/>
        <v>2.84</v>
      </c>
      <c r="P329" s="340">
        <f t="shared" si="92"/>
        <v>2.8393312101910819</v>
      </c>
      <c r="Q329" s="344"/>
      <c r="R329" s="147">
        <f t="shared" si="99"/>
        <v>3.34</v>
      </c>
      <c r="S329" s="147">
        <f t="shared" si="93"/>
        <v>3.2723566878980899</v>
      </c>
      <c r="T329" s="344"/>
      <c r="U329" s="340">
        <f t="shared" si="78"/>
        <v>3.9834999999999998</v>
      </c>
      <c r="V329" s="340">
        <f t="shared" si="94"/>
        <v>3.4509044585987279</v>
      </c>
      <c r="W329" s="344"/>
      <c r="X329" s="297">
        <f t="shared" si="100"/>
        <v>4.6269999999999998</v>
      </c>
      <c r="Y329" s="147">
        <f t="shared" si="95"/>
        <v>3.6294522292993636</v>
      </c>
      <c r="Z329" s="344"/>
      <c r="AA329" s="340">
        <f t="shared" si="79"/>
        <v>6.0884999999999998</v>
      </c>
      <c r="AB329" s="147">
        <f t="shared" si="96"/>
        <v>4.6260191082802535</v>
      </c>
      <c r="AC329" s="344"/>
      <c r="AD329" s="297">
        <f t="shared" si="101"/>
        <v>7.55</v>
      </c>
      <c r="AE329" s="147">
        <f t="shared" si="97"/>
        <v>5.6225859872611439</v>
      </c>
      <c r="AG329" s="296">
        <v>40620</v>
      </c>
      <c r="AH329" s="297"/>
      <c r="AI329" s="297"/>
      <c r="AJ329" s="298"/>
      <c r="AK329" s="297">
        <f>'Debt M &amp; YTM'!F320</f>
        <v>8.39</v>
      </c>
      <c r="AL329" s="297">
        <f>'Debt M &amp; YTM'!G320</f>
        <v>4.84</v>
      </c>
      <c r="AM329" s="298"/>
      <c r="AN329" s="297">
        <f>'Debt M &amp; YTM'!I320</f>
        <v>14.1</v>
      </c>
      <c r="AO329" s="297">
        <f>'Debt M &amp; YTM'!J320</f>
        <v>5.63</v>
      </c>
      <c r="AP329" s="299"/>
      <c r="AQ329" s="297"/>
      <c r="AR329" s="297">
        <f>'Debt M &amp; YTM'!M320</f>
        <v>6.8170000000000002</v>
      </c>
      <c r="AS329" s="298"/>
      <c r="AT329" s="300"/>
      <c r="AU329" s="297">
        <f>'Debt M &amp; YTM'!N320</f>
        <v>8.4109999999999996</v>
      </c>
      <c r="AV329" s="298"/>
    </row>
    <row r="330" spans="1:48">
      <c r="A330" s="148">
        <v>42391</v>
      </c>
      <c r="B330" s="4">
        <f>'Bloom Yields live'!F327</f>
        <v>42391</v>
      </c>
      <c r="C330" s="147">
        <f>'Bloom Yields live'!G327</f>
        <v>0.48299999999999998</v>
      </c>
      <c r="D330" s="147">
        <f t="shared" si="88"/>
        <v>1.1059872611464954</v>
      </c>
      <c r="E330" s="106"/>
      <c r="F330" s="147">
        <f>'Bloom Yields live'!AR327</f>
        <v>1.3412999999999999</v>
      </c>
      <c r="G330" s="147">
        <f t="shared" si="89"/>
        <v>1.8776503184713373</v>
      </c>
      <c r="H330" s="110"/>
      <c r="I330" s="340">
        <f t="shared" si="76"/>
        <v>1.8606499999999999</v>
      </c>
      <c r="J330" s="147">
        <f t="shared" si="90"/>
        <v>2.1398761146496836</v>
      </c>
      <c r="K330" s="344"/>
      <c r="L330" s="297">
        <f t="shared" si="98"/>
        <v>2.38</v>
      </c>
      <c r="M330" s="147">
        <f t="shared" si="91"/>
        <v>2.4021019108280259</v>
      </c>
      <c r="N330" s="344"/>
      <c r="O330" s="340">
        <f t="shared" si="77"/>
        <v>2.88</v>
      </c>
      <c r="P330" s="340">
        <f t="shared" si="92"/>
        <v>2.8349681528662409</v>
      </c>
      <c r="Q330" s="344"/>
      <c r="R330" s="147">
        <f t="shared" si="99"/>
        <v>3.38</v>
      </c>
      <c r="S330" s="147">
        <f t="shared" si="93"/>
        <v>3.267834394904459</v>
      </c>
      <c r="T330" s="344"/>
      <c r="U330" s="340">
        <f t="shared" si="78"/>
        <v>4.0655000000000001</v>
      </c>
      <c r="V330" s="340">
        <f t="shared" si="94"/>
        <v>3.4508216560509561</v>
      </c>
      <c r="W330" s="344"/>
      <c r="X330" s="297">
        <f t="shared" si="100"/>
        <v>4.7510000000000003</v>
      </c>
      <c r="Y330" s="147">
        <f t="shared" si="95"/>
        <v>3.6338089171974524</v>
      </c>
      <c r="Z330" s="344"/>
      <c r="AA330" s="340">
        <f t="shared" si="79"/>
        <v>6.1680000000000001</v>
      </c>
      <c r="AB330" s="147">
        <f t="shared" si="96"/>
        <v>4.6320318471337565</v>
      </c>
      <c r="AC330" s="344"/>
      <c r="AD330" s="297">
        <f t="shared" si="101"/>
        <v>7.585</v>
      </c>
      <c r="AE330" s="147">
        <f t="shared" si="97"/>
        <v>5.6302547770700615</v>
      </c>
      <c r="AG330" s="296">
        <v>40623</v>
      </c>
      <c r="AH330" s="297"/>
      <c r="AI330" s="297"/>
      <c r="AJ330" s="298"/>
      <c r="AK330" s="297">
        <f>'Debt M &amp; YTM'!F321</f>
        <v>8.3800000000000008</v>
      </c>
      <c r="AL330" s="297">
        <f>'Debt M &amp; YTM'!G321</f>
        <v>4.87</v>
      </c>
      <c r="AM330" s="298"/>
      <c r="AN330" s="297">
        <f>'Debt M &amp; YTM'!I321</f>
        <v>14.09</v>
      </c>
      <c r="AO330" s="297">
        <f>'Debt M &amp; YTM'!J321</f>
        <v>5.65</v>
      </c>
      <c r="AP330" s="299"/>
      <c r="AQ330" s="297"/>
      <c r="AR330" s="297">
        <f>'Debt M &amp; YTM'!M321</f>
        <v>6.7619999999999996</v>
      </c>
      <c r="AS330" s="298"/>
      <c r="AT330" s="300"/>
      <c r="AU330" s="297">
        <f>'Debt M &amp; YTM'!N321</f>
        <v>8.3350000000000009</v>
      </c>
      <c r="AV330" s="298"/>
    </row>
    <row r="331" spans="1:48">
      <c r="A331" s="148">
        <v>42398</v>
      </c>
      <c r="B331" s="4">
        <f>'Bloom Yields live'!F328</f>
        <v>42398</v>
      </c>
      <c r="C331" s="147">
        <f>'Bloom Yields live'!G328</f>
        <v>0.32400000000000001</v>
      </c>
      <c r="D331" s="147">
        <f t="shared" si="88"/>
        <v>1.0976305732484064</v>
      </c>
      <c r="E331" s="106"/>
      <c r="F331" s="147">
        <f>'Bloom Yields live'!AR328</f>
        <v>1.2288000000000001</v>
      </c>
      <c r="G331" s="147">
        <f t="shared" si="89"/>
        <v>1.8687675159235662</v>
      </c>
      <c r="H331" s="110"/>
      <c r="I331" s="340">
        <f t="shared" si="76"/>
        <v>1.7144000000000001</v>
      </c>
      <c r="J331" s="147">
        <f t="shared" si="90"/>
        <v>2.1323455414012757</v>
      </c>
      <c r="K331" s="344"/>
      <c r="L331" s="297">
        <f t="shared" si="98"/>
        <v>2.2000000000000002</v>
      </c>
      <c r="M331" s="147">
        <f t="shared" si="91"/>
        <v>2.3959235668789813</v>
      </c>
      <c r="N331" s="344"/>
      <c r="O331" s="340">
        <f t="shared" si="77"/>
        <v>2.6950000000000003</v>
      </c>
      <c r="P331" s="340">
        <f t="shared" si="92"/>
        <v>2.8286942675159228</v>
      </c>
      <c r="Q331" s="344"/>
      <c r="R331" s="147">
        <f t="shared" si="99"/>
        <v>3.19</v>
      </c>
      <c r="S331" s="147">
        <f t="shared" si="93"/>
        <v>3.2614649681528665</v>
      </c>
      <c r="T331" s="344"/>
      <c r="U331" s="340">
        <f t="shared" si="78"/>
        <v>3.8570000000000002</v>
      </c>
      <c r="V331" s="340">
        <f t="shared" si="94"/>
        <v>3.4485923566878984</v>
      </c>
      <c r="W331" s="344"/>
      <c r="X331" s="297">
        <f t="shared" si="100"/>
        <v>4.524</v>
      </c>
      <c r="Y331" s="147">
        <f t="shared" si="95"/>
        <v>3.63571974522293</v>
      </c>
      <c r="Z331" s="344"/>
      <c r="AA331" s="340">
        <f t="shared" si="79"/>
        <v>5.9314999999999998</v>
      </c>
      <c r="AB331" s="147">
        <f t="shared" si="96"/>
        <v>4.6353248407643299</v>
      </c>
      <c r="AC331" s="344"/>
      <c r="AD331" s="297">
        <f t="shared" si="101"/>
        <v>7.3390000000000004</v>
      </c>
      <c r="AE331" s="147">
        <f t="shared" si="97"/>
        <v>5.6349299363057312</v>
      </c>
      <c r="AG331" s="296">
        <v>40624</v>
      </c>
      <c r="AH331" s="297"/>
      <c r="AI331" s="297"/>
      <c r="AJ331" s="298"/>
      <c r="AK331" s="297">
        <f>'Debt M &amp; YTM'!F322</f>
        <v>8.3800000000000008</v>
      </c>
      <c r="AL331" s="297">
        <f>'Debt M &amp; YTM'!G322</f>
        <v>4.87</v>
      </c>
      <c r="AM331" s="298"/>
      <c r="AN331" s="297">
        <f>'Debt M &amp; YTM'!I322</f>
        <v>14.09</v>
      </c>
      <c r="AO331" s="297">
        <f>'Debt M &amp; YTM'!J322</f>
        <v>5.64</v>
      </c>
      <c r="AP331" s="299"/>
      <c r="AQ331" s="297"/>
      <c r="AR331" s="297">
        <f>'Debt M &amp; YTM'!M322</f>
        <v>6.7839999999999998</v>
      </c>
      <c r="AS331" s="298"/>
      <c r="AT331" s="300"/>
      <c r="AU331" s="297">
        <f>'Debt M &amp; YTM'!N322</f>
        <v>8.3219999999999992</v>
      </c>
      <c r="AV331" s="298"/>
    </row>
    <row r="332" spans="1:48">
      <c r="A332" s="148">
        <v>42405</v>
      </c>
      <c r="B332" s="4">
        <f>'Bloom Yields live'!F329</f>
        <v>42405</v>
      </c>
      <c r="C332" s="147">
        <f>'Bloom Yields live'!G329</f>
        <v>0.29499999999999998</v>
      </c>
      <c r="D332" s="147">
        <f t="shared" si="88"/>
        <v>1.0888598726114636</v>
      </c>
      <c r="E332" s="106"/>
      <c r="F332" s="147">
        <f>'Bloom Yields live'!AR329</f>
        <v>1.2298</v>
      </c>
      <c r="G332" s="147">
        <f t="shared" si="89"/>
        <v>1.8596401273885343</v>
      </c>
      <c r="H332" s="110"/>
      <c r="I332" s="340">
        <f t="shared" si="76"/>
        <v>1.7249000000000001</v>
      </c>
      <c r="J332" s="147">
        <f t="shared" si="90"/>
        <v>2.1244060509554159</v>
      </c>
      <c r="K332" s="344"/>
      <c r="L332" s="297">
        <f t="shared" si="98"/>
        <v>2.2200000000000002</v>
      </c>
      <c r="M332" s="147">
        <f t="shared" si="91"/>
        <v>2.3891719745222937</v>
      </c>
      <c r="N332" s="344"/>
      <c r="O332" s="340">
        <f t="shared" si="77"/>
        <v>2.67</v>
      </c>
      <c r="P332" s="340">
        <f t="shared" si="92"/>
        <v>2.8211464968152855</v>
      </c>
      <c r="Q332" s="344"/>
      <c r="R332" s="147">
        <f t="shared" si="99"/>
        <v>3.12</v>
      </c>
      <c r="S332" s="147">
        <f t="shared" si="93"/>
        <v>3.2531210191082809</v>
      </c>
      <c r="T332" s="344"/>
      <c r="U332" s="340">
        <f t="shared" si="78"/>
        <v>3.8935</v>
      </c>
      <c r="V332" s="340">
        <f t="shared" si="94"/>
        <v>3.4447834394904469</v>
      </c>
      <c r="W332" s="344"/>
      <c r="X332" s="297">
        <f t="shared" si="100"/>
        <v>4.6669999999999998</v>
      </c>
      <c r="Y332" s="147">
        <f t="shared" si="95"/>
        <v>3.636445859872611</v>
      </c>
      <c r="Z332" s="344"/>
      <c r="AA332" s="340">
        <f t="shared" si="79"/>
        <v>5.8</v>
      </c>
      <c r="AB332" s="147">
        <f t="shared" si="96"/>
        <v>4.6348598726114636</v>
      </c>
      <c r="AC332" s="344"/>
      <c r="AD332" s="297">
        <f t="shared" si="101"/>
        <v>6.9329999999999998</v>
      </c>
      <c r="AE332" s="147">
        <f t="shared" si="97"/>
        <v>5.6332738853503166</v>
      </c>
      <c r="AG332" s="296">
        <v>40625</v>
      </c>
      <c r="AH332" s="297"/>
      <c r="AI332" s="297"/>
      <c r="AJ332" s="298"/>
      <c r="AK332" s="297">
        <f>'Debt M &amp; YTM'!F323</f>
        <v>8.3800000000000008</v>
      </c>
      <c r="AL332" s="297">
        <f>'Debt M &amp; YTM'!G323</f>
        <v>4.92</v>
      </c>
      <c r="AM332" s="298"/>
      <c r="AN332" s="297">
        <f>'Debt M &amp; YTM'!I323</f>
        <v>14.08</v>
      </c>
      <c r="AO332" s="297">
        <f>'Debt M &amp; YTM'!J323</f>
        <v>5.62</v>
      </c>
      <c r="AP332" s="299"/>
      <c r="AQ332" s="297"/>
      <c r="AR332" s="297">
        <f>'Debt M &amp; YTM'!M323</f>
        <v>6.7990000000000004</v>
      </c>
      <c r="AS332" s="298"/>
      <c r="AT332" s="300"/>
      <c r="AU332" s="297">
        <f>'Debt M &amp; YTM'!N323</f>
        <v>8.3650000000000002</v>
      </c>
      <c r="AV332" s="298"/>
    </row>
    <row r="333" spans="1:48">
      <c r="A333" s="148">
        <v>42412</v>
      </c>
      <c r="B333" s="4">
        <f>'Bloom Yields live'!F330</f>
        <v>42412</v>
      </c>
      <c r="C333" s="147">
        <f>'Bloom Yields live'!G330</f>
        <v>0.26</v>
      </c>
      <c r="D333" s="147">
        <f t="shared" si="88"/>
        <v>1.0802675159235655</v>
      </c>
      <c r="E333" s="106"/>
      <c r="F333" s="147">
        <f>'Bloom Yields live'!AR330</f>
        <v>1.2144999999999999</v>
      </c>
      <c r="G333" s="147">
        <f t="shared" si="89"/>
        <v>1.8506382165605086</v>
      </c>
      <c r="H333" s="110"/>
      <c r="I333" s="340">
        <f t="shared" si="76"/>
        <v>1.7422499999999999</v>
      </c>
      <c r="J333" s="147">
        <f t="shared" si="90"/>
        <v>2.1169114649681546</v>
      </c>
      <c r="K333" s="344"/>
      <c r="L333" s="297">
        <f t="shared" si="98"/>
        <v>2.27</v>
      </c>
      <c r="M333" s="147">
        <f t="shared" si="91"/>
        <v>2.3831847133757966</v>
      </c>
      <c r="N333" s="344"/>
      <c r="O333" s="340">
        <f t="shared" si="77"/>
        <v>2.7149999999999999</v>
      </c>
      <c r="P333" s="340">
        <f t="shared" si="92"/>
        <v>2.814235668789808</v>
      </c>
      <c r="Q333" s="344"/>
      <c r="R333" s="147">
        <f t="shared" si="99"/>
        <v>3.16</v>
      </c>
      <c r="S333" s="147">
        <f t="shared" si="93"/>
        <v>3.2452866242038225</v>
      </c>
      <c r="T333" s="344"/>
      <c r="U333" s="340">
        <f t="shared" si="78"/>
        <v>4.1135000000000002</v>
      </c>
      <c r="V333" s="340">
        <f t="shared" si="94"/>
        <v>3.4425509554140135</v>
      </c>
      <c r="W333" s="344"/>
      <c r="X333" s="297">
        <f t="shared" si="100"/>
        <v>5.0670000000000002</v>
      </c>
      <c r="Y333" s="147">
        <f t="shared" si="95"/>
        <v>3.6398152866242031</v>
      </c>
      <c r="Z333" s="344"/>
      <c r="AA333" s="340">
        <f t="shared" si="79"/>
        <v>6.3174999999999999</v>
      </c>
      <c r="AB333" s="147">
        <f t="shared" si="96"/>
        <v>4.6378248407643303</v>
      </c>
      <c r="AC333" s="344"/>
      <c r="AD333" s="297">
        <f t="shared" si="101"/>
        <v>7.5679999999999996</v>
      </c>
      <c r="AE333" s="147">
        <f t="shared" si="97"/>
        <v>5.6358343949044576</v>
      </c>
      <c r="AG333" s="296">
        <v>40626</v>
      </c>
      <c r="AH333" s="297"/>
      <c r="AI333" s="297"/>
      <c r="AJ333" s="298"/>
      <c r="AK333" s="297">
        <f>'Debt M &amp; YTM'!F324</f>
        <v>8.3800000000000008</v>
      </c>
      <c r="AL333" s="297">
        <f>'Debt M &amp; YTM'!G324</f>
        <v>4.91</v>
      </c>
      <c r="AM333" s="298"/>
      <c r="AN333" s="297">
        <f>'Debt M &amp; YTM'!I324</f>
        <v>14.08</v>
      </c>
      <c r="AO333" s="297">
        <f>'Debt M &amp; YTM'!J324</f>
        <v>5.61</v>
      </c>
      <c r="AP333" s="299"/>
      <c r="AQ333" s="297"/>
      <c r="AR333" s="297">
        <f>'Debt M &amp; YTM'!M324</f>
        <v>6.7949999999999999</v>
      </c>
      <c r="AS333" s="298"/>
      <c r="AT333" s="300"/>
      <c r="AU333" s="297">
        <f>'Debt M &amp; YTM'!N324</f>
        <v>8.3520000000000003</v>
      </c>
      <c r="AV333" s="298"/>
    </row>
    <row r="334" spans="1:48">
      <c r="A334" s="148">
        <v>42419</v>
      </c>
      <c r="B334" s="4">
        <f>'Bloom Yields live'!F331</f>
        <v>42419</v>
      </c>
      <c r="C334" s="147">
        <f>'Bloom Yields live'!G331</f>
        <v>0.20100000000000001</v>
      </c>
      <c r="D334" s="147">
        <f t="shared" si="88"/>
        <v>1.071025477707005</v>
      </c>
      <c r="E334" s="106"/>
      <c r="F334" s="147">
        <f>'Bloom Yields live'!AR331</f>
        <v>1.1996</v>
      </c>
      <c r="G334" s="147">
        <f t="shared" si="89"/>
        <v>1.8412496815286612</v>
      </c>
      <c r="H334" s="110"/>
      <c r="I334" s="340">
        <f t="shared" si="76"/>
        <v>1.7048000000000001</v>
      </c>
      <c r="J334" s="147">
        <f t="shared" si="90"/>
        <v>2.1090643312101922</v>
      </c>
      <c r="K334" s="344"/>
      <c r="L334" s="297">
        <f t="shared" si="98"/>
        <v>2.21</v>
      </c>
      <c r="M334" s="147">
        <f t="shared" si="91"/>
        <v>2.3768789808917203</v>
      </c>
      <c r="N334" s="344"/>
      <c r="O334" s="340">
        <f t="shared" si="77"/>
        <v>2.6550000000000002</v>
      </c>
      <c r="P334" s="340">
        <f t="shared" si="92"/>
        <v>2.8069426751592346</v>
      </c>
      <c r="Q334" s="344"/>
      <c r="R334" s="147">
        <f t="shared" si="99"/>
        <v>3.1</v>
      </c>
      <c r="S334" s="147">
        <f t="shared" si="93"/>
        <v>3.2370063694267524</v>
      </c>
      <c r="T334" s="344"/>
      <c r="U334" s="340">
        <f t="shared" si="78"/>
        <v>3.9409999999999998</v>
      </c>
      <c r="V334" s="340">
        <f t="shared" si="94"/>
        <v>3.4396146496815292</v>
      </c>
      <c r="W334" s="344"/>
      <c r="X334" s="297">
        <f t="shared" si="100"/>
        <v>4.782</v>
      </c>
      <c r="Y334" s="147">
        <f t="shared" si="95"/>
        <v>3.6422229299363056</v>
      </c>
      <c r="Z334" s="344"/>
      <c r="AA334" s="340">
        <f t="shared" si="79"/>
        <v>6.0009999999999994</v>
      </c>
      <c r="AB334" s="147">
        <f t="shared" si="96"/>
        <v>4.6393853503184701</v>
      </c>
      <c r="AC334" s="344"/>
      <c r="AD334" s="297">
        <f t="shared" si="101"/>
        <v>7.22</v>
      </c>
      <c r="AE334" s="147">
        <f t="shared" si="97"/>
        <v>5.636547770700636</v>
      </c>
      <c r="AG334" s="296">
        <v>40627</v>
      </c>
      <c r="AH334" s="297"/>
      <c r="AI334" s="297"/>
      <c r="AJ334" s="298"/>
      <c r="AK334" s="297">
        <f>'Debt M &amp; YTM'!F325</f>
        <v>8.3699999999999992</v>
      </c>
      <c r="AL334" s="297">
        <f>'Debt M &amp; YTM'!G325</f>
        <v>4.92</v>
      </c>
      <c r="AM334" s="298"/>
      <c r="AN334" s="297">
        <f>'Debt M &amp; YTM'!I325</f>
        <v>14.08</v>
      </c>
      <c r="AO334" s="297">
        <f>'Debt M &amp; YTM'!J325</f>
        <v>5.61</v>
      </c>
      <c r="AP334" s="299"/>
      <c r="AQ334" s="297"/>
      <c r="AR334" s="297">
        <f>'Debt M &amp; YTM'!M325</f>
        <v>6.774</v>
      </c>
      <c r="AS334" s="298"/>
      <c r="AT334" s="300"/>
      <c r="AU334" s="297">
        <f>'Debt M &amp; YTM'!N325</f>
        <v>8.3179999999999996</v>
      </c>
      <c r="AV334" s="298"/>
    </row>
    <row r="335" spans="1:48">
      <c r="A335" s="148">
        <v>42426</v>
      </c>
      <c r="B335" s="4">
        <f>'Bloom Yields live'!F332</f>
        <v>42426</v>
      </c>
      <c r="C335" s="147">
        <f>'Bloom Yields live'!G332</f>
        <v>0.14599999999999999</v>
      </c>
      <c r="D335" s="147">
        <f t="shared" si="88"/>
        <v>1.0619745222929922</v>
      </c>
      <c r="E335" s="106"/>
      <c r="F335" s="147">
        <f>'Bloom Yields live'!AR332</f>
        <v>1.165</v>
      </c>
      <c r="G335" s="147">
        <f t="shared" si="89"/>
        <v>1.8322152866242032</v>
      </c>
      <c r="H335" s="110"/>
      <c r="I335" s="340">
        <f t="shared" ref="I335:I398" si="102">AVERAGE(F335,L335)</f>
        <v>1.6525000000000001</v>
      </c>
      <c r="J335" s="147">
        <f t="shared" si="90"/>
        <v>2.1015535031847148</v>
      </c>
      <c r="K335" s="344"/>
      <c r="L335" s="297">
        <f t="shared" si="98"/>
        <v>2.14</v>
      </c>
      <c r="M335" s="147">
        <f t="shared" si="91"/>
        <v>2.3708917197452233</v>
      </c>
      <c r="N335" s="344"/>
      <c r="O335" s="340">
        <f t="shared" ref="O335:O398" si="103">AVERAGE(L335,R335)</f>
        <v>2.585</v>
      </c>
      <c r="P335" s="340">
        <f t="shared" si="92"/>
        <v>2.7998726114649668</v>
      </c>
      <c r="Q335" s="344"/>
      <c r="R335" s="147">
        <f t="shared" si="99"/>
        <v>3.03</v>
      </c>
      <c r="S335" s="147">
        <f t="shared" si="93"/>
        <v>3.2288535031847143</v>
      </c>
      <c r="T335" s="344"/>
      <c r="U335" s="340">
        <f t="shared" ref="U335:U398" si="104">AVERAGE(R335,X335)</f>
        <v>3.9344999999999999</v>
      </c>
      <c r="V335" s="340">
        <f t="shared" si="94"/>
        <v>3.4372261146496821</v>
      </c>
      <c r="W335" s="344"/>
      <c r="X335" s="297">
        <f t="shared" si="100"/>
        <v>4.8390000000000004</v>
      </c>
      <c r="Y335" s="147">
        <f t="shared" si="95"/>
        <v>3.6455987261146499</v>
      </c>
      <c r="Z335" s="344"/>
      <c r="AA335" s="340">
        <f t="shared" ref="AA335:AA398" si="105">AVERAGE(X335,AD335)</f>
        <v>5.9280000000000008</v>
      </c>
      <c r="AB335" s="147">
        <f t="shared" si="96"/>
        <v>4.6403503184713371</v>
      </c>
      <c r="AC335" s="344"/>
      <c r="AD335" s="297">
        <f t="shared" si="101"/>
        <v>7.0170000000000003</v>
      </c>
      <c r="AE335" s="147">
        <f t="shared" si="97"/>
        <v>5.6351019108280251</v>
      </c>
      <c r="AG335" s="296">
        <v>40630</v>
      </c>
      <c r="AH335" s="297"/>
      <c r="AI335" s="297"/>
      <c r="AJ335" s="298"/>
      <c r="AK335" s="297">
        <f>'Debt M &amp; YTM'!F326</f>
        <v>8.36</v>
      </c>
      <c r="AL335" s="297">
        <f>'Debt M &amp; YTM'!G326</f>
        <v>4.95</v>
      </c>
      <c r="AM335" s="298"/>
      <c r="AN335" s="297">
        <f>'Debt M &amp; YTM'!I326</f>
        <v>14.07</v>
      </c>
      <c r="AO335" s="297">
        <f>'Debt M &amp; YTM'!J326</f>
        <v>5.63</v>
      </c>
      <c r="AP335" s="299"/>
      <c r="AQ335" s="297"/>
      <c r="AR335" s="297">
        <f>'Debt M &amp; YTM'!M326</f>
        <v>6.7539999999999996</v>
      </c>
      <c r="AS335" s="298"/>
      <c r="AT335" s="300"/>
      <c r="AU335" s="297">
        <f>'Debt M &amp; YTM'!N326</f>
        <v>8.3190000000000008</v>
      </c>
      <c r="AV335" s="298"/>
    </row>
    <row r="336" spans="1:48">
      <c r="A336" s="148">
        <v>42433</v>
      </c>
      <c r="B336" s="4">
        <f>'Bloom Yields live'!F333</f>
        <v>42433</v>
      </c>
      <c r="C336" s="147">
        <f>'Bloom Yields live'!G333</f>
        <v>0.23699999999999999</v>
      </c>
      <c r="D336" s="147">
        <f t="shared" si="88"/>
        <v>1.0545031847133743</v>
      </c>
      <c r="E336" s="106"/>
      <c r="F336" s="147">
        <f>'Bloom Yields live'!AR333</f>
        <v>1.1917</v>
      </c>
      <c r="G336" s="147">
        <f t="shared" si="89"/>
        <v>1.8240267515923561</v>
      </c>
      <c r="H336" s="110"/>
      <c r="I336" s="340">
        <f t="shared" si="102"/>
        <v>1.64585</v>
      </c>
      <c r="J336" s="147">
        <f t="shared" si="90"/>
        <v>2.0945929936305747</v>
      </c>
      <c r="K336" s="344"/>
      <c r="L336" s="297">
        <f t="shared" si="98"/>
        <v>2.1</v>
      </c>
      <c r="M336" s="147">
        <f t="shared" si="91"/>
        <v>2.36515923566879</v>
      </c>
      <c r="N336" s="344"/>
      <c r="O336" s="340">
        <f t="shared" si="103"/>
        <v>2.59</v>
      </c>
      <c r="P336" s="340">
        <f t="shared" si="92"/>
        <v>2.7932484076433104</v>
      </c>
      <c r="Q336" s="344"/>
      <c r="R336" s="147">
        <f t="shared" si="99"/>
        <v>3.08</v>
      </c>
      <c r="S336" s="147">
        <f t="shared" si="93"/>
        <v>3.2213375796178352</v>
      </c>
      <c r="T336" s="344"/>
      <c r="U336" s="340">
        <f t="shared" si="104"/>
        <v>3.7810000000000001</v>
      </c>
      <c r="V336" s="340">
        <f t="shared" si="94"/>
        <v>3.4337866242038211</v>
      </c>
      <c r="W336" s="344"/>
      <c r="X336" s="297">
        <f t="shared" si="100"/>
        <v>4.4820000000000002</v>
      </c>
      <c r="Y336" s="147">
        <f t="shared" si="95"/>
        <v>3.6462356687898088</v>
      </c>
      <c r="Z336" s="344"/>
      <c r="AA336" s="340">
        <f t="shared" si="105"/>
        <v>5.6479999999999997</v>
      </c>
      <c r="AB336" s="147">
        <f t="shared" si="96"/>
        <v>4.6412993630573247</v>
      </c>
      <c r="AC336" s="344"/>
      <c r="AD336" s="297">
        <f t="shared" si="101"/>
        <v>6.8140000000000001</v>
      </c>
      <c r="AE336" s="147">
        <f t="shared" si="97"/>
        <v>5.6363630573248402</v>
      </c>
      <c r="AG336" s="296">
        <v>40631</v>
      </c>
      <c r="AH336" s="297"/>
      <c r="AI336" s="297"/>
      <c r="AJ336" s="298"/>
      <c r="AK336" s="297">
        <f>'Debt M &amp; YTM'!F327</f>
        <v>8.36</v>
      </c>
      <c r="AL336" s="297">
        <f>'Debt M &amp; YTM'!G327</f>
        <v>4.96</v>
      </c>
      <c r="AM336" s="298"/>
      <c r="AN336" s="297">
        <f>'Debt M &amp; YTM'!I327</f>
        <v>14.07</v>
      </c>
      <c r="AO336" s="297">
        <f>'Debt M &amp; YTM'!J327</f>
        <v>5.63</v>
      </c>
      <c r="AP336" s="299"/>
      <c r="AQ336" s="297"/>
      <c r="AR336" s="297">
        <f>'Debt M &amp; YTM'!M327</f>
        <v>6.7489999999999997</v>
      </c>
      <c r="AS336" s="298"/>
      <c r="AT336" s="300"/>
      <c r="AU336" s="297">
        <f>'Debt M &amp; YTM'!N327</f>
        <v>8.3439999999999994</v>
      </c>
      <c r="AV336" s="298"/>
    </row>
    <row r="337" spans="1:48">
      <c r="A337" s="148">
        <v>42440</v>
      </c>
      <c r="B337" s="4">
        <f>'Bloom Yields live'!F334</f>
        <v>42440</v>
      </c>
      <c r="C337" s="147">
        <f>'Bloom Yields live'!G334</f>
        <v>0.27</v>
      </c>
      <c r="D337" s="147">
        <f t="shared" si="88"/>
        <v>1.0465159235668777</v>
      </c>
      <c r="E337" s="106"/>
      <c r="F337" s="147">
        <f>'Bloom Yields live'!AR334</f>
        <v>1.2010000000000001</v>
      </c>
      <c r="G337" s="147">
        <f t="shared" si="89"/>
        <v>1.8155044585987257</v>
      </c>
      <c r="H337" s="110"/>
      <c r="I337" s="340">
        <f t="shared" si="102"/>
        <v>1.5754999999999999</v>
      </c>
      <c r="J337" s="147">
        <f t="shared" si="90"/>
        <v>2.0868605095541413</v>
      </c>
      <c r="K337" s="344"/>
      <c r="L337" s="297">
        <f t="shared" si="98"/>
        <v>1.95</v>
      </c>
      <c r="M337" s="147">
        <f t="shared" si="91"/>
        <v>2.3582165605095549</v>
      </c>
      <c r="N337" s="344"/>
      <c r="O337" s="340">
        <f t="shared" si="103"/>
        <v>2.4350000000000001</v>
      </c>
      <c r="P337" s="340">
        <f t="shared" si="92"/>
        <v>2.7854777070063679</v>
      </c>
      <c r="Q337" s="344"/>
      <c r="R337" s="147">
        <f t="shared" si="99"/>
        <v>2.92</v>
      </c>
      <c r="S337" s="147">
        <f t="shared" si="93"/>
        <v>3.2127388535031858</v>
      </c>
      <c r="T337" s="344"/>
      <c r="U337" s="340">
        <f t="shared" si="104"/>
        <v>3.5219999999999998</v>
      </c>
      <c r="V337" s="340">
        <f t="shared" si="94"/>
        <v>3.4291050955414009</v>
      </c>
      <c r="W337" s="344"/>
      <c r="X337" s="297">
        <f t="shared" si="100"/>
        <v>4.1239999999999997</v>
      </c>
      <c r="Y337" s="147">
        <f t="shared" si="95"/>
        <v>3.6454713375796182</v>
      </c>
      <c r="Z337" s="344"/>
      <c r="AA337" s="340">
        <f t="shared" si="105"/>
        <v>5.1790000000000003</v>
      </c>
      <c r="AB337" s="147">
        <f t="shared" si="96"/>
        <v>4.6407101910828024</v>
      </c>
      <c r="AC337" s="344"/>
      <c r="AD337" s="297">
        <f t="shared" si="101"/>
        <v>6.234</v>
      </c>
      <c r="AE337" s="147">
        <f t="shared" si="97"/>
        <v>5.6359490445859866</v>
      </c>
      <c r="AG337" s="296">
        <v>40632</v>
      </c>
      <c r="AH337" s="297"/>
      <c r="AI337" s="297"/>
      <c r="AJ337" s="298"/>
      <c r="AK337" s="297">
        <f>'Debt M &amp; YTM'!F328</f>
        <v>8.36</v>
      </c>
      <c r="AL337" s="297">
        <f>'Debt M &amp; YTM'!G328</f>
        <v>4.95</v>
      </c>
      <c r="AM337" s="298"/>
      <c r="AN337" s="297">
        <f>'Debt M &amp; YTM'!I328</f>
        <v>14.06</v>
      </c>
      <c r="AO337" s="297">
        <f>'Debt M &amp; YTM'!J328</f>
        <v>5.62</v>
      </c>
      <c r="AP337" s="299"/>
      <c r="AQ337" s="297"/>
      <c r="AR337" s="297">
        <f>'Debt M &amp; YTM'!M328</f>
        <v>6.75</v>
      </c>
      <c r="AS337" s="298"/>
      <c r="AT337" s="300"/>
      <c r="AU337" s="297">
        <f>'Debt M &amp; YTM'!N328</f>
        <v>8.3409999999999993</v>
      </c>
      <c r="AV337" s="298"/>
    </row>
    <row r="338" spans="1:48">
      <c r="A338" s="148">
        <v>42447</v>
      </c>
      <c r="B338" s="4">
        <f>'Bloom Yields live'!F335</f>
        <v>42447</v>
      </c>
      <c r="C338" s="147">
        <f>'Bloom Yields live'!G335</f>
        <v>0.21099999999999999</v>
      </c>
      <c r="D338" s="147">
        <f t="shared" si="88"/>
        <v>1.0385987261146483</v>
      </c>
      <c r="E338" s="106"/>
      <c r="F338" s="147">
        <f>'Bloom Yields live'!AR335</f>
        <v>1.1095999999999999</v>
      </c>
      <c r="G338" s="147">
        <f t="shared" si="89"/>
        <v>1.8068248407643308</v>
      </c>
      <c r="H338" s="110"/>
      <c r="I338" s="340">
        <f t="shared" si="102"/>
        <v>1.4698</v>
      </c>
      <c r="J338" s="147">
        <f t="shared" si="90"/>
        <v>2.0789219745222947</v>
      </c>
      <c r="K338" s="344"/>
      <c r="L338" s="297">
        <f t="shared" si="98"/>
        <v>1.83</v>
      </c>
      <c r="M338" s="147">
        <f t="shared" si="91"/>
        <v>2.3510191082802554</v>
      </c>
      <c r="N338" s="344"/>
      <c r="O338" s="340">
        <f t="shared" si="103"/>
        <v>2.31</v>
      </c>
      <c r="P338" s="340">
        <f t="shared" si="92"/>
        <v>2.777356687898088</v>
      </c>
      <c r="Q338" s="344"/>
      <c r="R338" s="147">
        <f t="shared" si="99"/>
        <v>2.79</v>
      </c>
      <c r="S338" s="147">
        <f t="shared" si="93"/>
        <v>3.2036942675159246</v>
      </c>
      <c r="T338" s="344"/>
      <c r="U338" s="340">
        <f t="shared" si="104"/>
        <v>3.4489999999999998</v>
      </c>
      <c r="V338" s="340">
        <f t="shared" si="94"/>
        <v>3.4243312101910819</v>
      </c>
      <c r="W338" s="344"/>
      <c r="X338" s="297">
        <f t="shared" si="100"/>
        <v>4.1079999999999997</v>
      </c>
      <c r="Y338" s="147">
        <f t="shared" si="95"/>
        <v>3.6449681528662419</v>
      </c>
      <c r="Z338" s="344"/>
      <c r="AA338" s="340">
        <f t="shared" si="105"/>
        <v>5.1675000000000004</v>
      </c>
      <c r="AB338" s="147">
        <f t="shared" si="96"/>
        <v>4.6404745222929931</v>
      </c>
      <c r="AC338" s="344"/>
      <c r="AD338" s="297">
        <f t="shared" si="101"/>
        <v>6.2270000000000003</v>
      </c>
      <c r="AE338" s="147">
        <f t="shared" si="97"/>
        <v>5.6359808917197451</v>
      </c>
      <c r="AG338" s="296">
        <v>40633</v>
      </c>
      <c r="AH338" s="297"/>
      <c r="AI338" s="297"/>
      <c r="AJ338" s="298"/>
      <c r="AK338" s="297">
        <f>'Debt M &amp; YTM'!F329</f>
        <v>8.36</v>
      </c>
      <c r="AL338" s="297">
        <f>'Debt M &amp; YTM'!G329</f>
        <v>4.97</v>
      </c>
      <c r="AM338" s="298"/>
      <c r="AN338" s="297">
        <f>'Debt M &amp; YTM'!I329</f>
        <v>14.06</v>
      </c>
      <c r="AO338" s="297">
        <f>'Debt M &amp; YTM'!J329</f>
        <v>5.64</v>
      </c>
      <c r="AP338" s="299"/>
      <c r="AQ338" s="297"/>
      <c r="AR338" s="297">
        <f>'Debt M &amp; YTM'!M329</f>
        <v>7.0119999999999996</v>
      </c>
      <c r="AS338" s="298"/>
      <c r="AT338" s="300"/>
      <c r="AU338" s="297">
        <f>'Debt M &amp; YTM'!N329</f>
        <v>8.4830000000000005</v>
      </c>
      <c r="AV338" s="298"/>
    </row>
    <row r="339" spans="1:48">
      <c r="A339" s="148">
        <v>42454</v>
      </c>
      <c r="B339" s="4">
        <f>'Bloom Yields live'!F336</f>
        <v>42454</v>
      </c>
      <c r="C339" s="147">
        <f>'Bloom Yields live'!G336</f>
        <v>0.17899999999999999</v>
      </c>
      <c r="D339" s="147">
        <f t="shared" si="88"/>
        <v>1.0309617834394895</v>
      </c>
      <c r="E339" s="106"/>
      <c r="F339" s="147">
        <f>'Bloom Yields live'!AR336</f>
        <v>1.038</v>
      </c>
      <c r="G339" s="147">
        <f t="shared" si="89"/>
        <v>1.7981560509554135</v>
      </c>
      <c r="H339" s="110"/>
      <c r="I339" s="340">
        <f t="shared" si="102"/>
        <v>1.4239999999999999</v>
      </c>
      <c r="J339" s="147">
        <f t="shared" si="90"/>
        <v>2.0710843949044593</v>
      </c>
      <c r="K339" s="342"/>
      <c r="L339" s="341">
        <f>AVERAGE(L340,L338)</f>
        <v>1.81</v>
      </c>
      <c r="M339" s="147">
        <f t="shared" si="91"/>
        <v>2.3440127388535035</v>
      </c>
      <c r="N339" s="342"/>
      <c r="O339" s="340">
        <f t="shared" si="103"/>
        <v>2.2350000000000003</v>
      </c>
      <c r="P339" s="340">
        <f t="shared" si="92"/>
        <v>2.7690764331210174</v>
      </c>
      <c r="Q339" s="342"/>
      <c r="R339" s="341">
        <f>AVERAGE(R340,R338)</f>
        <v>2.66</v>
      </c>
      <c r="S339" s="147">
        <f t="shared" si="93"/>
        <v>3.1941401273885361</v>
      </c>
      <c r="T339" s="342"/>
      <c r="U339" s="341">
        <f>AVERAGE(U340,U338)</f>
        <v>3.2309999999999999</v>
      </c>
      <c r="V339" s="340">
        <f t="shared" si="94"/>
        <v>3.4182165605095531</v>
      </c>
      <c r="W339" s="342"/>
      <c r="X339" s="341">
        <f>AVERAGE(X340,X338)</f>
        <v>3.8019999999999996</v>
      </c>
      <c r="Y339" s="147">
        <f t="shared" si="95"/>
        <v>3.6422929936305732</v>
      </c>
      <c r="Z339" s="342"/>
      <c r="AA339" s="340">
        <f t="shared" si="105"/>
        <v>5.0512499999999996</v>
      </c>
      <c r="AB339" s="147">
        <f t="shared" si="96"/>
        <v>4.6388136942675153</v>
      </c>
      <c r="AC339" s="342"/>
      <c r="AD339" s="341">
        <f>AVERAGE(AD340,AD338)</f>
        <v>6.3004999999999995</v>
      </c>
      <c r="AE339" s="147">
        <f t="shared" si="97"/>
        <v>5.6353343949044579</v>
      </c>
      <c r="AG339" s="296">
        <v>40634</v>
      </c>
      <c r="AH339" s="297"/>
      <c r="AI339" s="297"/>
      <c r="AJ339" s="298"/>
      <c r="AK339" s="297">
        <f>'Debt M &amp; YTM'!F330</f>
        <v>8.5</v>
      </c>
      <c r="AL339" s="297">
        <f>'Debt M &amp; YTM'!G330</f>
        <v>5.01</v>
      </c>
      <c r="AM339" s="298"/>
      <c r="AN339" s="297">
        <f>'Debt M &amp; YTM'!I330</f>
        <v>14</v>
      </c>
      <c r="AO339" s="297">
        <f>'Debt M &amp; YTM'!J330</f>
        <v>5.62</v>
      </c>
      <c r="AP339" s="299"/>
      <c r="AQ339" s="297"/>
      <c r="AR339" s="297">
        <f>'Debt M &amp; YTM'!M330</f>
        <v>6.8630000000000004</v>
      </c>
      <c r="AS339" s="298"/>
      <c r="AT339" s="300"/>
      <c r="AU339" s="297">
        <f>'Debt M &amp; YTM'!N330</f>
        <v>8.4819999999999993</v>
      </c>
      <c r="AV339" s="298"/>
    </row>
    <row r="340" spans="1:48">
      <c r="A340" s="148">
        <v>42461</v>
      </c>
      <c r="B340" s="4">
        <f>'Bloom Yields live'!F337</f>
        <v>42461</v>
      </c>
      <c r="C340" s="147">
        <f>'Bloom Yields live'!G337</f>
        <v>0.13300000000000001</v>
      </c>
      <c r="D340" s="147">
        <f t="shared" si="88"/>
        <v>1.0236050955414002</v>
      </c>
      <c r="E340" s="106"/>
      <c r="F340" s="147">
        <f>'Bloom Yields live'!AR337</f>
        <v>0.96830000000000005</v>
      </c>
      <c r="G340" s="147">
        <f t="shared" si="89"/>
        <v>1.7892923566878978</v>
      </c>
      <c r="H340" s="110"/>
      <c r="I340" s="340">
        <f t="shared" si="102"/>
        <v>1.3791500000000001</v>
      </c>
      <c r="J340" s="147">
        <f t="shared" si="90"/>
        <v>2.0630856687898098</v>
      </c>
      <c r="K340" s="344"/>
      <c r="L340" s="297">
        <f t="shared" ref="L340:L371" si="106">VLOOKUP($A340,$AG$14:$AU$2324,L$2,FALSE)</f>
        <v>1.79</v>
      </c>
      <c r="M340" s="147">
        <f t="shared" si="91"/>
        <v>2.3368789808917203</v>
      </c>
      <c r="N340" s="344"/>
      <c r="O340" s="340">
        <f t="shared" si="103"/>
        <v>2.16</v>
      </c>
      <c r="P340" s="340">
        <f t="shared" si="92"/>
        <v>2.7605732484076415</v>
      </c>
      <c r="Q340" s="344"/>
      <c r="R340" s="147">
        <f t="shared" ref="R340:R371" si="107">VLOOKUP($A340,$AG$14:$AU$2324,R$2,FALSE)</f>
        <v>2.5299999999999998</v>
      </c>
      <c r="S340" s="147">
        <f t="shared" si="93"/>
        <v>3.184267515923568</v>
      </c>
      <c r="T340" s="344"/>
      <c r="U340" s="340">
        <f t="shared" si="104"/>
        <v>3.0129999999999999</v>
      </c>
      <c r="V340" s="340">
        <f t="shared" si="94"/>
        <v>3.4107659235668781</v>
      </c>
      <c r="W340" s="344"/>
      <c r="X340" s="297">
        <f t="shared" ref="X340:X371" si="108">VLOOKUP($A340,$AG$14:$AU$2324,X$2,FALSE)</f>
        <v>3.496</v>
      </c>
      <c r="Y340" s="147">
        <f t="shared" si="95"/>
        <v>3.63726433121019</v>
      </c>
      <c r="Z340" s="344"/>
      <c r="AA340" s="340">
        <f t="shared" si="105"/>
        <v>4.9349999999999996</v>
      </c>
      <c r="AB340" s="147">
        <f t="shared" si="96"/>
        <v>4.636199044585986</v>
      </c>
      <c r="AC340" s="344"/>
      <c r="AD340" s="297">
        <f t="shared" ref="AD340:AD371" si="109">VLOOKUP($A340,$AG$14:$AU$2324,AD$2,FALSE)</f>
        <v>6.3739999999999997</v>
      </c>
      <c r="AE340" s="147">
        <f t="shared" si="97"/>
        <v>5.6351337579617828</v>
      </c>
      <c r="AG340" s="296">
        <v>40637</v>
      </c>
      <c r="AH340" s="297"/>
      <c r="AI340" s="297"/>
      <c r="AJ340" s="298"/>
      <c r="AK340" s="297">
        <f>'Debt M &amp; YTM'!F331</f>
        <v>8.49</v>
      </c>
      <c r="AL340" s="297">
        <f>'Debt M &amp; YTM'!G331</f>
        <v>4.9800000000000004</v>
      </c>
      <c r="AM340" s="298"/>
      <c r="AN340" s="297">
        <f>'Debt M &amp; YTM'!I331</f>
        <v>13.99</v>
      </c>
      <c r="AO340" s="297">
        <f>'Debt M &amp; YTM'!J331</f>
        <v>5.59</v>
      </c>
      <c r="AP340" s="299"/>
      <c r="AQ340" s="297"/>
      <c r="AR340" s="297">
        <f>'Debt M &amp; YTM'!M331</f>
        <v>6.8209999999999997</v>
      </c>
      <c r="AS340" s="298"/>
      <c r="AT340" s="300"/>
      <c r="AU340" s="297">
        <f>'Debt M &amp; YTM'!N331</f>
        <v>8.4269999999999996</v>
      </c>
      <c r="AV340" s="298"/>
    </row>
    <row r="341" spans="1:48">
      <c r="A341" s="148">
        <v>42468</v>
      </c>
      <c r="B341" s="4">
        <f>'Bloom Yields live'!F338</f>
        <v>42468</v>
      </c>
      <c r="C341" s="147">
        <f>'Bloom Yields live'!G338</f>
        <v>9.5000000000000001E-2</v>
      </c>
      <c r="D341" s="147">
        <f t="shared" si="88"/>
        <v>1.0164968152866234</v>
      </c>
      <c r="E341" s="106"/>
      <c r="F341" s="147">
        <f>'Bloom Yields live'!AR338</f>
        <v>0.89780000000000004</v>
      </c>
      <c r="G341" s="147">
        <f t="shared" si="89"/>
        <v>1.7803210191082806</v>
      </c>
      <c r="H341" s="110"/>
      <c r="I341" s="340">
        <f t="shared" si="102"/>
        <v>1.3039000000000001</v>
      </c>
      <c r="J341" s="147">
        <f t="shared" si="90"/>
        <v>2.0547783439490459</v>
      </c>
      <c r="K341" s="344"/>
      <c r="L341" s="297">
        <f t="shared" si="106"/>
        <v>1.71</v>
      </c>
      <c r="M341" s="147">
        <f t="shared" si="91"/>
        <v>2.3292356687898095</v>
      </c>
      <c r="N341" s="344"/>
      <c r="O341" s="340">
        <f t="shared" si="103"/>
        <v>2.085</v>
      </c>
      <c r="P341" s="340">
        <f t="shared" si="92"/>
        <v>2.7518471337579604</v>
      </c>
      <c r="Q341" s="344"/>
      <c r="R341" s="147">
        <f t="shared" si="107"/>
        <v>2.46</v>
      </c>
      <c r="S341" s="147">
        <f t="shared" si="93"/>
        <v>3.1744585987261154</v>
      </c>
      <c r="T341" s="344"/>
      <c r="U341" s="340">
        <f t="shared" si="104"/>
        <v>2.9539999999999997</v>
      </c>
      <c r="V341" s="340">
        <f t="shared" si="94"/>
        <v>3.4029920382165595</v>
      </c>
      <c r="W341" s="344"/>
      <c r="X341" s="297">
        <f t="shared" si="108"/>
        <v>3.448</v>
      </c>
      <c r="Y341" s="147">
        <f t="shared" si="95"/>
        <v>3.631525477707005</v>
      </c>
      <c r="Z341" s="344"/>
      <c r="AA341" s="340">
        <f t="shared" si="105"/>
        <v>4.915</v>
      </c>
      <c r="AB341" s="147">
        <f t="shared" si="96"/>
        <v>4.6332436305732472</v>
      </c>
      <c r="AC341" s="344"/>
      <c r="AD341" s="297">
        <f t="shared" si="109"/>
        <v>6.3819999999999997</v>
      </c>
      <c r="AE341" s="147">
        <f t="shared" si="97"/>
        <v>5.6349617834394898</v>
      </c>
      <c r="AG341" s="296">
        <v>40638</v>
      </c>
      <c r="AH341" s="297"/>
      <c r="AI341" s="297"/>
      <c r="AJ341" s="298"/>
      <c r="AK341" s="297">
        <f>'Debt M &amp; YTM'!F332</f>
        <v>8.49</v>
      </c>
      <c r="AL341" s="297">
        <f>'Debt M &amp; YTM'!G332</f>
        <v>5</v>
      </c>
      <c r="AM341" s="298"/>
      <c r="AN341" s="297">
        <f>'Debt M &amp; YTM'!I332</f>
        <v>13.99</v>
      </c>
      <c r="AO341" s="297">
        <f>'Debt M &amp; YTM'!J332</f>
        <v>5.61</v>
      </c>
      <c r="AP341" s="299"/>
      <c r="AQ341" s="297"/>
      <c r="AR341" s="297">
        <f>'Debt M &amp; YTM'!M332</f>
        <v>6.8</v>
      </c>
      <c r="AS341" s="298"/>
      <c r="AT341" s="300"/>
      <c r="AU341" s="297">
        <f>'Debt M &amp; YTM'!N332</f>
        <v>8.3680000000000003</v>
      </c>
      <c r="AV341" s="298"/>
    </row>
    <row r="342" spans="1:48">
      <c r="A342" s="148">
        <v>42475</v>
      </c>
      <c r="B342" s="4">
        <f>'Bloom Yields live'!F339</f>
        <v>42475</v>
      </c>
      <c r="C342" s="147">
        <f>'Bloom Yields live'!G339</f>
        <v>0.127</v>
      </c>
      <c r="D342" s="147">
        <f t="shared" si="88"/>
        <v>1.0092802547770692</v>
      </c>
      <c r="E342" s="106"/>
      <c r="F342" s="147">
        <f>'Bloom Yields live'!AR339</f>
        <v>0.91649999999999998</v>
      </c>
      <c r="G342" s="147">
        <f t="shared" si="89"/>
        <v>1.7714050955414016</v>
      </c>
      <c r="H342" s="110"/>
      <c r="I342" s="340">
        <f t="shared" si="102"/>
        <v>1.3182499999999999</v>
      </c>
      <c r="J342" s="147">
        <f t="shared" si="90"/>
        <v>2.0467216560509565</v>
      </c>
      <c r="K342" s="344"/>
      <c r="L342" s="297">
        <f t="shared" si="106"/>
        <v>1.72</v>
      </c>
      <c r="M342" s="147">
        <f t="shared" si="91"/>
        <v>2.3220382165605105</v>
      </c>
      <c r="N342" s="344"/>
      <c r="O342" s="340">
        <f t="shared" si="103"/>
        <v>2.09</v>
      </c>
      <c r="P342" s="340">
        <f t="shared" si="92"/>
        <v>2.7434713375796163</v>
      </c>
      <c r="Q342" s="344"/>
      <c r="R342" s="147">
        <f t="shared" si="107"/>
        <v>2.46</v>
      </c>
      <c r="S342" s="147">
        <f t="shared" si="93"/>
        <v>3.1649044585987269</v>
      </c>
      <c r="T342" s="344"/>
      <c r="U342" s="340">
        <f t="shared" si="104"/>
        <v>2.8765000000000001</v>
      </c>
      <c r="V342" s="340">
        <f t="shared" si="94"/>
        <v>3.3953964968152848</v>
      </c>
      <c r="W342" s="344"/>
      <c r="X342" s="297">
        <f t="shared" si="108"/>
        <v>3.2930000000000001</v>
      </c>
      <c r="Y342" s="147">
        <f t="shared" si="95"/>
        <v>3.6258885350318466</v>
      </c>
      <c r="Z342" s="344"/>
      <c r="AA342" s="340">
        <f t="shared" si="105"/>
        <v>4.6585000000000001</v>
      </c>
      <c r="AB342" s="147">
        <f t="shared" si="96"/>
        <v>4.6302882165605084</v>
      </c>
      <c r="AC342" s="344"/>
      <c r="AD342" s="297">
        <f t="shared" si="109"/>
        <v>6.024</v>
      </c>
      <c r="AE342" s="147">
        <f t="shared" si="97"/>
        <v>5.6346878980891715</v>
      </c>
      <c r="AG342" s="296">
        <v>40639</v>
      </c>
      <c r="AH342" s="297"/>
      <c r="AI342" s="297"/>
      <c r="AJ342" s="298"/>
      <c r="AK342" s="297">
        <f>'Debt M &amp; YTM'!F333</f>
        <v>8.49</v>
      </c>
      <c r="AL342" s="297">
        <f>'Debt M &amp; YTM'!G333</f>
        <v>5.0199999999999996</v>
      </c>
      <c r="AM342" s="298"/>
      <c r="AN342" s="297">
        <f>'Debt M &amp; YTM'!I333</f>
        <v>13.99</v>
      </c>
      <c r="AO342" s="297">
        <f>'Debt M &amp; YTM'!J333</f>
        <v>5.62</v>
      </c>
      <c r="AP342" s="299"/>
      <c r="AQ342" s="297"/>
      <c r="AR342" s="297">
        <f>'Debt M &amp; YTM'!M333</f>
        <v>6.7450000000000001</v>
      </c>
      <c r="AS342" s="298"/>
      <c r="AT342" s="300"/>
      <c r="AU342" s="297">
        <f>'Debt M &amp; YTM'!N333</f>
        <v>8.31</v>
      </c>
      <c r="AV342" s="298"/>
    </row>
    <row r="343" spans="1:48">
      <c r="A343" s="148">
        <v>42482</v>
      </c>
      <c r="B343" s="4">
        <f>'Bloom Yields live'!F340</f>
        <v>42482</v>
      </c>
      <c r="C343" s="147">
        <f>'Bloom Yields live'!G340</f>
        <v>0.23</v>
      </c>
      <c r="D343" s="147">
        <f t="shared" si="88"/>
        <v>1.0027834394904451</v>
      </c>
      <c r="E343" s="106"/>
      <c r="F343" s="147">
        <f>'Bloom Yields live'!AR340</f>
        <v>0.98899999999999999</v>
      </c>
      <c r="G343" s="147">
        <f t="shared" si="89"/>
        <v>1.7631254777070064</v>
      </c>
      <c r="H343" s="110"/>
      <c r="I343" s="340">
        <f t="shared" si="102"/>
        <v>1.3545</v>
      </c>
      <c r="J343" s="147">
        <f t="shared" si="90"/>
        <v>2.0390149681528671</v>
      </c>
      <c r="K343" s="344"/>
      <c r="L343" s="297">
        <f t="shared" si="106"/>
        <v>1.72</v>
      </c>
      <c r="M343" s="147">
        <f t="shared" si="91"/>
        <v>2.3149044585987273</v>
      </c>
      <c r="N343" s="344"/>
      <c r="O343" s="340">
        <f t="shared" si="103"/>
        <v>2.1</v>
      </c>
      <c r="P343" s="340">
        <f t="shared" si="92"/>
        <v>2.7352229299363038</v>
      </c>
      <c r="Q343" s="344"/>
      <c r="R343" s="147">
        <f t="shared" si="107"/>
        <v>2.48</v>
      </c>
      <c r="S343" s="147">
        <f t="shared" si="93"/>
        <v>3.155541401273886</v>
      </c>
      <c r="T343" s="344"/>
      <c r="U343" s="340">
        <f t="shared" si="104"/>
        <v>2.8090000000000002</v>
      </c>
      <c r="V343" s="340">
        <f t="shared" si="94"/>
        <v>3.3874888535031822</v>
      </c>
      <c r="W343" s="344"/>
      <c r="X343" s="297">
        <f t="shared" si="108"/>
        <v>3.1379999999999999</v>
      </c>
      <c r="Y343" s="147">
        <f t="shared" si="95"/>
        <v>3.6194363057324836</v>
      </c>
      <c r="Z343" s="344"/>
      <c r="AA343" s="340">
        <f t="shared" si="105"/>
        <v>4.4744999999999999</v>
      </c>
      <c r="AB343" s="147">
        <f t="shared" si="96"/>
        <v>4.6261863057324835</v>
      </c>
      <c r="AC343" s="344"/>
      <c r="AD343" s="297">
        <f t="shared" si="109"/>
        <v>5.8109999999999999</v>
      </c>
      <c r="AE343" s="147">
        <f t="shared" si="97"/>
        <v>5.6329363057324837</v>
      </c>
      <c r="AG343" s="296">
        <v>40640</v>
      </c>
      <c r="AH343" s="297"/>
      <c r="AI343" s="297"/>
      <c r="AJ343" s="298"/>
      <c r="AK343" s="297">
        <f>'Debt M &amp; YTM'!F334</f>
        <v>8.48</v>
      </c>
      <c r="AL343" s="297">
        <f>'Debt M &amp; YTM'!G334</f>
        <v>5</v>
      </c>
      <c r="AM343" s="298"/>
      <c r="AN343" s="297">
        <f>'Debt M &amp; YTM'!I334</f>
        <v>13.98</v>
      </c>
      <c r="AO343" s="297">
        <f>'Debt M &amp; YTM'!J334</f>
        <v>5.61</v>
      </c>
      <c r="AP343" s="299"/>
      <c r="AQ343" s="297"/>
      <c r="AR343" s="297">
        <f>'Debt M &amp; YTM'!M334</f>
        <v>6.6929999999999996</v>
      </c>
      <c r="AS343" s="298"/>
      <c r="AT343" s="300"/>
      <c r="AU343" s="297">
        <f>'Debt M &amp; YTM'!N334</f>
        <v>8.282</v>
      </c>
      <c r="AV343" s="298"/>
    </row>
    <row r="344" spans="1:48">
      <c r="A344" s="148">
        <v>42489</v>
      </c>
      <c r="B344" s="4">
        <f>'Bloom Yields live'!F341</f>
        <v>42489</v>
      </c>
      <c r="C344" s="147">
        <f>'Bloom Yields live'!G341</f>
        <v>0.27100000000000002</v>
      </c>
      <c r="D344" s="147">
        <f t="shared" si="88"/>
        <v>0.99683439490445758</v>
      </c>
      <c r="E344" s="106"/>
      <c r="F344" s="147">
        <f>'Bloom Yields live'!AR341</f>
        <v>1.0286</v>
      </c>
      <c r="G344" s="147">
        <f t="shared" si="89"/>
        <v>1.7558152866242036</v>
      </c>
      <c r="H344" s="110"/>
      <c r="I344" s="340">
        <f t="shared" si="102"/>
        <v>1.3942999999999999</v>
      </c>
      <c r="J344" s="147">
        <f t="shared" si="90"/>
        <v>2.0322707006369432</v>
      </c>
      <c r="K344" s="344"/>
      <c r="L344" s="297">
        <f t="shared" si="106"/>
        <v>1.76</v>
      </c>
      <c r="M344" s="147">
        <f t="shared" si="91"/>
        <v>2.3087261146496827</v>
      </c>
      <c r="N344" s="344"/>
      <c r="O344" s="340">
        <f t="shared" si="103"/>
        <v>2.125</v>
      </c>
      <c r="P344" s="340">
        <f t="shared" si="92"/>
        <v>2.7278980891719731</v>
      </c>
      <c r="Q344" s="344"/>
      <c r="R344" s="147">
        <f t="shared" si="107"/>
        <v>2.4900000000000002</v>
      </c>
      <c r="S344" s="147">
        <f t="shared" si="93"/>
        <v>3.1470700636942688</v>
      </c>
      <c r="T344" s="344"/>
      <c r="U344" s="340">
        <f t="shared" si="104"/>
        <v>2.8319999999999999</v>
      </c>
      <c r="V344" s="340">
        <f t="shared" si="94"/>
        <v>3.3806162420382146</v>
      </c>
      <c r="W344" s="344"/>
      <c r="X344" s="297">
        <f t="shared" si="108"/>
        <v>3.1739999999999999</v>
      </c>
      <c r="Y344" s="147">
        <f t="shared" si="95"/>
        <v>3.614162420382165</v>
      </c>
      <c r="Z344" s="344"/>
      <c r="AA344" s="340">
        <f t="shared" si="105"/>
        <v>4.5129999999999999</v>
      </c>
      <c r="AB344" s="147">
        <f t="shared" si="96"/>
        <v>4.6233359872611466</v>
      </c>
      <c r="AC344" s="344"/>
      <c r="AD344" s="297">
        <f t="shared" si="109"/>
        <v>5.8520000000000003</v>
      </c>
      <c r="AE344" s="147">
        <f t="shared" si="97"/>
        <v>5.6325095541401264</v>
      </c>
      <c r="AG344" s="296">
        <v>40641</v>
      </c>
      <c r="AH344" s="297"/>
      <c r="AI344" s="297"/>
      <c r="AJ344" s="298"/>
      <c r="AK344" s="297">
        <f>'Debt M &amp; YTM'!F335</f>
        <v>8.48</v>
      </c>
      <c r="AL344" s="297">
        <f>'Debt M &amp; YTM'!G335</f>
        <v>5.0599999999999996</v>
      </c>
      <c r="AM344" s="298"/>
      <c r="AN344" s="297">
        <f>'Debt M &amp; YTM'!I335</f>
        <v>13.98</v>
      </c>
      <c r="AO344" s="297">
        <f>'Debt M &amp; YTM'!J335</f>
        <v>5.66</v>
      </c>
      <c r="AP344" s="299"/>
      <c r="AQ344" s="297"/>
      <c r="AR344" s="297">
        <f>'Debt M &amp; YTM'!M335</f>
        <v>6.66</v>
      </c>
      <c r="AS344" s="298"/>
      <c r="AT344" s="300"/>
      <c r="AU344" s="297">
        <f>'Debt M &amp; YTM'!N335</f>
        <v>8.2379999999999995</v>
      </c>
      <c r="AV344" s="298"/>
    </row>
    <row r="345" spans="1:48">
      <c r="A345" s="148">
        <v>42496</v>
      </c>
      <c r="B345" s="4">
        <f>'Bloom Yields live'!F342</f>
        <v>42496</v>
      </c>
      <c r="C345" s="147">
        <f>'Bloom Yields live'!G342</f>
        <v>0.14299999999999999</v>
      </c>
      <c r="D345" s="147">
        <f t="shared" si="88"/>
        <v>0.98985350318471232</v>
      </c>
      <c r="E345" s="106"/>
      <c r="F345" s="147">
        <f>'Bloom Yields live'!AR342</f>
        <v>0.90339999999999998</v>
      </c>
      <c r="G345" s="147">
        <f t="shared" si="89"/>
        <v>1.7478509554140127</v>
      </c>
      <c r="H345" s="110"/>
      <c r="I345" s="340">
        <f t="shared" si="102"/>
        <v>1.2967</v>
      </c>
      <c r="J345" s="147">
        <f t="shared" si="90"/>
        <v>2.0252630573248416</v>
      </c>
      <c r="K345" s="344"/>
      <c r="L345" s="297">
        <f t="shared" si="106"/>
        <v>1.69</v>
      </c>
      <c r="M345" s="147">
        <f t="shared" si="91"/>
        <v>2.3026751592356702</v>
      </c>
      <c r="N345" s="344"/>
      <c r="O345" s="340">
        <f t="shared" si="103"/>
        <v>1.96</v>
      </c>
      <c r="P345" s="340">
        <f t="shared" si="92"/>
        <v>2.7199999999999989</v>
      </c>
      <c r="Q345" s="344"/>
      <c r="R345" s="147">
        <f t="shared" si="107"/>
        <v>2.23</v>
      </c>
      <c r="S345" s="147">
        <f t="shared" si="93"/>
        <v>3.1373248407643324</v>
      </c>
      <c r="T345" s="344"/>
      <c r="U345" s="340">
        <f t="shared" si="104"/>
        <v>2.7370000000000001</v>
      </c>
      <c r="V345" s="340">
        <f t="shared" si="94"/>
        <v>3.3737627388535016</v>
      </c>
      <c r="W345" s="344"/>
      <c r="X345" s="297">
        <f t="shared" si="108"/>
        <v>3.2440000000000002</v>
      </c>
      <c r="Y345" s="147">
        <f t="shared" si="95"/>
        <v>3.6102006369426745</v>
      </c>
      <c r="Z345" s="344"/>
      <c r="AA345" s="340">
        <f t="shared" si="105"/>
        <v>4.6485000000000003</v>
      </c>
      <c r="AB345" s="147">
        <f t="shared" si="96"/>
        <v>4.6228009554140135</v>
      </c>
      <c r="AC345" s="344"/>
      <c r="AD345" s="297">
        <f t="shared" si="109"/>
        <v>6.0529999999999999</v>
      </c>
      <c r="AE345" s="147">
        <f t="shared" si="97"/>
        <v>5.6354012738853498</v>
      </c>
      <c r="AG345" s="296">
        <v>40644</v>
      </c>
      <c r="AH345" s="297"/>
      <c r="AI345" s="297"/>
      <c r="AJ345" s="298"/>
      <c r="AK345" s="297">
        <f>'Debt M &amp; YTM'!F336</f>
        <v>8.4700000000000006</v>
      </c>
      <c r="AL345" s="297">
        <f>'Debt M &amp; YTM'!G336</f>
        <v>5.07</v>
      </c>
      <c r="AM345" s="298"/>
      <c r="AN345" s="297">
        <f>'Debt M &amp; YTM'!I336</f>
        <v>13.97</v>
      </c>
      <c r="AO345" s="297">
        <f>'Debt M &amp; YTM'!J336</f>
        <v>5.66</v>
      </c>
      <c r="AP345" s="299"/>
      <c r="AQ345" s="297"/>
      <c r="AR345" s="297">
        <f>'Debt M &amp; YTM'!M336</f>
        <v>6.6420000000000003</v>
      </c>
      <c r="AS345" s="298"/>
      <c r="AT345" s="300"/>
      <c r="AU345" s="297">
        <f>'Debt M &amp; YTM'!N336</f>
        <v>8.2609999999999992</v>
      </c>
      <c r="AV345" s="298"/>
    </row>
    <row r="346" spans="1:48">
      <c r="A346" s="148">
        <v>42503</v>
      </c>
      <c r="B346" s="4">
        <f>'Bloom Yields live'!F343</f>
        <v>42503</v>
      </c>
      <c r="C346" s="147">
        <f>'Bloom Yields live'!G343</f>
        <v>0.123</v>
      </c>
      <c r="D346" s="147">
        <f t="shared" si="88"/>
        <v>0.98185350318471254</v>
      </c>
      <c r="E346" s="106"/>
      <c r="F346" s="147">
        <f>'Bloom Yields live'!AR343</f>
        <v>0.93459999999999999</v>
      </c>
      <c r="G346" s="147">
        <f t="shared" si="89"/>
        <v>1.7393363057324842</v>
      </c>
      <c r="H346" s="110"/>
      <c r="I346" s="340">
        <f t="shared" si="102"/>
        <v>1.3372999999999999</v>
      </c>
      <c r="J346" s="147">
        <f t="shared" si="90"/>
        <v>2.0179802547770711</v>
      </c>
      <c r="K346" s="344"/>
      <c r="L346" s="297">
        <f t="shared" si="106"/>
        <v>1.74</v>
      </c>
      <c r="M346" s="147">
        <f t="shared" si="91"/>
        <v>2.2966242038216573</v>
      </c>
      <c r="N346" s="344"/>
      <c r="O346" s="340">
        <f t="shared" si="103"/>
        <v>2.0099999999999998</v>
      </c>
      <c r="P346" s="340">
        <f t="shared" si="92"/>
        <v>2.7121656050955405</v>
      </c>
      <c r="Q346" s="344"/>
      <c r="R346" s="147">
        <f t="shared" si="107"/>
        <v>2.2799999999999998</v>
      </c>
      <c r="S346" s="147">
        <f t="shared" si="93"/>
        <v>3.1277070063694277</v>
      </c>
      <c r="T346" s="344"/>
      <c r="U346" s="340">
        <f t="shared" si="104"/>
        <v>2.7869999999999999</v>
      </c>
      <c r="V346" s="340">
        <f t="shared" si="94"/>
        <v>3.3673710191082784</v>
      </c>
      <c r="W346" s="344"/>
      <c r="X346" s="297">
        <f t="shared" si="108"/>
        <v>3.294</v>
      </c>
      <c r="Y346" s="147">
        <f t="shared" si="95"/>
        <v>3.6070350318471336</v>
      </c>
      <c r="Z346" s="344"/>
      <c r="AA346" s="340">
        <f t="shared" si="105"/>
        <v>4.6779999999999999</v>
      </c>
      <c r="AB346" s="147">
        <f t="shared" si="96"/>
        <v>4.6229283439490452</v>
      </c>
      <c r="AC346" s="344"/>
      <c r="AD346" s="297">
        <f t="shared" si="109"/>
        <v>6.0620000000000003</v>
      </c>
      <c r="AE346" s="147">
        <f t="shared" si="97"/>
        <v>5.6388216560509541</v>
      </c>
      <c r="AG346" s="296">
        <v>40645</v>
      </c>
      <c r="AH346" s="297"/>
      <c r="AI346" s="297"/>
      <c r="AJ346" s="298"/>
      <c r="AK346" s="297">
        <f>'Debt M &amp; YTM'!F337</f>
        <v>8.4700000000000006</v>
      </c>
      <c r="AL346" s="297">
        <f>'Debt M &amp; YTM'!G337</f>
        <v>5</v>
      </c>
      <c r="AM346" s="298"/>
      <c r="AN346" s="297">
        <f>'Debt M &amp; YTM'!I337</f>
        <v>13.97</v>
      </c>
      <c r="AO346" s="297">
        <f>'Debt M &amp; YTM'!J337</f>
        <v>5.61</v>
      </c>
      <c r="AP346" s="299"/>
      <c r="AQ346" s="297"/>
      <c r="AR346" s="297">
        <f>'Debt M &amp; YTM'!M337</f>
        <v>6.6509999999999998</v>
      </c>
      <c r="AS346" s="298"/>
      <c r="AT346" s="300"/>
      <c r="AU346" s="297">
        <f>'Debt M &amp; YTM'!N337</f>
        <v>8.31</v>
      </c>
      <c r="AV346" s="298"/>
    </row>
    <row r="347" spans="1:48">
      <c r="A347" s="148">
        <v>42510</v>
      </c>
      <c r="B347" s="4">
        <f>'Bloom Yields live'!F344</f>
        <v>42510</v>
      </c>
      <c r="C347" s="147">
        <f>'Bloom Yields live'!G344</f>
        <v>0.16400000000000001</v>
      </c>
      <c r="D347" s="147">
        <f t="shared" si="88"/>
        <v>0.97445859872611396</v>
      </c>
      <c r="E347" s="106"/>
      <c r="F347" s="147">
        <f>'Bloom Yields live'!AR344</f>
        <v>1.0118</v>
      </c>
      <c r="G347" s="147">
        <f t="shared" si="89"/>
        <v>1.7316821656050956</v>
      </c>
      <c r="H347" s="110"/>
      <c r="I347" s="340">
        <f t="shared" si="102"/>
        <v>1.4159000000000002</v>
      </c>
      <c r="J347" s="147">
        <f t="shared" si="90"/>
        <v>2.0115417197452237</v>
      </c>
      <c r="K347" s="344"/>
      <c r="L347" s="297">
        <f t="shared" si="106"/>
        <v>1.82</v>
      </c>
      <c r="M347" s="147">
        <f t="shared" si="91"/>
        <v>2.2914012738853518</v>
      </c>
      <c r="N347" s="344"/>
      <c r="O347" s="340">
        <f t="shared" si="103"/>
        <v>2.085</v>
      </c>
      <c r="P347" s="340">
        <f t="shared" si="92"/>
        <v>2.7051273885350309</v>
      </c>
      <c r="Q347" s="344"/>
      <c r="R347" s="147">
        <f t="shared" si="107"/>
        <v>2.35</v>
      </c>
      <c r="S347" s="147">
        <f t="shared" si="93"/>
        <v>3.1188535031847144</v>
      </c>
      <c r="T347" s="344"/>
      <c r="U347" s="340">
        <f t="shared" si="104"/>
        <v>2.8174999999999999</v>
      </c>
      <c r="V347" s="340">
        <f t="shared" si="94"/>
        <v>3.3612627388535024</v>
      </c>
      <c r="W347" s="344"/>
      <c r="X347" s="297">
        <f t="shared" si="108"/>
        <v>3.2850000000000001</v>
      </c>
      <c r="Y347" s="147">
        <f t="shared" si="95"/>
        <v>3.603671974522292</v>
      </c>
      <c r="Z347" s="344"/>
      <c r="AA347" s="340">
        <f t="shared" si="105"/>
        <v>4.601</v>
      </c>
      <c r="AB347" s="147">
        <f t="shared" si="96"/>
        <v>4.6222691082802552</v>
      </c>
      <c r="AC347" s="344"/>
      <c r="AD347" s="297">
        <f t="shared" si="109"/>
        <v>5.9169999999999998</v>
      </c>
      <c r="AE347" s="147">
        <f t="shared" si="97"/>
        <v>5.6408662420382161</v>
      </c>
      <c r="AG347" s="296">
        <v>40646</v>
      </c>
      <c r="AH347" s="297"/>
      <c r="AI347" s="297"/>
      <c r="AJ347" s="298"/>
      <c r="AK347" s="297">
        <f>'Debt M &amp; YTM'!F338</f>
        <v>8.4700000000000006</v>
      </c>
      <c r="AL347" s="297">
        <f>'Debt M &amp; YTM'!G338</f>
        <v>5</v>
      </c>
      <c r="AM347" s="298"/>
      <c r="AN347" s="297">
        <f>'Debt M &amp; YTM'!I338</f>
        <v>13.97</v>
      </c>
      <c r="AO347" s="297">
        <f>'Debt M &amp; YTM'!J338</f>
        <v>5.61</v>
      </c>
      <c r="AP347" s="299"/>
      <c r="AQ347" s="297"/>
      <c r="AR347" s="297">
        <f>'Debt M &amp; YTM'!M338</f>
        <v>6.6529999999999996</v>
      </c>
      <c r="AS347" s="298"/>
      <c r="AT347" s="300"/>
      <c r="AU347" s="297">
        <f>'Debt M &amp; YTM'!N338</f>
        <v>8.3290000000000006</v>
      </c>
      <c r="AV347" s="298"/>
    </row>
    <row r="348" spans="1:48">
      <c r="A348" s="148">
        <v>42517</v>
      </c>
      <c r="B348" s="4">
        <f>'Bloom Yields live'!F345</f>
        <v>42517</v>
      </c>
      <c r="C348" s="147">
        <f>'Bloom Yields live'!G345</f>
        <v>0.13700000000000001</v>
      </c>
      <c r="D348" s="147">
        <f t="shared" si="88"/>
        <v>0.96622292993630499</v>
      </c>
      <c r="E348" s="106"/>
      <c r="F348" s="147">
        <f>'Bloom Yields live'!AR345</f>
        <v>1.0138</v>
      </c>
      <c r="G348" s="147">
        <f t="shared" si="89"/>
        <v>1.7236101910828028</v>
      </c>
      <c r="H348" s="110"/>
      <c r="I348" s="340">
        <f t="shared" si="102"/>
        <v>1.3919000000000001</v>
      </c>
      <c r="J348" s="147">
        <f t="shared" si="90"/>
        <v>2.004575796178345</v>
      </c>
      <c r="K348" s="344"/>
      <c r="L348" s="297">
        <f t="shared" si="106"/>
        <v>1.77</v>
      </c>
      <c r="M348" s="147">
        <f t="shared" si="91"/>
        <v>2.2855414012738868</v>
      </c>
      <c r="N348" s="344"/>
      <c r="O348" s="340">
        <f t="shared" si="103"/>
        <v>2.0449999999999999</v>
      </c>
      <c r="P348" s="340">
        <f t="shared" si="92"/>
        <v>2.6975477707006359</v>
      </c>
      <c r="Q348" s="344"/>
      <c r="R348" s="147">
        <f t="shared" si="107"/>
        <v>2.3199999999999998</v>
      </c>
      <c r="S348" s="147">
        <f t="shared" si="93"/>
        <v>3.1095541401273898</v>
      </c>
      <c r="T348" s="344"/>
      <c r="U348" s="340">
        <f t="shared" si="104"/>
        <v>2.75</v>
      </c>
      <c r="V348" s="340">
        <f t="shared" si="94"/>
        <v>3.3545589171974508</v>
      </c>
      <c r="W348" s="344"/>
      <c r="X348" s="297">
        <f t="shared" si="108"/>
        <v>3.18</v>
      </c>
      <c r="Y348" s="147">
        <f t="shared" si="95"/>
        <v>3.5995636942675144</v>
      </c>
      <c r="Z348" s="344"/>
      <c r="AA348" s="340">
        <f t="shared" si="105"/>
        <v>4.5490000000000004</v>
      </c>
      <c r="AB348" s="147">
        <f t="shared" si="96"/>
        <v>4.6209538216560517</v>
      </c>
      <c r="AC348" s="344"/>
      <c r="AD348" s="297">
        <f t="shared" si="109"/>
        <v>5.9180000000000001</v>
      </c>
      <c r="AE348" s="147">
        <f t="shared" si="97"/>
        <v>5.6423439490445855</v>
      </c>
      <c r="AG348" s="296">
        <v>40647</v>
      </c>
      <c r="AH348" s="297"/>
      <c r="AI348" s="297"/>
      <c r="AJ348" s="298"/>
      <c r="AK348" s="297">
        <f>'Debt M &amp; YTM'!F339</f>
        <v>8.4600000000000009</v>
      </c>
      <c r="AL348" s="297">
        <f>'Debt M &amp; YTM'!G339</f>
        <v>4.9800000000000004</v>
      </c>
      <c r="AM348" s="298"/>
      <c r="AN348" s="297">
        <f>'Debt M &amp; YTM'!I339</f>
        <v>13.96</v>
      </c>
      <c r="AO348" s="297">
        <f>'Debt M &amp; YTM'!J339</f>
        <v>5.59</v>
      </c>
      <c r="AP348" s="299"/>
      <c r="AQ348" s="297"/>
      <c r="AR348" s="297">
        <f>'Debt M &amp; YTM'!M339</f>
        <v>6.6550000000000002</v>
      </c>
      <c r="AS348" s="298"/>
      <c r="AT348" s="300"/>
      <c r="AU348" s="297">
        <f>'Debt M &amp; YTM'!N339</f>
        <v>8.3170000000000002</v>
      </c>
      <c r="AV348" s="298"/>
    </row>
    <row r="349" spans="1:48">
      <c r="A349" s="148">
        <v>42524</v>
      </c>
      <c r="B349" s="4">
        <f>'Bloom Yields live'!F346</f>
        <v>42524</v>
      </c>
      <c r="C349" s="147">
        <f>'Bloom Yields live'!G346</f>
        <v>6.7000000000000004E-2</v>
      </c>
      <c r="D349" s="147">
        <f t="shared" si="88"/>
        <v>0.95707006369426695</v>
      </c>
      <c r="E349" s="106"/>
      <c r="F349" s="147">
        <f>'Bloom Yields live'!AR346</f>
        <v>0.92759999999999998</v>
      </c>
      <c r="G349" s="147">
        <f t="shared" si="89"/>
        <v>1.7146535031847134</v>
      </c>
      <c r="H349" s="110"/>
      <c r="I349" s="340">
        <f t="shared" si="102"/>
        <v>1.2837999999999998</v>
      </c>
      <c r="J349" s="147">
        <f t="shared" si="90"/>
        <v>1.9964668789808924</v>
      </c>
      <c r="K349" s="344"/>
      <c r="L349" s="297">
        <f t="shared" si="106"/>
        <v>1.64</v>
      </c>
      <c r="M349" s="147">
        <f t="shared" si="91"/>
        <v>2.2782802547770711</v>
      </c>
      <c r="N349" s="344"/>
      <c r="O349" s="340">
        <f t="shared" si="103"/>
        <v>1.9100000000000001</v>
      </c>
      <c r="P349" s="340">
        <f t="shared" si="92"/>
        <v>2.6885350318471333</v>
      </c>
      <c r="Q349" s="344"/>
      <c r="R349" s="147">
        <f t="shared" si="107"/>
        <v>2.1800000000000002</v>
      </c>
      <c r="S349" s="147">
        <f t="shared" si="93"/>
        <v>3.0987898089171986</v>
      </c>
      <c r="T349" s="344"/>
      <c r="U349" s="340">
        <f t="shared" si="104"/>
        <v>2.6475</v>
      </c>
      <c r="V349" s="340">
        <f t="shared" si="94"/>
        <v>3.3463105095541397</v>
      </c>
      <c r="W349" s="344"/>
      <c r="X349" s="297">
        <f t="shared" si="108"/>
        <v>3.1150000000000002</v>
      </c>
      <c r="Y349" s="147">
        <f t="shared" si="95"/>
        <v>3.5938312101910812</v>
      </c>
      <c r="Z349" s="344"/>
      <c r="AA349" s="340">
        <f t="shared" si="105"/>
        <v>4.3680000000000003</v>
      </c>
      <c r="AB349" s="147">
        <f t="shared" si="96"/>
        <v>4.6164156050955416</v>
      </c>
      <c r="AC349" s="344"/>
      <c r="AD349" s="297">
        <f t="shared" si="109"/>
        <v>5.6210000000000004</v>
      </c>
      <c r="AE349" s="147">
        <f t="shared" si="97"/>
        <v>5.6389999999999985</v>
      </c>
      <c r="AG349" s="296">
        <v>40648</v>
      </c>
      <c r="AH349" s="297"/>
      <c r="AI349" s="297"/>
      <c r="AJ349" s="298"/>
      <c r="AK349" s="297">
        <f>'Debt M &amp; YTM'!F340</f>
        <v>8.4600000000000009</v>
      </c>
      <c r="AL349" s="297">
        <f>'Debt M &amp; YTM'!G340</f>
        <v>4.9400000000000004</v>
      </c>
      <c r="AM349" s="298"/>
      <c r="AN349" s="297">
        <f>'Debt M &amp; YTM'!I340</f>
        <v>13.96</v>
      </c>
      <c r="AO349" s="297">
        <f>'Debt M &amp; YTM'!J340</f>
        <v>5.55</v>
      </c>
      <c r="AP349" s="299"/>
      <c r="AQ349" s="297"/>
      <c r="AR349" s="297">
        <f>'Debt M &amp; YTM'!M340</f>
        <v>6.6820000000000004</v>
      </c>
      <c r="AS349" s="298"/>
      <c r="AT349" s="300"/>
      <c r="AU349" s="297">
        <f>'Debt M &amp; YTM'!N340</f>
        <v>8.31</v>
      </c>
      <c r="AV349" s="298"/>
    </row>
    <row r="350" spans="1:48">
      <c r="A350" s="148">
        <v>42531</v>
      </c>
      <c r="B350" s="4">
        <f>'Bloom Yields live'!F347</f>
        <v>42531</v>
      </c>
      <c r="C350" s="147">
        <f>'Bloom Yields live'!G347</f>
        <v>0.02</v>
      </c>
      <c r="D350" s="147">
        <f t="shared" si="88"/>
        <v>0.94735668789808891</v>
      </c>
      <c r="E350" s="106"/>
      <c r="F350" s="147">
        <f>'Bloom Yields live'!AR347</f>
        <v>0.85840000000000005</v>
      </c>
      <c r="G350" s="147">
        <f t="shared" si="89"/>
        <v>1.7048292993630572</v>
      </c>
      <c r="H350" s="110"/>
      <c r="I350" s="340">
        <f t="shared" si="102"/>
        <v>1.2042000000000002</v>
      </c>
      <c r="J350" s="147">
        <f t="shared" si="90"/>
        <v>1.9871917197452229</v>
      </c>
      <c r="K350" s="344"/>
      <c r="L350" s="297">
        <f t="shared" si="106"/>
        <v>1.55</v>
      </c>
      <c r="M350" s="147">
        <f t="shared" si="91"/>
        <v>2.2695541401273895</v>
      </c>
      <c r="N350" s="344"/>
      <c r="O350" s="340">
        <f t="shared" si="103"/>
        <v>1.8050000000000002</v>
      </c>
      <c r="P350" s="340">
        <f t="shared" si="92"/>
        <v>2.6780254777070054</v>
      </c>
      <c r="Q350" s="344"/>
      <c r="R350" s="147">
        <f t="shared" si="107"/>
        <v>2.06</v>
      </c>
      <c r="S350" s="147">
        <f t="shared" si="93"/>
        <v>3.0864968152866252</v>
      </c>
      <c r="T350" s="344"/>
      <c r="U350" s="340">
        <f t="shared" si="104"/>
        <v>2.5449999999999999</v>
      </c>
      <c r="V350" s="340">
        <f t="shared" si="94"/>
        <v>3.3360748407643301</v>
      </c>
      <c r="W350" s="344"/>
      <c r="X350" s="297">
        <f t="shared" si="108"/>
        <v>3.03</v>
      </c>
      <c r="Y350" s="147">
        <f t="shared" si="95"/>
        <v>3.5856528662420359</v>
      </c>
      <c r="Z350" s="344"/>
      <c r="AA350" s="340">
        <f t="shared" si="105"/>
        <v>4.2854999999999999</v>
      </c>
      <c r="AB350" s="147">
        <f t="shared" si="96"/>
        <v>4.608842356687898</v>
      </c>
      <c r="AC350" s="344"/>
      <c r="AD350" s="297">
        <f t="shared" si="109"/>
        <v>5.5410000000000004</v>
      </c>
      <c r="AE350" s="147">
        <f t="shared" si="97"/>
        <v>5.6320318471337565</v>
      </c>
      <c r="AG350" s="296">
        <v>40651</v>
      </c>
      <c r="AH350" s="297"/>
      <c r="AI350" s="297"/>
      <c r="AJ350" s="298"/>
      <c r="AK350" s="297">
        <f>'Debt M &amp; YTM'!F341</f>
        <v>8.4499999999999993</v>
      </c>
      <c r="AL350" s="297">
        <f>'Debt M &amp; YTM'!G341</f>
        <v>4.82</v>
      </c>
      <c r="AM350" s="298"/>
      <c r="AN350" s="297">
        <f>'Debt M &amp; YTM'!I341</f>
        <v>13.95</v>
      </c>
      <c r="AO350" s="297">
        <f>'Debt M &amp; YTM'!J341</f>
        <v>5.45</v>
      </c>
      <c r="AP350" s="299"/>
      <c r="AQ350" s="297"/>
      <c r="AR350" s="297">
        <f>'Debt M &amp; YTM'!M341</f>
        <v>6.6950000000000003</v>
      </c>
      <c r="AS350" s="298"/>
      <c r="AT350" s="300"/>
      <c r="AU350" s="297">
        <f>'Debt M &amp; YTM'!N341</f>
        <v>8.4329999999999998</v>
      </c>
      <c r="AV350" s="298"/>
    </row>
    <row r="351" spans="1:48">
      <c r="A351" s="148">
        <v>42538</v>
      </c>
      <c r="B351" s="4">
        <f>'Bloom Yields live'!F348</f>
        <v>42538</v>
      </c>
      <c r="C351" s="147">
        <f>'Bloom Yields live'!G348</f>
        <v>1.7999999999999999E-2</v>
      </c>
      <c r="D351" s="147">
        <f t="shared" si="88"/>
        <v>0.9378343949044583</v>
      </c>
      <c r="E351" s="106"/>
      <c r="F351" s="147">
        <f>'Bloom Yields live'!AR348</f>
        <v>0.85670000000000002</v>
      </c>
      <c r="G351" s="147">
        <f t="shared" si="89"/>
        <v>1.6949471337579614</v>
      </c>
      <c r="H351" s="110"/>
      <c r="I351" s="340">
        <f t="shared" si="102"/>
        <v>1.21835</v>
      </c>
      <c r="J351" s="147">
        <f t="shared" si="90"/>
        <v>1.9778557324840766</v>
      </c>
      <c r="K351" s="344"/>
      <c r="L351" s="297">
        <f t="shared" si="106"/>
        <v>1.58</v>
      </c>
      <c r="M351" s="147">
        <f t="shared" si="91"/>
        <v>2.2607643312101922</v>
      </c>
      <c r="N351" s="344"/>
      <c r="O351" s="340">
        <f t="shared" si="103"/>
        <v>1.835</v>
      </c>
      <c r="P351" s="340">
        <f t="shared" si="92"/>
        <v>2.6675477707006361</v>
      </c>
      <c r="Q351" s="344"/>
      <c r="R351" s="147">
        <f t="shared" si="107"/>
        <v>2.09</v>
      </c>
      <c r="S351" s="147">
        <f t="shared" si="93"/>
        <v>3.0743312101910831</v>
      </c>
      <c r="T351" s="344"/>
      <c r="U351" s="340">
        <f t="shared" si="104"/>
        <v>2.6635</v>
      </c>
      <c r="V351" s="340">
        <f t="shared" si="94"/>
        <v>3.3261162420382155</v>
      </c>
      <c r="W351" s="344"/>
      <c r="X351" s="297">
        <f t="shared" si="108"/>
        <v>3.2370000000000001</v>
      </c>
      <c r="Y351" s="147">
        <f t="shared" si="95"/>
        <v>3.5779012738853484</v>
      </c>
      <c r="Z351" s="344"/>
      <c r="AA351" s="340">
        <f t="shared" si="105"/>
        <v>4.6505000000000001</v>
      </c>
      <c r="AB351" s="147">
        <f t="shared" si="96"/>
        <v>4.6026990445859868</v>
      </c>
      <c r="AC351" s="344"/>
      <c r="AD351" s="297">
        <f t="shared" si="109"/>
        <v>6.0640000000000001</v>
      </c>
      <c r="AE351" s="147">
        <f t="shared" si="97"/>
        <v>5.627496815286622</v>
      </c>
      <c r="AG351" s="296">
        <v>40652</v>
      </c>
      <c r="AH351" s="297"/>
      <c r="AI351" s="297"/>
      <c r="AJ351" s="298"/>
      <c r="AK351" s="297">
        <f>'Debt M &amp; YTM'!F342</f>
        <v>8.4499999999999993</v>
      </c>
      <c r="AL351" s="297">
        <f>'Debt M &amp; YTM'!G342</f>
        <v>4.8600000000000003</v>
      </c>
      <c r="AM351" s="298"/>
      <c r="AN351" s="297">
        <f>'Debt M &amp; YTM'!I342</f>
        <v>13.95</v>
      </c>
      <c r="AO351" s="297">
        <f>'Debt M &amp; YTM'!J342</f>
        <v>5.49</v>
      </c>
      <c r="AP351" s="299"/>
      <c r="AQ351" s="297"/>
      <c r="AR351" s="297">
        <f>'Debt M &amp; YTM'!M342</f>
        <v>6.7149999999999999</v>
      </c>
      <c r="AS351" s="298"/>
      <c r="AT351" s="300"/>
      <c r="AU351" s="297">
        <f>'Debt M &amp; YTM'!N342</f>
        <v>8.4510000000000005</v>
      </c>
      <c r="AV351" s="298"/>
    </row>
    <row r="352" spans="1:48">
      <c r="A352" s="148">
        <v>42545</v>
      </c>
      <c r="B352" s="4">
        <f>'Bloom Yields live'!F349</f>
        <v>42545</v>
      </c>
      <c r="C352" s="147">
        <f>'Bloom Yields live'!G349</f>
        <v>-4.9000000000000002E-2</v>
      </c>
      <c r="D352" s="147">
        <f t="shared" si="88"/>
        <v>0.92654140127388485</v>
      </c>
      <c r="E352" s="106"/>
      <c r="F352" s="147">
        <f>'Bloom Yields live'!AR349</f>
        <v>0.84079999999999999</v>
      </c>
      <c r="G352" s="147">
        <f t="shared" si="89"/>
        <v>1.6837203821656048</v>
      </c>
      <c r="H352" s="110"/>
      <c r="I352" s="340">
        <f t="shared" si="102"/>
        <v>1.2103999999999999</v>
      </c>
      <c r="J352" s="147">
        <f t="shared" si="90"/>
        <v>1.9668283439490444</v>
      </c>
      <c r="K352" s="344"/>
      <c r="L352" s="297">
        <f t="shared" si="106"/>
        <v>1.58</v>
      </c>
      <c r="M352" s="147">
        <f t="shared" si="91"/>
        <v>2.249936305732485</v>
      </c>
      <c r="N352" s="344"/>
      <c r="O352" s="340">
        <f t="shared" si="103"/>
        <v>1.83</v>
      </c>
      <c r="P352" s="340">
        <f t="shared" si="92"/>
        <v>2.6551910828025469</v>
      </c>
      <c r="Q352" s="344"/>
      <c r="R352" s="147">
        <f t="shared" si="107"/>
        <v>2.08</v>
      </c>
      <c r="S352" s="147">
        <f t="shared" si="93"/>
        <v>3.0604458598726119</v>
      </c>
      <c r="T352" s="344"/>
      <c r="U352" s="340">
        <f t="shared" si="104"/>
        <v>2.7415000000000003</v>
      </c>
      <c r="V352" s="340">
        <f t="shared" si="94"/>
        <v>3.3152722929936291</v>
      </c>
      <c r="W352" s="344"/>
      <c r="X352" s="297">
        <f t="shared" si="108"/>
        <v>3.403</v>
      </c>
      <c r="Y352" s="147">
        <f t="shared" si="95"/>
        <v>3.5700987261146482</v>
      </c>
      <c r="Z352" s="344"/>
      <c r="AA352" s="340">
        <f t="shared" si="105"/>
        <v>4.9450000000000003</v>
      </c>
      <c r="AB352" s="147">
        <f t="shared" si="96"/>
        <v>4.5969378980891724</v>
      </c>
      <c r="AC352" s="344"/>
      <c r="AD352" s="297">
        <f t="shared" si="109"/>
        <v>6.4870000000000001</v>
      </c>
      <c r="AE352" s="147">
        <f t="shared" si="97"/>
        <v>5.6237770700636931</v>
      </c>
      <c r="AG352" s="296">
        <v>40653</v>
      </c>
      <c r="AH352" s="297"/>
      <c r="AI352" s="297"/>
      <c r="AJ352" s="298"/>
      <c r="AK352" s="297">
        <f>'Debt M &amp; YTM'!F343</f>
        <v>8.4499999999999993</v>
      </c>
      <c r="AL352" s="297">
        <f>'Debt M &amp; YTM'!G343</f>
        <v>4.8899999999999997</v>
      </c>
      <c r="AM352" s="298"/>
      <c r="AN352" s="297">
        <f>'Debt M &amp; YTM'!I343</f>
        <v>13.95</v>
      </c>
      <c r="AO352" s="297">
        <f>'Debt M &amp; YTM'!J343</f>
        <v>5.51</v>
      </c>
      <c r="AP352" s="299"/>
      <c r="AQ352" s="297"/>
      <c r="AR352" s="297">
        <f>'Debt M &amp; YTM'!M343</f>
        <v>6.7169999999999996</v>
      </c>
      <c r="AS352" s="298"/>
      <c r="AT352" s="300"/>
      <c r="AU352" s="297">
        <f>'Debt M &amp; YTM'!N343</f>
        <v>8.44</v>
      </c>
      <c r="AV352" s="298"/>
    </row>
    <row r="353" spans="1:48">
      <c r="A353" s="148">
        <v>42552</v>
      </c>
      <c r="B353" s="4">
        <f>'Bloom Yields live'!F350</f>
        <v>42552</v>
      </c>
      <c r="C353" s="147">
        <f>'Bloom Yields live'!G350</f>
        <v>-0.127</v>
      </c>
      <c r="D353" s="147">
        <f t="shared" si="88"/>
        <v>0.91472611464968112</v>
      </c>
      <c r="E353" s="106"/>
      <c r="F353" s="147">
        <f>'Bloom Yields live'!AR350</f>
        <v>0.73129999999999995</v>
      </c>
      <c r="G353" s="147">
        <f t="shared" si="89"/>
        <v>1.6714515923566882</v>
      </c>
      <c r="H353" s="110"/>
      <c r="I353" s="340">
        <f t="shared" si="102"/>
        <v>1.0706499999999999</v>
      </c>
      <c r="J353" s="147">
        <f t="shared" si="90"/>
        <v>1.9546429936305731</v>
      </c>
      <c r="K353" s="344"/>
      <c r="L353" s="297">
        <f t="shared" si="106"/>
        <v>1.41</v>
      </c>
      <c r="M353" s="147">
        <f t="shared" si="91"/>
        <v>2.2378343949044597</v>
      </c>
      <c r="N353" s="344"/>
      <c r="O353" s="340">
        <f t="shared" si="103"/>
        <v>1.6850000000000001</v>
      </c>
      <c r="P353" s="340">
        <f t="shared" si="92"/>
        <v>2.6416242038216549</v>
      </c>
      <c r="Q353" s="344"/>
      <c r="R353" s="147">
        <f t="shared" si="107"/>
        <v>1.96</v>
      </c>
      <c r="S353" s="147">
        <f t="shared" si="93"/>
        <v>3.0454140127388536</v>
      </c>
      <c r="T353" s="344"/>
      <c r="U353" s="340">
        <f t="shared" si="104"/>
        <v>2.5960000000000001</v>
      </c>
      <c r="V353" s="340">
        <f t="shared" si="94"/>
        <v>3.3031640127388524</v>
      </c>
      <c r="W353" s="344"/>
      <c r="X353" s="297">
        <f t="shared" si="108"/>
        <v>3.2320000000000002</v>
      </c>
      <c r="Y353" s="147">
        <f t="shared" si="95"/>
        <v>3.5609140127388521</v>
      </c>
      <c r="Z353" s="344"/>
      <c r="AA353" s="340">
        <f t="shared" si="105"/>
        <v>4.7695000000000007</v>
      </c>
      <c r="AB353" s="147">
        <f t="shared" si="96"/>
        <v>4.5896799363057328</v>
      </c>
      <c r="AC353" s="344"/>
      <c r="AD353" s="297">
        <f t="shared" si="109"/>
        <v>6.3070000000000004</v>
      </c>
      <c r="AE353" s="147">
        <f t="shared" si="97"/>
        <v>5.6184458598726099</v>
      </c>
      <c r="AG353" s="296">
        <v>40654</v>
      </c>
      <c r="AH353" s="297"/>
      <c r="AI353" s="297"/>
      <c r="AJ353" s="298"/>
      <c r="AK353" s="297">
        <f>'Debt M &amp; YTM'!F344</f>
        <v>8.44</v>
      </c>
      <c r="AL353" s="297">
        <f>'Debt M &amp; YTM'!G344</f>
        <v>4.84</v>
      </c>
      <c r="AM353" s="298"/>
      <c r="AN353" s="297">
        <f>'Debt M &amp; YTM'!I344</f>
        <v>13.94</v>
      </c>
      <c r="AO353" s="297">
        <f>'Debt M &amp; YTM'!J344</f>
        <v>5.48</v>
      </c>
      <c r="AP353" s="299"/>
      <c r="AQ353" s="297"/>
      <c r="AR353" s="297">
        <f>'Debt M &amp; YTM'!M344</f>
        <v>6.6950000000000003</v>
      </c>
      <c r="AS353" s="298"/>
      <c r="AT353" s="300"/>
      <c r="AU353" s="297">
        <f>'Debt M &amp; YTM'!N344</f>
        <v>8.4060000000000006</v>
      </c>
      <c r="AV353" s="298"/>
    </row>
    <row r="354" spans="1:48">
      <c r="A354" s="148">
        <v>42559</v>
      </c>
      <c r="B354" s="4">
        <f>'Bloom Yields live'!F351</f>
        <v>42559</v>
      </c>
      <c r="C354" s="147">
        <f>'Bloom Yields live'!G351</f>
        <v>-0.189</v>
      </c>
      <c r="D354" s="147">
        <f t="shared" si="88"/>
        <v>0.90257961783439467</v>
      </c>
      <c r="E354" s="106"/>
      <c r="F354" s="147">
        <f>'Bloom Yields live'!AR351</f>
        <v>0.59689999999999999</v>
      </c>
      <c r="G354" s="147">
        <f t="shared" si="89"/>
        <v>1.6588936305732489</v>
      </c>
      <c r="H354" s="110"/>
      <c r="I354" s="340">
        <f t="shared" si="102"/>
        <v>0.94345000000000001</v>
      </c>
      <c r="J354" s="147">
        <f t="shared" si="90"/>
        <v>1.9421219745222933</v>
      </c>
      <c r="K354" s="344"/>
      <c r="L354" s="297">
        <f t="shared" si="106"/>
        <v>1.29</v>
      </c>
      <c r="M354" s="147">
        <f t="shared" si="91"/>
        <v>2.2253503184713388</v>
      </c>
      <c r="N354" s="344"/>
      <c r="O354" s="340">
        <f t="shared" si="103"/>
        <v>1.5649999999999999</v>
      </c>
      <c r="P354" s="340">
        <f t="shared" si="92"/>
        <v>2.62764331210191</v>
      </c>
      <c r="Q354" s="344"/>
      <c r="R354" s="147">
        <f t="shared" si="107"/>
        <v>1.84</v>
      </c>
      <c r="S354" s="147">
        <f t="shared" si="93"/>
        <v>3.029936305732484</v>
      </c>
      <c r="T354" s="344"/>
      <c r="U354" s="340">
        <f t="shared" si="104"/>
        <v>2.5070000000000001</v>
      </c>
      <c r="V354" s="340">
        <f t="shared" si="94"/>
        <v>3.2908423566878966</v>
      </c>
      <c r="W354" s="344"/>
      <c r="X354" s="297">
        <f t="shared" si="108"/>
        <v>3.1739999999999999</v>
      </c>
      <c r="Y354" s="147">
        <f t="shared" si="95"/>
        <v>3.5517484076433101</v>
      </c>
      <c r="Z354" s="344"/>
      <c r="AA354" s="340">
        <f t="shared" si="105"/>
        <v>4.6985000000000001</v>
      </c>
      <c r="AB354" s="147">
        <f t="shared" si="96"/>
        <v>4.5824984076433113</v>
      </c>
      <c r="AC354" s="344"/>
      <c r="AD354" s="297">
        <f t="shared" si="109"/>
        <v>6.2229999999999999</v>
      </c>
      <c r="AE354" s="147">
        <f t="shared" si="97"/>
        <v>5.6132484076433107</v>
      </c>
      <c r="AG354" s="296">
        <v>40659</v>
      </c>
      <c r="AH354" s="297"/>
      <c r="AI354" s="297"/>
      <c r="AJ354" s="298"/>
      <c r="AK354" s="297">
        <f>'Debt M &amp; YTM'!F345</f>
        <v>8.43</v>
      </c>
      <c r="AL354" s="297">
        <f>'Debt M &amp; YTM'!G345</f>
        <v>4.82</v>
      </c>
      <c r="AM354" s="298"/>
      <c r="AN354" s="297">
        <f>'Debt M &amp; YTM'!I345</f>
        <v>13.93</v>
      </c>
      <c r="AO354" s="297">
        <f>'Debt M &amp; YTM'!J345</f>
        <v>5.46</v>
      </c>
      <c r="AP354" s="299"/>
      <c r="AQ354" s="297"/>
      <c r="AR354" s="297">
        <f>'Debt M &amp; YTM'!M345</f>
        <v>6.6689999999999996</v>
      </c>
      <c r="AS354" s="298"/>
      <c r="AT354" s="300"/>
      <c r="AU354" s="297">
        <f>'Debt M &amp; YTM'!N345</f>
        <v>8.3940000000000001</v>
      </c>
      <c r="AV354" s="298"/>
    </row>
    <row r="355" spans="1:48">
      <c r="A355" s="148">
        <v>42566</v>
      </c>
      <c r="B355" s="4">
        <f>'Bloom Yields live'!F352</f>
        <v>42566</v>
      </c>
      <c r="C355" s="147">
        <f>'Bloom Yields live'!G352</f>
        <v>5.0000000000000001E-3</v>
      </c>
      <c r="D355" s="147">
        <f t="shared" si="88"/>
        <v>0.89268152866242023</v>
      </c>
      <c r="E355" s="106"/>
      <c r="F355" s="147">
        <f>'Bloom Yields live'!AR352</f>
        <v>0.60760000000000003</v>
      </c>
      <c r="G355" s="147">
        <f t="shared" si="89"/>
        <v>1.6468770700636943</v>
      </c>
      <c r="H355" s="110"/>
      <c r="I355" s="340">
        <f t="shared" si="102"/>
        <v>0.91379999999999995</v>
      </c>
      <c r="J355" s="147">
        <f t="shared" si="90"/>
        <v>1.9300627388535025</v>
      </c>
      <c r="K355" s="344"/>
      <c r="L355" s="297">
        <f t="shared" si="106"/>
        <v>1.22</v>
      </c>
      <c r="M355" s="147">
        <f t="shared" si="91"/>
        <v>2.2132484076433139</v>
      </c>
      <c r="N355" s="344"/>
      <c r="O355" s="340">
        <f t="shared" si="103"/>
        <v>1.5</v>
      </c>
      <c r="P355" s="340">
        <f t="shared" si="92"/>
        <v>2.6140445859872599</v>
      </c>
      <c r="Q355" s="344"/>
      <c r="R355" s="147">
        <f t="shared" si="107"/>
        <v>1.78</v>
      </c>
      <c r="S355" s="147">
        <f t="shared" si="93"/>
        <v>3.0148407643312098</v>
      </c>
      <c r="T355" s="344"/>
      <c r="U355" s="340">
        <f t="shared" si="104"/>
        <v>2.3620000000000001</v>
      </c>
      <c r="V355" s="340">
        <f t="shared" si="94"/>
        <v>3.278546178343948</v>
      </c>
      <c r="W355" s="344"/>
      <c r="X355" s="297">
        <f t="shared" si="108"/>
        <v>2.944</v>
      </c>
      <c r="Y355" s="147">
        <f t="shared" si="95"/>
        <v>3.5422515923566853</v>
      </c>
      <c r="Z355" s="344"/>
      <c r="AA355" s="340">
        <f t="shared" si="105"/>
        <v>4.3490000000000002</v>
      </c>
      <c r="AB355" s="147">
        <f t="shared" si="96"/>
        <v>4.5747149681528656</v>
      </c>
      <c r="AC355" s="344"/>
      <c r="AD355" s="297">
        <f t="shared" si="109"/>
        <v>5.7539999999999996</v>
      </c>
      <c r="AE355" s="147">
        <f t="shared" si="97"/>
        <v>5.6071783439490437</v>
      </c>
      <c r="AG355" s="296">
        <v>40660</v>
      </c>
      <c r="AH355" s="297"/>
      <c r="AI355" s="297"/>
      <c r="AJ355" s="298"/>
      <c r="AK355" s="297">
        <f>'Debt M &amp; YTM'!F346</f>
        <v>8.43</v>
      </c>
      <c r="AL355" s="297">
        <f>'Debt M &amp; YTM'!G346</f>
        <v>4.88</v>
      </c>
      <c r="AM355" s="298"/>
      <c r="AN355" s="297">
        <f>'Debt M &amp; YTM'!I346</f>
        <v>13.93</v>
      </c>
      <c r="AO355" s="297">
        <f>'Debt M &amp; YTM'!J346</f>
        <v>5.5</v>
      </c>
      <c r="AP355" s="299"/>
      <c r="AQ355" s="297"/>
      <c r="AR355" s="297">
        <f>'Debt M &amp; YTM'!M346</f>
        <v>6.6790000000000003</v>
      </c>
      <c r="AS355" s="298"/>
      <c r="AT355" s="300"/>
      <c r="AU355" s="297">
        <f>'Debt M &amp; YTM'!N346</f>
        <v>8.3800000000000008</v>
      </c>
      <c r="AV355" s="298"/>
    </row>
    <row r="356" spans="1:48">
      <c r="A356" s="148">
        <v>42573</v>
      </c>
      <c r="B356" s="4">
        <f>'Bloom Yields live'!F353</f>
        <v>42573</v>
      </c>
      <c r="C356" s="147">
        <f>'Bloom Yields live'!G353</f>
        <v>-3.1E-2</v>
      </c>
      <c r="D356" s="147">
        <f t="shared" si="88"/>
        <v>0.88281528662420361</v>
      </c>
      <c r="E356" s="106"/>
      <c r="F356" s="147">
        <f>'Bloom Yields live'!AR353</f>
        <v>0.53239999999999998</v>
      </c>
      <c r="G356" s="147">
        <f t="shared" si="89"/>
        <v>1.634810191082803</v>
      </c>
      <c r="H356" s="110"/>
      <c r="I356" s="340">
        <f t="shared" si="102"/>
        <v>0.83119999999999994</v>
      </c>
      <c r="J356" s="147">
        <f t="shared" si="90"/>
        <v>1.9176917197452223</v>
      </c>
      <c r="K356" s="344"/>
      <c r="L356" s="297">
        <f t="shared" si="106"/>
        <v>1.1299999999999999</v>
      </c>
      <c r="M356" s="147">
        <f t="shared" si="91"/>
        <v>2.200573248407645</v>
      </c>
      <c r="N356" s="344"/>
      <c r="O356" s="340">
        <f t="shared" si="103"/>
        <v>1.39</v>
      </c>
      <c r="P356" s="340">
        <f t="shared" si="92"/>
        <v>2.5997770700636931</v>
      </c>
      <c r="Q356" s="344"/>
      <c r="R356" s="147">
        <f t="shared" si="107"/>
        <v>1.65</v>
      </c>
      <c r="S356" s="147">
        <f t="shared" si="93"/>
        <v>2.9989808917197447</v>
      </c>
      <c r="T356" s="344"/>
      <c r="U356" s="340">
        <f t="shared" si="104"/>
        <v>2.2484999999999999</v>
      </c>
      <c r="V356" s="340">
        <f t="shared" si="94"/>
        <v>3.2658359872611462</v>
      </c>
      <c r="W356" s="344"/>
      <c r="X356" s="297">
        <f t="shared" si="108"/>
        <v>2.847</v>
      </c>
      <c r="Y356" s="147">
        <f t="shared" si="95"/>
        <v>3.5326910828025451</v>
      </c>
      <c r="Z356" s="344"/>
      <c r="AA356" s="340">
        <f t="shared" si="105"/>
        <v>4.2249999999999996</v>
      </c>
      <c r="AB356" s="147">
        <f t="shared" si="96"/>
        <v>4.5673710191082817</v>
      </c>
      <c r="AC356" s="344"/>
      <c r="AD356" s="297">
        <f t="shared" si="109"/>
        <v>5.6029999999999998</v>
      </c>
      <c r="AE356" s="147">
        <f t="shared" si="97"/>
        <v>5.6020509554140121</v>
      </c>
      <c r="AG356" s="296">
        <v>40661</v>
      </c>
      <c r="AH356" s="297"/>
      <c r="AI356" s="297"/>
      <c r="AJ356" s="298"/>
      <c r="AK356" s="297">
        <f>'Debt M &amp; YTM'!F347</f>
        <v>8.43</v>
      </c>
      <c r="AL356" s="297">
        <f>'Debt M &amp; YTM'!G347</f>
        <v>4.8099999999999996</v>
      </c>
      <c r="AM356" s="298"/>
      <c r="AN356" s="297">
        <f>'Debt M &amp; YTM'!I347</f>
        <v>13.93</v>
      </c>
      <c r="AO356" s="297">
        <f>'Debt M &amp; YTM'!J347</f>
        <v>5.44</v>
      </c>
      <c r="AP356" s="299"/>
      <c r="AQ356" s="297"/>
      <c r="AR356" s="297">
        <f>'Debt M &amp; YTM'!M347</f>
        <v>6.6470000000000002</v>
      </c>
      <c r="AS356" s="298"/>
      <c r="AT356" s="300"/>
      <c r="AU356" s="297">
        <f>'Debt M &amp; YTM'!N347</f>
        <v>8.3569999999999993</v>
      </c>
      <c r="AV356" s="298"/>
    </row>
    <row r="357" spans="1:48">
      <c r="A357" s="148">
        <v>42580</v>
      </c>
      <c r="B357" s="4">
        <f>'Bloom Yields live'!F354</f>
        <v>42580</v>
      </c>
      <c r="C357" s="147">
        <f>'Bloom Yields live'!G354</f>
        <v>-0.121</v>
      </c>
      <c r="D357" s="147">
        <f t="shared" si="88"/>
        <v>0.87143949044585955</v>
      </c>
      <c r="E357" s="106"/>
      <c r="F357" s="147">
        <f>'Bloom Yields live'!AR354</f>
        <v>0.4617</v>
      </c>
      <c r="G357" s="147">
        <f t="shared" si="89"/>
        <v>1.6213363057324846</v>
      </c>
      <c r="H357" s="110"/>
      <c r="I357" s="340">
        <f t="shared" si="102"/>
        <v>0.76085000000000003</v>
      </c>
      <c r="J357" s="147">
        <f t="shared" si="90"/>
        <v>1.9041713375796174</v>
      </c>
      <c r="K357" s="344"/>
      <c r="L357" s="297">
        <f t="shared" si="106"/>
        <v>1.06</v>
      </c>
      <c r="M357" s="147">
        <f t="shared" si="91"/>
        <v>2.187006369426753</v>
      </c>
      <c r="N357" s="344"/>
      <c r="O357" s="340">
        <f t="shared" si="103"/>
        <v>1.31</v>
      </c>
      <c r="P357" s="340">
        <f t="shared" si="92"/>
        <v>2.5845222929936296</v>
      </c>
      <c r="Q357" s="344"/>
      <c r="R357" s="147">
        <f t="shared" si="107"/>
        <v>1.56</v>
      </c>
      <c r="S357" s="147">
        <f t="shared" si="93"/>
        <v>2.9820382165605088</v>
      </c>
      <c r="T357" s="344"/>
      <c r="U357" s="340">
        <f t="shared" si="104"/>
        <v>2.1764999999999999</v>
      </c>
      <c r="V357" s="340">
        <f t="shared" si="94"/>
        <v>3.2527563694267512</v>
      </c>
      <c r="W357" s="344"/>
      <c r="X357" s="297">
        <f t="shared" si="108"/>
        <v>2.7930000000000001</v>
      </c>
      <c r="Y357" s="147">
        <f t="shared" si="95"/>
        <v>3.5234745222929909</v>
      </c>
      <c r="Z357" s="344"/>
      <c r="AA357" s="340">
        <f t="shared" si="105"/>
        <v>4.2324999999999999</v>
      </c>
      <c r="AB357" s="147">
        <f t="shared" si="96"/>
        <v>4.5606512738853509</v>
      </c>
      <c r="AC357" s="344"/>
      <c r="AD357" s="297">
        <f t="shared" si="109"/>
        <v>5.6719999999999997</v>
      </c>
      <c r="AE357" s="147">
        <f t="shared" si="97"/>
        <v>5.5978280254777069</v>
      </c>
      <c r="AG357" s="296">
        <v>40662</v>
      </c>
      <c r="AH357" s="297"/>
      <c r="AI357" s="297"/>
      <c r="AJ357" s="298"/>
      <c r="AK357" s="297">
        <f>'Debt M &amp; YTM'!F348</f>
        <v>8.42</v>
      </c>
      <c r="AL357" s="297">
        <f>'Debt M &amp; YTM'!G348</f>
        <v>4.79</v>
      </c>
      <c r="AM357" s="298"/>
      <c r="AN357" s="297">
        <f>'Debt M &amp; YTM'!I348</f>
        <v>13.92</v>
      </c>
      <c r="AO357" s="297">
        <f>'Debt M &amp; YTM'!J348</f>
        <v>5.42</v>
      </c>
      <c r="AP357" s="299"/>
      <c r="AQ357" s="297"/>
      <c r="AR357" s="297">
        <f>'Debt M &amp; YTM'!M348</f>
        <v>6.71</v>
      </c>
      <c r="AS357" s="298"/>
      <c r="AT357" s="300"/>
      <c r="AU357" s="297">
        <f>'Debt M &amp; YTM'!N348</f>
        <v>8.0449999999999999</v>
      </c>
      <c r="AV357" s="298"/>
    </row>
    <row r="358" spans="1:48">
      <c r="A358" s="148">
        <v>42587</v>
      </c>
      <c r="B358" s="4">
        <f>'Bloom Yields live'!F355</f>
        <v>42587</v>
      </c>
      <c r="C358" s="147">
        <f>'Bloom Yields live'!G355</f>
        <v>-6.8000000000000005E-2</v>
      </c>
      <c r="D358" s="147">
        <f t="shared" si="88"/>
        <v>0.8604968152866237</v>
      </c>
      <c r="E358" s="106"/>
      <c r="F358" s="147">
        <f>'Bloom Yields live'!AR355</f>
        <v>0.49440000000000001</v>
      </c>
      <c r="G358" s="147">
        <f t="shared" si="89"/>
        <v>1.6083127388535035</v>
      </c>
      <c r="H358" s="110"/>
      <c r="I358" s="340">
        <f t="shared" si="102"/>
        <v>0.79720000000000002</v>
      </c>
      <c r="J358" s="147">
        <f t="shared" si="90"/>
        <v>1.8911308917197447</v>
      </c>
      <c r="K358" s="344"/>
      <c r="L358" s="297">
        <f t="shared" si="106"/>
        <v>1.1000000000000001</v>
      </c>
      <c r="M358" s="147">
        <f t="shared" si="91"/>
        <v>2.1739490445859886</v>
      </c>
      <c r="N358" s="344"/>
      <c r="O358" s="340">
        <f t="shared" si="103"/>
        <v>1.35</v>
      </c>
      <c r="P358" s="340">
        <f t="shared" si="92"/>
        <v>2.5699363057324827</v>
      </c>
      <c r="Q358" s="344"/>
      <c r="R358" s="147">
        <f t="shared" si="107"/>
        <v>1.6</v>
      </c>
      <c r="S358" s="147">
        <f t="shared" si="93"/>
        <v>2.9659235668789803</v>
      </c>
      <c r="T358" s="344"/>
      <c r="U358" s="340">
        <f t="shared" si="104"/>
        <v>2.1574999999999998</v>
      </c>
      <c r="V358" s="340">
        <f t="shared" si="94"/>
        <v>3.2399283439490447</v>
      </c>
      <c r="W358" s="344"/>
      <c r="X358" s="297">
        <f t="shared" si="108"/>
        <v>2.7149999999999999</v>
      </c>
      <c r="Y358" s="147">
        <f t="shared" si="95"/>
        <v>3.513933121019106</v>
      </c>
      <c r="Z358" s="344"/>
      <c r="AA358" s="340">
        <f t="shared" si="105"/>
        <v>4.133</v>
      </c>
      <c r="AB358" s="147">
        <f t="shared" si="96"/>
        <v>4.5532786624203823</v>
      </c>
      <c r="AC358" s="344"/>
      <c r="AD358" s="297">
        <f t="shared" si="109"/>
        <v>5.5510000000000002</v>
      </c>
      <c r="AE358" s="147">
        <f t="shared" si="97"/>
        <v>5.5926242038216545</v>
      </c>
      <c r="AG358" s="296">
        <v>40663</v>
      </c>
      <c r="AH358" s="297"/>
      <c r="AI358" s="297"/>
      <c r="AJ358" s="298"/>
      <c r="AK358" s="297">
        <f>'Debt M &amp; YTM'!F349</f>
        <v>8.42</v>
      </c>
      <c r="AL358" s="297">
        <f>'Debt M &amp; YTM'!G349</f>
        <v>4.79</v>
      </c>
      <c r="AM358" s="298"/>
      <c r="AN358" s="297">
        <f>'Debt M &amp; YTM'!I349</f>
        <v>13.92</v>
      </c>
      <c r="AO358" s="297">
        <f>'Debt M &amp; YTM'!J349</f>
        <v>5.42</v>
      </c>
      <c r="AP358" s="299"/>
      <c r="AQ358" s="297"/>
      <c r="AR358" s="297">
        <f>'Debt M &amp; YTM'!M349</f>
        <v>0</v>
      </c>
      <c r="AS358" s="298"/>
      <c r="AT358" s="300"/>
      <c r="AU358" s="297">
        <f>'Debt M &amp; YTM'!N349</f>
        <v>0</v>
      </c>
      <c r="AV358" s="298"/>
    </row>
    <row r="359" spans="1:48">
      <c r="A359" s="148">
        <v>42594</v>
      </c>
      <c r="B359" s="4">
        <f>'Bloom Yields live'!F356</f>
        <v>42594</v>
      </c>
      <c r="C359" s="147">
        <f>'Bloom Yields live'!G356</f>
        <v>-0.11</v>
      </c>
      <c r="D359" s="147">
        <f t="shared" si="88"/>
        <v>0.84910191082802533</v>
      </c>
      <c r="E359" s="106"/>
      <c r="F359" s="147">
        <f>'Bloom Yields live'!AR356</f>
        <v>0.4637</v>
      </c>
      <c r="G359" s="147">
        <f t="shared" si="89"/>
        <v>1.5950312101910833</v>
      </c>
      <c r="H359" s="110"/>
      <c r="I359" s="340">
        <f t="shared" si="102"/>
        <v>0.74685000000000001</v>
      </c>
      <c r="J359" s="147">
        <f t="shared" si="90"/>
        <v>1.8778022292993624</v>
      </c>
      <c r="K359" s="344"/>
      <c r="L359" s="297">
        <f t="shared" si="106"/>
        <v>1.03</v>
      </c>
      <c r="M359" s="147">
        <f t="shared" si="91"/>
        <v>2.1605732484076445</v>
      </c>
      <c r="N359" s="344"/>
      <c r="O359" s="340">
        <f t="shared" si="103"/>
        <v>1.28</v>
      </c>
      <c r="P359" s="340">
        <f t="shared" si="92"/>
        <v>2.5549999999999984</v>
      </c>
      <c r="Q359" s="344"/>
      <c r="R359" s="147">
        <f t="shared" si="107"/>
        <v>1.53</v>
      </c>
      <c r="S359" s="147">
        <f t="shared" si="93"/>
        <v>2.9494267515923558</v>
      </c>
      <c r="T359" s="344"/>
      <c r="U359" s="340">
        <f t="shared" si="104"/>
        <v>2.077</v>
      </c>
      <c r="V359" s="340">
        <f t="shared" si="94"/>
        <v>3.2267563694267518</v>
      </c>
      <c r="W359" s="344"/>
      <c r="X359" s="297">
        <f t="shared" si="108"/>
        <v>2.6240000000000001</v>
      </c>
      <c r="Y359" s="147">
        <f t="shared" si="95"/>
        <v>3.5040859872611447</v>
      </c>
      <c r="Z359" s="344"/>
      <c r="AA359" s="340">
        <f t="shared" si="105"/>
        <v>3.9335000000000004</v>
      </c>
      <c r="AB359" s="147">
        <f t="shared" si="96"/>
        <v>4.5449792993630567</v>
      </c>
      <c r="AC359" s="344"/>
      <c r="AD359" s="297">
        <f t="shared" si="109"/>
        <v>5.2430000000000003</v>
      </c>
      <c r="AE359" s="147">
        <f t="shared" si="97"/>
        <v>5.5858726114649668</v>
      </c>
      <c r="AG359" s="296">
        <v>40665</v>
      </c>
      <c r="AH359" s="297"/>
      <c r="AI359" s="297"/>
      <c r="AJ359" s="298"/>
      <c r="AK359" s="297">
        <f>'Debt M &amp; YTM'!F350</f>
        <v>8.57</v>
      </c>
      <c r="AL359" s="297">
        <f>'Debt M &amp; YTM'!G350</f>
        <v>4.8</v>
      </c>
      <c r="AM359" s="298"/>
      <c r="AN359" s="297">
        <f>'Debt M &amp; YTM'!I350</f>
        <v>14.18</v>
      </c>
      <c r="AO359" s="297">
        <f>'Debt M &amp; YTM'!J350</f>
        <v>5.49</v>
      </c>
      <c r="AP359" s="299"/>
      <c r="AQ359" s="297"/>
      <c r="AR359" s="297">
        <f>'Debt M &amp; YTM'!M350</f>
        <v>6.7110000000000003</v>
      </c>
      <c r="AS359" s="298"/>
      <c r="AT359" s="300"/>
      <c r="AU359" s="297">
        <f>'Debt M &amp; YTM'!N350</f>
        <v>8.0470000000000006</v>
      </c>
      <c r="AV359" s="298"/>
    </row>
    <row r="360" spans="1:48">
      <c r="A360" s="148">
        <v>42601</v>
      </c>
      <c r="B360" s="4">
        <f>'Bloom Yields live'!F357</f>
        <v>42601</v>
      </c>
      <c r="C360" s="147">
        <f>'Bloom Yields live'!G357</f>
        <v>-3.4000000000000002E-2</v>
      </c>
      <c r="D360" s="147">
        <f t="shared" si="88"/>
        <v>0.83691082802547756</v>
      </c>
      <c r="E360" s="106"/>
      <c r="F360" s="147">
        <f>'Bloom Yields live'!AR357</f>
        <v>0.51880000000000004</v>
      </c>
      <c r="G360" s="147">
        <f t="shared" si="89"/>
        <v>1.581054140127389</v>
      </c>
      <c r="H360" s="110"/>
      <c r="I360" s="340">
        <f t="shared" si="102"/>
        <v>0.79940000000000011</v>
      </c>
      <c r="J360" s="147">
        <f t="shared" si="90"/>
        <v>1.8638710191082799</v>
      </c>
      <c r="K360" s="344"/>
      <c r="L360" s="297">
        <f t="shared" si="106"/>
        <v>1.08</v>
      </c>
      <c r="M360" s="147">
        <f t="shared" si="91"/>
        <v>2.1466878980891737</v>
      </c>
      <c r="N360" s="344"/>
      <c r="O360" s="340">
        <f t="shared" si="103"/>
        <v>1.33</v>
      </c>
      <c r="P360" s="340">
        <f t="shared" si="92"/>
        <v>2.539585987261145</v>
      </c>
      <c r="Q360" s="344"/>
      <c r="R360" s="147">
        <f t="shared" si="107"/>
        <v>1.58</v>
      </c>
      <c r="S360" s="147">
        <f t="shared" si="93"/>
        <v>2.9324840764331204</v>
      </c>
      <c r="T360" s="344"/>
      <c r="U360" s="340">
        <f t="shared" si="104"/>
        <v>2.09</v>
      </c>
      <c r="V360" s="340">
        <f t="shared" si="94"/>
        <v>3.2132563694267513</v>
      </c>
      <c r="W360" s="344"/>
      <c r="X360" s="297">
        <f t="shared" si="108"/>
        <v>2.6</v>
      </c>
      <c r="Y360" s="147">
        <f t="shared" si="95"/>
        <v>3.4940286624203809</v>
      </c>
      <c r="Z360" s="344"/>
      <c r="AA360" s="340">
        <f t="shared" si="105"/>
        <v>3.8804999999999996</v>
      </c>
      <c r="AB360" s="147">
        <f t="shared" si="96"/>
        <v>4.536412420382165</v>
      </c>
      <c r="AC360" s="344"/>
      <c r="AD360" s="297">
        <f t="shared" si="109"/>
        <v>5.1609999999999996</v>
      </c>
      <c r="AE360" s="147">
        <f t="shared" si="97"/>
        <v>5.5787961783439473</v>
      </c>
      <c r="AG360" s="296">
        <v>40666</v>
      </c>
      <c r="AH360" s="297"/>
      <c r="AI360" s="297"/>
      <c r="AJ360" s="298"/>
      <c r="AK360" s="297">
        <f>'Debt M &amp; YTM'!F351</f>
        <v>8.56</v>
      </c>
      <c r="AL360" s="297">
        <f>'Debt M &amp; YTM'!G351</f>
        <v>4.8099999999999996</v>
      </c>
      <c r="AM360" s="298"/>
      <c r="AN360" s="297">
        <f>'Debt M &amp; YTM'!I351</f>
        <v>14.18</v>
      </c>
      <c r="AO360" s="297">
        <f>'Debt M &amp; YTM'!J351</f>
        <v>5.5</v>
      </c>
      <c r="AP360" s="299"/>
      <c r="AQ360" s="297"/>
      <c r="AR360" s="297">
        <f>'Debt M &amp; YTM'!M351</f>
        <v>6.6710000000000003</v>
      </c>
      <c r="AS360" s="298"/>
      <c r="AT360" s="300"/>
      <c r="AU360" s="297">
        <f>'Debt M &amp; YTM'!N351</f>
        <v>7.9939999999999998</v>
      </c>
      <c r="AV360" s="298"/>
    </row>
    <row r="361" spans="1:48">
      <c r="A361" s="148">
        <v>42608</v>
      </c>
      <c r="B361" s="4">
        <f>'Bloom Yields live'!F358</f>
        <v>42608</v>
      </c>
      <c r="C361" s="147">
        <f>'Bloom Yields live'!G358</f>
        <v>-7.2999999999999995E-2</v>
      </c>
      <c r="D361" s="147">
        <f t="shared" si="88"/>
        <v>0.82412738853503209</v>
      </c>
      <c r="E361" s="106"/>
      <c r="F361" s="147">
        <f>'Bloom Yields live'!AR358</f>
        <v>0.48609999999999998</v>
      </c>
      <c r="G361" s="147">
        <f t="shared" si="89"/>
        <v>1.5664312101910833</v>
      </c>
      <c r="H361" s="110"/>
      <c r="I361" s="340">
        <f t="shared" si="102"/>
        <v>0.76305000000000001</v>
      </c>
      <c r="J361" s="147">
        <f t="shared" si="90"/>
        <v>1.8491073248407639</v>
      </c>
      <c r="K361" s="344"/>
      <c r="L361" s="297">
        <f t="shared" si="106"/>
        <v>1.04</v>
      </c>
      <c r="M361" s="147">
        <f t="shared" si="91"/>
        <v>2.1317834394904471</v>
      </c>
      <c r="N361" s="344"/>
      <c r="O361" s="340">
        <f t="shared" si="103"/>
        <v>1.29</v>
      </c>
      <c r="P361" s="340">
        <f t="shared" si="92"/>
        <v>2.5233121019108267</v>
      </c>
      <c r="Q361" s="344"/>
      <c r="R361" s="147">
        <f t="shared" si="107"/>
        <v>1.54</v>
      </c>
      <c r="S361" s="147">
        <f t="shared" si="93"/>
        <v>2.9148407643312098</v>
      </c>
      <c r="T361" s="344"/>
      <c r="U361" s="340">
        <f t="shared" si="104"/>
        <v>2.0449999999999999</v>
      </c>
      <c r="V361" s="340">
        <f t="shared" si="94"/>
        <v>3.1988391719745222</v>
      </c>
      <c r="W361" s="344"/>
      <c r="X361" s="297">
        <f t="shared" si="108"/>
        <v>2.5499999999999998</v>
      </c>
      <c r="Y361" s="147">
        <f t="shared" si="95"/>
        <v>3.4828375796178324</v>
      </c>
      <c r="Z361" s="344"/>
      <c r="AA361" s="340">
        <f t="shared" si="105"/>
        <v>3.8129999999999997</v>
      </c>
      <c r="AB361" s="147">
        <f t="shared" si="96"/>
        <v>4.5268582802547765</v>
      </c>
      <c r="AC361" s="344"/>
      <c r="AD361" s="297">
        <f t="shared" si="109"/>
        <v>5.0759999999999996</v>
      </c>
      <c r="AE361" s="147">
        <f t="shared" si="97"/>
        <v>5.5708789808917185</v>
      </c>
      <c r="AG361" s="296">
        <v>40667</v>
      </c>
      <c r="AH361" s="297"/>
      <c r="AI361" s="297"/>
      <c r="AJ361" s="298"/>
      <c r="AK361" s="297">
        <f>'Debt M &amp; YTM'!F352</f>
        <v>8.56</v>
      </c>
      <c r="AL361" s="297">
        <f>'Debt M &amp; YTM'!G352</f>
        <v>4.82</v>
      </c>
      <c r="AM361" s="298"/>
      <c r="AN361" s="297">
        <f>'Debt M &amp; YTM'!I352</f>
        <v>14.17</v>
      </c>
      <c r="AO361" s="297">
        <f>'Debt M &amp; YTM'!J352</f>
        <v>5.51</v>
      </c>
      <c r="AP361" s="299"/>
      <c r="AQ361" s="297"/>
      <c r="AR361" s="297">
        <f>'Debt M &amp; YTM'!M352</f>
        <v>6.6639999999999997</v>
      </c>
      <c r="AS361" s="298"/>
      <c r="AT361" s="300"/>
      <c r="AU361" s="297">
        <f>'Debt M &amp; YTM'!N352</f>
        <v>7.9550000000000001</v>
      </c>
      <c r="AV361" s="298"/>
    </row>
    <row r="362" spans="1:48">
      <c r="A362" s="148">
        <v>42615</v>
      </c>
      <c r="B362" s="4">
        <f>'Bloom Yields live'!F359</f>
        <v>42615</v>
      </c>
      <c r="C362" s="147">
        <f>'Bloom Yields live'!G359</f>
        <v>-4.4999999999999998E-2</v>
      </c>
      <c r="D362" s="147">
        <f t="shared" si="88"/>
        <v>0.81202547770700695</v>
      </c>
      <c r="E362" s="106"/>
      <c r="F362" s="147">
        <f>'Bloom Yields live'!AR359</f>
        <v>0.57130000000000003</v>
      </c>
      <c r="G362" s="147">
        <f t="shared" si="89"/>
        <v>1.5531038216560515</v>
      </c>
      <c r="H362" s="110"/>
      <c r="I362" s="340">
        <f t="shared" si="102"/>
        <v>0.83065000000000011</v>
      </c>
      <c r="J362" s="147">
        <f t="shared" si="90"/>
        <v>1.8353417197452229</v>
      </c>
      <c r="K362" s="344"/>
      <c r="L362" s="297">
        <f t="shared" si="106"/>
        <v>1.0900000000000001</v>
      </c>
      <c r="M362" s="147">
        <f t="shared" si="91"/>
        <v>2.1175796178343957</v>
      </c>
      <c r="N362" s="344"/>
      <c r="O362" s="340">
        <f t="shared" si="103"/>
        <v>1.35</v>
      </c>
      <c r="P362" s="340">
        <f t="shared" si="92"/>
        <v>2.5077388535031835</v>
      </c>
      <c r="Q362" s="344"/>
      <c r="R362" s="147">
        <f t="shared" si="107"/>
        <v>1.61</v>
      </c>
      <c r="S362" s="147">
        <f t="shared" si="93"/>
        <v>2.8978980891719743</v>
      </c>
      <c r="T362" s="344"/>
      <c r="U362" s="340">
        <f t="shared" si="104"/>
        <v>2.0779999999999998</v>
      </c>
      <c r="V362" s="340">
        <f t="shared" si="94"/>
        <v>3.1847499999999993</v>
      </c>
      <c r="W362" s="344"/>
      <c r="X362" s="297">
        <f t="shared" si="108"/>
        <v>2.5459999999999998</v>
      </c>
      <c r="Y362" s="147">
        <f t="shared" si="95"/>
        <v>3.4716019108280243</v>
      </c>
      <c r="Z362" s="344"/>
      <c r="AA362" s="340">
        <f t="shared" si="105"/>
        <v>3.7004999999999999</v>
      </c>
      <c r="AB362" s="147">
        <f t="shared" si="96"/>
        <v>4.5165047770700637</v>
      </c>
      <c r="AC362" s="344"/>
      <c r="AD362" s="297">
        <f t="shared" si="109"/>
        <v>4.8550000000000004</v>
      </c>
      <c r="AE362" s="147">
        <f t="shared" si="97"/>
        <v>5.5614076433121005</v>
      </c>
      <c r="AG362" s="296">
        <v>40668</v>
      </c>
      <c r="AH362" s="297"/>
      <c r="AI362" s="297"/>
      <c r="AJ362" s="298"/>
      <c r="AK362" s="297">
        <f>'Debt M &amp; YTM'!F353</f>
        <v>8.56</v>
      </c>
      <c r="AL362" s="297">
        <f>'Debt M &amp; YTM'!G353</f>
        <v>4.74</v>
      </c>
      <c r="AM362" s="298"/>
      <c r="AN362" s="297">
        <f>'Debt M &amp; YTM'!I353</f>
        <v>14.17</v>
      </c>
      <c r="AO362" s="297">
        <f>'Debt M &amp; YTM'!J353</f>
        <v>5.45</v>
      </c>
      <c r="AP362" s="299"/>
      <c r="AQ362" s="297"/>
      <c r="AR362" s="297">
        <f>'Debt M &amp; YTM'!M353</f>
        <v>6.6440000000000001</v>
      </c>
      <c r="AS362" s="298"/>
      <c r="AT362" s="300"/>
      <c r="AU362" s="297">
        <f>'Debt M &amp; YTM'!N353</f>
        <v>7.9690000000000003</v>
      </c>
      <c r="AV362" s="298"/>
    </row>
    <row r="363" spans="1:48">
      <c r="A363" s="148">
        <v>42622</v>
      </c>
      <c r="B363" s="4">
        <f>'Bloom Yields live'!F360</f>
        <v>42622</v>
      </c>
      <c r="C363" s="147">
        <f>'Bloom Yields live'!G360</f>
        <v>8.9999999999999993E-3</v>
      </c>
      <c r="D363" s="147">
        <f t="shared" ref="D363:D426" si="110">AVERAGE(C207:C363)</f>
        <v>0.79966878980891765</v>
      </c>
      <c r="E363" s="106"/>
      <c r="F363" s="147">
        <f>'Bloom Yields live'!AR360</f>
        <v>0.62190000000000001</v>
      </c>
      <c r="G363" s="147">
        <f t="shared" ref="G363:G426" si="111">AVERAGE(F207:F363)</f>
        <v>1.5391974522292997</v>
      </c>
      <c r="H363" s="110"/>
      <c r="I363" s="340">
        <f t="shared" si="102"/>
        <v>0.87595000000000001</v>
      </c>
      <c r="J363" s="147">
        <f t="shared" ref="J363:J426" si="112">AVERAGE(I207:I363)</f>
        <v>1.8210636942675158</v>
      </c>
      <c r="K363" s="344"/>
      <c r="L363" s="297">
        <f t="shared" si="106"/>
        <v>1.1299999999999999</v>
      </c>
      <c r="M363" s="147">
        <f t="shared" ref="M363:M426" si="113">AVERAGE(L207:L363)</f>
        <v>2.1029299363057334</v>
      </c>
      <c r="N363" s="344"/>
      <c r="O363" s="340">
        <f t="shared" si="103"/>
        <v>1.395</v>
      </c>
      <c r="P363" s="340">
        <f t="shared" ref="P363:P426" si="114">AVERAGE(O207:O363)</f>
        <v>2.4918471337579606</v>
      </c>
      <c r="Q363" s="344"/>
      <c r="R363" s="147">
        <f t="shared" si="107"/>
        <v>1.66</v>
      </c>
      <c r="S363" s="147">
        <f t="shared" ref="S363:S426" si="115">AVERAGE(R207:R363)</f>
        <v>2.8807643312101909</v>
      </c>
      <c r="T363" s="344"/>
      <c r="U363" s="340">
        <f t="shared" si="104"/>
        <v>2.1120000000000001</v>
      </c>
      <c r="V363" s="340">
        <f t="shared" ref="V363:V426" si="116">AVERAGE(U207:U363)</f>
        <v>3.1705843949044583</v>
      </c>
      <c r="W363" s="344"/>
      <c r="X363" s="297">
        <f t="shared" si="108"/>
        <v>2.5640000000000001</v>
      </c>
      <c r="Y363" s="147">
        <f t="shared" ref="Y363:Y426" si="117">AVERAGE(X207:X363)</f>
        <v>3.4604044585987248</v>
      </c>
      <c r="Z363" s="344"/>
      <c r="AA363" s="340">
        <f t="shared" si="105"/>
        <v>3.77</v>
      </c>
      <c r="AB363" s="147">
        <f t="shared" ref="AB363:AB426" si="118">AVERAGE(AA207:AA363)</f>
        <v>4.5067627388535039</v>
      </c>
      <c r="AC363" s="344"/>
      <c r="AD363" s="297">
        <f t="shared" si="109"/>
        <v>4.976</v>
      </c>
      <c r="AE363" s="147">
        <f t="shared" ref="AE363:AE426" si="119">AVERAGE(AD207:AD363)</f>
        <v>5.5531210191082794</v>
      </c>
      <c r="AG363" s="296">
        <v>40669</v>
      </c>
      <c r="AH363" s="297"/>
      <c r="AI363" s="297"/>
      <c r="AJ363" s="298"/>
      <c r="AK363" s="297">
        <f>'Debt M &amp; YTM'!F354</f>
        <v>8.5500000000000007</v>
      </c>
      <c r="AL363" s="297">
        <f>'Debt M &amp; YTM'!G354</f>
        <v>4.71</v>
      </c>
      <c r="AM363" s="298"/>
      <c r="AN363" s="297">
        <f>'Debt M &amp; YTM'!I354</f>
        <v>14.17</v>
      </c>
      <c r="AO363" s="297">
        <f>'Debt M &amp; YTM'!J354</f>
        <v>5.43</v>
      </c>
      <c r="AP363" s="299"/>
      <c r="AQ363" s="297"/>
      <c r="AR363" s="297">
        <f>'Debt M &amp; YTM'!M354</f>
        <v>6.6269999999999998</v>
      </c>
      <c r="AS363" s="298"/>
      <c r="AT363" s="300"/>
      <c r="AU363" s="297">
        <f>'Debt M &amp; YTM'!N354</f>
        <v>7.9889999999999999</v>
      </c>
      <c r="AV363" s="298"/>
    </row>
    <row r="364" spans="1:48">
      <c r="A364" s="148">
        <v>42629</v>
      </c>
      <c r="B364" s="4">
        <f>'Bloom Yields live'!F361</f>
        <v>42629</v>
      </c>
      <c r="C364" s="147">
        <f>'Bloom Yields live'!G361</f>
        <v>6.0000000000000001E-3</v>
      </c>
      <c r="D364" s="147">
        <f t="shared" si="110"/>
        <v>0.78712738853503217</v>
      </c>
      <c r="E364" s="106"/>
      <c r="F364" s="147">
        <f>'Bloom Yields live'!AR361</f>
        <v>0.63109999999999999</v>
      </c>
      <c r="G364" s="147">
        <f t="shared" si="111"/>
        <v>1.5256261146496821</v>
      </c>
      <c r="H364" s="110"/>
      <c r="I364" s="340">
        <f t="shared" si="102"/>
        <v>0.90054999999999996</v>
      </c>
      <c r="J364" s="147">
        <f t="shared" si="112"/>
        <v>1.8071442675159237</v>
      </c>
      <c r="K364" s="344"/>
      <c r="L364" s="297">
        <f t="shared" si="106"/>
        <v>1.17</v>
      </c>
      <c r="M364" s="147">
        <f t="shared" si="113"/>
        <v>2.0886624203821667</v>
      </c>
      <c r="N364" s="344"/>
      <c r="O364" s="340">
        <f t="shared" si="103"/>
        <v>1.4350000000000001</v>
      </c>
      <c r="P364" s="340">
        <f t="shared" si="114"/>
        <v>2.4763057324840756</v>
      </c>
      <c r="Q364" s="344"/>
      <c r="R364" s="147">
        <f t="shared" si="107"/>
        <v>1.7</v>
      </c>
      <c r="S364" s="147">
        <f t="shared" si="115"/>
        <v>2.8639490445859872</v>
      </c>
      <c r="T364" s="344"/>
      <c r="U364" s="340">
        <f t="shared" si="104"/>
        <v>2.2250000000000001</v>
      </c>
      <c r="V364" s="340">
        <f t="shared" si="116"/>
        <v>3.157281847133758</v>
      </c>
      <c r="W364" s="344"/>
      <c r="X364" s="297">
        <f t="shared" si="108"/>
        <v>2.75</v>
      </c>
      <c r="Y364" s="147">
        <f t="shared" si="117"/>
        <v>3.4506146496815284</v>
      </c>
      <c r="Z364" s="344"/>
      <c r="AA364" s="340">
        <f t="shared" si="105"/>
        <v>4.08</v>
      </c>
      <c r="AB364" s="147">
        <f t="shared" si="118"/>
        <v>4.4994633757961795</v>
      </c>
      <c r="AC364" s="344"/>
      <c r="AD364" s="297">
        <f t="shared" si="109"/>
        <v>5.41</v>
      </c>
      <c r="AE364" s="147">
        <f t="shared" si="119"/>
        <v>5.5483121019108275</v>
      </c>
      <c r="AG364" s="296">
        <v>40672</v>
      </c>
      <c r="AH364" s="297"/>
      <c r="AI364" s="297"/>
      <c r="AJ364" s="298"/>
      <c r="AK364" s="297">
        <f>'Debt M &amp; YTM'!F355</f>
        <v>8.5500000000000007</v>
      </c>
      <c r="AL364" s="297">
        <f>'Debt M &amp; YTM'!G355</f>
        <v>4.63</v>
      </c>
      <c r="AM364" s="298"/>
      <c r="AN364" s="297">
        <f>'Debt M &amp; YTM'!I355</f>
        <v>14.16</v>
      </c>
      <c r="AO364" s="297">
        <f>'Debt M &amp; YTM'!J355</f>
        <v>5.35</v>
      </c>
      <c r="AP364" s="299"/>
      <c r="AQ364" s="297"/>
      <c r="AR364" s="297">
        <f>'Debt M &amp; YTM'!M355</f>
        <v>6.585</v>
      </c>
      <c r="AS364" s="298"/>
      <c r="AT364" s="300"/>
      <c r="AU364" s="297">
        <f>'Debt M &amp; YTM'!N355</f>
        <v>7.976</v>
      </c>
      <c r="AV364" s="298"/>
    </row>
    <row r="365" spans="1:48">
      <c r="A365" s="148">
        <v>42636</v>
      </c>
      <c r="B365" s="4">
        <f>'Bloom Yields live'!F362</f>
        <v>42636</v>
      </c>
      <c r="C365" s="147">
        <f>'Bloom Yields live'!G362</f>
        <v>-8.3000000000000004E-2</v>
      </c>
      <c r="D365" s="147">
        <f t="shared" si="110"/>
        <v>0.77422929936305762</v>
      </c>
      <c r="E365" s="106"/>
      <c r="F365" s="147">
        <f>'Bloom Yields live'!AR362</f>
        <v>0.56299999999999994</v>
      </c>
      <c r="G365" s="147">
        <f t="shared" si="111"/>
        <v>1.5117675159235673</v>
      </c>
      <c r="H365" s="110"/>
      <c r="I365" s="340">
        <f t="shared" si="102"/>
        <v>0.83650000000000002</v>
      </c>
      <c r="J365" s="147">
        <f t="shared" si="112"/>
        <v>1.7931449044585992</v>
      </c>
      <c r="K365" s="344"/>
      <c r="L365" s="297">
        <f t="shared" si="106"/>
        <v>1.1100000000000001</v>
      </c>
      <c r="M365" s="147">
        <f t="shared" si="113"/>
        <v>2.0745222929936316</v>
      </c>
      <c r="N365" s="344"/>
      <c r="O365" s="340">
        <f t="shared" si="103"/>
        <v>1.37</v>
      </c>
      <c r="P365" s="340">
        <f t="shared" si="114"/>
        <v>2.4607324840764324</v>
      </c>
      <c r="Q365" s="344"/>
      <c r="R365" s="147">
        <f t="shared" si="107"/>
        <v>1.63</v>
      </c>
      <c r="S365" s="147">
        <f t="shared" si="115"/>
        <v>2.846942675159235</v>
      </c>
      <c r="T365" s="344"/>
      <c r="U365" s="340">
        <f t="shared" si="104"/>
        <v>2.1399999999999997</v>
      </c>
      <c r="V365" s="340">
        <f t="shared" si="116"/>
        <v>3.1440684713375799</v>
      </c>
      <c r="W365" s="344"/>
      <c r="X365" s="297">
        <f t="shared" si="108"/>
        <v>2.65</v>
      </c>
      <c r="Y365" s="147">
        <f t="shared" si="117"/>
        <v>3.4411942675159231</v>
      </c>
      <c r="Z365" s="344"/>
      <c r="AA365" s="340">
        <f t="shared" si="105"/>
        <v>3.915</v>
      </c>
      <c r="AB365" s="147">
        <f t="shared" si="118"/>
        <v>4.4926257961783431</v>
      </c>
      <c r="AC365" s="344"/>
      <c r="AD365" s="297">
        <f t="shared" si="109"/>
        <v>5.18</v>
      </c>
      <c r="AE365" s="147">
        <f t="shared" si="119"/>
        <v>5.5440573248407627</v>
      </c>
      <c r="AG365" s="296">
        <v>40673</v>
      </c>
      <c r="AH365" s="297"/>
      <c r="AI365" s="297"/>
      <c r="AJ365" s="298"/>
      <c r="AK365" s="297">
        <f>'Debt M &amp; YTM'!F356</f>
        <v>8.5399999999999991</v>
      </c>
      <c r="AL365" s="297">
        <f>'Debt M &amp; YTM'!G356</f>
        <v>4.6500000000000004</v>
      </c>
      <c r="AM365" s="298"/>
      <c r="AN365" s="297">
        <f>'Debt M &amp; YTM'!I356</f>
        <v>14.16</v>
      </c>
      <c r="AO365" s="297">
        <f>'Debt M &amp; YTM'!J356</f>
        <v>5.37</v>
      </c>
      <c r="AP365" s="299"/>
      <c r="AQ365" s="297"/>
      <c r="AR365" s="297">
        <f>'Debt M &amp; YTM'!M356</f>
        <v>6.5960000000000001</v>
      </c>
      <c r="AS365" s="298"/>
      <c r="AT365" s="300"/>
      <c r="AU365" s="297">
        <f>'Debt M &amp; YTM'!N356</f>
        <v>7.9649999999999999</v>
      </c>
      <c r="AV365" s="298"/>
    </row>
    <row r="366" spans="1:48">
      <c r="A366" s="148">
        <v>42643</v>
      </c>
      <c r="B366" s="4">
        <f>'Bloom Yields live'!F363</f>
        <v>42643</v>
      </c>
      <c r="C366" s="147">
        <f>'Bloom Yields live'!G363</f>
        <v>-0.122</v>
      </c>
      <c r="D366" s="147">
        <f t="shared" si="110"/>
        <v>0.76213375796178395</v>
      </c>
      <c r="E366" s="106"/>
      <c r="F366" s="147">
        <f>'Bloom Yields live'!AR363</f>
        <v>0.53080000000000005</v>
      </c>
      <c r="G366" s="147">
        <f t="shared" si="111"/>
        <v>1.4985350318471338</v>
      </c>
      <c r="H366" s="110"/>
      <c r="I366" s="340">
        <f t="shared" si="102"/>
        <v>0.81040000000000001</v>
      </c>
      <c r="J366" s="147">
        <f t="shared" si="112"/>
        <v>1.7798089171974529</v>
      </c>
      <c r="K366" s="344"/>
      <c r="L366" s="297">
        <f t="shared" si="106"/>
        <v>1.0900000000000001</v>
      </c>
      <c r="M366" s="147">
        <f t="shared" si="113"/>
        <v>2.0610828025477712</v>
      </c>
      <c r="N366" s="344"/>
      <c r="O366" s="340">
        <f t="shared" si="103"/>
        <v>1.3450000000000002</v>
      </c>
      <c r="P366" s="340">
        <f t="shared" si="114"/>
        <v>2.4457961783439481</v>
      </c>
      <c r="Q366" s="344"/>
      <c r="R366" s="147">
        <f t="shared" si="107"/>
        <v>1.6</v>
      </c>
      <c r="S366" s="147">
        <f t="shared" si="115"/>
        <v>2.8305095541401273</v>
      </c>
      <c r="T366" s="344"/>
      <c r="U366" s="340">
        <f t="shared" si="104"/>
        <v>2.1799999999999997</v>
      </c>
      <c r="V366" s="340">
        <f t="shared" si="116"/>
        <v>3.1315398089171973</v>
      </c>
      <c r="W366" s="344"/>
      <c r="X366" s="297">
        <f t="shared" si="108"/>
        <v>2.76</v>
      </c>
      <c r="Y366" s="147">
        <f t="shared" si="117"/>
        <v>3.4325700636942673</v>
      </c>
      <c r="Z366" s="344"/>
      <c r="AA366" s="340">
        <f t="shared" si="105"/>
        <v>4.09</v>
      </c>
      <c r="AB366" s="147">
        <f t="shared" si="118"/>
        <v>4.4869697452229298</v>
      </c>
      <c r="AC366" s="344"/>
      <c r="AD366" s="297">
        <f t="shared" si="109"/>
        <v>5.42</v>
      </c>
      <c r="AE366" s="147">
        <f t="shared" si="119"/>
        <v>5.5413694267515892</v>
      </c>
      <c r="AG366" s="296">
        <v>40674</v>
      </c>
      <c r="AH366" s="297"/>
      <c r="AI366" s="297"/>
      <c r="AJ366" s="298"/>
      <c r="AK366" s="297">
        <f>'Debt M &amp; YTM'!F357</f>
        <v>8.5399999999999991</v>
      </c>
      <c r="AL366" s="297">
        <f>'Debt M &amp; YTM'!G357</f>
        <v>4.66</v>
      </c>
      <c r="AM366" s="298"/>
      <c r="AN366" s="297">
        <f>'Debt M &amp; YTM'!I357</f>
        <v>14.15</v>
      </c>
      <c r="AO366" s="297">
        <f>'Debt M &amp; YTM'!J357</f>
        <v>5.38</v>
      </c>
      <c r="AP366" s="299"/>
      <c r="AQ366" s="297"/>
      <c r="AR366" s="297">
        <f>'Debt M &amp; YTM'!M357</f>
        <v>6.5759999999999996</v>
      </c>
      <c r="AS366" s="298"/>
      <c r="AT366" s="300"/>
      <c r="AU366" s="297">
        <f>'Debt M &amp; YTM'!N357</f>
        <v>7.915</v>
      </c>
      <c r="AV366" s="298"/>
    </row>
    <row r="367" spans="1:48">
      <c r="A367" s="148">
        <v>42650</v>
      </c>
      <c r="B367" s="4">
        <f>'Bloom Yields live'!F364</f>
        <v>42650</v>
      </c>
      <c r="C367" s="147">
        <f>'Bloom Yields live'!G364</f>
        <v>1.7999999999999999E-2</v>
      </c>
      <c r="D367" s="147">
        <f t="shared" si="110"/>
        <v>0.75052866242038263</v>
      </c>
      <c r="E367" s="106"/>
      <c r="F367" s="147">
        <f>'Bloom Yields live'!AR364</f>
        <v>0.65880000000000005</v>
      </c>
      <c r="G367" s="147">
        <f t="shared" si="111"/>
        <v>1.485819108280255</v>
      </c>
      <c r="H367" s="110"/>
      <c r="I367" s="340">
        <f t="shared" si="102"/>
        <v>0.91439999999999999</v>
      </c>
      <c r="J367" s="147">
        <f t="shared" si="112"/>
        <v>1.7666993630573253</v>
      </c>
      <c r="K367" s="344"/>
      <c r="L367" s="297">
        <f t="shared" si="106"/>
        <v>1.17</v>
      </c>
      <c r="M367" s="147">
        <f t="shared" si="113"/>
        <v>2.047579617834395</v>
      </c>
      <c r="N367" s="344"/>
      <c r="O367" s="340">
        <f t="shared" si="103"/>
        <v>1.44</v>
      </c>
      <c r="P367" s="340">
        <f t="shared" si="114"/>
        <v>2.4310828025477695</v>
      </c>
      <c r="Q367" s="344"/>
      <c r="R367" s="147">
        <f t="shared" si="107"/>
        <v>1.71</v>
      </c>
      <c r="S367" s="147">
        <f t="shared" si="115"/>
        <v>2.8145859872611458</v>
      </c>
      <c r="T367" s="344"/>
      <c r="U367" s="340">
        <f t="shared" si="104"/>
        <v>2.2250000000000001</v>
      </c>
      <c r="V367" s="340">
        <f t="shared" si="116"/>
        <v>3.1190079617834394</v>
      </c>
      <c r="W367" s="344"/>
      <c r="X367" s="297">
        <f t="shared" si="108"/>
        <v>2.74</v>
      </c>
      <c r="Y367" s="147">
        <f t="shared" si="117"/>
        <v>3.4234299363057321</v>
      </c>
      <c r="Z367" s="344"/>
      <c r="AA367" s="340">
        <f t="shared" si="105"/>
        <v>4.0350000000000001</v>
      </c>
      <c r="AB367" s="147">
        <f t="shared" si="118"/>
        <v>4.4804952229299362</v>
      </c>
      <c r="AC367" s="344"/>
      <c r="AD367" s="297">
        <f t="shared" si="109"/>
        <v>5.33</v>
      </c>
      <c r="AE367" s="147">
        <f t="shared" si="119"/>
        <v>5.5375605095541385</v>
      </c>
      <c r="AG367" s="296">
        <v>40675</v>
      </c>
      <c r="AH367" s="297"/>
      <c r="AI367" s="297"/>
      <c r="AJ367" s="298"/>
      <c r="AK367" s="297">
        <f>'Debt M &amp; YTM'!F358</f>
        <v>8.5399999999999991</v>
      </c>
      <c r="AL367" s="297">
        <f>'Debt M &amp; YTM'!G358</f>
        <v>4.63</v>
      </c>
      <c r="AM367" s="298"/>
      <c r="AN367" s="297">
        <f>'Debt M &amp; YTM'!I358</f>
        <v>14.15</v>
      </c>
      <c r="AO367" s="297">
        <f>'Debt M &amp; YTM'!J358</f>
        <v>5.36</v>
      </c>
      <c r="AP367" s="299"/>
      <c r="AQ367" s="297"/>
      <c r="AR367" s="297">
        <f>'Debt M &amp; YTM'!M358</f>
        <v>6.577</v>
      </c>
      <c r="AS367" s="298"/>
      <c r="AT367" s="300"/>
      <c r="AU367" s="297">
        <f>'Debt M &amp; YTM'!N358</f>
        <v>7.9669999999999996</v>
      </c>
      <c r="AV367" s="298"/>
    </row>
    <row r="368" spans="1:48">
      <c r="A368" s="148">
        <v>42657</v>
      </c>
      <c r="B368" s="4">
        <f>'Bloom Yields live'!F365</f>
        <v>42657</v>
      </c>
      <c r="C368" s="147">
        <f>'Bloom Yields live'!G365</f>
        <v>5.6000000000000001E-2</v>
      </c>
      <c r="D368" s="147">
        <f t="shared" si="110"/>
        <v>0.73901910828025519</v>
      </c>
      <c r="E368" s="106"/>
      <c r="F368" s="147">
        <f>'Bloom Yields live'!AR365</f>
        <v>0.69430000000000003</v>
      </c>
      <c r="G368" s="147">
        <f t="shared" si="111"/>
        <v>1.4731382165605098</v>
      </c>
      <c r="H368" s="110"/>
      <c r="I368" s="340">
        <f t="shared" si="102"/>
        <v>0.94714999999999994</v>
      </c>
      <c r="J368" s="147">
        <f t="shared" si="112"/>
        <v>1.7537665605095543</v>
      </c>
      <c r="K368" s="344"/>
      <c r="L368" s="297">
        <f t="shared" si="106"/>
        <v>1.2</v>
      </c>
      <c r="M368" s="147">
        <f t="shared" si="113"/>
        <v>2.0343949044585989</v>
      </c>
      <c r="N368" s="344"/>
      <c r="O368" s="340">
        <f t="shared" si="103"/>
        <v>1.47</v>
      </c>
      <c r="P368" s="340">
        <f t="shared" si="114"/>
        <v>2.4166560509554129</v>
      </c>
      <c r="Q368" s="344"/>
      <c r="R368" s="147">
        <f t="shared" si="107"/>
        <v>1.74</v>
      </c>
      <c r="S368" s="147">
        <f t="shared" si="115"/>
        <v>2.7989171974522291</v>
      </c>
      <c r="T368" s="344"/>
      <c r="U368" s="340">
        <f t="shared" si="104"/>
        <v>2.23</v>
      </c>
      <c r="V368" s="340">
        <f t="shared" si="116"/>
        <v>3.1069124203821659</v>
      </c>
      <c r="W368" s="344"/>
      <c r="X368" s="297">
        <f t="shared" si="108"/>
        <v>2.72</v>
      </c>
      <c r="Y368" s="147">
        <f t="shared" si="117"/>
        <v>3.4149076433121008</v>
      </c>
      <c r="Z368" s="344"/>
      <c r="AA368" s="340">
        <f t="shared" si="105"/>
        <v>3.91</v>
      </c>
      <c r="AB368" s="147">
        <f t="shared" si="118"/>
        <v>4.4739283439490434</v>
      </c>
      <c r="AC368" s="344"/>
      <c r="AD368" s="297">
        <f t="shared" si="109"/>
        <v>5.0999999999999996</v>
      </c>
      <c r="AE368" s="147">
        <f t="shared" si="119"/>
        <v>5.5329490445859868</v>
      </c>
      <c r="AG368" s="296">
        <v>40676</v>
      </c>
      <c r="AH368" s="297"/>
      <c r="AI368" s="297"/>
      <c r="AJ368" s="298"/>
      <c r="AK368" s="297">
        <f>'Debt M &amp; YTM'!F359</f>
        <v>8.5399999999999991</v>
      </c>
      <c r="AL368" s="297">
        <f>'Debt M &amp; YTM'!G359</f>
        <v>4.62</v>
      </c>
      <c r="AM368" s="298"/>
      <c r="AN368" s="297">
        <f>'Debt M &amp; YTM'!I359</f>
        <v>14.15</v>
      </c>
      <c r="AO368" s="297">
        <f>'Debt M &amp; YTM'!J359</f>
        <v>5.34</v>
      </c>
      <c r="AP368" s="299"/>
      <c r="AQ368" s="297"/>
      <c r="AR368" s="297">
        <f>'Debt M &amp; YTM'!M359</f>
        <v>6.5460000000000003</v>
      </c>
      <c r="AS368" s="298"/>
      <c r="AT368" s="300"/>
      <c r="AU368" s="297">
        <f>'Debt M &amp; YTM'!N359</f>
        <v>7.9390000000000001</v>
      </c>
      <c r="AV368" s="298"/>
    </row>
    <row r="369" spans="1:48">
      <c r="A369" s="148">
        <v>42664</v>
      </c>
      <c r="B369" s="4">
        <f>'Bloom Yields live'!F366</f>
        <v>42664</v>
      </c>
      <c r="C369" s="147">
        <f>'Bloom Yields live'!G366</f>
        <v>5.0000000000000001E-3</v>
      </c>
      <c r="D369" s="147">
        <f t="shared" si="110"/>
        <v>0.72738853503184753</v>
      </c>
      <c r="E369" s="106"/>
      <c r="F369" s="147">
        <f>'Bloom Yields live'!AR366</f>
        <v>0.64170000000000005</v>
      </c>
      <c r="G369" s="147">
        <f t="shared" si="111"/>
        <v>1.4602210191082803</v>
      </c>
      <c r="H369" s="110"/>
      <c r="I369" s="340">
        <f t="shared" si="102"/>
        <v>0.89585000000000004</v>
      </c>
      <c r="J369" s="147">
        <f t="shared" si="112"/>
        <v>1.7408429936305736</v>
      </c>
      <c r="K369" s="344"/>
      <c r="L369" s="297">
        <f t="shared" si="106"/>
        <v>1.1499999999999999</v>
      </c>
      <c r="M369" s="147">
        <f t="shared" si="113"/>
        <v>2.0214649681528667</v>
      </c>
      <c r="N369" s="344"/>
      <c r="O369" s="340">
        <f t="shared" si="103"/>
        <v>1.42</v>
      </c>
      <c r="P369" s="340">
        <f t="shared" si="114"/>
        <v>2.4023885350318461</v>
      </c>
      <c r="Q369" s="344"/>
      <c r="R369" s="147">
        <f t="shared" si="107"/>
        <v>1.69</v>
      </c>
      <c r="S369" s="147">
        <f t="shared" si="115"/>
        <v>2.7833121019108278</v>
      </c>
      <c r="T369" s="344"/>
      <c r="U369" s="340">
        <f t="shared" si="104"/>
        <v>2.145</v>
      </c>
      <c r="V369" s="340">
        <f t="shared" si="116"/>
        <v>3.0949633757961781</v>
      </c>
      <c r="W369" s="344"/>
      <c r="X369" s="297">
        <f t="shared" si="108"/>
        <v>2.6</v>
      </c>
      <c r="Y369" s="147">
        <f t="shared" si="117"/>
        <v>3.4066146496815284</v>
      </c>
      <c r="Z369" s="344"/>
      <c r="AA369" s="340">
        <f t="shared" si="105"/>
        <v>3.6849999999999996</v>
      </c>
      <c r="AB369" s="147">
        <f t="shared" si="118"/>
        <v>4.4673678343949028</v>
      </c>
      <c r="AC369" s="344"/>
      <c r="AD369" s="297">
        <f t="shared" si="109"/>
        <v>4.7699999999999996</v>
      </c>
      <c r="AE369" s="147">
        <f t="shared" si="119"/>
        <v>5.528121019108279</v>
      </c>
      <c r="AG369" s="296">
        <v>40679</v>
      </c>
      <c r="AH369" s="297"/>
      <c r="AI369" s="297"/>
      <c r="AJ369" s="298"/>
      <c r="AK369" s="297">
        <f>'Debt M &amp; YTM'!F360</f>
        <v>8.5299999999999994</v>
      </c>
      <c r="AL369" s="297">
        <f>'Debt M &amp; YTM'!G360</f>
        <v>4.6500000000000004</v>
      </c>
      <c r="AM369" s="298"/>
      <c r="AN369" s="297">
        <f>'Debt M &amp; YTM'!I360</f>
        <v>14.14</v>
      </c>
      <c r="AO369" s="297">
        <f>'Debt M &amp; YTM'!J360</f>
        <v>5.37</v>
      </c>
      <c r="AP369" s="299"/>
      <c r="AQ369" s="297"/>
      <c r="AR369" s="297">
        <f>'Debt M &amp; YTM'!M360</f>
        <v>6.4870000000000001</v>
      </c>
      <c r="AS369" s="298"/>
      <c r="AT369" s="300"/>
      <c r="AU369" s="297">
        <f>'Debt M &amp; YTM'!N360</f>
        <v>7.91</v>
      </c>
      <c r="AV369" s="298"/>
    </row>
    <row r="370" spans="1:48">
      <c r="A370" s="148">
        <v>42671</v>
      </c>
      <c r="B370" s="4">
        <f>'Bloom Yields live'!F367</f>
        <v>42671</v>
      </c>
      <c r="C370" s="147">
        <f>'Bloom Yields live'!G367</f>
        <v>0.16600000000000001</v>
      </c>
      <c r="D370" s="147">
        <f t="shared" si="110"/>
        <v>0.7172675159235673</v>
      </c>
      <c r="E370" s="106"/>
      <c r="F370" s="147">
        <f>'Bloom Yields live'!AR367</f>
        <v>0.81679999999999997</v>
      </c>
      <c r="G370" s="147">
        <f t="shared" si="111"/>
        <v>1.4488305732484079</v>
      </c>
      <c r="H370" s="110"/>
      <c r="I370" s="340">
        <f t="shared" si="102"/>
        <v>1.0533999999999999</v>
      </c>
      <c r="J370" s="147">
        <f t="shared" si="112"/>
        <v>1.7293197452229299</v>
      </c>
      <c r="K370" s="344"/>
      <c r="L370" s="297">
        <f t="shared" si="106"/>
        <v>1.29</v>
      </c>
      <c r="M370" s="147">
        <f t="shared" si="113"/>
        <v>2.0098089171974527</v>
      </c>
      <c r="N370" s="344"/>
      <c r="O370" s="340">
        <f t="shared" si="103"/>
        <v>1.5750000000000002</v>
      </c>
      <c r="P370" s="340">
        <f t="shared" si="114"/>
        <v>2.3895222929936302</v>
      </c>
      <c r="Q370" s="344"/>
      <c r="R370" s="147">
        <f t="shared" si="107"/>
        <v>1.86</v>
      </c>
      <c r="S370" s="147">
        <f t="shared" si="115"/>
        <v>2.7692356687898085</v>
      </c>
      <c r="T370" s="344"/>
      <c r="U370" s="340">
        <f t="shared" si="104"/>
        <v>2.2549999999999999</v>
      </c>
      <c r="V370" s="340">
        <f t="shared" si="116"/>
        <v>3.0840238853503181</v>
      </c>
      <c r="W370" s="344"/>
      <c r="X370" s="297">
        <f t="shared" si="108"/>
        <v>2.65</v>
      </c>
      <c r="Y370" s="147">
        <f t="shared" si="117"/>
        <v>3.3988121019108277</v>
      </c>
      <c r="Z370" s="344"/>
      <c r="AA370" s="340">
        <f t="shared" si="105"/>
        <v>3.7850000000000001</v>
      </c>
      <c r="AB370" s="147">
        <f t="shared" si="118"/>
        <v>4.4615429936305722</v>
      </c>
      <c r="AC370" s="344"/>
      <c r="AD370" s="297">
        <f t="shared" si="109"/>
        <v>4.92</v>
      </c>
      <c r="AE370" s="147">
        <f t="shared" si="119"/>
        <v>5.5242738853503184</v>
      </c>
      <c r="AG370" s="296">
        <v>40680</v>
      </c>
      <c r="AH370" s="297"/>
      <c r="AI370" s="297"/>
      <c r="AJ370" s="298"/>
      <c r="AK370" s="297">
        <f>'Debt M &amp; YTM'!F361</f>
        <v>8.52</v>
      </c>
      <c r="AL370" s="297">
        <f>'Debt M &amp; YTM'!G361</f>
        <v>4.62</v>
      </c>
      <c r="AM370" s="298"/>
      <c r="AN370" s="297">
        <f>'Debt M &amp; YTM'!I361</f>
        <v>14.14</v>
      </c>
      <c r="AO370" s="297">
        <f>'Debt M &amp; YTM'!J361</f>
        <v>5.35</v>
      </c>
      <c r="AP370" s="299"/>
      <c r="AQ370" s="297"/>
      <c r="AR370" s="297">
        <f>'Debt M &amp; YTM'!M361</f>
        <v>6.4809999999999999</v>
      </c>
      <c r="AS370" s="298"/>
      <c r="AT370" s="300"/>
      <c r="AU370" s="297">
        <f>'Debt M &amp; YTM'!N361</f>
        <v>7.8710000000000004</v>
      </c>
      <c r="AV370" s="298"/>
    </row>
    <row r="371" spans="1:48">
      <c r="A371" s="148">
        <v>42678</v>
      </c>
      <c r="B371" s="4">
        <f>'Bloom Yields live'!F368</f>
        <v>42678</v>
      </c>
      <c r="C371" s="147">
        <f>'Bloom Yields live'!G368</f>
        <v>0.13300000000000001</v>
      </c>
      <c r="D371" s="147">
        <f t="shared" si="110"/>
        <v>0.70734394904458631</v>
      </c>
      <c r="E371" s="106"/>
      <c r="F371" s="147">
        <f>'Bloom Yields live'!AR368</f>
        <v>0.79430000000000001</v>
      </c>
      <c r="G371" s="147">
        <f t="shared" si="111"/>
        <v>1.4378624203821659</v>
      </c>
      <c r="H371" s="110"/>
      <c r="I371" s="340">
        <f t="shared" si="102"/>
        <v>1.0621499999999999</v>
      </c>
      <c r="J371" s="147">
        <f t="shared" si="112"/>
        <v>1.7184535031847137</v>
      </c>
      <c r="K371" s="344"/>
      <c r="L371" s="297">
        <f t="shared" si="106"/>
        <v>1.33</v>
      </c>
      <c r="M371" s="147">
        <f t="shared" si="113"/>
        <v>1.9990445859872612</v>
      </c>
      <c r="N371" s="344"/>
      <c r="O371" s="340">
        <f t="shared" si="103"/>
        <v>1.5550000000000002</v>
      </c>
      <c r="P371" s="340">
        <f t="shared" si="114"/>
        <v>2.377070063694267</v>
      </c>
      <c r="Q371" s="344"/>
      <c r="R371" s="147">
        <f t="shared" si="107"/>
        <v>1.78</v>
      </c>
      <c r="S371" s="147">
        <f t="shared" si="115"/>
        <v>2.7550955414012734</v>
      </c>
      <c r="T371" s="344"/>
      <c r="U371" s="340">
        <f t="shared" si="104"/>
        <v>2.2650000000000001</v>
      </c>
      <c r="V371" s="340">
        <f t="shared" si="116"/>
        <v>3.0735429936305727</v>
      </c>
      <c r="W371" s="344"/>
      <c r="X371" s="297">
        <f t="shared" si="108"/>
        <v>2.75</v>
      </c>
      <c r="Y371" s="147">
        <f t="shared" si="117"/>
        <v>3.3919904458598729</v>
      </c>
      <c r="Z371" s="344"/>
      <c r="AA371" s="340">
        <f t="shared" si="105"/>
        <v>4.0049999999999999</v>
      </c>
      <c r="AB371" s="147">
        <f t="shared" si="118"/>
        <v>4.4573423566878967</v>
      </c>
      <c r="AC371" s="344"/>
      <c r="AD371" s="297">
        <f t="shared" si="109"/>
        <v>5.26</v>
      </c>
      <c r="AE371" s="147">
        <f t="shared" si="119"/>
        <v>5.522694267515921</v>
      </c>
      <c r="AG371" s="296">
        <v>40681</v>
      </c>
      <c r="AH371" s="297"/>
      <c r="AI371" s="297"/>
      <c r="AJ371" s="298"/>
      <c r="AK371" s="297">
        <f>'Debt M &amp; YTM'!F362</f>
        <v>8.52</v>
      </c>
      <c r="AL371" s="297">
        <f>'Debt M &amp; YTM'!G362</f>
        <v>4.6399999999999997</v>
      </c>
      <c r="AM371" s="298"/>
      <c r="AN371" s="297">
        <f>'Debt M &amp; YTM'!I362</f>
        <v>14.13</v>
      </c>
      <c r="AO371" s="297">
        <f>'Debt M &amp; YTM'!J362</f>
        <v>5.37</v>
      </c>
      <c r="AP371" s="299"/>
      <c r="AQ371" s="297"/>
      <c r="AR371" s="297">
        <f>'Debt M &amp; YTM'!M362</f>
        <v>6.4820000000000002</v>
      </c>
      <c r="AS371" s="298"/>
      <c r="AT371" s="300"/>
      <c r="AU371" s="297">
        <f>'Debt M &amp; YTM'!N362</f>
        <v>7.8920000000000003</v>
      </c>
      <c r="AV371" s="298"/>
    </row>
    <row r="372" spans="1:48">
      <c r="A372" s="148">
        <v>42685</v>
      </c>
      <c r="B372" s="4">
        <f>'Bloom Yields live'!F369</f>
        <v>42685</v>
      </c>
      <c r="C372" s="147">
        <f>'Bloom Yields live'!G369</f>
        <v>0.307</v>
      </c>
      <c r="D372" s="147">
        <f t="shared" si="110"/>
        <v>0.69810828025477745</v>
      </c>
      <c r="E372" s="106"/>
      <c r="F372" s="147">
        <f>'Bloom Yields live'!AR369</f>
        <v>0.97570000000000001</v>
      </c>
      <c r="G372" s="147">
        <f t="shared" si="111"/>
        <v>1.4277242038216562</v>
      </c>
      <c r="H372" s="110"/>
      <c r="I372" s="340">
        <f t="shared" si="102"/>
        <v>1.25285</v>
      </c>
      <c r="J372" s="147">
        <f t="shared" si="112"/>
        <v>1.708479936305733</v>
      </c>
      <c r="K372" s="344"/>
      <c r="L372" s="297">
        <f t="shared" ref="L372:L393" si="120">VLOOKUP($A372,$AG$14:$AU$2324,L$2,FALSE)</f>
        <v>1.53</v>
      </c>
      <c r="M372" s="147">
        <f t="shared" si="113"/>
        <v>1.989235668789809</v>
      </c>
      <c r="N372" s="344"/>
      <c r="O372" s="340">
        <f t="shared" si="103"/>
        <v>1.77</v>
      </c>
      <c r="P372" s="340">
        <f t="shared" si="114"/>
        <v>2.3656687898089164</v>
      </c>
      <c r="Q372" s="344"/>
      <c r="R372" s="147">
        <f t="shared" ref="R372:R393" si="121">VLOOKUP($A372,$AG$14:$AU$2324,R$2,FALSE)</f>
        <v>2.0099999999999998</v>
      </c>
      <c r="S372" s="147">
        <f t="shared" si="115"/>
        <v>2.7421019108280249</v>
      </c>
      <c r="T372" s="344"/>
      <c r="U372" s="340">
        <f t="shared" si="104"/>
        <v>2.44</v>
      </c>
      <c r="V372" s="340">
        <f t="shared" si="116"/>
        <v>3.0642213375796179</v>
      </c>
      <c r="W372" s="344"/>
      <c r="X372" s="297">
        <f t="shared" ref="X372:X393" si="122">VLOOKUP($A372,$AG$14:$AU$2324,X$2,FALSE)</f>
        <v>2.87</v>
      </c>
      <c r="Y372" s="147">
        <f t="shared" si="117"/>
        <v>3.38634076433121</v>
      </c>
      <c r="Z372" s="344"/>
      <c r="AA372" s="340">
        <f t="shared" si="105"/>
        <v>4.1349999999999998</v>
      </c>
      <c r="AB372" s="147">
        <f t="shared" si="118"/>
        <v>4.453918789808915</v>
      </c>
      <c r="AC372" s="344"/>
      <c r="AD372" s="297">
        <f t="shared" ref="AD372:AD393" si="123">VLOOKUP($A372,$AG$14:$AU$2324,AD$2,FALSE)</f>
        <v>5.4</v>
      </c>
      <c r="AE372" s="147">
        <f t="shared" si="119"/>
        <v>5.5214968152866222</v>
      </c>
      <c r="AG372" s="296">
        <v>40682</v>
      </c>
      <c r="AH372" s="297"/>
      <c r="AI372" s="297"/>
      <c r="AJ372" s="298"/>
      <c r="AK372" s="297">
        <f>'Debt M &amp; YTM'!F363</f>
        <v>8.52</v>
      </c>
      <c r="AL372" s="297">
        <f>'Debt M &amp; YTM'!G363</f>
        <v>4.66</v>
      </c>
      <c r="AM372" s="298"/>
      <c r="AN372" s="297">
        <f>'Debt M &amp; YTM'!I363</f>
        <v>14.13</v>
      </c>
      <c r="AO372" s="297">
        <f>'Debt M &amp; YTM'!J363</f>
        <v>5.39</v>
      </c>
      <c r="AP372" s="299"/>
      <c r="AQ372" s="297"/>
      <c r="AR372" s="297">
        <f>'Debt M &amp; YTM'!M363</f>
        <v>6.4859999999999998</v>
      </c>
      <c r="AS372" s="298"/>
      <c r="AT372" s="300"/>
      <c r="AU372" s="297">
        <f>'Debt M &amp; YTM'!N363</f>
        <v>7.915</v>
      </c>
      <c r="AV372" s="298"/>
    </row>
    <row r="373" spans="1:48">
      <c r="A373" s="148">
        <v>42692</v>
      </c>
      <c r="B373" s="4">
        <f>'Bloom Yields live'!F370</f>
        <v>42692</v>
      </c>
      <c r="C373" s="147">
        <f>'Bloom Yields live'!G370</f>
        <v>0.27</v>
      </c>
      <c r="D373" s="147">
        <f t="shared" si="110"/>
        <v>0.68896815286624247</v>
      </c>
      <c r="E373" s="106"/>
      <c r="F373" s="147">
        <f>'Bloom Yields live'!AR370</f>
        <v>1.0881000000000001</v>
      </c>
      <c r="G373" s="147">
        <f t="shared" si="111"/>
        <v>1.418083439490446</v>
      </c>
      <c r="H373" s="110"/>
      <c r="I373" s="340">
        <f t="shared" si="102"/>
        <v>1.3890500000000001</v>
      </c>
      <c r="J373" s="147">
        <f t="shared" si="112"/>
        <v>1.6993601910828029</v>
      </c>
      <c r="K373" s="344"/>
      <c r="L373" s="297">
        <f t="shared" si="120"/>
        <v>1.69</v>
      </c>
      <c r="M373" s="147">
        <f t="shared" si="113"/>
        <v>1.9806369426751591</v>
      </c>
      <c r="N373" s="344"/>
      <c r="O373" s="340">
        <f t="shared" si="103"/>
        <v>1.925</v>
      </c>
      <c r="P373" s="340">
        <f t="shared" si="114"/>
        <v>2.3554458598726113</v>
      </c>
      <c r="Q373" s="344"/>
      <c r="R373" s="147">
        <f t="shared" si="121"/>
        <v>2.16</v>
      </c>
      <c r="S373" s="147">
        <f t="shared" si="115"/>
        <v>2.7302547770700629</v>
      </c>
      <c r="T373" s="344"/>
      <c r="U373" s="340">
        <f t="shared" si="104"/>
        <v>2.5949999999999998</v>
      </c>
      <c r="V373" s="340">
        <f t="shared" si="116"/>
        <v>3.0559697452229297</v>
      </c>
      <c r="W373" s="344"/>
      <c r="X373" s="297">
        <f t="shared" si="122"/>
        <v>3.03</v>
      </c>
      <c r="Y373" s="147">
        <f t="shared" si="117"/>
        <v>3.3816847133757961</v>
      </c>
      <c r="Z373" s="344"/>
      <c r="AA373" s="340">
        <f t="shared" si="105"/>
        <v>4.2699999999999996</v>
      </c>
      <c r="AB373" s="147">
        <f t="shared" si="118"/>
        <v>4.4513168789808901</v>
      </c>
      <c r="AC373" s="344"/>
      <c r="AD373" s="297">
        <f t="shared" si="123"/>
        <v>5.51</v>
      </c>
      <c r="AE373" s="147">
        <f t="shared" si="119"/>
        <v>5.5209490445859863</v>
      </c>
      <c r="AG373" s="296">
        <v>40683</v>
      </c>
      <c r="AH373" s="297"/>
      <c r="AI373" s="297"/>
      <c r="AJ373" s="298"/>
      <c r="AK373" s="297">
        <f>'Debt M &amp; YTM'!F364</f>
        <v>8.52</v>
      </c>
      <c r="AL373" s="297">
        <f>'Debt M &amp; YTM'!G364</f>
        <v>4.6100000000000003</v>
      </c>
      <c r="AM373" s="298"/>
      <c r="AN373" s="297">
        <f>'Debt M &amp; YTM'!I364</f>
        <v>14.13</v>
      </c>
      <c r="AO373" s="297">
        <f>'Debt M &amp; YTM'!J364</f>
        <v>5.34</v>
      </c>
      <c r="AP373" s="299"/>
      <c r="AQ373" s="297"/>
      <c r="AR373" s="297">
        <f>'Debt M &amp; YTM'!M364</f>
        <v>6.4630000000000001</v>
      </c>
      <c r="AS373" s="298"/>
      <c r="AT373" s="300"/>
      <c r="AU373" s="297">
        <f>'Debt M &amp; YTM'!N364</f>
        <v>7.9189999999999996</v>
      </c>
      <c r="AV373" s="298"/>
    </row>
    <row r="374" spans="1:48">
      <c r="A374" s="148">
        <v>42699</v>
      </c>
      <c r="B374" s="4">
        <f>'Bloom Yields live'!F371</f>
        <v>42699</v>
      </c>
      <c r="C374" s="147">
        <f>'Bloom Yields live'!G371</f>
        <v>0.23799999999999999</v>
      </c>
      <c r="D374" s="147">
        <f t="shared" si="110"/>
        <v>0.67936305732484115</v>
      </c>
      <c r="E374" s="106"/>
      <c r="F374" s="147">
        <f>'Bloom Yields live'!AR371</f>
        <v>1.0414000000000001</v>
      </c>
      <c r="G374" s="147">
        <f t="shared" si="111"/>
        <v>1.4078101910828029</v>
      </c>
      <c r="H374" s="110"/>
      <c r="I374" s="340">
        <f t="shared" si="102"/>
        <v>1.3407</v>
      </c>
      <c r="J374" s="147">
        <f t="shared" si="112"/>
        <v>1.6896057324840765</v>
      </c>
      <c r="K374" s="344"/>
      <c r="L374" s="297">
        <f t="shared" si="120"/>
        <v>1.64</v>
      </c>
      <c r="M374" s="147">
        <f t="shared" si="113"/>
        <v>1.9714012738853504</v>
      </c>
      <c r="N374" s="344"/>
      <c r="O374" s="340">
        <f t="shared" si="103"/>
        <v>1.8849999999999998</v>
      </c>
      <c r="P374" s="340">
        <f t="shared" si="114"/>
        <v>2.3446496815286619</v>
      </c>
      <c r="Q374" s="344"/>
      <c r="R374" s="147">
        <f t="shared" si="121"/>
        <v>2.13</v>
      </c>
      <c r="S374" s="147">
        <f t="shared" si="115"/>
        <v>2.7178980891719737</v>
      </c>
      <c r="T374" s="344"/>
      <c r="U374" s="340">
        <f t="shared" si="104"/>
        <v>2.5549999999999997</v>
      </c>
      <c r="V374" s="340">
        <f t="shared" si="116"/>
        <v>3.047402866242038</v>
      </c>
      <c r="W374" s="344"/>
      <c r="X374" s="297">
        <f t="shared" si="122"/>
        <v>2.98</v>
      </c>
      <c r="Y374" s="147">
        <f t="shared" si="117"/>
        <v>3.3769076433121019</v>
      </c>
      <c r="Z374" s="344"/>
      <c r="AA374" s="340">
        <f t="shared" si="105"/>
        <v>4.18</v>
      </c>
      <c r="AB374" s="147">
        <f t="shared" si="118"/>
        <v>4.448488853503183</v>
      </c>
      <c r="AC374" s="344"/>
      <c r="AD374" s="297">
        <f t="shared" si="123"/>
        <v>5.38</v>
      </c>
      <c r="AE374" s="147">
        <f t="shared" si="119"/>
        <v>5.5200700636942654</v>
      </c>
      <c r="AG374" s="296">
        <v>40686</v>
      </c>
      <c r="AH374" s="297"/>
      <c r="AI374" s="297"/>
      <c r="AJ374" s="298"/>
      <c r="AK374" s="297">
        <f>'Debt M &amp; YTM'!F365</f>
        <v>8.51</v>
      </c>
      <c r="AL374" s="297">
        <f>'Debt M &amp; YTM'!G365</f>
        <v>4.59</v>
      </c>
      <c r="AM374" s="298"/>
      <c r="AN374" s="297">
        <f>'Debt M &amp; YTM'!I365</f>
        <v>14.12</v>
      </c>
      <c r="AO374" s="297">
        <f>'Debt M &amp; YTM'!J365</f>
        <v>5.34</v>
      </c>
      <c r="AP374" s="299"/>
      <c r="AQ374" s="297"/>
      <c r="AR374" s="297">
        <f>'Debt M &amp; YTM'!M365</f>
        <v>6.5110000000000001</v>
      </c>
      <c r="AS374" s="298"/>
      <c r="AT374" s="300"/>
      <c r="AU374" s="297">
        <f>'Debt M &amp; YTM'!N365</f>
        <v>7.9870000000000001</v>
      </c>
      <c r="AV374" s="298"/>
    </row>
    <row r="375" spans="1:48">
      <c r="A375" s="148">
        <v>42706</v>
      </c>
      <c r="B375" s="4">
        <f>'Bloom Yields live'!F372</f>
        <v>42706</v>
      </c>
      <c r="C375" s="147">
        <f>'Bloom Yields live'!G372</f>
        <v>0.27900000000000003</v>
      </c>
      <c r="D375" s="147">
        <f t="shared" si="110"/>
        <v>0.67036305732484114</v>
      </c>
      <c r="E375" s="106"/>
      <c r="F375" s="147">
        <f>'Bloom Yields live'!AR372</f>
        <v>1.1174999999999999</v>
      </c>
      <c r="G375" s="147">
        <f t="shared" si="111"/>
        <v>1.3984248407643316</v>
      </c>
      <c r="H375" s="110"/>
      <c r="I375" s="340">
        <f t="shared" si="102"/>
        <v>1.3787499999999999</v>
      </c>
      <c r="J375" s="147">
        <f t="shared" si="112"/>
        <v>1.6805499999999998</v>
      </c>
      <c r="K375" s="344"/>
      <c r="L375" s="297">
        <f t="shared" si="120"/>
        <v>1.64</v>
      </c>
      <c r="M375" s="147">
        <f t="shared" si="113"/>
        <v>1.9626751592356686</v>
      </c>
      <c r="N375" s="344"/>
      <c r="O375" s="340">
        <f t="shared" si="103"/>
        <v>1.855</v>
      </c>
      <c r="P375" s="340">
        <f t="shared" si="114"/>
        <v>2.3341401273885345</v>
      </c>
      <c r="Q375" s="344"/>
      <c r="R375" s="147">
        <f t="shared" si="121"/>
        <v>2.0699999999999998</v>
      </c>
      <c r="S375" s="147">
        <f t="shared" si="115"/>
        <v>2.7056050955413999</v>
      </c>
      <c r="T375" s="344"/>
      <c r="U375" s="340">
        <f t="shared" si="104"/>
        <v>2.5750000000000002</v>
      </c>
      <c r="V375" s="340">
        <f t="shared" si="116"/>
        <v>3.0393996815286624</v>
      </c>
      <c r="W375" s="344"/>
      <c r="X375" s="297">
        <f t="shared" si="122"/>
        <v>3.08</v>
      </c>
      <c r="Y375" s="147">
        <f t="shared" si="117"/>
        <v>3.3731942675159234</v>
      </c>
      <c r="Z375" s="344"/>
      <c r="AA375" s="340">
        <f t="shared" si="105"/>
        <v>4.1950000000000003</v>
      </c>
      <c r="AB375" s="147">
        <f t="shared" si="118"/>
        <v>4.4463582802547759</v>
      </c>
      <c r="AC375" s="344"/>
      <c r="AD375" s="297">
        <f t="shared" si="123"/>
        <v>5.31</v>
      </c>
      <c r="AE375" s="147">
        <f t="shared" si="119"/>
        <v>5.5195222929936278</v>
      </c>
      <c r="AG375" s="296">
        <v>40687</v>
      </c>
      <c r="AH375" s="297"/>
      <c r="AI375" s="297"/>
      <c r="AJ375" s="298"/>
      <c r="AK375" s="297">
        <f>'Debt M &amp; YTM'!F366</f>
        <v>8.51</v>
      </c>
      <c r="AL375" s="297">
        <f>'Debt M &amp; YTM'!G366</f>
        <v>4.6399999999999997</v>
      </c>
      <c r="AM375" s="298"/>
      <c r="AN375" s="297">
        <f>'Debt M &amp; YTM'!I366</f>
        <v>14.12</v>
      </c>
      <c r="AO375" s="297">
        <f>'Debt M &amp; YTM'!J366</f>
        <v>5.39</v>
      </c>
      <c r="AP375" s="299"/>
      <c r="AQ375" s="297"/>
      <c r="AR375" s="297">
        <f>'Debt M &amp; YTM'!M366</f>
        <v>6.5389999999999997</v>
      </c>
      <c r="AS375" s="298"/>
      <c r="AT375" s="300"/>
      <c r="AU375" s="297">
        <f>'Debt M &amp; YTM'!N366</f>
        <v>8.0229999999999997</v>
      </c>
      <c r="AV375" s="298"/>
    </row>
    <row r="376" spans="1:48">
      <c r="A376" s="148">
        <v>42713</v>
      </c>
      <c r="B376" s="4">
        <f>'Bloom Yields live'!F373</f>
        <v>42713</v>
      </c>
      <c r="C376" s="147">
        <f>'Bloom Yields live'!G373</f>
        <v>0.36199999999999999</v>
      </c>
      <c r="D376" s="147">
        <f t="shared" si="110"/>
        <v>0.66094267515923588</v>
      </c>
      <c r="E376" s="106"/>
      <c r="F376" s="147">
        <f>'Bloom Yields live'!AR373</f>
        <v>1.1503000000000001</v>
      </c>
      <c r="G376" s="147">
        <f t="shared" si="111"/>
        <v>1.3883464968152868</v>
      </c>
      <c r="H376" s="110"/>
      <c r="I376" s="340">
        <f t="shared" si="102"/>
        <v>1.39015</v>
      </c>
      <c r="J376" s="147">
        <f t="shared" si="112"/>
        <v>1.6708292993630574</v>
      </c>
      <c r="K376" s="344"/>
      <c r="L376" s="297">
        <f t="shared" si="120"/>
        <v>1.63</v>
      </c>
      <c r="M376" s="147">
        <f t="shared" si="113"/>
        <v>1.9533121019108277</v>
      </c>
      <c r="N376" s="344"/>
      <c r="O376" s="340">
        <f t="shared" si="103"/>
        <v>1.8699999999999999</v>
      </c>
      <c r="P376" s="340">
        <f t="shared" si="114"/>
        <v>2.3239808917197444</v>
      </c>
      <c r="Q376" s="344"/>
      <c r="R376" s="147">
        <f t="shared" si="121"/>
        <v>2.11</v>
      </c>
      <c r="S376" s="147">
        <f t="shared" si="115"/>
        <v>2.6946496815286611</v>
      </c>
      <c r="T376" s="344"/>
      <c r="U376" s="340">
        <f t="shared" si="104"/>
        <v>2.5099999999999998</v>
      </c>
      <c r="V376" s="340">
        <f t="shared" si="116"/>
        <v>3.0310270700636939</v>
      </c>
      <c r="W376" s="344"/>
      <c r="X376" s="297">
        <f t="shared" si="122"/>
        <v>2.91</v>
      </c>
      <c r="Y376" s="147">
        <f t="shared" si="117"/>
        <v>3.3674044585987262</v>
      </c>
      <c r="Z376" s="344"/>
      <c r="AA376" s="340">
        <f t="shared" si="105"/>
        <v>3.91</v>
      </c>
      <c r="AB376" s="147">
        <f t="shared" si="118"/>
        <v>4.4413423566878967</v>
      </c>
      <c r="AC376" s="344"/>
      <c r="AD376" s="297">
        <f t="shared" si="123"/>
        <v>4.91</v>
      </c>
      <c r="AE376" s="147">
        <f t="shared" si="119"/>
        <v>5.5152802547770667</v>
      </c>
      <c r="AG376" s="296">
        <v>40688</v>
      </c>
      <c r="AH376" s="297"/>
      <c r="AI376" s="297"/>
      <c r="AJ376" s="298"/>
      <c r="AK376" s="297">
        <f>'Debt M &amp; YTM'!F367</f>
        <v>8.5</v>
      </c>
      <c r="AL376" s="297">
        <f>'Debt M &amp; YTM'!G367</f>
        <v>4.62</v>
      </c>
      <c r="AM376" s="298"/>
      <c r="AN376" s="297">
        <f>'Debt M &amp; YTM'!I367</f>
        <v>14.12</v>
      </c>
      <c r="AO376" s="297">
        <f>'Debt M &amp; YTM'!J367</f>
        <v>5.38</v>
      </c>
      <c r="AP376" s="299"/>
      <c r="AQ376" s="297"/>
      <c r="AR376" s="297">
        <f>'Debt M &amp; YTM'!M367</f>
        <v>6.54</v>
      </c>
      <c r="AS376" s="298"/>
      <c r="AT376" s="300"/>
      <c r="AU376" s="297">
        <f>'Debt M &amp; YTM'!N367</f>
        <v>8.0340000000000007</v>
      </c>
      <c r="AV376" s="298"/>
    </row>
    <row r="377" spans="1:48">
      <c r="A377" s="148">
        <v>42720</v>
      </c>
      <c r="B377" s="4">
        <f>'Bloom Yields live'!F374</f>
        <v>42720</v>
      </c>
      <c r="C377" s="147">
        <f>'Bloom Yields live'!G374</f>
        <v>0.312</v>
      </c>
      <c r="D377" s="147">
        <f t="shared" si="110"/>
        <v>0.65129299363057336</v>
      </c>
      <c r="E377" s="106"/>
      <c r="F377" s="147">
        <f>'Bloom Yields live'!AR374</f>
        <v>1.1442000000000001</v>
      </c>
      <c r="G377" s="147">
        <f t="shared" si="111"/>
        <v>1.3784382165605096</v>
      </c>
      <c r="H377" s="110"/>
      <c r="I377" s="340">
        <f t="shared" si="102"/>
        <v>1.3771</v>
      </c>
      <c r="J377" s="147">
        <f t="shared" si="112"/>
        <v>1.6611617834394903</v>
      </c>
      <c r="K377" s="344"/>
      <c r="L377" s="297">
        <f t="shared" si="120"/>
        <v>1.61</v>
      </c>
      <c r="M377" s="147">
        <f t="shared" si="113"/>
        <v>1.943885350318471</v>
      </c>
      <c r="N377" s="344"/>
      <c r="O377" s="340">
        <f t="shared" si="103"/>
        <v>1.8450000000000002</v>
      </c>
      <c r="P377" s="340">
        <f t="shared" si="114"/>
        <v>2.313757961783439</v>
      </c>
      <c r="Q377" s="344"/>
      <c r="R377" s="147">
        <f t="shared" si="121"/>
        <v>2.08</v>
      </c>
      <c r="S377" s="147">
        <f t="shared" si="115"/>
        <v>2.6836305732484065</v>
      </c>
      <c r="T377" s="344"/>
      <c r="U377" s="340">
        <f t="shared" si="104"/>
        <v>2.4450000000000003</v>
      </c>
      <c r="V377" s="340">
        <f t="shared" si="116"/>
        <v>3.0224219745222927</v>
      </c>
      <c r="W377" s="344"/>
      <c r="X377" s="297">
        <f t="shared" si="122"/>
        <v>2.81</v>
      </c>
      <c r="Y377" s="147">
        <f t="shared" si="117"/>
        <v>3.361213375796178</v>
      </c>
      <c r="Z377" s="344"/>
      <c r="AA377" s="340">
        <f t="shared" si="105"/>
        <v>3.7350000000000003</v>
      </c>
      <c r="AB377" s="147">
        <f t="shared" si="118"/>
        <v>4.4354474522292984</v>
      </c>
      <c r="AC377" s="344"/>
      <c r="AD377" s="297">
        <f t="shared" si="123"/>
        <v>4.66</v>
      </c>
      <c r="AE377" s="147">
        <f t="shared" si="119"/>
        <v>5.5096815286624192</v>
      </c>
      <c r="AG377" s="296">
        <v>40689</v>
      </c>
      <c r="AH377" s="297"/>
      <c r="AI377" s="297"/>
      <c r="AJ377" s="298"/>
      <c r="AK377" s="297">
        <f>'Debt M &amp; YTM'!F368</f>
        <v>8.5</v>
      </c>
      <c r="AL377" s="297">
        <f>'Debt M &amp; YTM'!G368</f>
        <v>4.58</v>
      </c>
      <c r="AM377" s="298"/>
      <c r="AN377" s="297">
        <f>'Debt M &amp; YTM'!I368</f>
        <v>14.11</v>
      </c>
      <c r="AO377" s="297">
        <f>'Debt M &amp; YTM'!J368</f>
        <v>5.34</v>
      </c>
      <c r="AP377" s="299"/>
      <c r="AQ377" s="297"/>
      <c r="AR377" s="297">
        <f>'Debt M &amp; YTM'!M368</f>
        <v>6.5369999999999999</v>
      </c>
      <c r="AS377" s="298"/>
      <c r="AT377" s="300"/>
      <c r="AU377" s="297">
        <f>'Debt M &amp; YTM'!N368</f>
        <v>8.0459999999999994</v>
      </c>
      <c r="AV377" s="298"/>
    </row>
    <row r="378" spans="1:48">
      <c r="A378" s="148">
        <v>42727</v>
      </c>
      <c r="B378" s="4">
        <f>'Bloom Yields live'!F375</f>
        <v>42727</v>
      </c>
      <c r="C378" s="147">
        <f>'Bloom Yields live'!G375</f>
        <v>0.218</v>
      </c>
      <c r="D378" s="147">
        <f t="shared" si="110"/>
        <v>0.64077707006369433</v>
      </c>
      <c r="E378" s="106"/>
      <c r="F378" s="147">
        <f>'Bloom Yields live'!AR375</f>
        <v>1.0612999999999999</v>
      </c>
      <c r="G378" s="147">
        <f t="shared" si="111"/>
        <v>1.3678210191082802</v>
      </c>
      <c r="H378" s="110"/>
      <c r="I378" s="340">
        <f t="shared" si="102"/>
        <v>1.30565</v>
      </c>
      <c r="J378" s="147">
        <f t="shared" si="112"/>
        <v>1.6509805732484073</v>
      </c>
      <c r="K378" s="344"/>
      <c r="L378" s="297">
        <f t="shared" si="120"/>
        <v>1.55</v>
      </c>
      <c r="M378" s="147">
        <f t="shared" si="113"/>
        <v>1.9341401273885344</v>
      </c>
      <c r="N378" s="344"/>
      <c r="O378" s="340">
        <f t="shared" si="103"/>
        <v>1.7749999999999999</v>
      </c>
      <c r="P378" s="340">
        <f t="shared" si="114"/>
        <v>2.3031210191082798</v>
      </c>
      <c r="Q378" s="344"/>
      <c r="R378" s="147">
        <f t="shared" si="121"/>
        <v>2</v>
      </c>
      <c r="S378" s="147">
        <f t="shared" si="115"/>
        <v>2.6721019108280242</v>
      </c>
      <c r="T378" s="344"/>
      <c r="U378" s="340">
        <f t="shared" si="104"/>
        <v>2.38</v>
      </c>
      <c r="V378" s="340">
        <f t="shared" si="116"/>
        <v>3.0136449044585985</v>
      </c>
      <c r="W378" s="344"/>
      <c r="X378" s="297">
        <f t="shared" si="122"/>
        <v>2.76</v>
      </c>
      <c r="Y378" s="147">
        <f t="shared" si="117"/>
        <v>3.3551878980891718</v>
      </c>
      <c r="Z378" s="344"/>
      <c r="AA378" s="340">
        <f t="shared" si="105"/>
        <v>3.625</v>
      </c>
      <c r="AB378" s="147">
        <f t="shared" si="118"/>
        <v>4.4296576433121002</v>
      </c>
      <c r="AC378" s="344"/>
      <c r="AD378" s="297">
        <f t="shared" si="123"/>
        <v>4.49</v>
      </c>
      <c r="AE378" s="147">
        <f t="shared" si="119"/>
        <v>5.5041273885350295</v>
      </c>
      <c r="AG378" s="296">
        <v>40690</v>
      </c>
      <c r="AH378" s="297"/>
      <c r="AI378" s="297"/>
      <c r="AJ378" s="298"/>
      <c r="AK378" s="297">
        <f>'Debt M &amp; YTM'!F369</f>
        <v>8.5</v>
      </c>
      <c r="AL378" s="297">
        <f>'Debt M &amp; YTM'!G369</f>
        <v>4.58</v>
      </c>
      <c r="AM378" s="298"/>
      <c r="AN378" s="297">
        <f>'Debt M &amp; YTM'!I369</f>
        <v>14.11</v>
      </c>
      <c r="AO378" s="297">
        <f>'Debt M &amp; YTM'!J369</f>
        <v>5.36</v>
      </c>
      <c r="AP378" s="299"/>
      <c r="AQ378" s="297"/>
      <c r="AR378" s="297">
        <f>'Debt M &amp; YTM'!M369</f>
        <v>6.5359999999999996</v>
      </c>
      <c r="AS378" s="298"/>
      <c r="AT378" s="300"/>
      <c r="AU378" s="297">
        <f>'Debt M &amp; YTM'!N369</f>
        <v>8.0489999999999995</v>
      </c>
      <c r="AV378" s="298"/>
    </row>
    <row r="379" spans="1:48">
      <c r="A379" s="148">
        <v>42734</v>
      </c>
      <c r="B379" s="4">
        <f>'Bloom Yields live'!F376</f>
        <v>42734</v>
      </c>
      <c r="C379" s="147">
        <f>'Bloom Yields live'!G376</f>
        <v>0.20399999999999999</v>
      </c>
      <c r="D379" s="147">
        <f t="shared" si="110"/>
        <v>0.62963057324840765</v>
      </c>
      <c r="E379" s="106"/>
      <c r="F379" s="147">
        <f>'Bloom Yields live'!AR376</f>
        <v>1.0377000000000001</v>
      </c>
      <c r="G379" s="147">
        <f t="shared" si="111"/>
        <v>1.3567929936305734</v>
      </c>
      <c r="H379" s="110"/>
      <c r="I379" s="340">
        <f t="shared" si="102"/>
        <v>1.2638500000000001</v>
      </c>
      <c r="J379" s="147">
        <f t="shared" si="112"/>
        <v>1.6401799363057323</v>
      </c>
      <c r="K379" s="344"/>
      <c r="L379" s="297">
        <f t="shared" si="120"/>
        <v>1.49</v>
      </c>
      <c r="M379" s="147">
        <f t="shared" si="113"/>
        <v>1.9235668789808911</v>
      </c>
      <c r="N379" s="344"/>
      <c r="O379" s="340">
        <f t="shared" si="103"/>
        <v>1.72</v>
      </c>
      <c r="P379" s="340">
        <f t="shared" si="114"/>
        <v>2.2916878980891715</v>
      </c>
      <c r="Q379" s="344"/>
      <c r="R379" s="147">
        <f t="shared" si="121"/>
        <v>1.95</v>
      </c>
      <c r="S379" s="147">
        <f t="shared" si="115"/>
        <v>2.6598089171974508</v>
      </c>
      <c r="T379" s="344"/>
      <c r="U379" s="340">
        <f t="shared" si="104"/>
        <v>2.34</v>
      </c>
      <c r="V379" s="340">
        <f t="shared" si="116"/>
        <v>3.0044506369426749</v>
      </c>
      <c r="W379" s="344"/>
      <c r="X379" s="297">
        <f t="shared" si="122"/>
        <v>2.73</v>
      </c>
      <c r="Y379" s="147">
        <f t="shared" si="117"/>
        <v>3.3490923566878972</v>
      </c>
      <c r="Z379" s="344"/>
      <c r="AA379" s="340">
        <f t="shared" si="105"/>
        <v>3.585</v>
      </c>
      <c r="AB379" s="147">
        <f t="shared" si="118"/>
        <v>4.4240429936305725</v>
      </c>
      <c r="AC379" s="344"/>
      <c r="AD379" s="297">
        <f t="shared" si="123"/>
        <v>4.4400000000000004</v>
      </c>
      <c r="AE379" s="147">
        <f t="shared" si="119"/>
        <v>5.4989936305732474</v>
      </c>
      <c r="AG379" s="296">
        <v>40693</v>
      </c>
      <c r="AH379" s="297"/>
      <c r="AI379" s="297"/>
      <c r="AJ379" s="298"/>
      <c r="AK379" s="297">
        <f>'Debt M &amp; YTM'!F370</f>
        <v>8.49</v>
      </c>
      <c r="AL379" s="297">
        <f>'Debt M &amp; YTM'!G370</f>
        <v>4.58</v>
      </c>
      <c r="AM379" s="298"/>
      <c r="AN379" s="297">
        <f>'Debt M &amp; YTM'!I370</f>
        <v>14.1</v>
      </c>
      <c r="AO379" s="297">
        <f>'Debt M &amp; YTM'!J370</f>
        <v>5.35</v>
      </c>
      <c r="AP379" s="299"/>
      <c r="AQ379" s="297"/>
      <c r="AR379" s="297">
        <f>'Debt M &amp; YTM'!M370</f>
        <v>6.5309999999999997</v>
      </c>
      <c r="AS379" s="298"/>
      <c r="AT379" s="300"/>
      <c r="AU379" s="297">
        <f>'Debt M &amp; YTM'!N370</f>
        <v>8.048</v>
      </c>
      <c r="AV379" s="298"/>
    </row>
    <row r="380" spans="1:48">
      <c r="A380" s="148">
        <v>42741</v>
      </c>
      <c r="B380" s="4">
        <f>'Bloom Yields live'!F377</f>
        <v>42741</v>
      </c>
      <c r="C380" s="147">
        <f>'Bloom Yields live'!G377</f>
        <v>0.29599999999999999</v>
      </c>
      <c r="D380" s="147">
        <f t="shared" si="110"/>
        <v>0.61914649681528666</v>
      </c>
      <c r="E380" s="106"/>
      <c r="F380" s="147">
        <f>'Bloom Yields live'!AR377</f>
        <v>1.1366000000000001</v>
      </c>
      <c r="G380" s="147">
        <f t="shared" si="111"/>
        <v>1.3464936305732484</v>
      </c>
      <c r="H380" s="110"/>
      <c r="I380" s="340">
        <f t="shared" si="102"/>
        <v>1.3483000000000001</v>
      </c>
      <c r="J380" s="147">
        <f t="shared" si="112"/>
        <v>1.6300939490445858</v>
      </c>
      <c r="K380" s="344"/>
      <c r="L380" s="297">
        <f t="shared" si="120"/>
        <v>1.56</v>
      </c>
      <c r="M380" s="147">
        <f t="shared" si="113"/>
        <v>1.9136942675159232</v>
      </c>
      <c r="N380" s="344"/>
      <c r="O380" s="340">
        <f t="shared" si="103"/>
        <v>1.79</v>
      </c>
      <c r="P380" s="340">
        <f t="shared" si="114"/>
        <v>2.2809235668789802</v>
      </c>
      <c r="Q380" s="344"/>
      <c r="R380" s="147">
        <f t="shared" si="121"/>
        <v>2.02</v>
      </c>
      <c r="S380" s="147">
        <f t="shared" si="115"/>
        <v>2.6481528662420373</v>
      </c>
      <c r="T380" s="344"/>
      <c r="U380" s="340">
        <f t="shared" si="104"/>
        <v>2.3449999999999998</v>
      </c>
      <c r="V380" s="340">
        <f t="shared" si="116"/>
        <v>2.9955589171974522</v>
      </c>
      <c r="W380" s="344"/>
      <c r="X380" s="297">
        <f t="shared" si="122"/>
        <v>2.67</v>
      </c>
      <c r="Y380" s="147">
        <f t="shared" si="117"/>
        <v>3.3429649681528657</v>
      </c>
      <c r="Z380" s="344"/>
      <c r="AA380" s="340">
        <f t="shared" si="105"/>
        <v>3.42</v>
      </c>
      <c r="AB380" s="147">
        <f t="shared" si="118"/>
        <v>4.417214968152865</v>
      </c>
      <c r="AC380" s="344"/>
      <c r="AD380" s="297">
        <f t="shared" si="123"/>
        <v>4.17</v>
      </c>
      <c r="AE380" s="147">
        <f t="shared" si="119"/>
        <v>5.4914649681528642</v>
      </c>
      <c r="AG380" s="296">
        <v>40694</v>
      </c>
      <c r="AH380" s="297"/>
      <c r="AI380" s="297"/>
      <c r="AJ380" s="298"/>
      <c r="AK380" s="297">
        <f>'Debt M &amp; YTM'!F371</f>
        <v>8.49</v>
      </c>
      <c r="AL380" s="297">
        <f>'Debt M &amp; YTM'!G371</f>
        <v>4.6100000000000003</v>
      </c>
      <c r="AM380" s="298"/>
      <c r="AN380" s="297">
        <f>'Debt M &amp; YTM'!I371</f>
        <v>14.1</v>
      </c>
      <c r="AO380" s="297">
        <f>'Debt M &amp; YTM'!J371</f>
        <v>5.39</v>
      </c>
      <c r="AP380" s="299"/>
      <c r="AQ380" s="297"/>
      <c r="AR380" s="297">
        <f>'Debt M &amp; YTM'!M371</f>
        <v>6.5220000000000002</v>
      </c>
      <c r="AS380" s="298"/>
      <c r="AT380" s="300"/>
      <c r="AU380" s="297">
        <f>'Debt M &amp; YTM'!N371</f>
        <v>8.0790000000000006</v>
      </c>
      <c r="AV380" s="298"/>
    </row>
    <row r="381" spans="1:48">
      <c r="A381" s="148">
        <v>42748</v>
      </c>
      <c r="B381" s="4">
        <f>'Bloom Yields live'!F378</f>
        <v>42748</v>
      </c>
      <c r="C381" s="147">
        <f>'Bloom Yields live'!G378</f>
        <v>0.33600000000000002</v>
      </c>
      <c r="D381" s="147">
        <f t="shared" si="110"/>
        <v>0.60955414012738862</v>
      </c>
      <c r="E381" s="106"/>
      <c r="F381" s="147">
        <f>'Bloom Yields live'!AR378</f>
        <v>1.1020000000000001</v>
      </c>
      <c r="G381" s="147">
        <f t="shared" si="111"/>
        <v>1.3363394904458601</v>
      </c>
      <c r="H381" s="110"/>
      <c r="I381" s="340">
        <f t="shared" si="102"/>
        <v>1.3210000000000002</v>
      </c>
      <c r="J381" s="147">
        <f t="shared" si="112"/>
        <v>1.6203671974522287</v>
      </c>
      <c r="K381" s="344"/>
      <c r="L381" s="297">
        <f t="shared" si="120"/>
        <v>1.54</v>
      </c>
      <c r="M381" s="147">
        <f t="shared" si="113"/>
        <v>1.9043949044585988</v>
      </c>
      <c r="N381" s="344"/>
      <c r="O381" s="340">
        <f t="shared" si="103"/>
        <v>1.7749999999999999</v>
      </c>
      <c r="P381" s="340">
        <f t="shared" si="114"/>
        <v>2.2707006369426748</v>
      </c>
      <c r="Q381" s="344"/>
      <c r="R381" s="147">
        <f t="shared" si="121"/>
        <v>2.0099999999999998</v>
      </c>
      <c r="S381" s="147">
        <f t="shared" si="115"/>
        <v>2.6370063694267505</v>
      </c>
      <c r="T381" s="344"/>
      <c r="U381" s="340">
        <f t="shared" si="104"/>
        <v>2.335</v>
      </c>
      <c r="V381" s="340">
        <f t="shared" si="116"/>
        <v>2.9871130573248408</v>
      </c>
      <c r="W381" s="344"/>
      <c r="X381" s="297">
        <f t="shared" si="122"/>
        <v>2.66</v>
      </c>
      <c r="Y381" s="147">
        <f t="shared" si="117"/>
        <v>3.3372197452229289</v>
      </c>
      <c r="Z381" s="344"/>
      <c r="AA381" s="340">
        <f t="shared" si="105"/>
        <v>3.45</v>
      </c>
      <c r="AB381" s="147">
        <f t="shared" si="118"/>
        <v>4.4114124203821641</v>
      </c>
      <c r="AC381" s="344"/>
      <c r="AD381" s="297">
        <f t="shared" si="123"/>
        <v>4.24</v>
      </c>
      <c r="AE381" s="147">
        <f t="shared" si="119"/>
        <v>5.4856050955413993</v>
      </c>
      <c r="AG381" s="296">
        <v>40695</v>
      </c>
      <c r="AH381" s="297"/>
      <c r="AI381" s="297"/>
      <c r="AJ381" s="298"/>
      <c r="AK381" s="297">
        <f>'Debt M &amp; YTM'!F372</f>
        <v>8.58</v>
      </c>
      <c r="AL381" s="297">
        <f>'Debt M &amp; YTM'!G372</f>
        <v>4.6100000000000003</v>
      </c>
      <c r="AM381" s="298"/>
      <c r="AN381" s="297">
        <f>'Debt M &amp; YTM'!I372</f>
        <v>14.42</v>
      </c>
      <c r="AO381" s="297">
        <f>'Debt M &amp; YTM'!J372</f>
        <v>5.45</v>
      </c>
      <c r="AP381" s="299"/>
      <c r="AQ381" s="297"/>
      <c r="AR381" s="297">
        <f>'Debt M &amp; YTM'!M372</f>
        <v>6.524</v>
      </c>
      <c r="AS381" s="298"/>
      <c r="AT381" s="300"/>
      <c r="AU381" s="297">
        <f>'Debt M &amp; YTM'!N372</f>
        <v>8.0630000000000006</v>
      </c>
      <c r="AV381" s="298"/>
    </row>
    <row r="382" spans="1:48">
      <c r="A382" s="148">
        <v>42755</v>
      </c>
      <c r="B382" s="4">
        <f>'Bloom Yields live'!F379</f>
        <v>42755</v>
      </c>
      <c r="C382" s="147">
        <f>'Bloom Yields live'!G379</f>
        <v>0.42</v>
      </c>
      <c r="D382" s="147">
        <f t="shared" si="110"/>
        <v>0.60107006369426763</v>
      </c>
      <c r="E382" s="106"/>
      <c r="F382" s="147">
        <f>'Bloom Yields live'!AR379</f>
        <v>1.2314000000000001</v>
      </c>
      <c r="G382" s="147">
        <f t="shared" si="111"/>
        <v>1.3275662420382166</v>
      </c>
      <c r="H382" s="110"/>
      <c r="I382" s="340">
        <f t="shared" si="102"/>
        <v>1.4306999999999999</v>
      </c>
      <c r="J382" s="147">
        <f t="shared" si="112"/>
        <v>1.6118722929936302</v>
      </c>
      <c r="K382" s="344"/>
      <c r="L382" s="297">
        <f t="shared" si="120"/>
        <v>1.63</v>
      </c>
      <c r="M382" s="147">
        <f t="shared" si="113"/>
        <v>1.8961783439490441</v>
      </c>
      <c r="N382" s="344"/>
      <c r="O382" s="340">
        <f t="shared" si="103"/>
        <v>1.875</v>
      </c>
      <c r="P382" s="340">
        <f t="shared" si="114"/>
        <v>2.2616560509554136</v>
      </c>
      <c r="Q382" s="344"/>
      <c r="R382" s="147">
        <f t="shared" si="121"/>
        <v>2.12</v>
      </c>
      <c r="S382" s="147">
        <f t="shared" si="115"/>
        <v>2.6271337579617824</v>
      </c>
      <c r="T382" s="344"/>
      <c r="U382" s="340">
        <f t="shared" si="104"/>
        <v>2.38</v>
      </c>
      <c r="V382" s="340">
        <f t="shared" si="116"/>
        <v>2.9793646496815285</v>
      </c>
      <c r="W382" s="344"/>
      <c r="X382" s="297">
        <f t="shared" si="122"/>
        <v>2.64</v>
      </c>
      <c r="Y382" s="147">
        <f t="shared" si="117"/>
        <v>3.3315955414012737</v>
      </c>
      <c r="Z382" s="344"/>
      <c r="AA382" s="340">
        <f t="shared" si="105"/>
        <v>3.42</v>
      </c>
      <c r="AB382" s="147">
        <f t="shared" si="118"/>
        <v>4.4059601910828015</v>
      </c>
      <c r="AC382" s="344"/>
      <c r="AD382" s="297">
        <f t="shared" si="123"/>
        <v>4.2</v>
      </c>
      <c r="AE382" s="147">
        <f t="shared" si="119"/>
        <v>5.4803248407643306</v>
      </c>
      <c r="AG382" s="296">
        <v>40696</v>
      </c>
      <c r="AH382" s="297"/>
      <c r="AI382" s="297"/>
      <c r="AJ382" s="298"/>
      <c r="AK382" s="297">
        <f>'Debt M &amp; YTM'!F373</f>
        <v>8.58</v>
      </c>
      <c r="AL382" s="297">
        <f>'Debt M &amp; YTM'!G373</f>
        <v>4.62</v>
      </c>
      <c r="AM382" s="298"/>
      <c r="AN382" s="297">
        <f>'Debt M &amp; YTM'!I373</f>
        <v>14.42</v>
      </c>
      <c r="AO382" s="297">
        <f>'Debt M &amp; YTM'!J373</f>
        <v>5.46</v>
      </c>
      <c r="AP382" s="299"/>
      <c r="AQ382" s="297"/>
      <c r="AR382" s="297">
        <f>'Debt M &amp; YTM'!M373</f>
        <v>6.54</v>
      </c>
      <c r="AS382" s="298"/>
      <c r="AT382" s="300"/>
      <c r="AU382" s="297">
        <f>'Debt M &amp; YTM'!N373</f>
        <v>8.1590000000000007</v>
      </c>
      <c r="AV382" s="298"/>
    </row>
    <row r="383" spans="1:48">
      <c r="A383" s="148">
        <v>42762</v>
      </c>
      <c r="B383" s="4">
        <f>'Bloom Yields live'!F380</f>
        <v>42762</v>
      </c>
      <c r="C383" s="147">
        <f>'Bloom Yields live'!G380</f>
        <v>0.46</v>
      </c>
      <c r="D383" s="147">
        <f t="shared" si="110"/>
        <v>0.59344585987261156</v>
      </c>
      <c r="E383" s="106"/>
      <c r="F383" s="147">
        <f>'Bloom Yields live'!AR380</f>
        <v>1.2716000000000001</v>
      </c>
      <c r="G383" s="147">
        <f t="shared" si="111"/>
        <v>1.3195713375796179</v>
      </c>
      <c r="H383" s="110"/>
      <c r="I383" s="340">
        <f t="shared" si="102"/>
        <v>1.4708000000000001</v>
      </c>
      <c r="J383" s="147">
        <f t="shared" si="112"/>
        <v>1.6039894904458594</v>
      </c>
      <c r="K383" s="344"/>
      <c r="L383" s="297">
        <f t="shared" si="120"/>
        <v>1.67</v>
      </c>
      <c r="M383" s="147">
        <f t="shared" si="113"/>
        <v>1.888407643312102</v>
      </c>
      <c r="N383" s="344"/>
      <c r="O383" s="340">
        <f t="shared" si="103"/>
        <v>1.91</v>
      </c>
      <c r="P383" s="340">
        <f t="shared" si="114"/>
        <v>2.2531210191082804</v>
      </c>
      <c r="Q383" s="344"/>
      <c r="R383" s="147">
        <f t="shared" si="121"/>
        <v>2.15</v>
      </c>
      <c r="S383" s="147">
        <f t="shared" si="115"/>
        <v>2.6178343949044574</v>
      </c>
      <c r="T383" s="344"/>
      <c r="U383" s="340">
        <f t="shared" si="104"/>
        <v>2.38</v>
      </c>
      <c r="V383" s="340">
        <f t="shared" si="116"/>
        <v>2.9716480891719743</v>
      </c>
      <c r="W383" s="344"/>
      <c r="X383" s="297">
        <f t="shared" si="122"/>
        <v>2.61</v>
      </c>
      <c r="Y383" s="147">
        <f t="shared" si="117"/>
        <v>3.3254617834394904</v>
      </c>
      <c r="Z383" s="344"/>
      <c r="AA383" s="340">
        <f t="shared" si="105"/>
        <v>3.4299999999999997</v>
      </c>
      <c r="AB383" s="147">
        <f t="shared" si="118"/>
        <v>4.3996257961783432</v>
      </c>
      <c r="AC383" s="344"/>
      <c r="AD383" s="297">
        <f t="shared" si="123"/>
        <v>4.25</v>
      </c>
      <c r="AE383" s="147">
        <f t="shared" si="119"/>
        <v>5.4737898089171964</v>
      </c>
      <c r="AG383" s="296">
        <v>40697</v>
      </c>
      <c r="AH383" s="297"/>
      <c r="AI383" s="297"/>
      <c r="AJ383" s="298"/>
      <c r="AK383" s="297">
        <f>'Debt M &amp; YTM'!F374</f>
        <v>8.58</v>
      </c>
      <c r="AL383" s="297">
        <f>'Debt M &amp; YTM'!G374</f>
        <v>4.68</v>
      </c>
      <c r="AM383" s="298"/>
      <c r="AN383" s="297">
        <f>'Debt M &amp; YTM'!I374</f>
        <v>14.42</v>
      </c>
      <c r="AO383" s="297">
        <f>'Debt M &amp; YTM'!J374</f>
        <v>5.5</v>
      </c>
      <c r="AP383" s="299"/>
      <c r="AQ383" s="297"/>
      <c r="AR383" s="297">
        <f>'Debt M &amp; YTM'!M374</f>
        <v>6.5750000000000002</v>
      </c>
      <c r="AS383" s="298"/>
      <c r="AT383" s="300"/>
      <c r="AU383" s="297">
        <f>'Debt M &amp; YTM'!N374</f>
        <v>8.1829999999999998</v>
      </c>
      <c r="AV383" s="298"/>
    </row>
    <row r="384" spans="1:48">
      <c r="A384" s="148">
        <v>42769</v>
      </c>
      <c r="B384" s="4">
        <f>'Bloom Yields live'!F381</f>
        <v>42769</v>
      </c>
      <c r="C384" s="147">
        <f>'Bloom Yields live'!G381</f>
        <v>0.41</v>
      </c>
      <c r="D384" s="147">
        <f t="shared" si="110"/>
        <v>0.58549681528662412</v>
      </c>
      <c r="E384" s="106"/>
      <c r="F384" s="147">
        <f>'Bloom Yields live'!AR381</f>
        <v>1.2086999999999999</v>
      </c>
      <c r="G384" s="147">
        <f t="shared" si="111"/>
        <v>1.3115898089171976</v>
      </c>
      <c r="H384" s="110"/>
      <c r="I384" s="340">
        <f t="shared" si="102"/>
        <v>1.4293499999999999</v>
      </c>
      <c r="J384" s="147">
        <f t="shared" si="112"/>
        <v>1.5961770700636939</v>
      </c>
      <c r="K384" s="344"/>
      <c r="L384" s="297">
        <f t="shared" si="120"/>
        <v>1.65</v>
      </c>
      <c r="M384" s="147">
        <f t="shared" si="113"/>
        <v>1.8807643312101905</v>
      </c>
      <c r="N384" s="344"/>
      <c r="O384" s="340">
        <f t="shared" si="103"/>
        <v>1.895</v>
      </c>
      <c r="P384" s="340">
        <f t="shared" si="114"/>
        <v>2.2448089171974517</v>
      </c>
      <c r="Q384" s="344"/>
      <c r="R384" s="147">
        <f t="shared" si="121"/>
        <v>2.14</v>
      </c>
      <c r="S384" s="147">
        <f t="shared" si="115"/>
        <v>2.608853503184712</v>
      </c>
      <c r="T384" s="344"/>
      <c r="U384" s="340">
        <f t="shared" si="104"/>
        <v>2.375</v>
      </c>
      <c r="V384" s="340">
        <f t="shared" si="116"/>
        <v>2.9639251592356688</v>
      </c>
      <c r="W384" s="344"/>
      <c r="X384" s="297">
        <f t="shared" si="122"/>
        <v>2.61</v>
      </c>
      <c r="Y384" s="147">
        <f t="shared" si="117"/>
        <v>3.3189968152866243</v>
      </c>
      <c r="Z384" s="344"/>
      <c r="AA384" s="340">
        <f t="shared" si="105"/>
        <v>3.5049999999999999</v>
      </c>
      <c r="AB384" s="147">
        <f t="shared" si="118"/>
        <v>4.3928296178343933</v>
      </c>
      <c r="AC384" s="344"/>
      <c r="AD384" s="297">
        <f t="shared" si="123"/>
        <v>4.4000000000000004</v>
      </c>
      <c r="AE384" s="147">
        <f t="shared" si="119"/>
        <v>5.466662420382165</v>
      </c>
      <c r="AG384" s="296">
        <v>40700</v>
      </c>
      <c r="AH384" s="297"/>
      <c r="AI384" s="297"/>
      <c r="AJ384" s="298"/>
      <c r="AK384" s="297">
        <f>'Debt M &amp; YTM'!F375</f>
        <v>8.57</v>
      </c>
      <c r="AL384" s="297">
        <f>'Debt M &amp; YTM'!G375</f>
        <v>4.66</v>
      </c>
      <c r="AM384" s="298"/>
      <c r="AN384" s="297">
        <f>'Debt M &amp; YTM'!I375</f>
        <v>14.41</v>
      </c>
      <c r="AO384" s="297">
        <f>'Debt M &amp; YTM'!J375</f>
        <v>5.5</v>
      </c>
      <c r="AP384" s="299"/>
      <c r="AQ384" s="297"/>
      <c r="AR384" s="297">
        <f>'Debt M &amp; YTM'!M375</f>
        <v>6.5510000000000002</v>
      </c>
      <c r="AS384" s="298"/>
      <c r="AT384" s="300"/>
      <c r="AU384" s="297">
        <f>'Debt M &amp; YTM'!N375</f>
        <v>8.1980000000000004</v>
      </c>
      <c r="AV384" s="298"/>
    </row>
    <row r="385" spans="1:48">
      <c r="A385" s="148">
        <v>42776</v>
      </c>
      <c r="B385" s="4">
        <f>'Bloom Yields live'!F382</f>
        <v>42776</v>
      </c>
      <c r="C385" s="147">
        <f>'Bloom Yields live'!G382</f>
        <v>0.318</v>
      </c>
      <c r="D385" s="147">
        <f t="shared" si="110"/>
        <v>0.57694904458598717</v>
      </c>
      <c r="E385" s="106"/>
      <c r="F385" s="147">
        <f>'Bloom Yields live'!AR382</f>
        <v>1.1534</v>
      </c>
      <c r="G385" s="147">
        <f t="shared" si="111"/>
        <v>1.3032082802547771</v>
      </c>
      <c r="H385" s="110"/>
      <c r="I385" s="340">
        <f t="shared" si="102"/>
        <v>1.3717000000000001</v>
      </c>
      <c r="J385" s="147">
        <f t="shared" si="112"/>
        <v>1.5878461783439488</v>
      </c>
      <c r="K385" s="344"/>
      <c r="L385" s="297">
        <f t="shared" si="120"/>
        <v>1.59</v>
      </c>
      <c r="M385" s="147">
        <f t="shared" si="113"/>
        <v>1.8724840764331201</v>
      </c>
      <c r="N385" s="344"/>
      <c r="O385" s="340">
        <f t="shared" si="103"/>
        <v>1.835</v>
      </c>
      <c r="P385" s="340">
        <f t="shared" si="114"/>
        <v>2.2357324840764328</v>
      </c>
      <c r="Q385" s="344"/>
      <c r="R385" s="147">
        <f t="shared" si="121"/>
        <v>2.08</v>
      </c>
      <c r="S385" s="147">
        <f t="shared" si="115"/>
        <v>2.5989808917197434</v>
      </c>
      <c r="T385" s="344"/>
      <c r="U385" s="340">
        <f t="shared" si="104"/>
        <v>2.3200000000000003</v>
      </c>
      <c r="V385" s="340">
        <f t="shared" si="116"/>
        <v>2.9557977707006371</v>
      </c>
      <c r="W385" s="344"/>
      <c r="X385" s="297">
        <f t="shared" si="122"/>
        <v>2.56</v>
      </c>
      <c r="Y385" s="147">
        <f t="shared" si="117"/>
        <v>3.3126146496815281</v>
      </c>
      <c r="Z385" s="344"/>
      <c r="AA385" s="340">
        <f t="shared" si="105"/>
        <v>3.4299999999999997</v>
      </c>
      <c r="AB385" s="147">
        <f t="shared" si="118"/>
        <v>4.3860525477706993</v>
      </c>
      <c r="AC385" s="344"/>
      <c r="AD385" s="297">
        <f t="shared" si="123"/>
        <v>4.3</v>
      </c>
      <c r="AE385" s="147">
        <f t="shared" si="119"/>
        <v>5.4594904458598714</v>
      </c>
      <c r="AG385" s="296">
        <v>40701</v>
      </c>
      <c r="AH385" s="297"/>
      <c r="AI385" s="297"/>
      <c r="AJ385" s="298"/>
      <c r="AK385" s="297">
        <f>'Debt M &amp; YTM'!F376</f>
        <v>8.57</v>
      </c>
      <c r="AL385" s="297">
        <f>'Debt M &amp; YTM'!G376</f>
        <v>4.7300000000000004</v>
      </c>
      <c r="AM385" s="298"/>
      <c r="AN385" s="297">
        <f>'Debt M &amp; YTM'!I376</f>
        <v>14.41</v>
      </c>
      <c r="AO385" s="297">
        <f>'Debt M &amp; YTM'!J376</f>
        <v>5.56</v>
      </c>
      <c r="AP385" s="299"/>
      <c r="AQ385" s="297"/>
      <c r="AR385" s="297">
        <f>'Debt M &amp; YTM'!M376</f>
        <v>6.5739999999999998</v>
      </c>
      <c r="AS385" s="298"/>
      <c r="AT385" s="300"/>
      <c r="AU385" s="297">
        <f>'Debt M &amp; YTM'!N376</f>
        <v>8.2330000000000005</v>
      </c>
      <c r="AV385" s="298"/>
    </row>
    <row r="386" spans="1:48">
      <c r="A386" s="148">
        <v>42783</v>
      </c>
      <c r="B386" s="4">
        <f>'Bloom Yields live'!F383</f>
        <v>42783</v>
      </c>
      <c r="C386" s="147">
        <f>'Bloom Yields live'!G383</f>
        <v>0.3</v>
      </c>
      <c r="D386" s="147">
        <f t="shared" si="110"/>
        <v>0.56817197452229273</v>
      </c>
      <c r="E386" s="106"/>
      <c r="F386" s="147">
        <f>'Bloom Yields live'!AR383</f>
        <v>1.1188</v>
      </c>
      <c r="G386" s="147">
        <f t="shared" si="111"/>
        <v>1.2945509554140127</v>
      </c>
      <c r="H386" s="110"/>
      <c r="I386" s="340">
        <f t="shared" si="102"/>
        <v>1.3294000000000001</v>
      </c>
      <c r="J386" s="147">
        <f t="shared" si="112"/>
        <v>1.5792818471337573</v>
      </c>
      <c r="K386" s="344"/>
      <c r="L386" s="297">
        <f t="shared" si="120"/>
        <v>1.54</v>
      </c>
      <c r="M386" s="147">
        <f t="shared" si="113"/>
        <v>1.8640127388535026</v>
      </c>
      <c r="N386" s="344"/>
      <c r="O386" s="340">
        <f t="shared" si="103"/>
        <v>1.79</v>
      </c>
      <c r="P386" s="340">
        <f t="shared" si="114"/>
        <v>2.2264649681528663</v>
      </c>
      <c r="Q386" s="344"/>
      <c r="R386" s="147">
        <f t="shared" si="121"/>
        <v>2.04</v>
      </c>
      <c r="S386" s="147">
        <f t="shared" si="115"/>
        <v>2.5889171974522283</v>
      </c>
      <c r="T386" s="344"/>
      <c r="U386" s="340">
        <f t="shared" si="104"/>
        <v>2.2650000000000001</v>
      </c>
      <c r="V386" s="340">
        <f t="shared" si="116"/>
        <v>2.9476162420382166</v>
      </c>
      <c r="W386" s="344"/>
      <c r="X386" s="297">
        <f t="shared" si="122"/>
        <v>2.4900000000000002</v>
      </c>
      <c r="Y386" s="147">
        <f t="shared" si="117"/>
        <v>3.3063152866242036</v>
      </c>
      <c r="Z386" s="344"/>
      <c r="AA386" s="340">
        <f t="shared" si="105"/>
        <v>3.35</v>
      </c>
      <c r="AB386" s="147">
        <f t="shared" si="118"/>
        <v>4.3796894904458581</v>
      </c>
      <c r="AC386" s="344"/>
      <c r="AD386" s="297">
        <f t="shared" si="123"/>
        <v>4.21</v>
      </c>
      <c r="AE386" s="147">
        <f t="shared" si="119"/>
        <v>5.4530636942675139</v>
      </c>
      <c r="AG386" s="296">
        <v>40702</v>
      </c>
      <c r="AH386" s="297"/>
      <c r="AI386" s="297"/>
      <c r="AJ386" s="298"/>
      <c r="AK386" s="297">
        <f>'Debt M &amp; YTM'!F377</f>
        <v>8.56</v>
      </c>
      <c r="AL386" s="297">
        <f>'Debt M &amp; YTM'!G377</f>
        <v>4.71</v>
      </c>
      <c r="AM386" s="298"/>
      <c r="AN386" s="297">
        <f>'Debt M &amp; YTM'!I377</f>
        <v>14.41</v>
      </c>
      <c r="AO386" s="297">
        <f>'Debt M &amp; YTM'!J377</f>
        <v>5.54</v>
      </c>
      <c r="AP386" s="299"/>
      <c r="AQ386" s="297"/>
      <c r="AR386" s="297">
        <f>'Debt M &amp; YTM'!M377</f>
        <v>6.5810000000000004</v>
      </c>
      <c r="AS386" s="298"/>
      <c r="AT386" s="300"/>
      <c r="AU386" s="297">
        <f>'Debt M &amp; YTM'!N377</f>
        <v>8.2430000000000003</v>
      </c>
      <c r="AV386" s="298"/>
    </row>
    <row r="387" spans="1:48">
      <c r="A387" s="148">
        <v>42790</v>
      </c>
      <c r="B387" s="4">
        <f>'Bloom Yields live'!F384</f>
        <v>42790</v>
      </c>
      <c r="C387" s="147">
        <f>'Bloom Yields live'!G384</f>
        <v>0.184</v>
      </c>
      <c r="D387" s="147">
        <f t="shared" si="110"/>
        <v>0.55876433121019076</v>
      </c>
      <c r="E387" s="106"/>
      <c r="F387" s="147">
        <f>'Bloom Yields live'!AR384</f>
        <v>1.0219</v>
      </c>
      <c r="G387" s="147">
        <f t="shared" si="111"/>
        <v>1.2853235668789806</v>
      </c>
      <c r="H387" s="110"/>
      <c r="I387" s="340">
        <f t="shared" si="102"/>
        <v>1.23095</v>
      </c>
      <c r="J387" s="147">
        <f t="shared" si="112"/>
        <v>1.5703050955414006</v>
      </c>
      <c r="K387" s="344"/>
      <c r="L387" s="297">
        <f t="shared" si="120"/>
        <v>1.44</v>
      </c>
      <c r="M387" s="147">
        <f t="shared" si="113"/>
        <v>1.8552866242038211</v>
      </c>
      <c r="N387" s="344"/>
      <c r="O387" s="340">
        <f t="shared" si="103"/>
        <v>1.69</v>
      </c>
      <c r="P387" s="340">
        <f t="shared" si="114"/>
        <v>2.2168471337579616</v>
      </c>
      <c r="Q387" s="344"/>
      <c r="R387" s="147">
        <f t="shared" si="121"/>
        <v>1.94</v>
      </c>
      <c r="S387" s="147">
        <f t="shared" si="115"/>
        <v>2.5784076433120999</v>
      </c>
      <c r="T387" s="344"/>
      <c r="U387" s="340">
        <f t="shared" si="104"/>
        <v>2.1799999999999997</v>
      </c>
      <c r="V387" s="340">
        <f t="shared" si="116"/>
        <v>2.9392977707006374</v>
      </c>
      <c r="W387" s="344"/>
      <c r="X387" s="297">
        <f t="shared" si="122"/>
        <v>2.42</v>
      </c>
      <c r="Y387" s="147">
        <f t="shared" si="117"/>
        <v>3.3001878980891721</v>
      </c>
      <c r="Z387" s="344"/>
      <c r="AA387" s="340">
        <f t="shared" si="105"/>
        <v>3.2949999999999999</v>
      </c>
      <c r="AB387" s="147">
        <f t="shared" si="118"/>
        <v>4.3738455414012716</v>
      </c>
      <c r="AC387" s="344"/>
      <c r="AD387" s="297">
        <f t="shared" si="123"/>
        <v>4.17</v>
      </c>
      <c r="AE387" s="147">
        <f t="shared" si="119"/>
        <v>5.4475031847133737</v>
      </c>
      <c r="AG387" s="296">
        <v>40703</v>
      </c>
      <c r="AH387" s="297"/>
      <c r="AI387" s="297"/>
      <c r="AJ387" s="298"/>
      <c r="AK387" s="297">
        <f>'Debt M &amp; YTM'!F378</f>
        <v>8.56</v>
      </c>
      <c r="AL387" s="297">
        <f>'Debt M &amp; YTM'!G378</f>
        <v>4.7</v>
      </c>
      <c r="AM387" s="298"/>
      <c r="AN387" s="297">
        <f>'Debt M &amp; YTM'!I378</f>
        <v>14.4</v>
      </c>
      <c r="AO387" s="297">
        <f>'Debt M &amp; YTM'!J378</f>
        <v>5.54</v>
      </c>
      <c r="AP387" s="299"/>
      <c r="AQ387" s="297"/>
      <c r="AR387" s="297">
        <f>'Debt M &amp; YTM'!M378</f>
        <v>6.625</v>
      </c>
      <c r="AS387" s="298"/>
      <c r="AT387" s="300"/>
      <c r="AU387" s="297">
        <f>'Debt M &amp; YTM'!N378</f>
        <v>8.2889999999999997</v>
      </c>
      <c r="AV387" s="298"/>
    </row>
    <row r="388" spans="1:48">
      <c r="A388" s="148">
        <v>42797</v>
      </c>
      <c r="B388" s="4">
        <f>'Bloom Yields live'!F385</f>
        <v>42797</v>
      </c>
      <c r="C388" s="147">
        <f>'Bloom Yields live'!G385</f>
        <v>0.35299999999999998</v>
      </c>
      <c r="D388" s="147">
        <f t="shared" si="110"/>
        <v>0.55067515923566845</v>
      </c>
      <c r="E388" s="106"/>
      <c r="F388" s="147">
        <f>'Bloom Yields live'!AR385</f>
        <v>1.1935</v>
      </c>
      <c r="G388" s="147">
        <f t="shared" si="111"/>
        <v>1.2776070063694269</v>
      </c>
      <c r="H388" s="110"/>
      <c r="I388" s="340">
        <f t="shared" si="102"/>
        <v>1.38175</v>
      </c>
      <c r="J388" s="147">
        <f t="shared" si="112"/>
        <v>1.5627525477707005</v>
      </c>
      <c r="K388" s="344"/>
      <c r="L388" s="297">
        <f t="shared" si="120"/>
        <v>1.57</v>
      </c>
      <c r="M388" s="147">
        <f t="shared" si="113"/>
        <v>1.8478980891719738</v>
      </c>
      <c r="N388" s="344"/>
      <c r="O388" s="340">
        <f t="shared" si="103"/>
        <v>1.835</v>
      </c>
      <c r="P388" s="340">
        <f t="shared" si="114"/>
        <v>2.2085987261146496</v>
      </c>
      <c r="Q388" s="344"/>
      <c r="R388" s="147">
        <f t="shared" si="121"/>
        <v>2.1</v>
      </c>
      <c r="S388" s="147">
        <f t="shared" si="115"/>
        <v>2.5692993630573233</v>
      </c>
      <c r="T388" s="344"/>
      <c r="U388" s="340">
        <f t="shared" si="104"/>
        <v>2.2850000000000001</v>
      </c>
      <c r="V388" s="340">
        <f t="shared" si="116"/>
        <v>2.9321449044585988</v>
      </c>
      <c r="W388" s="344"/>
      <c r="X388" s="297">
        <f t="shared" si="122"/>
        <v>2.4700000000000002</v>
      </c>
      <c r="Y388" s="147">
        <f t="shared" si="117"/>
        <v>3.2949904458598733</v>
      </c>
      <c r="Z388" s="344"/>
      <c r="AA388" s="340">
        <f t="shared" si="105"/>
        <v>3.3849999999999998</v>
      </c>
      <c r="AB388" s="147">
        <f t="shared" si="118"/>
        <v>4.3701003184713354</v>
      </c>
      <c r="AC388" s="344"/>
      <c r="AD388" s="297">
        <f t="shared" si="123"/>
        <v>4.3</v>
      </c>
      <c r="AE388" s="147">
        <f t="shared" si="119"/>
        <v>5.4452101910827997</v>
      </c>
      <c r="AG388" s="296">
        <v>40704</v>
      </c>
      <c r="AH388" s="297"/>
      <c r="AI388" s="297"/>
      <c r="AJ388" s="298"/>
      <c r="AK388" s="297">
        <f>'Debt M &amp; YTM'!F379</f>
        <v>8.56</v>
      </c>
      <c r="AL388" s="297">
        <f>'Debt M &amp; YTM'!G379</f>
        <v>4.6500000000000004</v>
      </c>
      <c r="AM388" s="298"/>
      <c r="AN388" s="297">
        <f>'Debt M &amp; YTM'!I379</f>
        <v>14.4</v>
      </c>
      <c r="AO388" s="297">
        <f>'Debt M &amp; YTM'!J379</f>
        <v>5.51</v>
      </c>
      <c r="AP388" s="299"/>
      <c r="AQ388" s="297"/>
      <c r="AR388" s="297">
        <f>'Debt M &amp; YTM'!M379</f>
        <v>6.6509999999999998</v>
      </c>
      <c r="AS388" s="298"/>
      <c r="AT388" s="300"/>
      <c r="AU388" s="297">
        <f>'Debt M &amp; YTM'!N379</f>
        <v>8.3149999999999995</v>
      </c>
      <c r="AV388" s="298"/>
    </row>
    <row r="389" spans="1:48">
      <c r="A389" s="148">
        <v>42804</v>
      </c>
      <c r="B389" s="4">
        <f>'Bloom Yields live'!F386</f>
        <v>42804</v>
      </c>
      <c r="C389" s="147">
        <f>'Bloom Yields live'!G386</f>
        <v>0.48099999999999998</v>
      </c>
      <c r="D389" s="147">
        <f t="shared" si="110"/>
        <v>0.5432165605095538</v>
      </c>
      <c r="E389" s="106"/>
      <c r="F389" s="147">
        <f>'Bloom Yields live'!AR386</f>
        <v>1.3221000000000001</v>
      </c>
      <c r="G389" s="147">
        <f t="shared" si="111"/>
        <v>1.2705713375796179</v>
      </c>
      <c r="H389" s="110"/>
      <c r="I389" s="340">
        <f t="shared" si="102"/>
        <v>1.50105</v>
      </c>
      <c r="J389" s="147">
        <f t="shared" si="112"/>
        <v>1.555858917197452</v>
      </c>
      <c r="K389" s="344"/>
      <c r="L389" s="297">
        <f t="shared" si="120"/>
        <v>1.68</v>
      </c>
      <c r="M389" s="147">
        <f t="shared" si="113"/>
        <v>1.841146496815286</v>
      </c>
      <c r="N389" s="344"/>
      <c r="O389" s="340">
        <f t="shared" si="103"/>
        <v>1.9449999999999998</v>
      </c>
      <c r="P389" s="340">
        <f t="shared" si="114"/>
        <v>2.2011464968152867</v>
      </c>
      <c r="Q389" s="344"/>
      <c r="R389" s="147">
        <f t="shared" si="121"/>
        <v>2.21</v>
      </c>
      <c r="S389" s="147">
        <f t="shared" si="115"/>
        <v>2.5611464968152848</v>
      </c>
      <c r="T389" s="344"/>
      <c r="U389" s="340">
        <f t="shared" si="104"/>
        <v>2.4</v>
      </c>
      <c r="V389" s="340">
        <f t="shared" si="116"/>
        <v>2.9259729299363055</v>
      </c>
      <c r="W389" s="344"/>
      <c r="X389" s="297">
        <f t="shared" si="122"/>
        <v>2.59</v>
      </c>
      <c r="Y389" s="147">
        <f t="shared" si="117"/>
        <v>3.2907993630573262</v>
      </c>
      <c r="Z389" s="344"/>
      <c r="AA389" s="340">
        <f t="shared" si="105"/>
        <v>3.64</v>
      </c>
      <c r="AB389" s="147">
        <f t="shared" si="118"/>
        <v>4.368584394904456</v>
      </c>
      <c r="AC389" s="344"/>
      <c r="AD389" s="297">
        <f t="shared" si="123"/>
        <v>4.6900000000000004</v>
      </c>
      <c r="AE389" s="147">
        <f t="shared" si="119"/>
        <v>5.4463694267515894</v>
      </c>
      <c r="AG389" s="296">
        <v>40707</v>
      </c>
      <c r="AH389" s="297"/>
      <c r="AI389" s="297"/>
      <c r="AJ389" s="298"/>
      <c r="AK389" s="297">
        <f>'Debt M &amp; YTM'!F380</f>
        <v>8.5500000000000007</v>
      </c>
      <c r="AL389" s="297">
        <f>'Debt M &amp; YTM'!G380</f>
        <v>4.67</v>
      </c>
      <c r="AM389" s="298"/>
      <c r="AN389" s="297">
        <f>'Debt M &amp; YTM'!I380</f>
        <v>14.39</v>
      </c>
      <c r="AO389" s="297">
        <f>'Debt M &amp; YTM'!J380</f>
        <v>5.54</v>
      </c>
      <c r="AP389" s="299"/>
      <c r="AQ389" s="297"/>
      <c r="AR389" s="297">
        <f>'Debt M &amp; YTM'!M380</f>
        <v>6.702</v>
      </c>
      <c r="AS389" s="298"/>
      <c r="AT389" s="300"/>
      <c r="AU389" s="297">
        <f>'Debt M &amp; YTM'!N380</f>
        <v>8.4290000000000003</v>
      </c>
      <c r="AV389" s="298"/>
    </row>
    <row r="390" spans="1:48">
      <c r="A390" s="148">
        <v>42811</v>
      </c>
      <c r="B390" s="4">
        <f>'Bloom Yields live'!F387</f>
        <v>42811</v>
      </c>
      <c r="C390" s="147">
        <f>'Bloom Yields live'!G387</f>
        <v>0.432</v>
      </c>
      <c r="D390" s="147">
        <f t="shared" si="110"/>
        <v>0.5361273885350315</v>
      </c>
      <c r="E390" s="106"/>
      <c r="F390" s="147">
        <f>'Bloom Yields live'!AR387</f>
        <v>1.2631000000000001</v>
      </c>
      <c r="G390" s="147">
        <f t="shared" si="111"/>
        <v>1.2637815286624203</v>
      </c>
      <c r="H390" s="110"/>
      <c r="I390" s="340">
        <f t="shared" si="102"/>
        <v>1.4415500000000001</v>
      </c>
      <c r="J390" s="147">
        <f t="shared" si="112"/>
        <v>1.5490882165605091</v>
      </c>
      <c r="K390" s="344"/>
      <c r="L390" s="297">
        <f t="shared" si="120"/>
        <v>1.62</v>
      </c>
      <c r="M390" s="147">
        <f t="shared" si="113"/>
        <v>1.8343949044585981</v>
      </c>
      <c r="N390" s="344"/>
      <c r="O390" s="340">
        <f t="shared" si="103"/>
        <v>1.875</v>
      </c>
      <c r="P390" s="340">
        <f t="shared" si="114"/>
        <v>2.1935987261146495</v>
      </c>
      <c r="Q390" s="344"/>
      <c r="R390" s="147">
        <f t="shared" si="121"/>
        <v>2.13</v>
      </c>
      <c r="S390" s="147">
        <f t="shared" si="115"/>
        <v>2.5528025477706988</v>
      </c>
      <c r="T390" s="344"/>
      <c r="U390" s="340">
        <f t="shared" si="104"/>
        <v>2.36</v>
      </c>
      <c r="V390" s="340">
        <f t="shared" si="116"/>
        <v>2.9195843949044584</v>
      </c>
      <c r="W390" s="344"/>
      <c r="X390" s="297">
        <f t="shared" si="122"/>
        <v>2.59</v>
      </c>
      <c r="Y390" s="147">
        <f t="shared" si="117"/>
        <v>3.2863662420382176</v>
      </c>
      <c r="Z390" s="344"/>
      <c r="AA390" s="340">
        <f t="shared" si="105"/>
        <v>3.6149999999999998</v>
      </c>
      <c r="AB390" s="147">
        <f t="shared" si="118"/>
        <v>4.3660748407643286</v>
      </c>
      <c r="AC390" s="344"/>
      <c r="AD390" s="297">
        <f t="shared" si="123"/>
        <v>4.6399999999999997</v>
      </c>
      <c r="AE390" s="147">
        <f t="shared" si="119"/>
        <v>5.4457834394904445</v>
      </c>
      <c r="AG390" s="296">
        <v>40708</v>
      </c>
      <c r="AH390" s="297"/>
      <c r="AI390" s="297"/>
      <c r="AJ390" s="298"/>
      <c r="AK390" s="297">
        <f>'Debt M &amp; YTM'!F381</f>
        <v>8.5500000000000007</v>
      </c>
      <c r="AL390" s="297">
        <f>'Debt M &amp; YTM'!G381</f>
        <v>4.7300000000000004</v>
      </c>
      <c r="AM390" s="298"/>
      <c r="AN390" s="297">
        <f>'Debt M &amp; YTM'!I381</f>
        <v>14.39</v>
      </c>
      <c r="AO390" s="297">
        <f>'Debt M &amp; YTM'!J381</f>
        <v>5.59</v>
      </c>
      <c r="AP390" s="299"/>
      <c r="AQ390" s="297"/>
      <c r="AR390" s="297">
        <f>'Debt M &amp; YTM'!M381</f>
        <v>6.726</v>
      </c>
      <c r="AS390" s="298"/>
      <c r="AT390" s="300"/>
      <c r="AU390" s="297">
        <f>'Debt M &amp; YTM'!N381</f>
        <v>8.4589999999999996</v>
      </c>
      <c r="AV390" s="298"/>
    </row>
    <row r="391" spans="1:48">
      <c r="A391" s="148">
        <v>42818</v>
      </c>
      <c r="B391" s="4">
        <f>'Bloom Yields live'!F388</f>
        <v>42818</v>
      </c>
      <c r="C391" s="147">
        <f>'Bloom Yields live'!G388</f>
        <v>0.40100000000000002</v>
      </c>
      <c r="D391" s="147">
        <f t="shared" si="110"/>
        <v>0.52829936305732428</v>
      </c>
      <c r="E391" s="106"/>
      <c r="F391" s="147">
        <f>'Bloom Yields live'!AR388</f>
        <v>1.2361</v>
      </c>
      <c r="G391" s="147">
        <f t="shared" si="111"/>
        <v>1.2562547770700636</v>
      </c>
      <c r="H391" s="110"/>
      <c r="I391" s="340">
        <f t="shared" si="102"/>
        <v>1.41805</v>
      </c>
      <c r="J391" s="147">
        <f t="shared" si="112"/>
        <v>1.5416305732484072</v>
      </c>
      <c r="K391" s="344"/>
      <c r="L391" s="297">
        <f t="shared" si="120"/>
        <v>1.6</v>
      </c>
      <c r="M391" s="147">
        <f t="shared" si="113"/>
        <v>1.8270063694267515</v>
      </c>
      <c r="N391" s="344"/>
      <c r="O391" s="340">
        <f t="shared" si="103"/>
        <v>1.85</v>
      </c>
      <c r="P391" s="340">
        <f t="shared" si="114"/>
        <v>2.18547770700637</v>
      </c>
      <c r="Q391" s="344"/>
      <c r="R391" s="147">
        <f t="shared" si="121"/>
        <v>2.1</v>
      </c>
      <c r="S391" s="147">
        <f t="shared" si="115"/>
        <v>2.5439490445859856</v>
      </c>
      <c r="T391" s="344"/>
      <c r="U391" s="340">
        <f t="shared" si="104"/>
        <v>2.34</v>
      </c>
      <c r="V391" s="340">
        <f t="shared" si="116"/>
        <v>2.9130621019108283</v>
      </c>
      <c r="W391" s="344"/>
      <c r="X391" s="297">
        <f t="shared" si="122"/>
        <v>2.58</v>
      </c>
      <c r="Y391" s="147">
        <f t="shared" si="117"/>
        <v>3.2821751592356696</v>
      </c>
      <c r="Z391" s="344"/>
      <c r="AA391" s="340">
        <f t="shared" si="105"/>
        <v>3.6</v>
      </c>
      <c r="AB391" s="147">
        <f t="shared" si="118"/>
        <v>4.3642659235668768</v>
      </c>
      <c r="AC391" s="344"/>
      <c r="AD391" s="297">
        <f t="shared" si="123"/>
        <v>4.62</v>
      </c>
      <c r="AE391" s="147">
        <f t="shared" si="119"/>
        <v>5.4463566878980867</v>
      </c>
      <c r="AG391" s="296">
        <v>40709</v>
      </c>
      <c r="AH391" s="297"/>
      <c r="AI391" s="297"/>
      <c r="AJ391" s="298"/>
      <c r="AK391" s="297">
        <f>'Debt M &amp; YTM'!F382</f>
        <v>8.5399999999999991</v>
      </c>
      <c r="AL391" s="297">
        <f>'Debt M &amp; YTM'!G382</f>
        <v>4.6900000000000004</v>
      </c>
      <c r="AM391" s="298"/>
      <c r="AN391" s="297">
        <f>'Debt M &amp; YTM'!I382</f>
        <v>14.39</v>
      </c>
      <c r="AO391" s="297">
        <f>'Debt M &amp; YTM'!J382</f>
        <v>5.58</v>
      </c>
      <c r="AP391" s="299"/>
      <c r="AQ391" s="297"/>
      <c r="AR391" s="297">
        <f>'Debt M &amp; YTM'!M382</f>
        <v>6.7590000000000003</v>
      </c>
      <c r="AS391" s="298"/>
      <c r="AT391" s="300"/>
      <c r="AU391" s="297">
        <f>'Debt M &amp; YTM'!N382</f>
        <v>8.4779999999999998</v>
      </c>
      <c r="AV391" s="298"/>
    </row>
    <row r="392" spans="1:48">
      <c r="A392" s="148">
        <v>42825</v>
      </c>
      <c r="B392" s="4">
        <f>'Bloom Yields live'!F389</f>
        <v>42825</v>
      </c>
      <c r="C392" s="147">
        <f>'Bloom Yields live'!G389</f>
        <v>0.32500000000000001</v>
      </c>
      <c r="D392" s="147">
        <f t="shared" si="110"/>
        <v>0.52050955414012701</v>
      </c>
      <c r="E392" s="106"/>
      <c r="F392" s="147">
        <f>'Bloom Yields live'!AR389</f>
        <v>1.1651</v>
      </c>
      <c r="G392" s="147">
        <f t="shared" si="111"/>
        <v>1.2489101910828027</v>
      </c>
      <c r="H392" s="110"/>
      <c r="I392" s="340">
        <f t="shared" si="102"/>
        <v>1.34755</v>
      </c>
      <c r="J392" s="147">
        <f t="shared" si="112"/>
        <v>1.5342640127388529</v>
      </c>
      <c r="K392" s="344"/>
      <c r="L392" s="297">
        <f t="shared" si="120"/>
        <v>1.53</v>
      </c>
      <c r="M392" s="147">
        <f t="shared" si="113"/>
        <v>1.8196178343949041</v>
      </c>
      <c r="N392" s="344"/>
      <c r="O392" s="340">
        <f t="shared" si="103"/>
        <v>1.7850000000000001</v>
      </c>
      <c r="P392" s="340">
        <f t="shared" si="114"/>
        <v>2.1773885350318478</v>
      </c>
      <c r="Q392" s="344"/>
      <c r="R392" s="147">
        <f t="shared" si="121"/>
        <v>2.04</v>
      </c>
      <c r="S392" s="147">
        <f t="shared" si="115"/>
        <v>2.5351592356687882</v>
      </c>
      <c r="T392" s="344"/>
      <c r="U392" s="340">
        <f t="shared" si="104"/>
        <v>2.33</v>
      </c>
      <c r="V392" s="340">
        <f t="shared" si="116"/>
        <v>2.9067213375796177</v>
      </c>
      <c r="W392" s="344"/>
      <c r="X392" s="297">
        <f t="shared" si="122"/>
        <v>2.62</v>
      </c>
      <c r="Y392" s="147">
        <f t="shared" si="117"/>
        <v>3.2782834394904463</v>
      </c>
      <c r="Z392" s="344"/>
      <c r="AA392" s="340">
        <f t="shared" si="105"/>
        <v>3.61</v>
      </c>
      <c r="AB392" s="147">
        <f t="shared" si="118"/>
        <v>4.3627340764331199</v>
      </c>
      <c r="AC392" s="344"/>
      <c r="AD392" s="297">
        <f t="shared" si="123"/>
        <v>4.5999999999999996</v>
      </c>
      <c r="AE392" s="147">
        <f t="shared" si="119"/>
        <v>5.4471847133757949</v>
      </c>
      <c r="AG392" s="296">
        <v>40710</v>
      </c>
      <c r="AH392" s="297"/>
      <c r="AI392" s="297"/>
      <c r="AJ392" s="298"/>
      <c r="AK392" s="297">
        <f>'Debt M &amp; YTM'!F383</f>
        <v>8.5399999999999991</v>
      </c>
      <c r="AL392" s="297">
        <f>'Debt M &amp; YTM'!G383</f>
        <v>4.6900000000000004</v>
      </c>
      <c r="AM392" s="298"/>
      <c r="AN392" s="297">
        <f>'Debt M &amp; YTM'!I383</f>
        <v>14.38</v>
      </c>
      <c r="AO392" s="297">
        <f>'Debt M &amp; YTM'!J383</f>
        <v>5.61</v>
      </c>
      <c r="AP392" s="299"/>
      <c r="AQ392" s="297"/>
      <c r="AR392" s="297">
        <f>'Debt M &amp; YTM'!M383</f>
        <v>6.8780000000000001</v>
      </c>
      <c r="AS392" s="298"/>
      <c r="AT392" s="300"/>
      <c r="AU392" s="297">
        <f>'Debt M &amp; YTM'!N383</f>
        <v>8.68</v>
      </c>
      <c r="AV392" s="298"/>
    </row>
    <row r="393" spans="1:48">
      <c r="A393" s="148">
        <v>42832</v>
      </c>
      <c r="B393" s="4">
        <f>'Bloom Yields live'!F390</f>
        <v>42832</v>
      </c>
      <c r="C393" s="147">
        <f>'Bloom Yields live'!G390</f>
        <v>0.22600000000000001</v>
      </c>
      <c r="D393" s="147">
        <f t="shared" si="110"/>
        <v>0.51206369426751563</v>
      </c>
      <c r="E393" s="106"/>
      <c r="F393" s="147">
        <f>'Bloom Yields live'!AR390</f>
        <v>1.0732999999999999</v>
      </c>
      <c r="G393" s="147">
        <f t="shared" si="111"/>
        <v>1.2408025477707005</v>
      </c>
      <c r="H393" s="110"/>
      <c r="I393" s="340">
        <f t="shared" si="102"/>
        <v>1.2766500000000001</v>
      </c>
      <c r="J393" s="147">
        <f t="shared" si="112"/>
        <v>1.5263248407643306</v>
      </c>
      <c r="K393" s="344"/>
      <c r="L393" s="297">
        <f t="shared" si="120"/>
        <v>1.48</v>
      </c>
      <c r="M393" s="147">
        <f t="shared" si="113"/>
        <v>1.8118471337579616</v>
      </c>
      <c r="N393" s="344"/>
      <c r="O393" s="340">
        <f t="shared" si="103"/>
        <v>1.7050000000000001</v>
      </c>
      <c r="P393" s="340">
        <f t="shared" si="114"/>
        <v>2.1685668789808923</v>
      </c>
      <c r="Q393" s="344"/>
      <c r="R393" s="147">
        <f t="shared" si="121"/>
        <v>1.93</v>
      </c>
      <c r="S393" s="147">
        <f t="shared" si="115"/>
        <v>2.5252866242038206</v>
      </c>
      <c r="T393" s="344"/>
      <c r="U393" s="340">
        <f t="shared" si="104"/>
        <v>2.25</v>
      </c>
      <c r="V393" s="340">
        <f t="shared" si="116"/>
        <v>2.8996162420382161</v>
      </c>
      <c r="W393" s="344"/>
      <c r="X393" s="297">
        <f t="shared" si="122"/>
        <v>2.57</v>
      </c>
      <c r="Y393" s="147">
        <f t="shared" si="117"/>
        <v>3.2739458598726121</v>
      </c>
      <c r="Z393" s="344"/>
      <c r="AA393" s="340">
        <f t="shared" si="105"/>
        <v>3.5149999999999997</v>
      </c>
      <c r="AB393" s="147">
        <f t="shared" si="118"/>
        <v>4.3607404458598706</v>
      </c>
      <c r="AC393" s="344"/>
      <c r="AD393" s="297">
        <f t="shared" si="123"/>
        <v>4.46</v>
      </c>
      <c r="AE393" s="147">
        <f t="shared" si="119"/>
        <v>5.4475350318471314</v>
      </c>
      <c r="AG393" s="296">
        <v>40711</v>
      </c>
      <c r="AH393" s="297"/>
      <c r="AI393" s="297"/>
      <c r="AJ393" s="298"/>
      <c r="AK393" s="297">
        <f>'Debt M &amp; YTM'!F384</f>
        <v>8.5399999999999991</v>
      </c>
      <c r="AL393" s="297">
        <f>'Debt M &amp; YTM'!G384</f>
        <v>4.75</v>
      </c>
      <c r="AM393" s="298"/>
      <c r="AN393" s="297">
        <f>'Debt M &amp; YTM'!I384</f>
        <v>14.38</v>
      </c>
      <c r="AO393" s="297">
        <f>'Debt M &amp; YTM'!J384</f>
        <v>5.64</v>
      </c>
      <c r="AP393" s="299"/>
      <c r="AQ393" s="297"/>
      <c r="AR393" s="297">
        <f>'Debt M &amp; YTM'!M384</f>
        <v>6.9340000000000002</v>
      </c>
      <c r="AS393" s="298"/>
      <c r="AT393" s="300"/>
      <c r="AU393" s="297">
        <f>'Debt M &amp; YTM'!N384</f>
        <v>8.6959999999999997</v>
      </c>
      <c r="AV393" s="298"/>
    </row>
    <row r="394" spans="1:48">
      <c r="A394" s="148">
        <v>42839</v>
      </c>
      <c r="B394" s="4">
        <f>'Bloom Yields live'!F391</f>
        <v>42839</v>
      </c>
      <c r="C394" s="147">
        <f>'Bloom Yields live'!G391</f>
        <v>0.186</v>
      </c>
      <c r="D394" s="147">
        <f t="shared" si="110"/>
        <v>0.50368152866242011</v>
      </c>
      <c r="E394" s="106"/>
      <c r="F394" s="147">
        <f>'Bloom Yields live'!AR391</f>
        <v>1.0436000000000001</v>
      </c>
      <c r="G394" s="147">
        <f t="shared" si="111"/>
        <v>1.2329452229299362</v>
      </c>
      <c r="H394" s="110"/>
      <c r="I394" s="340">
        <f t="shared" si="102"/>
        <v>1.2667999999999999</v>
      </c>
      <c r="J394" s="147">
        <f t="shared" si="112"/>
        <v>1.5187337579617832</v>
      </c>
      <c r="K394" s="342"/>
      <c r="L394" s="341">
        <f>AVERAGE(L395,L393)</f>
        <v>1.49</v>
      </c>
      <c r="M394" s="147">
        <f t="shared" si="113"/>
        <v>1.8045222929936302</v>
      </c>
      <c r="N394" s="342"/>
      <c r="O394" s="340">
        <f t="shared" si="103"/>
        <v>1.71</v>
      </c>
      <c r="P394" s="340">
        <f t="shared" si="114"/>
        <v>2.1601273885350323</v>
      </c>
      <c r="Q394" s="342"/>
      <c r="R394" s="341">
        <f>AVERAGE(R395,R393)</f>
        <v>1.93</v>
      </c>
      <c r="S394" s="147">
        <f t="shared" si="115"/>
        <v>2.5157324840764321</v>
      </c>
      <c r="T394" s="342"/>
      <c r="U394" s="341">
        <f>AVERAGE(U395,U393)</f>
        <v>2.2424999999999997</v>
      </c>
      <c r="V394" s="340">
        <f t="shared" si="116"/>
        <v>2.8927213375796175</v>
      </c>
      <c r="W394" s="342"/>
      <c r="X394" s="341">
        <f>AVERAGE(X395,X393)</f>
        <v>2.5549999999999997</v>
      </c>
      <c r="Y394" s="147">
        <f t="shared" si="117"/>
        <v>3.2697101910828028</v>
      </c>
      <c r="Z394" s="342"/>
      <c r="AA394" s="340">
        <f t="shared" si="105"/>
        <v>3.5049999999999999</v>
      </c>
      <c r="AB394" s="147">
        <f t="shared" si="118"/>
        <v>4.358893312101908</v>
      </c>
      <c r="AC394" s="342"/>
      <c r="AD394" s="341">
        <f>AVERAGE(AD395,AD393)</f>
        <v>4.4550000000000001</v>
      </c>
      <c r="AE394" s="147">
        <f t="shared" si="119"/>
        <v>5.4480764331210167</v>
      </c>
      <c r="AG394" s="296">
        <v>40714</v>
      </c>
      <c r="AH394" s="297"/>
      <c r="AI394" s="297"/>
      <c r="AJ394" s="298"/>
      <c r="AK394" s="297">
        <f>'Debt M &amp; YTM'!F385</f>
        <v>8.5299999999999994</v>
      </c>
      <c r="AL394" s="297">
        <f>'Debt M &amp; YTM'!G385</f>
        <v>4.76</v>
      </c>
      <c r="AM394" s="298"/>
      <c r="AN394" s="297">
        <f>'Debt M &amp; YTM'!I385</f>
        <v>14.37</v>
      </c>
      <c r="AO394" s="297">
        <f>'Debt M &amp; YTM'!J385</f>
        <v>5.66</v>
      </c>
      <c r="AP394" s="299"/>
      <c r="AQ394" s="297"/>
      <c r="AR394" s="297">
        <f>'Debt M &amp; YTM'!M385</f>
        <v>6.968</v>
      </c>
      <c r="AS394" s="298"/>
      <c r="AT394" s="300"/>
      <c r="AU394" s="297">
        <f>'Debt M &amp; YTM'!N385</f>
        <v>8.7270000000000003</v>
      </c>
      <c r="AV394" s="298"/>
    </row>
    <row r="395" spans="1:48">
      <c r="A395" s="148">
        <v>42846</v>
      </c>
      <c r="B395" s="4">
        <f>'Bloom Yields live'!F392</f>
        <v>42846</v>
      </c>
      <c r="C395" s="147">
        <f>'Bloom Yields live'!G392</f>
        <v>0.251</v>
      </c>
      <c r="D395" s="147">
        <f t="shared" si="110"/>
        <v>0.49563694267515906</v>
      </c>
      <c r="E395" s="106"/>
      <c r="F395" s="147">
        <f>'Bloom Yields live'!AR392</f>
        <v>1.1139000000000001</v>
      </c>
      <c r="G395" s="147">
        <f t="shared" si="111"/>
        <v>1.2254146496815284</v>
      </c>
      <c r="H395" s="110"/>
      <c r="I395" s="340">
        <f t="shared" si="102"/>
        <v>1.3069500000000001</v>
      </c>
      <c r="J395" s="147">
        <f t="shared" si="112"/>
        <v>1.5114652866242035</v>
      </c>
      <c r="K395" s="344"/>
      <c r="L395" s="297">
        <f t="shared" ref="L395:L426" si="124">VLOOKUP($A395,$AG$14:$AU$2324,L$2,FALSE)</f>
        <v>1.5</v>
      </c>
      <c r="M395" s="147">
        <f t="shared" si="113"/>
        <v>1.7975159235668785</v>
      </c>
      <c r="N395" s="344"/>
      <c r="O395" s="340">
        <f t="shared" si="103"/>
        <v>1.7149999999999999</v>
      </c>
      <c r="P395" s="340">
        <f t="shared" si="114"/>
        <v>2.1519585987261149</v>
      </c>
      <c r="Q395" s="344"/>
      <c r="R395" s="147">
        <f t="shared" ref="R395:R426" si="125">VLOOKUP($A395,$AG$14:$AU$2324,R$2,FALSE)</f>
        <v>1.93</v>
      </c>
      <c r="S395" s="147">
        <f t="shared" si="115"/>
        <v>2.5064012738853494</v>
      </c>
      <c r="T395" s="344"/>
      <c r="U395" s="340">
        <f t="shared" si="104"/>
        <v>2.2349999999999999</v>
      </c>
      <c r="V395" s="340">
        <f t="shared" si="116"/>
        <v>2.8859856687898082</v>
      </c>
      <c r="W395" s="344"/>
      <c r="X395" s="297">
        <f t="shared" ref="X395:X426" si="126">VLOOKUP($A395,$AG$14:$AU$2324,X$2,FALSE)</f>
        <v>2.54</v>
      </c>
      <c r="Y395" s="147">
        <f t="shared" si="117"/>
        <v>3.2655700636942688</v>
      </c>
      <c r="Z395" s="344"/>
      <c r="AA395" s="340">
        <f t="shared" si="105"/>
        <v>3.4950000000000001</v>
      </c>
      <c r="AB395" s="147">
        <f t="shared" si="118"/>
        <v>4.3570541401273868</v>
      </c>
      <c r="AC395" s="344"/>
      <c r="AD395" s="297">
        <f t="shared" ref="AD395:AD426" si="127">VLOOKUP($A395,$AG$14:$AU$2324,AD$2,FALSE)</f>
        <v>4.45</v>
      </c>
      <c r="AE395" s="147">
        <f t="shared" si="119"/>
        <v>5.4485382165605083</v>
      </c>
      <c r="AG395" s="296">
        <v>40715</v>
      </c>
      <c r="AH395" s="297"/>
      <c r="AI395" s="297"/>
      <c r="AJ395" s="298"/>
      <c r="AK395" s="297">
        <f>'Debt M &amp; YTM'!F386</f>
        <v>8.5299999999999994</v>
      </c>
      <c r="AL395" s="297">
        <f>'Debt M &amp; YTM'!G386</f>
        <v>4.7699999999999996</v>
      </c>
      <c r="AM395" s="298"/>
      <c r="AN395" s="297">
        <f>'Debt M &amp; YTM'!I386</f>
        <v>14.37</v>
      </c>
      <c r="AO395" s="297">
        <f>'Debt M &amp; YTM'!J386</f>
        <v>5.67</v>
      </c>
      <c r="AP395" s="299"/>
      <c r="AQ395" s="297"/>
      <c r="AR395" s="297">
        <f>'Debt M &amp; YTM'!M386</f>
        <v>6.9589999999999996</v>
      </c>
      <c r="AS395" s="298"/>
      <c r="AT395" s="300"/>
      <c r="AU395" s="297">
        <f>'Debt M &amp; YTM'!N386</f>
        <v>8.7200000000000006</v>
      </c>
      <c r="AV395" s="298"/>
    </row>
    <row r="396" spans="1:48">
      <c r="A396" s="148">
        <v>42853</v>
      </c>
      <c r="B396" s="4">
        <f>'Bloom Yields live'!F393</f>
        <v>42853</v>
      </c>
      <c r="C396" s="147">
        <f>'Bloom Yields live'!G393</f>
        <v>0.315</v>
      </c>
      <c r="D396" s="147">
        <f t="shared" si="110"/>
        <v>0.48819745222929906</v>
      </c>
      <c r="E396" s="106"/>
      <c r="F396" s="147">
        <f>'Bloom Yields live'!AR393</f>
        <v>1.1161000000000001</v>
      </c>
      <c r="G396" s="147">
        <f t="shared" si="111"/>
        <v>1.2182643312101906</v>
      </c>
      <c r="H396" s="110"/>
      <c r="I396" s="340">
        <f t="shared" si="102"/>
        <v>1.2980499999999999</v>
      </c>
      <c r="J396" s="147">
        <f t="shared" si="112"/>
        <v>1.5044506369426749</v>
      </c>
      <c r="K396" s="344"/>
      <c r="L396" s="297">
        <f t="shared" si="124"/>
        <v>1.48</v>
      </c>
      <c r="M396" s="147">
        <f t="shared" si="113"/>
        <v>1.7906369426751589</v>
      </c>
      <c r="N396" s="344"/>
      <c r="O396" s="340">
        <f t="shared" si="103"/>
        <v>1.7</v>
      </c>
      <c r="P396" s="340">
        <f t="shared" si="114"/>
        <v>2.1439331210191086</v>
      </c>
      <c r="Q396" s="344"/>
      <c r="R396" s="147">
        <f t="shared" si="125"/>
        <v>1.92</v>
      </c>
      <c r="S396" s="147">
        <f t="shared" si="115"/>
        <v>2.497229299363056</v>
      </c>
      <c r="T396" s="344"/>
      <c r="U396" s="340">
        <f t="shared" si="104"/>
        <v>2.17</v>
      </c>
      <c r="V396" s="340">
        <f t="shared" si="116"/>
        <v>2.879042993630573</v>
      </c>
      <c r="W396" s="344"/>
      <c r="X396" s="297">
        <f t="shared" si="126"/>
        <v>2.42</v>
      </c>
      <c r="Y396" s="147">
        <f t="shared" si="117"/>
        <v>3.26085668789809</v>
      </c>
      <c r="Z396" s="344"/>
      <c r="AA396" s="340">
        <f t="shared" si="105"/>
        <v>3.28</v>
      </c>
      <c r="AB396" s="147">
        <f t="shared" si="118"/>
        <v>4.3539171974522271</v>
      </c>
      <c r="AC396" s="344"/>
      <c r="AD396" s="297">
        <f t="shared" si="127"/>
        <v>4.1399999999999997</v>
      </c>
      <c r="AE396" s="147">
        <f t="shared" si="119"/>
        <v>5.4469777070063685</v>
      </c>
      <c r="AG396" s="296">
        <v>40716</v>
      </c>
      <c r="AH396" s="297"/>
      <c r="AI396" s="297"/>
      <c r="AJ396" s="298"/>
      <c r="AK396" s="297">
        <f>'Debt M &amp; YTM'!F387</f>
        <v>8.5299999999999994</v>
      </c>
      <c r="AL396" s="297">
        <f>'Debt M &amp; YTM'!G387</f>
        <v>4.75</v>
      </c>
      <c r="AM396" s="298"/>
      <c r="AN396" s="297">
        <f>'Debt M &amp; YTM'!I387</f>
        <v>14.37</v>
      </c>
      <c r="AO396" s="297">
        <f>'Debt M &amp; YTM'!J387</f>
        <v>5.65</v>
      </c>
      <c r="AP396" s="299"/>
      <c r="AQ396" s="297"/>
      <c r="AR396" s="297">
        <f>'Debt M &amp; YTM'!M387</f>
        <v>6.9420000000000002</v>
      </c>
      <c r="AS396" s="298"/>
      <c r="AT396" s="300"/>
      <c r="AU396" s="297">
        <f>'Debt M &amp; YTM'!N387</f>
        <v>8.6880000000000006</v>
      </c>
      <c r="AV396" s="298"/>
    </row>
    <row r="397" spans="1:48">
      <c r="A397" s="148">
        <v>42860</v>
      </c>
      <c r="B397" s="4">
        <f>'Bloom Yields live'!F394</f>
        <v>42860</v>
      </c>
      <c r="C397" s="147">
        <f>'Bloom Yields live'!G394</f>
        <v>0.41599999999999998</v>
      </c>
      <c r="D397" s="147">
        <f t="shared" si="110"/>
        <v>0.48161783439490402</v>
      </c>
      <c r="E397" s="106"/>
      <c r="F397" s="147">
        <f>'Bloom Yields live'!AR394</f>
        <v>1.19</v>
      </c>
      <c r="G397" s="147">
        <f t="shared" si="111"/>
        <v>1.2122719745222925</v>
      </c>
      <c r="H397" s="110"/>
      <c r="I397" s="340">
        <f t="shared" si="102"/>
        <v>1.365</v>
      </c>
      <c r="J397" s="147">
        <f t="shared" si="112"/>
        <v>1.4984608280254774</v>
      </c>
      <c r="K397" s="344"/>
      <c r="L397" s="297">
        <f t="shared" si="124"/>
        <v>1.54</v>
      </c>
      <c r="M397" s="147">
        <f t="shared" si="113"/>
        <v>1.7846496815286623</v>
      </c>
      <c r="N397" s="344"/>
      <c r="O397" s="340">
        <f t="shared" si="103"/>
        <v>1.7549999999999999</v>
      </c>
      <c r="P397" s="340">
        <f t="shared" si="114"/>
        <v>2.136703821656051</v>
      </c>
      <c r="Q397" s="344"/>
      <c r="R397" s="147">
        <f t="shared" si="125"/>
        <v>1.97</v>
      </c>
      <c r="S397" s="147">
        <f t="shared" si="115"/>
        <v>2.4887579617834388</v>
      </c>
      <c r="T397" s="344"/>
      <c r="U397" s="340">
        <f t="shared" si="104"/>
        <v>2.1749999999999998</v>
      </c>
      <c r="V397" s="340">
        <f t="shared" si="116"/>
        <v>2.8720621019108279</v>
      </c>
      <c r="W397" s="344"/>
      <c r="X397" s="297">
        <f t="shared" si="126"/>
        <v>2.38</v>
      </c>
      <c r="Y397" s="147">
        <f t="shared" si="117"/>
        <v>3.2553662420382179</v>
      </c>
      <c r="Z397" s="344"/>
      <c r="AA397" s="340">
        <f t="shared" si="105"/>
        <v>3.1150000000000002</v>
      </c>
      <c r="AB397" s="147">
        <f t="shared" si="118"/>
        <v>4.3491082802547743</v>
      </c>
      <c r="AC397" s="344"/>
      <c r="AD397" s="297">
        <f t="shared" si="127"/>
        <v>3.85</v>
      </c>
      <c r="AE397" s="147">
        <f t="shared" si="119"/>
        <v>5.4428503184713364</v>
      </c>
      <c r="AG397" s="296">
        <v>40717</v>
      </c>
      <c r="AH397" s="297"/>
      <c r="AI397" s="297"/>
      <c r="AJ397" s="298"/>
      <c r="AK397" s="297">
        <f>'Debt M &amp; YTM'!F388</f>
        <v>8.52</v>
      </c>
      <c r="AL397" s="297">
        <f>'Debt M &amp; YTM'!G388</f>
        <v>4.67</v>
      </c>
      <c r="AM397" s="298"/>
      <c r="AN397" s="297">
        <f>'Debt M &amp; YTM'!I388</f>
        <v>14.36</v>
      </c>
      <c r="AO397" s="297">
        <f>'Debt M &amp; YTM'!J388</f>
        <v>5.6</v>
      </c>
      <c r="AP397" s="299"/>
      <c r="AQ397" s="297"/>
      <c r="AR397" s="297">
        <f>'Debt M &amp; YTM'!M388</f>
        <v>6.9770000000000003</v>
      </c>
      <c r="AS397" s="298"/>
      <c r="AT397" s="300"/>
      <c r="AU397" s="297">
        <f>'Debt M &amp; YTM'!N388</f>
        <v>8.7650000000000006</v>
      </c>
      <c r="AV397" s="298"/>
    </row>
    <row r="398" spans="1:48">
      <c r="A398" s="148">
        <v>42867</v>
      </c>
      <c r="B398" s="4">
        <f>'Bloom Yields live'!F395</f>
        <v>42867</v>
      </c>
      <c r="C398" s="147">
        <f>'Bloom Yields live'!G395</f>
        <v>0.38900000000000001</v>
      </c>
      <c r="D398" s="147">
        <f t="shared" si="110"/>
        <v>0.47483439490445811</v>
      </c>
      <c r="E398" s="106"/>
      <c r="F398" s="147">
        <f>'Bloom Yields live'!AR395</f>
        <v>1.1492</v>
      </c>
      <c r="G398" s="147">
        <f t="shared" si="111"/>
        <v>1.2061312101910826</v>
      </c>
      <c r="H398" s="110"/>
      <c r="I398" s="340">
        <f t="shared" si="102"/>
        <v>1.3195999999999999</v>
      </c>
      <c r="J398" s="147">
        <f t="shared" si="112"/>
        <v>1.4924605095541401</v>
      </c>
      <c r="K398" s="344"/>
      <c r="L398" s="297">
        <f t="shared" si="124"/>
        <v>1.49</v>
      </c>
      <c r="M398" s="147">
        <f t="shared" si="113"/>
        <v>1.7787898089171974</v>
      </c>
      <c r="N398" s="344"/>
      <c r="O398" s="340">
        <f t="shared" si="103"/>
        <v>1.71</v>
      </c>
      <c r="P398" s="340">
        <f t="shared" si="114"/>
        <v>2.1296019108280251</v>
      </c>
      <c r="Q398" s="344"/>
      <c r="R398" s="147">
        <f t="shared" si="125"/>
        <v>1.93</v>
      </c>
      <c r="S398" s="147">
        <f t="shared" si="115"/>
        <v>2.4804140127388523</v>
      </c>
      <c r="T398" s="344"/>
      <c r="U398" s="340">
        <f t="shared" si="104"/>
        <v>2.125</v>
      </c>
      <c r="V398" s="340">
        <f t="shared" si="116"/>
        <v>2.8651990445859874</v>
      </c>
      <c r="W398" s="344"/>
      <c r="X398" s="297">
        <f t="shared" si="126"/>
        <v>2.3199999999999998</v>
      </c>
      <c r="Y398" s="147">
        <f t="shared" si="117"/>
        <v>3.249984076433122</v>
      </c>
      <c r="Z398" s="344"/>
      <c r="AA398" s="340">
        <f t="shared" si="105"/>
        <v>3.05</v>
      </c>
      <c r="AB398" s="147">
        <f t="shared" si="118"/>
        <v>4.3443566878980864</v>
      </c>
      <c r="AC398" s="344"/>
      <c r="AD398" s="297">
        <f t="shared" si="127"/>
        <v>3.78</v>
      </c>
      <c r="AE398" s="147">
        <f t="shared" si="119"/>
        <v>5.4387292993630565</v>
      </c>
      <c r="AG398" s="296">
        <v>40718</v>
      </c>
      <c r="AH398" s="297"/>
      <c r="AI398" s="297"/>
      <c r="AJ398" s="298"/>
      <c r="AK398" s="297">
        <f>'Debt M &amp; YTM'!F389</f>
        <v>8.52</v>
      </c>
      <c r="AL398" s="297">
        <f>'Debt M &amp; YTM'!G389</f>
        <v>4.67</v>
      </c>
      <c r="AM398" s="298"/>
      <c r="AN398" s="297">
        <f>'Debt M &amp; YTM'!I389</f>
        <v>14.36</v>
      </c>
      <c r="AO398" s="297">
        <f>'Debt M &amp; YTM'!J389</f>
        <v>5.61</v>
      </c>
      <c r="AP398" s="299"/>
      <c r="AQ398" s="297"/>
      <c r="AR398" s="297">
        <f>'Debt M &amp; YTM'!M389</f>
        <v>7.0049999999999999</v>
      </c>
      <c r="AS398" s="298"/>
      <c r="AT398" s="300"/>
      <c r="AU398" s="297">
        <f>'Debt M &amp; YTM'!N389</f>
        <v>8.7880000000000003</v>
      </c>
      <c r="AV398" s="298"/>
    </row>
    <row r="399" spans="1:48">
      <c r="A399" s="148">
        <v>42874</v>
      </c>
      <c r="B399" s="4">
        <f>'Bloom Yields live'!F396</f>
        <v>42874</v>
      </c>
      <c r="C399" s="147">
        <f>'Bloom Yields live'!G396</f>
        <v>0.36599999999999999</v>
      </c>
      <c r="D399" s="147">
        <f t="shared" si="110"/>
        <v>0.46870063694267489</v>
      </c>
      <c r="E399" s="106"/>
      <c r="F399" s="147">
        <f>'Bloom Yields live'!AR396</f>
        <v>1.1543000000000001</v>
      </c>
      <c r="G399" s="147">
        <f t="shared" si="111"/>
        <v>1.2007127388535033</v>
      </c>
      <c r="H399" s="110"/>
      <c r="I399" s="340">
        <f t="shared" ref="I399:I446" si="128">AVERAGE(F399,L399)</f>
        <v>1.3321499999999999</v>
      </c>
      <c r="J399" s="147">
        <f t="shared" si="112"/>
        <v>1.4870442675159234</v>
      </c>
      <c r="K399" s="344"/>
      <c r="L399" s="297">
        <f t="shared" si="124"/>
        <v>1.51</v>
      </c>
      <c r="M399" s="147">
        <f t="shared" si="113"/>
        <v>1.7733757961783436</v>
      </c>
      <c r="N399" s="344"/>
      <c r="O399" s="340">
        <f t="shared" ref="O399:O446" si="129">AVERAGE(L399,R399)</f>
        <v>1.7349999999999999</v>
      </c>
      <c r="P399" s="340">
        <f t="shared" si="114"/>
        <v>2.1230732484076431</v>
      </c>
      <c r="Q399" s="344"/>
      <c r="R399" s="147">
        <f t="shared" si="125"/>
        <v>1.96</v>
      </c>
      <c r="S399" s="147">
        <f t="shared" si="115"/>
        <v>2.4727707006369419</v>
      </c>
      <c r="T399" s="344"/>
      <c r="U399" s="340">
        <f t="shared" ref="U399:U446" si="130">AVERAGE(R399,X399)</f>
        <v>2.16</v>
      </c>
      <c r="V399" s="340">
        <f t="shared" si="116"/>
        <v>2.8587977707006367</v>
      </c>
      <c r="W399" s="344"/>
      <c r="X399" s="297">
        <f t="shared" si="126"/>
        <v>2.36</v>
      </c>
      <c r="Y399" s="147">
        <f t="shared" si="117"/>
        <v>3.2448248407643328</v>
      </c>
      <c r="Z399" s="344"/>
      <c r="AA399" s="340">
        <f t="shared" ref="AA399:AA446" si="131">AVERAGE(X399,AD399)</f>
        <v>3.085</v>
      </c>
      <c r="AB399" s="147">
        <f t="shared" si="118"/>
        <v>4.3398184713375771</v>
      </c>
      <c r="AC399" s="344"/>
      <c r="AD399" s="297">
        <f t="shared" si="127"/>
        <v>3.81</v>
      </c>
      <c r="AE399" s="147">
        <f t="shared" si="119"/>
        <v>5.4348121019108273</v>
      </c>
      <c r="AG399" s="296">
        <v>40721</v>
      </c>
      <c r="AH399" s="297"/>
      <c r="AI399" s="297"/>
      <c r="AJ399" s="298"/>
      <c r="AK399" s="297">
        <f>'Debt M &amp; YTM'!F390</f>
        <v>8.51</v>
      </c>
      <c r="AL399" s="297">
        <f>'Debt M &amp; YTM'!G390</f>
        <v>4.75</v>
      </c>
      <c r="AM399" s="298"/>
      <c r="AN399" s="297">
        <f>'Debt M &amp; YTM'!I390</f>
        <v>14.35</v>
      </c>
      <c r="AO399" s="297">
        <f>'Debt M &amp; YTM'!J390</f>
        <v>5.69</v>
      </c>
      <c r="AP399" s="299"/>
      <c r="AQ399" s="297"/>
      <c r="AR399" s="297">
        <f>'Debt M &amp; YTM'!M390</f>
        <v>7.1070000000000002</v>
      </c>
      <c r="AS399" s="298"/>
      <c r="AT399" s="300"/>
      <c r="AU399" s="297">
        <f>'Debt M &amp; YTM'!N390</f>
        <v>8.9489999999999998</v>
      </c>
      <c r="AV399" s="298"/>
    </row>
    <row r="400" spans="1:48">
      <c r="A400" s="148">
        <v>42881</v>
      </c>
      <c r="B400" s="4">
        <f>'Bloom Yields live'!F397</f>
        <v>42881</v>
      </c>
      <c r="C400" s="147">
        <f>'Bloom Yields live'!G397</f>
        <v>0.32800000000000001</v>
      </c>
      <c r="D400" s="147">
        <f t="shared" si="110"/>
        <v>0.46179617834394893</v>
      </c>
      <c r="E400" s="106"/>
      <c r="F400" s="147">
        <f>'Bloom Yields live'!AR397</f>
        <v>1.1248</v>
      </c>
      <c r="G400" s="147">
        <f t="shared" si="111"/>
        <v>1.194812738853503</v>
      </c>
      <c r="H400" s="110"/>
      <c r="I400" s="340">
        <f t="shared" si="128"/>
        <v>1.2974000000000001</v>
      </c>
      <c r="J400" s="147">
        <f t="shared" si="112"/>
        <v>1.481164331210191</v>
      </c>
      <c r="K400" s="344"/>
      <c r="L400" s="297">
        <f t="shared" si="124"/>
        <v>1.47</v>
      </c>
      <c r="M400" s="147">
        <f t="shared" si="113"/>
        <v>1.7675159235668789</v>
      </c>
      <c r="N400" s="344"/>
      <c r="O400" s="340">
        <f t="shared" si="129"/>
        <v>1.6949999999999998</v>
      </c>
      <c r="P400" s="340">
        <f t="shared" si="114"/>
        <v>2.1160668789808921</v>
      </c>
      <c r="Q400" s="344"/>
      <c r="R400" s="147">
        <f t="shared" si="125"/>
        <v>1.92</v>
      </c>
      <c r="S400" s="147">
        <f t="shared" si="115"/>
        <v>2.4646178343949039</v>
      </c>
      <c r="T400" s="344"/>
      <c r="U400" s="340">
        <f t="shared" si="130"/>
        <v>2.105</v>
      </c>
      <c r="V400" s="340">
        <f t="shared" si="116"/>
        <v>2.8517468152866239</v>
      </c>
      <c r="W400" s="344"/>
      <c r="X400" s="297">
        <f t="shared" si="126"/>
        <v>2.29</v>
      </c>
      <c r="Y400" s="147">
        <f t="shared" si="117"/>
        <v>3.2388757961783456</v>
      </c>
      <c r="Z400" s="344"/>
      <c r="AA400" s="340">
        <f t="shared" si="131"/>
        <v>2.8600000000000003</v>
      </c>
      <c r="AB400" s="147">
        <f t="shared" si="118"/>
        <v>4.3334140127388512</v>
      </c>
      <c r="AC400" s="344"/>
      <c r="AD400" s="297">
        <f t="shared" si="127"/>
        <v>3.43</v>
      </c>
      <c r="AE400" s="147">
        <f t="shared" si="119"/>
        <v>5.4279522292993612</v>
      </c>
      <c r="AG400" s="296">
        <v>40722</v>
      </c>
      <c r="AH400" s="297"/>
      <c r="AI400" s="297"/>
      <c r="AJ400" s="298"/>
      <c r="AK400" s="297">
        <f>'Debt M &amp; YTM'!F391</f>
        <v>8.51</v>
      </c>
      <c r="AL400" s="297">
        <f>'Debt M &amp; YTM'!G391</f>
        <v>4.79</v>
      </c>
      <c r="AM400" s="298"/>
      <c r="AN400" s="297">
        <f>'Debt M &amp; YTM'!I391</f>
        <v>14.35</v>
      </c>
      <c r="AO400" s="297">
        <f>'Debt M &amp; YTM'!J391</f>
        <v>5.71</v>
      </c>
      <c r="AP400" s="299"/>
      <c r="AQ400" s="297"/>
      <c r="AR400" s="297">
        <f>'Debt M &amp; YTM'!M391</f>
        <v>7.1360000000000001</v>
      </c>
      <c r="AS400" s="298"/>
      <c r="AT400" s="300"/>
      <c r="AU400" s="297">
        <f>'Debt M &amp; YTM'!N391</f>
        <v>8.9529999999999994</v>
      </c>
      <c r="AV400" s="298"/>
    </row>
    <row r="401" spans="1:48">
      <c r="A401" s="148">
        <v>42888</v>
      </c>
      <c r="B401" s="4">
        <f>'Bloom Yields live'!F398</f>
        <v>42888</v>
      </c>
      <c r="C401" s="147">
        <f>'Bloom Yields live'!G398</f>
        <v>0.27200000000000002</v>
      </c>
      <c r="D401" s="147">
        <f t="shared" si="110"/>
        <v>0.45488535031847133</v>
      </c>
      <c r="E401" s="106"/>
      <c r="F401" s="147">
        <f>'Bloom Yields live'!AR398</f>
        <v>1.0674999999999999</v>
      </c>
      <c r="G401" s="147">
        <f t="shared" si="111"/>
        <v>1.1888566878980888</v>
      </c>
      <c r="H401" s="110"/>
      <c r="I401" s="340">
        <f t="shared" si="128"/>
        <v>1.2487499999999998</v>
      </c>
      <c r="J401" s="147">
        <f t="shared" si="112"/>
        <v>1.4753519108280253</v>
      </c>
      <c r="K401" s="344"/>
      <c r="L401" s="297">
        <f t="shared" si="124"/>
        <v>1.43</v>
      </c>
      <c r="M401" s="147">
        <f t="shared" si="113"/>
        <v>1.761847133757962</v>
      </c>
      <c r="N401" s="344"/>
      <c r="O401" s="340">
        <f t="shared" si="129"/>
        <v>1.67</v>
      </c>
      <c r="P401" s="340">
        <f t="shared" si="114"/>
        <v>2.1092834394904463</v>
      </c>
      <c r="Q401" s="344"/>
      <c r="R401" s="147">
        <f t="shared" si="125"/>
        <v>1.91</v>
      </c>
      <c r="S401" s="147">
        <f t="shared" si="115"/>
        <v>2.4567197452229297</v>
      </c>
      <c r="T401" s="344"/>
      <c r="U401" s="340">
        <f t="shared" si="130"/>
        <v>2.08</v>
      </c>
      <c r="V401" s="340">
        <f t="shared" si="116"/>
        <v>2.8446608280254777</v>
      </c>
      <c r="W401" s="344"/>
      <c r="X401" s="297">
        <f t="shared" si="126"/>
        <v>2.25</v>
      </c>
      <c r="Y401" s="147">
        <f t="shared" si="117"/>
        <v>3.2326019108280271</v>
      </c>
      <c r="Z401" s="344"/>
      <c r="AA401" s="340">
        <f t="shared" si="131"/>
        <v>2.8200000000000003</v>
      </c>
      <c r="AB401" s="147">
        <f t="shared" si="118"/>
        <v>4.3262611464968126</v>
      </c>
      <c r="AC401" s="344"/>
      <c r="AD401" s="297">
        <f t="shared" si="127"/>
        <v>3.39</v>
      </c>
      <c r="AE401" s="147">
        <f t="shared" si="119"/>
        <v>5.4199203821656026</v>
      </c>
      <c r="AG401" s="296">
        <v>40723</v>
      </c>
      <c r="AH401" s="297"/>
      <c r="AI401" s="297"/>
      <c r="AJ401" s="298"/>
      <c r="AK401" s="297">
        <f>'Debt M &amp; YTM'!F392</f>
        <v>8.51</v>
      </c>
      <c r="AL401" s="297">
        <f>'Debt M &amp; YTM'!G392</f>
        <v>4.83</v>
      </c>
      <c r="AM401" s="298"/>
      <c r="AN401" s="297">
        <f>'Debt M &amp; YTM'!I392</f>
        <v>14.35</v>
      </c>
      <c r="AO401" s="297">
        <f>'Debt M &amp; YTM'!J392</f>
        <v>5.73</v>
      </c>
      <c r="AP401" s="299"/>
      <c r="AQ401" s="297"/>
      <c r="AR401" s="297">
        <f>'Debt M &amp; YTM'!M392</f>
        <v>7.0670000000000002</v>
      </c>
      <c r="AS401" s="298"/>
      <c r="AT401" s="300"/>
      <c r="AU401" s="297">
        <f>'Debt M &amp; YTM'!N392</f>
        <v>8.7949999999999999</v>
      </c>
      <c r="AV401" s="298"/>
    </row>
    <row r="402" spans="1:48">
      <c r="A402" s="148">
        <v>42895</v>
      </c>
      <c r="B402" s="4">
        <f>'Bloom Yields live'!F399</f>
        <v>42895</v>
      </c>
      <c r="C402" s="147">
        <f>'Bloom Yields live'!G399</f>
        <v>0.26100000000000001</v>
      </c>
      <c r="D402" s="147">
        <f t="shared" si="110"/>
        <v>0.44794267515923564</v>
      </c>
      <c r="E402" s="106"/>
      <c r="F402" s="147">
        <f>'Bloom Yields live'!AR399</f>
        <v>1.0639000000000001</v>
      </c>
      <c r="G402" s="147">
        <f t="shared" si="111"/>
        <v>1.1829598726114647</v>
      </c>
      <c r="H402" s="110"/>
      <c r="I402" s="340">
        <f t="shared" si="128"/>
        <v>1.24695</v>
      </c>
      <c r="J402" s="147">
        <f t="shared" si="112"/>
        <v>1.4696646496815287</v>
      </c>
      <c r="K402" s="344"/>
      <c r="L402" s="297">
        <f t="shared" si="124"/>
        <v>1.43</v>
      </c>
      <c r="M402" s="147">
        <f t="shared" si="113"/>
        <v>1.7563694267515924</v>
      </c>
      <c r="N402" s="344"/>
      <c r="O402" s="340">
        <f t="shared" si="129"/>
        <v>1.6749999999999998</v>
      </c>
      <c r="P402" s="340">
        <f t="shared" si="114"/>
        <v>2.1026273885350317</v>
      </c>
      <c r="Q402" s="344"/>
      <c r="R402" s="147">
        <f t="shared" si="125"/>
        <v>1.92</v>
      </c>
      <c r="S402" s="147">
        <f t="shared" si="115"/>
        <v>2.4488853503184709</v>
      </c>
      <c r="T402" s="344"/>
      <c r="U402" s="340">
        <f t="shared" si="130"/>
        <v>2.08</v>
      </c>
      <c r="V402" s="340">
        <f t="shared" si="116"/>
        <v>2.8379474522292996</v>
      </c>
      <c r="W402" s="344"/>
      <c r="X402" s="297">
        <f t="shared" si="126"/>
        <v>2.2400000000000002</v>
      </c>
      <c r="Y402" s="147">
        <f t="shared" si="117"/>
        <v>3.2270095541401291</v>
      </c>
      <c r="Z402" s="344"/>
      <c r="AA402" s="340">
        <f t="shared" si="131"/>
        <v>2.7050000000000001</v>
      </c>
      <c r="AB402" s="147">
        <f t="shared" si="118"/>
        <v>4.3194745222929924</v>
      </c>
      <c r="AC402" s="344"/>
      <c r="AD402" s="297">
        <f t="shared" si="127"/>
        <v>3.17</v>
      </c>
      <c r="AE402" s="147">
        <f t="shared" si="119"/>
        <v>5.4119394904458575</v>
      </c>
      <c r="AG402" s="296">
        <v>40724</v>
      </c>
      <c r="AH402" s="297"/>
      <c r="AI402" s="297"/>
      <c r="AJ402" s="298"/>
      <c r="AK402" s="297">
        <f>'Debt M &amp; YTM'!F393</f>
        <v>8.5</v>
      </c>
      <c r="AL402" s="297">
        <f>'Debt M &amp; YTM'!G393</f>
        <v>4.8600000000000003</v>
      </c>
      <c r="AM402" s="298"/>
      <c r="AN402" s="297">
        <f>'Debt M &amp; YTM'!I393</f>
        <v>14.35</v>
      </c>
      <c r="AO402" s="297">
        <f>'Debt M &amp; YTM'!J393</f>
        <v>5.74</v>
      </c>
      <c r="AP402" s="299"/>
      <c r="AQ402" s="297"/>
      <c r="AR402" s="297">
        <f>'Debt M &amp; YTM'!M393</f>
        <v>7.0869999999999997</v>
      </c>
      <c r="AS402" s="298"/>
      <c r="AT402" s="300"/>
      <c r="AU402" s="297">
        <f>'Debt M &amp; YTM'!N393</f>
        <v>8.7970000000000006</v>
      </c>
      <c r="AV402" s="298"/>
    </row>
    <row r="403" spans="1:48">
      <c r="A403" s="148">
        <v>42902</v>
      </c>
      <c r="B403" s="4">
        <f>'Bloom Yields live'!F400</f>
        <v>42902</v>
      </c>
      <c r="C403" s="147">
        <f>'Bloom Yields live'!G400</f>
        <v>0.27500000000000002</v>
      </c>
      <c r="D403" s="147">
        <f t="shared" si="110"/>
        <v>0.44102547770700634</v>
      </c>
      <c r="E403" s="106"/>
      <c r="F403" s="147">
        <f>'Bloom Yields live'!AR400</f>
        <v>1.0757000000000001</v>
      </c>
      <c r="G403" s="147">
        <f t="shared" si="111"/>
        <v>1.1770770700636941</v>
      </c>
      <c r="H403" s="110"/>
      <c r="I403" s="340">
        <f t="shared" si="128"/>
        <v>1.25285</v>
      </c>
      <c r="J403" s="147">
        <f t="shared" si="112"/>
        <v>1.4639843949044584</v>
      </c>
      <c r="K403" s="344"/>
      <c r="L403" s="297">
        <f t="shared" si="124"/>
        <v>1.43</v>
      </c>
      <c r="M403" s="147">
        <f t="shared" si="113"/>
        <v>1.7508917197452232</v>
      </c>
      <c r="N403" s="344"/>
      <c r="O403" s="340">
        <f t="shared" si="129"/>
        <v>1.6749999999999998</v>
      </c>
      <c r="P403" s="340">
        <f t="shared" si="114"/>
        <v>2.0960031847133762</v>
      </c>
      <c r="Q403" s="344"/>
      <c r="R403" s="147">
        <f t="shared" si="125"/>
        <v>1.92</v>
      </c>
      <c r="S403" s="147">
        <f t="shared" si="115"/>
        <v>2.4411146496815279</v>
      </c>
      <c r="T403" s="344"/>
      <c r="U403" s="340">
        <f t="shared" si="130"/>
        <v>2.06</v>
      </c>
      <c r="V403" s="340">
        <f t="shared" si="116"/>
        <v>2.8312882165605093</v>
      </c>
      <c r="W403" s="344"/>
      <c r="X403" s="297">
        <f t="shared" si="126"/>
        <v>2.2000000000000002</v>
      </c>
      <c r="Y403" s="147">
        <f t="shared" si="117"/>
        <v>3.2214617834394921</v>
      </c>
      <c r="Z403" s="344"/>
      <c r="AA403" s="340">
        <f t="shared" si="131"/>
        <v>2.7450000000000001</v>
      </c>
      <c r="AB403" s="147">
        <f t="shared" si="118"/>
        <v>4.3131974522292982</v>
      </c>
      <c r="AC403" s="344"/>
      <c r="AD403" s="297">
        <f t="shared" si="127"/>
        <v>3.29</v>
      </c>
      <c r="AE403" s="147">
        <f t="shared" si="119"/>
        <v>5.4049331210191047</v>
      </c>
      <c r="AG403" s="296">
        <v>40725</v>
      </c>
      <c r="AH403" s="297"/>
      <c r="AI403" s="297"/>
      <c r="AJ403" s="298"/>
      <c r="AK403" s="297">
        <f>'Debt M &amp; YTM'!F394</f>
        <v>8.52</v>
      </c>
      <c r="AL403" s="297">
        <f>'Debt M &amp; YTM'!G394</f>
        <v>4.84</v>
      </c>
      <c r="AM403" s="298"/>
      <c r="AN403" s="297">
        <f>'Debt M &amp; YTM'!I394</f>
        <v>14.34</v>
      </c>
      <c r="AO403" s="297">
        <f>'Debt M &amp; YTM'!J394</f>
        <v>5.69</v>
      </c>
      <c r="AP403" s="299"/>
      <c r="AQ403" s="297"/>
      <c r="AR403" s="297">
        <f>'Debt M &amp; YTM'!M394</f>
        <v>7.0060000000000002</v>
      </c>
      <c r="AS403" s="298"/>
      <c r="AT403" s="300"/>
      <c r="AU403" s="297">
        <f>'Debt M &amp; YTM'!N394</f>
        <v>8.6790000000000003</v>
      </c>
      <c r="AV403" s="298"/>
    </row>
    <row r="404" spans="1:48">
      <c r="A404" s="148">
        <v>42909</v>
      </c>
      <c r="B404" s="4">
        <f>'Bloom Yields live'!F401</f>
        <v>42909</v>
      </c>
      <c r="C404" s="147">
        <f>'Bloom Yields live'!G401</f>
        <v>0.253</v>
      </c>
      <c r="D404" s="147">
        <f t="shared" si="110"/>
        <v>0.43408280254777087</v>
      </c>
      <c r="E404" s="106"/>
      <c r="F404" s="147">
        <f>'Bloom Yields live'!AR401</f>
        <v>1.0525</v>
      </c>
      <c r="G404" s="147">
        <f t="shared" si="111"/>
        <v>1.1711496815286622</v>
      </c>
      <c r="H404" s="110"/>
      <c r="I404" s="340">
        <f t="shared" si="128"/>
        <v>1.2212499999999999</v>
      </c>
      <c r="J404" s="147">
        <f t="shared" si="112"/>
        <v>1.4582499999999998</v>
      </c>
      <c r="K404" s="344"/>
      <c r="L404" s="297">
        <f t="shared" si="124"/>
        <v>1.39</v>
      </c>
      <c r="M404" s="147">
        <f t="shared" si="113"/>
        <v>1.7453503184713375</v>
      </c>
      <c r="N404" s="344"/>
      <c r="O404" s="340">
        <f t="shared" si="129"/>
        <v>1.63</v>
      </c>
      <c r="P404" s="340">
        <f t="shared" si="114"/>
        <v>2.0892515923566877</v>
      </c>
      <c r="Q404" s="344"/>
      <c r="R404" s="147">
        <f t="shared" si="125"/>
        <v>1.87</v>
      </c>
      <c r="S404" s="147">
        <f t="shared" si="115"/>
        <v>2.4331528662420379</v>
      </c>
      <c r="T404" s="344"/>
      <c r="U404" s="340">
        <f t="shared" si="130"/>
        <v>2.02</v>
      </c>
      <c r="V404" s="340">
        <f t="shared" si="116"/>
        <v>2.824542993630573</v>
      </c>
      <c r="W404" s="344"/>
      <c r="X404" s="297">
        <f t="shared" si="126"/>
        <v>2.17</v>
      </c>
      <c r="Y404" s="147">
        <f t="shared" si="117"/>
        <v>3.2159331210191096</v>
      </c>
      <c r="Z404" s="344"/>
      <c r="AA404" s="340">
        <f t="shared" si="131"/>
        <v>2.77</v>
      </c>
      <c r="AB404" s="147">
        <f t="shared" si="118"/>
        <v>4.3075732484076417</v>
      </c>
      <c r="AC404" s="344"/>
      <c r="AD404" s="297">
        <f t="shared" si="127"/>
        <v>3.37</v>
      </c>
      <c r="AE404" s="147">
        <f t="shared" si="119"/>
        <v>5.399213375796176</v>
      </c>
      <c r="AG404" s="296">
        <v>40728</v>
      </c>
      <c r="AH404" s="297"/>
      <c r="AI404" s="297"/>
      <c r="AJ404" s="298"/>
      <c r="AK404" s="297">
        <f>'Debt M &amp; YTM'!F395</f>
        <v>8.51</v>
      </c>
      <c r="AL404" s="297">
        <f>'Debt M &amp; YTM'!G395</f>
        <v>4.83</v>
      </c>
      <c r="AM404" s="298"/>
      <c r="AN404" s="297">
        <f>'Debt M &amp; YTM'!I395</f>
        <v>14.33</v>
      </c>
      <c r="AO404" s="297">
        <f>'Debt M &amp; YTM'!J395</f>
        <v>5.68</v>
      </c>
      <c r="AP404" s="299"/>
      <c r="AQ404" s="297"/>
      <c r="AR404" s="297">
        <f>'Debt M &amp; YTM'!M395</f>
        <v>6.9859999999999998</v>
      </c>
      <c r="AS404" s="298"/>
      <c r="AT404" s="300"/>
      <c r="AU404" s="297">
        <f>'Debt M &amp; YTM'!N395</f>
        <v>8.6519999999999992</v>
      </c>
      <c r="AV404" s="298"/>
    </row>
    <row r="405" spans="1:48">
      <c r="A405" s="148">
        <v>42916</v>
      </c>
      <c r="B405" s="4">
        <f>'Bloom Yields live'!F402</f>
        <v>42916</v>
      </c>
      <c r="C405" s="147">
        <f>'Bloom Yields live'!G402</f>
        <v>0.46500000000000002</v>
      </c>
      <c r="D405" s="147">
        <f t="shared" si="110"/>
        <v>0.42901273885350338</v>
      </c>
      <c r="E405" s="106"/>
      <c r="F405" s="147">
        <f>'Bloom Yields live'!AR402</f>
        <v>1.2698</v>
      </c>
      <c r="G405" s="147">
        <f t="shared" si="111"/>
        <v>1.1671248407643311</v>
      </c>
      <c r="H405" s="110"/>
      <c r="I405" s="340">
        <f t="shared" si="128"/>
        <v>1.4199000000000002</v>
      </c>
      <c r="J405" s="147">
        <f t="shared" si="112"/>
        <v>1.4541993630573244</v>
      </c>
      <c r="K405" s="344"/>
      <c r="L405" s="297">
        <f t="shared" si="124"/>
        <v>1.57</v>
      </c>
      <c r="M405" s="147">
        <f t="shared" si="113"/>
        <v>1.7412738853503185</v>
      </c>
      <c r="N405" s="344"/>
      <c r="O405" s="340">
        <f t="shared" si="129"/>
        <v>1.8149999999999999</v>
      </c>
      <c r="P405" s="340">
        <f t="shared" si="114"/>
        <v>2.0840605095541402</v>
      </c>
      <c r="Q405" s="344"/>
      <c r="R405" s="147">
        <f t="shared" si="125"/>
        <v>2.06</v>
      </c>
      <c r="S405" s="147">
        <f t="shared" si="115"/>
        <v>2.4268471337579611</v>
      </c>
      <c r="T405" s="344"/>
      <c r="U405" s="340">
        <f t="shared" si="130"/>
        <v>2.2050000000000001</v>
      </c>
      <c r="V405" s="340">
        <f t="shared" si="116"/>
        <v>2.819042993630573</v>
      </c>
      <c r="W405" s="344"/>
      <c r="X405" s="297">
        <f t="shared" si="126"/>
        <v>2.35</v>
      </c>
      <c r="Y405" s="147">
        <f t="shared" si="117"/>
        <v>3.2112388535031866</v>
      </c>
      <c r="Z405" s="344"/>
      <c r="AA405" s="340">
        <f t="shared" si="131"/>
        <v>3.0449999999999999</v>
      </c>
      <c r="AB405" s="147">
        <f t="shared" si="118"/>
        <v>4.3028535031847124</v>
      </c>
      <c r="AC405" s="344"/>
      <c r="AD405" s="297">
        <f t="shared" si="127"/>
        <v>3.74</v>
      </c>
      <c r="AE405" s="147">
        <f t="shared" si="119"/>
        <v>5.3944681528662395</v>
      </c>
      <c r="AG405" s="296">
        <v>40729</v>
      </c>
      <c r="AH405" s="297"/>
      <c r="AI405" s="297"/>
      <c r="AJ405" s="298"/>
      <c r="AK405" s="297">
        <f>'Debt M &amp; YTM'!F396</f>
        <v>8.51</v>
      </c>
      <c r="AL405" s="297">
        <f>'Debt M &amp; YTM'!G396</f>
        <v>4.82</v>
      </c>
      <c r="AM405" s="298"/>
      <c r="AN405" s="297">
        <f>'Debt M &amp; YTM'!I396</f>
        <v>14.33</v>
      </c>
      <c r="AO405" s="297">
        <f>'Debt M &amp; YTM'!J396</f>
        <v>5.67</v>
      </c>
      <c r="AP405" s="299"/>
      <c r="AQ405" s="297"/>
      <c r="AR405" s="297">
        <f>'Debt M &amp; YTM'!M396</f>
        <v>6.9749999999999996</v>
      </c>
      <c r="AS405" s="298"/>
      <c r="AT405" s="300"/>
      <c r="AU405" s="297">
        <f>'Debt M &amp; YTM'!N396</f>
        <v>8.6530000000000005</v>
      </c>
      <c r="AV405" s="298"/>
    </row>
    <row r="406" spans="1:48">
      <c r="A406" s="148">
        <v>42923</v>
      </c>
      <c r="B406" s="4">
        <f>'Bloom Yields live'!F403</f>
        <v>42923</v>
      </c>
      <c r="C406" s="147">
        <f>'Bloom Yields live'!G403</f>
        <v>0.57099999999999995</v>
      </c>
      <c r="D406" s="147">
        <f t="shared" si="110"/>
        <v>0.42459872611464988</v>
      </c>
      <c r="E406" s="106"/>
      <c r="F406" s="147">
        <f>'Bloom Yields live'!AR403</f>
        <v>1.3361000000000001</v>
      </c>
      <c r="G406" s="147">
        <f t="shared" si="111"/>
        <v>1.1635579617834393</v>
      </c>
      <c r="H406" s="110"/>
      <c r="I406" s="340">
        <f t="shared" si="128"/>
        <v>1.49305</v>
      </c>
      <c r="J406" s="147">
        <f t="shared" si="112"/>
        <v>1.4505369426751591</v>
      </c>
      <c r="K406" s="344"/>
      <c r="L406" s="297">
        <f t="shared" si="124"/>
        <v>1.65</v>
      </c>
      <c r="M406" s="147">
        <f t="shared" si="113"/>
        <v>1.7375159235668791</v>
      </c>
      <c r="N406" s="344"/>
      <c r="O406" s="340">
        <f t="shared" si="129"/>
        <v>1.9</v>
      </c>
      <c r="P406" s="340">
        <f t="shared" si="114"/>
        <v>2.0791242038216562</v>
      </c>
      <c r="Q406" s="344"/>
      <c r="R406" s="147">
        <f t="shared" si="125"/>
        <v>2.15</v>
      </c>
      <c r="S406" s="147">
        <f t="shared" si="115"/>
        <v>2.4207324840764324</v>
      </c>
      <c r="T406" s="344"/>
      <c r="U406" s="340">
        <f t="shared" si="130"/>
        <v>2.29</v>
      </c>
      <c r="V406" s="340">
        <f t="shared" si="116"/>
        <v>2.8135939490445856</v>
      </c>
      <c r="W406" s="344"/>
      <c r="X406" s="297">
        <f t="shared" si="126"/>
        <v>2.4300000000000002</v>
      </c>
      <c r="Y406" s="147">
        <f t="shared" si="117"/>
        <v>3.2064554140127406</v>
      </c>
      <c r="Z406" s="344"/>
      <c r="AA406" s="340">
        <f t="shared" si="131"/>
        <v>3.2</v>
      </c>
      <c r="AB406" s="147">
        <f t="shared" si="118"/>
        <v>4.2982515923566869</v>
      </c>
      <c r="AC406" s="344"/>
      <c r="AD406" s="297">
        <f t="shared" si="127"/>
        <v>3.97</v>
      </c>
      <c r="AE406" s="147">
        <f t="shared" si="119"/>
        <v>5.3900477707006349</v>
      </c>
      <c r="AG406" s="296">
        <v>40730</v>
      </c>
      <c r="AH406" s="297"/>
      <c r="AI406" s="297"/>
      <c r="AJ406" s="298"/>
      <c r="AK406" s="297">
        <f>'Debt M &amp; YTM'!F397</f>
        <v>8.51</v>
      </c>
      <c r="AL406" s="297">
        <f>'Debt M &amp; YTM'!G397</f>
        <v>4.76</v>
      </c>
      <c r="AM406" s="298"/>
      <c r="AN406" s="297">
        <f>'Debt M &amp; YTM'!I397</f>
        <v>14.33</v>
      </c>
      <c r="AO406" s="297">
        <f>'Debt M &amp; YTM'!J397</f>
        <v>5.66</v>
      </c>
      <c r="AP406" s="299"/>
      <c r="AQ406" s="297"/>
      <c r="AR406" s="297">
        <f>'Debt M &amp; YTM'!M397</f>
        <v>7.0380000000000003</v>
      </c>
      <c r="AS406" s="298"/>
      <c r="AT406" s="300"/>
      <c r="AU406" s="297">
        <f>'Debt M &amp; YTM'!N397</f>
        <v>8.7710000000000008</v>
      </c>
      <c r="AV406" s="298"/>
    </row>
    <row r="407" spans="1:48">
      <c r="A407" s="148">
        <v>42930</v>
      </c>
      <c r="B407" s="4">
        <f>'Bloom Yields live'!F404</f>
        <v>42930</v>
      </c>
      <c r="C407" s="147">
        <f>'Bloom Yields live'!G404</f>
        <v>0.59199999999999997</v>
      </c>
      <c r="D407" s="147">
        <f t="shared" si="110"/>
        <v>0.42071337579617857</v>
      </c>
      <c r="E407" s="106"/>
      <c r="F407" s="147">
        <f>'Bloom Yields live'!AR404</f>
        <v>1.2737000000000001</v>
      </c>
      <c r="G407" s="147">
        <f t="shared" si="111"/>
        <v>1.1598707006369426</v>
      </c>
      <c r="H407" s="110"/>
      <c r="I407" s="340">
        <f t="shared" si="128"/>
        <v>1.42685</v>
      </c>
      <c r="J407" s="147">
        <f t="shared" si="112"/>
        <v>1.4466869426751592</v>
      </c>
      <c r="K407" s="344"/>
      <c r="L407" s="297">
        <f t="shared" si="124"/>
        <v>1.58</v>
      </c>
      <c r="M407" s="147">
        <f t="shared" si="113"/>
        <v>1.7335031847133755</v>
      </c>
      <c r="N407" s="344"/>
      <c r="O407" s="340">
        <f t="shared" si="129"/>
        <v>1.825</v>
      </c>
      <c r="P407" s="340">
        <f t="shared" si="114"/>
        <v>2.0739331210191079</v>
      </c>
      <c r="Q407" s="344"/>
      <c r="R407" s="147">
        <f t="shared" si="125"/>
        <v>2.0699999999999998</v>
      </c>
      <c r="S407" s="147">
        <f t="shared" si="115"/>
        <v>2.4143630573248402</v>
      </c>
      <c r="T407" s="344"/>
      <c r="U407" s="340">
        <f t="shared" si="130"/>
        <v>2.2149999999999999</v>
      </c>
      <c r="V407" s="340">
        <f t="shared" si="116"/>
        <v>2.807539808917197</v>
      </c>
      <c r="W407" s="344"/>
      <c r="X407" s="297">
        <f t="shared" si="126"/>
        <v>2.36</v>
      </c>
      <c r="Y407" s="147">
        <f t="shared" si="117"/>
        <v>3.2007165605095564</v>
      </c>
      <c r="Z407" s="344"/>
      <c r="AA407" s="340">
        <f t="shared" si="131"/>
        <v>3.0999999999999996</v>
      </c>
      <c r="AB407" s="147">
        <f t="shared" si="118"/>
        <v>4.2921592356687883</v>
      </c>
      <c r="AC407" s="344"/>
      <c r="AD407" s="297">
        <f t="shared" si="127"/>
        <v>3.84</v>
      </c>
      <c r="AE407" s="147">
        <f t="shared" si="119"/>
        <v>5.3836019108280233</v>
      </c>
      <c r="AG407" s="296">
        <v>40731</v>
      </c>
      <c r="AH407" s="297"/>
      <c r="AI407" s="297"/>
      <c r="AJ407" s="298"/>
      <c r="AK407" s="297">
        <f>'Debt M &amp; YTM'!F398</f>
        <v>8.5</v>
      </c>
      <c r="AL407" s="297">
        <f>'Debt M &amp; YTM'!G398</f>
        <v>4.83</v>
      </c>
      <c r="AM407" s="298"/>
      <c r="AN407" s="297">
        <f>'Debt M &amp; YTM'!I398</f>
        <v>14.33</v>
      </c>
      <c r="AO407" s="297">
        <f>'Debt M &amp; YTM'!J398</f>
        <v>5.72</v>
      </c>
      <c r="AP407" s="299"/>
      <c r="AQ407" s="297"/>
      <c r="AR407" s="297">
        <f>'Debt M &amp; YTM'!M398</f>
        <v>7.08</v>
      </c>
      <c r="AS407" s="298"/>
      <c r="AT407" s="300"/>
      <c r="AU407" s="297">
        <f>'Debt M &amp; YTM'!N398</f>
        <v>8.7940000000000005</v>
      </c>
      <c r="AV407" s="298"/>
    </row>
    <row r="408" spans="1:48">
      <c r="A408" s="148">
        <v>42937</v>
      </c>
      <c r="B408" s="4">
        <f>'Bloom Yields live'!F405</f>
        <v>42937</v>
      </c>
      <c r="C408" s="147">
        <f>'Bloom Yields live'!G405</f>
        <v>0.505</v>
      </c>
      <c r="D408" s="147">
        <f t="shared" si="110"/>
        <v>0.41657961783439501</v>
      </c>
      <c r="E408" s="106"/>
      <c r="F408" s="147">
        <f>'Bloom Yields live'!AR405</f>
        <v>1.1748000000000001</v>
      </c>
      <c r="G408" s="147">
        <f t="shared" si="111"/>
        <v>1.1558751592356686</v>
      </c>
      <c r="H408" s="110"/>
      <c r="I408" s="340">
        <f t="shared" si="128"/>
        <v>1.3224</v>
      </c>
      <c r="J408" s="147">
        <f t="shared" si="112"/>
        <v>1.4424280254777069</v>
      </c>
      <c r="K408" s="344"/>
      <c r="L408" s="297">
        <f t="shared" si="124"/>
        <v>1.47</v>
      </c>
      <c r="M408" s="147">
        <f t="shared" si="113"/>
        <v>1.7289808917197449</v>
      </c>
      <c r="N408" s="344"/>
      <c r="O408" s="340">
        <f t="shared" si="129"/>
        <v>1.72</v>
      </c>
      <c r="P408" s="340">
        <f t="shared" si="114"/>
        <v>2.0682643312101909</v>
      </c>
      <c r="Q408" s="344"/>
      <c r="R408" s="147">
        <f t="shared" si="125"/>
        <v>1.97</v>
      </c>
      <c r="S408" s="147">
        <f t="shared" si="115"/>
        <v>2.4075477707006367</v>
      </c>
      <c r="T408" s="344"/>
      <c r="U408" s="340">
        <f t="shared" si="130"/>
        <v>2.11</v>
      </c>
      <c r="V408" s="340">
        <f t="shared" si="116"/>
        <v>2.8008359872611459</v>
      </c>
      <c r="W408" s="344"/>
      <c r="X408" s="297">
        <f t="shared" si="126"/>
        <v>2.25</v>
      </c>
      <c r="Y408" s="147">
        <f t="shared" si="117"/>
        <v>3.1941242038216582</v>
      </c>
      <c r="Z408" s="344"/>
      <c r="AA408" s="340">
        <f t="shared" si="131"/>
        <v>2.99</v>
      </c>
      <c r="AB408" s="147">
        <f t="shared" si="118"/>
        <v>4.2851050955413994</v>
      </c>
      <c r="AC408" s="344"/>
      <c r="AD408" s="297">
        <f t="shared" si="127"/>
        <v>3.73</v>
      </c>
      <c r="AE408" s="147">
        <f t="shared" si="119"/>
        <v>5.3760859872611446</v>
      </c>
      <c r="AG408" s="296">
        <v>40732</v>
      </c>
      <c r="AH408" s="297"/>
      <c r="AI408" s="297"/>
      <c r="AJ408" s="298"/>
      <c r="AK408" s="297">
        <f>'Debt M &amp; YTM'!F399</f>
        <v>8.5</v>
      </c>
      <c r="AL408" s="297">
        <f>'Debt M &amp; YTM'!G399</f>
        <v>4.7</v>
      </c>
      <c r="AM408" s="298"/>
      <c r="AN408" s="297">
        <f>'Debt M &amp; YTM'!I399</f>
        <v>14.32</v>
      </c>
      <c r="AO408" s="297">
        <f>'Debt M &amp; YTM'!J399</f>
        <v>5.65</v>
      </c>
      <c r="AP408" s="299"/>
      <c r="AQ408" s="297"/>
      <c r="AR408" s="297">
        <f>'Debt M &amp; YTM'!M399</f>
        <v>7.0609999999999999</v>
      </c>
      <c r="AS408" s="298"/>
      <c r="AT408" s="300"/>
      <c r="AU408" s="297">
        <f>'Debt M &amp; YTM'!N399</f>
        <v>8.7759999999999998</v>
      </c>
      <c r="AV408" s="298"/>
    </row>
    <row r="409" spans="1:48">
      <c r="A409" s="148">
        <v>42944</v>
      </c>
      <c r="B409" s="4">
        <f>'Bloom Yields live'!F406</f>
        <v>42944</v>
      </c>
      <c r="C409" s="147">
        <f>'Bloom Yields live'!G406</f>
        <v>0.54</v>
      </c>
      <c r="D409" s="147">
        <f t="shared" si="110"/>
        <v>0.4127197452229302</v>
      </c>
      <c r="E409" s="106"/>
      <c r="F409" s="147">
        <f>'Bloom Yields live'!AR406</f>
        <v>1.2134</v>
      </c>
      <c r="G409" s="147">
        <f t="shared" si="111"/>
        <v>1.1521471337579621</v>
      </c>
      <c r="H409" s="110"/>
      <c r="I409" s="340">
        <f t="shared" si="128"/>
        <v>1.3616999999999999</v>
      </c>
      <c r="J409" s="147">
        <f t="shared" si="112"/>
        <v>1.438525796178344</v>
      </c>
      <c r="K409" s="344"/>
      <c r="L409" s="297">
        <f t="shared" si="124"/>
        <v>1.51</v>
      </c>
      <c r="M409" s="147">
        <f t="shared" si="113"/>
        <v>1.7249044585987259</v>
      </c>
      <c r="N409" s="344"/>
      <c r="O409" s="340">
        <f t="shared" si="129"/>
        <v>1.7650000000000001</v>
      </c>
      <c r="P409" s="340">
        <f t="shared" si="114"/>
        <v>2.0630414012738849</v>
      </c>
      <c r="Q409" s="344"/>
      <c r="R409" s="147">
        <f t="shared" si="125"/>
        <v>2.02</v>
      </c>
      <c r="S409" s="147">
        <f t="shared" si="115"/>
        <v>2.4011783439490442</v>
      </c>
      <c r="T409" s="344"/>
      <c r="U409" s="340">
        <f t="shared" si="130"/>
        <v>2.1</v>
      </c>
      <c r="V409" s="340">
        <f t="shared" si="116"/>
        <v>2.7942468152866238</v>
      </c>
      <c r="W409" s="344"/>
      <c r="X409" s="297">
        <f t="shared" si="126"/>
        <v>2.1800000000000002</v>
      </c>
      <c r="Y409" s="147">
        <f t="shared" si="117"/>
        <v>3.1873152866242056</v>
      </c>
      <c r="Z409" s="344"/>
      <c r="AA409" s="340">
        <f t="shared" si="131"/>
        <v>2.8600000000000003</v>
      </c>
      <c r="AB409" s="147">
        <f t="shared" si="118"/>
        <v>4.2774490445859854</v>
      </c>
      <c r="AC409" s="344"/>
      <c r="AD409" s="297">
        <f t="shared" si="127"/>
        <v>3.54</v>
      </c>
      <c r="AE409" s="147">
        <f t="shared" si="119"/>
        <v>5.3675828025477683</v>
      </c>
      <c r="AG409" s="296">
        <v>40735</v>
      </c>
      <c r="AH409" s="297"/>
      <c r="AI409" s="297"/>
      <c r="AJ409" s="298"/>
      <c r="AK409" s="297">
        <f>'Debt M &amp; YTM'!F400</f>
        <v>8.49</v>
      </c>
      <c r="AL409" s="297">
        <f>'Debt M &amp; YTM'!G400</f>
        <v>4.58</v>
      </c>
      <c r="AM409" s="298"/>
      <c r="AN409" s="297">
        <f>'Debt M &amp; YTM'!I400</f>
        <v>14.31</v>
      </c>
      <c r="AO409" s="297">
        <f>'Debt M &amp; YTM'!J400</f>
        <v>5.59</v>
      </c>
      <c r="AP409" s="299"/>
      <c r="AQ409" s="297"/>
      <c r="AR409" s="297">
        <f>'Debt M &amp; YTM'!M400</f>
        <v>7.1760000000000002</v>
      </c>
      <c r="AS409" s="298"/>
      <c r="AT409" s="300"/>
      <c r="AU409" s="297">
        <f>'Debt M &amp; YTM'!N400</f>
        <v>8.984</v>
      </c>
      <c r="AV409" s="298"/>
    </row>
    <row r="410" spans="1:48">
      <c r="A410" s="148">
        <v>42951</v>
      </c>
      <c r="B410" s="4">
        <f>'Bloom Yields live'!F407</f>
        <v>42951</v>
      </c>
      <c r="C410" s="147">
        <f>'Bloom Yields live'!G407</f>
        <v>0.46600000000000003</v>
      </c>
      <c r="D410" s="147">
        <f t="shared" si="110"/>
        <v>0.40849044585987276</v>
      </c>
      <c r="E410" s="106"/>
      <c r="F410" s="147">
        <f>'Bloom Yields live'!AR407</f>
        <v>1.1327</v>
      </c>
      <c r="G410" s="147">
        <f t="shared" si="111"/>
        <v>1.1479452229299363</v>
      </c>
      <c r="H410" s="110"/>
      <c r="I410" s="340">
        <f t="shared" si="128"/>
        <v>1.2863500000000001</v>
      </c>
      <c r="J410" s="147">
        <f t="shared" si="112"/>
        <v>1.4340681528662422</v>
      </c>
      <c r="K410" s="344"/>
      <c r="L410" s="297">
        <f t="shared" si="124"/>
        <v>1.44</v>
      </c>
      <c r="M410" s="147">
        <f t="shared" si="113"/>
        <v>1.7201910828025471</v>
      </c>
      <c r="N410" s="344"/>
      <c r="O410" s="340">
        <f t="shared" si="129"/>
        <v>1.69</v>
      </c>
      <c r="P410" s="340">
        <f t="shared" si="114"/>
        <v>2.0573726114649675</v>
      </c>
      <c r="Q410" s="344"/>
      <c r="R410" s="147">
        <f t="shared" si="125"/>
        <v>1.94</v>
      </c>
      <c r="S410" s="147">
        <f t="shared" si="115"/>
        <v>2.3945541401273882</v>
      </c>
      <c r="T410" s="344"/>
      <c r="U410" s="340">
        <f t="shared" si="130"/>
        <v>2.0049999999999999</v>
      </c>
      <c r="V410" s="340">
        <f t="shared" si="116"/>
        <v>2.7868359872611457</v>
      </c>
      <c r="W410" s="344"/>
      <c r="X410" s="297">
        <f t="shared" si="126"/>
        <v>2.0699999999999998</v>
      </c>
      <c r="Y410" s="147">
        <f t="shared" si="117"/>
        <v>3.1791178343949063</v>
      </c>
      <c r="Z410" s="344"/>
      <c r="AA410" s="340">
        <f t="shared" si="131"/>
        <v>2.7749999999999999</v>
      </c>
      <c r="AB410" s="147">
        <f t="shared" si="118"/>
        <v>4.267522292993629</v>
      </c>
      <c r="AC410" s="344"/>
      <c r="AD410" s="297">
        <f t="shared" si="127"/>
        <v>3.48</v>
      </c>
      <c r="AE410" s="147">
        <f t="shared" si="119"/>
        <v>5.3559267515923548</v>
      </c>
      <c r="AG410" s="296">
        <v>40736</v>
      </c>
      <c r="AH410" s="297"/>
      <c r="AI410" s="297"/>
      <c r="AJ410" s="298"/>
      <c r="AK410" s="297">
        <f>'Debt M &amp; YTM'!F401</f>
        <v>8.49</v>
      </c>
      <c r="AL410" s="297">
        <f>'Debt M &amp; YTM'!G401</f>
        <v>4.6500000000000004</v>
      </c>
      <c r="AM410" s="298"/>
      <c r="AN410" s="297">
        <f>'Debt M &amp; YTM'!I401</f>
        <v>14.31</v>
      </c>
      <c r="AO410" s="297">
        <f>'Debt M &amp; YTM'!J401</f>
        <v>5.68</v>
      </c>
      <c r="AP410" s="299"/>
      <c r="AQ410" s="297"/>
      <c r="AR410" s="297">
        <f>'Debt M &amp; YTM'!M401</f>
        <v>7.3369999999999997</v>
      </c>
      <c r="AS410" s="298"/>
      <c r="AT410" s="300"/>
      <c r="AU410" s="297">
        <f>'Debt M &amp; YTM'!N401</f>
        <v>9.1159999999999997</v>
      </c>
      <c r="AV410" s="298"/>
    </row>
    <row r="411" spans="1:48">
      <c r="A411" s="148">
        <v>42958</v>
      </c>
      <c r="B411" s="4">
        <f>'Bloom Yields live'!F408</f>
        <v>42958</v>
      </c>
      <c r="C411" s="147">
        <f>'Bloom Yields live'!G408</f>
        <v>0.38</v>
      </c>
      <c r="D411" s="147">
        <f t="shared" si="110"/>
        <v>0.40421019108280276</v>
      </c>
      <c r="E411" s="106"/>
      <c r="F411" s="147">
        <f>'Bloom Yields live'!AR408</f>
        <v>1.0571999999999999</v>
      </c>
      <c r="G411" s="147">
        <f t="shared" si="111"/>
        <v>1.1437611464968149</v>
      </c>
      <c r="H411" s="110"/>
      <c r="I411" s="340">
        <f t="shared" si="128"/>
        <v>1.2235999999999998</v>
      </c>
      <c r="J411" s="147">
        <f t="shared" si="112"/>
        <v>1.4295238853503187</v>
      </c>
      <c r="K411" s="344"/>
      <c r="L411" s="297">
        <f t="shared" si="124"/>
        <v>1.39</v>
      </c>
      <c r="M411" s="147">
        <f t="shared" si="113"/>
        <v>1.7152866242038207</v>
      </c>
      <c r="N411" s="344"/>
      <c r="O411" s="340">
        <f t="shared" si="129"/>
        <v>1.64</v>
      </c>
      <c r="P411" s="340">
        <f t="shared" si="114"/>
        <v>2.051512738853503</v>
      </c>
      <c r="Q411" s="344"/>
      <c r="R411" s="147">
        <f t="shared" si="125"/>
        <v>1.89</v>
      </c>
      <c r="S411" s="147">
        <f t="shared" si="115"/>
        <v>2.3877388535031838</v>
      </c>
      <c r="T411" s="344"/>
      <c r="U411" s="340">
        <f t="shared" si="130"/>
        <v>2.0350000000000001</v>
      </c>
      <c r="V411" s="340">
        <f t="shared" si="116"/>
        <v>2.7790557324840766</v>
      </c>
      <c r="W411" s="344"/>
      <c r="X411" s="297">
        <f t="shared" si="126"/>
        <v>2.1800000000000002</v>
      </c>
      <c r="Y411" s="147">
        <f t="shared" si="117"/>
        <v>3.1703726114649697</v>
      </c>
      <c r="Z411" s="344"/>
      <c r="AA411" s="340">
        <f t="shared" si="131"/>
        <v>2.98</v>
      </c>
      <c r="AB411" s="147">
        <f t="shared" si="118"/>
        <v>4.2575891719745211</v>
      </c>
      <c r="AC411" s="344"/>
      <c r="AD411" s="297">
        <f t="shared" si="127"/>
        <v>3.78</v>
      </c>
      <c r="AE411" s="147">
        <f t="shared" si="119"/>
        <v>5.3448057324840752</v>
      </c>
      <c r="AG411" s="296">
        <v>40737</v>
      </c>
      <c r="AH411" s="297"/>
      <c r="AI411" s="297"/>
      <c r="AJ411" s="298"/>
      <c r="AK411" s="297">
        <f>'Debt M &amp; YTM'!F402</f>
        <v>8.49</v>
      </c>
      <c r="AL411" s="297">
        <f>'Debt M &amp; YTM'!G402</f>
        <v>4.68</v>
      </c>
      <c r="AM411" s="298"/>
      <c r="AN411" s="297">
        <f>'Debt M &amp; YTM'!I402</f>
        <v>14.31</v>
      </c>
      <c r="AO411" s="297">
        <f>'Debt M &amp; YTM'!J402</f>
        <v>5.7</v>
      </c>
      <c r="AP411" s="299"/>
      <c r="AQ411" s="297"/>
      <c r="AR411" s="297">
        <f>'Debt M &amp; YTM'!M402</f>
        <v>7.3159999999999998</v>
      </c>
      <c r="AS411" s="298"/>
      <c r="AT411" s="300"/>
      <c r="AU411" s="297">
        <f>'Debt M &amp; YTM'!N402</f>
        <v>9.0519999999999996</v>
      </c>
      <c r="AV411" s="298"/>
    </row>
    <row r="412" spans="1:48">
      <c r="A412" s="148">
        <v>42965</v>
      </c>
      <c r="B412" s="4">
        <f>'Bloom Yields live'!F409</f>
        <v>42965</v>
      </c>
      <c r="C412" s="147">
        <f>'Bloom Yields live'!G409</f>
        <v>0.41299999999999998</v>
      </c>
      <c r="D412" s="147">
        <f t="shared" si="110"/>
        <v>0.40077707006369445</v>
      </c>
      <c r="E412" s="106"/>
      <c r="F412" s="147">
        <f>'Bloom Yields live'!AR409</f>
        <v>1.0804</v>
      </c>
      <c r="G412" s="147">
        <f t="shared" si="111"/>
        <v>1.1403082802547768</v>
      </c>
      <c r="H412" s="110"/>
      <c r="I412" s="340">
        <f t="shared" si="128"/>
        <v>1.2502</v>
      </c>
      <c r="J412" s="147">
        <f t="shared" si="112"/>
        <v>1.4256955414012737</v>
      </c>
      <c r="K412" s="344"/>
      <c r="L412" s="297">
        <f t="shared" si="124"/>
        <v>1.42</v>
      </c>
      <c r="M412" s="147">
        <f t="shared" si="113"/>
        <v>1.7110828025477702</v>
      </c>
      <c r="N412" s="344"/>
      <c r="O412" s="340">
        <f t="shared" si="129"/>
        <v>1.6749999999999998</v>
      </c>
      <c r="P412" s="340">
        <f t="shared" si="114"/>
        <v>2.0464171974522287</v>
      </c>
      <c r="Q412" s="344"/>
      <c r="R412" s="147">
        <f t="shared" si="125"/>
        <v>1.93</v>
      </c>
      <c r="S412" s="147">
        <f t="shared" si="115"/>
        <v>2.3817515923566877</v>
      </c>
      <c r="T412" s="344"/>
      <c r="U412" s="340">
        <f t="shared" si="130"/>
        <v>2.04</v>
      </c>
      <c r="V412" s="340">
        <f t="shared" si="116"/>
        <v>2.7721066878980891</v>
      </c>
      <c r="W412" s="344"/>
      <c r="X412" s="297">
        <f t="shared" si="126"/>
        <v>2.15</v>
      </c>
      <c r="Y412" s="147">
        <f t="shared" si="117"/>
        <v>3.1624617834394919</v>
      </c>
      <c r="Z412" s="344"/>
      <c r="AA412" s="340">
        <f t="shared" si="131"/>
        <v>2.91</v>
      </c>
      <c r="AB412" s="147">
        <f t="shared" si="118"/>
        <v>4.2487611464968138</v>
      </c>
      <c r="AC412" s="344"/>
      <c r="AD412" s="297">
        <f t="shared" si="127"/>
        <v>3.67</v>
      </c>
      <c r="AE412" s="147">
        <f t="shared" si="119"/>
        <v>5.3350605095541379</v>
      </c>
      <c r="AG412" s="296">
        <v>40738</v>
      </c>
      <c r="AH412" s="297"/>
      <c r="AI412" s="297"/>
      <c r="AJ412" s="298"/>
      <c r="AK412" s="297">
        <f>'Debt M &amp; YTM'!F403</f>
        <v>8.48</v>
      </c>
      <c r="AL412" s="297">
        <f>'Debt M &amp; YTM'!G403</f>
        <v>4.68</v>
      </c>
      <c r="AM412" s="298"/>
      <c r="AN412" s="297">
        <f>'Debt M &amp; YTM'!I403</f>
        <v>14.31</v>
      </c>
      <c r="AO412" s="297">
        <f>'Debt M &amp; YTM'!J403</f>
        <v>5.71</v>
      </c>
      <c r="AP412" s="299"/>
      <c r="AQ412" s="297"/>
      <c r="AR412" s="297">
        <f>'Debt M &amp; YTM'!M403</f>
        <v>7.298</v>
      </c>
      <c r="AS412" s="298"/>
      <c r="AT412" s="300"/>
      <c r="AU412" s="297">
        <f>'Debt M &amp; YTM'!N403</f>
        <v>8.9819999999999993</v>
      </c>
      <c r="AV412" s="298"/>
    </row>
    <row r="413" spans="1:48">
      <c r="A413" s="148">
        <v>42972</v>
      </c>
      <c r="B413" s="4">
        <f>'Bloom Yields live'!F410</f>
        <v>42972</v>
      </c>
      <c r="C413" s="147">
        <f>'Bloom Yields live'!G410</f>
        <v>0.378</v>
      </c>
      <c r="D413" s="147">
        <f t="shared" si="110"/>
        <v>0.39693630573248428</v>
      </c>
      <c r="E413" s="106"/>
      <c r="F413" s="147">
        <f>'Bloom Yields live'!AR410</f>
        <v>1.0695000000000001</v>
      </c>
      <c r="G413" s="147">
        <f t="shared" si="111"/>
        <v>1.1367114649681527</v>
      </c>
      <c r="H413" s="110"/>
      <c r="I413" s="340">
        <f t="shared" si="128"/>
        <v>1.2397499999999999</v>
      </c>
      <c r="J413" s="147">
        <f t="shared" si="112"/>
        <v>1.4218270700636944</v>
      </c>
      <c r="K413" s="344"/>
      <c r="L413" s="297">
        <f t="shared" si="124"/>
        <v>1.41</v>
      </c>
      <c r="M413" s="147">
        <f t="shared" si="113"/>
        <v>1.7069426751592354</v>
      </c>
      <c r="N413" s="344"/>
      <c r="O413" s="340">
        <f t="shared" si="129"/>
        <v>1.665</v>
      </c>
      <c r="P413" s="340">
        <f t="shared" si="114"/>
        <v>2.0414171974522288</v>
      </c>
      <c r="Q413" s="344"/>
      <c r="R413" s="147">
        <f t="shared" si="125"/>
        <v>1.92</v>
      </c>
      <c r="S413" s="147">
        <f t="shared" si="115"/>
        <v>2.3758917197452227</v>
      </c>
      <c r="T413" s="344"/>
      <c r="U413" s="340">
        <f t="shared" si="130"/>
        <v>2.0350000000000001</v>
      </c>
      <c r="V413" s="340">
        <f t="shared" si="116"/>
        <v>2.7655907643312103</v>
      </c>
      <c r="W413" s="344"/>
      <c r="X413" s="297">
        <f t="shared" si="126"/>
        <v>2.15</v>
      </c>
      <c r="Y413" s="147">
        <f t="shared" si="117"/>
        <v>3.1552898089171988</v>
      </c>
      <c r="Z413" s="344"/>
      <c r="AA413" s="340">
        <f t="shared" si="131"/>
        <v>2.87</v>
      </c>
      <c r="AB413" s="147">
        <f t="shared" si="118"/>
        <v>4.2407452229299354</v>
      </c>
      <c r="AC413" s="344"/>
      <c r="AD413" s="297">
        <f t="shared" si="127"/>
        <v>3.59</v>
      </c>
      <c r="AE413" s="147">
        <f t="shared" si="119"/>
        <v>5.3262006369426738</v>
      </c>
      <c r="AG413" s="296">
        <v>40739</v>
      </c>
      <c r="AH413" s="297"/>
      <c r="AI413" s="297"/>
      <c r="AJ413" s="298"/>
      <c r="AK413" s="297">
        <f>'Debt M &amp; YTM'!F404</f>
        <v>8.48</v>
      </c>
      <c r="AL413" s="297">
        <f>'Debt M &amp; YTM'!G404</f>
        <v>4.66</v>
      </c>
      <c r="AM413" s="298"/>
      <c r="AN413" s="297">
        <f>'Debt M &amp; YTM'!I404</f>
        <v>14.3</v>
      </c>
      <c r="AO413" s="297">
        <f>'Debt M &amp; YTM'!J404</f>
        <v>5.7</v>
      </c>
      <c r="AP413" s="299"/>
      <c r="AQ413" s="297"/>
      <c r="AR413" s="297">
        <f>'Debt M &amp; YTM'!M404</f>
        <v>7.3289999999999997</v>
      </c>
      <c r="AS413" s="298"/>
      <c r="AT413" s="300"/>
      <c r="AU413" s="297">
        <f>'Debt M &amp; YTM'!N404</f>
        <v>9.0370000000000008</v>
      </c>
      <c r="AV413" s="298"/>
    </row>
    <row r="414" spans="1:48">
      <c r="A414" s="148">
        <v>42979</v>
      </c>
      <c r="B414" s="4">
        <f>'Bloom Yields live'!F411</f>
        <v>42979</v>
      </c>
      <c r="C414" s="147">
        <f>'Bloom Yields live'!G411</f>
        <v>0.376</v>
      </c>
      <c r="D414" s="147">
        <f t="shared" si="110"/>
        <v>0.39366242038216581</v>
      </c>
      <c r="E414" s="106"/>
      <c r="F414" s="147">
        <f>'Bloom Yields live'!AR411</f>
        <v>1.0894999999999999</v>
      </c>
      <c r="G414" s="147">
        <f t="shared" si="111"/>
        <v>1.1339719745222927</v>
      </c>
      <c r="H414" s="110"/>
      <c r="I414" s="340">
        <f t="shared" si="128"/>
        <v>1.2597499999999999</v>
      </c>
      <c r="J414" s="147">
        <f t="shared" si="112"/>
        <v>1.4188331210191083</v>
      </c>
      <c r="K414" s="344"/>
      <c r="L414" s="297">
        <f t="shared" si="124"/>
        <v>1.43</v>
      </c>
      <c r="M414" s="147">
        <f t="shared" si="113"/>
        <v>1.7036942675159232</v>
      </c>
      <c r="N414" s="344"/>
      <c r="O414" s="340">
        <f t="shared" si="129"/>
        <v>1.7</v>
      </c>
      <c r="P414" s="340">
        <f t="shared" si="114"/>
        <v>2.0374363057324838</v>
      </c>
      <c r="Q414" s="344"/>
      <c r="R414" s="147">
        <f t="shared" si="125"/>
        <v>1.97</v>
      </c>
      <c r="S414" s="147">
        <f t="shared" si="115"/>
        <v>2.3711783439490453</v>
      </c>
      <c r="T414" s="344"/>
      <c r="U414" s="340">
        <f t="shared" si="130"/>
        <v>2.0649999999999999</v>
      </c>
      <c r="V414" s="340">
        <f t="shared" si="116"/>
        <v>2.7599538216560511</v>
      </c>
      <c r="W414" s="344"/>
      <c r="X414" s="297">
        <f t="shared" si="126"/>
        <v>2.16</v>
      </c>
      <c r="Y414" s="147">
        <f t="shared" si="117"/>
        <v>3.1487292993630587</v>
      </c>
      <c r="Z414" s="344"/>
      <c r="AA414" s="340">
        <f t="shared" si="131"/>
        <v>2.915</v>
      </c>
      <c r="AB414" s="147">
        <f t="shared" si="118"/>
        <v>4.2335477707006364</v>
      </c>
      <c r="AC414" s="344"/>
      <c r="AD414" s="297">
        <f t="shared" si="127"/>
        <v>3.67</v>
      </c>
      <c r="AE414" s="147">
        <f t="shared" si="119"/>
        <v>5.3183662420382145</v>
      </c>
      <c r="AG414" s="296">
        <v>40742</v>
      </c>
      <c r="AH414" s="297"/>
      <c r="AI414" s="297"/>
      <c r="AJ414" s="298"/>
      <c r="AK414" s="297">
        <f>'Debt M &amp; YTM'!F405</f>
        <v>8.4700000000000006</v>
      </c>
      <c r="AL414" s="297">
        <f>'Debt M &amp; YTM'!G405</f>
        <v>4.6500000000000004</v>
      </c>
      <c r="AM414" s="298"/>
      <c r="AN414" s="297">
        <f>'Debt M &amp; YTM'!I405</f>
        <v>14.3</v>
      </c>
      <c r="AO414" s="297">
        <f>'Debt M &amp; YTM'!J405</f>
        <v>5.72</v>
      </c>
      <c r="AP414" s="299"/>
      <c r="AQ414" s="297"/>
      <c r="AR414" s="297">
        <f>'Debt M &amp; YTM'!M405</f>
        <v>7.4180000000000001</v>
      </c>
      <c r="AS414" s="298"/>
      <c r="AT414" s="300"/>
      <c r="AU414" s="297">
        <f>'Debt M &amp; YTM'!N405</f>
        <v>9.14</v>
      </c>
      <c r="AV414" s="298"/>
    </row>
    <row r="415" spans="1:48">
      <c r="A415" s="148">
        <v>42986</v>
      </c>
      <c r="B415" s="4">
        <f>'Bloom Yields live'!F412</f>
        <v>42986</v>
      </c>
      <c r="C415" s="147">
        <f>'Bloom Yields live'!G412</f>
        <v>0.31</v>
      </c>
      <c r="D415" s="147">
        <f t="shared" si="110"/>
        <v>0.38972611464968177</v>
      </c>
      <c r="E415" s="106"/>
      <c r="F415" s="147">
        <f>'Bloom Yields live'!AR412</f>
        <v>1.0375000000000001</v>
      </c>
      <c r="G415" s="147">
        <f t="shared" si="111"/>
        <v>1.1306866242038214</v>
      </c>
      <c r="H415" s="110"/>
      <c r="I415" s="340">
        <f t="shared" si="128"/>
        <v>1.2137500000000001</v>
      </c>
      <c r="J415" s="147">
        <f t="shared" si="112"/>
        <v>1.4155662420382165</v>
      </c>
      <c r="K415" s="344"/>
      <c r="L415" s="297">
        <f t="shared" si="124"/>
        <v>1.39</v>
      </c>
      <c r="M415" s="147">
        <f t="shared" si="113"/>
        <v>1.7004458598726113</v>
      </c>
      <c r="N415" s="344"/>
      <c r="O415" s="340">
        <f t="shared" si="129"/>
        <v>1.66</v>
      </c>
      <c r="P415" s="340">
        <f t="shared" si="114"/>
        <v>2.0332961783439485</v>
      </c>
      <c r="Q415" s="344"/>
      <c r="R415" s="147">
        <f t="shared" si="125"/>
        <v>1.93</v>
      </c>
      <c r="S415" s="147">
        <f t="shared" si="115"/>
        <v>2.3661464968152872</v>
      </c>
      <c r="T415" s="344"/>
      <c r="U415" s="340">
        <f t="shared" si="130"/>
        <v>2.04</v>
      </c>
      <c r="V415" s="340">
        <f t="shared" si="116"/>
        <v>2.7541863057324845</v>
      </c>
      <c r="W415" s="344"/>
      <c r="X415" s="297">
        <f t="shared" si="126"/>
        <v>2.15</v>
      </c>
      <c r="Y415" s="147">
        <f t="shared" si="117"/>
        <v>3.1422261146496835</v>
      </c>
      <c r="Z415" s="344"/>
      <c r="AA415" s="340">
        <f t="shared" si="131"/>
        <v>2.87</v>
      </c>
      <c r="AB415" s="147">
        <f t="shared" si="118"/>
        <v>4.2252420382165603</v>
      </c>
      <c r="AC415" s="344"/>
      <c r="AD415" s="297">
        <f t="shared" si="127"/>
        <v>3.59</v>
      </c>
      <c r="AE415" s="147">
        <f t="shared" si="119"/>
        <v>5.3082579617834371</v>
      </c>
      <c r="AG415" s="296">
        <v>40743</v>
      </c>
      <c r="AH415" s="297"/>
      <c r="AI415" s="297"/>
      <c r="AJ415" s="298"/>
      <c r="AK415" s="297">
        <f>'Debt M &amp; YTM'!F406</f>
        <v>8.4700000000000006</v>
      </c>
      <c r="AL415" s="297">
        <f>'Debt M &amp; YTM'!G406</f>
        <v>4.6900000000000004</v>
      </c>
      <c r="AM415" s="298"/>
      <c r="AN415" s="297">
        <f>'Debt M &amp; YTM'!I406</f>
        <v>14.29</v>
      </c>
      <c r="AO415" s="297">
        <f>'Debt M &amp; YTM'!J406</f>
        <v>5.73</v>
      </c>
      <c r="AP415" s="299"/>
      <c r="AQ415" s="297"/>
      <c r="AR415" s="297">
        <f>'Debt M &amp; YTM'!M406</f>
        <v>7.4160000000000004</v>
      </c>
      <c r="AS415" s="298"/>
      <c r="AT415" s="300"/>
      <c r="AU415" s="297">
        <f>'Debt M &amp; YTM'!N406</f>
        <v>9.1869999999999994</v>
      </c>
      <c r="AV415" s="298"/>
    </row>
    <row r="416" spans="1:48">
      <c r="A416" s="148">
        <v>42993</v>
      </c>
      <c r="B416" s="4">
        <f>'Bloom Yields live'!F413</f>
        <v>42993</v>
      </c>
      <c r="C416" s="147">
        <f>'Bloom Yields live'!G413</f>
        <v>0.43</v>
      </c>
      <c r="D416" s="147">
        <f t="shared" si="110"/>
        <v>0.38557324840764351</v>
      </c>
      <c r="E416" s="106"/>
      <c r="F416" s="147">
        <f>'Bloom Yields live'!AR413</f>
        <v>1.1659999999999999</v>
      </c>
      <c r="G416" s="147">
        <f t="shared" si="111"/>
        <v>1.1275579617834393</v>
      </c>
      <c r="H416" s="110"/>
      <c r="I416" s="340">
        <f t="shared" si="128"/>
        <v>1.323</v>
      </c>
      <c r="J416" s="147">
        <f t="shared" si="112"/>
        <v>1.4123777070063694</v>
      </c>
      <c r="K416" s="344"/>
      <c r="L416" s="297">
        <f t="shared" si="124"/>
        <v>1.48</v>
      </c>
      <c r="M416" s="147">
        <f t="shared" si="113"/>
        <v>1.6971974522292996</v>
      </c>
      <c r="N416" s="344"/>
      <c r="O416" s="340">
        <f t="shared" si="129"/>
        <v>1.7449999999999999</v>
      </c>
      <c r="P416" s="340">
        <f t="shared" si="114"/>
        <v>2.0291242038216555</v>
      </c>
      <c r="Q416" s="344"/>
      <c r="R416" s="147">
        <f t="shared" si="125"/>
        <v>2.0099999999999998</v>
      </c>
      <c r="S416" s="147">
        <f t="shared" si="115"/>
        <v>2.3610509554140133</v>
      </c>
      <c r="T416" s="344"/>
      <c r="U416" s="340">
        <f t="shared" si="130"/>
        <v>2.08</v>
      </c>
      <c r="V416" s="340">
        <f t="shared" si="116"/>
        <v>2.7483646496815286</v>
      </c>
      <c r="W416" s="344"/>
      <c r="X416" s="297">
        <f t="shared" si="126"/>
        <v>2.15</v>
      </c>
      <c r="Y416" s="147">
        <f t="shared" si="117"/>
        <v>3.1356783439490461</v>
      </c>
      <c r="Z416" s="344"/>
      <c r="AA416" s="340">
        <f t="shared" si="131"/>
        <v>2.8899999999999997</v>
      </c>
      <c r="AB416" s="147">
        <f t="shared" si="118"/>
        <v>4.2168312101910832</v>
      </c>
      <c r="AC416" s="344"/>
      <c r="AD416" s="297">
        <f t="shared" si="127"/>
        <v>3.63</v>
      </c>
      <c r="AE416" s="147">
        <f t="shared" si="119"/>
        <v>5.297984076433119</v>
      </c>
      <c r="AG416" s="296">
        <v>40744</v>
      </c>
      <c r="AH416" s="297"/>
      <c r="AI416" s="297"/>
      <c r="AJ416" s="298"/>
      <c r="AK416" s="297">
        <f>'Debt M &amp; YTM'!F407</f>
        <v>8.4700000000000006</v>
      </c>
      <c r="AL416" s="297">
        <f>'Debt M &amp; YTM'!G407</f>
        <v>4.7699999999999996</v>
      </c>
      <c r="AM416" s="298"/>
      <c r="AN416" s="297">
        <f>'Debt M &amp; YTM'!I407</f>
        <v>14.29</v>
      </c>
      <c r="AO416" s="297">
        <f>'Debt M &amp; YTM'!J407</f>
        <v>5.76</v>
      </c>
      <c r="AP416" s="299"/>
      <c r="AQ416" s="297"/>
      <c r="AR416" s="297">
        <f>'Debt M &amp; YTM'!M407</f>
        <v>7.38</v>
      </c>
      <c r="AS416" s="298"/>
      <c r="AT416" s="300"/>
      <c r="AU416" s="297">
        <f>'Debt M &amp; YTM'!N407</f>
        <v>9.1539999999999999</v>
      </c>
      <c r="AV416" s="298"/>
    </row>
    <row r="417" spans="1:48">
      <c r="A417" s="148">
        <v>43000</v>
      </c>
      <c r="B417" s="4">
        <f>'Bloom Yields live'!F414</f>
        <v>43000</v>
      </c>
      <c r="C417" s="147">
        <f>'Bloom Yields live'!G414</f>
        <v>0.44500000000000001</v>
      </c>
      <c r="D417" s="147">
        <f t="shared" si="110"/>
        <v>0.38177070063694285</v>
      </c>
      <c r="E417" s="106"/>
      <c r="F417" s="147">
        <f>'Bloom Yields live'!AR414</f>
        <v>1.1705000000000001</v>
      </c>
      <c r="G417" s="147">
        <f t="shared" si="111"/>
        <v>1.1248343949044584</v>
      </c>
      <c r="H417" s="110"/>
      <c r="I417" s="340">
        <f t="shared" si="128"/>
        <v>1.3202500000000001</v>
      </c>
      <c r="J417" s="147">
        <f t="shared" si="112"/>
        <v>1.4094554140127389</v>
      </c>
      <c r="K417" s="344"/>
      <c r="L417" s="297">
        <f t="shared" si="124"/>
        <v>1.47</v>
      </c>
      <c r="M417" s="147">
        <f t="shared" si="113"/>
        <v>1.6940764331210192</v>
      </c>
      <c r="N417" s="344"/>
      <c r="O417" s="340">
        <f t="shared" si="129"/>
        <v>1.7349999999999999</v>
      </c>
      <c r="P417" s="340">
        <f t="shared" si="114"/>
        <v>2.0250796178343946</v>
      </c>
      <c r="Q417" s="344"/>
      <c r="R417" s="147">
        <f t="shared" si="125"/>
        <v>2</v>
      </c>
      <c r="S417" s="147">
        <f t="shared" si="115"/>
        <v>2.3560828025477716</v>
      </c>
      <c r="T417" s="344"/>
      <c r="U417" s="340">
        <f t="shared" si="130"/>
        <v>2.06</v>
      </c>
      <c r="V417" s="340">
        <f t="shared" si="116"/>
        <v>2.742578025477707</v>
      </c>
      <c r="W417" s="344"/>
      <c r="X417" s="297">
        <f t="shared" si="126"/>
        <v>2.12</v>
      </c>
      <c r="Y417" s="147">
        <f t="shared" si="117"/>
        <v>3.1290732484076447</v>
      </c>
      <c r="Z417" s="344"/>
      <c r="AA417" s="340">
        <f t="shared" si="131"/>
        <v>2.8250000000000002</v>
      </c>
      <c r="AB417" s="147">
        <f t="shared" si="118"/>
        <v>4.2080159235668786</v>
      </c>
      <c r="AC417" s="344"/>
      <c r="AD417" s="297">
        <f t="shared" si="127"/>
        <v>3.53</v>
      </c>
      <c r="AE417" s="147">
        <f t="shared" si="119"/>
        <v>5.2869585987261125</v>
      </c>
      <c r="AG417" s="296">
        <v>40745</v>
      </c>
      <c r="AH417" s="297"/>
      <c r="AI417" s="297"/>
      <c r="AJ417" s="298"/>
      <c r="AK417" s="297">
        <f>'Debt M &amp; YTM'!F408</f>
        <v>8.4600000000000009</v>
      </c>
      <c r="AL417" s="297">
        <f>'Debt M &amp; YTM'!G408</f>
        <v>4.83</v>
      </c>
      <c r="AM417" s="298"/>
      <c r="AN417" s="297">
        <f>'Debt M &amp; YTM'!I408</f>
        <v>14.29</v>
      </c>
      <c r="AO417" s="297">
        <f>'Debt M &amp; YTM'!J408</f>
        <v>5.79</v>
      </c>
      <c r="AP417" s="299"/>
      <c r="AQ417" s="297"/>
      <c r="AR417" s="297">
        <f>'Debt M &amp; YTM'!M408</f>
        <v>7.3319999999999999</v>
      </c>
      <c r="AS417" s="298"/>
      <c r="AT417" s="300"/>
      <c r="AU417" s="297">
        <f>'Debt M &amp; YTM'!N408</f>
        <v>9.0549999999999997</v>
      </c>
      <c r="AV417" s="298"/>
    </row>
    <row r="418" spans="1:48">
      <c r="A418" s="148">
        <v>43007</v>
      </c>
      <c r="B418" s="4">
        <f>'Bloom Yields live'!F415</f>
        <v>43007</v>
      </c>
      <c r="C418" s="147">
        <f>'Bloom Yields live'!G415</f>
        <v>0.46200000000000002</v>
      </c>
      <c r="D418" s="147">
        <f t="shared" si="110"/>
        <v>0.37852866242038236</v>
      </c>
      <c r="E418" s="106"/>
      <c r="F418" s="147">
        <f>'Bloom Yields live'!AR415</f>
        <v>1.181</v>
      </c>
      <c r="G418" s="147">
        <f t="shared" si="111"/>
        <v>1.1227229299363057</v>
      </c>
      <c r="H418" s="110"/>
      <c r="I418" s="340">
        <f t="shared" si="128"/>
        <v>1.3254999999999999</v>
      </c>
      <c r="J418" s="147">
        <f t="shared" si="112"/>
        <v>1.406902866242038</v>
      </c>
      <c r="K418" s="344"/>
      <c r="L418" s="297">
        <f t="shared" si="124"/>
        <v>1.47</v>
      </c>
      <c r="M418" s="147">
        <f t="shared" si="113"/>
        <v>1.6910828025477707</v>
      </c>
      <c r="N418" s="344"/>
      <c r="O418" s="340">
        <f t="shared" si="129"/>
        <v>1.7399999999999998</v>
      </c>
      <c r="P418" s="340">
        <f t="shared" si="114"/>
        <v>2.0212261146496813</v>
      </c>
      <c r="Q418" s="344"/>
      <c r="R418" s="147">
        <f t="shared" si="125"/>
        <v>2.0099999999999998</v>
      </c>
      <c r="S418" s="147">
        <f t="shared" si="115"/>
        <v>2.3513694267515932</v>
      </c>
      <c r="T418" s="344"/>
      <c r="U418" s="340">
        <f t="shared" si="130"/>
        <v>2.0649999999999999</v>
      </c>
      <c r="V418" s="340">
        <f t="shared" si="116"/>
        <v>2.7366958598726114</v>
      </c>
      <c r="W418" s="344"/>
      <c r="X418" s="297">
        <f t="shared" si="126"/>
        <v>2.12</v>
      </c>
      <c r="Y418" s="147">
        <f t="shared" si="117"/>
        <v>3.1220222929936323</v>
      </c>
      <c r="Z418" s="344"/>
      <c r="AA418" s="340">
        <f t="shared" si="131"/>
        <v>2.79</v>
      </c>
      <c r="AB418" s="147">
        <f t="shared" si="118"/>
        <v>4.1978184713375795</v>
      </c>
      <c r="AC418" s="344"/>
      <c r="AD418" s="297">
        <f t="shared" si="127"/>
        <v>3.46</v>
      </c>
      <c r="AE418" s="147">
        <f t="shared" si="119"/>
        <v>5.2736146496815275</v>
      </c>
      <c r="AG418" s="296">
        <v>40746</v>
      </c>
      <c r="AH418" s="297"/>
      <c r="AI418" s="297"/>
      <c r="AJ418" s="298"/>
      <c r="AK418" s="297">
        <f>'Debt M &amp; YTM'!F409</f>
        <v>8.4600000000000009</v>
      </c>
      <c r="AL418" s="297">
        <f>'Debt M &amp; YTM'!G409</f>
        <v>4.7300000000000004</v>
      </c>
      <c r="AM418" s="298"/>
      <c r="AN418" s="297">
        <f>'Debt M &amp; YTM'!I409</f>
        <v>14.28</v>
      </c>
      <c r="AO418" s="297">
        <f>'Debt M &amp; YTM'!J409</f>
        <v>5.64</v>
      </c>
      <c r="AP418" s="299"/>
      <c r="AQ418" s="297"/>
      <c r="AR418" s="297">
        <f>'Debt M &amp; YTM'!M409</f>
        <v>7.1589999999999998</v>
      </c>
      <c r="AS418" s="298"/>
      <c r="AT418" s="300"/>
      <c r="AU418" s="297">
        <f>'Debt M &amp; YTM'!N409</f>
        <v>8.8840000000000003</v>
      </c>
      <c r="AV418" s="298"/>
    </row>
    <row r="419" spans="1:48">
      <c r="A419" s="148">
        <v>43014</v>
      </c>
      <c r="B419" s="4">
        <f>'Bloom Yields live'!F416</f>
        <v>43014</v>
      </c>
      <c r="C419" s="147">
        <f>'Bloom Yields live'!G416</f>
        <v>0.45800000000000002</v>
      </c>
      <c r="D419" s="147">
        <f t="shared" si="110"/>
        <v>0.37555414012738864</v>
      </c>
      <c r="E419" s="106"/>
      <c r="F419" s="147">
        <f>'Bloom Yields live'!AR416</f>
        <v>1.2049000000000001</v>
      </c>
      <c r="G419" s="147">
        <f t="shared" si="111"/>
        <v>1.1209394904458598</v>
      </c>
      <c r="H419" s="110"/>
      <c r="I419" s="340">
        <f t="shared" si="128"/>
        <v>1.3524500000000002</v>
      </c>
      <c r="J419" s="147">
        <f t="shared" si="112"/>
        <v>1.4045143312101911</v>
      </c>
      <c r="K419" s="344"/>
      <c r="L419" s="297">
        <f t="shared" si="124"/>
        <v>1.5</v>
      </c>
      <c r="M419" s="147">
        <f t="shared" si="113"/>
        <v>1.6880891719745226</v>
      </c>
      <c r="N419" s="344"/>
      <c r="O419" s="340">
        <f t="shared" si="129"/>
        <v>1.75</v>
      </c>
      <c r="P419" s="340">
        <f t="shared" si="114"/>
        <v>2.0176273885350318</v>
      </c>
      <c r="Q419" s="344"/>
      <c r="R419" s="147">
        <f t="shared" si="125"/>
        <v>2</v>
      </c>
      <c r="S419" s="147">
        <f t="shared" si="115"/>
        <v>2.3471656050955421</v>
      </c>
      <c r="T419" s="344"/>
      <c r="U419" s="340">
        <f t="shared" si="130"/>
        <v>2.0549999999999997</v>
      </c>
      <c r="V419" s="340">
        <f t="shared" si="116"/>
        <v>2.7310429936305729</v>
      </c>
      <c r="W419" s="344"/>
      <c r="X419" s="297">
        <f t="shared" si="126"/>
        <v>2.11</v>
      </c>
      <c r="Y419" s="147">
        <f t="shared" si="117"/>
        <v>3.1149203821656068</v>
      </c>
      <c r="Z419" s="344"/>
      <c r="AA419" s="340">
        <f t="shared" si="131"/>
        <v>2.7349999999999999</v>
      </c>
      <c r="AB419" s="147">
        <f t="shared" si="118"/>
        <v>4.1869140127388533</v>
      </c>
      <c r="AC419" s="344"/>
      <c r="AD419" s="297">
        <f t="shared" si="127"/>
        <v>3.36</v>
      </c>
      <c r="AE419" s="147">
        <f t="shared" si="119"/>
        <v>5.2589076433121003</v>
      </c>
      <c r="AG419" s="296">
        <v>40749</v>
      </c>
      <c r="AH419" s="297"/>
      <c r="AI419" s="297"/>
      <c r="AJ419" s="298"/>
      <c r="AK419" s="297">
        <f>'Debt M &amp; YTM'!F410</f>
        <v>8.4499999999999993</v>
      </c>
      <c r="AL419" s="297">
        <f>'Debt M &amp; YTM'!G410</f>
        <v>4.68</v>
      </c>
      <c r="AM419" s="298"/>
      <c r="AN419" s="297">
        <f>'Debt M &amp; YTM'!I410</f>
        <v>14.28</v>
      </c>
      <c r="AO419" s="297">
        <f>'Debt M &amp; YTM'!J410</f>
        <v>5.62</v>
      </c>
      <c r="AP419" s="299"/>
      <c r="AQ419" s="297"/>
      <c r="AR419" s="297">
        <f>'Debt M &amp; YTM'!M410</f>
        <v>7.1349999999999998</v>
      </c>
      <c r="AS419" s="298"/>
      <c r="AT419" s="300"/>
      <c r="AU419" s="297">
        <f>'Debt M &amp; YTM'!N410</f>
        <v>8.9499999999999993</v>
      </c>
      <c r="AV419" s="298"/>
    </row>
    <row r="420" spans="1:48">
      <c r="A420" s="148">
        <v>43021</v>
      </c>
      <c r="B420" s="4">
        <f>'Bloom Yields live'!F417</f>
        <v>43021</v>
      </c>
      <c r="C420" s="147">
        <f>'Bloom Yields live'!G417</f>
        <v>0.40200000000000002</v>
      </c>
      <c r="D420" s="147">
        <f t="shared" si="110"/>
        <v>0.37247133757961798</v>
      </c>
      <c r="E420" s="106"/>
      <c r="F420" s="147">
        <f>'Bloom Yields live'!AR417</f>
        <v>1.1389</v>
      </c>
      <c r="G420" s="147">
        <f t="shared" si="111"/>
        <v>1.119052229299363</v>
      </c>
      <c r="H420" s="110"/>
      <c r="I420" s="340">
        <f t="shared" si="128"/>
        <v>1.2744499999999999</v>
      </c>
      <c r="J420" s="147">
        <f t="shared" si="112"/>
        <v>1.4018828025477708</v>
      </c>
      <c r="K420" s="344"/>
      <c r="L420" s="297">
        <f t="shared" si="124"/>
        <v>1.41</v>
      </c>
      <c r="M420" s="147">
        <f t="shared" si="113"/>
        <v>1.6847133757961787</v>
      </c>
      <c r="N420" s="344"/>
      <c r="O420" s="340">
        <f t="shared" si="129"/>
        <v>1.67</v>
      </c>
      <c r="P420" s="340">
        <f t="shared" si="114"/>
        <v>2.0136783439490444</v>
      </c>
      <c r="Q420" s="344"/>
      <c r="R420" s="147">
        <f t="shared" si="125"/>
        <v>1.93</v>
      </c>
      <c r="S420" s="147">
        <f t="shared" si="115"/>
        <v>2.3426433121019117</v>
      </c>
      <c r="T420" s="344"/>
      <c r="U420" s="340">
        <f t="shared" si="130"/>
        <v>1.98</v>
      </c>
      <c r="V420" s="340">
        <f t="shared" si="116"/>
        <v>2.7248519108280251</v>
      </c>
      <c r="W420" s="344"/>
      <c r="X420" s="297">
        <f t="shared" si="126"/>
        <v>2.0299999999999998</v>
      </c>
      <c r="Y420" s="147">
        <f t="shared" si="117"/>
        <v>3.1070605095541421</v>
      </c>
      <c r="Z420" s="344"/>
      <c r="AA420" s="340">
        <f t="shared" si="131"/>
        <v>2.62</v>
      </c>
      <c r="AB420" s="147">
        <f t="shared" si="118"/>
        <v>4.1745063694267515</v>
      </c>
      <c r="AC420" s="344"/>
      <c r="AD420" s="297">
        <f t="shared" si="127"/>
        <v>3.21</v>
      </c>
      <c r="AE420" s="147">
        <f t="shared" si="119"/>
        <v>5.2419522292993612</v>
      </c>
      <c r="AG420" s="296">
        <v>40750</v>
      </c>
      <c r="AH420" s="297"/>
      <c r="AI420" s="297"/>
      <c r="AJ420" s="298"/>
      <c r="AK420" s="297">
        <f>'Debt M &amp; YTM'!F411</f>
        <v>8.4499999999999993</v>
      </c>
      <c r="AL420" s="297">
        <f>'Debt M &amp; YTM'!G411</f>
        <v>4.67</v>
      </c>
      <c r="AM420" s="298"/>
      <c r="AN420" s="297">
        <f>'Debt M &amp; YTM'!I411</f>
        <v>14.27</v>
      </c>
      <c r="AO420" s="297">
        <f>'Debt M &amp; YTM'!J411</f>
        <v>5.61</v>
      </c>
      <c r="AP420" s="299"/>
      <c r="AQ420" s="297"/>
      <c r="AR420" s="297">
        <f>'Debt M &amp; YTM'!M411</f>
        <v>7.1360000000000001</v>
      </c>
      <c r="AS420" s="298"/>
      <c r="AT420" s="300"/>
      <c r="AU420" s="297">
        <f>'Debt M &amp; YTM'!N411</f>
        <v>8.9730000000000008</v>
      </c>
      <c r="AV420" s="298"/>
    </row>
    <row r="421" spans="1:48">
      <c r="A421" s="148">
        <v>43028</v>
      </c>
      <c r="B421" s="4">
        <f>'Bloom Yields live'!F418</f>
        <v>43028</v>
      </c>
      <c r="C421" s="147">
        <f>'Bloom Yields live'!G418</f>
        <v>0.45100000000000001</v>
      </c>
      <c r="D421" s="147">
        <f t="shared" si="110"/>
        <v>0.36987898089171989</v>
      </c>
      <c r="E421" s="106"/>
      <c r="F421" s="147">
        <f>'Bloom Yields live'!AR418</f>
        <v>1.1686000000000001</v>
      </c>
      <c r="G421" s="147">
        <f t="shared" si="111"/>
        <v>1.1173815286624205</v>
      </c>
      <c r="H421" s="110"/>
      <c r="I421" s="340">
        <f t="shared" si="128"/>
        <v>1.2943</v>
      </c>
      <c r="J421" s="147">
        <f t="shared" si="112"/>
        <v>1.3992321656050957</v>
      </c>
      <c r="K421" s="344"/>
      <c r="L421" s="297">
        <f t="shared" si="124"/>
        <v>1.42</v>
      </c>
      <c r="M421" s="147">
        <f t="shared" si="113"/>
        <v>1.6810828025477711</v>
      </c>
      <c r="N421" s="344"/>
      <c r="O421" s="340">
        <f t="shared" si="129"/>
        <v>1.68</v>
      </c>
      <c r="P421" s="340">
        <f t="shared" si="114"/>
        <v>2.0095700636942677</v>
      </c>
      <c r="Q421" s="344"/>
      <c r="R421" s="147">
        <f t="shared" si="125"/>
        <v>1.94</v>
      </c>
      <c r="S421" s="147">
        <f t="shared" si="115"/>
        <v>2.338057324840765</v>
      </c>
      <c r="T421" s="344"/>
      <c r="U421" s="340">
        <f t="shared" si="130"/>
        <v>1.98</v>
      </c>
      <c r="V421" s="340">
        <f t="shared" si="116"/>
        <v>2.717918789808917</v>
      </c>
      <c r="W421" s="344"/>
      <c r="X421" s="297">
        <f t="shared" si="126"/>
        <v>2.02</v>
      </c>
      <c r="Y421" s="147">
        <f t="shared" si="117"/>
        <v>3.0977802547770716</v>
      </c>
      <c r="Z421" s="344"/>
      <c r="AA421" s="340">
        <f t="shared" si="131"/>
        <v>2.6100000000000003</v>
      </c>
      <c r="AB421" s="147">
        <f t="shared" si="118"/>
        <v>4.1603407643312105</v>
      </c>
      <c r="AC421" s="344"/>
      <c r="AD421" s="297">
        <f t="shared" si="127"/>
        <v>3.2</v>
      </c>
      <c r="AE421" s="147">
        <f t="shared" si="119"/>
        <v>5.2229012738853493</v>
      </c>
      <c r="AG421" s="296">
        <v>40751</v>
      </c>
      <c r="AH421" s="297"/>
      <c r="AI421" s="297"/>
      <c r="AJ421" s="298"/>
      <c r="AK421" s="297">
        <f>'Debt M &amp; YTM'!F412</f>
        <v>8.4499999999999993</v>
      </c>
      <c r="AL421" s="297">
        <f>'Debt M &amp; YTM'!G412</f>
        <v>4.5999999999999996</v>
      </c>
      <c r="AM421" s="298"/>
      <c r="AN421" s="297">
        <f>'Debt M &amp; YTM'!I412</f>
        <v>14.27</v>
      </c>
      <c r="AO421" s="297">
        <f>'Debt M &amp; YTM'!J412</f>
        <v>5.55</v>
      </c>
      <c r="AP421" s="299"/>
      <c r="AQ421" s="297"/>
      <c r="AR421" s="297">
        <f>'Debt M &amp; YTM'!M412</f>
        <v>7.1470000000000002</v>
      </c>
      <c r="AS421" s="298"/>
      <c r="AT421" s="300"/>
      <c r="AU421" s="297">
        <f>'Debt M &amp; YTM'!N412</f>
        <v>9.048</v>
      </c>
      <c r="AV421" s="298"/>
    </row>
    <row r="422" spans="1:48">
      <c r="A422" s="148">
        <v>43035</v>
      </c>
      <c r="B422" s="4">
        <f>'Bloom Yields live'!F419</f>
        <v>43035</v>
      </c>
      <c r="C422" s="147">
        <f>'Bloom Yields live'!G419</f>
        <v>0.38200000000000001</v>
      </c>
      <c r="D422" s="147">
        <f t="shared" si="110"/>
        <v>0.36663694267515934</v>
      </c>
      <c r="E422" s="106"/>
      <c r="F422" s="147">
        <f>'Bloom Yields live'!AR419</f>
        <v>1.0706</v>
      </c>
      <c r="G422" s="147">
        <f t="shared" si="111"/>
        <v>1.1150585987261146</v>
      </c>
      <c r="H422" s="110"/>
      <c r="I422" s="340">
        <f t="shared" si="128"/>
        <v>1.2053</v>
      </c>
      <c r="J422" s="147">
        <f t="shared" si="112"/>
        <v>1.3960324840764333</v>
      </c>
      <c r="K422" s="344"/>
      <c r="L422" s="297">
        <f t="shared" si="124"/>
        <v>1.34</v>
      </c>
      <c r="M422" s="147">
        <f t="shared" si="113"/>
        <v>1.6770063694267514</v>
      </c>
      <c r="N422" s="344"/>
      <c r="O422" s="340">
        <f t="shared" si="129"/>
        <v>1.6099999999999999</v>
      </c>
      <c r="P422" s="340">
        <f t="shared" si="114"/>
        <v>2.0050477707006373</v>
      </c>
      <c r="Q422" s="344"/>
      <c r="R422" s="147">
        <f t="shared" si="125"/>
        <v>1.88</v>
      </c>
      <c r="S422" s="147">
        <f t="shared" si="115"/>
        <v>2.3330891719745228</v>
      </c>
      <c r="T422" s="344"/>
      <c r="U422" s="340">
        <f t="shared" si="130"/>
        <v>1.9249999999999998</v>
      </c>
      <c r="V422" s="340">
        <f t="shared" si="116"/>
        <v>2.7111990445859875</v>
      </c>
      <c r="W422" s="344"/>
      <c r="X422" s="297">
        <f t="shared" si="126"/>
        <v>1.97</v>
      </c>
      <c r="Y422" s="147">
        <f t="shared" si="117"/>
        <v>3.0893089171974539</v>
      </c>
      <c r="Z422" s="344"/>
      <c r="AA422" s="340">
        <f t="shared" si="131"/>
        <v>2.58</v>
      </c>
      <c r="AB422" s="147">
        <f t="shared" si="118"/>
        <v>4.1476146496815289</v>
      </c>
      <c r="AC422" s="344"/>
      <c r="AD422" s="297">
        <f t="shared" si="127"/>
        <v>3.19</v>
      </c>
      <c r="AE422" s="147">
        <f t="shared" si="119"/>
        <v>5.2059203821656048</v>
      </c>
      <c r="AG422" s="296">
        <v>40752</v>
      </c>
      <c r="AH422" s="297"/>
      <c r="AI422" s="297"/>
      <c r="AJ422" s="298"/>
      <c r="AK422" s="297">
        <f>'Debt M &amp; YTM'!F413</f>
        <v>8.4499999999999993</v>
      </c>
      <c r="AL422" s="297">
        <f>'Debt M &amp; YTM'!G413</f>
        <v>4.6100000000000003</v>
      </c>
      <c r="AM422" s="298"/>
      <c r="AN422" s="297">
        <f>'Debt M &amp; YTM'!I413</f>
        <v>14.27</v>
      </c>
      <c r="AO422" s="297">
        <f>'Debt M &amp; YTM'!J413</f>
        <v>5.61</v>
      </c>
      <c r="AP422" s="299"/>
      <c r="AQ422" s="297"/>
      <c r="AR422" s="297">
        <f>'Debt M &amp; YTM'!M413</f>
        <v>7.1630000000000003</v>
      </c>
      <c r="AS422" s="298"/>
      <c r="AT422" s="300"/>
      <c r="AU422" s="297">
        <f>'Debt M &amp; YTM'!N413</f>
        <v>9.1479999999999997</v>
      </c>
      <c r="AV422" s="298"/>
    </row>
    <row r="423" spans="1:48">
      <c r="A423" s="148">
        <v>43042</v>
      </c>
      <c r="B423" s="4">
        <f>'Bloom Yields live'!F420</f>
        <v>43042</v>
      </c>
      <c r="C423" s="147">
        <f>'Bloom Yields live'!G420</f>
        <v>0.36199999999999999</v>
      </c>
      <c r="D423" s="147">
        <f t="shared" si="110"/>
        <v>0.36359235668789819</v>
      </c>
      <c r="E423" s="106"/>
      <c r="F423" s="147">
        <f>'Bloom Yields live'!AR420</f>
        <v>1.0158</v>
      </c>
      <c r="G423" s="147">
        <f t="shared" si="111"/>
        <v>1.1127178343949047</v>
      </c>
      <c r="H423" s="110"/>
      <c r="I423" s="340">
        <f t="shared" si="128"/>
        <v>1.1429</v>
      </c>
      <c r="J423" s="147">
        <f t="shared" si="112"/>
        <v>1.3928238853503188</v>
      </c>
      <c r="K423" s="344"/>
      <c r="L423" s="297">
        <f t="shared" si="124"/>
        <v>1.27</v>
      </c>
      <c r="M423" s="147">
        <f t="shared" si="113"/>
        <v>1.6729299363057319</v>
      </c>
      <c r="N423" s="344"/>
      <c r="O423" s="340">
        <f t="shared" si="129"/>
        <v>1.5350000000000001</v>
      </c>
      <c r="P423" s="340">
        <f t="shared" si="114"/>
        <v>2.0004617834394911</v>
      </c>
      <c r="Q423" s="344"/>
      <c r="R423" s="147">
        <f t="shared" si="125"/>
        <v>1.8</v>
      </c>
      <c r="S423" s="147">
        <f t="shared" si="115"/>
        <v>2.3279936305732494</v>
      </c>
      <c r="T423" s="344"/>
      <c r="U423" s="340">
        <f t="shared" si="130"/>
        <v>1.87</v>
      </c>
      <c r="V423" s="340">
        <f t="shared" si="116"/>
        <v>2.7043009554140132</v>
      </c>
      <c r="W423" s="344"/>
      <c r="X423" s="297">
        <f t="shared" si="126"/>
        <v>1.94</v>
      </c>
      <c r="Y423" s="147">
        <f t="shared" si="117"/>
        <v>3.0806082802547787</v>
      </c>
      <c r="Z423" s="344"/>
      <c r="AA423" s="340">
        <f t="shared" si="131"/>
        <v>2.605</v>
      </c>
      <c r="AB423" s="147">
        <f t="shared" si="118"/>
        <v>4.1349936305732493</v>
      </c>
      <c r="AC423" s="344"/>
      <c r="AD423" s="297">
        <f t="shared" si="127"/>
        <v>3.27</v>
      </c>
      <c r="AE423" s="147">
        <f t="shared" si="119"/>
        <v>5.1893789808917195</v>
      </c>
      <c r="AG423" s="296">
        <v>40753</v>
      </c>
      <c r="AH423" s="297"/>
      <c r="AI423" s="297"/>
      <c r="AJ423" s="298"/>
      <c r="AK423" s="297">
        <f>'Debt M &amp; YTM'!F414</f>
        <v>8.44</v>
      </c>
      <c r="AL423" s="297">
        <f>'Debt M &amp; YTM'!G414</f>
        <v>4.54</v>
      </c>
      <c r="AM423" s="298"/>
      <c r="AN423" s="297">
        <f>'Debt M &amp; YTM'!I414</f>
        <v>14.27</v>
      </c>
      <c r="AO423" s="297">
        <f>'Debt M &amp; YTM'!J414</f>
        <v>5.57</v>
      </c>
      <c r="AP423" s="299"/>
      <c r="AQ423" s="297"/>
      <c r="AR423" s="297">
        <f>'Debt M &amp; YTM'!M414</f>
        <v>6.9109999999999996</v>
      </c>
      <c r="AS423" s="298"/>
      <c r="AT423" s="300"/>
      <c r="AU423" s="297">
        <f>'Debt M &amp; YTM'!N414</f>
        <v>9.1530000000000005</v>
      </c>
      <c r="AV423" s="298"/>
    </row>
    <row r="424" spans="1:48">
      <c r="A424" s="148">
        <v>43049</v>
      </c>
      <c r="B424" s="4">
        <f>'Bloom Yields live'!F421</f>
        <v>43049</v>
      </c>
      <c r="C424" s="147">
        <f>'Bloom Yields live'!G421</f>
        <v>0.40899999999999997</v>
      </c>
      <c r="D424" s="147">
        <f t="shared" si="110"/>
        <v>0.36100000000000015</v>
      </c>
      <c r="E424" s="106"/>
      <c r="F424" s="147">
        <f>'Bloom Yields live'!AR421</f>
        <v>1.0764</v>
      </c>
      <c r="G424" s="147">
        <f t="shared" si="111"/>
        <v>1.1110050955414015</v>
      </c>
      <c r="H424" s="110"/>
      <c r="I424" s="340">
        <f t="shared" si="128"/>
        <v>1.2032</v>
      </c>
      <c r="J424" s="147">
        <f t="shared" si="112"/>
        <v>1.3902477707006371</v>
      </c>
      <c r="K424" s="344"/>
      <c r="L424" s="297">
        <f t="shared" si="124"/>
        <v>1.33</v>
      </c>
      <c r="M424" s="147">
        <f t="shared" si="113"/>
        <v>1.6694904458598721</v>
      </c>
      <c r="N424" s="344"/>
      <c r="O424" s="340">
        <f t="shared" si="129"/>
        <v>1.6099999999999999</v>
      </c>
      <c r="P424" s="340">
        <f t="shared" si="114"/>
        <v>1.9961305732484083</v>
      </c>
      <c r="Q424" s="344"/>
      <c r="R424" s="147">
        <f t="shared" si="125"/>
        <v>1.89</v>
      </c>
      <c r="S424" s="147">
        <f t="shared" si="115"/>
        <v>2.3227707006369429</v>
      </c>
      <c r="T424" s="344"/>
      <c r="U424" s="340">
        <f t="shared" si="130"/>
        <v>1.9750000000000001</v>
      </c>
      <c r="V424" s="340">
        <f t="shared" si="116"/>
        <v>2.6981066878980897</v>
      </c>
      <c r="W424" s="344"/>
      <c r="X424" s="297">
        <f t="shared" si="126"/>
        <v>2.06</v>
      </c>
      <c r="Y424" s="147">
        <f t="shared" si="117"/>
        <v>3.0734426751592374</v>
      </c>
      <c r="Z424" s="344"/>
      <c r="AA424" s="340">
        <f t="shared" si="131"/>
        <v>3.0150000000000001</v>
      </c>
      <c r="AB424" s="147">
        <f t="shared" si="118"/>
        <v>4.1258375796178353</v>
      </c>
      <c r="AC424" s="344"/>
      <c r="AD424" s="297">
        <f t="shared" si="127"/>
        <v>3.97</v>
      </c>
      <c r="AE424" s="147">
        <f t="shared" si="119"/>
        <v>5.1782324840764327</v>
      </c>
      <c r="AG424" s="296">
        <v>40755</v>
      </c>
      <c r="AH424" s="297"/>
      <c r="AI424" s="297"/>
      <c r="AJ424" s="298"/>
      <c r="AK424" s="297">
        <f>'Debt M &amp; YTM'!F415</f>
        <v>8.44</v>
      </c>
      <c r="AL424" s="297">
        <f>'Debt M &amp; YTM'!G415</f>
        <v>4.54</v>
      </c>
      <c r="AM424" s="298"/>
      <c r="AN424" s="297">
        <f>'Debt M &amp; YTM'!I415</f>
        <v>14.26</v>
      </c>
      <c r="AO424" s="297">
        <f>'Debt M &amp; YTM'!J415</f>
        <v>5.57</v>
      </c>
      <c r="AP424" s="299"/>
      <c r="AQ424" s="297"/>
      <c r="AR424" s="297">
        <f>'Debt M &amp; YTM'!M415</f>
        <v>0</v>
      </c>
      <c r="AS424" s="298"/>
      <c r="AT424" s="300"/>
      <c r="AU424" s="297">
        <f>'Debt M &amp; YTM'!N415</f>
        <v>0</v>
      </c>
      <c r="AV424" s="298"/>
    </row>
    <row r="425" spans="1:48">
      <c r="A425" s="148">
        <v>43056</v>
      </c>
      <c r="B425" s="4">
        <f>'Bloom Yields live'!F422</f>
        <v>43056</v>
      </c>
      <c r="C425" s="147">
        <f>'Bloom Yields live'!G422</f>
        <v>0.35899999999999999</v>
      </c>
      <c r="D425" s="147">
        <f t="shared" si="110"/>
        <v>0.35829299363057338</v>
      </c>
      <c r="E425" s="106"/>
      <c r="F425" s="147">
        <f>'Bloom Yields live'!AR422</f>
        <v>1.0593999999999999</v>
      </c>
      <c r="G425" s="147">
        <f t="shared" si="111"/>
        <v>1.1094726114649682</v>
      </c>
      <c r="H425" s="110"/>
      <c r="I425" s="340">
        <f t="shared" si="128"/>
        <v>1.2046999999999999</v>
      </c>
      <c r="J425" s="147">
        <f t="shared" si="112"/>
        <v>1.3879847133757963</v>
      </c>
      <c r="K425" s="344"/>
      <c r="L425" s="297">
        <f t="shared" si="124"/>
        <v>1.35</v>
      </c>
      <c r="M425" s="147">
        <f t="shared" si="113"/>
        <v>1.6664968152866233</v>
      </c>
      <c r="N425" s="344"/>
      <c r="O425" s="340">
        <f t="shared" si="129"/>
        <v>1.63</v>
      </c>
      <c r="P425" s="340">
        <f t="shared" si="114"/>
        <v>1.9922452229299368</v>
      </c>
      <c r="Q425" s="344"/>
      <c r="R425" s="147">
        <f t="shared" si="125"/>
        <v>1.91</v>
      </c>
      <c r="S425" s="147">
        <f t="shared" si="115"/>
        <v>2.3179936305732491</v>
      </c>
      <c r="T425" s="344"/>
      <c r="U425" s="340">
        <f t="shared" si="130"/>
        <v>2.0099999999999998</v>
      </c>
      <c r="V425" s="340">
        <f t="shared" si="116"/>
        <v>2.6925493630573252</v>
      </c>
      <c r="W425" s="344"/>
      <c r="X425" s="297">
        <f t="shared" si="126"/>
        <v>2.11</v>
      </c>
      <c r="Y425" s="147">
        <f t="shared" si="117"/>
        <v>3.067105095541403</v>
      </c>
      <c r="Z425" s="344"/>
      <c r="AA425" s="340">
        <f t="shared" si="131"/>
        <v>3.1950000000000003</v>
      </c>
      <c r="AB425" s="147">
        <f t="shared" si="118"/>
        <v>4.1177197452229306</v>
      </c>
      <c r="AC425" s="344"/>
      <c r="AD425" s="297">
        <f t="shared" si="127"/>
        <v>4.28</v>
      </c>
      <c r="AE425" s="147">
        <f t="shared" si="119"/>
        <v>5.1683343949044573</v>
      </c>
      <c r="AG425" s="296">
        <v>40756</v>
      </c>
      <c r="AH425" s="297"/>
      <c r="AI425" s="297"/>
      <c r="AJ425" s="298"/>
      <c r="AK425" s="297">
        <f>'Debt M &amp; YTM'!F416</f>
        <v>8.52</v>
      </c>
      <c r="AL425" s="297">
        <f>'Debt M &amp; YTM'!G416</f>
        <v>4.53</v>
      </c>
      <c r="AM425" s="298"/>
      <c r="AN425" s="297">
        <f>'Debt M &amp; YTM'!I416</f>
        <v>14.26</v>
      </c>
      <c r="AO425" s="297">
        <f>'Debt M &amp; YTM'!J416</f>
        <v>5.52</v>
      </c>
      <c r="AP425" s="299"/>
      <c r="AQ425" s="297"/>
      <c r="AR425" s="297">
        <f>'Debt M &amp; YTM'!M416</f>
        <v>6.8769999999999998</v>
      </c>
      <c r="AS425" s="298"/>
      <c r="AT425" s="300"/>
      <c r="AU425" s="297">
        <f>'Debt M &amp; YTM'!N416</f>
        <v>9.1210000000000004</v>
      </c>
      <c r="AV425" s="298"/>
    </row>
    <row r="426" spans="1:48">
      <c r="A426" s="148">
        <v>43063</v>
      </c>
      <c r="B426" s="4">
        <f>'Bloom Yields live'!F423</f>
        <v>43063</v>
      </c>
      <c r="C426" s="147">
        <f>'Bloom Yields live'!G423</f>
        <v>0.35899999999999999</v>
      </c>
      <c r="D426" s="147">
        <f t="shared" si="110"/>
        <v>0.35568152866242053</v>
      </c>
      <c r="E426" s="106"/>
      <c r="F426" s="147">
        <f>'Bloom Yields live'!AR423</f>
        <v>1.0570999999999999</v>
      </c>
      <c r="G426" s="147">
        <f t="shared" si="111"/>
        <v>1.1080025477707007</v>
      </c>
      <c r="H426" s="110"/>
      <c r="I426" s="340">
        <f t="shared" si="128"/>
        <v>1.19855</v>
      </c>
      <c r="J426" s="147">
        <f t="shared" si="112"/>
        <v>1.3856573248407646</v>
      </c>
      <c r="K426" s="344"/>
      <c r="L426" s="297">
        <f t="shared" si="124"/>
        <v>1.34</v>
      </c>
      <c r="M426" s="147">
        <f t="shared" si="113"/>
        <v>1.6633121019108272</v>
      </c>
      <c r="N426" s="344"/>
      <c r="O426" s="340">
        <f t="shared" si="129"/>
        <v>1.6099999999999999</v>
      </c>
      <c r="P426" s="340">
        <f t="shared" si="114"/>
        <v>1.9881687898089178</v>
      </c>
      <c r="Q426" s="344"/>
      <c r="R426" s="147">
        <f t="shared" si="125"/>
        <v>1.88</v>
      </c>
      <c r="S426" s="147">
        <f t="shared" si="115"/>
        <v>2.3130254777070074</v>
      </c>
      <c r="T426" s="344"/>
      <c r="U426" s="340">
        <f t="shared" si="130"/>
        <v>1.9649999999999999</v>
      </c>
      <c r="V426" s="340">
        <f t="shared" si="116"/>
        <v>2.6866130573248412</v>
      </c>
      <c r="W426" s="344"/>
      <c r="X426" s="297">
        <f t="shared" si="126"/>
        <v>2.0499999999999998</v>
      </c>
      <c r="Y426" s="147">
        <f t="shared" si="117"/>
        <v>3.0602006369426769</v>
      </c>
      <c r="Z426" s="344"/>
      <c r="AA426" s="340">
        <f t="shared" si="131"/>
        <v>3.0949999999999998</v>
      </c>
      <c r="AB426" s="147">
        <f t="shared" si="118"/>
        <v>4.1088503184713376</v>
      </c>
      <c r="AC426" s="344"/>
      <c r="AD426" s="297">
        <f t="shared" si="127"/>
        <v>4.1399999999999997</v>
      </c>
      <c r="AE426" s="147">
        <f t="shared" si="119"/>
        <v>5.1574999999999998</v>
      </c>
      <c r="AG426" s="296">
        <v>40757</v>
      </c>
      <c r="AH426" s="297"/>
      <c r="AI426" s="297"/>
      <c r="AJ426" s="298"/>
      <c r="AK426" s="297">
        <f>'Debt M &amp; YTM'!F417</f>
        <v>8.52</v>
      </c>
      <c r="AL426" s="297">
        <f>'Debt M &amp; YTM'!G417</f>
        <v>4.5199999999999996</v>
      </c>
      <c r="AM426" s="298"/>
      <c r="AN426" s="297">
        <f>'Debt M &amp; YTM'!I417</f>
        <v>14.25</v>
      </c>
      <c r="AO426" s="297">
        <f>'Debt M &amp; YTM'!J417</f>
        <v>5.54</v>
      </c>
      <c r="AP426" s="299"/>
      <c r="AQ426" s="297"/>
      <c r="AR426" s="297">
        <f>'Debt M &amp; YTM'!M417</f>
        <v>6.9379999999999997</v>
      </c>
      <c r="AS426" s="298"/>
      <c r="AT426" s="300"/>
      <c r="AU426" s="297">
        <f>'Debt M &amp; YTM'!N417</f>
        <v>9.3130000000000006</v>
      </c>
      <c r="AV426" s="298"/>
    </row>
    <row r="427" spans="1:48">
      <c r="A427" s="148">
        <v>43070</v>
      </c>
      <c r="B427" s="4">
        <f>'Bloom Yields live'!F424</f>
        <v>43070</v>
      </c>
      <c r="C427" s="147">
        <f>'Bloom Yields live'!G424</f>
        <v>0.30399999999999999</v>
      </c>
      <c r="D427" s="147">
        <f t="shared" ref="D427:D478" si="132">AVERAGE(C271:C427)</f>
        <v>0.35315923566879004</v>
      </c>
      <c r="E427" s="106"/>
      <c r="F427" s="147">
        <f>'Bloom Yields live'!AR424</f>
        <v>0.999</v>
      </c>
      <c r="G427" s="147">
        <f t="shared" ref="G427:G478" si="133">AVERAGE(F271:F427)</f>
        <v>1.1065050955414013</v>
      </c>
      <c r="H427" s="110"/>
      <c r="I427" s="340">
        <f t="shared" si="128"/>
        <v>1.1395</v>
      </c>
      <c r="J427" s="147">
        <f t="shared" ref="J427:J446" si="134">AVERAGE(I271:I427)</f>
        <v>1.3832525477707012</v>
      </c>
      <c r="K427" s="344"/>
      <c r="L427" s="297">
        <f t="shared" ref="L427:L443" si="135">VLOOKUP($A427,$AG$14:$AU$2324,L$2,FALSE)</f>
        <v>1.28</v>
      </c>
      <c r="M427" s="147">
        <f t="shared" ref="M427:M478" si="136">AVERAGE(L271:L427)</f>
        <v>1.6599999999999993</v>
      </c>
      <c r="N427" s="344"/>
      <c r="O427" s="340">
        <f t="shared" si="129"/>
        <v>1.5449999999999999</v>
      </c>
      <c r="P427" s="340">
        <f t="shared" ref="P427:P478" si="137">AVERAGE(O271:O427)</f>
        <v>1.9839649681528675</v>
      </c>
      <c r="Q427" s="344"/>
      <c r="R427" s="147">
        <f t="shared" ref="R427:R443" si="138">VLOOKUP($A427,$AG$14:$AU$2324,R$2,FALSE)</f>
        <v>1.81</v>
      </c>
      <c r="S427" s="147">
        <f t="shared" ref="S427:S478" si="139">AVERAGE(R271:R427)</f>
        <v>2.3079299363057335</v>
      </c>
      <c r="T427" s="344"/>
      <c r="U427" s="340">
        <f t="shared" si="130"/>
        <v>1.9650000000000001</v>
      </c>
      <c r="V427" s="340">
        <f t="shared" ref="V427:V446" si="140">AVERAGE(U271:U427)</f>
        <v>2.6810748407643312</v>
      </c>
      <c r="W427" s="344"/>
      <c r="X427" s="297">
        <f t="shared" ref="X427:X443" si="141">VLOOKUP($A427,$AG$14:$AU$2324,X$2,FALSE)</f>
        <v>2.12</v>
      </c>
      <c r="Y427" s="147">
        <f t="shared" ref="Y427:Y478" si="142">AVERAGE(X271:X427)</f>
        <v>3.0542197452229316</v>
      </c>
      <c r="Z427" s="344"/>
      <c r="AA427" s="340">
        <f t="shared" si="131"/>
        <v>3.23</v>
      </c>
      <c r="AB427" s="147">
        <f t="shared" ref="AB427:AB478" si="143">AVERAGE(AA271:AA427)</f>
        <v>4.1016687898089188</v>
      </c>
      <c r="AC427" s="344"/>
      <c r="AD427" s="297">
        <f t="shared" ref="AD427:AD443" si="144">VLOOKUP($A427,$AG$14:$AU$2324,AD$2,FALSE)</f>
        <v>4.34</v>
      </c>
      <c r="AE427" s="147">
        <f t="shared" ref="AE427:AE478" si="145">AVERAGE(AD271:AD427)</f>
        <v>5.1491178343949038</v>
      </c>
      <c r="AG427" s="296">
        <v>40758</v>
      </c>
      <c r="AH427" s="297"/>
      <c r="AI427" s="297"/>
      <c r="AJ427" s="298"/>
      <c r="AK427" s="297">
        <f>'Debt M &amp; YTM'!F418</f>
        <v>8.51</v>
      </c>
      <c r="AL427" s="297">
        <f>'Debt M &amp; YTM'!G418</f>
        <v>4.6100000000000003</v>
      </c>
      <c r="AM427" s="298"/>
      <c r="AN427" s="297">
        <f>'Debt M &amp; YTM'!I418</f>
        <v>14.25</v>
      </c>
      <c r="AO427" s="297">
        <f>'Debt M &amp; YTM'!J418</f>
        <v>5.62</v>
      </c>
      <c r="AP427" s="299"/>
      <c r="AQ427" s="297"/>
      <c r="AR427" s="297">
        <f>'Debt M &amp; YTM'!M418</f>
        <v>7.0869999999999997</v>
      </c>
      <c r="AS427" s="298"/>
      <c r="AT427" s="300"/>
      <c r="AU427" s="297">
        <f>'Debt M &amp; YTM'!N418</f>
        <v>9.5020000000000007</v>
      </c>
      <c r="AV427" s="298"/>
    </row>
    <row r="428" spans="1:48">
      <c r="A428" s="148">
        <v>43077</v>
      </c>
      <c r="B428" s="4">
        <f>'Bloom Yields live'!F425</f>
        <v>43077</v>
      </c>
      <c r="C428" s="147">
        <f>'Bloom Yields live'!G425</f>
        <v>0.30499999999999999</v>
      </c>
      <c r="D428" s="147">
        <f t="shared" si="132"/>
        <v>0.3501337579617837</v>
      </c>
      <c r="E428" s="106"/>
      <c r="F428" s="147">
        <f>'Bloom Yields live'!AR425</f>
        <v>0.99739999999999995</v>
      </c>
      <c r="G428" s="147">
        <f t="shared" si="133"/>
        <v>1.1044840764331212</v>
      </c>
      <c r="H428" s="110"/>
      <c r="I428" s="340">
        <f t="shared" si="128"/>
        <v>1.1436999999999999</v>
      </c>
      <c r="J428" s="147">
        <f t="shared" si="134"/>
        <v>1.3806178343949047</v>
      </c>
      <c r="K428" s="344"/>
      <c r="L428" s="297">
        <f t="shared" si="135"/>
        <v>1.29</v>
      </c>
      <c r="M428" s="147">
        <f t="shared" si="136"/>
        <v>1.6567515923566873</v>
      </c>
      <c r="N428" s="344"/>
      <c r="O428" s="340">
        <f t="shared" si="129"/>
        <v>1.55</v>
      </c>
      <c r="P428" s="340">
        <f t="shared" si="137"/>
        <v>1.9797292993630586</v>
      </c>
      <c r="Q428" s="344"/>
      <c r="R428" s="147">
        <f t="shared" si="138"/>
        <v>1.81</v>
      </c>
      <c r="S428" s="147">
        <f t="shared" si="139"/>
        <v>2.3027070063694275</v>
      </c>
      <c r="T428" s="344"/>
      <c r="U428" s="340">
        <f t="shared" si="130"/>
        <v>1.99</v>
      </c>
      <c r="V428" s="340">
        <f t="shared" si="140"/>
        <v>2.6757882165605098</v>
      </c>
      <c r="W428" s="344"/>
      <c r="X428" s="297">
        <f t="shared" si="141"/>
        <v>2.17</v>
      </c>
      <c r="Y428" s="147">
        <f t="shared" si="142"/>
        <v>3.0488694267515948</v>
      </c>
      <c r="Z428" s="344"/>
      <c r="AA428" s="340">
        <f t="shared" si="131"/>
        <v>3.34</v>
      </c>
      <c r="AB428" s="147">
        <f t="shared" si="143"/>
        <v>4.0954872611464985</v>
      </c>
      <c r="AC428" s="344"/>
      <c r="AD428" s="297">
        <f t="shared" si="144"/>
        <v>4.51</v>
      </c>
      <c r="AE428" s="147">
        <f t="shared" si="145"/>
        <v>5.1421050955414005</v>
      </c>
      <c r="AG428" s="296">
        <v>40759</v>
      </c>
      <c r="AH428" s="297"/>
      <c r="AI428" s="297"/>
      <c r="AJ428" s="298"/>
      <c r="AK428" s="297">
        <f>'Debt M &amp; YTM'!F419</f>
        <v>8.51</v>
      </c>
      <c r="AL428" s="297">
        <f>'Debt M &amp; YTM'!G419</f>
        <v>4.59</v>
      </c>
      <c r="AM428" s="298"/>
      <c r="AN428" s="297">
        <f>'Debt M &amp; YTM'!I419</f>
        <v>14.25</v>
      </c>
      <c r="AO428" s="297">
        <f>'Debt M &amp; YTM'!J419</f>
        <v>5.57</v>
      </c>
      <c r="AP428" s="299"/>
      <c r="AQ428" s="297"/>
      <c r="AR428" s="297">
        <f>'Debt M &amp; YTM'!M419</f>
        <v>7.1669999999999998</v>
      </c>
      <c r="AS428" s="298"/>
      <c r="AT428" s="300"/>
      <c r="AU428" s="297">
        <f>'Debt M &amp; YTM'!N419</f>
        <v>9.7759999999999998</v>
      </c>
      <c r="AV428" s="298"/>
    </row>
    <row r="429" spans="1:48">
      <c r="A429" s="148">
        <v>43084</v>
      </c>
      <c r="B429" s="4">
        <f>'Bloom Yields live'!F426</f>
        <v>43084</v>
      </c>
      <c r="C429" s="147">
        <f>'Bloom Yields live'!G426</f>
        <v>0.29899999999999999</v>
      </c>
      <c r="D429" s="147">
        <f t="shared" si="132"/>
        <v>0.3480700636942678</v>
      </c>
      <c r="E429" s="106"/>
      <c r="F429" s="147">
        <f>'Bloom Yields live'!AR426</f>
        <v>1.0112000000000001</v>
      </c>
      <c r="G429" s="147">
        <f t="shared" si="133"/>
        <v>1.1034165605095543</v>
      </c>
      <c r="H429" s="110"/>
      <c r="I429" s="340">
        <f t="shared" si="128"/>
        <v>1.1556000000000002</v>
      </c>
      <c r="J429" s="147">
        <f t="shared" si="134"/>
        <v>1.3787146496815288</v>
      </c>
      <c r="K429" s="344"/>
      <c r="L429" s="297">
        <f t="shared" si="135"/>
        <v>1.3</v>
      </c>
      <c r="M429" s="147">
        <f t="shared" si="136"/>
        <v>1.6540127388535024</v>
      </c>
      <c r="N429" s="344"/>
      <c r="O429" s="340">
        <f t="shared" si="129"/>
        <v>1.55</v>
      </c>
      <c r="P429" s="340">
        <f t="shared" si="137"/>
        <v>1.9758757961783455</v>
      </c>
      <c r="Q429" s="344"/>
      <c r="R429" s="147">
        <f t="shared" si="138"/>
        <v>1.8</v>
      </c>
      <c r="S429" s="147">
        <f t="shared" si="139"/>
        <v>2.2977388535031857</v>
      </c>
      <c r="T429" s="344"/>
      <c r="U429" s="340">
        <f t="shared" si="130"/>
        <v>1.9950000000000001</v>
      </c>
      <c r="V429" s="340">
        <f t="shared" si="140"/>
        <v>2.6704378980891721</v>
      </c>
      <c r="W429" s="344"/>
      <c r="X429" s="297">
        <f t="shared" si="141"/>
        <v>2.19</v>
      </c>
      <c r="Y429" s="147">
        <f t="shared" si="142"/>
        <v>3.0431369426751615</v>
      </c>
      <c r="Z429" s="344"/>
      <c r="AA429" s="340">
        <f t="shared" si="131"/>
        <v>3.4000000000000004</v>
      </c>
      <c r="AB429" s="147">
        <f t="shared" si="143"/>
        <v>4.0884649681528682</v>
      </c>
      <c r="AC429" s="344"/>
      <c r="AD429" s="297">
        <f t="shared" si="144"/>
        <v>4.6100000000000003</v>
      </c>
      <c r="AE429" s="147">
        <f t="shared" si="145"/>
        <v>5.1337929936305722</v>
      </c>
      <c r="AG429" s="296">
        <v>40760</v>
      </c>
      <c r="AH429" s="297"/>
      <c r="AI429" s="297"/>
      <c r="AJ429" s="298"/>
      <c r="AK429" s="297">
        <f>'Debt M &amp; YTM'!F420</f>
        <v>8.51</v>
      </c>
      <c r="AL429" s="297">
        <f>'Debt M &amp; YTM'!G420</f>
        <v>4.72</v>
      </c>
      <c r="AM429" s="298"/>
      <c r="AN429" s="297">
        <f>'Debt M &amp; YTM'!I420</f>
        <v>14.25</v>
      </c>
      <c r="AO429" s="297">
        <f>'Debt M &amp; YTM'!J420</f>
        <v>5.68</v>
      </c>
      <c r="AP429" s="299"/>
      <c r="AQ429" s="297"/>
      <c r="AR429" s="297">
        <f>'Debt M &amp; YTM'!M420</f>
        <v>7.5819999999999999</v>
      </c>
      <c r="AS429" s="298"/>
      <c r="AT429" s="300"/>
      <c r="AU429" s="297">
        <f>'Debt M &amp; YTM'!N420</f>
        <v>10.227</v>
      </c>
      <c r="AV429" s="298"/>
    </row>
    <row r="430" spans="1:48">
      <c r="A430" s="148">
        <v>43091</v>
      </c>
      <c r="B430" s="4">
        <f>'Bloom Yields live'!F427</f>
        <v>43091</v>
      </c>
      <c r="C430" s="147">
        <f>'Bloom Yields live'!G427</f>
        <v>0.41799999999999998</v>
      </c>
      <c r="D430" s="147">
        <f t="shared" si="132"/>
        <v>0.34696178343949069</v>
      </c>
      <c r="E430" s="106"/>
      <c r="F430" s="147">
        <f>'Bloom Yields live'!AR427</f>
        <v>1.1294999999999999</v>
      </c>
      <c r="G430" s="147">
        <f t="shared" si="133"/>
        <v>1.1032611464968156</v>
      </c>
      <c r="H430" s="110"/>
      <c r="I430" s="340">
        <f t="shared" si="128"/>
        <v>1.2697499999999999</v>
      </c>
      <c r="J430" s="147">
        <f t="shared" si="134"/>
        <v>1.3776815286624204</v>
      </c>
      <c r="K430" s="344"/>
      <c r="L430" s="297">
        <f t="shared" si="135"/>
        <v>1.41</v>
      </c>
      <c r="M430" s="147">
        <f t="shared" si="136"/>
        <v>1.652101910828025</v>
      </c>
      <c r="N430" s="344"/>
      <c r="O430" s="340">
        <f t="shared" si="129"/>
        <v>1.665</v>
      </c>
      <c r="P430" s="340">
        <f t="shared" si="137"/>
        <v>1.972882165605097</v>
      </c>
      <c r="Q430" s="344"/>
      <c r="R430" s="147">
        <f t="shared" si="138"/>
        <v>1.92</v>
      </c>
      <c r="S430" s="147">
        <f t="shared" si="139"/>
        <v>2.2936624203821672</v>
      </c>
      <c r="T430" s="344"/>
      <c r="U430" s="340">
        <f t="shared" si="130"/>
        <v>2.0549999999999997</v>
      </c>
      <c r="V430" s="340">
        <f t="shared" si="140"/>
        <v>2.6653614649681532</v>
      </c>
      <c r="W430" s="344"/>
      <c r="X430" s="297">
        <f t="shared" si="141"/>
        <v>2.19</v>
      </c>
      <c r="Y430" s="147">
        <f t="shared" si="142"/>
        <v>3.0370605095541428</v>
      </c>
      <c r="Z430" s="344"/>
      <c r="AA430" s="340">
        <f t="shared" si="131"/>
        <v>3.3600000000000003</v>
      </c>
      <c r="AB430" s="147">
        <f t="shared" si="143"/>
        <v>4.0806592356687919</v>
      </c>
      <c r="AC430" s="344"/>
      <c r="AD430" s="297">
        <f t="shared" si="144"/>
        <v>4.53</v>
      </c>
      <c r="AE430" s="147">
        <f t="shared" si="145"/>
        <v>5.1242579617834387</v>
      </c>
      <c r="AG430" s="296">
        <v>40763</v>
      </c>
      <c r="AH430" s="297"/>
      <c r="AI430" s="297"/>
      <c r="AJ430" s="298"/>
      <c r="AK430" s="297">
        <f>'Debt M &amp; YTM'!F421</f>
        <v>8.5</v>
      </c>
      <c r="AL430" s="297">
        <f>'Debt M &amp; YTM'!G421</f>
        <v>4.71</v>
      </c>
      <c r="AM430" s="298"/>
      <c r="AN430" s="297">
        <f>'Debt M &amp; YTM'!I421</f>
        <v>14.24</v>
      </c>
      <c r="AO430" s="297">
        <f>'Debt M &amp; YTM'!J421</f>
        <v>5.68</v>
      </c>
      <c r="AP430" s="299"/>
      <c r="AQ430" s="297"/>
      <c r="AR430" s="297">
        <f>'Debt M &amp; YTM'!M421</f>
        <v>7.6459999999999999</v>
      </c>
      <c r="AS430" s="298"/>
      <c r="AT430" s="300"/>
      <c r="AU430" s="297">
        <f>'Debt M &amp; YTM'!N421</f>
        <v>10.436999999999999</v>
      </c>
      <c r="AV430" s="298"/>
    </row>
    <row r="431" spans="1:48">
      <c r="A431" s="148">
        <v>43098</v>
      </c>
      <c r="B431" s="4">
        <f>'Bloom Yields live'!F428</f>
        <v>43098</v>
      </c>
      <c r="C431" s="147">
        <f>'Bloom Yields live'!G428</f>
        <v>0.42299999999999999</v>
      </c>
      <c r="D431" s="147">
        <f t="shared" si="132"/>
        <v>0.34591719745222949</v>
      </c>
      <c r="E431" s="106"/>
      <c r="F431" s="147">
        <f>'Bloom Yields live'!AR428</f>
        <v>1.1443000000000001</v>
      </c>
      <c r="G431" s="147">
        <f t="shared" si="133"/>
        <v>1.1032407643312103</v>
      </c>
      <c r="H431" s="110"/>
      <c r="I431" s="340">
        <f t="shared" si="128"/>
        <v>1.2821500000000001</v>
      </c>
      <c r="J431" s="147">
        <f t="shared" si="134"/>
        <v>1.3768592356687903</v>
      </c>
      <c r="K431" s="344"/>
      <c r="L431" s="297">
        <f t="shared" si="135"/>
        <v>1.42</v>
      </c>
      <c r="M431" s="147">
        <f t="shared" si="136"/>
        <v>1.650477707006369</v>
      </c>
      <c r="N431" s="344"/>
      <c r="O431" s="340">
        <f t="shared" si="129"/>
        <v>1.6749999999999998</v>
      </c>
      <c r="P431" s="340">
        <f t="shared" si="137"/>
        <v>1.9702070063694288</v>
      </c>
      <c r="Q431" s="344"/>
      <c r="R431" s="147">
        <f t="shared" si="138"/>
        <v>1.93</v>
      </c>
      <c r="S431" s="147">
        <f t="shared" si="139"/>
        <v>2.289936305732486</v>
      </c>
      <c r="T431" s="344"/>
      <c r="U431" s="340">
        <f t="shared" si="130"/>
        <v>2.0499999999999998</v>
      </c>
      <c r="V431" s="340">
        <f t="shared" si="140"/>
        <v>2.6603630573248411</v>
      </c>
      <c r="W431" s="344"/>
      <c r="X431" s="297">
        <f t="shared" si="141"/>
        <v>2.17</v>
      </c>
      <c r="Y431" s="147">
        <f t="shared" si="142"/>
        <v>3.0307898089171998</v>
      </c>
      <c r="Z431" s="344"/>
      <c r="AA431" s="340">
        <f t="shared" si="131"/>
        <v>3.335</v>
      </c>
      <c r="AB431" s="147">
        <f t="shared" si="143"/>
        <v>4.0727022292993649</v>
      </c>
      <c r="AC431" s="344"/>
      <c r="AD431" s="297">
        <f t="shared" si="144"/>
        <v>4.5</v>
      </c>
      <c r="AE431" s="147">
        <f t="shared" si="145"/>
        <v>5.1146146496815277</v>
      </c>
      <c r="AG431" s="296">
        <v>40764</v>
      </c>
      <c r="AH431" s="297"/>
      <c r="AI431" s="297"/>
      <c r="AJ431" s="298"/>
      <c r="AK431" s="297">
        <f>'Debt M &amp; YTM'!F422</f>
        <v>8.5</v>
      </c>
      <c r="AL431" s="297">
        <f>'Debt M &amp; YTM'!G422</f>
        <v>4.8499999999999996</v>
      </c>
      <c r="AM431" s="298"/>
      <c r="AN431" s="297">
        <f>'Debt M &amp; YTM'!I422</f>
        <v>14.24</v>
      </c>
      <c r="AO431" s="297">
        <f>'Debt M &amp; YTM'!J422</f>
        <v>5.81</v>
      </c>
      <c r="AP431" s="299"/>
      <c r="AQ431" s="297"/>
      <c r="AR431" s="297">
        <f>'Debt M &amp; YTM'!M422</f>
        <v>8.1140000000000008</v>
      </c>
      <c r="AS431" s="298"/>
      <c r="AT431" s="300"/>
      <c r="AU431" s="297">
        <f>'Debt M &amp; YTM'!N422</f>
        <v>11.003</v>
      </c>
      <c r="AV431" s="298"/>
    </row>
    <row r="432" spans="1:48">
      <c r="A432" s="148">
        <v>43105</v>
      </c>
      <c r="B432" s="4">
        <f>'Bloom Yields live'!F429</f>
        <v>43105</v>
      </c>
      <c r="C432" s="147">
        <f>'Bloom Yields live'!G429</f>
        <v>0.436</v>
      </c>
      <c r="D432" s="147">
        <f t="shared" si="132"/>
        <v>0.34552866242038233</v>
      </c>
      <c r="E432" s="106"/>
      <c r="F432" s="147">
        <f>'Bloom Yields live'!AR429</f>
        <v>1.1394</v>
      </c>
      <c r="G432" s="147">
        <f t="shared" si="133"/>
        <v>1.1037675159235669</v>
      </c>
      <c r="H432" s="110"/>
      <c r="I432" s="340">
        <f t="shared" si="128"/>
        <v>1.2547000000000001</v>
      </c>
      <c r="J432" s="147">
        <f t="shared" si="134"/>
        <v>1.3762627388535036</v>
      </c>
      <c r="K432" s="344"/>
      <c r="L432" s="297">
        <f t="shared" si="135"/>
        <v>1.37</v>
      </c>
      <c r="M432" s="147">
        <f t="shared" si="136"/>
        <v>1.6487579617834389</v>
      </c>
      <c r="N432" s="344"/>
      <c r="O432" s="340">
        <f t="shared" si="129"/>
        <v>1.635</v>
      </c>
      <c r="P432" s="340">
        <f t="shared" si="137"/>
        <v>1.9675318471337595</v>
      </c>
      <c r="Q432" s="344"/>
      <c r="R432" s="147">
        <f t="shared" si="138"/>
        <v>1.9</v>
      </c>
      <c r="S432" s="147">
        <f t="shared" si="139"/>
        <v>2.2863057324840779</v>
      </c>
      <c r="T432" s="344"/>
      <c r="U432" s="340">
        <f t="shared" si="130"/>
        <v>1.9949999999999999</v>
      </c>
      <c r="V432" s="340">
        <f t="shared" si="140"/>
        <v>2.6551242038216567</v>
      </c>
      <c r="W432" s="344"/>
      <c r="X432" s="297">
        <f t="shared" si="141"/>
        <v>2.09</v>
      </c>
      <c r="Y432" s="147">
        <f t="shared" si="142"/>
        <v>3.0239426751592382</v>
      </c>
      <c r="Z432" s="344"/>
      <c r="AA432" s="340">
        <f t="shared" si="131"/>
        <v>3.21</v>
      </c>
      <c r="AB432" s="147">
        <f t="shared" si="143"/>
        <v>4.0639570063694279</v>
      </c>
      <c r="AC432" s="344"/>
      <c r="AD432" s="297">
        <f t="shared" si="144"/>
        <v>4.33</v>
      </c>
      <c r="AE432" s="147">
        <f t="shared" si="145"/>
        <v>5.1039713375796172</v>
      </c>
      <c r="AG432" s="296">
        <v>40765</v>
      </c>
      <c r="AH432" s="297"/>
      <c r="AI432" s="297"/>
      <c r="AJ432" s="298"/>
      <c r="AK432" s="297">
        <f>'Debt M &amp; YTM'!F423</f>
        <v>8.49</v>
      </c>
      <c r="AL432" s="297">
        <f>'Debt M &amp; YTM'!G423</f>
        <v>4.74</v>
      </c>
      <c r="AM432" s="298"/>
      <c r="AN432" s="297">
        <f>'Debt M &amp; YTM'!I423</f>
        <v>14.23</v>
      </c>
      <c r="AO432" s="297">
        <f>'Debt M &amp; YTM'!J423</f>
        <v>5.72</v>
      </c>
      <c r="AP432" s="299"/>
      <c r="AQ432" s="297"/>
      <c r="AR432" s="297">
        <f>'Debt M &amp; YTM'!M423</f>
        <v>8.0730000000000004</v>
      </c>
      <c r="AS432" s="298"/>
      <c r="AT432" s="300"/>
      <c r="AU432" s="297">
        <f>'Debt M &amp; YTM'!N423</f>
        <v>11.051</v>
      </c>
      <c r="AV432" s="298"/>
    </row>
    <row r="433" spans="1:48">
      <c r="A433" s="148">
        <v>43112</v>
      </c>
      <c r="B433" s="4">
        <f>'Bloom Yields live'!F430</f>
        <v>43112</v>
      </c>
      <c r="C433" s="147">
        <f>'Bloom Yields live'!G430</f>
        <v>0.57699999999999996</v>
      </c>
      <c r="D433" s="147">
        <f t="shared" si="132"/>
        <v>0.34607643312101927</v>
      </c>
      <c r="E433" s="106"/>
      <c r="F433" s="147">
        <f>'Bloom Yields live'!AR430</f>
        <v>1.2254</v>
      </c>
      <c r="G433" s="147">
        <f t="shared" si="133"/>
        <v>1.104943949044586</v>
      </c>
      <c r="H433" s="110"/>
      <c r="I433" s="340">
        <f t="shared" si="128"/>
        <v>1.3376999999999999</v>
      </c>
      <c r="J433" s="147">
        <f t="shared" si="134"/>
        <v>1.3763095541401282</v>
      </c>
      <c r="K433" s="344"/>
      <c r="L433" s="297">
        <f t="shared" si="135"/>
        <v>1.45</v>
      </c>
      <c r="M433" s="147">
        <f t="shared" si="136"/>
        <v>1.6476751592356678</v>
      </c>
      <c r="N433" s="344"/>
      <c r="O433" s="340">
        <f t="shared" si="129"/>
        <v>1.7050000000000001</v>
      </c>
      <c r="P433" s="340">
        <f t="shared" si="137"/>
        <v>1.9654617834394918</v>
      </c>
      <c r="Q433" s="344"/>
      <c r="R433" s="147">
        <f t="shared" si="138"/>
        <v>1.96</v>
      </c>
      <c r="S433" s="147">
        <f t="shared" si="139"/>
        <v>2.2832484076433137</v>
      </c>
      <c r="T433" s="344"/>
      <c r="U433" s="340">
        <f t="shared" si="130"/>
        <v>2.0449999999999999</v>
      </c>
      <c r="V433" s="340">
        <f t="shared" si="140"/>
        <v>2.6503694267515931</v>
      </c>
      <c r="W433" s="344"/>
      <c r="X433" s="297">
        <f t="shared" si="141"/>
        <v>2.13</v>
      </c>
      <c r="Y433" s="147">
        <f t="shared" si="142"/>
        <v>3.0174904458598748</v>
      </c>
      <c r="Z433" s="344"/>
      <c r="AA433" s="340">
        <f t="shared" si="131"/>
        <v>3.2450000000000001</v>
      </c>
      <c r="AB433" s="147">
        <f t="shared" si="143"/>
        <v>4.0556449044586005</v>
      </c>
      <c r="AC433" s="344"/>
      <c r="AD433" s="297">
        <f t="shared" si="144"/>
        <v>4.3600000000000003</v>
      </c>
      <c r="AE433" s="147">
        <f t="shared" si="145"/>
        <v>5.0937993630573253</v>
      </c>
      <c r="AG433" s="296">
        <v>40766</v>
      </c>
      <c r="AH433" s="297"/>
      <c r="AI433" s="297"/>
      <c r="AJ433" s="298"/>
      <c r="AK433" s="297">
        <f>'Debt M &amp; YTM'!F424</f>
        <v>8.49</v>
      </c>
      <c r="AL433" s="297">
        <f>'Debt M &amp; YTM'!G424</f>
        <v>4.9400000000000004</v>
      </c>
      <c r="AM433" s="298"/>
      <c r="AN433" s="297">
        <f>'Debt M &amp; YTM'!I424</f>
        <v>14.23</v>
      </c>
      <c r="AO433" s="297">
        <f>'Debt M &amp; YTM'!J424</f>
        <v>5.88</v>
      </c>
      <c r="AP433" s="299"/>
      <c r="AQ433" s="297"/>
      <c r="AR433" s="297">
        <f>'Debt M &amp; YTM'!M424</f>
        <v>8.4710000000000001</v>
      </c>
      <c r="AS433" s="298"/>
      <c r="AT433" s="300"/>
      <c r="AU433" s="297">
        <f>'Debt M &amp; YTM'!N424</f>
        <v>11.565</v>
      </c>
      <c r="AV433" s="298"/>
    </row>
    <row r="434" spans="1:48">
      <c r="A434" s="148">
        <v>43119</v>
      </c>
      <c r="B434" s="4">
        <f>'Bloom Yields live'!F431</f>
        <v>43119</v>
      </c>
      <c r="C434" s="147">
        <f>'Bloom Yields live'!G431</f>
        <v>0.56599999999999995</v>
      </c>
      <c r="D434" s="147">
        <f t="shared" si="132"/>
        <v>0.3468025477707008</v>
      </c>
      <c r="E434" s="106"/>
      <c r="F434" s="147">
        <f>'Bloom Yields live'!AR431</f>
        <v>1.1856</v>
      </c>
      <c r="G434" s="147">
        <f t="shared" si="133"/>
        <v>1.1062668789808918</v>
      </c>
      <c r="H434" s="110"/>
      <c r="I434" s="340">
        <f t="shared" si="128"/>
        <v>1.2877999999999998</v>
      </c>
      <c r="J434" s="147">
        <f t="shared" si="134"/>
        <v>1.3764614649681535</v>
      </c>
      <c r="K434" s="344"/>
      <c r="L434" s="297">
        <f t="shared" si="135"/>
        <v>1.39</v>
      </c>
      <c r="M434" s="147">
        <f t="shared" si="136"/>
        <v>1.6466560509554131</v>
      </c>
      <c r="N434" s="344"/>
      <c r="O434" s="340">
        <f t="shared" si="129"/>
        <v>1.65</v>
      </c>
      <c r="P434" s="340">
        <f t="shared" si="137"/>
        <v>1.963550955414014</v>
      </c>
      <c r="Q434" s="344"/>
      <c r="R434" s="147">
        <f t="shared" si="138"/>
        <v>1.91</v>
      </c>
      <c r="S434" s="147">
        <f t="shared" si="139"/>
        <v>2.2804458598726129</v>
      </c>
      <c r="T434" s="344"/>
      <c r="U434" s="340">
        <f t="shared" si="130"/>
        <v>2</v>
      </c>
      <c r="V434" s="340">
        <f t="shared" si="140"/>
        <v>2.6456242038216566</v>
      </c>
      <c r="W434" s="344"/>
      <c r="X434" s="297">
        <f t="shared" si="141"/>
        <v>2.09</v>
      </c>
      <c r="Y434" s="147">
        <f t="shared" si="142"/>
        <v>3.0108025477707026</v>
      </c>
      <c r="Z434" s="344"/>
      <c r="AA434" s="340">
        <f t="shared" si="131"/>
        <v>3.1949999999999998</v>
      </c>
      <c r="AB434" s="147">
        <f t="shared" si="143"/>
        <v>4.047428343949047</v>
      </c>
      <c r="AC434" s="344"/>
      <c r="AD434" s="297">
        <f t="shared" si="144"/>
        <v>4.3</v>
      </c>
      <c r="AE434" s="147">
        <f t="shared" si="145"/>
        <v>5.0840541401273889</v>
      </c>
      <c r="AG434" s="296">
        <v>40767</v>
      </c>
      <c r="AH434" s="297"/>
      <c r="AI434" s="297"/>
      <c r="AJ434" s="298"/>
      <c r="AK434" s="297">
        <f>'Debt M &amp; YTM'!F425</f>
        <v>8.49</v>
      </c>
      <c r="AL434" s="297">
        <f>'Debt M &amp; YTM'!G425</f>
        <v>4.96</v>
      </c>
      <c r="AM434" s="298"/>
      <c r="AN434" s="297">
        <f>'Debt M &amp; YTM'!I425</f>
        <v>14.23</v>
      </c>
      <c r="AO434" s="297">
        <f>'Debt M &amp; YTM'!J425</f>
        <v>5.89</v>
      </c>
      <c r="AP434" s="299"/>
      <c r="AQ434" s="297"/>
      <c r="AR434" s="297">
        <f>'Debt M &amp; YTM'!M425</f>
        <v>8.4290000000000003</v>
      </c>
      <c r="AS434" s="298"/>
      <c r="AT434" s="300"/>
      <c r="AU434" s="297">
        <f>'Debt M &amp; YTM'!N425</f>
        <v>11.468</v>
      </c>
      <c r="AV434" s="298"/>
    </row>
    <row r="435" spans="1:48">
      <c r="A435" s="148">
        <v>43126</v>
      </c>
      <c r="B435" s="4">
        <f>'Bloom Yields live'!F432</f>
        <v>43126</v>
      </c>
      <c r="C435" s="147">
        <f>'Bloom Yields live'!G432</f>
        <v>0.626</v>
      </c>
      <c r="D435" s="147">
        <f t="shared" si="132"/>
        <v>0.34849044585987271</v>
      </c>
      <c r="E435" s="106"/>
      <c r="F435" s="147">
        <f>'Bloom Yields live'!AR432</f>
        <v>1.2273000000000001</v>
      </c>
      <c r="G435" s="147">
        <f t="shared" si="133"/>
        <v>1.1085133757961785</v>
      </c>
      <c r="H435" s="110"/>
      <c r="I435" s="340">
        <f t="shared" si="128"/>
        <v>1.33365</v>
      </c>
      <c r="J435" s="147">
        <f t="shared" si="134"/>
        <v>1.3775210191082812</v>
      </c>
      <c r="K435" s="344"/>
      <c r="L435" s="297">
        <f t="shared" si="135"/>
        <v>1.44</v>
      </c>
      <c r="M435" s="147">
        <f t="shared" si="136"/>
        <v>1.6465286624203814</v>
      </c>
      <c r="N435" s="344"/>
      <c r="O435" s="340">
        <f t="shared" si="129"/>
        <v>1.6850000000000001</v>
      </c>
      <c r="P435" s="340">
        <f t="shared" si="137"/>
        <v>1.9625955414012752</v>
      </c>
      <c r="Q435" s="344"/>
      <c r="R435" s="147">
        <f t="shared" si="138"/>
        <v>1.93</v>
      </c>
      <c r="S435" s="147">
        <f t="shared" si="139"/>
        <v>2.2786624203821675</v>
      </c>
      <c r="T435" s="344"/>
      <c r="U435" s="340">
        <f t="shared" si="130"/>
        <v>2.0049999999999999</v>
      </c>
      <c r="V435" s="340">
        <f t="shared" si="140"/>
        <v>2.6419808917197458</v>
      </c>
      <c r="W435" s="344"/>
      <c r="X435" s="297">
        <f t="shared" si="141"/>
        <v>2.08</v>
      </c>
      <c r="Y435" s="147">
        <f t="shared" si="142"/>
        <v>3.0052993630573268</v>
      </c>
      <c r="Z435" s="344"/>
      <c r="AA435" s="340">
        <f t="shared" si="131"/>
        <v>3.16</v>
      </c>
      <c r="AB435" s="147">
        <f t="shared" si="143"/>
        <v>4.0404601910828051</v>
      </c>
      <c r="AC435" s="344"/>
      <c r="AD435" s="297">
        <f t="shared" si="144"/>
        <v>4.24</v>
      </c>
      <c r="AE435" s="147">
        <f t="shared" si="145"/>
        <v>5.0756210191082802</v>
      </c>
      <c r="AG435" s="296">
        <v>40770</v>
      </c>
      <c r="AH435" s="297"/>
      <c r="AI435" s="297"/>
      <c r="AJ435" s="298"/>
      <c r="AK435" s="297">
        <f>'Debt M &amp; YTM'!F426</f>
        <v>8.48</v>
      </c>
      <c r="AL435" s="297">
        <f>'Debt M &amp; YTM'!G426</f>
        <v>4.93</v>
      </c>
      <c r="AM435" s="298"/>
      <c r="AN435" s="297">
        <f>'Debt M &amp; YTM'!I426</f>
        <v>14.22</v>
      </c>
      <c r="AO435" s="297">
        <f>'Debt M &amp; YTM'!J426</f>
        <v>5.89</v>
      </c>
      <c r="AP435" s="299"/>
      <c r="AQ435" s="297"/>
      <c r="AR435" s="297">
        <f>'Debt M &amp; YTM'!M426</f>
        <v>8.2780000000000005</v>
      </c>
      <c r="AS435" s="298"/>
      <c r="AT435" s="300"/>
      <c r="AU435" s="297">
        <f>'Debt M &amp; YTM'!N426</f>
        <v>11.179</v>
      </c>
      <c r="AV435" s="298"/>
    </row>
    <row r="436" spans="1:48">
      <c r="A436" s="148">
        <v>43133</v>
      </c>
      <c r="B436" s="4">
        <f>'Bloom Yields live'!F433</f>
        <v>43133</v>
      </c>
      <c r="C436" s="147">
        <f>'Bloom Yields live'!G433</f>
        <v>0.76500000000000001</v>
      </c>
      <c r="D436" s="147">
        <f t="shared" si="132"/>
        <v>0.35143949044585998</v>
      </c>
      <c r="E436" s="106"/>
      <c r="F436" s="147">
        <f>'Bloom Yields live'!AR433</f>
        <v>1.3298000000000001</v>
      </c>
      <c r="G436" s="147">
        <f t="shared" si="133"/>
        <v>1.1114541401273887</v>
      </c>
      <c r="H436" s="110"/>
      <c r="I436" s="340">
        <f t="shared" si="128"/>
        <v>1.4298999999999999</v>
      </c>
      <c r="J436" s="147">
        <f t="shared" si="134"/>
        <v>1.3792461783439498</v>
      </c>
      <c r="K436" s="344"/>
      <c r="L436" s="297">
        <f t="shared" si="135"/>
        <v>1.53</v>
      </c>
      <c r="M436" s="147">
        <f t="shared" si="136"/>
        <v>1.6470382165605086</v>
      </c>
      <c r="N436" s="344"/>
      <c r="O436" s="340">
        <f t="shared" si="129"/>
        <v>1.7850000000000001</v>
      </c>
      <c r="P436" s="340">
        <f t="shared" si="137"/>
        <v>1.9624681528662435</v>
      </c>
      <c r="Q436" s="344"/>
      <c r="R436" s="147">
        <f t="shared" si="138"/>
        <v>2.04</v>
      </c>
      <c r="S436" s="147">
        <f t="shared" si="139"/>
        <v>2.2778980891719764</v>
      </c>
      <c r="T436" s="344"/>
      <c r="U436" s="340">
        <f t="shared" si="130"/>
        <v>2.1349999999999998</v>
      </c>
      <c r="V436" s="340">
        <f t="shared" si="140"/>
        <v>2.6393566878980899</v>
      </c>
      <c r="W436" s="344"/>
      <c r="X436" s="297">
        <f t="shared" si="141"/>
        <v>2.23</v>
      </c>
      <c r="Y436" s="147">
        <f t="shared" si="142"/>
        <v>3.0008152866242059</v>
      </c>
      <c r="Z436" s="344"/>
      <c r="AA436" s="340">
        <f t="shared" si="131"/>
        <v>3.38</v>
      </c>
      <c r="AB436" s="147">
        <f t="shared" si="143"/>
        <v>4.0348455414012765</v>
      </c>
      <c r="AC436" s="344"/>
      <c r="AD436" s="297">
        <f t="shared" si="144"/>
        <v>4.53</v>
      </c>
      <c r="AE436" s="147">
        <f t="shared" si="145"/>
        <v>5.0688757961783439</v>
      </c>
      <c r="AG436" s="296">
        <v>40771</v>
      </c>
      <c r="AH436" s="297"/>
      <c r="AI436" s="297"/>
      <c r="AJ436" s="298"/>
      <c r="AK436" s="297">
        <f>'Debt M &amp; YTM'!F427</f>
        <v>8.48</v>
      </c>
      <c r="AL436" s="297">
        <f>'Debt M &amp; YTM'!G427</f>
        <v>4.9000000000000004</v>
      </c>
      <c r="AM436" s="298"/>
      <c r="AN436" s="297">
        <f>'Debt M &amp; YTM'!I427</f>
        <v>14.22</v>
      </c>
      <c r="AO436" s="297">
        <f>'Debt M &amp; YTM'!J427</f>
        <v>5.88</v>
      </c>
      <c r="AP436" s="299"/>
      <c r="AQ436" s="297"/>
      <c r="AR436" s="297">
        <f>'Debt M &amp; YTM'!M427</f>
        <v>8.2929999999999993</v>
      </c>
      <c r="AS436" s="298"/>
      <c r="AT436" s="300"/>
      <c r="AU436" s="297">
        <f>'Debt M &amp; YTM'!N427</f>
        <v>11.14</v>
      </c>
      <c r="AV436" s="298"/>
    </row>
    <row r="437" spans="1:48">
      <c r="A437" s="148">
        <v>43140</v>
      </c>
      <c r="B437" s="4">
        <f>'Bloom Yields live'!F434</f>
        <v>43140</v>
      </c>
      <c r="C437" s="147">
        <f>'Bloom Yields live'!G434</f>
        <v>0.74099999999999999</v>
      </c>
      <c r="D437" s="147">
        <f t="shared" si="132"/>
        <v>0.35377707006369441</v>
      </c>
      <c r="E437" s="106"/>
      <c r="F437" s="147">
        <f>'Bloom Yields live'!AR434</f>
        <v>1.3406</v>
      </c>
      <c r="G437" s="147">
        <f t="shared" si="133"/>
        <v>1.1141528662420386</v>
      </c>
      <c r="H437" s="110"/>
      <c r="I437" s="340">
        <f t="shared" si="128"/>
        <v>1.4502999999999999</v>
      </c>
      <c r="J437" s="147">
        <f t="shared" si="134"/>
        <v>1.3809140127388544</v>
      </c>
      <c r="K437" s="344"/>
      <c r="L437" s="297">
        <f t="shared" si="135"/>
        <v>1.56</v>
      </c>
      <c r="M437" s="147">
        <f t="shared" si="136"/>
        <v>1.6476751592356678</v>
      </c>
      <c r="N437" s="344"/>
      <c r="O437" s="340">
        <f t="shared" si="129"/>
        <v>1.81</v>
      </c>
      <c r="P437" s="340">
        <f t="shared" si="137"/>
        <v>1.9630095541401291</v>
      </c>
      <c r="Q437" s="344"/>
      <c r="R437" s="147">
        <f t="shared" si="138"/>
        <v>2.06</v>
      </c>
      <c r="S437" s="147">
        <f t="shared" si="139"/>
        <v>2.2783439490445883</v>
      </c>
      <c r="T437" s="344"/>
      <c r="U437" s="340">
        <f t="shared" si="130"/>
        <v>2.2350000000000003</v>
      </c>
      <c r="V437" s="340">
        <f t="shared" si="140"/>
        <v>2.6378121019108289</v>
      </c>
      <c r="W437" s="344"/>
      <c r="X437" s="297">
        <f t="shared" si="141"/>
        <v>2.41</v>
      </c>
      <c r="Y437" s="147">
        <f t="shared" si="142"/>
        <v>2.9972802547770723</v>
      </c>
      <c r="Z437" s="344"/>
      <c r="AA437" s="340">
        <f t="shared" si="131"/>
        <v>3.605</v>
      </c>
      <c r="AB437" s="147">
        <f t="shared" si="143"/>
        <v>4.0309665605095564</v>
      </c>
      <c r="AC437" s="344"/>
      <c r="AD437" s="297">
        <f t="shared" si="144"/>
        <v>4.8</v>
      </c>
      <c r="AE437" s="147">
        <f t="shared" si="145"/>
        <v>5.0646528662420378</v>
      </c>
      <c r="AG437" s="296">
        <v>40772</v>
      </c>
      <c r="AH437" s="297"/>
      <c r="AI437" s="297"/>
      <c r="AJ437" s="298"/>
      <c r="AK437" s="297">
        <f>'Debt M &amp; YTM'!F428</f>
        <v>8.48</v>
      </c>
      <c r="AL437" s="297">
        <f>'Debt M &amp; YTM'!G428</f>
        <v>4.8099999999999996</v>
      </c>
      <c r="AM437" s="298"/>
      <c r="AN437" s="297">
        <f>'Debt M &amp; YTM'!I428</f>
        <v>14.21</v>
      </c>
      <c r="AO437" s="297">
        <f>'Debt M &amp; YTM'!J428</f>
        <v>5.81</v>
      </c>
      <c r="AP437" s="299"/>
      <c r="AQ437" s="297"/>
      <c r="AR437" s="297">
        <f>'Debt M &amp; YTM'!M428</f>
        <v>8.2010000000000005</v>
      </c>
      <c r="AS437" s="298"/>
      <c r="AT437" s="300"/>
      <c r="AU437" s="297">
        <f>'Debt M &amp; YTM'!N428</f>
        <v>10.988</v>
      </c>
      <c r="AV437" s="298"/>
    </row>
    <row r="438" spans="1:48">
      <c r="A438" s="148">
        <v>43147</v>
      </c>
      <c r="B438" s="4">
        <f>'Bloom Yields live'!F435</f>
        <v>43147</v>
      </c>
      <c r="C438" s="147">
        <f>'Bloom Yields live'!G435</f>
        <v>0.70399999999999996</v>
      </c>
      <c r="D438" s="147">
        <f t="shared" si="132"/>
        <v>0.35608917197452244</v>
      </c>
      <c r="E438" s="106"/>
      <c r="F438" s="147">
        <f>'Bloom Yields live'!AR435</f>
        <v>1.3145</v>
      </c>
      <c r="G438" s="147">
        <f t="shared" si="133"/>
        <v>1.1169420382165609</v>
      </c>
      <c r="H438" s="110"/>
      <c r="I438" s="340">
        <f t="shared" si="128"/>
        <v>1.43225</v>
      </c>
      <c r="J438" s="147">
        <f t="shared" si="134"/>
        <v>1.382754458598727</v>
      </c>
      <c r="K438" s="344"/>
      <c r="L438" s="297">
        <f t="shared" si="135"/>
        <v>1.55</v>
      </c>
      <c r="M438" s="147">
        <f t="shared" si="136"/>
        <v>1.6485668789808909</v>
      </c>
      <c r="N438" s="344"/>
      <c r="O438" s="340">
        <f t="shared" si="129"/>
        <v>1.81</v>
      </c>
      <c r="P438" s="340">
        <f t="shared" si="137"/>
        <v>1.9638694267515941</v>
      </c>
      <c r="Q438" s="344"/>
      <c r="R438" s="147">
        <f t="shared" si="138"/>
        <v>2.0699999999999998</v>
      </c>
      <c r="S438" s="147">
        <f t="shared" si="139"/>
        <v>2.2791719745222951</v>
      </c>
      <c r="T438" s="344"/>
      <c r="U438" s="340">
        <f t="shared" si="130"/>
        <v>2.2349999999999999</v>
      </c>
      <c r="V438" s="340">
        <f t="shared" si="140"/>
        <v>2.6366178343949049</v>
      </c>
      <c r="W438" s="344"/>
      <c r="X438" s="297">
        <f t="shared" si="141"/>
        <v>2.4</v>
      </c>
      <c r="Y438" s="147">
        <f t="shared" si="142"/>
        <v>2.9940636942675178</v>
      </c>
      <c r="Z438" s="344"/>
      <c r="AA438" s="340">
        <f t="shared" si="131"/>
        <v>3.5549999999999997</v>
      </c>
      <c r="AB438" s="147">
        <f t="shared" si="143"/>
        <v>4.0272085987261166</v>
      </c>
      <c r="AC438" s="344"/>
      <c r="AD438" s="297">
        <f t="shared" si="144"/>
        <v>4.71</v>
      </c>
      <c r="AE438" s="147">
        <f t="shared" si="145"/>
        <v>5.0603535031847136</v>
      </c>
      <c r="AG438" s="296">
        <v>40773</v>
      </c>
      <c r="AH438" s="297"/>
      <c r="AI438" s="297"/>
      <c r="AJ438" s="298"/>
      <c r="AK438" s="297">
        <f>'Debt M &amp; YTM'!F429</f>
        <v>8.4700000000000006</v>
      </c>
      <c r="AL438" s="297">
        <f>'Debt M &amp; YTM'!G429</f>
        <v>4.68</v>
      </c>
      <c r="AM438" s="298"/>
      <c r="AN438" s="297">
        <f>'Debt M &amp; YTM'!I429</f>
        <v>14.21</v>
      </c>
      <c r="AO438" s="297">
        <f>'Debt M &amp; YTM'!J429</f>
        <v>5.69</v>
      </c>
      <c r="AP438" s="299"/>
      <c r="AQ438" s="297"/>
      <c r="AR438" s="297">
        <f>'Debt M &amp; YTM'!M429</f>
        <v>8.157</v>
      </c>
      <c r="AS438" s="298"/>
      <c r="AT438" s="300"/>
      <c r="AU438" s="297">
        <f>'Debt M &amp; YTM'!N429</f>
        <v>11.127000000000001</v>
      </c>
      <c r="AV438" s="298"/>
    </row>
    <row r="439" spans="1:48">
      <c r="A439" s="148">
        <v>43154</v>
      </c>
      <c r="B439" s="4">
        <f>'Bloom Yields live'!F436</f>
        <v>43154</v>
      </c>
      <c r="C439" s="147">
        <f>'Bloom Yields live'!G436</f>
        <v>0.65</v>
      </c>
      <c r="D439" s="147">
        <f t="shared" si="132"/>
        <v>0.35790445859872622</v>
      </c>
      <c r="E439" s="106"/>
      <c r="F439" s="147">
        <f>'Bloom Yields live'!AR436</f>
        <v>1.2614000000000001</v>
      </c>
      <c r="G439" s="147">
        <f t="shared" si="133"/>
        <v>1.119282802547771</v>
      </c>
      <c r="H439" s="110"/>
      <c r="I439" s="340">
        <f t="shared" si="128"/>
        <v>1.3907</v>
      </c>
      <c r="J439" s="147">
        <f t="shared" si="134"/>
        <v>1.3843070063694276</v>
      </c>
      <c r="K439" s="344"/>
      <c r="L439" s="297">
        <f t="shared" si="135"/>
        <v>1.52</v>
      </c>
      <c r="M439" s="147">
        <f t="shared" si="136"/>
        <v>1.6493312101910818</v>
      </c>
      <c r="N439" s="344"/>
      <c r="O439" s="340">
        <f t="shared" si="129"/>
        <v>1.78</v>
      </c>
      <c r="P439" s="340">
        <f t="shared" si="137"/>
        <v>1.964538216560511</v>
      </c>
      <c r="Q439" s="344"/>
      <c r="R439" s="147">
        <f t="shared" si="138"/>
        <v>2.04</v>
      </c>
      <c r="S439" s="147">
        <f t="shared" si="139"/>
        <v>2.2797452229299382</v>
      </c>
      <c r="T439" s="344"/>
      <c r="U439" s="340">
        <f t="shared" si="130"/>
        <v>2.2350000000000003</v>
      </c>
      <c r="V439" s="340">
        <f t="shared" si="140"/>
        <v>2.6356305732484082</v>
      </c>
      <c r="W439" s="344"/>
      <c r="X439" s="297">
        <f t="shared" si="141"/>
        <v>2.4300000000000002</v>
      </c>
      <c r="Y439" s="147">
        <f t="shared" si="142"/>
        <v>2.9915159235668809</v>
      </c>
      <c r="Z439" s="344"/>
      <c r="AA439" s="340">
        <f t="shared" si="131"/>
        <v>3.58</v>
      </c>
      <c r="AB439" s="147">
        <f t="shared" si="143"/>
        <v>4.0246640127388558</v>
      </c>
      <c r="AC439" s="344"/>
      <c r="AD439" s="297">
        <f t="shared" si="144"/>
        <v>4.7300000000000004</v>
      </c>
      <c r="AE439" s="147">
        <f t="shared" si="145"/>
        <v>5.0578121019108284</v>
      </c>
      <c r="AG439" s="296">
        <v>40774</v>
      </c>
      <c r="AH439" s="297"/>
      <c r="AI439" s="297"/>
      <c r="AJ439" s="298"/>
      <c r="AK439" s="297">
        <f>'Debt M &amp; YTM'!F430</f>
        <v>8.4700000000000006</v>
      </c>
      <c r="AL439" s="297">
        <f>'Debt M &amp; YTM'!G430</f>
        <v>4.75</v>
      </c>
      <c r="AM439" s="298"/>
      <c r="AN439" s="297">
        <f>'Debt M &amp; YTM'!I430</f>
        <v>14.21</v>
      </c>
      <c r="AO439" s="297">
        <f>'Debt M &amp; YTM'!J430</f>
        <v>5.73</v>
      </c>
      <c r="AP439" s="299"/>
      <c r="AQ439" s="297"/>
      <c r="AR439" s="297">
        <f>'Debt M &amp; YTM'!M430</f>
        <v>8.33</v>
      </c>
      <c r="AS439" s="298"/>
      <c r="AT439" s="300"/>
      <c r="AU439" s="297">
        <f>'Debt M &amp; YTM'!N430</f>
        <v>11.276</v>
      </c>
      <c r="AV439" s="298"/>
    </row>
    <row r="440" spans="1:48">
      <c r="A440" s="148">
        <v>43161</v>
      </c>
      <c r="B440" s="4">
        <f>'Bloom Yields live'!F437</f>
        <v>43161</v>
      </c>
      <c r="C440" s="147">
        <f>'Bloom Yields live'!G437</f>
        <v>0.64800000000000002</v>
      </c>
      <c r="D440" s="147">
        <f t="shared" si="132"/>
        <v>0.35994904458598742</v>
      </c>
      <c r="E440" s="106"/>
      <c r="F440" s="147">
        <f>'Bloom Yields live'!AR437</f>
        <v>1.2629999999999999</v>
      </c>
      <c r="G440" s="147">
        <f t="shared" si="133"/>
        <v>1.1219643312101912</v>
      </c>
      <c r="H440" s="110"/>
      <c r="I440" s="340">
        <f t="shared" si="128"/>
        <v>1.3965000000000001</v>
      </c>
      <c r="J440" s="147">
        <f t="shared" si="134"/>
        <v>1.3862210191082811</v>
      </c>
      <c r="K440" s="344"/>
      <c r="L440" s="297">
        <f t="shared" si="135"/>
        <v>1.53</v>
      </c>
      <c r="M440" s="147">
        <f t="shared" si="136"/>
        <v>1.6504777070063683</v>
      </c>
      <c r="N440" s="344"/>
      <c r="O440" s="340">
        <f t="shared" si="129"/>
        <v>1.79</v>
      </c>
      <c r="P440" s="340">
        <f t="shared" si="137"/>
        <v>1.965589171974524</v>
      </c>
      <c r="Q440" s="344"/>
      <c r="R440" s="147">
        <f t="shared" si="138"/>
        <v>2.0499999999999998</v>
      </c>
      <c r="S440" s="147">
        <f t="shared" si="139"/>
        <v>2.2807006369426768</v>
      </c>
      <c r="T440" s="344"/>
      <c r="U440" s="340">
        <f t="shared" si="130"/>
        <v>2.2349999999999999</v>
      </c>
      <c r="V440" s="340">
        <f t="shared" si="140"/>
        <v>2.6352038216560514</v>
      </c>
      <c r="W440" s="344"/>
      <c r="X440" s="297">
        <f t="shared" si="141"/>
        <v>2.42</v>
      </c>
      <c r="Y440" s="147">
        <f t="shared" si="142"/>
        <v>2.9897070063694282</v>
      </c>
      <c r="Z440" s="344"/>
      <c r="AA440" s="340">
        <f t="shared" si="131"/>
        <v>3.56</v>
      </c>
      <c r="AB440" s="147">
        <f t="shared" si="143"/>
        <v>4.0233455414012758</v>
      </c>
      <c r="AC440" s="344"/>
      <c r="AD440" s="297">
        <f t="shared" si="144"/>
        <v>4.7</v>
      </c>
      <c r="AE440" s="147">
        <f t="shared" si="145"/>
        <v>5.056984076433122</v>
      </c>
      <c r="AG440" s="296">
        <v>40777</v>
      </c>
      <c r="AH440" s="297"/>
      <c r="AI440" s="297"/>
      <c r="AJ440" s="298"/>
      <c r="AK440" s="297">
        <f>'Debt M &amp; YTM'!F431</f>
        <v>8.4600000000000009</v>
      </c>
      <c r="AL440" s="297">
        <f>'Debt M &amp; YTM'!G431</f>
        <v>4.79</v>
      </c>
      <c r="AM440" s="298"/>
      <c r="AN440" s="297">
        <f>'Debt M &amp; YTM'!I431</f>
        <v>14.2</v>
      </c>
      <c r="AO440" s="297">
        <f>'Debt M &amp; YTM'!J431</f>
        <v>5.77</v>
      </c>
      <c r="AP440" s="299"/>
      <c r="AQ440" s="297"/>
      <c r="AR440" s="297">
        <f>'Debt M &amp; YTM'!M431</f>
        <v>8.4969999999999999</v>
      </c>
      <c r="AS440" s="298"/>
      <c r="AT440" s="300"/>
      <c r="AU440" s="297">
        <f>'Debt M &amp; YTM'!N431</f>
        <v>11.396000000000001</v>
      </c>
      <c r="AV440" s="298"/>
    </row>
    <row r="441" spans="1:48">
      <c r="A441" s="148">
        <v>43168</v>
      </c>
      <c r="B441" s="4">
        <f>'Bloom Yields live'!F438</f>
        <v>43168</v>
      </c>
      <c r="C441" s="147">
        <f>'Bloom Yields live'!G438</f>
        <v>0.64400000000000002</v>
      </c>
      <c r="D441" s="147">
        <f t="shared" si="132"/>
        <v>0.36154777070063704</v>
      </c>
      <c r="E441" s="106"/>
      <c r="F441" s="147">
        <f>'Bloom Yields live'!AR438</f>
        <v>1.2798</v>
      </c>
      <c r="G441" s="147">
        <f t="shared" si="133"/>
        <v>1.1242140127388538</v>
      </c>
      <c r="H441" s="110"/>
      <c r="I441" s="340">
        <f t="shared" si="128"/>
        <v>1.4098999999999999</v>
      </c>
      <c r="J441" s="147">
        <f t="shared" si="134"/>
        <v>1.3879509554140135</v>
      </c>
      <c r="K441" s="344"/>
      <c r="L441" s="297">
        <f t="shared" si="135"/>
        <v>1.54</v>
      </c>
      <c r="M441" s="147">
        <f t="shared" si="136"/>
        <v>1.6516878980891709</v>
      </c>
      <c r="N441" s="344"/>
      <c r="O441" s="340">
        <f t="shared" si="129"/>
        <v>1.8</v>
      </c>
      <c r="P441" s="340">
        <f t="shared" si="137"/>
        <v>1.9667038216560526</v>
      </c>
      <c r="Q441" s="344"/>
      <c r="R441" s="147">
        <f t="shared" si="138"/>
        <v>2.06</v>
      </c>
      <c r="S441" s="147">
        <f t="shared" si="139"/>
        <v>2.2817197452229321</v>
      </c>
      <c r="T441" s="344"/>
      <c r="U441" s="340">
        <f t="shared" si="130"/>
        <v>2.2050000000000001</v>
      </c>
      <c r="V441" s="340">
        <f t="shared" si="140"/>
        <v>2.6341337579617838</v>
      </c>
      <c r="W441" s="344"/>
      <c r="X441" s="297">
        <f t="shared" si="141"/>
        <v>2.35</v>
      </c>
      <c r="Y441" s="147">
        <f t="shared" si="142"/>
        <v>2.9865477707006391</v>
      </c>
      <c r="Z441" s="344"/>
      <c r="AA441" s="340">
        <f t="shared" si="131"/>
        <v>3.5049999999999999</v>
      </c>
      <c r="AB441" s="147">
        <f t="shared" si="143"/>
        <v>4.0209888535031864</v>
      </c>
      <c r="AC441" s="344"/>
      <c r="AD441" s="297">
        <f t="shared" si="144"/>
        <v>4.66</v>
      </c>
      <c r="AE441" s="147">
        <f t="shared" si="145"/>
        <v>5.0554299363057336</v>
      </c>
      <c r="AG441" s="296">
        <v>40778</v>
      </c>
      <c r="AH441" s="297"/>
      <c r="AI441" s="297"/>
      <c r="AJ441" s="298"/>
      <c r="AK441" s="297">
        <f>'Debt M &amp; YTM'!F432</f>
        <v>8.4600000000000009</v>
      </c>
      <c r="AL441" s="297">
        <f>'Debt M &amp; YTM'!G432</f>
        <v>4.83</v>
      </c>
      <c r="AM441" s="298"/>
      <c r="AN441" s="297">
        <f>'Debt M &amp; YTM'!I432</f>
        <v>14.2</v>
      </c>
      <c r="AO441" s="297">
        <f>'Debt M &amp; YTM'!J432</f>
        <v>5.81</v>
      </c>
      <c r="AP441" s="299"/>
      <c r="AQ441" s="297"/>
      <c r="AR441" s="297">
        <f>'Debt M &amp; YTM'!M432</f>
        <v>8.6669999999999998</v>
      </c>
      <c r="AS441" s="298"/>
      <c r="AT441" s="300"/>
      <c r="AU441" s="297">
        <f>'Debt M &amp; YTM'!N432</f>
        <v>11.616</v>
      </c>
      <c r="AV441" s="298"/>
    </row>
    <row r="442" spans="1:48">
      <c r="A442" s="148">
        <v>43175</v>
      </c>
      <c r="B442" s="4">
        <f>'Bloom Yields live'!F439</f>
        <v>43175</v>
      </c>
      <c r="C442" s="147">
        <f>'Bloom Yields live'!G439</f>
        <v>0.56799999999999995</v>
      </c>
      <c r="D442" s="147">
        <f t="shared" si="132"/>
        <v>0.36353503184713387</v>
      </c>
      <c r="E442" s="106"/>
      <c r="F442" s="147">
        <f>'Bloom Yields live'!AR439</f>
        <v>1.2438</v>
      </c>
      <c r="G442" s="147">
        <f t="shared" si="133"/>
        <v>1.1262541401273889</v>
      </c>
      <c r="H442" s="110"/>
      <c r="I442" s="340">
        <f t="shared" si="128"/>
        <v>1.3869</v>
      </c>
      <c r="J442" s="147">
        <f t="shared" si="134"/>
        <v>1.3896079617834405</v>
      </c>
      <c r="K442" s="344"/>
      <c r="L442" s="297">
        <f t="shared" si="135"/>
        <v>1.53</v>
      </c>
      <c r="M442" s="147">
        <f t="shared" si="136"/>
        <v>1.6529617834394896</v>
      </c>
      <c r="N442" s="344"/>
      <c r="O442" s="340">
        <f t="shared" si="129"/>
        <v>1.7949999999999999</v>
      </c>
      <c r="P442" s="340">
        <f t="shared" si="137"/>
        <v>1.9680732484076453</v>
      </c>
      <c r="Q442" s="344"/>
      <c r="R442" s="147">
        <f t="shared" si="138"/>
        <v>2.06</v>
      </c>
      <c r="S442" s="147">
        <f t="shared" si="139"/>
        <v>2.2831847133757983</v>
      </c>
      <c r="T442" s="344"/>
      <c r="U442" s="340">
        <f t="shared" si="130"/>
        <v>2.2149999999999999</v>
      </c>
      <c r="V442" s="340">
        <f t="shared" si="140"/>
        <v>2.6329554140127396</v>
      </c>
      <c r="W442" s="344"/>
      <c r="X442" s="297">
        <f t="shared" si="141"/>
        <v>2.37</v>
      </c>
      <c r="Y442" s="147">
        <f t="shared" si="142"/>
        <v>2.9827261146496835</v>
      </c>
      <c r="Z442" s="344"/>
      <c r="AA442" s="340">
        <f t="shared" si="131"/>
        <v>3.5049999999999999</v>
      </c>
      <c r="AB442" s="147">
        <f t="shared" si="143"/>
        <v>4.0179761146496835</v>
      </c>
      <c r="AC442" s="344"/>
      <c r="AD442" s="297">
        <f t="shared" si="144"/>
        <v>4.6399999999999997</v>
      </c>
      <c r="AE442" s="147">
        <f t="shared" si="145"/>
        <v>5.0532261146496822</v>
      </c>
      <c r="AG442" s="296">
        <v>40779</v>
      </c>
      <c r="AH442" s="297"/>
      <c r="AI442" s="297"/>
      <c r="AJ442" s="298"/>
      <c r="AK442" s="297">
        <f>'Debt M &amp; YTM'!F433</f>
        <v>8.4600000000000009</v>
      </c>
      <c r="AL442" s="297">
        <f>'Debt M &amp; YTM'!G433</f>
        <v>4.92</v>
      </c>
      <c r="AM442" s="298"/>
      <c r="AN442" s="297">
        <f>'Debt M &amp; YTM'!I433</f>
        <v>14.19</v>
      </c>
      <c r="AO442" s="297">
        <f>'Debt M &amp; YTM'!J433</f>
        <v>5.88</v>
      </c>
      <c r="AP442" s="299"/>
      <c r="AQ442" s="297"/>
      <c r="AR442" s="297">
        <f>'Debt M &amp; YTM'!M433</f>
        <v>8.8559999999999999</v>
      </c>
      <c r="AS442" s="298"/>
      <c r="AT442" s="300"/>
      <c r="AU442" s="297">
        <f>'Debt M &amp; YTM'!N433</f>
        <v>11.896000000000001</v>
      </c>
      <c r="AV442" s="298"/>
    </row>
    <row r="443" spans="1:48">
      <c r="A443" s="148">
        <v>43182</v>
      </c>
      <c r="B443" s="4">
        <f>'Bloom Yields live'!F440</f>
        <v>43182</v>
      </c>
      <c r="C443" s="147">
        <f>'Bloom Yields live'!G440</f>
        <v>0.52400000000000002</v>
      </c>
      <c r="D443" s="147">
        <f t="shared" si="132"/>
        <v>0.36570700636942688</v>
      </c>
      <c r="E443" s="106"/>
      <c r="F443" s="147">
        <f>'Bloom Yields live'!AR440</f>
        <v>1.2658</v>
      </c>
      <c r="G443" s="147">
        <f t="shared" si="133"/>
        <v>1.1286197452229303</v>
      </c>
      <c r="H443" s="110"/>
      <c r="I443" s="340">
        <f t="shared" si="128"/>
        <v>1.4129</v>
      </c>
      <c r="J443" s="147">
        <f t="shared" si="134"/>
        <v>1.3914595541401282</v>
      </c>
      <c r="K443" s="344"/>
      <c r="L443" s="297">
        <f t="shared" si="135"/>
        <v>1.56</v>
      </c>
      <c r="M443" s="147">
        <f t="shared" si="136"/>
        <v>1.6542993630573239</v>
      </c>
      <c r="N443" s="344"/>
      <c r="O443" s="340">
        <f t="shared" si="129"/>
        <v>1.82</v>
      </c>
      <c r="P443" s="340">
        <f t="shared" si="137"/>
        <v>1.9694426751592373</v>
      </c>
      <c r="Q443" s="344"/>
      <c r="R443" s="147">
        <f t="shared" si="138"/>
        <v>2.08</v>
      </c>
      <c r="S443" s="147">
        <f t="shared" si="139"/>
        <v>2.2845859872611483</v>
      </c>
      <c r="T443" s="344"/>
      <c r="U443" s="340">
        <f t="shared" si="130"/>
        <v>2.2800000000000002</v>
      </c>
      <c r="V443" s="340">
        <f t="shared" si="140"/>
        <v>2.6319554140127392</v>
      </c>
      <c r="W443" s="344"/>
      <c r="X443" s="297">
        <f t="shared" si="141"/>
        <v>2.48</v>
      </c>
      <c r="Y443" s="147">
        <f t="shared" si="142"/>
        <v>2.9793248407643333</v>
      </c>
      <c r="Z443" s="344"/>
      <c r="AA443" s="340">
        <f t="shared" si="131"/>
        <v>3.6849999999999996</v>
      </c>
      <c r="AB443" s="147">
        <f t="shared" si="143"/>
        <v>4.0154697452229309</v>
      </c>
      <c r="AC443" s="344"/>
      <c r="AD443" s="297">
        <f t="shared" si="144"/>
        <v>4.8899999999999997</v>
      </c>
      <c r="AE443" s="147">
        <f t="shared" si="145"/>
        <v>5.0516146496815297</v>
      </c>
      <c r="AG443" s="296">
        <v>40780</v>
      </c>
      <c r="AH443" s="297"/>
      <c r="AI443" s="297"/>
      <c r="AJ443" s="298"/>
      <c r="AK443" s="297">
        <f>'Debt M &amp; YTM'!F434</f>
        <v>8.4499999999999993</v>
      </c>
      <c r="AL443" s="297">
        <f>'Debt M &amp; YTM'!G434</f>
        <v>4.88</v>
      </c>
      <c r="AM443" s="298"/>
      <c r="AN443" s="297">
        <f>'Debt M &amp; YTM'!I434</f>
        <v>14.19</v>
      </c>
      <c r="AO443" s="297">
        <f>'Debt M &amp; YTM'!J434</f>
        <v>5.85</v>
      </c>
      <c r="AP443" s="299"/>
      <c r="AQ443" s="297"/>
      <c r="AR443" s="297">
        <f>'Debt M &amp; YTM'!M434</f>
        <v>8.8989999999999991</v>
      </c>
      <c r="AS443" s="298"/>
      <c r="AT443" s="300"/>
      <c r="AU443" s="297">
        <f>'Debt M &amp; YTM'!N434</f>
        <v>11.759</v>
      </c>
      <c r="AV443" s="298"/>
    </row>
    <row r="444" spans="1:48">
      <c r="A444" s="148">
        <v>43189</v>
      </c>
      <c r="B444" s="4">
        <f>'Bloom Yields live'!F441</f>
        <v>43189</v>
      </c>
      <c r="C444" s="147">
        <f>'Bloom Yields live'!G441</f>
        <v>0.49399999999999999</v>
      </c>
      <c r="D444" s="147">
        <f t="shared" si="132"/>
        <v>0.36754140127388546</v>
      </c>
      <c r="E444" s="106"/>
      <c r="F444" s="147">
        <f>'Bloom Yields live'!AR441</f>
        <v>1.2407999999999999</v>
      </c>
      <c r="G444" s="147">
        <f t="shared" si="133"/>
        <v>1.1306777070063698</v>
      </c>
      <c r="H444" s="110"/>
      <c r="I444" s="340">
        <f t="shared" si="128"/>
        <v>1.4054</v>
      </c>
      <c r="J444" s="147">
        <f t="shared" si="134"/>
        <v>1.3931254777070072</v>
      </c>
      <c r="K444" s="342"/>
      <c r="L444" s="341">
        <f>AVERAGE(L445,L443)</f>
        <v>1.57</v>
      </c>
      <c r="M444" s="147">
        <f t="shared" si="136"/>
        <v>1.6555732484076422</v>
      </c>
      <c r="N444" s="342"/>
      <c r="O444" s="340">
        <f t="shared" si="129"/>
        <v>1.83</v>
      </c>
      <c r="P444" s="340">
        <f t="shared" si="137"/>
        <v>1.9707802547770712</v>
      </c>
      <c r="Q444" s="342"/>
      <c r="R444" s="341">
        <f>AVERAGE(R445,R443)</f>
        <v>2.09</v>
      </c>
      <c r="S444" s="147">
        <f t="shared" si="139"/>
        <v>2.2859872611464982</v>
      </c>
      <c r="T444" s="342"/>
      <c r="U444" s="341">
        <f>AVERAGE(U445,U443)</f>
        <v>2.2975000000000003</v>
      </c>
      <c r="V444" s="340">
        <f t="shared" si="140"/>
        <v>2.6311369426751599</v>
      </c>
      <c r="W444" s="342"/>
      <c r="X444" s="341">
        <f>AVERAGE(X445,X443)</f>
        <v>2.5049999999999999</v>
      </c>
      <c r="Y444" s="147">
        <f t="shared" si="142"/>
        <v>2.9762866242038237</v>
      </c>
      <c r="Z444" s="342"/>
      <c r="AA444" s="340">
        <f t="shared" si="131"/>
        <v>3.6974999999999998</v>
      </c>
      <c r="AB444" s="147">
        <f t="shared" si="143"/>
        <v>4.0132531847133759</v>
      </c>
      <c r="AC444" s="342"/>
      <c r="AD444" s="341">
        <f>AVERAGE(AD445,AD443)</f>
        <v>4.8899999999999997</v>
      </c>
      <c r="AE444" s="147">
        <f t="shared" si="145"/>
        <v>5.0502197452229316</v>
      </c>
      <c r="AG444" s="296">
        <v>40781</v>
      </c>
      <c r="AH444" s="297"/>
      <c r="AI444" s="297"/>
      <c r="AJ444" s="298"/>
      <c r="AK444" s="297">
        <f>'Debt M &amp; YTM'!F435</f>
        <v>8.4499999999999993</v>
      </c>
      <c r="AL444" s="297">
        <f>'Debt M &amp; YTM'!G435</f>
        <v>4.87</v>
      </c>
      <c r="AM444" s="298"/>
      <c r="AN444" s="297">
        <f>'Debt M &amp; YTM'!I435</f>
        <v>14.19</v>
      </c>
      <c r="AO444" s="297">
        <f>'Debt M &amp; YTM'!J435</f>
        <v>5.83</v>
      </c>
      <c r="AP444" s="299"/>
      <c r="AQ444" s="297"/>
      <c r="AR444" s="297">
        <f>'Debt M &amp; YTM'!M435</f>
        <v>8.9280000000000008</v>
      </c>
      <c r="AS444" s="298"/>
      <c r="AT444" s="300"/>
      <c r="AU444" s="297">
        <f>'Debt M &amp; YTM'!N435</f>
        <v>11.843999999999999</v>
      </c>
      <c r="AV444" s="298"/>
    </row>
    <row r="445" spans="1:48">
      <c r="A445" s="148">
        <v>43196</v>
      </c>
      <c r="B445" s="4">
        <f>'Bloom Yields live'!F442</f>
        <v>43196</v>
      </c>
      <c r="C445" s="147">
        <f>'Bloom Yields live'!G442</f>
        <v>0.495</v>
      </c>
      <c r="D445" s="147">
        <f t="shared" si="132"/>
        <v>0.36946496815286639</v>
      </c>
      <c r="E445" s="106"/>
      <c r="F445" s="147">
        <f>'Bloom Yields live'!AR442</f>
        <v>1.2419</v>
      </c>
      <c r="G445" s="147">
        <f t="shared" si="133"/>
        <v>1.1329528662420385</v>
      </c>
      <c r="H445" s="110"/>
      <c r="I445" s="340">
        <f t="shared" si="128"/>
        <v>1.4109500000000001</v>
      </c>
      <c r="J445" s="147">
        <f t="shared" si="134"/>
        <v>1.3950273885350324</v>
      </c>
      <c r="K445" s="344"/>
      <c r="L445" s="297">
        <f>VLOOKUP($A445,$AG$14:$AU$2324,L$2,FALSE)</f>
        <v>1.58</v>
      </c>
      <c r="M445" s="147">
        <f t="shared" si="136"/>
        <v>1.657101910828024</v>
      </c>
      <c r="N445" s="344"/>
      <c r="O445" s="340">
        <f t="shared" si="129"/>
        <v>1.84</v>
      </c>
      <c r="P445" s="340">
        <f t="shared" si="137"/>
        <v>1.9722770700636956</v>
      </c>
      <c r="Q445" s="344"/>
      <c r="R445" s="147">
        <f>VLOOKUP($A445,$AG$14:$AU$2324,R$2,FALSE)</f>
        <v>2.1</v>
      </c>
      <c r="S445" s="147">
        <f t="shared" si="139"/>
        <v>2.2874522292993644</v>
      </c>
      <c r="T445" s="344"/>
      <c r="U445" s="340">
        <f t="shared" si="130"/>
        <v>2.3149999999999999</v>
      </c>
      <c r="V445" s="340">
        <f t="shared" si="140"/>
        <v>2.6304076433121022</v>
      </c>
      <c r="W445" s="344"/>
      <c r="X445" s="297">
        <f>VLOOKUP($A445,$AG$14:$AU$2324,X$2,FALSE)</f>
        <v>2.5299999999999998</v>
      </c>
      <c r="Y445" s="147">
        <f t="shared" si="142"/>
        <v>2.9733630573248426</v>
      </c>
      <c r="Z445" s="344"/>
      <c r="AA445" s="340">
        <f t="shared" si="131"/>
        <v>3.71</v>
      </c>
      <c r="AB445" s="147">
        <f t="shared" si="143"/>
        <v>4.0115191082802557</v>
      </c>
      <c r="AC445" s="344"/>
      <c r="AD445" s="297">
        <f t="shared" ref="AD445:AD463" si="146">VLOOKUP($A445,$AG$14:$AU$2324,AD$2,FALSE)</f>
        <v>4.8899999999999997</v>
      </c>
      <c r="AE445" s="147">
        <f t="shared" si="145"/>
        <v>5.0496751592356697</v>
      </c>
      <c r="AG445" s="296">
        <v>40784</v>
      </c>
      <c r="AH445" s="297"/>
      <c r="AI445" s="297"/>
      <c r="AJ445" s="298"/>
      <c r="AK445" s="297">
        <f>'Debt M &amp; YTM'!F436</f>
        <v>8.44</v>
      </c>
      <c r="AL445" s="297">
        <f>'Debt M &amp; YTM'!G436</f>
        <v>4.92</v>
      </c>
      <c r="AM445" s="298"/>
      <c r="AN445" s="297">
        <f>'Debt M &amp; YTM'!I436</f>
        <v>14.18</v>
      </c>
      <c r="AO445" s="297">
        <f>'Debt M &amp; YTM'!J436</f>
        <v>5.87</v>
      </c>
      <c r="AP445" s="299"/>
      <c r="AQ445" s="297"/>
      <c r="AR445" s="297">
        <f>'Debt M &amp; YTM'!M436</f>
        <v>8.93</v>
      </c>
      <c r="AS445" s="298"/>
      <c r="AT445" s="300"/>
      <c r="AU445" s="297">
        <f>'Debt M &amp; YTM'!N436</f>
        <v>11.845000000000001</v>
      </c>
      <c r="AV445" s="298"/>
    </row>
    <row r="446" spans="1:48">
      <c r="A446" s="148">
        <v>43203</v>
      </c>
      <c r="B446" s="4">
        <f>'Bloom Yields live'!F443</f>
        <v>43203</v>
      </c>
      <c r="C446" s="147">
        <f>'Bloom Yields live'!G443</f>
        <v>0.50900000000000001</v>
      </c>
      <c r="D446" s="147">
        <f t="shared" si="132"/>
        <v>0.37172611464968164</v>
      </c>
      <c r="E446" s="106"/>
      <c r="F446" s="147">
        <f>'Bloom Yields live'!AR443</f>
        <v>1.2549999999999999</v>
      </c>
      <c r="G446" s="147">
        <f t="shared" si="133"/>
        <v>1.1354834394904461</v>
      </c>
      <c r="H446" s="110"/>
      <c r="I446" s="340">
        <f t="shared" si="128"/>
        <v>1.4125000000000001</v>
      </c>
      <c r="J446" s="147">
        <f t="shared" si="134"/>
        <v>1.3971207006369435</v>
      </c>
      <c r="K446" s="344"/>
      <c r="L446" s="297">
        <f>VLOOKUP($A446,$AG$14:$AU$2324,L$2,FALSE)</f>
        <v>1.57</v>
      </c>
      <c r="M446" s="147">
        <f t="shared" si="136"/>
        <v>1.6587579617834385</v>
      </c>
      <c r="N446" s="344"/>
      <c r="O446" s="340">
        <f t="shared" si="129"/>
        <v>1.8250000000000002</v>
      </c>
      <c r="P446" s="340">
        <f t="shared" si="137"/>
        <v>1.9737738853503195</v>
      </c>
      <c r="Q446" s="344"/>
      <c r="R446" s="147">
        <f>VLOOKUP($A446,$AG$14:$AU$2324,R$2,FALSE)</f>
        <v>2.08</v>
      </c>
      <c r="S446" s="147">
        <f t="shared" si="139"/>
        <v>2.2887898089171985</v>
      </c>
      <c r="T446" s="344"/>
      <c r="U446" s="340">
        <f t="shared" si="130"/>
        <v>2.2599999999999998</v>
      </c>
      <c r="V446" s="340">
        <f t="shared" si="140"/>
        <v>2.6293057324840765</v>
      </c>
      <c r="W446" s="344"/>
      <c r="X446" s="297">
        <f>VLOOKUP($A446,$AG$14:$AU$2324,X$2,FALSE)</f>
        <v>2.44</v>
      </c>
      <c r="Y446" s="147">
        <f t="shared" si="142"/>
        <v>2.9698216560509576</v>
      </c>
      <c r="Z446" s="344"/>
      <c r="AA446" s="340">
        <f t="shared" si="131"/>
        <v>3.5700000000000003</v>
      </c>
      <c r="AB446" s="147">
        <f t="shared" si="143"/>
        <v>4.0092961783439502</v>
      </c>
      <c r="AC446" s="344"/>
      <c r="AD446" s="297">
        <f t="shared" si="146"/>
        <v>4.7</v>
      </c>
      <c r="AE446" s="147">
        <f t="shared" si="145"/>
        <v>5.0487707006369442</v>
      </c>
      <c r="AG446" s="296">
        <v>40785</v>
      </c>
      <c r="AH446" s="297"/>
      <c r="AI446" s="297"/>
      <c r="AJ446" s="298"/>
      <c r="AK446" s="297">
        <f>'Debt M &amp; YTM'!F437</f>
        <v>8.44</v>
      </c>
      <c r="AL446" s="297">
        <f>'Debt M &amp; YTM'!G437</f>
        <v>4.8499999999999996</v>
      </c>
      <c r="AM446" s="298"/>
      <c r="AN446" s="297">
        <f>'Debt M &amp; YTM'!I437</f>
        <v>14.18</v>
      </c>
      <c r="AO446" s="297">
        <f>'Debt M &amp; YTM'!J437</f>
        <v>5.81</v>
      </c>
      <c r="AP446" s="299"/>
      <c r="AQ446" s="297"/>
      <c r="AR446" s="297">
        <f>'Debt M &amp; YTM'!M437</f>
        <v>8.7989999999999995</v>
      </c>
      <c r="AS446" s="298"/>
      <c r="AT446" s="300"/>
      <c r="AU446" s="297">
        <f>'Debt M &amp; YTM'!N437</f>
        <v>11.771000000000001</v>
      </c>
      <c r="AV446" s="298"/>
    </row>
    <row r="447" spans="1:48">
      <c r="A447" s="148">
        <v>43210</v>
      </c>
      <c r="B447" s="4">
        <f>'Bloom Yields live'!F444</f>
        <v>43210</v>
      </c>
      <c r="C447" s="147">
        <f>'Bloom Yields live'!G444</f>
        <v>0.58799999999999997</v>
      </c>
      <c r="D447" s="147">
        <f t="shared" si="132"/>
        <v>0.37498089171974536</v>
      </c>
      <c r="E447" s="106"/>
      <c r="F447" s="147">
        <f>'Bloom Yields live'!AR444</f>
        <v>1.3406</v>
      </c>
      <c r="G447" s="147">
        <f t="shared" si="133"/>
        <v>1.1386286624203823</v>
      </c>
      <c r="H447" s="108"/>
      <c r="I447" s="340">
        <f t="shared" ref="I447:I478" si="147">AVERAGE(F447,L447)</f>
        <v>1.4853000000000001</v>
      </c>
      <c r="J447" s="147">
        <f t="shared" ref="J447:J478" si="148">AVERAGE(I291:I447)</f>
        <v>1.3998398089171982</v>
      </c>
      <c r="K447" s="342"/>
      <c r="L447" s="297">
        <f>VLOOKUP($A447,$AG$14:$AU$2324,L$2,FALSE)</f>
        <v>1.63</v>
      </c>
      <c r="M447" s="147">
        <f t="shared" si="136"/>
        <v>1.6610509554140118</v>
      </c>
      <c r="N447" s="342"/>
      <c r="O447" s="340">
        <f t="shared" ref="O447:O478" si="149">AVERAGE(L447,R447)</f>
        <v>1.885</v>
      </c>
      <c r="P447" s="340">
        <f t="shared" si="137"/>
        <v>1.9759394904458605</v>
      </c>
      <c r="Q447" s="342"/>
      <c r="R447" s="147">
        <f>VLOOKUP($A447,$AG$14:$AU$2324,R$2,FALSE)</f>
        <v>2.14</v>
      </c>
      <c r="S447" s="147">
        <f t="shared" si="139"/>
        <v>2.2908280254777083</v>
      </c>
      <c r="T447" s="342"/>
      <c r="U447" s="340">
        <f t="shared" ref="U447:U478" si="150">AVERAGE(R447,X447)</f>
        <v>2.2949999999999999</v>
      </c>
      <c r="V447" s="340">
        <f t="shared" ref="V447:V478" si="151">AVERAGE(U291:U447)</f>
        <v>2.6283980891719749</v>
      </c>
      <c r="W447" s="342"/>
      <c r="X447" s="297">
        <f>VLOOKUP($A447,$AG$14:$AU$2324,X$2,FALSE)</f>
        <v>2.4500000000000002</v>
      </c>
      <c r="Y447" s="147">
        <f t="shared" si="142"/>
        <v>2.9659681528662438</v>
      </c>
      <c r="Z447" s="342"/>
      <c r="AA447" s="340">
        <f t="shared" ref="AA447:AA478" si="152">AVERAGE(X447,AD447)</f>
        <v>3.5700000000000003</v>
      </c>
      <c r="AB447" s="147">
        <f t="shared" si="143"/>
        <v>4.0063630573248421</v>
      </c>
      <c r="AC447" s="342"/>
      <c r="AD447" s="297">
        <f t="shared" si="146"/>
        <v>4.6900000000000004</v>
      </c>
      <c r="AE447" s="147">
        <f t="shared" si="145"/>
        <v>5.0467579617834417</v>
      </c>
      <c r="AG447" s="296">
        <v>40786</v>
      </c>
      <c r="AH447" s="297"/>
      <c r="AI447" s="297"/>
      <c r="AJ447" s="298"/>
      <c r="AK447" s="297">
        <f>'Debt M &amp; YTM'!F438</f>
        <v>8.44</v>
      </c>
      <c r="AL447" s="297">
        <f>'Debt M &amp; YTM'!G438</f>
        <v>4.88</v>
      </c>
      <c r="AM447" s="298"/>
      <c r="AN447" s="297">
        <f>'Debt M &amp; YTM'!I438</f>
        <v>14.18</v>
      </c>
      <c r="AO447" s="297">
        <f>'Debt M &amp; YTM'!J438</f>
        <v>5.85</v>
      </c>
      <c r="AP447" s="299"/>
      <c r="AQ447" s="297"/>
      <c r="AR447" s="297">
        <f>'Debt M &amp; YTM'!M438</f>
        <v>8.5299999999999994</v>
      </c>
      <c r="AS447" s="298"/>
      <c r="AT447" s="300"/>
      <c r="AU447" s="297">
        <f>'Debt M &amp; YTM'!N438</f>
        <v>11.387</v>
      </c>
      <c r="AV447" s="298"/>
    </row>
    <row r="448" spans="1:48">
      <c r="A448" s="148">
        <v>43217</v>
      </c>
      <c r="B448" s="4">
        <f>'Bloom Yields live'!F445</f>
        <v>43217</v>
      </c>
      <c r="C448" s="147">
        <f>'Bloom Yields live'!G445</f>
        <v>0.56899999999999995</v>
      </c>
      <c r="D448" s="147">
        <f t="shared" si="132"/>
        <v>0.37762420382165623</v>
      </c>
      <c r="E448" s="106"/>
      <c r="F448" s="147">
        <f>'Bloom Yields live'!AR445</f>
        <v>1.3092999999999999</v>
      </c>
      <c r="G448" s="147">
        <f t="shared" si="133"/>
        <v>1.1411324840764332</v>
      </c>
      <c r="H448" s="108"/>
      <c r="I448" s="340">
        <f t="shared" si="147"/>
        <v>1.4596499999999999</v>
      </c>
      <c r="J448" s="147">
        <f t="shared" si="148"/>
        <v>1.4019197452229308</v>
      </c>
      <c r="K448" s="342"/>
      <c r="L448" s="297">
        <f t="shared" ref="L448:L478" si="153">VLOOKUP($A448,$AG$14:$AU$2324,L$2,FALSE)</f>
        <v>1.61</v>
      </c>
      <c r="M448" s="147">
        <f t="shared" si="136"/>
        <v>1.6627070063694258</v>
      </c>
      <c r="N448" s="342"/>
      <c r="O448" s="340">
        <f t="shared" si="149"/>
        <v>1.8599999999999999</v>
      </c>
      <c r="P448" s="340">
        <f t="shared" si="137"/>
        <v>1.9774044585987267</v>
      </c>
      <c r="Q448" s="342"/>
      <c r="R448" s="147">
        <f t="shared" ref="R448:R478" si="154">VLOOKUP($A448,$AG$14:$AU$2324,R$2,FALSE)</f>
        <v>2.11</v>
      </c>
      <c r="S448" s="147">
        <f t="shared" si="139"/>
        <v>2.2921019108280269</v>
      </c>
      <c r="T448" s="342"/>
      <c r="U448" s="340">
        <f t="shared" si="150"/>
        <v>2.29</v>
      </c>
      <c r="V448" s="340">
        <f t="shared" si="151"/>
        <v>2.627121019108281</v>
      </c>
      <c r="W448" s="342"/>
      <c r="X448" s="297">
        <f t="shared" ref="X448:X478" si="155">VLOOKUP($A448,$AG$14:$AU$2324,X$2,FALSE)</f>
        <v>2.4700000000000002</v>
      </c>
      <c r="Y448" s="147">
        <f t="shared" si="142"/>
        <v>2.9621401273885373</v>
      </c>
      <c r="Z448" s="342"/>
      <c r="AA448" s="340">
        <f t="shared" si="152"/>
        <v>3.59</v>
      </c>
      <c r="AB448" s="147">
        <f t="shared" si="143"/>
        <v>4.0036146496815306</v>
      </c>
      <c r="AC448" s="342"/>
      <c r="AD448" s="297">
        <f t="shared" si="146"/>
        <v>4.71</v>
      </c>
      <c r="AE448" s="147">
        <f t="shared" si="145"/>
        <v>5.0450891719745243</v>
      </c>
      <c r="AG448" s="296">
        <v>40787</v>
      </c>
      <c r="AH448" s="297"/>
      <c r="AI448" s="297"/>
      <c r="AJ448" s="298"/>
      <c r="AK448" s="297">
        <f>'Debt M &amp; YTM'!F439</f>
        <v>8.4600000000000009</v>
      </c>
      <c r="AL448" s="297">
        <f>'Debt M &amp; YTM'!G439</f>
        <v>4.7</v>
      </c>
      <c r="AM448" s="298"/>
      <c r="AN448" s="297">
        <f>'Debt M &amp; YTM'!I439</f>
        <v>14.43</v>
      </c>
      <c r="AO448" s="297">
        <f>'Debt M &amp; YTM'!J439</f>
        <v>5.8</v>
      </c>
      <c r="AP448" s="299"/>
      <c r="AQ448" s="297"/>
      <c r="AR448" s="297">
        <f>'Debt M &amp; YTM'!M439</f>
        <v>8.3789999999999996</v>
      </c>
      <c r="AS448" s="298"/>
      <c r="AT448" s="300"/>
      <c r="AU448" s="297">
        <f>'Debt M &amp; YTM'!N439</f>
        <v>11.215999999999999</v>
      </c>
      <c r="AV448" s="298"/>
    </row>
    <row r="449" spans="1:48">
      <c r="A449" s="148">
        <v>43224</v>
      </c>
      <c r="B449" s="4">
        <f>'Bloom Yields live'!F446</f>
        <v>43224</v>
      </c>
      <c r="C449" s="147">
        <f>'Bloom Yields live'!G446</f>
        <v>0.54200000000000004</v>
      </c>
      <c r="D449" s="147">
        <f t="shared" si="132"/>
        <v>0.37871974522293012</v>
      </c>
      <c r="E449" s="106"/>
      <c r="F449" s="147">
        <f>'Bloom Yields live'!AR446</f>
        <v>1.2867</v>
      </c>
      <c r="G449" s="147">
        <f t="shared" si="133"/>
        <v>1.1421866242038217</v>
      </c>
      <c r="H449" s="108"/>
      <c r="I449" s="340">
        <f t="shared" si="147"/>
        <v>1.44835</v>
      </c>
      <c r="J449" s="147">
        <f t="shared" si="148"/>
        <v>1.4027175159235676</v>
      </c>
      <c r="K449" s="342"/>
      <c r="L449" s="297">
        <f t="shared" si="153"/>
        <v>1.61</v>
      </c>
      <c r="M449" s="147">
        <f t="shared" si="136"/>
        <v>1.6632484076433114</v>
      </c>
      <c r="N449" s="342"/>
      <c r="O449" s="340">
        <f t="shared" si="149"/>
        <v>1.875</v>
      </c>
      <c r="P449" s="340">
        <f t="shared" si="137"/>
        <v>1.9777070063694275</v>
      </c>
      <c r="Q449" s="342"/>
      <c r="R449" s="147">
        <f t="shared" si="154"/>
        <v>2.14</v>
      </c>
      <c r="S449" s="147">
        <f t="shared" si="139"/>
        <v>2.2921656050955423</v>
      </c>
      <c r="T449" s="342"/>
      <c r="U449" s="340">
        <f t="shared" si="150"/>
        <v>2.34</v>
      </c>
      <c r="V449" s="340">
        <f t="shared" si="151"/>
        <v>2.6252643312101918</v>
      </c>
      <c r="W449" s="342"/>
      <c r="X449" s="297">
        <f t="shared" si="155"/>
        <v>2.54</v>
      </c>
      <c r="Y449" s="147">
        <f t="shared" si="142"/>
        <v>2.9583630573248425</v>
      </c>
      <c r="Z449" s="342"/>
      <c r="AA449" s="340">
        <f t="shared" si="152"/>
        <v>3.6949999999999998</v>
      </c>
      <c r="AB449" s="147">
        <f t="shared" si="143"/>
        <v>4.0011608280254807</v>
      </c>
      <c r="AC449" s="342"/>
      <c r="AD449" s="297">
        <f t="shared" si="146"/>
        <v>4.8499999999999996</v>
      </c>
      <c r="AE449" s="147">
        <f t="shared" si="145"/>
        <v>5.0439585987261175</v>
      </c>
      <c r="AG449" s="296">
        <v>40788</v>
      </c>
      <c r="AH449" s="297"/>
      <c r="AI449" s="297"/>
      <c r="AJ449" s="298"/>
      <c r="AK449" s="297">
        <f>'Debt M &amp; YTM'!F440</f>
        <v>8.4499999999999993</v>
      </c>
      <c r="AL449" s="297">
        <f>'Debt M &amp; YTM'!G440</f>
        <v>4.6100000000000003</v>
      </c>
      <c r="AM449" s="298"/>
      <c r="AN449" s="297">
        <f>'Debt M &amp; YTM'!I440</f>
        <v>14.42</v>
      </c>
      <c r="AO449" s="297">
        <f>'Debt M &amp; YTM'!J440</f>
        <v>5.73</v>
      </c>
      <c r="AP449" s="299"/>
      <c r="AQ449" s="297"/>
      <c r="AR449" s="297">
        <f>'Debt M &amp; YTM'!M440</f>
        <v>8.4</v>
      </c>
      <c r="AS449" s="298"/>
      <c r="AT449" s="300"/>
      <c r="AU449" s="297">
        <f>'Debt M &amp; YTM'!N440</f>
        <v>11.27</v>
      </c>
      <c r="AV449" s="298"/>
    </row>
    <row r="450" spans="1:48">
      <c r="A450" s="148">
        <v>43231</v>
      </c>
      <c r="B450" s="4">
        <f>'Bloom Yields live'!F447</f>
        <v>43231</v>
      </c>
      <c r="C450" s="147">
        <f>'Bloom Yields live'!G447</f>
        <v>0.55700000000000005</v>
      </c>
      <c r="D450" s="147">
        <f t="shared" si="132"/>
        <v>0.37878980891719766</v>
      </c>
      <c r="E450" s="106"/>
      <c r="F450" s="147">
        <f>'Bloom Yields live'!AR447</f>
        <v>1.3126</v>
      </c>
      <c r="G450" s="147">
        <f t="shared" si="133"/>
        <v>1.1428554140127392</v>
      </c>
      <c r="H450" s="108"/>
      <c r="I450" s="340">
        <f t="shared" si="147"/>
        <v>1.4762999999999999</v>
      </c>
      <c r="J450" s="147">
        <f t="shared" si="148"/>
        <v>1.4028608280254786</v>
      </c>
      <c r="K450" s="342"/>
      <c r="L450" s="297">
        <f t="shared" si="153"/>
        <v>1.64</v>
      </c>
      <c r="M450" s="147">
        <f t="shared" si="136"/>
        <v>1.6628662420382159</v>
      </c>
      <c r="N450" s="342"/>
      <c r="O450" s="340">
        <f t="shared" si="149"/>
        <v>1.9</v>
      </c>
      <c r="P450" s="340">
        <f t="shared" si="137"/>
        <v>1.9769108280254784</v>
      </c>
      <c r="Q450" s="342"/>
      <c r="R450" s="147">
        <f t="shared" si="154"/>
        <v>2.16</v>
      </c>
      <c r="S450" s="147">
        <f t="shared" si="139"/>
        <v>2.2909554140127399</v>
      </c>
      <c r="T450" s="342"/>
      <c r="U450" s="340">
        <f t="shared" si="150"/>
        <v>2.34</v>
      </c>
      <c r="V450" s="340">
        <f t="shared" si="151"/>
        <v>2.6225095541401275</v>
      </c>
      <c r="W450" s="342"/>
      <c r="X450" s="297">
        <f t="shared" si="155"/>
        <v>2.52</v>
      </c>
      <c r="Y450" s="147">
        <f t="shared" si="142"/>
        <v>2.9540636942675178</v>
      </c>
      <c r="Z450" s="342"/>
      <c r="AA450" s="340">
        <f t="shared" si="152"/>
        <v>3.6799999999999997</v>
      </c>
      <c r="AB450" s="147">
        <f t="shared" si="143"/>
        <v>3.9982372611464996</v>
      </c>
      <c r="AC450" s="342"/>
      <c r="AD450" s="297">
        <f t="shared" si="146"/>
        <v>4.84</v>
      </c>
      <c r="AE450" s="147">
        <f t="shared" si="145"/>
        <v>5.0424108280254796</v>
      </c>
      <c r="AG450" s="296">
        <v>40791</v>
      </c>
      <c r="AH450" s="297"/>
      <c r="AI450" s="297"/>
      <c r="AJ450" s="298"/>
      <c r="AK450" s="297">
        <f>'Debt M &amp; YTM'!F441</f>
        <v>8.44</v>
      </c>
      <c r="AL450" s="297">
        <f>'Debt M &amp; YTM'!G441</f>
        <v>4.53</v>
      </c>
      <c r="AM450" s="298"/>
      <c r="AN450" s="297">
        <f>'Debt M &amp; YTM'!I441</f>
        <v>14.42</v>
      </c>
      <c r="AO450" s="297">
        <f>'Debt M &amp; YTM'!J441</f>
        <v>5.68</v>
      </c>
      <c r="AP450" s="299"/>
      <c r="AQ450" s="297"/>
      <c r="AR450" s="297">
        <f>'Debt M &amp; YTM'!M441</f>
        <v>8.5340000000000007</v>
      </c>
      <c r="AS450" s="298"/>
      <c r="AT450" s="300"/>
      <c r="AU450" s="297">
        <f>'Debt M &amp; YTM'!N441</f>
        <v>11.512</v>
      </c>
      <c r="AV450" s="298"/>
    </row>
    <row r="451" spans="1:48">
      <c r="A451" s="148">
        <v>43238</v>
      </c>
      <c r="B451" s="4">
        <f>'Bloom Yields live'!F448</f>
        <v>43238</v>
      </c>
      <c r="C451" s="147">
        <f>'Bloom Yields live'!G448</f>
        <v>0.57699999999999996</v>
      </c>
      <c r="D451" s="147">
        <f t="shared" si="132"/>
        <v>0.37849681528662443</v>
      </c>
      <c r="E451" s="106"/>
      <c r="F451" s="147">
        <f>'Bloom Yields live'!AR448</f>
        <v>1.3565</v>
      </c>
      <c r="G451" s="147">
        <f t="shared" si="133"/>
        <v>1.1432375796178349</v>
      </c>
      <c r="H451" s="108"/>
      <c r="I451" s="340">
        <f t="shared" si="147"/>
        <v>1.5382500000000001</v>
      </c>
      <c r="J451" s="147">
        <f t="shared" si="148"/>
        <v>1.4028926751592365</v>
      </c>
      <c r="K451" s="342"/>
      <c r="L451" s="297">
        <f t="shared" si="153"/>
        <v>1.72</v>
      </c>
      <c r="M451" s="147">
        <f t="shared" si="136"/>
        <v>1.6625477707006362</v>
      </c>
      <c r="N451" s="342"/>
      <c r="O451" s="340">
        <f t="shared" si="149"/>
        <v>1.98</v>
      </c>
      <c r="P451" s="340">
        <f t="shared" si="137"/>
        <v>1.9760509554140135</v>
      </c>
      <c r="Q451" s="342"/>
      <c r="R451" s="147">
        <f t="shared" si="154"/>
        <v>2.2400000000000002</v>
      </c>
      <c r="S451" s="147">
        <f t="shared" si="139"/>
        <v>2.28955414012739</v>
      </c>
      <c r="T451" s="342"/>
      <c r="U451" s="340">
        <f t="shared" si="150"/>
        <v>2.41</v>
      </c>
      <c r="V451" s="340">
        <f t="shared" si="151"/>
        <v>2.6199585987261149</v>
      </c>
      <c r="W451" s="342"/>
      <c r="X451" s="297">
        <f t="shared" si="155"/>
        <v>2.58</v>
      </c>
      <c r="Y451" s="147">
        <f t="shared" si="142"/>
        <v>2.9503630573248421</v>
      </c>
      <c r="Z451" s="342"/>
      <c r="AA451" s="340">
        <f t="shared" si="152"/>
        <v>3.75</v>
      </c>
      <c r="AB451" s="147">
        <f t="shared" si="143"/>
        <v>3.9962500000000034</v>
      </c>
      <c r="AC451" s="342"/>
      <c r="AD451" s="297">
        <f t="shared" si="146"/>
        <v>4.92</v>
      </c>
      <c r="AE451" s="147">
        <f t="shared" si="145"/>
        <v>5.0421369426751612</v>
      </c>
      <c r="AG451" s="296">
        <v>40792</v>
      </c>
      <c r="AH451" s="297"/>
      <c r="AI451" s="297"/>
      <c r="AJ451" s="298"/>
      <c r="AK451" s="297">
        <f>'Debt M &amp; YTM'!F442</f>
        <v>8.44</v>
      </c>
      <c r="AL451" s="297">
        <f>'Debt M &amp; YTM'!G442</f>
        <v>4.5599999999999996</v>
      </c>
      <c r="AM451" s="298"/>
      <c r="AN451" s="297">
        <f>'Debt M &amp; YTM'!I442</f>
        <v>14.41</v>
      </c>
      <c r="AO451" s="297">
        <f>'Debt M &amp; YTM'!J442</f>
        <v>5.71</v>
      </c>
      <c r="AP451" s="299"/>
      <c r="AQ451" s="297"/>
      <c r="AR451" s="297">
        <f>'Debt M &amp; YTM'!M442</f>
        <v>8.7309999999999999</v>
      </c>
      <c r="AS451" s="298"/>
      <c r="AT451" s="300"/>
      <c r="AU451" s="297">
        <f>'Debt M &amp; YTM'!N442</f>
        <v>11.759</v>
      </c>
      <c r="AV451" s="298"/>
    </row>
    <row r="452" spans="1:48">
      <c r="A452" s="148">
        <v>43245</v>
      </c>
      <c r="B452" s="4">
        <f>'Bloom Yields live'!F449</f>
        <v>43245</v>
      </c>
      <c r="C452" s="147">
        <f>'Bloom Yields live'!G449</f>
        <v>0.40300000000000002</v>
      </c>
      <c r="D452" s="147">
        <f t="shared" si="132"/>
        <v>0.37722929936305749</v>
      </c>
      <c r="E452" s="106"/>
      <c r="F452" s="147">
        <f>'Bloom Yields live'!AR449</f>
        <v>1.2887999999999999</v>
      </c>
      <c r="G452" s="147">
        <f t="shared" si="133"/>
        <v>1.1433745222929941</v>
      </c>
      <c r="H452" s="108"/>
      <c r="I452" s="340">
        <f t="shared" si="147"/>
        <v>1.4944</v>
      </c>
      <c r="J452" s="147">
        <f t="shared" si="148"/>
        <v>1.4028019108280265</v>
      </c>
      <c r="K452" s="342"/>
      <c r="L452" s="297">
        <f t="shared" si="153"/>
        <v>1.7</v>
      </c>
      <c r="M452" s="147">
        <f t="shared" si="136"/>
        <v>1.6622292993630567</v>
      </c>
      <c r="N452" s="342"/>
      <c r="O452" s="340">
        <f t="shared" si="149"/>
        <v>1.9550000000000001</v>
      </c>
      <c r="P452" s="340">
        <f t="shared" si="137"/>
        <v>1.975127388535032</v>
      </c>
      <c r="Q452" s="342"/>
      <c r="R452" s="147">
        <f t="shared" si="154"/>
        <v>2.21</v>
      </c>
      <c r="S452" s="147">
        <f t="shared" si="139"/>
        <v>2.2880254777070075</v>
      </c>
      <c r="T452" s="342"/>
      <c r="U452" s="340">
        <f t="shared" si="150"/>
        <v>2.4649999999999999</v>
      </c>
      <c r="V452" s="340">
        <f t="shared" si="151"/>
        <v>2.6179331210191088</v>
      </c>
      <c r="W452" s="342"/>
      <c r="X452" s="297">
        <f t="shared" si="155"/>
        <v>2.72</v>
      </c>
      <c r="Y452" s="147">
        <f t="shared" si="142"/>
        <v>2.9478407643312123</v>
      </c>
      <c r="Z452" s="342"/>
      <c r="AA452" s="340">
        <f t="shared" si="152"/>
        <v>3.9350000000000005</v>
      </c>
      <c r="AB452" s="147">
        <f t="shared" si="143"/>
        <v>3.9957691082802573</v>
      </c>
      <c r="AC452" s="342"/>
      <c r="AD452" s="297">
        <f t="shared" si="146"/>
        <v>5.15</v>
      </c>
      <c r="AE452" s="147">
        <f t="shared" si="145"/>
        <v>5.0436974522293019</v>
      </c>
      <c r="AG452" s="296">
        <v>40793</v>
      </c>
      <c r="AH452" s="297"/>
      <c r="AI452" s="297"/>
      <c r="AJ452" s="298"/>
      <c r="AK452" s="297">
        <f>'Debt M &amp; YTM'!F443</f>
        <v>8.44</v>
      </c>
      <c r="AL452" s="297">
        <f>'Debt M &amp; YTM'!G443</f>
        <v>4.63</v>
      </c>
      <c r="AM452" s="298"/>
      <c r="AN452" s="297">
        <f>'Debt M &amp; YTM'!I443</f>
        <v>14.41</v>
      </c>
      <c r="AO452" s="297">
        <f>'Debt M &amp; YTM'!J443</f>
        <v>5.77</v>
      </c>
      <c r="AP452" s="299"/>
      <c r="AQ452" s="297"/>
      <c r="AR452" s="297">
        <f>'Debt M &amp; YTM'!M443</f>
        <v>8.7170000000000005</v>
      </c>
      <c r="AS452" s="298"/>
      <c r="AT452" s="300"/>
      <c r="AU452" s="297">
        <f>'Debt M &amp; YTM'!N443</f>
        <v>11.622</v>
      </c>
      <c r="AV452" s="298"/>
    </row>
    <row r="453" spans="1:48">
      <c r="A453" s="148">
        <v>43252</v>
      </c>
      <c r="B453" s="4">
        <f>'Bloom Yields live'!F450</f>
        <v>43252</v>
      </c>
      <c r="C453" s="147">
        <f>'Bloom Yields live'!G450</f>
        <v>0.38200000000000001</v>
      </c>
      <c r="D453" s="147">
        <f t="shared" si="132"/>
        <v>0.37656687898089186</v>
      </c>
      <c r="E453" s="106"/>
      <c r="F453" s="147">
        <f>'Bloom Yields live'!AR450</f>
        <v>1.3216000000000001</v>
      </c>
      <c r="G453" s="147">
        <f t="shared" si="133"/>
        <v>1.1440522292993633</v>
      </c>
      <c r="H453" s="108"/>
      <c r="I453" s="340">
        <f t="shared" si="147"/>
        <v>1.5407999999999999</v>
      </c>
      <c r="J453" s="147">
        <f t="shared" si="148"/>
        <v>1.4033000000000009</v>
      </c>
      <c r="K453" s="342"/>
      <c r="L453" s="297">
        <f t="shared" si="153"/>
        <v>1.76</v>
      </c>
      <c r="M453" s="147">
        <f t="shared" si="136"/>
        <v>1.6625477707006362</v>
      </c>
      <c r="N453" s="342"/>
      <c r="O453" s="340">
        <f t="shared" si="149"/>
        <v>2</v>
      </c>
      <c r="P453" s="340">
        <f t="shared" si="137"/>
        <v>1.9747452229299365</v>
      </c>
      <c r="Q453" s="342"/>
      <c r="R453" s="147">
        <f t="shared" si="154"/>
        <v>2.2400000000000002</v>
      </c>
      <c r="S453" s="147">
        <f t="shared" si="139"/>
        <v>2.2869426751592363</v>
      </c>
      <c r="T453" s="342"/>
      <c r="U453" s="340">
        <f t="shared" si="150"/>
        <v>2.5350000000000001</v>
      </c>
      <c r="V453" s="340">
        <f t="shared" si="151"/>
        <v>2.6164076433121028</v>
      </c>
      <c r="W453" s="342"/>
      <c r="X453" s="297">
        <f t="shared" si="155"/>
        <v>2.83</v>
      </c>
      <c r="Y453" s="147">
        <f t="shared" si="142"/>
        <v>2.9458726114649698</v>
      </c>
      <c r="Z453" s="342"/>
      <c r="AA453" s="340">
        <f t="shared" si="152"/>
        <v>4</v>
      </c>
      <c r="AB453" s="147">
        <f t="shared" si="143"/>
        <v>3.9958009554140155</v>
      </c>
      <c r="AC453" s="342"/>
      <c r="AD453" s="297">
        <f t="shared" si="146"/>
        <v>5.17</v>
      </c>
      <c r="AE453" s="147">
        <f t="shared" si="145"/>
        <v>5.0457292993630594</v>
      </c>
      <c r="AG453" s="296">
        <v>40794</v>
      </c>
      <c r="AH453" s="297"/>
      <c r="AI453" s="297"/>
      <c r="AJ453" s="298"/>
      <c r="AK453" s="297">
        <f>'Debt M &amp; YTM'!F444</f>
        <v>8.44</v>
      </c>
      <c r="AL453" s="297">
        <f>'Debt M &amp; YTM'!G444</f>
        <v>4.6399999999999997</v>
      </c>
      <c r="AM453" s="298"/>
      <c r="AN453" s="297">
        <f>'Debt M &amp; YTM'!I444</f>
        <v>14.41</v>
      </c>
      <c r="AO453" s="297">
        <f>'Debt M &amp; YTM'!J444</f>
        <v>5.8</v>
      </c>
      <c r="AP453" s="299"/>
      <c r="AQ453" s="297"/>
      <c r="AR453" s="297">
        <f>'Debt M &amp; YTM'!M444</f>
        <v>8.6590000000000007</v>
      </c>
      <c r="AS453" s="298"/>
      <c r="AT453" s="300"/>
      <c r="AU453" s="297">
        <f>'Debt M &amp; YTM'!N444</f>
        <v>11.521000000000001</v>
      </c>
      <c r="AV453" s="298"/>
    </row>
    <row r="454" spans="1:48">
      <c r="A454" s="148">
        <v>43259</v>
      </c>
      <c r="B454" s="4">
        <f>'Bloom Yields live'!F451</f>
        <v>43259</v>
      </c>
      <c r="C454" s="147">
        <f>'Bloom Yields live'!G451</f>
        <v>0.44600000000000001</v>
      </c>
      <c r="D454" s="147">
        <f t="shared" si="132"/>
        <v>0.37403821656050973</v>
      </c>
      <c r="E454" s="106"/>
      <c r="F454" s="147">
        <f>'Bloom Yields live'!AR451</f>
        <v>1.3853</v>
      </c>
      <c r="G454" s="147">
        <f t="shared" si="133"/>
        <v>1.1430490445859876</v>
      </c>
      <c r="H454" s="108"/>
      <c r="I454" s="340">
        <f t="shared" si="147"/>
        <v>1.6026500000000001</v>
      </c>
      <c r="J454" s="147">
        <f t="shared" si="148"/>
        <v>1.4020977707006377</v>
      </c>
      <c r="K454" s="342"/>
      <c r="L454" s="297">
        <f t="shared" si="153"/>
        <v>1.82</v>
      </c>
      <c r="M454" s="147">
        <f t="shared" si="136"/>
        <v>1.661146496815286</v>
      </c>
      <c r="N454" s="342"/>
      <c r="O454" s="340">
        <f t="shared" si="149"/>
        <v>2.0649999999999999</v>
      </c>
      <c r="P454" s="340">
        <f t="shared" si="137"/>
        <v>1.9725477707006369</v>
      </c>
      <c r="Q454" s="342"/>
      <c r="R454" s="147">
        <f t="shared" si="154"/>
        <v>2.31</v>
      </c>
      <c r="S454" s="147">
        <f t="shared" si="139"/>
        <v>2.283949044585988</v>
      </c>
      <c r="T454" s="342"/>
      <c r="U454" s="340">
        <f t="shared" si="150"/>
        <v>2.6</v>
      </c>
      <c r="V454" s="340">
        <f t="shared" si="151"/>
        <v>2.6136019108280264</v>
      </c>
      <c r="W454" s="342"/>
      <c r="X454" s="297">
        <f t="shared" si="155"/>
        <v>2.89</v>
      </c>
      <c r="Y454" s="147">
        <f t="shared" si="142"/>
        <v>2.9432547770700648</v>
      </c>
      <c r="Z454" s="342"/>
      <c r="AA454" s="340">
        <f t="shared" si="152"/>
        <v>4.0250000000000004</v>
      </c>
      <c r="AB454" s="147">
        <f t="shared" si="143"/>
        <v>3.9948296178343972</v>
      </c>
      <c r="AC454" s="342"/>
      <c r="AD454" s="297">
        <f t="shared" si="146"/>
        <v>5.16</v>
      </c>
      <c r="AE454" s="147">
        <f t="shared" si="145"/>
        <v>5.0464044585987269</v>
      </c>
      <c r="AG454" s="296">
        <v>40795</v>
      </c>
      <c r="AH454" s="297"/>
      <c r="AI454" s="297"/>
      <c r="AJ454" s="298"/>
      <c r="AK454" s="297">
        <f>'Debt M &amp; YTM'!F445</f>
        <v>8.43</v>
      </c>
      <c r="AL454" s="297">
        <f>'Debt M &amp; YTM'!G445</f>
        <v>4.5599999999999996</v>
      </c>
      <c r="AM454" s="298"/>
      <c r="AN454" s="297">
        <f>'Debt M &amp; YTM'!I445</f>
        <v>14.41</v>
      </c>
      <c r="AO454" s="297">
        <f>'Debt M &amp; YTM'!J445</f>
        <v>5.75</v>
      </c>
      <c r="AP454" s="299"/>
      <c r="AQ454" s="297"/>
      <c r="AR454" s="297">
        <f>'Debt M &amp; YTM'!M445</f>
        <v>8.7569999999999997</v>
      </c>
      <c r="AS454" s="298"/>
      <c r="AT454" s="300"/>
      <c r="AU454" s="297">
        <f>'Debt M &amp; YTM'!N445</f>
        <v>11.635</v>
      </c>
      <c r="AV454" s="298"/>
    </row>
    <row r="455" spans="1:48">
      <c r="A455" s="148">
        <v>43266</v>
      </c>
      <c r="B455" s="4">
        <f>'Bloom Yields live'!F452</f>
        <v>43266</v>
      </c>
      <c r="C455" s="147">
        <f>'Bloom Yields live'!G452</f>
        <v>0.40100000000000002</v>
      </c>
      <c r="D455" s="147">
        <f t="shared" si="132"/>
        <v>0.37128662420382186</v>
      </c>
      <c r="E455" s="106"/>
      <c r="F455" s="147">
        <f>'Bloom Yields live'!AR452</f>
        <v>1.3130999999999999</v>
      </c>
      <c r="G455" s="147">
        <f t="shared" si="133"/>
        <v>1.1415254777070065</v>
      </c>
      <c r="H455" s="108"/>
      <c r="I455" s="340">
        <f t="shared" si="147"/>
        <v>1.52155</v>
      </c>
      <c r="J455" s="147">
        <f t="shared" si="148"/>
        <v>1.4001257961783447</v>
      </c>
      <c r="K455" s="342"/>
      <c r="L455" s="297">
        <f t="shared" si="153"/>
        <v>1.73</v>
      </c>
      <c r="M455" s="147">
        <f t="shared" si="136"/>
        <v>1.658726114649681</v>
      </c>
      <c r="N455" s="342"/>
      <c r="O455" s="340">
        <f t="shared" si="149"/>
        <v>1.98</v>
      </c>
      <c r="P455" s="340">
        <f t="shared" si="137"/>
        <v>1.9692993630573248</v>
      </c>
      <c r="Q455" s="342"/>
      <c r="R455" s="147">
        <f t="shared" si="154"/>
        <v>2.23</v>
      </c>
      <c r="S455" s="147">
        <f t="shared" si="139"/>
        <v>2.279872611464969</v>
      </c>
      <c r="T455" s="342"/>
      <c r="U455" s="340">
        <f t="shared" si="150"/>
        <v>2.4900000000000002</v>
      </c>
      <c r="V455" s="340">
        <f t="shared" si="151"/>
        <v>2.6094681528662429</v>
      </c>
      <c r="W455" s="342"/>
      <c r="X455" s="297">
        <f t="shared" si="155"/>
        <v>2.75</v>
      </c>
      <c r="Y455" s="147">
        <f t="shared" si="142"/>
        <v>2.9390636942675172</v>
      </c>
      <c r="Z455" s="342"/>
      <c r="AA455" s="340">
        <f t="shared" si="152"/>
        <v>3.85</v>
      </c>
      <c r="AB455" s="147">
        <f t="shared" si="143"/>
        <v>3.9918646496815309</v>
      </c>
      <c r="AC455" s="342"/>
      <c r="AD455" s="297">
        <f t="shared" si="146"/>
        <v>4.95</v>
      </c>
      <c r="AE455" s="147">
        <f t="shared" si="145"/>
        <v>5.0446656050955427</v>
      </c>
      <c r="AG455" s="296">
        <v>40798</v>
      </c>
      <c r="AH455" s="297"/>
      <c r="AI455" s="297"/>
      <c r="AJ455" s="298"/>
      <c r="AK455" s="297">
        <f>'Debt M &amp; YTM'!F446</f>
        <v>8.43</v>
      </c>
      <c r="AL455" s="297">
        <f>'Debt M &amp; YTM'!G446</f>
        <v>4.66</v>
      </c>
      <c r="AM455" s="298"/>
      <c r="AN455" s="297">
        <f>'Debt M &amp; YTM'!I446</f>
        <v>14.4</v>
      </c>
      <c r="AO455" s="297">
        <f>'Debt M &amp; YTM'!J446</f>
        <v>5.86</v>
      </c>
      <c r="AP455" s="299"/>
      <c r="AQ455" s="297"/>
      <c r="AR455" s="297">
        <f>'Debt M &amp; YTM'!M446</f>
        <v>9.1210000000000004</v>
      </c>
      <c r="AS455" s="298"/>
      <c r="AT455" s="300"/>
      <c r="AU455" s="297">
        <f>'Debt M &amp; YTM'!N446</f>
        <v>12.061</v>
      </c>
      <c r="AV455" s="298"/>
    </row>
    <row r="456" spans="1:48">
      <c r="A456" s="148">
        <v>43273</v>
      </c>
      <c r="B456" s="4">
        <f>'Bloom Yields live'!F453</f>
        <v>43273</v>
      </c>
      <c r="C456" s="147">
        <f>'Bloom Yields live'!G453</f>
        <v>0.33500000000000002</v>
      </c>
      <c r="D456" s="147">
        <f t="shared" si="132"/>
        <v>0.36864331210191098</v>
      </c>
      <c r="E456" s="106"/>
      <c r="F456" s="147">
        <f>'Bloom Yields live'!AR453</f>
        <v>1.2576000000000001</v>
      </c>
      <c r="G456" s="147">
        <f t="shared" si="133"/>
        <v>1.1396796178343951</v>
      </c>
      <c r="H456" s="108"/>
      <c r="I456" s="340">
        <f t="shared" si="147"/>
        <v>1.4788000000000001</v>
      </c>
      <c r="J456" s="147">
        <f t="shared" si="148"/>
        <v>1.3976423566878988</v>
      </c>
      <c r="K456" s="342"/>
      <c r="L456" s="297">
        <f t="shared" si="153"/>
        <v>1.7</v>
      </c>
      <c r="M456" s="147">
        <f t="shared" si="136"/>
        <v>1.6556050955414006</v>
      </c>
      <c r="N456" s="342"/>
      <c r="O456" s="340">
        <f t="shared" si="149"/>
        <v>1.9500000000000002</v>
      </c>
      <c r="P456" s="340">
        <f t="shared" si="137"/>
        <v>1.9653821656050956</v>
      </c>
      <c r="Q456" s="342"/>
      <c r="R456" s="147">
        <f t="shared" si="154"/>
        <v>2.2000000000000002</v>
      </c>
      <c r="S456" s="147">
        <f t="shared" si="139"/>
        <v>2.2751592356687906</v>
      </c>
      <c r="T456" s="342"/>
      <c r="U456" s="340">
        <f t="shared" si="150"/>
        <v>2.5</v>
      </c>
      <c r="V456" s="340">
        <f t="shared" si="151"/>
        <v>2.6045000000000007</v>
      </c>
      <c r="W456" s="342"/>
      <c r="X456" s="297">
        <f t="shared" si="155"/>
        <v>2.8</v>
      </c>
      <c r="Y456" s="147">
        <f t="shared" si="142"/>
        <v>2.9338407643312117</v>
      </c>
      <c r="Z456" s="342"/>
      <c r="AA456" s="340">
        <f t="shared" si="152"/>
        <v>3.9249999999999998</v>
      </c>
      <c r="AB456" s="147">
        <f t="shared" si="143"/>
        <v>3.9877945859872632</v>
      </c>
      <c r="AC456" s="342"/>
      <c r="AD456" s="297">
        <f t="shared" si="146"/>
        <v>5.05</v>
      </c>
      <c r="AE456" s="147">
        <f t="shared" si="145"/>
        <v>5.0417484076433139</v>
      </c>
      <c r="AG456" s="296">
        <v>40799</v>
      </c>
      <c r="AH456" s="297"/>
      <c r="AI456" s="297"/>
      <c r="AJ456" s="298"/>
      <c r="AK456" s="297">
        <f>'Debt M &amp; YTM'!F447</f>
        <v>8.42</v>
      </c>
      <c r="AL456" s="297">
        <f>'Debt M &amp; YTM'!G447</f>
        <v>4.74</v>
      </c>
      <c r="AM456" s="298"/>
      <c r="AN456" s="297">
        <f>'Debt M &amp; YTM'!I447</f>
        <v>14.39</v>
      </c>
      <c r="AO456" s="297">
        <f>'Debt M &amp; YTM'!J447</f>
        <v>5.91</v>
      </c>
      <c r="AP456" s="299"/>
      <c r="AQ456" s="297"/>
      <c r="AR456" s="297">
        <f>'Debt M &amp; YTM'!M447</f>
        <v>9.4640000000000004</v>
      </c>
      <c r="AS456" s="298"/>
      <c r="AT456" s="300"/>
      <c r="AU456" s="297">
        <f>'Debt M &amp; YTM'!N447</f>
        <v>12.231</v>
      </c>
      <c r="AV456" s="298"/>
    </row>
    <row r="457" spans="1:48">
      <c r="A457" s="148">
        <v>43280</v>
      </c>
      <c r="B457" s="4">
        <f>'Bloom Yields live'!F454</f>
        <v>43280</v>
      </c>
      <c r="C457" s="147">
        <f>'Bloom Yields live'!G454</f>
        <v>0.3</v>
      </c>
      <c r="D457" s="147">
        <f t="shared" si="132"/>
        <v>0.36468789808917207</v>
      </c>
      <c r="E457" s="106"/>
      <c r="F457" s="147">
        <f>'Bloom Yields live'!AR454</f>
        <v>1.2713999999999999</v>
      </c>
      <c r="G457" s="147">
        <f t="shared" si="133"/>
        <v>1.137206369426752</v>
      </c>
      <c r="H457" s="108"/>
      <c r="I457" s="340">
        <f t="shared" si="147"/>
        <v>1.5257000000000001</v>
      </c>
      <c r="J457" s="147">
        <f t="shared" si="148"/>
        <v>1.3948770700636952</v>
      </c>
      <c r="K457" s="342"/>
      <c r="L457" s="297">
        <f t="shared" si="153"/>
        <v>1.78</v>
      </c>
      <c r="M457" s="147">
        <f t="shared" si="136"/>
        <v>1.6525477707006362</v>
      </c>
      <c r="N457" s="342"/>
      <c r="O457" s="340">
        <f t="shared" si="149"/>
        <v>2.0150000000000001</v>
      </c>
      <c r="P457" s="340">
        <f t="shared" si="137"/>
        <v>1.9612738853503182</v>
      </c>
      <c r="Q457" s="342"/>
      <c r="R457" s="147">
        <f t="shared" si="154"/>
        <v>2.25</v>
      </c>
      <c r="S457" s="147">
        <f t="shared" si="139"/>
        <v>2.2700000000000005</v>
      </c>
      <c r="T457" s="342"/>
      <c r="U457" s="340">
        <f t="shared" si="150"/>
        <v>2.6150000000000002</v>
      </c>
      <c r="V457" s="340">
        <f t="shared" si="151"/>
        <v>2.6003343949044595</v>
      </c>
      <c r="W457" s="342"/>
      <c r="X457" s="297">
        <f t="shared" si="155"/>
        <v>2.98</v>
      </c>
      <c r="Y457" s="147">
        <f t="shared" si="142"/>
        <v>2.9306687898089185</v>
      </c>
      <c r="Z457" s="342"/>
      <c r="AA457" s="340">
        <f t="shared" si="152"/>
        <v>4.2149999999999999</v>
      </c>
      <c r="AB457" s="147">
        <f t="shared" si="143"/>
        <v>3.98694108280255</v>
      </c>
      <c r="AC457" s="342"/>
      <c r="AD457" s="297">
        <f t="shared" si="146"/>
        <v>5.45</v>
      </c>
      <c r="AE457" s="147">
        <f t="shared" si="145"/>
        <v>5.0432133757961797</v>
      </c>
      <c r="AG457" s="296">
        <v>40800</v>
      </c>
      <c r="AH457" s="297"/>
      <c r="AI457" s="297"/>
      <c r="AJ457" s="298"/>
      <c r="AK457" s="297">
        <f>'Debt M &amp; YTM'!F448</f>
        <v>8.42</v>
      </c>
      <c r="AL457" s="297">
        <f>'Debt M &amp; YTM'!G448</f>
        <v>4.8</v>
      </c>
      <c r="AM457" s="298"/>
      <c r="AN457" s="297">
        <f>'Debt M &amp; YTM'!I448</f>
        <v>14.39</v>
      </c>
      <c r="AO457" s="297">
        <f>'Debt M &amp; YTM'!J448</f>
        <v>5.97</v>
      </c>
      <c r="AP457" s="299"/>
      <c r="AQ457" s="297"/>
      <c r="AR457" s="297">
        <f>'Debt M &amp; YTM'!M448</f>
        <v>9.3870000000000005</v>
      </c>
      <c r="AS457" s="298"/>
      <c r="AT457" s="300"/>
      <c r="AU457" s="297">
        <f>'Debt M &amp; YTM'!N448</f>
        <v>12.103999999999999</v>
      </c>
      <c r="AV457" s="298"/>
    </row>
    <row r="458" spans="1:48">
      <c r="A458" s="148">
        <v>43287</v>
      </c>
      <c r="B458" s="4">
        <f>'Bloom Yields live'!F455</f>
        <v>43287</v>
      </c>
      <c r="C458" s="147">
        <f>'Bloom Yields live'!G455</f>
        <v>0.28999999999999998</v>
      </c>
      <c r="D458" s="147">
        <f t="shared" si="132"/>
        <v>0.36150955414012748</v>
      </c>
      <c r="E458" s="106"/>
      <c r="F458" s="147">
        <f>'Bloom Yields live'!AR455</f>
        <v>1.2526999999999999</v>
      </c>
      <c r="G458" s="147">
        <f t="shared" si="133"/>
        <v>1.1351636942675163</v>
      </c>
      <c r="H458" s="108"/>
      <c r="I458" s="340">
        <f t="shared" si="147"/>
        <v>1.51135</v>
      </c>
      <c r="J458" s="147">
        <f t="shared" si="148"/>
        <v>1.3924226114649689</v>
      </c>
      <c r="K458" s="342"/>
      <c r="L458" s="297">
        <f t="shared" si="153"/>
        <v>1.77</v>
      </c>
      <c r="M458" s="147">
        <f t="shared" si="136"/>
        <v>1.6496815286624193</v>
      </c>
      <c r="N458" s="342"/>
      <c r="O458" s="340">
        <f t="shared" si="149"/>
        <v>1.99</v>
      </c>
      <c r="P458" s="340">
        <f t="shared" si="137"/>
        <v>1.9571337579617829</v>
      </c>
      <c r="Q458" s="342"/>
      <c r="R458" s="147">
        <f t="shared" si="154"/>
        <v>2.21</v>
      </c>
      <c r="S458" s="147">
        <f t="shared" si="139"/>
        <v>2.2645859872611469</v>
      </c>
      <c r="T458" s="342"/>
      <c r="U458" s="340">
        <f t="shared" si="150"/>
        <v>2.56</v>
      </c>
      <c r="V458" s="340">
        <f t="shared" si="151"/>
        <v>2.5954554140127399</v>
      </c>
      <c r="W458" s="342"/>
      <c r="X458" s="297">
        <f t="shared" si="155"/>
        <v>2.91</v>
      </c>
      <c r="Y458" s="147">
        <f t="shared" si="142"/>
        <v>2.926324840764333</v>
      </c>
      <c r="Z458" s="342"/>
      <c r="AA458" s="340">
        <f t="shared" si="152"/>
        <v>4.12</v>
      </c>
      <c r="AB458" s="147">
        <f t="shared" si="143"/>
        <v>3.9844156050955433</v>
      </c>
      <c r="AC458" s="342"/>
      <c r="AD458" s="297">
        <f t="shared" si="146"/>
        <v>5.33</v>
      </c>
      <c r="AE458" s="147">
        <f t="shared" si="145"/>
        <v>5.0425063694267536</v>
      </c>
      <c r="AG458" s="296">
        <v>40801</v>
      </c>
      <c r="AH458" s="297"/>
      <c r="AI458" s="297"/>
      <c r="AJ458" s="298"/>
      <c r="AK458" s="297">
        <f>'Debt M &amp; YTM'!F449</f>
        <v>8.42</v>
      </c>
      <c r="AL458" s="297">
        <f>'Debt M &amp; YTM'!G449</f>
        <v>4.8600000000000003</v>
      </c>
      <c r="AM458" s="298"/>
      <c r="AN458" s="297">
        <f>'Debt M &amp; YTM'!I449</f>
        <v>14.39</v>
      </c>
      <c r="AO458" s="297">
        <f>'Debt M &amp; YTM'!J449</f>
        <v>6.01</v>
      </c>
      <c r="AP458" s="299"/>
      <c r="AQ458" s="297"/>
      <c r="AR458" s="297">
        <f>'Debt M &amp; YTM'!M449</f>
        <v>9.2669999999999995</v>
      </c>
      <c r="AS458" s="298"/>
      <c r="AT458" s="300"/>
      <c r="AU458" s="297">
        <f>'Debt M &amp; YTM'!N449</f>
        <v>12.058999999999999</v>
      </c>
      <c r="AV458" s="298"/>
    </row>
    <row r="459" spans="1:48">
      <c r="A459" s="148">
        <v>43294</v>
      </c>
      <c r="B459" s="4">
        <f>'Bloom Yields live'!F456</f>
        <v>43294</v>
      </c>
      <c r="C459" s="147">
        <f>'Bloom Yields live'!G456</f>
        <v>0.33800000000000002</v>
      </c>
      <c r="D459" s="147">
        <f t="shared" si="132"/>
        <v>0.35795541401273895</v>
      </c>
      <c r="E459" s="106"/>
      <c r="F459" s="147">
        <f>'Bloom Yields live'!AR456</f>
        <v>1.2116</v>
      </c>
      <c r="G459" s="147">
        <f t="shared" si="133"/>
        <v>1.132050955414013</v>
      </c>
      <c r="H459" s="108"/>
      <c r="I459" s="340">
        <f t="shared" si="147"/>
        <v>1.4607999999999999</v>
      </c>
      <c r="J459" s="147">
        <f t="shared" si="148"/>
        <v>1.3888917197452237</v>
      </c>
      <c r="K459" s="342"/>
      <c r="L459" s="297">
        <f t="shared" si="153"/>
        <v>1.71</v>
      </c>
      <c r="M459" s="147">
        <f t="shared" si="136"/>
        <v>1.645732484076432</v>
      </c>
      <c r="N459" s="342"/>
      <c r="O459" s="340">
        <f t="shared" si="149"/>
        <v>1.93</v>
      </c>
      <c r="P459" s="340">
        <f t="shared" si="137"/>
        <v>1.9519426751592355</v>
      </c>
      <c r="Q459" s="342"/>
      <c r="R459" s="147">
        <f t="shared" si="154"/>
        <v>2.15</v>
      </c>
      <c r="S459" s="147">
        <f t="shared" si="139"/>
        <v>2.2581528662420389</v>
      </c>
      <c r="T459" s="342"/>
      <c r="U459" s="340">
        <f t="shared" si="150"/>
        <v>2.48</v>
      </c>
      <c r="V459" s="340">
        <f t="shared" si="151"/>
        <v>2.5896496815286634</v>
      </c>
      <c r="W459" s="342"/>
      <c r="X459" s="297">
        <f t="shared" si="155"/>
        <v>2.81</v>
      </c>
      <c r="Y459" s="147">
        <f t="shared" si="142"/>
        <v>2.9211464968152883</v>
      </c>
      <c r="Z459" s="342"/>
      <c r="AA459" s="340">
        <f t="shared" si="152"/>
        <v>3.9850000000000003</v>
      </c>
      <c r="AB459" s="147">
        <f t="shared" si="143"/>
        <v>3.9807531847133779</v>
      </c>
      <c r="AC459" s="342"/>
      <c r="AD459" s="297">
        <f t="shared" si="146"/>
        <v>5.16</v>
      </c>
      <c r="AE459" s="147">
        <f t="shared" si="145"/>
        <v>5.0403598726114662</v>
      </c>
      <c r="AG459" s="296">
        <v>40802</v>
      </c>
      <c r="AH459" s="297"/>
      <c r="AI459" s="297"/>
      <c r="AJ459" s="298"/>
      <c r="AK459" s="297">
        <f>'Debt M &amp; YTM'!F450</f>
        <v>8.41</v>
      </c>
      <c r="AL459" s="297">
        <f>'Debt M &amp; YTM'!G450</f>
        <v>4.79</v>
      </c>
      <c r="AM459" s="298"/>
      <c r="AN459" s="297">
        <f>'Debt M &amp; YTM'!I450</f>
        <v>14.39</v>
      </c>
      <c r="AO459" s="297">
        <f>'Debt M &amp; YTM'!J450</f>
        <v>5.92</v>
      </c>
      <c r="AP459" s="299"/>
      <c r="AQ459" s="297"/>
      <c r="AR459" s="297">
        <f>'Debt M &amp; YTM'!M450</f>
        <v>9.1120000000000001</v>
      </c>
      <c r="AS459" s="298"/>
      <c r="AT459" s="300"/>
      <c r="AU459" s="297">
        <f>'Debt M &amp; YTM'!N450</f>
        <v>11.927</v>
      </c>
      <c r="AV459" s="298"/>
    </row>
    <row r="460" spans="1:48">
      <c r="A460" s="148">
        <v>43301</v>
      </c>
      <c r="B460" s="4">
        <f>'Bloom Yields live'!F457</f>
        <v>43301</v>
      </c>
      <c r="C460" s="147">
        <f>'Bloom Yields live'!G457</f>
        <v>0.36899999999999999</v>
      </c>
      <c r="D460" s="147">
        <f t="shared" si="132"/>
        <v>0.35529299363057326</v>
      </c>
      <c r="E460" s="106"/>
      <c r="F460" s="147">
        <f>'Bloom Yields live'!AR457</f>
        <v>1.2389000000000001</v>
      </c>
      <c r="G460" s="147">
        <f t="shared" si="133"/>
        <v>1.1300560509554141</v>
      </c>
      <c r="H460" s="108"/>
      <c r="I460" s="340">
        <f t="shared" si="147"/>
        <v>1.4894500000000002</v>
      </c>
      <c r="J460" s="147">
        <f t="shared" si="148"/>
        <v>1.3867477707006377</v>
      </c>
      <c r="K460" s="342"/>
      <c r="L460" s="297">
        <f t="shared" si="153"/>
        <v>1.74</v>
      </c>
      <c r="M460" s="147">
        <f t="shared" si="136"/>
        <v>1.6434394904458594</v>
      </c>
      <c r="N460" s="342"/>
      <c r="O460" s="340">
        <f t="shared" si="149"/>
        <v>1.96</v>
      </c>
      <c r="P460" s="340">
        <f t="shared" si="137"/>
        <v>1.9484713375796177</v>
      </c>
      <c r="Q460" s="342"/>
      <c r="R460" s="147">
        <f t="shared" si="154"/>
        <v>2.1800000000000002</v>
      </c>
      <c r="S460" s="147">
        <f t="shared" si="139"/>
        <v>2.2535031847133764</v>
      </c>
      <c r="T460" s="342"/>
      <c r="U460" s="340">
        <f t="shared" si="150"/>
        <v>2.4850000000000003</v>
      </c>
      <c r="V460" s="340">
        <f t="shared" si="151"/>
        <v>2.585366242038218</v>
      </c>
      <c r="W460" s="342"/>
      <c r="X460" s="297">
        <f t="shared" si="155"/>
        <v>2.79</v>
      </c>
      <c r="Y460" s="147">
        <f t="shared" si="142"/>
        <v>2.9172292993630595</v>
      </c>
      <c r="Z460" s="342"/>
      <c r="AA460" s="340">
        <f t="shared" si="152"/>
        <v>3.9649999999999999</v>
      </c>
      <c r="AB460" s="147">
        <f t="shared" si="143"/>
        <v>3.9785270700636954</v>
      </c>
      <c r="AC460" s="342"/>
      <c r="AD460" s="297">
        <f t="shared" si="146"/>
        <v>5.14</v>
      </c>
      <c r="AE460" s="147">
        <f t="shared" si="145"/>
        <v>5.0398248407643331</v>
      </c>
      <c r="AG460" s="296">
        <v>40805</v>
      </c>
      <c r="AH460" s="297"/>
      <c r="AI460" s="297"/>
      <c r="AJ460" s="298"/>
      <c r="AK460" s="297">
        <f>'Debt M &amp; YTM'!F451</f>
        <v>8.41</v>
      </c>
      <c r="AL460" s="297">
        <f>'Debt M &amp; YTM'!G451</f>
        <v>4.75</v>
      </c>
      <c r="AM460" s="298"/>
      <c r="AN460" s="297">
        <f>'Debt M &amp; YTM'!I451</f>
        <v>14.38</v>
      </c>
      <c r="AO460" s="297">
        <f>'Debt M &amp; YTM'!J451</f>
        <v>5.9</v>
      </c>
      <c r="AP460" s="299"/>
      <c r="AQ460" s="297"/>
      <c r="AR460" s="297">
        <f>'Debt M &amp; YTM'!M451</f>
        <v>9.1989999999999998</v>
      </c>
      <c r="AS460" s="298"/>
      <c r="AT460" s="300"/>
      <c r="AU460" s="297">
        <f>'Debt M &amp; YTM'!N451</f>
        <v>12.132999999999999</v>
      </c>
      <c r="AV460" s="298"/>
    </row>
    <row r="461" spans="1:48">
      <c r="A461" s="148">
        <v>43308</v>
      </c>
      <c r="B461" s="4">
        <f>'Bloom Yields live'!F458</f>
        <v>43308</v>
      </c>
      <c r="C461" s="147">
        <f>'Bloom Yields live'!G458</f>
        <v>0.40200000000000002</v>
      </c>
      <c r="D461" s="147">
        <f t="shared" si="132"/>
        <v>0.35345859872611468</v>
      </c>
      <c r="E461" s="106"/>
      <c r="F461" s="147">
        <f>'Bloom Yields live'!AR458</f>
        <v>1.2433000000000001</v>
      </c>
      <c r="G461" s="147">
        <f t="shared" si="133"/>
        <v>1.1286828025477709</v>
      </c>
      <c r="H461" s="108"/>
      <c r="I461" s="340">
        <f t="shared" si="147"/>
        <v>1.48665</v>
      </c>
      <c r="J461" s="147">
        <f t="shared" si="148"/>
        <v>1.3852012738853512</v>
      </c>
      <c r="K461" s="342"/>
      <c r="L461" s="297">
        <f t="shared" si="153"/>
        <v>1.73</v>
      </c>
      <c r="M461" s="147">
        <f t="shared" si="136"/>
        <v>1.6417197452229295</v>
      </c>
      <c r="N461" s="342"/>
      <c r="O461" s="340">
        <f t="shared" si="149"/>
        <v>1.96</v>
      </c>
      <c r="P461" s="340">
        <f t="shared" si="137"/>
        <v>1.945700636942675</v>
      </c>
      <c r="Q461" s="342"/>
      <c r="R461" s="147">
        <f t="shared" si="154"/>
        <v>2.19</v>
      </c>
      <c r="S461" s="147">
        <f t="shared" si="139"/>
        <v>2.2496815286624208</v>
      </c>
      <c r="T461" s="342"/>
      <c r="U461" s="340">
        <f t="shared" si="150"/>
        <v>2.46</v>
      </c>
      <c r="V461" s="340">
        <f t="shared" si="151"/>
        <v>2.5812961783439503</v>
      </c>
      <c r="W461" s="342"/>
      <c r="X461" s="297">
        <f t="shared" si="155"/>
        <v>2.73</v>
      </c>
      <c r="Y461" s="147">
        <f t="shared" si="142"/>
        <v>2.9129108280254798</v>
      </c>
      <c r="Z461" s="342"/>
      <c r="AA461" s="340">
        <f t="shared" si="152"/>
        <v>3.92</v>
      </c>
      <c r="AB461" s="147">
        <f t="shared" si="143"/>
        <v>3.975635350318472</v>
      </c>
      <c r="AC461" s="342"/>
      <c r="AD461" s="297">
        <f t="shared" si="146"/>
        <v>5.1100000000000003</v>
      </c>
      <c r="AE461" s="147">
        <f t="shared" si="145"/>
        <v>5.0383598726114665</v>
      </c>
      <c r="AG461" s="296">
        <v>40806</v>
      </c>
      <c r="AH461" s="297"/>
      <c r="AI461" s="297"/>
      <c r="AJ461" s="298"/>
      <c r="AK461" s="297">
        <f>'Debt M &amp; YTM'!F452</f>
        <v>8.4</v>
      </c>
      <c r="AL461" s="297">
        <f>'Debt M &amp; YTM'!G452</f>
        <v>4.7699999999999996</v>
      </c>
      <c r="AM461" s="298"/>
      <c r="AN461" s="297">
        <f>'Debt M &amp; YTM'!I452</f>
        <v>14.38</v>
      </c>
      <c r="AO461" s="297">
        <f>'Debt M &amp; YTM'!J452</f>
        <v>5.93</v>
      </c>
      <c r="AP461" s="299"/>
      <c r="AQ461" s="297"/>
      <c r="AR461" s="297">
        <f>'Debt M &amp; YTM'!M452</f>
        <v>9.2210000000000001</v>
      </c>
      <c r="AS461" s="298"/>
      <c r="AT461" s="300"/>
      <c r="AU461" s="297">
        <f>'Debt M &amp; YTM'!N452</f>
        <v>12.19</v>
      </c>
      <c r="AV461" s="298"/>
    </row>
    <row r="462" spans="1:48">
      <c r="A462" s="148">
        <v>43315</v>
      </c>
      <c r="B462" s="4">
        <f>'Bloom Yields live'!F459</f>
        <v>43315</v>
      </c>
      <c r="C462" s="147">
        <f>'Bloom Yields live'!G459</f>
        <v>0.40600000000000003</v>
      </c>
      <c r="D462" s="147">
        <f t="shared" si="132"/>
        <v>0.35194904458598725</v>
      </c>
      <c r="E462" s="106"/>
      <c r="F462" s="147">
        <f>'Bloom Yields live'!AR459</f>
        <v>1.2255</v>
      </c>
      <c r="G462" s="147">
        <f t="shared" si="133"/>
        <v>1.1274840764331213</v>
      </c>
      <c r="H462" s="108"/>
      <c r="I462" s="340">
        <f t="shared" si="147"/>
        <v>1.4777499999999999</v>
      </c>
      <c r="J462" s="147">
        <f t="shared" si="148"/>
        <v>1.3838375796178353</v>
      </c>
      <c r="K462" s="342"/>
      <c r="L462" s="297">
        <f t="shared" si="153"/>
        <v>1.73</v>
      </c>
      <c r="M462" s="147">
        <f t="shared" si="136"/>
        <v>1.640191082802547</v>
      </c>
      <c r="N462" s="342"/>
      <c r="O462" s="340">
        <f t="shared" si="149"/>
        <v>1.96</v>
      </c>
      <c r="P462" s="340">
        <f t="shared" si="137"/>
        <v>1.9431210191082795</v>
      </c>
      <c r="Q462" s="342"/>
      <c r="R462" s="147">
        <f t="shared" si="154"/>
        <v>2.19</v>
      </c>
      <c r="S462" s="147">
        <f t="shared" si="139"/>
        <v>2.2460509554140127</v>
      </c>
      <c r="T462" s="342"/>
      <c r="U462" s="340">
        <f t="shared" si="150"/>
        <v>2.4749999999999996</v>
      </c>
      <c r="V462" s="340">
        <f t="shared" si="151"/>
        <v>2.5771560509554154</v>
      </c>
      <c r="W462" s="342"/>
      <c r="X462" s="297">
        <f t="shared" si="155"/>
        <v>2.76</v>
      </c>
      <c r="Y462" s="147">
        <f t="shared" si="142"/>
        <v>2.9082611464968173</v>
      </c>
      <c r="Z462" s="342"/>
      <c r="AA462" s="340">
        <f t="shared" si="152"/>
        <v>3.9750000000000001</v>
      </c>
      <c r="AB462" s="147">
        <f t="shared" si="143"/>
        <v>3.9726831210191094</v>
      </c>
      <c r="AC462" s="342"/>
      <c r="AD462" s="297">
        <f t="shared" si="146"/>
        <v>5.19</v>
      </c>
      <c r="AE462" s="147">
        <f t="shared" si="145"/>
        <v>5.0371050955414018</v>
      </c>
      <c r="AG462" s="296">
        <v>40807</v>
      </c>
      <c r="AH462" s="297"/>
      <c r="AI462" s="297"/>
      <c r="AJ462" s="298"/>
      <c r="AK462" s="297">
        <f>'Debt M &amp; YTM'!F453</f>
        <v>8.4</v>
      </c>
      <c r="AL462" s="297">
        <f>'Debt M &amp; YTM'!G453</f>
        <v>4.75</v>
      </c>
      <c r="AM462" s="298"/>
      <c r="AN462" s="297">
        <f>'Debt M &amp; YTM'!I453</f>
        <v>14.37</v>
      </c>
      <c r="AO462" s="297">
        <f>'Debt M &amp; YTM'!J453</f>
        <v>5.92</v>
      </c>
      <c r="AP462" s="299"/>
      <c r="AQ462" s="297"/>
      <c r="AR462" s="297">
        <f>'Debt M &amp; YTM'!M453</f>
        <v>9.218</v>
      </c>
      <c r="AS462" s="298"/>
      <c r="AT462" s="300"/>
      <c r="AU462" s="297">
        <f>'Debt M &amp; YTM'!N453</f>
        <v>12.194000000000001</v>
      </c>
      <c r="AV462" s="298"/>
    </row>
    <row r="463" spans="1:48">
      <c r="A463" s="148">
        <v>43322</v>
      </c>
      <c r="B463" s="4">
        <f>'Bloom Yields live'!F460</f>
        <v>43322</v>
      </c>
      <c r="C463" s="147">
        <f>'Bloom Yields live'!G460</f>
        <v>0.315</v>
      </c>
      <c r="D463" s="147">
        <f t="shared" si="132"/>
        <v>0.34974522292993637</v>
      </c>
      <c r="E463" s="106"/>
      <c r="F463" s="147">
        <f>'Bloom Yields live'!AR460</f>
        <v>1.1345000000000001</v>
      </c>
      <c r="G463" s="147">
        <f t="shared" si="133"/>
        <v>1.1258127388535031</v>
      </c>
      <c r="H463" s="108"/>
      <c r="I463" s="340">
        <f t="shared" si="147"/>
        <v>1.4072499999999999</v>
      </c>
      <c r="J463" s="147">
        <f t="shared" si="148"/>
        <v>1.3819828025477714</v>
      </c>
      <c r="K463" s="342"/>
      <c r="L463" s="297">
        <f t="shared" si="153"/>
        <v>1.68</v>
      </c>
      <c r="M463" s="147">
        <f t="shared" si="136"/>
        <v>1.6381528662420375</v>
      </c>
      <c r="N463" s="342"/>
      <c r="O463" s="340">
        <f t="shared" si="149"/>
        <v>1.9100000000000001</v>
      </c>
      <c r="P463" s="340">
        <f t="shared" si="137"/>
        <v>1.9399681528662416</v>
      </c>
      <c r="Q463" s="342"/>
      <c r="R463" s="147">
        <f t="shared" si="154"/>
        <v>2.14</v>
      </c>
      <c r="S463" s="147">
        <f t="shared" si="139"/>
        <v>2.2417834394904457</v>
      </c>
      <c r="T463" s="342"/>
      <c r="U463" s="340">
        <f t="shared" si="150"/>
        <v>2.4500000000000002</v>
      </c>
      <c r="V463" s="340">
        <f t="shared" si="151"/>
        <v>2.5725000000000011</v>
      </c>
      <c r="W463" s="342"/>
      <c r="X463" s="297">
        <f t="shared" si="155"/>
        <v>2.76</v>
      </c>
      <c r="Y463" s="147">
        <f t="shared" si="142"/>
        <v>2.9032165605095561</v>
      </c>
      <c r="Z463" s="342"/>
      <c r="AA463" s="340">
        <f t="shared" si="152"/>
        <v>3.94</v>
      </c>
      <c r="AB463" s="147">
        <f t="shared" si="143"/>
        <v>3.9689283439490453</v>
      </c>
      <c r="AC463" s="342"/>
      <c r="AD463" s="297">
        <f t="shared" si="146"/>
        <v>5.12</v>
      </c>
      <c r="AE463" s="147">
        <f t="shared" si="145"/>
        <v>5.0346401273885366</v>
      </c>
      <c r="AG463" s="296">
        <v>40808</v>
      </c>
      <c r="AH463" s="297"/>
      <c r="AI463" s="297"/>
      <c r="AJ463" s="298"/>
      <c r="AK463" s="297">
        <f>'Debt M &amp; YTM'!F454</f>
        <v>8.4</v>
      </c>
      <c r="AL463" s="297">
        <f>'Debt M &amp; YTM'!G454</f>
        <v>4.75</v>
      </c>
      <c r="AM463" s="298"/>
      <c r="AN463" s="297">
        <f>'Debt M &amp; YTM'!I454</f>
        <v>14.37</v>
      </c>
      <c r="AO463" s="297">
        <f>'Debt M &amp; YTM'!J454</f>
        <v>5.92</v>
      </c>
      <c r="AP463" s="299"/>
      <c r="AQ463" s="297"/>
      <c r="AR463" s="297">
        <f>'Debt M &amp; YTM'!M454</f>
        <v>9.4559999999999995</v>
      </c>
      <c r="AS463" s="298"/>
      <c r="AT463" s="300"/>
      <c r="AU463" s="297">
        <f>'Debt M &amp; YTM'!N454</f>
        <v>12.56</v>
      </c>
      <c r="AV463" s="298"/>
    </row>
    <row r="464" spans="1:48">
      <c r="A464" s="148">
        <v>43329</v>
      </c>
      <c r="B464" s="4">
        <f>'Bloom Yields live'!F461</f>
        <v>43329</v>
      </c>
      <c r="C464" s="147">
        <f>'Bloom Yields live'!G461</f>
        <v>0.30399999999999999</v>
      </c>
      <c r="D464" s="147">
        <f t="shared" si="132"/>
        <v>0.34748407643312113</v>
      </c>
      <c r="E464" s="106"/>
      <c r="F464" s="147">
        <f>'Bloom Yields live'!AR461</f>
        <v>1.1326000000000001</v>
      </c>
      <c r="G464" s="147">
        <f t="shared" si="133"/>
        <v>1.1241898089171976</v>
      </c>
      <c r="H464" s="108"/>
      <c r="I464" s="340">
        <f t="shared" si="147"/>
        <v>1.4262999999999999</v>
      </c>
      <c r="J464" s="147">
        <f t="shared" si="148"/>
        <v>1.3801840764331217</v>
      </c>
      <c r="K464" s="342"/>
      <c r="L464" s="297">
        <f t="shared" si="153"/>
        <v>1.72</v>
      </c>
      <c r="M464" s="147">
        <f t="shared" si="136"/>
        <v>1.6361783439490438</v>
      </c>
      <c r="N464" s="342"/>
      <c r="O464" s="340">
        <f t="shared" si="149"/>
        <v>1.9449999999999998</v>
      </c>
      <c r="P464" s="340">
        <f t="shared" si="137"/>
        <v>1.9368152866242034</v>
      </c>
      <c r="Q464" s="342"/>
      <c r="R464" s="147">
        <f t="shared" si="154"/>
        <v>2.17</v>
      </c>
      <c r="S464" s="147">
        <f t="shared" si="139"/>
        <v>2.2374522292993633</v>
      </c>
      <c r="T464" s="342"/>
      <c r="U464" s="340">
        <f t="shared" si="150"/>
        <v>2.4900000000000002</v>
      </c>
      <c r="V464" s="340">
        <f t="shared" si="151"/>
        <v>2.5679904458598739</v>
      </c>
      <c r="W464" s="342"/>
      <c r="X464" s="297">
        <f t="shared" si="155"/>
        <v>2.81</v>
      </c>
      <c r="Y464" s="147">
        <f t="shared" si="142"/>
        <v>2.8985286624203832</v>
      </c>
      <c r="Z464" s="342"/>
      <c r="AA464" s="340">
        <f t="shared" si="152"/>
        <v>3.9649999999999999</v>
      </c>
      <c r="AB464" s="147">
        <f t="shared" si="143"/>
        <v>3.9652404458598736</v>
      </c>
      <c r="AC464" s="342"/>
      <c r="AD464" s="297">
        <f t="shared" ref="AD464:AD478" si="156">VLOOKUP($A464,$AG$14:$AU$2324,AD$2,FALSE)</f>
        <v>5.12</v>
      </c>
      <c r="AE464" s="147">
        <f t="shared" si="145"/>
        <v>5.0319522292993657</v>
      </c>
      <c r="AG464" s="296">
        <v>40809</v>
      </c>
      <c r="AH464" s="297"/>
      <c r="AI464" s="297"/>
      <c r="AJ464" s="298"/>
      <c r="AK464" s="297">
        <f>'Debt M &amp; YTM'!F455</f>
        <v>8.4</v>
      </c>
      <c r="AL464" s="297">
        <f>'Debt M &amp; YTM'!G455</f>
        <v>4.8</v>
      </c>
      <c r="AM464" s="298"/>
      <c r="AN464" s="297">
        <f>'Debt M &amp; YTM'!I455</f>
        <v>14.37</v>
      </c>
      <c r="AO464" s="297">
        <f>'Debt M &amp; YTM'!J455</f>
        <v>5.95</v>
      </c>
      <c r="AP464" s="299"/>
      <c r="AQ464" s="297"/>
      <c r="AR464" s="297">
        <f>'Debt M &amp; YTM'!M455</f>
        <v>9.6379999999999999</v>
      </c>
      <c r="AS464" s="298"/>
      <c r="AT464" s="300"/>
      <c r="AU464" s="297">
        <f>'Debt M &amp; YTM'!N455</f>
        <v>12.71</v>
      </c>
      <c r="AV464" s="298"/>
    </row>
    <row r="465" spans="1:48">
      <c r="A465" s="148">
        <v>43336</v>
      </c>
      <c r="B465" s="4">
        <f>'Bloom Yields live'!F462</f>
        <v>43336</v>
      </c>
      <c r="C465" s="147">
        <f>'Bloom Yields live'!G462</f>
        <v>0.34300000000000003</v>
      </c>
      <c r="D465" s="147">
        <f t="shared" si="132"/>
        <v>0.3460828025477708</v>
      </c>
      <c r="E465" s="106"/>
      <c r="F465" s="147">
        <f>'Bloom Yields live'!AR462</f>
        <v>1.2010000000000001</v>
      </c>
      <c r="G465" s="147">
        <f t="shared" si="133"/>
        <v>1.1231910828025478</v>
      </c>
      <c r="H465" s="108"/>
      <c r="I465" s="340">
        <f t="shared" si="147"/>
        <v>1.4955000000000001</v>
      </c>
      <c r="J465" s="147">
        <f t="shared" si="148"/>
        <v>1.3789203821656055</v>
      </c>
      <c r="K465" s="342"/>
      <c r="L465" s="297">
        <f t="shared" si="153"/>
        <v>1.79</v>
      </c>
      <c r="M465" s="147">
        <f t="shared" si="136"/>
        <v>1.634649681528662</v>
      </c>
      <c r="N465" s="342"/>
      <c r="O465" s="340">
        <f t="shared" si="149"/>
        <v>2.0099999999999998</v>
      </c>
      <c r="P465" s="340">
        <f t="shared" si="137"/>
        <v>1.9340127388535027</v>
      </c>
      <c r="Q465" s="342"/>
      <c r="R465" s="147">
        <f t="shared" si="154"/>
        <v>2.23</v>
      </c>
      <c r="S465" s="147">
        <f t="shared" si="139"/>
        <v>2.2333757961783443</v>
      </c>
      <c r="T465" s="342"/>
      <c r="U465" s="340">
        <f t="shared" si="150"/>
        <v>2.5149999999999997</v>
      </c>
      <c r="V465" s="340">
        <f t="shared" si="151"/>
        <v>2.5632866242038226</v>
      </c>
      <c r="W465" s="342"/>
      <c r="X465" s="297">
        <f t="shared" si="155"/>
        <v>2.8</v>
      </c>
      <c r="Y465" s="147">
        <f t="shared" si="142"/>
        <v>2.8931974522293005</v>
      </c>
      <c r="Z465" s="342"/>
      <c r="AA465" s="340">
        <f t="shared" si="152"/>
        <v>3.9099999999999997</v>
      </c>
      <c r="AB465" s="147">
        <f t="shared" si="143"/>
        <v>3.9602659235668796</v>
      </c>
      <c r="AC465" s="342"/>
      <c r="AD465" s="297">
        <f t="shared" si="156"/>
        <v>5.0199999999999996</v>
      </c>
      <c r="AE465" s="147">
        <f t="shared" si="145"/>
        <v>5.0273343949044609</v>
      </c>
      <c r="AG465" s="296">
        <v>40812</v>
      </c>
      <c r="AH465" s="297"/>
      <c r="AI465" s="297"/>
      <c r="AJ465" s="298"/>
      <c r="AK465" s="297">
        <f>'Debt M &amp; YTM'!F456</f>
        <v>8.39</v>
      </c>
      <c r="AL465" s="297">
        <f>'Debt M &amp; YTM'!G456</f>
        <v>4.8899999999999997</v>
      </c>
      <c r="AM465" s="298"/>
      <c r="AN465" s="297">
        <f>'Debt M &amp; YTM'!I456</f>
        <v>14.36</v>
      </c>
      <c r="AO465" s="297">
        <f>'Debt M &amp; YTM'!J456</f>
        <v>6.01</v>
      </c>
      <c r="AP465" s="299"/>
      <c r="AQ465" s="297"/>
      <c r="AR465" s="297">
        <f>'Debt M &amp; YTM'!M456</f>
        <v>9.7010000000000005</v>
      </c>
      <c r="AS465" s="298"/>
      <c r="AT465" s="300"/>
      <c r="AU465" s="297">
        <f>'Debt M &amp; YTM'!N456</f>
        <v>12.85</v>
      </c>
      <c r="AV465" s="298"/>
    </row>
    <row r="466" spans="1:48">
      <c r="A466" s="148">
        <v>43343</v>
      </c>
      <c r="B466" s="4">
        <f>'Bloom Yields live'!F463</f>
        <v>43343</v>
      </c>
      <c r="C466" s="147">
        <f>'Bloom Yields live'!G463</f>
        <v>0.32500000000000001</v>
      </c>
      <c r="D466" s="147">
        <f t="shared" si="132"/>
        <v>0.34343312101910833</v>
      </c>
      <c r="E466" s="106"/>
      <c r="F466" s="147">
        <f>'Bloom Yields live'!AR463</f>
        <v>1.2201</v>
      </c>
      <c r="G466" s="147">
        <f t="shared" si="133"/>
        <v>1.1215891719745226</v>
      </c>
      <c r="H466" s="108"/>
      <c r="I466" s="340">
        <f t="shared" si="147"/>
        <v>1.5200499999999999</v>
      </c>
      <c r="J466" s="147">
        <f t="shared" si="148"/>
        <v>1.376972929936306</v>
      </c>
      <c r="K466" s="342"/>
      <c r="L466" s="297">
        <f t="shared" si="153"/>
        <v>1.82</v>
      </c>
      <c r="M466" s="147">
        <f t="shared" si="136"/>
        <v>1.6323566878980886</v>
      </c>
      <c r="N466" s="342"/>
      <c r="O466" s="340">
        <f t="shared" si="149"/>
        <v>2.04</v>
      </c>
      <c r="P466" s="340">
        <f t="shared" si="137"/>
        <v>1.9304140127388532</v>
      </c>
      <c r="Q466" s="342"/>
      <c r="R466" s="147">
        <f t="shared" si="154"/>
        <v>2.2599999999999998</v>
      </c>
      <c r="S466" s="147">
        <f t="shared" si="139"/>
        <v>2.2284713375796179</v>
      </c>
      <c r="T466" s="342"/>
      <c r="U466" s="340">
        <f t="shared" si="150"/>
        <v>2.5649999999999999</v>
      </c>
      <c r="V466" s="340">
        <f t="shared" si="151"/>
        <v>2.5582133757961789</v>
      </c>
      <c r="W466" s="342"/>
      <c r="X466" s="297">
        <f t="shared" si="155"/>
        <v>2.87</v>
      </c>
      <c r="Y466" s="147">
        <f t="shared" si="142"/>
        <v>2.8879554140127404</v>
      </c>
      <c r="Z466" s="342"/>
      <c r="AA466" s="340">
        <f t="shared" si="152"/>
        <v>3.9849999999999999</v>
      </c>
      <c r="AB466" s="147">
        <f t="shared" si="143"/>
        <v>3.9554761146496835</v>
      </c>
      <c r="AC466" s="342"/>
      <c r="AD466" s="297">
        <f t="shared" si="156"/>
        <v>5.0999999999999996</v>
      </c>
      <c r="AE466" s="147">
        <f t="shared" si="145"/>
        <v>5.0229968152866276</v>
      </c>
      <c r="AG466" s="296">
        <v>40813</v>
      </c>
      <c r="AH466" s="297"/>
      <c r="AI466" s="297"/>
      <c r="AJ466" s="298"/>
      <c r="AK466" s="297">
        <f>'Debt M &amp; YTM'!F457</f>
        <v>8.3800000000000008</v>
      </c>
      <c r="AL466" s="297">
        <f>'Debt M &amp; YTM'!G457</f>
        <v>4.99</v>
      </c>
      <c r="AM466" s="298"/>
      <c r="AN466" s="297">
        <f>'Debt M &amp; YTM'!I457</f>
        <v>14.36</v>
      </c>
      <c r="AO466" s="297">
        <f>'Debt M &amp; YTM'!J457</f>
        <v>6.06</v>
      </c>
      <c r="AP466" s="299"/>
      <c r="AQ466" s="297"/>
      <c r="AR466" s="297">
        <f>'Debt M &amp; YTM'!M457</f>
        <v>9.6010000000000009</v>
      </c>
      <c r="AS466" s="298"/>
      <c r="AT466" s="300"/>
      <c r="AU466" s="297">
        <f>'Debt M &amp; YTM'!N457</f>
        <v>12.734</v>
      </c>
      <c r="AV466" s="298"/>
    </row>
    <row r="467" spans="1:48">
      <c r="A467" s="148">
        <v>43350</v>
      </c>
      <c r="B467" s="4">
        <f>'Bloom Yields live'!F464</f>
        <v>43350</v>
      </c>
      <c r="C467" s="147">
        <f>'Bloom Yields live'!G464</f>
        <v>0.38600000000000001</v>
      </c>
      <c r="D467" s="147">
        <f t="shared" si="132"/>
        <v>0.34164968152866254</v>
      </c>
      <c r="E467" s="106"/>
      <c r="F467" s="147">
        <f>'Bloom Yields live'!AR464</f>
        <v>1.3169</v>
      </c>
      <c r="G467" s="147">
        <f t="shared" si="133"/>
        <v>1.1207299363057326</v>
      </c>
      <c r="H467" s="108"/>
      <c r="I467" s="340">
        <f t="shared" si="147"/>
        <v>1.6134499999999998</v>
      </c>
      <c r="J467" s="147">
        <f t="shared" si="148"/>
        <v>1.3757471337579621</v>
      </c>
      <c r="K467" s="342"/>
      <c r="L467" s="297">
        <f t="shared" si="153"/>
        <v>1.91</v>
      </c>
      <c r="M467" s="147">
        <f t="shared" si="136"/>
        <v>1.6307643312101905</v>
      </c>
      <c r="N467" s="342"/>
      <c r="O467" s="340">
        <f t="shared" si="149"/>
        <v>2.1349999999999998</v>
      </c>
      <c r="P467" s="340">
        <f t="shared" si="137"/>
        <v>1.9274522292993628</v>
      </c>
      <c r="Q467" s="342"/>
      <c r="R467" s="147">
        <f t="shared" si="154"/>
        <v>2.36</v>
      </c>
      <c r="S467" s="147">
        <f t="shared" si="139"/>
        <v>2.2241401273885351</v>
      </c>
      <c r="T467" s="342"/>
      <c r="U467" s="340">
        <f t="shared" si="150"/>
        <v>2.625</v>
      </c>
      <c r="V467" s="340">
        <f t="shared" si="151"/>
        <v>2.5532292993630583</v>
      </c>
      <c r="W467" s="342"/>
      <c r="X467" s="297">
        <f t="shared" si="155"/>
        <v>2.89</v>
      </c>
      <c r="Y467" s="147">
        <f t="shared" si="142"/>
        <v>2.8823184713375807</v>
      </c>
      <c r="Z467" s="342"/>
      <c r="AA467" s="340">
        <f t="shared" si="152"/>
        <v>4.07</v>
      </c>
      <c r="AB467" s="147">
        <f t="shared" si="143"/>
        <v>3.9504952229299386</v>
      </c>
      <c r="AC467" s="342"/>
      <c r="AD467" s="297">
        <f t="shared" si="156"/>
        <v>5.25</v>
      </c>
      <c r="AE467" s="147">
        <f t="shared" si="145"/>
        <v>5.0186719745222961</v>
      </c>
      <c r="AG467" s="296">
        <v>40814</v>
      </c>
      <c r="AH467" s="297"/>
      <c r="AI467" s="297"/>
      <c r="AJ467" s="298"/>
      <c r="AK467" s="297">
        <f>'Debt M &amp; YTM'!F458</f>
        <v>8.3800000000000008</v>
      </c>
      <c r="AL467" s="297">
        <f>'Debt M &amp; YTM'!G458</f>
        <v>5.04</v>
      </c>
      <c r="AM467" s="298"/>
      <c r="AN467" s="297">
        <f>'Debt M &amp; YTM'!I458</f>
        <v>14.35</v>
      </c>
      <c r="AO467" s="297">
        <f>'Debt M &amp; YTM'!J458</f>
        <v>6.11</v>
      </c>
      <c r="AP467" s="299"/>
      <c r="AQ467" s="297"/>
      <c r="AR467" s="297">
        <f>'Debt M &amp; YTM'!M458</f>
        <v>9.6630000000000003</v>
      </c>
      <c r="AS467" s="298"/>
      <c r="AT467" s="300"/>
      <c r="AU467" s="297">
        <f>'Debt M &amp; YTM'!N458</f>
        <v>12.724</v>
      </c>
      <c r="AV467" s="298"/>
    </row>
    <row r="468" spans="1:48">
      <c r="A468" s="148">
        <v>43357</v>
      </c>
      <c r="B468" s="4">
        <f>'Bloom Yields live'!F465</f>
        <v>43357</v>
      </c>
      <c r="C468" s="147">
        <f>'Bloom Yields live'!G465</f>
        <v>0.44900000000000001</v>
      </c>
      <c r="D468" s="147">
        <f t="shared" si="132"/>
        <v>0.34035668789808926</v>
      </c>
      <c r="E468" s="106"/>
      <c r="F468" s="147">
        <f>'Bloom Yields live'!AR465</f>
        <v>1.3601000000000001</v>
      </c>
      <c r="G468" s="147">
        <f t="shared" si="133"/>
        <v>1.1200000000000001</v>
      </c>
      <c r="H468" s="108"/>
      <c r="I468" s="340">
        <f t="shared" si="147"/>
        <v>1.6350500000000001</v>
      </c>
      <c r="J468" s="147">
        <f t="shared" si="148"/>
        <v>1.3745222929936309</v>
      </c>
      <c r="K468" s="342"/>
      <c r="L468" s="297">
        <f t="shared" si="153"/>
        <v>1.91</v>
      </c>
      <c r="M468" s="147">
        <f t="shared" si="136"/>
        <v>1.6290445859872604</v>
      </c>
      <c r="N468" s="342"/>
      <c r="O468" s="340">
        <f t="shared" si="149"/>
        <v>2.1349999999999998</v>
      </c>
      <c r="P468" s="340">
        <f t="shared" si="137"/>
        <v>1.9242675159235667</v>
      </c>
      <c r="Q468" s="342"/>
      <c r="R468" s="147">
        <f t="shared" si="154"/>
        <v>2.36</v>
      </c>
      <c r="S468" s="147">
        <f t="shared" si="139"/>
        <v>2.219490445859873</v>
      </c>
      <c r="T468" s="342"/>
      <c r="U468" s="340">
        <f t="shared" si="150"/>
        <v>2.59</v>
      </c>
      <c r="V468" s="340">
        <f t="shared" si="151"/>
        <v>2.5476974522293006</v>
      </c>
      <c r="W468" s="342"/>
      <c r="X468" s="297">
        <f t="shared" si="155"/>
        <v>2.82</v>
      </c>
      <c r="Y468" s="147">
        <f t="shared" si="142"/>
        <v>2.8759044585987272</v>
      </c>
      <c r="Z468" s="342"/>
      <c r="AA468" s="340">
        <f t="shared" si="152"/>
        <v>3.9850000000000003</v>
      </c>
      <c r="AB468" s="147">
        <f t="shared" si="143"/>
        <v>3.9449761146496849</v>
      </c>
      <c r="AC468" s="342"/>
      <c r="AD468" s="297">
        <f t="shared" si="156"/>
        <v>5.15</v>
      </c>
      <c r="AE468" s="147">
        <f t="shared" si="145"/>
        <v>5.0140477707006399</v>
      </c>
      <c r="AG468" s="296">
        <v>40815</v>
      </c>
      <c r="AH468" s="297"/>
      <c r="AI468" s="297"/>
      <c r="AJ468" s="298"/>
      <c r="AK468" s="297">
        <f>'Debt M &amp; YTM'!F459</f>
        <v>8.3800000000000008</v>
      </c>
      <c r="AL468" s="297">
        <f>'Debt M &amp; YTM'!G459</f>
        <v>5.08</v>
      </c>
      <c r="AM468" s="298"/>
      <c r="AN468" s="297">
        <f>'Debt M &amp; YTM'!I459</f>
        <v>14.35</v>
      </c>
      <c r="AO468" s="297">
        <f>'Debt M &amp; YTM'!J459</f>
        <v>6.13</v>
      </c>
      <c r="AP468" s="299"/>
      <c r="AQ468" s="297"/>
      <c r="AR468" s="297">
        <f>'Debt M &amp; YTM'!M459</f>
        <v>9.6340000000000003</v>
      </c>
      <c r="AS468" s="298"/>
      <c r="AT468" s="300"/>
      <c r="AU468" s="297">
        <f>'Debt M &amp; YTM'!N459</f>
        <v>12.82</v>
      </c>
      <c r="AV468" s="298"/>
    </row>
    <row r="469" spans="1:48">
      <c r="A469" s="148">
        <v>43364</v>
      </c>
      <c r="B469" s="4">
        <f>'Bloom Yields live'!F466</f>
        <v>43364</v>
      </c>
      <c r="C469" s="147">
        <f>'Bloom Yields live'!G466</f>
        <v>0.46</v>
      </c>
      <c r="D469" s="147">
        <f t="shared" si="132"/>
        <v>0.33907006369426762</v>
      </c>
      <c r="E469" s="106"/>
      <c r="F469" s="147">
        <f>'Bloom Yields live'!AR466</f>
        <v>1.3426</v>
      </c>
      <c r="G469" s="147">
        <f t="shared" si="133"/>
        <v>1.1188369426751597</v>
      </c>
      <c r="H469" s="108"/>
      <c r="I469" s="340">
        <f t="shared" si="147"/>
        <v>1.6063000000000001</v>
      </c>
      <c r="J469" s="147">
        <f t="shared" si="148"/>
        <v>1.3726987261146499</v>
      </c>
      <c r="K469" s="342"/>
      <c r="L469" s="297">
        <f t="shared" si="153"/>
        <v>1.87</v>
      </c>
      <c r="M469" s="147">
        <f t="shared" si="136"/>
        <v>1.6265605095541396</v>
      </c>
      <c r="N469" s="342"/>
      <c r="O469" s="340">
        <f t="shared" si="149"/>
        <v>2.09</v>
      </c>
      <c r="P469" s="340">
        <f t="shared" si="137"/>
        <v>1.9202866242038215</v>
      </c>
      <c r="Q469" s="342"/>
      <c r="R469" s="147">
        <f t="shared" si="154"/>
        <v>2.31</v>
      </c>
      <c r="S469" s="147">
        <f t="shared" si="139"/>
        <v>2.2140127388535031</v>
      </c>
      <c r="T469" s="342"/>
      <c r="U469" s="340">
        <f t="shared" si="150"/>
        <v>2.52</v>
      </c>
      <c r="V469" s="340">
        <f t="shared" si="151"/>
        <v>2.5413375796178355</v>
      </c>
      <c r="W469" s="342"/>
      <c r="X469" s="297">
        <f t="shared" si="155"/>
        <v>2.73</v>
      </c>
      <c r="Y469" s="147">
        <f t="shared" si="142"/>
        <v>2.8686624203821665</v>
      </c>
      <c r="Z469" s="342"/>
      <c r="AA469" s="340">
        <f t="shared" si="152"/>
        <v>3.915</v>
      </c>
      <c r="AB469" s="147">
        <f t="shared" si="143"/>
        <v>3.9385493630573274</v>
      </c>
      <c r="AC469" s="342"/>
      <c r="AD469" s="297">
        <f t="shared" si="156"/>
        <v>5.0999999999999996</v>
      </c>
      <c r="AE469" s="147">
        <f t="shared" si="145"/>
        <v>5.008436305732487</v>
      </c>
      <c r="AG469" s="296">
        <v>40816</v>
      </c>
      <c r="AH469" s="297"/>
      <c r="AI469" s="297"/>
      <c r="AJ469" s="298"/>
      <c r="AK469" s="297">
        <f>'Debt M &amp; YTM'!F460</f>
        <v>8.3800000000000008</v>
      </c>
      <c r="AL469" s="297">
        <f>'Debt M &amp; YTM'!G460</f>
        <v>4.9800000000000004</v>
      </c>
      <c r="AM469" s="298"/>
      <c r="AN469" s="297">
        <f>'Debt M &amp; YTM'!I460</f>
        <v>14.35</v>
      </c>
      <c r="AO469" s="297">
        <f>'Debt M &amp; YTM'!J460</f>
        <v>6.05</v>
      </c>
      <c r="AP469" s="299"/>
      <c r="AQ469" s="297"/>
      <c r="AR469" s="297">
        <f>'Debt M &amp; YTM'!M460</f>
        <v>9.7889999999999997</v>
      </c>
      <c r="AS469" s="298"/>
      <c r="AT469" s="300"/>
      <c r="AU469" s="297">
        <f>'Debt M &amp; YTM'!N460</f>
        <v>12.782999999999999</v>
      </c>
      <c r="AV469" s="298"/>
    </row>
    <row r="470" spans="1:48">
      <c r="A470" s="148">
        <v>43371</v>
      </c>
      <c r="B470" s="4">
        <f>'Bloom Yields live'!F467</f>
        <v>43371</v>
      </c>
      <c r="C470" s="147">
        <f>'Bloom Yields live'!G467</f>
        <v>0.46899999999999997</v>
      </c>
      <c r="D470" s="147">
        <f t="shared" si="132"/>
        <v>0.33793630573248418</v>
      </c>
      <c r="E470" s="106"/>
      <c r="F470" s="147">
        <f>'Bloom Yields live'!AR467</f>
        <v>1.3795999999999999</v>
      </c>
      <c r="G470" s="147">
        <f t="shared" si="133"/>
        <v>1.1179203821656052</v>
      </c>
      <c r="H470" s="108"/>
      <c r="I470" s="340">
        <f t="shared" si="147"/>
        <v>1.6448</v>
      </c>
      <c r="J470" s="147">
        <f t="shared" si="148"/>
        <v>1.3708391719745228</v>
      </c>
      <c r="K470" s="342"/>
      <c r="L470" s="297">
        <f t="shared" si="153"/>
        <v>1.91</v>
      </c>
      <c r="M470" s="147">
        <f t="shared" si="136"/>
        <v>1.6237579617834388</v>
      </c>
      <c r="N470" s="342"/>
      <c r="O470" s="340">
        <f t="shared" si="149"/>
        <v>2.12</v>
      </c>
      <c r="P470" s="340">
        <f t="shared" si="137"/>
        <v>1.9157324840764327</v>
      </c>
      <c r="Q470" s="342"/>
      <c r="R470" s="147">
        <f t="shared" si="154"/>
        <v>2.33</v>
      </c>
      <c r="S470" s="147">
        <f t="shared" si="139"/>
        <v>2.2077070063694264</v>
      </c>
      <c r="T470" s="342"/>
      <c r="U470" s="340">
        <f t="shared" si="150"/>
        <v>2.5649999999999999</v>
      </c>
      <c r="V470" s="340">
        <f t="shared" si="151"/>
        <v>2.5336496815286638</v>
      </c>
      <c r="W470" s="342"/>
      <c r="X470" s="297">
        <f t="shared" si="155"/>
        <v>2.8</v>
      </c>
      <c r="Y470" s="147">
        <f t="shared" si="142"/>
        <v>2.8595923566878994</v>
      </c>
      <c r="Z470" s="342"/>
      <c r="AA470" s="340">
        <f t="shared" si="152"/>
        <v>3.98</v>
      </c>
      <c r="AB470" s="147">
        <f t="shared" si="143"/>
        <v>3.9303773885350339</v>
      </c>
      <c r="AC470" s="342"/>
      <c r="AD470" s="297">
        <f t="shared" si="156"/>
        <v>5.16</v>
      </c>
      <c r="AE470" s="147">
        <f t="shared" si="145"/>
        <v>5.0011624203821681</v>
      </c>
      <c r="AG470" s="296">
        <v>40819</v>
      </c>
      <c r="AH470" s="297"/>
      <c r="AI470" s="297"/>
      <c r="AJ470" s="298"/>
      <c r="AK470" s="297">
        <f>'Debt M &amp; YTM'!F461</f>
        <v>8.36</v>
      </c>
      <c r="AL470" s="297">
        <f>'Debt M &amp; YTM'!G461</f>
        <v>4.93</v>
      </c>
      <c r="AM470" s="298"/>
      <c r="AN470" s="297">
        <f>'Debt M &amp; YTM'!I461</f>
        <v>14.19</v>
      </c>
      <c r="AO470" s="297">
        <f>'Debt M &amp; YTM'!J461</f>
        <v>5.93</v>
      </c>
      <c r="AP470" s="299"/>
      <c r="AQ470" s="297"/>
      <c r="AR470" s="297">
        <f>'Debt M &amp; YTM'!M461</f>
        <v>9.9339999999999993</v>
      </c>
      <c r="AS470" s="298"/>
      <c r="AT470" s="300"/>
      <c r="AU470" s="297">
        <f>'Debt M &amp; YTM'!N461</f>
        <v>13.054</v>
      </c>
      <c r="AV470" s="298"/>
    </row>
    <row r="471" spans="1:48">
      <c r="A471" s="148">
        <v>43378</v>
      </c>
      <c r="B471" s="4">
        <f>'Bloom Yields live'!F468</f>
        <v>43378</v>
      </c>
      <c r="C471" s="147">
        <f>'Bloom Yields live'!G468</f>
        <v>0.57199999999999995</v>
      </c>
      <c r="D471" s="147">
        <f t="shared" si="132"/>
        <v>0.33833757961783451</v>
      </c>
      <c r="E471" s="106"/>
      <c r="F471" s="147">
        <f>'Bloom Yields live'!AR468</f>
        <v>1.4511000000000001</v>
      </c>
      <c r="G471" s="147">
        <f t="shared" si="133"/>
        <v>1.1179229299363058</v>
      </c>
      <c r="H471" s="108"/>
      <c r="I471" s="340">
        <f t="shared" si="147"/>
        <v>1.72055</v>
      </c>
      <c r="J471" s="147">
        <f t="shared" si="148"/>
        <v>1.3696302547770707</v>
      </c>
      <c r="K471" s="342"/>
      <c r="L471" s="297">
        <f t="shared" si="153"/>
        <v>1.99</v>
      </c>
      <c r="M471" s="147">
        <f t="shared" si="136"/>
        <v>1.6213375796178338</v>
      </c>
      <c r="N471" s="342"/>
      <c r="O471" s="340">
        <f t="shared" si="149"/>
        <v>2.2000000000000002</v>
      </c>
      <c r="P471" s="340">
        <f t="shared" si="137"/>
        <v>1.911433121019108</v>
      </c>
      <c r="Q471" s="342"/>
      <c r="R471" s="147">
        <f t="shared" si="154"/>
        <v>2.41</v>
      </c>
      <c r="S471" s="147">
        <f t="shared" si="139"/>
        <v>2.2015286624203823</v>
      </c>
      <c r="T471" s="342"/>
      <c r="U471" s="340">
        <f t="shared" si="150"/>
        <v>2.63</v>
      </c>
      <c r="V471" s="340">
        <f t="shared" si="151"/>
        <v>2.5256050955414024</v>
      </c>
      <c r="W471" s="342"/>
      <c r="X471" s="297">
        <f t="shared" si="155"/>
        <v>2.85</v>
      </c>
      <c r="Y471" s="147">
        <f t="shared" si="142"/>
        <v>2.8496815286624222</v>
      </c>
      <c r="Z471" s="342"/>
      <c r="AA471" s="340">
        <f t="shared" si="152"/>
        <v>3.9850000000000003</v>
      </c>
      <c r="AB471" s="147">
        <f t="shared" si="143"/>
        <v>3.9207659235668819</v>
      </c>
      <c r="AC471" s="342"/>
      <c r="AD471" s="297">
        <f t="shared" si="156"/>
        <v>5.12</v>
      </c>
      <c r="AE471" s="147">
        <f t="shared" si="145"/>
        <v>4.9918503184713403</v>
      </c>
      <c r="AG471" s="296">
        <v>40820</v>
      </c>
      <c r="AH471" s="297"/>
      <c r="AI471" s="297"/>
      <c r="AJ471" s="298"/>
      <c r="AK471" s="297">
        <f>'Debt M &amp; YTM'!F462</f>
        <v>8.36</v>
      </c>
      <c r="AL471" s="297">
        <f>'Debt M &amp; YTM'!G462</f>
        <v>4.91</v>
      </c>
      <c r="AM471" s="298"/>
      <c r="AN471" s="297">
        <f>'Debt M &amp; YTM'!I462</f>
        <v>14.19</v>
      </c>
      <c r="AO471" s="297">
        <f>'Debt M &amp; YTM'!J462</f>
        <v>5.96</v>
      </c>
      <c r="AP471" s="299"/>
      <c r="AQ471" s="297"/>
      <c r="AR471" s="297">
        <f>'Debt M &amp; YTM'!M462</f>
        <v>10.196</v>
      </c>
      <c r="AS471" s="298"/>
      <c r="AT471" s="300"/>
      <c r="AU471" s="297">
        <f>'Debt M &amp; YTM'!N462</f>
        <v>13.499000000000001</v>
      </c>
      <c r="AV471" s="298"/>
    </row>
    <row r="472" spans="1:48">
      <c r="A472" s="148">
        <v>43385</v>
      </c>
      <c r="B472" s="4">
        <f>'Bloom Yields live'!F469</f>
        <v>43385</v>
      </c>
      <c r="C472" s="147">
        <f>'Bloom Yields live'!G469</f>
        <v>0.497</v>
      </c>
      <c r="D472" s="147">
        <f t="shared" si="132"/>
        <v>0.33758598726114658</v>
      </c>
      <c r="E472" s="106"/>
      <c r="F472" s="147">
        <f>'Bloom Yields live'!AR469</f>
        <v>1.3932</v>
      </c>
      <c r="G472" s="147">
        <f t="shared" si="133"/>
        <v>1.1171649681528661</v>
      </c>
      <c r="H472" s="108"/>
      <c r="I472" s="340">
        <f t="shared" si="147"/>
        <v>1.6865999999999999</v>
      </c>
      <c r="J472" s="147">
        <f t="shared" si="148"/>
        <v>1.3680729299363061</v>
      </c>
      <c r="K472" s="342"/>
      <c r="L472" s="297">
        <f t="shared" si="153"/>
        <v>1.98</v>
      </c>
      <c r="M472" s="147">
        <f t="shared" si="136"/>
        <v>1.6189808917197446</v>
      </c>
      <c r="N472" s="342"/>
      <c r="O472" s="340">
        <f t="shared" si="149"/>
        <v>2.1850000000000001</v>
      </c>
      <c r="P472" s="340">
        <f t="shared" si="137"/>
        <v>1.907261146496815</v>
      </c>
      <c r="Q472" s="342"/>
      <c r="R472" s="147">
        <f t="shared" si="154"/>
        <v>2.39</v>
      </c>
      <c r="S472" s="147">
        <f t="shared" si="139"/>
        <v>2.1955414012738852</v>
      </c>
      <c r="T472" s="342"/>
      <c r="U472" s="340">
        <f t="shared" si="150"/>
        <v>2.6850000000000001</v>
      </c>
      <c r="V472" s="340">
        <f t="shared" si="151"/>
        <v>2.5189968152866249</v>
      </c>
      <c r="W472" s="342"/>
      <c r="X472" s="297">
        <f t="shared" si="155"/>
        <v>2.98</v>
      </c>
      <c r="Y472" s="147">
        <f t="shared" si="142"/>
        <v>2.8424522292993646</v>
      </c>
      <c r="Z472" s="342"/>
      <c r="AA472" s="340">
        <f t="shared" si="152"/>
        <v>4.1449999999999996</v>
      </c>
      <c r="AB472" s="147">
        <f t="shared" si="143"/>
        <v>3.9140812101910845</v>
      </c>
      <c r="AC472" s="342"/>
      <c r="AD472" s="297">
        <f t="shared" si="156"/>
        <v>5.31</v>
      </c>
      <c r="AE472" s="147">
        <f t="shared" si="145"/>
        <v>4.9857101910828048</v>
      </c>
      <c r="AG472" s="296">
        <v>40821</v>
      </c>
      <c r="AH472" s="297"/>
      <c r="AI472" s="297"/>
      <c r="AJ472" s="298"/>
      <c r="AK472" s="297">
        <f>'Debt M &amp; YTM'!F463</f>
        <v>8.35</v>
      </c>
      <c r="AL472" s="297">
        <f>'Debt M &amp; YTM'!G463</f>
        <v>5</v>
      </c>
      <c r="AM472" s="298"/>
      <c r="AN472" s="297">
        <f>'Debt M &amp; YTM'!I463</f>
        <v>14.19</v>
      </c>
      <c r="AO472" s="297">
        <f>'Debt M &amp; YTM'!J463</f>
        <v>6.04</v>
      </c>
      <c r="AP472" s="299"/>
      <c r="AQ472" s="297"/>
      <c r="AR472" s="297">
        <f>'Debt M &amp; YTM'!M463</f>
        <v>10.24</v>
      </c>
      <c r="AS472" s="298"/>
      <c r="AT472" s="300"/>
      <c r="AU472" s="297">
        <f>'Debt M &amp; YTM'!N463</f>
        <v>13.55</v>
      </c>
      <c r="AV472" s="298"/>
    </row>
    <row r="473" spans="1:48">
      <c r="A473" s="148">
        <v>43392</v>
      </c>
      <c r="B473" s="4">
        <f>'Bloom Yields live'!F470</f>
        <v>43392</v>
      </c>
      <c r="C473" s="147">
        <f>'Bloom Yields live'!G470</f>
        <v>0.45800000000000002</v>
      </c>
      <c r="D473" s="147">
        <f t="shared" si="132"/>
        <v>0.33701910828025483</v>
      </c>
      <c r="E473" s="106"/>
      <c r="F473" s="147">
        <f>'Bloom Yields live'!AR470</f>
        <v>1.341</v>
      </c>
      <c r="G473" s="147">
        <f t="shared" si="133"/>
        <v>1.1164656050955415</v>
      </c>
      <c r="H473" s="108"/>
      <c r="I473" s="340">
        <f t="shared" si="147"/>
        <v>1.6505000000000001</v>
      </c>
      <c r="J473" s="147">
        <f t="shared" si="148"/>
        <v>1.3667041401273889</v>
      </c>
      <c r="K473" s="342"/>
      <c r="L473" s="297">
        <f t="shared" si="153"/>
        <v>1.96</v>
      </c>
      <c r="M473" s="147">
        <f t="shared" si="136"/>
        <v>1.6169426751592353</v>
      </c>
      <c r="N473" s="342"/>
      <c r="O473" s="340">
        <f t="shared" si="149"/>
        <v>2.165</v>
      </c>
      <c r="P473" s="340">
        <f t="shared" si="137"/>
        <v>1.9034394904458598</v>
      </c>
      <c r="Q473" s="342"/>
      <c r="R473" s="147">
        <f t="shared" si="154"/>
        <v>2.37</v>
      </c>
      <c r="S473" s="147">
        <f t="shared" si="139"/>
        <v>2.1899363057324841</v>
      </c>
      <c r="T473" s="342"/>
      <c r="U473" s="340">
        <f t="shared" si="150"/>
        <v>2.7149999999999999</v>
      </c>
      <c r="V473" s="340">
        <f t="shared" si="151"/>
        <v>2.5129458598726115</v>
      </c>
      <c r="W473" s="342"/>
      <c r="X473" s="297">
        <f t="shared" si="155"/>
        <v>3.06</v>
      </c>
      <c r="Y473" s="147">
        <f t="shared" si="142"/>
        <v>2.8359554140127403</v>
      </c>
      <c r="Z473" s="342"/>
      <c r="AA473" s="340">
        <f t="shared" si="152"/>
        <v>4.24</v>
      </c>
      <c r="AB473" s="147">
        <f t="shared" si="143"/>
        <v>3.9083200636942683</v>
      </c>
      <c r="AC473" s="342"/>
      <c r="AD473" s="297">
        <f t="shared" si="156"/>
        <v>5.42</v>
      </c>
      <c r="AE473" s="147">
        <f t="shared" si="145"/>
        <v>4.9806847133757985</v>
      </c>
      <c r="AG473" s="296">
        <v>40822</v>
      </c>
      <c r="AH473" s="297"/>
      <c r="AI473" s="297"/>
      <c r="AJ473" s="298"/>
      <c r="AK473" s="297">
        <f>'Debt M &amp; YTM'!F464</f>
        <v>8.35</v>
      </c>
      <c r="AL473" s="297">
        <f>'Debt M &amp; YTM'!G464</f>
        <v>5.08</v>
      </c>
      <c r="AM473" s="298"/>
      <c r="AN473" s="297">
        <f>'Debt M &amp; YTM'!I464</f>
        <v>14.18</v>
      </c>
      <c r="AO473" s="297">
        <f>'Debt M &amp; YTM'!J464</f>
        <v>6.1</v>
      </c>
      <c r="AP473" s="299"/>
      <c r="AQ473" s="297"/>
      <c r="AR473" s="297">
        <f>'Debt M &amp; YTM'!M464</f>
        <v>10.109</v>
      </c>
      <c r="AS473" s="298"/>
      <c r="AT473" s="300"/>
      <c r="AU473" s="297">
        <f>'Debt M &amp; YTM'!N464</f>
        <v>13.552</v>
      </c>
      <c r="AV473" s="298"/>
    </row>
    <row r="474" spans="1:48">
      <c r="A474" s="148">
        <v>43399</v>
      </c>
      <c r="B474" s="4">
        <f>'Bloom Yields live'!F471</f>
        <v>43399</v>
      </c>
      <c r="C474" s="147">
        <f>'Bloom Yields live'!G471</f>
        <v>0.35099999999999998</v>
      </c>
      <c r="D474" s="147">
        <f t="shared" si="132"/>
        <v>0.33600000000000002</v>
      </c>
      <c r="E474" s="106"/>
      <c r="F474" s="147">
        <f>'Bloom Yields live'!AR471</f>
        <v>1.2873000000000001</v>
      </c>
      <c r="G474" s="147">
        <f t="shared" si="133"/>
        <v>1.1158273885350316</v>
      </c>
      <c r="H474" s="108"/>
      <c r="I474" s="340">
        <f t="shared" si="147"/>
        <v>1.6286499999999999</v>
      </c>
      <c r="J474" s="147">
        <f t="shared" si="148"/>
        <v>1.3656525477707009</v>
      </c>
      <c r="K474" s="342"/>
      <c r="L474" s="297">
        <f t="shared" si="153"/>
        <v>1.97</v>
      </c>
      <c r="M474" s="147">
        <f t="shared" si="136"/>
        <v>1.6154777070063688</v>
      </c>
      <c r="N474" s="342"/>
      <c r="O474" s="340">
        <f t="shared" si="149"/>
        <v>2.1749999999999998</v>
      </c>
      <c r="P474" s="340">
        <f t="shared" si="137"/>
        <v>1.900254777070064</v>
      </c>
      <c r="Q474" s="342"/>
      <c r="R474" s="147">
        <f t="shared" si="154"/>
        <v>2.38</v>
      </c>
      <c r="S474" s="147">
        <f t="shared" si="139"/>
        <v>2.1850318471337578</v>
      </c>
      <c r="T474" s="342"/>
      <c r="U474" s="340">
        <f t="shared" si="150"/>
        <v>2.7850000000000001</v>
      </c>
      <c r="V474" s="340">
        <f t="shared" si="151"/>
        <v>2.5080796178343956</v>
      </c>
      <c r="W474" s="342"/>
      <c r="X474" s="297">
        <f t="shared" si="155"/>
        <v>3.19</v>
      </c>
      <c r="Y474" s="147">
        <f t="shared" si="142"/>
        <v>2.831127388535033</v>
      </c>
      <c r="Z474" s="342"/>
      <c r="AA474" s="340">
        <f t="shared" si="152"/>
        <v>4.4649999999999999</v>
      </c>
      <c r="AB474" s="147">
        <f t="shared" si="143"/>
        <v>3.9048805732484091</v>
      </c>
      <c r="AC474" s="342"/>
      <c r="AD474" s="297">
        <f t="shared" si="156"/>
        <v>5.74</v>
      </c>
      <c r="AE474" s="147">
        <f t="shared" si="145"/>
        <v>4.9786337579617852</v>
      </c>
      <c r="AG474" s="296">
        <v>40823</v>
      </c>
      <c r="AH474" s="297"/>
      <c r="AI474" s="297"/>
      <c r="AJ474" s="298"/>
      <c r="AK474" s="297">
        <f>'Debt M &amp; YTM'!F465</f>
        <v>8.35</v>
      </c>
      <c r="AL474" s="297">
        <f>'Debt M &amp; YTM'!G465</f>
        <v>5.1100000000000003</v>
      </c>
      <c r="AM474" s="298"/>
      <c r="AN474" s="297">
        <f>'Debt M &amp; YTM'!I465</f>
        <v>14.18</v>
      </c>
      <c r="AO474" s="297">
        <f>'Debt M &amp; YTM'!J465</f>
        <v>6.11</v>
      </c>
      <c r="AP474" s="299"/>
      <c r="AQ474" s="297"/>
      <c r="AR474" s="297">
        <f>'Debt M &amp; YTM'!M465</f>
        <v>10.015000000000001</v>
      </c>
      <c r="AS474" s="298"/>
      <c r="AT474" s="300"/>
      <c r="AU474" s="297">
        <f>'Debt M &amp; YTM'!N465</f>
        <v>13.542</v>
      </c>
      <c r="AV474" s="298"/>
    </row>
    <row r="475" spans="1:48">
      <c r="A475" s="148">
        <v>43406</v>
      </c>
      <c r="B475" s="4">
        <f>'Bloom Yields live'!F472</f>
        <v>43406</v>
      </c>
      <c r="C475" s="147">
        <f>'Bloom Yields live'!G472</f>
        <v>0.42599999999999999</v>
      </c>
      <c r="D475" s="147">
        <f t="shared" si="132"/>
        <v>0.3354203821656051</v>
      </c>
      <c r="E475" s="106"/>
      <c r="F475" s="147">
        <f>'Bloom Yields live'!AR472</f>
        <v>1.3884000000000001</v>
      </c>
      <c r="G475" s="147">
        <f t="shared" si="133"/>
        <v>1.1157050955414012</v>
      </c>
      <c r="H475" s="108"/>
      <c r="I475" s="340">
        <f t="shared" si="147"/>
        <v>1.7191999999999998</v>
      </c>
      <c r="J475" s="147">
        <f t="shared" si="148"/>
        <v>1.3652092356687899</v>
      </c>
      <c r="K475" s="342"/>
      <c r="L475" s="297">
        <f t="shared" si="153"/>
        <v>2.0499999999999998</v>
      </c>
      <c r="M475" s="147">
        <f t="shared" si="136"/>
        <v>1.614713375796178</v>
      </c>
      <c r="N475" s="342"/>
      <c r="O475" s="340">
        <f t="shared" si="149"/>
        <v>2.2649999999999997</v>
      </c>
      <c r="P475" s="340">
        <f t="shared" si="137"/>
        <v>1.8979299363057327</v>
      </c>
      <c r="Q475" s="342"/>
      <c r="R475" s="147">
        <f t="shared" si="154"/>
        <v>2.48</v>
      </c>
      <c r="S475" s="147">
        <f t="shared" si="139"/>
        <v>2.1811464968152863</v>
      </c>
      <c r="T475" s="342"/>
      <c r="U475" s="340">
        <f t="shared" si="150"/>
        <v>2.81</v>
      </c>
      <c r="V475" s="340">
        <f t="shared" si="151"/>
        <v>2.503847133757962</v>
      </c>
      <c r="W475" s="342"/>
      <c r="X475" s="297">
        <f t="shared" si="155"/>
        <v>3.14</v>
      </c>
      <c r="Y475" s="147">
        <f t="shared" si="142"/>
        <v>2.8265477707006381</v>
      </c>
      <c r="Z475" s="342"/>
      <c r="AA475" s="340">
        <f t="shared" si="152"/>
        <v>4.4649999999999999</v>
      </c>
      <c r="AB475" s="147">
        <f t="shared" si="143"/>
        <v>3.9021608280254787</v>
      </c>
      <c r="AC475" s="342"/>
      <c r="AD475" s="297">
        <f t="shared" si="156"/>
        <v>5.79</v>
      </c>
      <c r="AE475" s="147">
        <f t="shared" si="145"/>
        <v>4.9777738853503193</v>
      </c>
      <c r="AG475" s="296">
        <v>40826</v>
      </c>
      <c r="AH475" s="297"/>
      <c r="AI475" s="297"/>
      <c r="AJ475" s="298"/>
      <c r="AK475" s="297">
        <f>'Debt M &amp; YTM'!F466</f>
        <v>8.34</v>
      </c>
      <c r="AL475" s="297">
        <f>'Debt M &amp; YTM'!G466</f>
        <v>5.15</v>
      </c>
      <c r="AM475" s="298"/>
      <c r="AN475" s="297">
        <f>'Debt M &amp; YTM'!I466</f>
        <v>14.17</v>
      </c>
      <c r="AO475" s="297">
        <f>'Debt M &amp; YTM'!J466</f>
        <v>6.14</v>
      </c>
      <c r="AP475" s="299"/>
      <c r="AQ475" s="297"/>
      <c r="AR475" s="297">
        <f>'Debt M &amp; YTM'!M466</f>
        <v>9.89</v>
      </c>
      <c r="AS475" s="298"/>
      <c r="AT475" s="300"/>
      <c r="AU475" s="297">
        <f>'Debt M &amp; YTM'!N466</f>
        <v>13.428000000000001</v>
      </c>
      <c r="AV475" s="298"/>
    </row>
    <row r="476" spans="1:48">
      <c r="A476" s="148">
        <v>43413</v>
      </c>
      <c r="B476" s="4">
        <f>'Bloom Yields live'!F473</f>
        <v>43413</v>
      </c>
      <c r="C476" s="147">
        <f>'Bloom Yields live'!G473</f>
        <v>0.40600000000000003</v>
      </c>
      <c r="D476" s="147">
        <f t="shared" si="132"/>
        <v>0.33359872611464969</v>
      </c>
      <c r="E476" s="106"/>
      <c r="F476" s="147">
        <f>'Bloom Yields live'!AR473</f>
        <v>1.3454999999999999</v>
      </c>
      <c r="G476" s="147">
        <f t="shared" si="133"/>
        <v>1.1147076433121015</v>
      </c>
      <c r="H476" s="108"/>
      <c r="I476" s="340">
        <f t="shared" si="147"/>
        <v>1.67275</v>
      </c>
      <c r="J476" s="147">
        <f t="shared" si="148"/>
        <v>1.3639461783439493</v>
      </c>
      <c r="K476" s="342"/>
      <c r="L476" s="297">
        <f t="shared" si="153"/>
        <v>2</v>
      </c>
      <c r="M476" s="147">
        <f t="shared" si="136"/>
        <v>1.6131847133757959</v>
      </c>
      <c r="N476" s="342"/>
      <c r="O476" s="340">
        <f t="shared" si="149"/>
        <v>2.1950000000000003</v>
      </c>
      <c r="P476" s="340">
        <f t="shared" si="137"/>
        <v>1.8944904458598726</v>
      </c>
      <c r="Q476" s="342"/>
      <c r="R476" s="147">
        <f t="shared" si="154"/>
        <v>2.39</v>
      </c>
      <c r="S476" s="147">
        <f t="shared" si="139"/>
        <v>2.175796178343949</v>
      </c>
      <c r="T476" s="342"/>
      <c r="U476" s="340">
        <f t="shared" si="150"/>
        <v>2.7549999999999999</v>
      </c>
      <c r="V476" s="340">
        <f t="shared" si="151"/>
        <v>2.4991210191082809</v>
      </c>
      <c r="W476" s="342"/>
      <c r="X476" s="297">
        <f t="shared" si="155"/>
        <v>3.12</v>
      </c>
      <c r="Y476" s="147">
        <f t="shared" si="142"/>
        <v>2.8224458598726128</v>
      </c>
      <c r="Z476" s="342"/>
      <c r="AA476" s="340">
        <f t="shared" si="152"/>
        <v>4.415</v>
      </c>
      <c r="AB476" s="147">
        <f t="shared" si="143"/>
        <v>3.899944267515925</v>
      </c>
      <c r="AC476" s="342"/>
      <c r="AD476" s="297">
        <f t="shared" si="156"/>
        <v>5.71</v>
      </c>
      <c r="AE476" s="147">
        <f t="shared" si="145"/>
        <v>4.9774426751592369</v>
      </c>
      <c r="AG476" s="296">
        <v>40827</v>
      </c>
      <c r="AH476" s="297"/>
      <c r="AI476" s="297"/>
      <c r="AJ476" s="298"/>
      <c r="AK476" s="297">
        <f>'Debt M &amp; YTM'!F467</f>
        <v>8.34</v>
      </c>
      <c r="AL476" s="297">
        <f>'Debt M &amp; YTM'!G467</f>
        <v>5.12</v>
      </c>
      <c r="AM476" s="298"/>
      <c r="AN476" s="297">
        <f>'Debt M &amp; YTM'!I467</f>
        <v>14.17</v>
      </c>
      <c r="AO476" s="297">
        <f>'Debt M &amp; YTM'!J467</f>
        <v>6.12</v>
      </c>
      <c r="AP476" s="299"/>
      <c r="AQ476" s="297"/>
      <c r="AR476" s="297">
        <f>'Debt M &amp; YTM'!M467</f>
        <v>9.7110000000000003</v>
      </c>
      <c r="AS476" s="298"/>
      <c r="AT476" s="300"/>
      <c r="AU476" s="297">
        <f>'Debt M &amp; YTM'!N467</f>
        <v>13.038</v>
      </c>
      <c r="AV476" s="298"/>
    </row>
    <row r="477" spans="1:48">
      <c r="A477" s="148">
        <v>43420</v>
      </c>
      <c r="B477" s="4">
        <f>'Bloom Yields live'!F474</f>
        <v>43420</v>
      </c>
      <c r="C477" s="147">
        <f>'Bloom Yields live'!G474</f>
        <v>0.36599999999999999</v>
      </c>
      <c r="D477" s="147">
        <f t="shared" si="132"/>
        <v>0.33237579617834395</v>
      </c>
      <c r="E477" s="106"/>
      <c r="F477" s="147">
        <f>'Bloom Yields live'!AR474</f>
        <v>1.3799000000000001</v>
      </c>
      <c r="G477" s="147">
        <f t="shared" si="133"/>
        <v>1.1145585987261144</v>
      </c>
      <c r="H477" s="108"/>
      <c r="I477" s="340">
        <f t="shared" si="147"/>
        <v>1.7399500000000001</v>
      </c>
      <c r="J477" s="147">
        <f t="shared" si="148"/>
        <v>1.3636805732484079</v>
      </c>
      <c r="K477" s="342"/>
      <c r="L477" s="297">
        <f t="shared" si="153"/>
        <v>2.1</v>
      </c>
      <c r="M477" s="147">
        <f t="shared" si="136"/>
        <v>1.6128025477707004</v>
      </c>
      <c r="N477" s="342"/>
      <c r="O477" s="340">
        <f t="shared" si="149"/>
        <v>2.3250000000000002</v>
      </c>
      <c r="P477" s="340">
        <f t="shared" si="137"/>
        <v>1.8922929936305728</v>
      </c>
      <c r="Q477" s="342"/>
      <c r="R477" s="147">
        <f t="shared" si="154"/>
        <v>2.5499999999999998</v>
      </c>
      <c r="S477" s="147">
        <f t="shared" si="139"/>
        <v>2.1717834394904458</v>
      </c>
      <c r="T477" s="342"/>
      <c r="U477" s="340">
        <f t="shared" si="150"/>
        <v>3.0049999999999999</v>
      </c>
      <c r="V477" s="340">
        <f t="shared" si="151"/>
        <v>2.496019108280255</v>
      </c>
      <c r="W477" s="342"/>
      <c r="X477" s="297">
        <f t="shared" si="155"/>
        <v>3.46</v>
      </c>
      <c r="Y477" s="147">
        <f t="shared" si="142"/>
        <v>2.8202547770700646</v>
      </c>
      <c r="Z477" s="342"/>
      <c r="AA477" s="340">
        <f t="shared" si="152"/>
        <v>4.88</v>
      </c>
      <c r="AB477" s="147">
        <f t="shared" si="143"/>
        <v>3.9002404458598741</v>
      </c>
      <c r="AC477" s="342"/>
      <c r="AD477" s="297">
        <f t="shared" si="156"/>
        <v>6.3</v>
      </c>
      <c r="AE477" s="147">
        <f t="shared" si="145"/>
        <v>4.9802261146496809</v>
      </c>
      <c r="AG477" s="296">
        <v>40828</v>
      </c>
      <c r="AH477" s="297"/>
      <c r="AI477" s="297"/>
      <c r="AJ477" s="298"/>
      <c r="AK477" s="297">
        <f>'Debt M &amp; YTM'!F468</f>
        <v>8.33</v>
      </c>
      <c r="AL477" s="297">
        <f>'Debt M &amp; YTM'!G468</f>
        <v>5.16</v>
      </c>
      <c r="AM477" s="298"/>
      <c r="AN477" s="297">
        <f>'Debt M &amp; YTM'!I468</f>
        <v>14.17</v>
      </c>
      <c r="AO477" s="297">
        <f>'Debt M &amp; YTM'!J468</f>
        <v>6.16</v>
      </c>
      <c r="AP477" s="299"/>
      <c r="AQ477" s="297"/>
      <c r="AR477" s="297">
        <f>'Debt M &amp; YTM'!M468</f>
        <v>9.4949999999999992</v>
      </c>
      <c r="AS477" s="298"/>
      <c r="AT477" s="300"/>
      <c r="AU477" s="297">
        <f>'Debt M &amp; YTM'!N468</f>
        <v>12.756</v>
      </c>
      <c r="AV477" s="298"/>
    </row>
    <row r="478" spans="1:48">
      <c r="A478" s="148">
        <v>43427</v>
      </c>
      <c r="B478" s="4">
        <f>'Bloom Yields live'!F475</f>
        <v>43427</v>
      </c>
      <c r="C478" s="147">
        <f>'Bloom Yields live'!G475</f>
        <v>0.33900000000000002</v>
      </c>
      <c r="D478" s="147">
        <f t="shared" si="132"/>
        <v>0.33148407643312094</v>
      </c>
      <c r="E478" s="106"/>
      <c r="F478" s="147">
        <f>'Bloom Yields live'!AR475</f>
        <v>1.3953</v>
      </c>
      <c r="G478" s="147">
        <f t="shared" si="133"/>
        <v>1.1149439490445856</v>
      </c>
      <c r="H478" s="108"/>
      <c r="I478" s="340">
        <f t="shared" si="147"/>
        <v>1.7726500000000001</v>
      </c>
      <c r="J478" s="147">
        <f t="shared" si="148"/>
        <v>1.3640961783439496</v>
      </c>
      <c r="K478" s="342"/>
      <c r="L478" s="297">
        <f t="shared" si="153"/>
        <v>2.15</v>
      </c>
      <c r="M478" s="147">
        <f t="shared" si="136"/>
        <v>1.6132484076433118</v>
      </c>
      <c r="N478" s="342"/>
      <c r="O478" s="340">
        <f t="shared" si="149"/>
        <v>2.36</v>
      </c>
      <c r="P478" s="340">
        <f t="shared" si="137"/>
        <v>1.8909235668789806</v>
      </c>
      <c r="Q478" s="342"/>
      <c r="R478" s="147">
        <f t="shared" si="154"/>
        <v>2.57</v>
      </c>
      <c r="S478" s="147">
        <f t="shared" si="139"/>
        <v>2.1685987261146491</v>
      </c>
      <c r="T478" s="342"/>
      <c r="U478" s="340">
        <f t="shared" si="150"/>
        <v>3.0549999999999997</v>
      </c>
      <c r="V478" s="340">
        <f t="shared" si="151"/>
        <v>2.4939554140127393</v>
      </c>
      <c r="W478" s="342"/>
      <c r="X478" s="297">
        <f t="shared" si="155"/>
        <v>3.54</v>
      </c>
      <c r="Y478" s="147">
        <f t="shared" si="142"/>
        <v>2.8193121019108291</v>
      </c>
      <c r="Z478" s="342"/>
      <c r="AA478" s="340">
        <f t="shared" si="152"/>
        <v>5.05</v>
      </c>
      <c r="AB478" s="147">
        <f t="shared" si="143"/>
        <v>3.9024028662420394</v>
      </c>
      <c r="AC478" s="342"/>
      <c r="AD478" s="297">
        <f t="shared" si="156"/>
        <v>6.56</v>
      </c>
      <c r="AE478" s="147">
        <f t="shared" si="145"/>
        <v>4.9854936305732478</v>
      </c>
      <c r="AG478" s="296">
        <v>40829</v>
      </c>
      <c r="AH478" s="297"/>
      <c r="AI478" s="297"/>
      <c r="AJ478" s="298"/>
      <c r="AK478" s="297">
        <f>'Debt M &amp; YTM'!F469</f>
        <v>8.33</v>
      </c>
      <c r="AL478" s="297">
        <f>'Debt M &amp; YTM'!G469</f>
        <v>5.08</v>
      </c>
      <c r="AM478" s="298"/>
      <c r="AN478" s="297">
        <f>'Debt M &amp; YTM'!I469</f>
        <v>14.17</v>
      </c>
      <c r="AO478" s="297">
        <f>'Debt M &amp; YTM'!J469</f>
        <v>6.1</v>
      </c>
      <c r="AP478" s="299"/>
      <c r="AQ478" s="297"/>
      <c r="AR478" s="297">
        <f>'Debt M &amp; YTM'!M469</f>
        <v>9.3409999999999993</v>
      </c>
      <c r="AS478" s="298"/>
      <c r="AT478" s="300"/>
      <c r="AU478" s="297">
        <f>'Debt M &amp; YTM'!N469</f>
        <v>12.436999999999999</v>
      </c>
      <c r="AV478" s="298"/>
    </row>
    <row r="479" spans="1:48">
      <c r="A479" s="11"/>
      <c r="B479" s="4"/>
      <c r="C479" s="5"/>
      <c r="D479" s="5"/>
      <c r="E479" s="106"/>
      <c r="F479" s="297"/>
      <c r="G479" s="5"/>
      <c r="H479" s="108"/>
      <c r="I479" s="340"/>
      <c r="J479" s="147"/>
      <c r="K479" s="342"/>
      <c r="L479" s="147"/>
      <c r="M479" s="147"/>
      <c r="N479" s="342"/>
      <c r="O479" s="340"/>
      <c r="P479" s="340"/>
      <c r="Q479" s="342"/>
      <c r="R479" s="147"/>
      <c r="S479" s="147"/>
      <c r="T479" s="342"/>
      <c r="U479" s="340"/>
      <c r="V479" s="340"/>
      <c r="W479" s="342"/>
      <c r="X479" s="147"/>
      <c r="Y479" s="147"/>
      <c r="Z479" s="342"/>
      <c r="AA479" s="340"/>
      <c r="AB479" s="147"/>
      <c r="AC479" s="342"/>
      <c r="AD479" s="147"/>
      <c r="AE479" s="147"/>
      <c r="AG479" s="296">
        <v>40830</v>
      </c>
      <c r="AH479" s="297"/>
      <c r="AI479" s="297"/>
      <c r="AJ479" s="298"/>
      <c r="AK479" s="297">
        <f>'Debt M &amp; YTM'!F470</f>
        <v>8.33</v>
      </c>
      <c r="AL479" s="297">
        <f>'Debt M &amp; YTM'!G470</f>
        <v>5.19</v>
      </c>
      <c r="AM479" s="298"/>
      <c r="AN479" s="297">
        <f>'Debt M &amp; YTM'!I470</f>
        <v>14.16</v>
      </c>
      <c r="AO479" s="297">
        <f>'Debt M &amp; YTM'!J470</f>
        <v>6.17</v>
      </c>
      <c r="AP479" s="299"/>
      <c r="AQ479" s="297"/>
      <c r="AR479" s="297">
        <f>'Debt M &amp; YTM'!M470</f>
        <v>9.2669999999999995</v>
      </c>
      <c r="AS479" s="298"/>
      <c r="AT479" s="300"/>
      <c r="AU479" s="297">
        <f>'Debt M &amp; YTM'!N470</f>
        <v>12.291</v>
      </c>
      <c r="AV479" s="298"/>
    </row>
    <row r="480" spans="1:48">
      <c r="A480" s="11"/>
      <c r="B480" s="4"/>
      <c r="C480" s="5"/>
      <c r="D480" s="5"/>
      <c r="E480" s="106"/>
      <c r="F480" s="297"/>
      <c r="G480" s="5"/>
      <c r="H480" s="108"/>
      <c r="I480" s="340"/>
      <c r="J480" s="147"/>
      <c r="K480" s="342"/>
      <c r="L480" s="147"/>
      <c r="M480" s="147"/>
      <c r="N480" s="342"/>
      <c r="O480" s="340"/>
      <c r="P480" s="340"/>
      <c r="Q480" s="342"/>
      <c r="R480" s="147"/>
      <c r="S480" s="147"/>
      <c r="T480" s="342"/>
      <c r="U480" s="340"/>
      <c r="V480" s="340"/>
      <c r="W480" s="342"/>
      <c r="X480" s="147"/>
      <c r="Y480" s="147"/>
      <c r="Z480" s="342"/>
      <c r="AA480" s="340"/>
      <c r="AC480" s="342"/>
      <c r="AD480" s="147"/>
      <c r="AE480" s="147"/>
      <c r="AG480" s="296">
        <v>40833</v>
      </c>
      <c r="AH480" s="297"/>
      <c r="AI480" s="297"/>
      <c r="AJ480" s="298"/>
      <c r="AK480" s="297">
        <f>'Debt M &amp; YTM'!F471</f>
        <v>8.32</v>
      </c>
      <c r="AL480" s="297">
        <f>'Debt M &amp; YTM'!G471</f>
        <v>5.0599999999999996</v>
      </c>
      <c r="AM480" s="298"/>
      <c r="AN480" s="297">
        <f>'Debt M &amp; YTM'!I471</f>
        <v>14.15</v>
      </c>
      <c r="AO480" s="297">
        <f>'Debt M &amp; YTM'!J471</f>
        <v>6.05</v>
      </c>
      <c r="AP480" s="299"/>
      <c r="AQ480" s="297"/>
      <c r="AR480" s="297">
        <f>'Debt M &amp; YTM'!M471</f>
        <v>9.1170000000000009</v>
      </c>
      <c r="AS480" s="298"/>
      <c r="AT480" s="300"/>
      <c r="AU480" s="297">
        <f>'Debt M &amp; YTM'!N471</f>
        <v>11.896000000000001</v>
      </c>
      <c r="AV480" s="298"/>
    </row>
    <row r="481" spans="1:48">
      <c r="A481" s="11"/>
      <c r="B481" s="4"/>
      <c r="C481" s="5"/>
      <c r="D481" s="5"/>
      <c r="E481" s="106"/>
      <c r="F481" s="297"/>
      <c r="G481" s="5"/>
      <c r="H481" s="108"/>
      <c r="I481" s="340"/>
      <c r="J481" s="147"/>
      <c r="K481" s="342"/>
      <c r="L481" s="147"/>
      <c r="M481" s="147"/>
      <c r="N481" s="342"/>
      <c r="O481" s="340"/>
      <c r="P481" s="340"/>
      <c r="Q481" s="342"/>
      <c r="R481" s="147"/>
      <c r="S481" s="147"/>
      <c r="T481" s="342"/>
      <c r="U481" s="340"/>
      <c r="V481" s="340"/>
      <c r="W481" s="342"/>
      <c r="X481" s="147"/>
      <c r="Y481" s="147"/>
      <c r="Z481" s="342"/>
      <c r="AA481" s="340"/>
      <c r="AB481" s="147"/>
      <c r="AC481" s="342"/>
      <c r="AD481" s="147"/>
      <c r="AE481" s="147"/>
      <c r="AG481" s="296">
        <v>40834</v>
      </c>
      <c r="AH481" s="297"/>
      <c r="AI481" s="297"/>
      <c r="AJ481" s="298"/>
      <c r="AK481" s="297">
        <f>'Debt M &amp; YTM'!F472</f>
        <v>8.32</v>
      </c>
      <c r="AL481" s="297">
        <f>'Debt M &amp; YTM'!G472</f>
        <v>5</v>
      </c>
      <c r="AM481" s="298"/>
      <c r="AN481" s="297">
        <f>'Debt M &amp; YTM'!I472</f>
        <v>14.15</v>
      </c>
      <c r="AO481" s="297">
        <f>'Debt M &amp; YTM'!J472</f>
        <v>6</v>
      </c>
      <c r="AP481" s="299"/>
      <c r="AQ481" s="297"/>
      <c r="AR481" s="297">
        <f>'Debt M &amp; YTM'!M472</f>
        <v>9.17</v>
      </c>
      <c r="AS481" s="298"/>
      <c r="AT481" s="300"/>
      <c r="AU481" s="297">
        <f>'Debt M &amp; YTM'!N472</f>
        <v>12.000999999999999</v>
      </c>
      <c r="AV481" s="298"/>
    </row>
    <row r="482" spans="1:48">
      <c r="A482" s="11"/>
      <c r="B482" s="4"/>
      <c r="C482" s="5"/>
      <c r="D482" s="5"/>
      <c r="E482" s="106"/>
      <c r="F482" s="297"/>
      <c r="G482" s="5"/>
      <c r="H482" s="108"/>
      <c r="I482" s="340"/>
      <c r="J482" s="147"/>
      <c r="K482" s="342"/>
      <c r="L482" s="147"/>
      <c r="M482" s="147"/>
      <c r="N482" s="342"/>
      <c r="O482" s="340"/>
      <c r="P482" s="340"/>
      <c r="Q482" s="342"/>
      <c r="R482" s="147"/>
      <c r="S482" s="147"/>
      <c r="T482" s="342"/>
      <c r="U482" s="340"/>
      <c r="V482" s="340"/>
      <c r="W482" s="342"/>
      <c r="X482" s="147"/>
      <c r="Y482" s="147"/>
      <c r="Z482" s="342"/>
      <c r="AA482" s="340"/>
      <c r="AB482" s="147"/>
      <c r="AC482" s="342"/>
      <c r="AD482" s="147"/>
      <c r="AE482" s="147"/>
      <c r="AG482" s="296">
        <v>40835</v>
      </c>
      <c r="AH482" s="297"/>
      <c r="AI482" s="297"/>
      <c r="AJ482" s="298"/>
      <c r="AK482" s="297">
        <f>'Debt M &amp; YTM'!F473</f>
        <v>8.32</v>
      </c>
      <c r="AL482" s="297">
        <f>'Debt M &amp; YTM'!G473</f>
        <v>5.0199999999999996</v>
      </c>
      <c r="AM482" s="298"/>
      <c r="AN482" s="297">
        <f>'Debt M &amp; YTM'!I473</f>
        <v>14.15</v>
      </c>
      <c r="AO482" s="297">
        <f>'Debt M &amp; YTM'!J473</f>
        <v>6.02</v>
      </c>
      <c r="AP482" s="299"/>
      <c r="AQ482" s="297"/>
      <c r="AR482" s="297">
        <f>'Debt M &amp; YTM'!M473</f>
        <v>9.0489999999999995</v>
      </c>
      <c r="AS482" s="298"/>
      <c r="AT482" s="300"/>
      <c r="AU482" s="297">
        <f>'Debt M &amp; YTM'!N473</f>
        <v>11.875999999999999</v>
      </c>
      <c r="AV482" s="298"/>
    </row>
    <row r="483" spans="1:48">
      <c r="A483" s="11"/>
      <c r="B483" s="4"/>
      <c r="C483" s="5"/>
      <c r="D483" s="5"/>
      <c r="E483" s="106"/>
      <c r="F483" s="297"/>
      <c r="G483" s="5"/>
      <c r="H483" s="108"/>
      <c r="I483" s="340"/>
      <c r="J483" s="147"/>
      <c r="K483" s="342"/>
      <c r="L483" s="147"/>
      <c r="M483" s="147"/>
      <c r="N483" s="342"/>
      <c r="O483" s="340"/>
      <c r="P483" s="340"/>
      <c r="Q483" s="342"/>
      <c r="R483" s="147"/>
      <c r="S483" s="147"/>
      <c r="T483" s="342"/>
      <c r="U483" s="340"/>
      <c r="V483" s="340"/>
      <c r="W483" s="342"/>
      <c r="X483" s="147"/>
      <c r="Y483" s="147"/>
      <c r="Z483" s="342"/>
      <c r="AA483" s="340"/>
      <c r="AB483" s="147"/>
      <c r="AC483" s="342"/>
      <c r="AD483" s="147"/>
      <c r="AE483" s="147"/>
      <c r="AG483" s="296">
        <v>40836</v>
      </c>
      <c r="AH483" s="297"/>
      <c r="AI483" s="297"/>
      <c r="AJ483" s="298"/>
      <c r="AK483" s="297">
        <f>'Debt M &amp; YTM'!F474</f>
        <v>8.31</v>
      </c>
      <c r="AL483" s="297">
        <f>'Debt M &amp; YTM'!G474</f>
        <v>5</v>
      </c>
      <c r="AM483" s="298"/>
      <c r="AN483" s="297">
        <f>'Debt M &amp; YTM'!I474</f>
        <v>14.15</v>
      </c>
      <c r="AO483" s="297">
        <f>'Debt M &amp; YTM'!J474</f>
        <v>5.99</v>
      </c>
      <c r="AP483" s="299"/>
      <c r="AQ483" s="297"/>
      <c r="AR483" s="297">
        <f>'Debt M &amp; YTM'!M474</f>
        <v>9.0500000000000007</v>
      </c>
      <c r="AS483" s="298"/>
      <c r="AT483" s="300"/>
      <c r="AU483" s="297">
        <f>'Debt M &amp; YTM'!N474</f>
        <v>11.821999999999999</v>
      </c>
      <c r="AV483" s="298"/>
    </row>
    <row r="484" spans="1:48">
      <c r="A484" s="11"/>
      <c r="B484" s="4"/>
      <c r="C484" s="5"/>
      <c r="D484" s="5"/>
      <c r="E484" s="106"/>
      <c r="F484" s="297"/>
      <c r="G484" s="5"/>
      <c r="H484" s="108"/>
      <c r="I484" s="340"/>
      <c r="J484" s="147"/>
      <c r="K484" s="342"/>
      <c r="L484" s="147"/>
      <c r="M484" s="147"/>
      <c r="N484" s="342"/>
      <c r="O484" s="340"/>
      <c r="P484" s="340"/>
      <c r="Q484" s="342"/>
      <c r="R484" s="147"/>
      <c r="S484" s="147"/>
      <c r="T484" s="342"/>
      <c r="U484" s="147"/>
      <c r="V484" s="147"/>
      <c r="W484" s="342"/>
      <c r="X484" s="147"/>
      <c r="Y484" s="147"/>
      <c r="Z484" s="342"/>
      <c r="AA484" s="340"/>
      <c r="AB484" s="147"/>
      <c r="AC484" s="342"/>
      <c r="AD484" s="147"/>
      <c r="AE484" s="147"/>
      <c r="AG484" s="296">
        <v>40837</v>
      </c>
      <c r="AH484" s="297"/>
      <c r="AI484" s="297"/>
      <c r="AJ484" s="298"/>
      <c r="AK484" s="297">
        <f>'Debt M &amp; YTM'!F475</f>
        <v>8.31</v>
      </c>
      <c r="AL484" s="297">
        <f>'Debt M &amp; YTM'!G475</f>
        <v>5.0599999999999996</v>
      </c>
      <c r="AM484" s="298"/>
      <c r="AN484" s="297">
        <f>'Debt M &amp; YTM'!I475</f>
        <v>14.14</v>
      </c>
      <c r="AO484" s="297">
        <f>'Debt M &amp; YTM'!J475</f>
        <v>6.03</v>
      </c>
      <c r="AP484" s="299"/>
      <c r="AQ484" s="297"/>
      <c r="AR484" s="297">
        <f>'Debt M &amp; YTM'!M475</f>
        <v>8.9830000000000005</v>
      </c>
      <c r="AS484" s="298"/>
      <c r="AT484" s="300"/>
      <c r="AU484" s="297">
        <f>'Debt M &amp; YTM'!N475</f>
        <v>11.75</v>
      </c>
      <c r="AV484" s="298"/>
    </row>
    <row r="485" spans="1:48">
      <c r="A485" s="11"/>
      <c r="B485" s="4"/>
      <c r="C485" s="5"/>
      <c r="D485" s="5"/>
      <c r="E485" s="106"/>
      <c r="F485" s="297"/>
      <c r="G485" s="5"/>
      <c r="H485" s="108"/>
      <c r="I485" s="340"/>
      <c r="J485" s="147"/>
      <c r="K485" s="342"/>
      <c r="L485" s="147"/>
      <c r="M485" s="147"/>
      <c r="N485" s="342"/>
      <c r="O485" s="340"/>
      <c r="P485" s="340"/>
      <c r="Q485" s="342"/>
      <c r="R485" s="147"/>
      <c r="S485" s="147"/>
      <c r="T485" s="342"/>
      <c r="U485" s="147"/>
      <c r="V485" s="147"/>
      <c r="W485" s="342"/>
      <c r="X485" s="147"/>
      <c r="Y485" s="147"/>
      <c r="Z485" s="342"/>
      <c r="AA485" s="340"/>
      <c r="AB485" s="147"/>
      <c r="AC485" s="342"/>
      <c r="AD485" s="147"/>
      <c r="AE485" s="147"/>
      <c r="AG485" s="296">
        <v>40840</v>
      </c>
      <c r="AH485" s="297"/>
      <c r="AI485" s="297"/>
      <c r="AJ485" s="298"/>
      <c r="AK485" s="297">
        <f>'Debt M &amp; YTM'!F476</f>
        <v>8.3000000000000007</v>
      </c>
      <c r="AL485" s="297">
        <f>'Debt M &amp; YTM'!G476</f>
        <v>5.03</v>
      </c>
      <c r="AM485" s="298"/>
      <c r="AN485" s="297">
        <f>'Debt M &amp; YTM'!I476</f>
        <v>14.14</v>
      </c>
      <c r="AO485" s="297">
        <f>'Debt M &amp; YTM'!J476</f>
        <v>6.01</v>
      </c>
      <c r="AP485" s="299"/>
      <c r="AQ485" s="297"/>
      <c r="AR485" s="297">
        <f>'Debt M &amp; YTM'!M476</f>
        <v>8.9540000000000006</v>
      </c>
      <c r="AS485" s="298"/>
      <c r="AT485" s="300"/>
      <c r="AU485" s="297">
        <f>'Debt M &amp; YTM'!N476</f>
        <v>11.605</v>
      </c>
      <c r="AV485" s="298"/>
    </row>
    <row r="486" spans="1:48">
      <c r="A486" s="11"/>
      <c r="B486" s="4"/>
      <c r="C486" s="5"/>
      <c r="D486" s="5"/>
      <c r="E486" s="106"/>
      <c r="F486" s="297"/>
      <c r="G486" s="5"/>
      <c r="H486" s="108"/>
      <c r="I486" s="340"/>
      <c r="J486" s="147"/>
      <c r="K486" s="342"/>
      <c r="L486" s="147"/>
      <c r="M486" s="147"/>
      <c r="N486" s="342"/>
      <c r="O486" s="340"/>
      <c r="P486" s="340"/>
      <c r="Q486" s="342"/>
      <c r="R486" s="147"/>
      <c r="S486" s="147"/>
      <c r="T486" s="342"/>
      <c r="U486" s="147"/>
      <c r="V486" s="147"/>
      <c r="W486" s="342"/>
      <c r="X486" s="147"/>
      <c r="Y486" s="147"/>
      <c r="Z486" s="342"/>
      <c r="AA486" s="340"/>
      <c r="AB486" s="147"/>
      <c r="AC486" s="342"/>
      <c r="AD486" s="147"/>
      <c r="AE486" s="147"/>
      <c r="AG486" s="296">
        <v>40841</v>
      </c>
      <c r="AH486" s="297"/>
      <c r="AI486" s="297"/>
      <c r="AJ486" s="298"/>
      <c r="AK486" s="297">
        <f>'Debt M &amp; YTM'!F477</f>
        <v>8.3000000000000007</v>
      </c>
      <c r="AL486" s="297">
        <f>'Debt M &amp; YTM'!G477</f>
        <v>4.96</v>
      </c>
      <c r="AM486" s="298"/>
      <c r="AN486" s="297">
        <f>'Debt M &amp; YTM'!I477</f>
        <v>14.13</v>
      </c>
      <c r="AO486" s="297">
        <f>'Debt M &amp; YTM'!J477</f>
        <v>5.95</v>
      </c>
      <c r="AP486" s="299"/>
      <c r="AQ486" s="297"/>
      <c r="AR486" s="297">
        <f>'Debt M &amp; YTM'!M477</f>
        <v>8.8460000000000001</v>
      </c>
      <c r="AS486" s="298"/>
      <c r="AT486" s="300"/>
      <c r="AU486" s="297">
        <f>'Debt M &amp; YTM'!N477</f>
        <v>11.509</v>
      </c>
      <c r="AV486" s="298"/>
    </row>
    <row r="487" spans="1:48">
      <c r="A487" s="11"/>
      <c r="B487" s="4"/>
      <c r="C487" s="5"/>
      <c r="D487" s="5"/>
      <c r="E487" s="106"/>
      <c r="F487" s="297"/>
      <c r="G487" s="5"/>
      <c r="H487" s="108"/>
      <c r="I487" s="340"/>
      <c r="J487" s="147"/>
      <c r="K487" s="342"/>
      <c r="L487" s="147"/>
      <c r="M487" s="147"/>
      <c r="N487" s="342"/>
      <c r="O487" s="340"/>
      <c r="P487" s="340"/>
      <c r="Q487" s="342"/>
      <c r="R487" s="147"/>
      <c r="S487" s="147"/>
      <c r="T487" s="342"/>
      <c r="U487" s="147"/>
      <c r="V487" s="147"/>
      <c r="W487" s="342"/>
      <c r="X487" s="147"/>
      <c r="Y487" s="147"/>
      <c r="Z487" s="342"/>
      <c r="AA487" s="340"/>
      <c r="AB487" s="147"/>
      <c r="AC487" s="342"/>
      <c r="AD487" s="147"/>
      <c r="AE487" s="147"/>
      <c r="AG487" s="296">
        <v>40842</v>
      </c>
      <c r="AH487" s="297"/>
      <c r="AI487" s="297"/>
      <c r="AJ487" s="298"/>
      <c r="AK487" s="297">
        <f>'Debt M &amp; YTM'!F478</f>
        <v>8.3000000000000007</v>
      </c>
      <c r="AL487" s="297">
        <f>'Debt M &amp; YTM'!G478</f>
        <v>4.9000000000000004</v>
      </c>
      <c r="AM487" s="298"/>
      <c r="AN487" s="297">
        <f>'Debt M &amp; YTM'!I478</f>
        <v>14.13</v>
      </c>
      <c r="AO487" s="297">
        <f>'Debt M &amp; YTM'!J478</f>
        <v>5.91</v>
      </c>
      <c r="AP487" s="299"/>
      <c r="AQ487" s="297"/>
      <c r="AR487" s="297">
        <f>'Debt M &amp; YTM'!M478</f>
        <v>8.7759999999999998</v>
      </c>
      <c r="AS487" s="298"/>
      <c r="AT487" s="300"/>
      <c r="AU487" s="297">
        <f>'Debt M &amp; YTM'!N478</f>
        <v>11.37</v>
      </c>
      <c r="AV487" s="298"/>
    </row>
    <row r="488" spans="1:48">
      <c r="A488" s="11"/>
      <c r="B488" s="4"/>
      <c r="C488" s="5"/>
      <c r="D488" s="5"/>
      <c r="E488" s="106"/>
      <c r="F488" s="297"/>
      <c r="G488" s="5"/>
      <c r="H488" s="108"/>
      <c r="I488" s="340"/>
      <c r="J488" s="147"/>
      <c r="K488" s="342"/>
      <c r="L488" s="147"/>
      <c r="M488" s="147"/>
      <c r="N488" s="342"/>
      <c r="O488" s="340"/>
      <c r="P488" s="340"/>
      <c r="Q488" s="342"/>
      <c r="R488" s="147"/>
      <c r="S488" s="147"/>
      <c r="T488" s="342"/>
      <c r="U488" s="147"/>
      <c r="V488" s="147"/>
      <c r="W488" s="342"/>
      <c r="X488" s="147"/>
      <c r="Y488" s="147"/>
      <c r="Z488" s="342"/>
      <c r="AA488" s="340"/>
      <c r="AB488" s="147"/>
      <c r="AC488" s="342"/>
      <c r="AD488" s="147"/>
      <c r="AE488" s="147"/>
      <c r="AG488" s="296">
        <v>40843</v>
      </c>
      <c r="AH488" s="297"/>
      <c r="AI488" s="297"/>
      <c r="AJ488" s="298"/>
      <c r="AK488" s="297">
        <f>'Debt M &amp; YTM'!F479</f>
        <v>8.2899999999999991</v>
      </c>
      <c r="AL488" s="297">
        <f>'Debt M &amp; YTM'!G479</f>
        <v>4.96</v>
      </c>
      <c r="AM488" s="298"/>
      <c r="AN488" s="297">
        <f>'Debt M &amp; YTM'!I479</f>
        <v>14.13</v>
      </c>
      <c r="AO488" s="297">
        <f>'Debt M &amp; YTM'!J479</f>
        <v>5.95</v>
      </c>
      <c r="AP488" s="299"/>
      <c r="AQ488" s="297"/>
      <c r="AR488" s="297">
        <f>'Debt M &amp; YTM'!M479</f>
        <v>8.7759999999999998</v>
      </c>
      <c r="AS488" s="298"/>
      <c r="AT488" s="300"/>
      <c r="AU488" s="297">
        <f>'Debt M &amp; YTM'!N479</f>
        <v>11.37</v>
      </c>
      <c r="AV488" s="298"/>
    </row>
    <row r="489" spans="1:48">
      <c r="A489" s="11"/>
      <c r="B489" s="4"/>
      <c r="C489" s="5"/>
      <c r="D489" s="5"/>
      <c r="E489" s="106"/>
      <c r="F489" s="297"/>
      <c r="G489" s="5"/>
      <c r="H489" s="108"/>
      <c r="I489" s="340"/>
      <c r="J489" s="147"/>
      <c r="K489" s="342"/>
      <c r="L489" s="147"/>
      <c r="M489" s="147"/>
      <c r="N489" s="342"/>
      <c r="O489" s="340"/>
      <c r="P489" s="340"/>
      <c r="Q489" s="342"/>
      <c r="R489" s="147"/>
      <c r="S489" s="147"/>
      <c r="T489" s="342"/>
      <c r="U489" s="147"/>
      <c r="V489" s="147"/>
      <c r="W489" s="342"/>
      <c r="X489" s="147"/>
      <c r="Y489" s="147"/>
      <c r="Z489" s="342"/>
      <c r="AA489" s="340"/>
      <c r="AB489" s="147"/>
      <c r="AC489" s="342"/>
      <c r="AD489" s="147"/>
      <c r="AE489" s="147"/>
      <c r="AG489" s="296">
        <v>40844</v>
      </c>
      <c r="AH489" s="297"/>
      <c r="AI489" s="297"/>
      <c r="AJ489" s="298"/>
      <c r="AK489" s="297">
        <f>'Debt M &amp; YTM'!F480</f>
        <v>8.2899999999999991</v>
      </c>
      <c r="AL489" s="297">
        <f>'Debt M &amp; YTM'!G480</f>
        <v>4.91</v>
      </c>
      <c r="AM489" s="298"/>
      <c r="AN489" s="297">
        <f>'Debt M &amp; YTM'!I480</f>
        <v>14.12</v>
      </c>
      <c r="AO489" s="297">
        <f>'Debt M &amp; YTM'!J480</f>
        <v>5.91</v>
      </c>
      <c r="AP489" s="299"/>
      <c r="AQ489" s="297"/>
      <c r="AR489" s="297">
        <f>'Debt M &amp; YTM'!M480</f>
        <v>8.3219999999999992</v>
      </c>
      <c r="AS489" s="298"/>
      <c r="AT489" s="300"/>
      <c r="AU489" s="297">
        <f>'Debt M &amp; YTM'!N480</f>
        <v>10.653</v>
      </c>
      <c r="AV489" s="298"/>
    </row>
    <row r="490" spans="1:48">
      <c r="A490" s="11"/>
      <c r="B490" s="4"/>
      <c r="C490" s="5"/>
      <c r="D490" s="5"/>
      <c r="E490" s="106"/>
      <c r="F490" s="297"/>
      <c r="G490" s="5"/>
      <c r="H490" s="108"/>
      <c r="I490" s="340"/>
      <c r="J490" s="147"/>
      <c r="K490" s="342"/>
      <c r="L490" s="147"/>
      <c r="M490" s="147"/>
      <c r="N490" s="342"/>
      <c r="O490" s="340"/>
      <c r="P490" s="340"/>
      <c r="Q490" s="342"/>
      <c r="R490" s="147"/>
      <c r="S490" s="147"/>
      <c r="T490" s="342"/>
      <c r="U490" s="147"/>
      <c r="V490" s="147"/>
      <c r="W490" s="342"/>
      <c r="X490" s="147"/>
      <c r="Y490" s="147"/>
      <c r="Z490" s="342"/>
      <c r="AA490" s="340"/>
      <c r="AB490" s="147"/>
      <c r="AC490" s="342"/>
      <c r="AD490" s="147"/>
      <c r="AE490" s="147"/>
      <c r="AG490" s="296">
        <v>40847</v>
      </c>
      <c r="AH490" s="297"/>
      <c r="AI490" s="297"/>
      <c r="AJ490" s="298"/>
      <c r="AK490" s="297">
        <f>'Debt M &amp; YTM'!F481</f>
        <v>8.2799999999999994</v>
      </c>
      <c r="AL490" s="297">
        <f>'Debt M &amp; YTM'!G481</f>
        <v>4.76</v>
      </c>
      <c r="AM490" s="298"/>
      <c r="AN490" s="297">
        <f>'Debt M &amp; YTM'!I481</f>
        <v>14.12</v>
      </c>
      <c r="AO490" s="297">
        <f>'Debt M &amp; YTM'!J481</f>
        <v>5.79</v>
      </c>
      <c r="AP490" s="299"/>
      <c r="AQ490" s="297"/>
      <c r="AR490" s="297">
        <f>'Debt M &amp; YTM'!M481</f>
        <v>8.4920000000000009</v>
      </c>
      <c r="AS490" s="298"/>
      <c r="AT490" s="300"/>
      <c r="AU490" s="297">
        <f>'Debt M &amp; YTM'!N481</f>
        <v>10.705</v>
      </c>
      <c r="AV490" s="298"/>
    </row>
    <row r="491" spans="1:48">
      <c r="A491" s="11"/>
      <c r="B491" s="4"/>
      <c r="C491" s="5"/>
      <c r="D491" s="5"/>
      <c r="E491" s="106"/>
      <c r="F491" s="297"/>
      <c r="G491" s="5"/>
      <c r="H491" s="108"/>
      <c r="I491" s="340"/>
      <c r="J491" s="147"/>
      <c r="K491" s="342"/>
      <c r="L491" s="147"/>
      <c r="M491" s="147"/>
      <c r="N491" s="342"/>
      <c r="O491" s="340"/>
      <c r="P491" s="340"/>
      <c r="Q491" s="342"/>
      <c r="R491" s="147"/>
      <c r="S491" s="147"/>
      <c r="T491" s="342"/>
      <c r="U491" s="147"/>
      <c r="V491" s="147"/>
      <c r="W491" s="342"/>
      <c r="X491" s="147"/>
      <c r="Y491" s="147"/>
      <c r="Z491" s="342"/>
      <c r="AA491" s="340"/>
      <c r="AB491" s="147"/>
      <c r="AC491" s="342"/>
      <c r="AD491" s="147"/>
      <c r="AE491" s="147"/>
      <c r="AG491" s="296">
        <v>40848</v>
      </c>
      <c r="AH491" s="297"/>
      <c r="AI491" s="297"/>
      <c r="AJ491" s="298"/>
      <c r="AK491" s="297">
        <f>'Debt M &amp; YTM'!F482</f>
        <v>8.44</v>
      </c>
      <c r="AL491" s="297">
        <f>'Debt M &amp; YTM'!G482</f>
        <v>4.6900000000000004</v>
      </c>
      <c r="AM491" s="298"/>
      <c r="AN491" s="297">
        <f>'Debt M &amp; YTM'!I482</f>
        <v>14.76</v>
      </c>
      <c r="AO491" s="297">
        <f>'Debt M &amp; YTM'!J482</f>
        <v>5.68</v>
      </c>
      <c r="AP491" s="299"/>
      <c r="AQ491" s="297"/>
      <c r="AR491" s="297">
        <f>'Debt M &amp; YTM'!M482</f>
        <v>8.8620000000000001</v>
      </c>
      <c r="AS491" s="298"/>
      <c r="AT491" s="300"/>
      <c r="AU491" s="297">
        <f>'Debt M &amp; YTM'!N482</f>
        <v>11.324</v>
      </c>
      <c r="AV491" s="298"/>
    </row>
    <row r="492" spans="1:48">
      <c r="A492" s="11"/>
      <c r="B492" s="4"/>
      <c r="C492" s="5"/>
      <c r="D492" s="5"/>
      <c r="E492" s="106"/>
      <c r="F492" s="297"/>
      <c r="G492" s="5"/>
      <c r="H492" s="108"/>
      <c r="I492" s="340"/>
      <c r="J492" s="147"/>
      <c r="K492" s="342"/>
      <c r="L492" s="147"/>
      <c r="M492" s="147"/>
      <c r="N492" s="342"/>
      <c r="O492" s="340"/>
      <c r="P492" s="340"/>
      <c r="Q492" s="342"/>
      <c r="R492" s="147"/>
      <c r="S492" s="147"/>
      <c r="T492" s="342"/>
      <c r="U492" s="147"/>
      <c r="V492" s="147"/>
      <c r="W492" s="342"/>
      <c r="X492" s="147"/>
      <c r="Y492" s="147"/>
      <c r="Z492" s="342"/>
      <c r="AA492" s="340"/>
      <c r="AB492" s="147"/>
      <c r="AC492" s="342"/>
      <c r="AD492" s="147"/>
      <c r="AE492" s="147"/>
      <c r="AG492" s="296">
        <v>40849</v>
      </c>
      <c r="AH492" s="297"/>
      <c r="AI492" s="297"/>
      <c r="AJ492" s="298"/>
      <c r="AK492" s="297">
        <f>'Debt M &amp; YTM'!F483</f>
        <v>8.44</v>
      </c>
      <c r="AL492" s="297">
        <f>'Debt M &amp; YTM'!G483</f>
        <v>4.75</v>
      </c>
      <c r="AM492" s="298"/>
      <c r="AN492" s="297">
        <f>'Debt M &amp; YTM'!I483</f>
        <v>14.76</v>
      </c>
      <c r="AO492" s="297">
        <f>'Debt M &amp; YTM'!J483</f>
        <v>5.75</v>
      </c>
      <c r="AP492" s="299"/>
      <c r="AQ492" s="297"/>
      <c r="AR492" s="297">
        <f>'Debt M &amp; YTM'!M483</f>
        <v>8.9</v>
      </c>
      <c r="AS492" s="298"/>
      <c r="AT492" s="300"/>
      <c r="AU492" s="297">
        <f>'Debt M &amp; YTM'!N483</f>
        <v>11.279</v>
      </c>
      <c r="AV492" s="298"/>
    </row>
    <row r="493" spans="1:48">
      <c r="A493" s="11"/>
      <c r="B493" s="4"/>
      <c r="C493" s="5"/>
      <c r="D493" s="5"/>
      <c r="E493" s="106"/>
      <c r="F493" s="297"/>
      <c r="G493" s="5"/>
      <c r="H493" s="108"/>
      <c r="I493" s="340"/>
      <c r="J493" s="147"/>
      <c r="K493" s="342"/>
      <c r="L493" s="147"/>
      <c r="M493" s="147"/>
      <c r="N493" s="342"/>
      <c r="O493" s="340"/>
      <c r="P493" s="340"/>
      <c r="Q493" s="342"/>
      <c r="R493" s="147"/>
      <c r="S493" s="147"/>
      <c r="T493" s="342"/>
      <c r="U493" s="147"/>
      <c r="V493" s="147"/>
      <c r="W493" s="342"/>
      <c r="X493" s="147"/>
      <c r="Y493" s="147"/>
      <c r="Z493" s="342"/>
      <c r="AA493" s="340"/>
      <c r="AB493" s="147"/>
      <c r="AC493" s="342"/>
      <c r="AD493" s="147"/>
      <c r="AE493" s="147"/>
      <c r="AG493" s="296">
        <v>40850</v>
      </c>
      <c r="AH493" s="297"/>
      <c r="AI493" s="297"/>
      <c r="AJ493" s="298"/>
      <c r="AK493" s="297">
        <f>'Debt M &amp; YTM'!F484</f>
        <v>8.43</v>
      </c>
      <c r="AL493" s="297">
        <f>'Debt M &amp; YTM'!G484</f>
        <v>4.82</v>
      </c>
      <c r="AM493" s="298"/>
      <c r="AN493" s="297">
        <f>'Debt M &amp; YTM'!I484</f>
        <v>14.76</v>
      </c>
      <c r="AO493" s="297">
        <f>'Debt M &amp; YTM'!J484</f>
        <v>5.82</v>
      </c>
      <c r="AP493" s="299"/>
      <c r="AQ493" s="297"/>
      <c r="AR493" s="297">
        <f>'Debt M &amp; YTM'!M484</f>
        <v>8.8539999999999992</v>
      </c>
      <c r="AS493" s="298"/>
      <c r="AT493" s="300"/>
      <c r="AU493" s="297">
        <f>'Debt M &amp; YTM'!N484</f>
        <v>11.247999999999999</v>
      </c>
      <c r="AV493" s="298"/>
    </row>
    <row r="494" spans="1:48">
      <c r="A494" s="11"/>
      <c r="B494" s="4"/>
      <c r="C494" s="5"/>
      <c r="D494" s="5"/>
      <c r="E494" s="106"/>
      <c r="F494" s="297"/>
      <c r="G494" s="5"/>
      <c r="H494" s="108"/>
      <c r="I494" s="340"/>
      <c r="J494" s="147"/>
      <c r="K494" s="342"/>
      <c r="L494" s="147"/>
      <c r="M494" s="147"/>
      <c r="N494" s="342"/>
      <c r="O494" s="340"/>
      <c r="P494" s="340"/>
      <c r="Q494" s="342"/>
      <c r="R494" s="147"/>
      <c r="S494" s="147"/>
      <c r="T494" s="342"/>
      <c r="U494" s="147"/>
      <c r="V494" s="147"/>
      <c r="W494" s="342"/>
      <c r="X494" s="147"/>
      <c r="Y494" s="147"/>
      <c r="Z494" s="342"/>
      <c r="AA494" s="340"/>
      <c r="AB494" s="147"/>
      <c r="AC494" s="342"/>
      <c r="AD494" s="147"/>
      <c r="AE494" s="147"/>
      <c r="AG494" s="296">
        <v>40851</v>
      </c>
      <c r="AH494" s="297"/>
      <c r="AI494" s="297"/>
      <c r="AJ494" s="298"/>
      <c r="AK494" s="297">
        <f>'Debt M &amp; YTM'!F485</f>
        <v>8.43</v>
      </c>
      <c r="AL494" s="297">
        <f>'Debt M &amp; YTM'!G485</f>
        <v>4.75</v>
      </c>
      <c r="AM494" s="298"/>
      <c r="AN494" s="297">
        <f>'Debt M &amp; YTM'!I485</f>
        <v>14.75</v>
      </c>
      <c r="AO494" s="297">
        <f>'Debt M &amp; YTM'!J485</f>
        <v>5.76</v>
      </c>
      <c r="AP494" s="299"/>
      <c r="AQ494" s="297"/>
      <c r="AR494" s="297">
        <f>'Debt M &amp; YTM'!M485</f>
        <v>8.7750000000000004</v>
      </c>
      <c r="AS494" s="298"/>
      <c r="AT494" s="300"/>
      <c r="AU494" s="297">
        <f>'Debt M &amp; YTM'!N485</f>
        <v>11.119</v>
      </c>
      <c r="AV494" s="298"/>
    </row>
    <row r="495" spans="1:48">
      <c r="A495" s="11"/>
      <c r="B495" s="4"/>
      <c r="C495" s="5"/>
      <c r="D495" s="5"/>
      <c r="E495" s="106"/>
      <c r="F495" s="297"/>
      <c r="G495" s="5"/>
      <c r="H495" s="108"/>
      <c r="I495" s="340"/>
      <c r="J495" s="147"/>
      <c r="K495" s="342"/>
      <c r="L495" s="147"/>
      <c r="M495" s="147"/>
      <c r="N495" s="342"/>
      <c r="O495" s="340"/>
      <c r="P495" s="340"/>
      <c r="Q495" s="342"/>
      <c r="R495" s="147"/>
      <c r="S495" s="147"/>
      <c r="T495" s="342"/>
      <c r="U495" s="147"/>
      <c r="V495" s="147"/>
      <c r="W495" s="342"/>
      <c r="X495" s="147"/>
      <c r="Y495" s="147"/>
      <c r="Z495" s="342"/>
      <c r="AA495" s="340"/>
      <c r="AB495" s="147"/>
      <c r="AC495" s="342"/>
      <c r="AD495" s="147"/>
      <c r="AE495" s="147"/>
      <c r="AG495" s="296">
        <v>40854</v>
      </c>
      <c r="AH495" s="297"/>
      <c r="AI495" s="297"/>
      <c r="AJ495" s="298"/>
      <c r="AK495" s="297">
        <f>'Debt M &amp; YTM'!F486</f>
        <v>8.42</v>
      </c>
      <c r="AL495" s="297">
        <f>'Debt M &amp; YTM'!G486</f>
        <v>4.75</v>
      </c>
      <c r="AM495" s="298"/>
      <c r="AN495" s="297">
        <f>'Debt M &amp; YTM'!I486</f>
        <v>14.74</v>
      </c>
      <c r="AO495" s="297">
        <f>'Debt M &amp; YTM'!J486</f>
        <v>5.78</v>
      </c>
      <c r="AP495" s="299"/>
      <c r="AQ495" s="297"/>
      <c r="AR495" s="297">
        <f>'Debt M &amp; YTM'!M486</f>
        <v>8.8330000000000002</v>
      </c>
      <c r="AS495" s="298"/>
      <c r="AT495" s="300"/>
      <c r="AU495" s="297">
        <f>'Debt M &amp; YTM'!N486</f>
        <v>11.225</v>
      </c>
      <c r="AV495" s="298"/>
    </row>
    <row r="496" spans="1:48">
      <c r="A496" s="11"/>
      <c r="B496" s="4"/>
      <c r="C496" s="5"/>
      <c r="D496" s="5"/>
      <c r="E496" s="106"/>
      <c r="F496" s="297"/>
      <c r="G496" s="5"/>
      <c r="H496" s="108"/>
      <c r="I496" s="340"/>
      <c r="J496" s="147"/>
      <c r="K496" s="342"/>
      <c r="L496" s="147"/>
      <c r="M496" s="147"/>
      <c r="N496" s="342"/>
      <c r="O496" s="340"/>
      <c r="P496" s="340"/>
      <c r="Q496" s="342"/>
      <c r="R496" s="147"/>
      <c r="S496" s="147"/>
      <c r="T496" s="342"/>
      <c r="U496" s="147"/>
      <c r="V496" s="147"/>
      <c r="W496" s="342"/>
      <c r="X496" s="147"/>
      <c r="Y496" s="147"/>
      <c r="Z496" s="342"/>
      <c r="AA496" s="340"/>
      <c r="AB496" s="147"/>
      <c r="AC496" s="342"/>
      <c r="AD496" s="147"/>
      <c r="AE496" s="147"/>
      <c r="AG496" s="296">
        <v>40855</v>
      </c>
      <c r="AH496" s="297"/>
      <c r="AI496" s="297"/>
      <c r="AJ496" s="298"/>
      <c r="AK496" s="297">
        <f>'Debt M &amp; YTM'!F487</f>
        <v>8.42</v>
      </c>
      <c r="AL496" s="297">
        <f>'Debt M &amp; YTM'!G487</f>
        <v>4.74</v>
      </c>
      <c r="AM496" s="298"/>
      <c r="AN496" s="297">
        <f>'Debt M &amp; YTM'!I487</f>
        <v>14.74</v>
      </c>
      <c r="AO496" s="297">
        <f>'Debt M &amp; YTM'!J487</f>
        <v>5.77</v>
      </c>
      <c r="AP496" s="299"/>
      <c r="AQ496" s="297"/>
      <c r="AR496" s="297">
        <f>'Debt M &amp; YTM'!M487</f>
        <v>8.8149999999999995</v>
      </c>
      <c r="AS496" s="298"/>
      <c r="AT496" s="300"/>
      <c r="AU496" s="297">
        <f>'Debt M &amp; YTM'!N487</f>
        <v>11.194000000000001</v>
      </c>
      <c r="AV496" s="298"/>
    </row>
    <row r="497" spans="1:48">
      <c r="A497" s="11"/>
      <c r="B497" s="4"/>
      <c r="C497" s="5"/>
      <c r="D497" s="5"/>
      <c r="E497" s="106"/>
      <c r="F497" s="297"/>
      <c r="G497" s="5"/>
      <c r="H497" s="108"/>
      <c r="I497" s="340"/>
      <c r="J497" s="147"/>
      <c r="K497" s="342"/>
      <c r="L497" s="147"/>
      <c r="M497" s="147"/>
      <c r="N497" s="342"/>
      <c r="O497" s="340"/>
      <c r="P497" s="340"/>
      <c r="Q497" s="342"/>
      <c r="R497" s="147"/>
      <c r="S497" s="147"/>
      <c r="T497" s="342"/>
      <c r="U497" s="147"/>
      <c r="V497" s="147"/>
      <c r="W497" s="342"/>
      <c r="X497" s="147"/>
      <c r="Y497" s="147"/>
      <c r="Z497" s="342"/>
      <c r="AA497" s="340"/>
      <c r="AB497" s="147"/>
      <c r="AC497" s="342"/>
      <c r="AD497" s="147"/>
      <c r="AE497" s="147"/>
      <c r="AG497" s="296">
        <v>40856</v>
      </c>
      <c r="AH497" s="297"/>
      <c r="AI497" s="297"/>
      <c r="AJ497" s="298"/>
      <c r="AK497" s="297">
        <f>'Debt M &amp; YTM'!F488</f>
        <v>8.42</v>
      </c>
      <c r="AL497" s="297">
        <f>'Debt M &amp; YTM'!G488</f>
        <v>4.71</v>
      </c>
      <c r="AM497" s="298"/>
      <c r="AN497" s="297">
        <f>'Debt M &amp; YTM'!I488</f>
        <v>14.74</v>
      </c>
      <c r="AO497" s="297">
        <f>'Debt M &amp; YTM'!J488</f>
        <v>5.76</v>
      </c>
      <c r="AP497" s="299"/>
      <c r="AQ497" s="297"/>
      <c r="AR497" s="297">
        <f>'Debt M &amp; YTM'!M488</f>
        <v>8.9039999999999999</v>
      </c>
      <c r="AS497" s="298"/>
      <c r="AT497" s="300"/>
      <c r="AU497" s="297">
        <f>'Debt M &amp; YTM'!N488</f>
        <v>11.254</v>
      </c>
      <c r="AV497" s="298"/>
    </row>
    <row r="498" spans="1:48">
      <c r="A498" s="11"/>
      <c r="B498" s="4"/>
      <c r="C498" s="5"/>
      <c r="D498" s="5"/>
      <c r="E498" s="106"/>
      <c r="F498" s="297"/>
      <c r="G498" s="5"/>
      <c r="H498" s="108"/>
      <c r="I498" s="340"/>
      <c r="J498" s="147"/>
      <c r="K498" s="342"/>
      <c r="L498" s="147"/>
      <c r="M498" s="147"/>
      <c r="N498" s="342"/>
      <c r="O498" s="340"/>
      <c r="P498" s="340"/>
      <c r="Q498" s="342"/>
      <c r="R498" s="147"/>
      <c r="S498" s="147"/>
      <c r="T498" s="342"/>
      <c r="U498" s="147"/>
      <c r="V498" s="147"/>
      <c r="W498" s="342"/>
      <c r="X498" s="147"/>
      <c r="Y498" s="147"/>
      <c r="Z498" s="342"/>
      <c r="AA498" s="340"/>
      <c r="AB498" s="147"/>
      <c r="AC498" s="342"/>
      <c r="AD498" s="147"/>
      <c r="AE498" s="147"/>
      <c r="AG498" s="296">
        <v>40857</v>
      </c>
      <c r="AH498" s="297"/>
      <c r="AI498" s="297"/>
      <c r="AJ498" s="298"/>
      <c r="AK498" s="297">
        <f>'Debt M &amp; YTM'!F489</f>
        <v>8.41</v>
      </c>
      <c r="AL498" s="297">
        <f>'Debt M &amp; YTM'!G489</f>
        <v>4.78</v>
      </c>
      <c r="AM498" s="298"/>
      <c r="AN498" s="297">
        <f>'Debt M &amp; YTM'!I489</f>
        <v>14.74</v>
      </c>
      <c r="AO498" s="297">
        <f>'Debt M &amp; YTM'!J489</f>
        <v>5.85</v>
      </c>
      <c r="AP498" s="299"/>
      <c r="AQ498" s="297"/>
      <c r="AR498" s="297">
        <f>'Debt M &amp; YTM'!M489</f>
        <v>9.0410000000000004</v>
      </c>
      <c r="AS498" s="298"/>
      <c r="AT498" s="300"/>
      <c r="AU498" s="297">
        <f>'Debt M &amp; YTM'!N489</f>
        <v>11.454000000000001</v>
      </c>
      <c r="AV498" s="298"/>
    </row>
    <row r="499" spans="1:48">
      <c r="A499" s="11"/>
      <c r="B499" s="4"/>
      <c r="C499" s="5"/>
      <c r="D499" s="5"/>
      <c r="E499" s="106"/>
      <c r="F499" s="297"/>
      <c r="G499" s="5"/>
      <c r="H499" s="108"/>
      <c r="I499" s="340"/>
      <c r="J499" s="147"/>
      <c r="K499" s="342"/>
      <c r="L499" s="147"/>
      <c r="M499" s="147"/>
      <c r="N499" s="342"/>
      <c r="O499" s="340"/>
      <c r="P499" s="340"/>
      <c r="Q499" s="342"/>
      <c r="R499" s="147"/>
      <c r="S499" s="147"/>
      <c r="T499" s="342"/>
      <c r="U499" s="147"/>
      <c r="V499" s="147"/>
      <c r="W499" s="342"/>
      <c r="X499" s="147"/>
      <c r="Y499" s="147"/>
      <c r="Z499" s="342"/>
      <c r="AA499" s="340"/>
      <c r="AB499" s="147"/>
      <c r="AC499" s="342"/>
      <c r="AD499" s="147"/>
      <c r="AE499" s="147"/>
      <c r="AG499" s="296">
        <v>40858</v>
      </c>
      <c r="AH499" s="297"/>
      <c r="AI499" s="297"/>
      <c r="AJ499" s="298"/>
      <c r="AK499" s="297">
        <f>'Debt M &amp; YTM'!F490</f>
        <v>8.41</v>
      </c>
      <c r="AL499" s="297">
        <f>'Debt M &amp; YTM'!G490</f>
        <v>4.88</v>
      </c>
      <c r="AM499" s="298"/>
      <c r="AN499" s="297">
        <f>'Debt M &amp; YTM'!I490</f>
        <v>14.73</v>
      </c>
      <c r="AO499" s="297">
        <f>'Debt M &amp; YTM'!J490</f>
        <v>5.92</v>
      </c>
      <c r="AP499" s="299"/>
      <c r="AQ499" s="297"/>
      <c r="AR499" s="297">
        <f>'Debt M &amp; YTM'!M490</f>
        <v>9.0129999999999999</v>
      </c>
      <c r="AS499" s="298"/>
      <c r="AT499" s="300"/>
      <c r="AU499" s="297">
        <f>'Debt M &amp; YTM'!N490</f>
        <v>11.371</v>
      </c>
      <c r="AV499" s="298"/>
    </row>
    <row r="500" spans="1:48">
      <c r="A500" s="11"/>
      <c r="B500" s="4"/>
      <c r="C500" s="5"/>
      <c r="D500" s="5"/>
      <c r="E500" s="106"/>
      <c r="F500" s="297"/>
      <c r="G500" s="5"/>
      <c r="H500" s="108"/>
      <c r="I500" s="340"/>
      <c r="J500" s="147"/>
      <c r="K500" s="342"/>
      <c r="L500" s="147"/>
      <c r="M500" s="147"/>
      <c r="N500" s="342"/>
      <c r="O500" s="340"/>
      <c r="P500" s="340"/>
      <c r="Q500" s="342"/>
      <c r="R500" s="147"/>
      <c r="S500" s="147"/>
      <c r="T500" s="342"/>
      <c r="U500" s="147"/>
      <c r="V500" s="147"/>
      <c r="W500" s="342"/>
      <c r="X500" s="147"/>
      <c r="Y500" s="147"/>
      <c r="Z500" s="342"/>
      <c r="AA500" s="340"/>
      <c r="AB500" s="147"/>
      <c r="AC500" s="342"/>
      <c r="AD500" s="147"/>
      <c r="AE500" s="147"/>
      <c r="AG500" s="296">
        <v>40861</v>
      </c>
      <c r="AH500" s="297"/>
      <c r="AI500" s="297"/>
      <c r="AJ500" s="298"/>
      <c r="AK500" s="297">
        <f>'Debt M &amp; YTM'!F491</f>
        <v>8.4</v>
      </c>
      <c r="AL500" s="297">
        <f>'Debt M &amp; YTM'!G491</f>
        <v>4.8099999999999996</v>
      </c>
      <c r="AM500" s="298"/>
      <c r="AN500" s="297">
        <f>'Debt M &amp; YTM'!I491</f>
        <v>14.72</v>
      </c>
      <c r="AO500" s="297">
        <f>'Debt M &amp; YTM'!J491</f>
        <v>5.85</v>
      </c>
      <c r="AP500" s="299"/>
      <c r="AQ500" s="297"/>
      <c r="AR500" s="297">
        <f>'Debt M &amp; YTM'!M491</f>
        <v>8.9260000000000002</v>
      </c>
      <c r="AS500" s="298"/>
      <c r="AT500" s="300"/>
      <c r="AU500" s="297">
        <f>'Debt M &amp; YTM'!N491</f>
        <v>11.201000000000001</v>
      </c>
      <c r="AV500" s="298"/>
    </row>
    <row r="501" spans="1:48">
      <c r="A501" s="11"/>
      <c r="B501" s="4"/>
      <c r="C501" s="5"/>
      <c r="D501" s="5"/>
      <c r="E501" s="106"/>
      <c r="F501" s="297"/>
      <c r="G501" s="5"/>
      <c r="H501" s="108"/>
      <c r="I501" s="340"/>
      <c r="J501" s="147"/>
      <c r="K501" s="342"/>
      <c r="L501" s="147"/>
      <c r="M501" s="147"/>
      <c r="N501" s="342"/>
      <c r="O501" s="340"/>
      <c r="P501" s="340"/>
      <c r="Q501" s="342"/>
      <c r="R501" s="147"/>
      <c r="S501" s="147"/>
      <c r="T501" s="342"/>
      <c r="U501" s="147"/>
      <c r="V501" s="147"/>
      <c r="W501" s="342"/>
      <c r="X501" s="147"/>
      <c r="Y501" s="147"/>
      <c r="Z501" s="342"/>
      <c r="AA501" s="340"/>
      <c r="AB501" s="147"/>
      <c r="AC501" s="342"/>
      <c r="AD501" s="147"/>
      <c r="AE501" s="147"/>
      <c r="AG501" s="296">
        <v>40862</v>
      </c>
      <c r="AH501" s="297"/>
      <c r="AI501" s="297"/>
      <c r="AJ501" s="298"/>
      <c r="AK501" s="297">
        <f>'Debt M &amp; YTM'!F492</f>
        <v>8.4</v>
      </c>
      <c r="AL501" s="297">
        <f>'Debt M &amp; YTM'!G492</f>
        <v>4.83</v>
      </c>
      <c r="AM501" s="298"/>
      <c r="AN501" s="297">
        <f>'Debt M &amp; YTM'!I492</f>
        <v>14.72</v>
      </c>
      <c r="AO501" s="297">
        <f>'Debt M &amp; YTM'!J492</f>
        <v>5.9</v>
      </c>
      <c r="AP501" s="299"/>
      <c r="AQ501" s="297"/>
      <c r="AR501" s="297">
        <f>'Debt M &amp; YTM'!M492</f>
        <v>9.0359999999999996</v>
      </c>
      <c r="AS501" s="298"/>
      <c r="AT501" s="300"/>
      <c r="AU501" s="297">
        <f>'Debt M &amp; YTM'!N492</f>
        <v>11.420999999999999</v>
      </c>
      <c r="AV501" s="298"/>
    </row>
    <row r="502" spans="1:48">
      <c r="A502" s="11"/>
      <c r="B502" s="4"/>
      <c r="C502" s="5"/>
      <c r="D502" s="5"/>
      <c r="E502" s="106"/>
      <c r="F502" s="297"/>
      <c r="G502" s="5"/>
      <c r="H502" s="108"/>
      <c r="I502" s="340"/>
      <c r="J502" s="147"/>
      <c r="K502" s="342"/>
      <c r="L502" s="147"/>
      <c r="M502" s="147"/>
      <c r="N502" s="342"/>
      <c r="O502" s="340"/>
      <c r="P502" s="340"/>
      <c r="Q502" s="342"/>
      <c r="R502" s="147"/>
      <c r="S502" s="147"/>
      <c r="T502" s="342"/>
      <c r="U502" s="147"/>
      <c r="V502" s="147"/>
      <c r="W502" s="342"/>
      <c r="X502" s="147"/>
      <c r="Y502" s="147"/>
      <c r="Z502" s="342"/>
      <c r="AA502" s="340"/>
      <c r="AB502" s="147"/>
      <c r="AC502" s="342"/>
      <c r="AD502" s="147"/>
      <c r="AE502" s="147"/>
      <c r="AG502" s="296">
        <v>40863</v>
      </c>
      <c r="AH502" s="297"/>
      <c r="AI502" s="297"/>
      <c r="AJ502" s="298"/>
      <c r="AK502" s="297">
        <f>'Debt M &amp; YTM'!F493</f>
        <v>8.4</v>
      </c>
      <c r="AL502" s="297">
        <f>'Debt M &amp; YTM'!G493</f>
        <v>4.93</v>
      </c>
      <c r="AM502" s="298"/>
      <c r="AN502" s="297">
        <f>'Debt M &amp; YTM'!I493</f>
        <v>14.72</v>
      </c>
      <c r="AO502" s="297">
        <f>'Debt M &amp; YTM'!J493</f>
        <v>6.01</v>
      </c>
      <c r="AP502" s="299"/>
      <c r="AQ502" s="297"/>
      <c r="AR502" s="297">
        <f>'Debt M &amp; YTM'!M493</f>
        <v>9.093</v>
      </c>
      <c r="AS502" s="298"/>
      <c r="AT502" s="300"/>
      <c r="AU502" s="297">
        <f>'Debt M &amp; YTM'!N493</f>
        <v>11.473000000000001</v>
      </c>
      <c r="AV502" s="298"/>
    </row>
    <row r="503" spans="1:48">
      <c r="A503" s="11"/>
      <c r="B503" s="4"/>
      <c r="C503" s="5"/>
      <c r="D503" s="5"/>
      <c r="E503" s="106"/>
      <c r="F503" s="297"/>
      <c r="G503" s="5"/>
      <c r="H503" s="108"/>
      <c r="I503" s="340"/>
      <c r="J503" s="147"/>
      <c r="K503" s="342"/>
      <c r="L503" s="147"/>
      <c r="M503" s="147"/>
      <c r="N503" s="342"/>
      <c r="O503" s="340"/>
      <c r="P503" s="340"/>
      <c r="Q503" s="342"/>
      <c r="R503" s="147"/>
      <c r="S503" s="147"/>
      <c r="T503" s="342"/>
      <c r="U503" s="147"/>
      <c r="V503" s="147"/>
      <c r="W503" s="342"/>
      <c r="X503" s="147"/>
      <c r="Y503" s="147"/>
      <c r="Z503" s="342"/>
      <c r="AA503" s="340"/>
      <c r="AB503" s="147"/>
      <c r="AC503" s="342"/>
      <c r="AD503" s="147"/>
      <c r="AE503" s="147"/>
      <c r="AG503" s="296">
        <v>40864</v>
      </c>
      <c r="AH503" s="297"/>
      <c r="AI503" s="297"/>
      <c r="AJ503" s="298"/>
      <c r="AK503" s="297">
        <f>'Debt M &amp; YTM'!F494</f>
        <v>8.4</v>
      </c>
      <c r="AL503" s="297">
        <f>'Debt M &amp; YTM'!G494</f>
        <v>5.05</v>
      </c>
      <c r="AM503" s="298"/>
      <c r="AN503" s="297">
        <f>'Debt M &amp; YTM'!I494</f>
        <v>14.72</v>
      </c>
      <c r="AO503" s="297">
        <f>'Debt M &amp; YTM'!J494</f>
        <v>6.13</v>
      </c>
      <c r="AP503" s="299"/>
      <c r="AQ503" s="297"/>
      <c r="AR503" s="297">
        <f>'Debt M &amp; YTM'!M494</f>
        <v>9.1890000000000001</v>
      </c>
      <c r="AS503" s="298"/>
      <c r="AT503" s="300"/>
      <c r="AU503" s="297">
        <f>'Debt M &amp; YTM'!N494</f>
        <v>11.51</v>
      </c>
      <c r="AV503" s="298"/>
    </row>
    <row r="504" spans="1:48">
      <c r="A504" s="11"/>
      <c r="B504" s="4"/>
      <c r="C504" s="5"/>
      <c r="D504" s="5"/>
      <c r="E504" s="106"/>
      <c r="F504" s="297"/>
      <c r="G504" s="5"/>
      <c r="H504" s="108"/>
      <c r="I504" s="340"/>
      <c r="J504" s="147"/>
      <c r="K504" s="342"/>
      <c r="L504" s="147"/>
      <c r="M504" s="147"/>
      <c r="N504" s="342"/>
      <c r="O504" s="340"/>
      <c r="P504" s="340"/>
      <c r="Q504" s="342"/>
      <c r="R504" s="147"/>
      <c r="S504" s="147"/>
      <c r="T504" s="342"/>
      <c r="U504" s="147"/>
      <c r="V504" s="147"/>
      <c r="W504" s="342"/>
      <c r="X504" s="147"/>
      <c r="Y504" s="147"/>
      <c r="Z504" s="342"/>
      <c r="AA504" s="340"/>
      <c r="AB504" s="147"/>
      <c r="AC504" s="342"/>
      <c r="AD504" s="147"/>
      <c r="AE504" s="147"/>
      <c r="AG504" s="296">
        <v>40865</v>
      </c>
      <c r="AH504" s="297"/>
      <c r="AI504" s="297"/>
      <c r="AJ504" s="298"/>
      <c r="AK504" s="297">
        <f>'Debt M &amp; YTM'!F495</f>
        <v>8.39</v>
      </c>
      <c r="AL504" s="297">
        <f>'Debt M &amp; YTM'!G495</f>
        <v>5.15</v>
      </c>
      <c r="AM504" s="298"/>
      <c r="AN504" s="297">
        <f>'Debt M &amp; YTM'!I495</f>
        <v>14.71</v>
      </c>
      <c r="AO504" s="297">
        <f>'Debt M &amp; YTM'!J495</f>
        <v>6.19</v>
      </c>
      <c r="AP504" s="299"/>
      <c r="AQ504" s="297"/>
      <c r="AR504" s="297">
        <f>'Debt M &amp; YTM'!M495</f>
        <v>9.282</v>
      </c>
      <c r="AS504" s="298"/>
      <c r="AT504" s="300"/>
      <c r="AU504" s="297">
        <f>'Debt M &amp; YTM'!N495</f>
        <v>11.565</v>
      </c>
      <c r="AV504" s="298"/>
    </row>
    <row r="505" spans="1:48">
      <c r="A505" s="11"/>
      <c r="B505" s="4"/>
      <c r="C505" s="5"/>
      <c r="D505" s="5"/>
      <c r="E505" s="106"/>
      <c r="F505" s="297"/>
      <c r="G505" s="5"/>
      <c r="H505" s="108"/>
      <c r="I505" s="340"/>
      <c r="J505" s="147"/>
      <c r="K505" s="342"/>
      <c r="L505" s="147"/>
      <c r="M505" s="147"/>
      <c r="N505" s="342"/>
      <c r="O505" s="340"/>
      <c r="P505" s="340"/>
      <c r="Q505" s="342"/>
      <c r="R505" s="147"/>
      <c r="S505" s="147"/>
      <c r="T505" s="342"/>
      <c r="U505" s="147"/>
      <c r="V505" s="147"/>
      <c r="W505" s="342"/>
      <c r="X505" s="147"/>
      <c r="Y505" s="147"/>
      <c r="Z505" s="342"/>
      <c r="AA505" s="340"/>
      <c r="AB505" s="147"/>
      <c r="AC505" s="342"/>
      <c r="AD505" s="147"/>
      <c r="AE505" s="147"/>
      <c r="AG505" s="296">
        <v>40868</v>
      </c>
      <c r="AH505" s="297"/>
      <c r="AI505" s="297"/>
      <c r="AJ505" s="298"/>
      <c r="AK505" s="297">
        <f>'Debt M &amp; YTM'!F496</f>
        <v>8.3800000000000008</v>
      </c>
      <c r="AL505" s="297">
        <f>'Debt M &amp; YTM'!G496</f>
        <v>5.17</v>
      </c>
      <c r="AM505" s="298"/>
      <c r="AN505" s="297">
        <f>'Debt M &amp; YTM'!I496</f>
        <v>14.71</v>
      </c>
      <c r="AO505" s="297">
        <f>'Debt M &amp; YTM'!J496</f>
        <v>6.21</v>
      </c>
      <c r="AP505" s="299"/>
      <c r="AQ505" s="297"/>
      <c r="AR505" s="297">
        <f>'Debt M &amp; YTM'!M496</f>
        <v>9.36</v>
      </c>
      <c r="AS505" s="298"/>
      <c r="AT505" s="300"/>
      <c r="AU505" s="297">
        <f>'Debt M &amp; YTM'!N496</f>
        <v>11.68</v>
      </c>
      <c r="AV505" s="298"/>
    </row>
    <row r="506" spans="1:48">
      <c r="A506" s="11"/>
      <c r="B506" s="4"/>
      <c r="C506" s="5"/>
      <c r="D506" s="5"/>
      <c r="E506" s="106"/>
      <c r="F506" s="297"/>
      <c r="G506" s="5"/>
      <c r="H506" s="108"/>
      <c r="I506" s="340"/>
      <c r="J506" s="147"/>
      <c r="K506" s="342"/>
      <c r="L506" s="147"/>
      <c r="M506" s="147"/>
      <c r="N506" s="342"/>
      <c r="O506" s="340"/>
      <c r="P506" s="340"/>
      <c r="Q506" s="342"/>
      <c r="R506" s="147"/>
      <c r="S506" s="147"/>
      <c r="T506" s="342"/>
      <c r="U506" s="147"/>
      <c r="V506" s="147"/>
      <c r="W506" s="342"/>
      <c r="X506" s="147"/>
      <c r="Y506" s="147"/>
      <c r="Z506" s="342"/>
      <c r="AA506" s="340"/>
      <c r="AB506" s="147"/>
      <c r="AC506" s="342"/>
      <c r="AD506" s="147"/>
      <c r="AE506" s="147"/>
      <c r="AG506" s="296">
        <v>40869</v>
      </c>
      <c r="AH506" s="297"/>
      <c r="AI506" s="297"/>
      <c r="AJ506" s="298"/>
      <c r="AK506" s="297">
        <f>'Debt M &amp; YTM'!F497</f>
        <v>8.3800000000000008</v>
      </c>
      <c r="AL506" s="297">
        <f>'Debt M &amp; YTM'!G497</f>
        <v>5.23</v>
      </c>
      <c r="AM506" s="298"/>
      <c r="AN506" s="297">
        <f>'Debt M &amp; YTM'!I497</f>
        <v>14.7</v>
      </c>
      <c r="AO506" s="297">
        <f>'Debt M &amp; YTM'!J497</f>
        <v>6.26</v>
      </c>
      <c r="AP506" s="299"/>
      <c r="AQ506" s="297"/>
      <c r="AR506" s="297">
        <f>'Debt M &amp; YTM'!M497</f>
        <v>9.5619999999999994</v>
      </c>
      <c r="AS506" s="298"/>
      <c r="AT506" s="300"/>
      <c r="AU506" s="297">
        <f>'Debt M &amp; YTM'!N497</f>
        <v>11.811999999999999</v>
      </c>
      <c r="AV506" s="298"/>
    </row>
    <row r="507" spans="1:48">
      <c r="A507" s="11"/>
      <c r="B507" s="4"/>
      <c r="C507" s="5"/>
      <c r="D507" s="5"/>
      <c r="E507" s="106"/>
      <c r="F507" s="297"/>
      <c r="G507" s="5"/>
      <c r="H507" s="108"/>
      <c r="I507" s="340"/>
      <c r="J507" s="147"/>
      <c r="K507" s="342"/>
      <c r="L507" s="147"/>
      <c r="M507" s="147"/>
      <c r="N507" s="342"/>
      <c r="O507" s="340"/>
      <c r="P507" s="340"/>
      <c r="Q507" s="342"/>
      <c r="R507" s="147"/>
      <c r="S507" s="147"/>
      <c r="T507" s="342"/>
      <c r="U507" s="147"/>
      <c r="V507" s="147"/>
      <c r="W507" s="342"/>
      <c r="X507" s="147"/>
      <c r="Y507" s="147"/>
      <c r="Z507" s="342"/>
      <c r="AA507" s="340"/>
      <c r="AB507" s="147"/>
      <c r="AC507" s="342"/>
      <c r="AD507" s="147"/>
      <c r="AE507" s="147"/>
      <c r="AG507" s="296">
        <v>40870</v>
      </c>
      <c r="AH507" s="297"/>
      <c r="AI507" s="297"/>
      <c r="AJ507" s="298"/>
      <c r="AK507" s="297">
        <f>'Debt M &amp; YTM'!F498</f>
        <v>8.3800000000000008</v>
      </c>
      <c r="AL507" s="297">
        <f>'Debt M &amp; YTM'!G498</f>
        <v>5.43</v>
      </c>
      <c r="AM507" s="298"/>
      <c r="AN507" s="297">
        <f>'Debt M &amp; YTM'!I498</f>
        <v>14.7</v>
      </c>
      <c r="AO507" s="297">
        <f>'Debt M &amp; YTM'!J498</f>
        <v>6.43</v>
      </c>
      <c r="AP507" s="299"/>
      <c r="AQ507" s="297"/>
      <c r="AR507" s="297">
        <f>'Debt M &amp; YTM'!M498</f>
        <v>9.8320000000000007</v>
      </c>
      <c r="AS507" s="298"/>
      <c r="AT507" s="300"/>
      <c r="AU507" s="297">
        <f>'Debt M &amp; YTM'!N498</f>
        <v>12.12</v>
      </c>
      <c r="AV507" s="298"/>
    </row>
    <row r="508" spans="1:48">
      <c r="A508" s="11"/>
      <c r="B508" s="4"/>
      <c r="C508" s="5"/>
      <c r="D508" s="5"/>
      <c r="E508" s="106"/>
      <c r="F508" s="297"/>
      <c r="G508" s="5"/>
      <c r="H508" s="108"/>
      <c r="I508" s="340"/>
      <c r="J508" s="147"/>
      <c r="K508" s="342"/>
      <c r="L508" s="147"/>
      <c r="M508" s="147"/>
      <c r="N508" s="342"/>
      <c r="O508" s="340"/>
      <c r="P508" s="340"/>
      <c r="Q508" s="342"/>
      <c r="R508" s="147"/>
      <c r="S508" s="147"/>
      <c r="T508" s="342"/>
      <c r="U508" s="147"/>
      <c r="V508" s="147"/>
      <c r="W508" s="342"/>
      <c r="X508" s="147"/>
      <c r="Y508" s="147"/>
      <c r="Z508" s="342"/>
      <c r="AA508" s="340"/>
      <c r="AB508" s="147"/>
      <c r="AC508" s="342"/>
      <c r="AD508" s="147"/>
      <c r="AE508" s="147"/>
      <c r="AG508" s="296">
        <v>40871</v>
      </c>
      <c r="AH508" s="297"/>
      <c r="AI508" s="297"/>
      <c r="AJ508" s="298"/>
      <c r="AK508" s="297">
        <f>'Debt M &amp; YTM'!F499</f>
        <v>8.3800000000000008</v>
      </c>
      <c r="AL508" s="297">
        <f>'Debt M &amp; YTM'!G499</f>
        <v>5.52</v>
      </c>
      <c r="AM508" s="298"/>
      <c r="AN508" s="297">
        <f>'Debt M &amp; YTM'!I499</f>
        <v>14.7</v>
      </c>
      <c r="AO508" s="297">
        <f>'Debt M &amp; YTM'!J499</f>
        <v>6.52</v>
      </c>
      <c r="AP508" s="299"/>
      <c r="AQ508" s="297"/>
      <c r="AR508" s="297">
        <f>'Debt M &amp; YTM'!M499</f>
        <v>9.9870000000000001</v>
      </c>
      <c r="AS508" s="298"/>
      <c r="AT508" s="300"/>
      <c r="AU508" s="297">
        <f>'Debt M &amp; YTM'!N499</f>
        <v>12.32</v>
      </c>
      <c r="AV508" s="298"/>
    </row>
    <row r="509" spans="1:48">
      <c r="A509" s="11"/>
      <c r="B509" s="4"/>
      <c r="C509" s="5"/>
      <c r="D509" s="5"/>
      <c r="E509" s="106"/>
      <c r="F509" s="297"/>
      <c r="G509" s="5"/>
      <c r="H509" s="108"/>
      <c r="I509" s="340"/>
      <c r="J509" s="147"/>
      <c r="K509" s="342"/>
      <c r="L509" s="147"/>
      <c r="M509" s="147"/>
      <c r="N509" s="342"/>
      <c r="O509" s="340"/>
      <c r="P509" s="340"/>
      <c r="Q509" s="342"/>
      <c r="R509" s="147"/>
      <c r="S509" s="147"/>
      <c r="T509" s="342"/>
      <c r="U509" s="147"/>
      <c r="V509" s="147"/>
      <c r="W509" s="342"/>
      <c r="X509" s="147"/>
      <c r="Y509" s="147"/>
      <c r="Z509" s="342"/>
      <c r="AA509" s="340"/>
      <c r="AB509" s="147"/>
      <c r="AC509" s="342"/>
      <c r="AD509" s="147"/>
      <c r="AE509" s="147"/>
      <c r="AG509" s="296">
        <v>40872</v>
      </c>
      <c r="AH509" s="297"/>
      <c r="AI509" s="297"/>
      <c r="AJ509" s="298"/>
      <c r="AK509" s="297">
        <f>'Debt M &amp; YTM'!F500</f>
        <v>8.3699999999999992</v>
      </c>
      <c r="AL509" s="297">
        <f>'Debt M &amp; YTM'!G500</f>
        <v>5.6</v>
      </c>
      <c r="AM509" s="298"/>
      <c r="AN509" s="297">
        <f>'Debt M &amp; YTM'!I500</f>
        <v>14.69</v>
      </c>
      <c r="AO509" s="297">
        <f>'Debt M &amp; YTM'!J500</f>
        <v>6.65</v>
      </c>
      <c r="AP509" s="299"/>
      <c r="AQ509" s="297"/>
      <c r="AR509" s="297">
        <f>'Debt M &amp; YTM'!M500</f>
        <v>10.138999999999999</v>
      </c>
      <c r="AS509" s="298"/>
      <c r="AT509" s="300"/>
      <c r="AU509" s="297">
        <f>'Debt M &amp; YTM'!N500</f>
        <v>12.459</v>
      </c>
      <c r="AV509" s="298"/>
    </row>
    <row r="510" spans="1:48">
      <c r="A510" s="11"/>
      <c r="B510" s="4"/>
      <c r="C510" s="5"/>
      <c r="D510" s="5"/>
      <c r="E510" s="106"/>
      <c r="F510" s="297"/>
      <c r="G510" s="5"/>
      <c r="H510" s="108"/>
      <c r="I510" s="340"/>
      <c r="J510" s="147"/>
      <c r="K510" s="342"/>
      <c r="L510" s="147"/>
      <c r="M510" s="147"/>
      <c r="N510" s="342"/>
      <c r="O510" s="340"/>
      <c r="P510" s="340"/>
      <c r="Q510" s="342"/>
      <c r="R510" s="147"/>
      <c r="S510" s="147"/>
      <c r="T510" s="342"/>
      <c r="U510" s="147"/>
      <c r="V510" s="147"/>
      <c r="W510" s="342"/>
      <c r="X510" s="147"/>
      <c r="Y510" s="147"/>
      <c r="Z510" s="342"/>
      <c r="AA510" s="340"/>
      <c r="AB510" s="147"/>
      <c r="AC510" s="342"/>
      <c r="AD510" s="147"/>
      <c r="AE510" s="147"/>
      <c r="AG510" s="296">
        <v>40875</v>
      </c>
      <c r="AH510" s="297"/>
      <c r="AI510" s="297"/>
      <c r="AJ510" s="298"/>
      <c r="AK510" s="297">
        <f>'Debt M &amp; YTM'!F501</f>
        <v>8.3699999999999992</v>
      </c>
      <c r="AL510" s="297">
        <f>'Debt M &amp; YTM'!G501</f>
        <v>5.63</v>
      </c>
      <c r="AM510" s="298"/>
      <c r="AN510" s="297">
        <f>'Debt M &amp; YTM'!I501</f>
        <v>14.69</v>
      </c>
      <c r="AO510" s="297">
        <f>'Debt M &amp; YTM'!J501</f>
        <v>6.66</v>
      </c>
      <c r="AP510" s="299"/>
      <c r="AQ510" s="297"/>
      <c r="AR510" s="297">
        <f>'Debt M &amp; YTM'!M501</f>
        <v>10.125</v>
      </c>
      <c r="AS510" s="298"/>
      <c r="AT510" s="300"/>
      <c r="AU510" s="297">
        <f>'Debt M &amp; YTM'!N501</f>
        <v>12.372</v>
      </c>
      <c r="AV510" s="298"/>
    </row>
    <row r="511" spans="1:48">
      <c r="A511" s="11"/>
      <c r="B511" s="4"/>
      <c r="C511" s="5"/>
      <c r="D511" s="5"/>
      <c r="E511" s="106"/>
      <c r="F511" s="297"/>
      <c r="G511" s="5"/>
      <c r="H511" s="108"/>
      <c r="I511" s="340"/>
      <c r="J511" s="147"/>
      <c r="K511" s="342"/>
      <c r="L511" s="147"/>
      <c r="M511" s="147"/>
      <c r="N511" s="342"/>
      <c r="O511" s="340"/>
      <c r="P511" s="340"/>
      <c r="Q511" s="342"/>
      <c r="R511" s="147"/>
      <c r="S511" s="147"/>
      <c r="T511" s="342"/>
      <c r="U511" s="147"/>
      <c r="V511" s="147"/>
      <c r="W511" s="342"/>
      <c r="X511" s="147"/>
      <c r="Y511" s="147"/>
      <c r="Z511" s="342"/>
      <c r="AA511" s="340"/>
      <c r="AB511" s="147"/>
      <c r="AC511" s="342"/>
      <c r="AD511" s="147"/>
      <c r="AE511" s="147"/>
      <c r="AG511" s="296">
        <v>40876</v>
      </c>
      <c r="AH511" s="297"/>
      <c r="AI511" s="297"/>
      <c r="AJ511" s="298"/>
      <c r="AK511" s="297">
        <f>'Debt M &amp; YTM'!F502</f>
        <v>8.36</v>
      </c>
      <c r="AL511" s="297">
        <f>'Debt M &amp; YTM'!G502</f>
        <v>5.69</v>
      </c>
      <c r="AM511" s="298"/>
      <c r="AN511" s="297">
        <f>'Debt M &amp; YTM'!I502</f>
        <v>14.68</v>
      </c>
      <c r="AO511" s="297">
        <f>'Debt M &amp; YTM'!J502</f>
        <v>6.7</v>
      </c>
      <c r="AP511" s="299"/>
      <c r="AQ511" s="297"/>
      <c r="AR511" s="297">
        <f>'Debt M &amp; YTM'!M502</f>
        <v>10.204000000000001</v>
      </c>
      <c r="AS511" s="298"/>
      <c r="AT511" s="300"/>
      <c r="AU511" s="297">
        <f>'Debt M &amp; YTM'!N502</f>
        <v>12.420999999999999</v>
      </c>
      <c r="AV511" s="298"/>
    </row>
    <row r="512" spans="1:48">
      <c r="A512" s="11"/>
      <c r="B512" s="4"/>
      <c r="C512" s="5"/>
      <c r="D512" s="5"/>
      <c r="E512" s="106"/>
      <c r="F512" s="297"/>
      <c r="G512" s="5"/>
      <c r="H512" s="108"/>
      <c r="I512" s="340"/>
      <c r="J512" s="147"/>
      <c r="K512" s="342"/>
      <c r="L512" s="147"/>
      <c r="M512" s="147"/>
      <c r="N512" s="342"/>
      <c r="O512" s="340"/>
      <c r="P512" s="340"/>
      <c r="Q512" s="342"/>
      <c r="R512" s="147"/>
      <c r="S512" s="147"/>
      <c r="T512" s="342"/>
      <c r="U512" s="147"/>
      <c r="V512" s="147"/>
      <c r="W512" s="342"/>
      <c r="X512" s="147"/>
      <c r="Y512" s="147"/>
      <c r="Z512" s="342"/>
      <c r="AA512" s="340"/>
      <c r="AB512" s="147"/>
      <c r="AC512" s="342"/>
      <c r="AD512" s="147"/>
      <c r="AE512" s="147"/>
      <c r="AG512" s="296">
        <v>40877</v>
      </c>
      <c r="AH512" s="297"/>
      <c r="AI512" s="297"/>
      <c r="AJ512" s="298"/>
      <c r="AK512" s="297">
        <f>'Debt M &amp; YTM'!F503</f>
        <v>8.36</v>
      </c>
      <c r="AL512" s="297">
        <f>'Debt M &amp; YTM'!G503</f>
        <v>5.61</v>
      </c>
      <c r="AM512" s="298"/>
      <c r="AN512" s="297">
        <f>'Debt M &amp; YTM'!I503</f>
        <v>14.68</v>
      </c>
      <c r="AO512" s="297">
        <f>'Debt M &amp; YTM'!J503</f>
        <v>6.64</v>
      </c>
      <c r="AP512" s="299"/>
      <c r="AQ512" s="297"/>
      <c r="AR512" s="297">
        <f>'Debt M &amp; YTM'!M503</f>
        <v>10.321</v>
      </c>
      <c r="AS512" s="298"/>
      <c r="AT512" s="300"/>
      <c r="AU512" s="297">
        <f>'Debt M &amp; YTM'!N503</f>
        <v>12.744</v>
      </c>
      <c r="AV512" s="298"/>
    </row>
    <row r="513" spans="1:48">
      <c r="A513" s="11"/>
      <c r="B513" s="4"/>
      <c r="C513" s="5"/>
      <c r="D513" s="5"/>
      <c r="E513" s="106"/>
      <c r="F513" s="297"/>
      <c r="G513" s="5"/>
      <c r="H513" s="108"/>
      <c r="I513" s="340"/>
      <c r="J513" s="147"/>
      <c r="K513" s="342"/>
      <c r="L513" s="147"/>
      <c r="M513" s="147"/>
      <c r="N513" s="342"/>
      <c r="O513" s="340"/>
      <c r="P513" s="340"/>
      <c r="Q513" s="342"/>
      <c r="R513" s="147"/>
      <c r="S513" s="147"/>
      <c r="T513" s="342"/>
      <c r="U513" s="147"/>
      <c r="V513" s="147"/>
      <c r="W513" s="342"/>
      <c r="X513" s="147"/>
      <c r="Y513" s="147"/>
      <c r="Z513" s="342"/>
      <c r="AA513" s="340"/>
      <c r="AB513" s="147"/>
      <c r="AC513" s="342"/>
      <c r="AD513" s="147"/>
      <c r="AE513" s="147"/>
      <c r="AG513" s="296">
        <v>40878</v>
      </c>
      <c r="AH513" s="297"/>
      <c r="AI513" s="297"/>
      <c r="AJ513" s="298"/>
      <c r="AK513" s="297">
        <f>'Debt M &amp; YTM'!F504</f>
        <v>8.42</v>
      </c>
      <c r="AL513" s="297">
        <f>'Debt M &amp; YTM'!G504</f>
        <v>5.48</v>
      </c>
      <c r="AM513" s="298"/>
      <c r="AN513" s="297">
        <f>'Debt M &amp; YTM'!I504</f>
        <v>14.97</v>
      </c>
      <c r="AO513" s="297">
        <f>'Debt M &amp; YTM'!J504</f>
        <v>6.56</v>
      </c>
      <c r="AP513" s="299"/>
      <c r="AQ513" s="297"/>
      <c r="AR513" s="297">
        <f>'Debt M &amp; YTM'!M504</f>
        <v>10.250999999999999</v>
      </c>
      <c r="AS513" s="298"/>
      <c r="AT513" s="300"/>
      <c r="AU513" s="297">
        <f>'Debt M &amp; YTM'!N504</f>
        <v>12.693</v>
      </c>
      <c r="AV513" s="298"/>
    </row>
    <row r="514" spans="1:48">
      <c r="A514" s="11"/>
      <c r="B514" s="4"/>
      <c r="C514" s="5"/>
      <c r="D514" s="5"/>
      <c r="E514" s="106"/>
      <c r="F514" s="297"/>
      <c r="G514" s="5"/>
      <c r="H514" s="108"/>
      <c r="I514" s="340"/>
      <c r="J514" s="147"/>
      <c r="K514" s="342"/>
      <c r="L514" s="147"/>
      <c r="M514" s="147"/>
      <c r="N514" s="342"/>
      <c r="O514" s="340"/>
      <c r="P514" s="340"/>
      <c r="Q514" s="342"/>
      <c r="R514" s="147"/>
      <c r="S514" s="147"/>
      <c r="T514" s="342"/>
      <c r="U514" s="147"/>
      <c r="V514" s="147"/>
      <c r="W514" s="342"/>
      <c r="X514" s="147"/>
      <c r="Y514" s="147"/>
      <c r="Z514" s="342"/>
      <c r="AA514" s="340"/>
      <c r="AB514" s="147"/>
      <c r="AC514" s="342"/>
      <c r="AD514" s="147"/>
      <c r="AE514" s="147"/>
      <c r="AG514" s="296">
        <v>40879</v>
      </c>
      <c r="AH514" s="297"/>
      <c r="AI514" s="297"/>
      <c r="AJ514" s="298"/>
      <c r="AK514" s="297">
        <f>'Debt M &amp; YTM'!F505</f>
        <v>8.42</v>
      </c>
      <c r="AL514" s="297">
        <f>'Debt M &amp; YTM'!G505</f>
        <v>5.41</v>
      </c>
      <c r="AM514" s="298"/>
      <c r="AN514" s="297">
        <f>'Debt M &amp; YTM'!I505</f>
        <v>14.97</v>
      </c>
      <c r="AO514" s="297">
        <f>'Debt M &amp; YTM'!J505</f>
        <v>6.48</v>
      </c>
      <c r="AP514" s="299"/>
      <c r="AQ514" s="297"/>
      <c r="AR514" s="297">
        <f>'Debt M &amp; YTM'!M505</f>
        <v>10.092000000000001</v>
      </c>
      <c r="AS514" s="298"/>
      <c r="AT514" s="300"/>
      <c r="AU514" s="297">
        <f>'Debt M &amp; YTM'!N505</f>
        <v>12.553000000000001</v>
      </c>
      <c r="AV514" s="298"/>
    </row>
    <row r="515" spans="1:48">
      <c r="A515" s="11"/>
      <c r="B515" s="4"/>
      <c r="C515" s="5"/>
      <c r="D515" s="5"/>
      <c r="E515" s="106"/>
      <c r="F515" s="297"/>
      <c r="G515" s="5"/>
      <c r="H515" s="108"/>
      <c r="I515" s="340"/>
      <c r="J515" s="147"/>
      <c r="K515" s="342"/>
      <c r="L515" s="147"/>
      <c r="M515" s="147"/>
      <c r="N515" s="342"/>
      <c r="O515" s="340"/>
      <c r="P515" s="340"/>
      <c r="Q515" s="342"/>
      <c r="R515" s="147"/>
      <c r="S515" s="147"/>
      <c r="T515" s="342"/>
      <c r="U515" s="147"/>
      <c r="V515" s="147"/>
      <c r="W515" s="342"/>
      <c r="X515" s="147"/>
      <c r="Y515" s="147"/>
      <c r="Z515" s="342"/>
      <c r="AA515" s="340"/>
      <c r="AB515" s="147"/>
      <c r="AC515" s="342"/>
      <c r="AD515" s="147"/>
      <c r="AE515" s="147"/>
      <c r="AG515" s="296">
        <v>40882</v>
      </c>
      <c r="AH515" s="297"/>
      <c r="AI515" s="297"/>
      <c r="AJ515" s="298"/>
      <c r="AK515" s="297">
        <f>'Debt M &amp; YTM'!F506</f>
        <v>8.41</v>
      </c>
      <c r="AL515" s="297">
        <f>'Debt M &amp; YTM'!G506</f>
        <v>5.43</v>
      </c>
      <c r="AM515" s="298"/>
      <c r="AN515" s="297">
        <f>'Debt M &amp; YTM'!I506</f>
        <v>14.96</v>
      </c>
      <c r="AO515" s="297">
        <f>'Debt M &amp; YTM'!J506</f>
        <v>6.48</v>
      </c>
      <c r="AP515" s="299"/>
      <c r="AQ515" s="297"/>
      <c r="AR515" s="297">
        <f>'Debt M &amp; YTM'!M506</f>
        <v>9.9239999999999995</v>
      </c>
      <c r="AS515" s="298"/>
      <c r="AT515" s="300"/>
      <c r="AU515" s="297">
        <f>'Debt M &amp; YTM'!N506</f>
        <v>12.343999999999999</v>
      </c>
      <c r="AV515" s="298"/>
    </row>
    <row r="516" spans="1:48">
      <c r="A516" s="11"/>
      <c r="B516" s="4"/>
      <c r="C516" s="5"/>
      <c r="D516" s="5"/>
      <c r="E516" s="106"/>
      <c r="F516" s="297"/>
      <c r="G516" s="5"/>
      <c r="H516" s="108"/>
      <c r="I516" s="340"/>
      <c r="J516" s="147"/>
      <c r="K516" s="342"/>
      <c r="L516" s="147"/>
      <c r="M516" s="147"/>
      <c r="N516" s="342"/>
      <c r="O516" s="340"/>
      <c r="P516" s="340"/>
      <c r="Q516" s="342"/>
      <c r="R516" s="147"/>
      <c r="S516" s="147"/>
      <c r="T516" s="342"/>
      <c r="U516" s="147"/>
      <c r="V516" s="147"/>
      <c r="W516" s="342"/>
      <c r="X516" s="147"/>
      <c r="Y516" s="147"/>
      <c r="Z516" s="342"/>
      <c r="AA516" s="340"/>
      <c r="AB516" s="147"/>
      <c r="AC516" s="342"/>
      <c r="AD516" s="147"/>
      <c r="AE516" s="147"/>
      <c r="AG516" s="296">
        <v>40883</v>
      </c>
      <c r="AH516" s="297"/>
      <c r="AI516" s="297"/>
      <c r="AJ516" s="298"/>
      <c r="AK516" s="297">
        <f>'Debt M &amp; YTM'!F507</f>
        <v>8.41</v>
      </c>
      <c r="AL516" s="297">
        <f>'Debt M &amp; YTM'!G507</f>
        <v>5.43</v>
      </c>
      <c r="AM516" s="298"/>
      <c r="AN516" s="297">
        <f>'Debt M &amp; YTM'!I507</f>
        <v>14.96</v>
      </c>
      <c r="AO516" s="297">
        <f>'Debt M &amp; YTM'!J507</f>
        <v>6.48</v>
      </c>
      <c r="AP516" s="299"/>
      <c r="AQ516" s="297"/>
      <c r="AR516" s="297">
        <f>'Debt M &amp; YTM'!M507</f>
        <v>9.85</v>
      </c>
      <c r="AS516" s="298"/>
      <c r="AT516" s="300"/>
      <c r="AU516" s="297">
        <f>'Debt M &amp; YTM'!N507</f>
        <v>12.35</v>
      </c>
      <c r="AV516" s="298"/>
    </row>
    <row r="517" spans="1:48">
      <c r="A517" s="11"/>
      <c r="B517" s="4"/>
      <c r="C517" s="5"/>
      <c r="D517" s="5"/>
      <c r="E517" s="106"/>
      <c r="F517" s="297"/>
      <c r="G517" s="5"/>
      <c r="H517" s="108"/>
      <c r="I517" s="340"/>
      <c r="J517" s="147"/>
      <c r="K517" s="342"/>
      <c r="L517" s="147"/>
      <c r="M517" s="147"/>
      <c r="N517" s="342"/>
      <c r="O517" s="340"/>
      <c r="P517" s="340"/>
      <c r="Q517" s="342"/>
      <c r="R517" s="147"/>
      <c r="S517" s="147"/>
      <c r="T517" s="342"/>
      <c r="U517" s="147"/>
      <c r="V517" s="147"/>
      <c r="W517" s="342"/>
      <c r="X517" s="147"/>
      <c r="Y517" s="147"/>
      <c r="Z517" s="342"/>
      <c r="AA517" s="340"/>
      <c r="AB517" s="147"/>
      <c r="AC517" s="342"/>
      <c r="AD517" s="147"/>
      <c r="AE517" s="147"/>
      <c r="AG517" s="296">
        <v>40884</v>
      </c>
      <c r="AH517" s="297"/>
      <c r="AI517" s="297"/>
      <c r="AJ517" s="298"/>
      <c r="AK517" s="297">
        <f>'Debt M &amp; YTM'!F508</f>
        <v>8.41</v>
      </c>
      <c r="AL517" s="297">
        <f>'Debt M &amp; YTM'!G508</f>
        <v>5.36</v>
      </c>
      <c r="AM517" s="298"/>
      <c r="AN517" s="297">
        <f>'Debt M &amp; YTM'!I508</f>
        <v>14.96</v>
      </c>
      <c r="AO517" s="297">
        <f>'Debt M &amp; YTM'!J508</f>
        <v>6.4</v>
      </c>
      <c r="AP517" s="299"/>
      <c r="AQ517" s="297"/>
      <c r="AR517" s="297">
        <f>'Debt M &amp; YTM'!M508</f>
        <v>9.7219999999999995</v>
      </c>
      <c r="AS517" s="298"/>
      <c r="AT517" s="300"/>
      <c r="AU517" s="297">
        <f>'Debt M &amp; YTM'!N508</f>
        <v>12.233000000000001</v>
      </c>
      <c r="AV517" s="298"/>
    </row>
    <row r="518" spans="1:48">
      <c r="A518" s="11"/>
      <c r="B518" s="4"/>
      <c r="C518" s="5"/>
      <c r="D518" s="5"/>
      <c r="E518" s="106"/>
      <c r="F518" s="297"/>
      <c r="G518" s="5"/>
      <c r="H518" s="108"/>
      <c r="I518" s="340"/>
      <c r="J518" s="147"/>
      <c r="K518" s="342"/>
      <c r="L518" s="147"/>
      <c r="M518" s="147"/>
      <c r="N518" s="342"/>
      <c r="O518" s="340"/>
      <c r="P518" s="340"/>
      <c r="Q518" s="342"/>
      <c r="R518" s="147"/>
      <c r="S518" s="147"/>
      <c r="T518" s="342"/>
      <c r="U518" s="147"/>
      <c r="V518" s="147"/>
      <c r="W518" s="342"/>
      <c r="X518" s="147"/>
      <c r="Y518" s="147"/>
      <c r="Z518" s="342"/>
      <c r="AA518" s="340"/>
      <c r="AB518" s="147"/>
      <c r="AC518" s="342"/>
      <c r="AD518" s="147"/>
      <c r="AE518" s="147"/>
      <c r="AG518" s="296">
        <v>40885</v>
      </c>
      <c r="AH518" s="297"/>
      <c r="AI518" s="297"/>
      <c r="AJ518" s="298"/>
      <c r="AK518" s="297">
        <f>'Debt M &amp; YTM'!F509</f>
        <v>8.4</v>
      </c>
      <c r="AL518" s="297">
        <f>'Debt M &amp; YTM'!G509</f>
        <v>5.31</v>
      </c>
      <c r="AM518" s="298"/>
      <c r="AN518" s="297">
        <f>'Debt M &amp; YTM'!I509</f>
        <v>14.96</v>
      </c>
      <c r="AO518" s="297">
        <f>'Debt M &amp; YTM'!J509</f>
        <v>6.37</v>
      </c>
      <c r="AP518" s="299"/>
      <c r="AQ518" s="297"/>
      <c r="AR518" s="297">
        <f>'Debt M &amp; YTM'!M509</f>
        <v>9.7129999999999992</v>
      </c>
      <c r="AS518" s="298"/>
      <c r="AT518" s="300"/>
      <c r="AU518" s="297">
        <f>'Debt M &amp; YTM'!N509</f>
        <v>12.25</v>
      </c>
      <c r="AV518" s="298"/>
    </row>
    <row r="519" spans="1:48">
      <c r="A519" s="11"/>
      <c r="B519" s="4"/>
      <c r="C519" s="5"/>
      <c r="D519" s="5"/>
      <c r="E519" s="106"/>
      <c r="F519" s="297"/>
      <c r="G519" s="5"/>
      <c r="H519" s="108"/>
      <c r="I519" s="340"/>
      <c r="J519" s="147"/>
      <c r="K519" s="342"/>
      <c r="L519" s="147"/>
      <c r="M519" s="147"/>
      <c r="N519" s="342"/>
      <c r="O519" s="340"/>
      <c r="P519" s="340"/>
      <c r="Q519" s="342"/>
      <c r="R519" s="147"/>
      <c r="S519" s="147"/>
      <c r="T519" s="342"/>
      <c r="U519" s="147"/>
      <c r="V519" s="147"/>
      <c r="W519" s="342"/>
      <c r="X519" s="147"/>
      <c r="Y519" s="147"/>
      <c r="Z519" s="342"/>
      <c r="AA519" s="340"/>
      <c r="AB519" s="147"/>
      <c r="AC519" s="342"/>
      <c r="AD519" s="147"/>
      <c r="AE519" s="147"/>
      <c r="AG519" s="296">
        <v>40886</v>
      </c>
      <c r="AH519" s="297"/>
      <c r="AI519" s="297"/>
      <c r="AJ519" s="298"/>
      <c r="AK519" s="297">
        <f>'Debt M &amp; YTM'!F510</f>
        <v>8.4</v>
      </c>
      <c r="AL519" s="297">
        <f>'Debt M &amp; YTM'!G510</f>
        <v>5.42</v>
      </c>
      <c r="AM519" s="298"/>
      <c r="AN519" s="297">
        <f>'Debt M &amp; YTM'!I510</f>
        <v>14.95</v>
      </c>
      <c r="AO519" s="297">
        <f>'Debt M &amp; YTM'!J510</f>
        <v>6.48</v>
      </c>
      <c r="AP519" s="299"/>
      <c r="AQ519" s="297"/>
      <c r="AR519" s="297">
        <f>'Debt M &amp; YTM'!M510</f>
        <v>9.7799999999999994</v>
      </c>
      <c r="AS519" s="298"/>
      <c r="AT519" s="300"/>
      <c r="AU519" s="297">
        <f>'Debt M &amp; YTM'!N510</f>
        <v>12.323</v>
      </c>
      <c r="AV519" s="298"/>
    </row>
    <row r="520" spans="1:48">
      <c r="A520" s="11"/>
      <c r="B520" s="4"/>
      <c r="C520" s="5"/>
      <c r="D520" s="5"/>
      <c r="E520" s="106"/>
      <c r="F520" s="297"/>
      <c r="G520" s="5"/>
      <c r="H520" s="108"/>
      <c r="I520" s="340"/>
      <c r="J520" s="147"/>
      <c r="K520" s="342"/>
      <c r="L520" s="147"/>
      <c r="M520" s="147"/>
      <c r="N520" s="342"/>
      <c r="O520" s="340"/>
      <c r="P520" s="340"/>
      <c r="Q520" s="342"/>
      <c r="R520" s="147"/>
      <c r="S520" s="147"/>
      <c r="T520" s="342"/>
      <c r="U520" s="147"/>
      <c r="V520" s="147"/>
      <c r="W520" s="342"/>
      <c r="X520" s="147"/>
      <c r="Y520" s="147"/>
      <c r="Z520" s="342"/>
      <c r="AA520" s="340"/>
      <c r="AB520" s="147"/>
      <c r="AC520" s="342"/>
      <c r="AD520" s="147"/>
      <c r="AE520" s="147"/>
      <c r="AG520" s="296">
        <v>40889</v>
      </c>
      <c r="AH520" s="297"/>
      <c r="AI520" s="297"/>
      <c r="AJ520" s="298"/>
      <c r="AK520" s="297">
        <f>'Debt M &amp; YTM'!F511</f>
        <v>8.39</v>
      </c>
      <c r="AL520" s="297">
        <f>'Debt M &amp; YTM'!G511</f>
        <v>5.36</v>
      </c>
      <c r="AM520" s="298"/>
      <c r="AN520" s="297">
        <f>'Debt M &amp; YTM'!I511</f>
        <v>14.94</v>
      </c>
      <c r="AO520" s="297">
        <f>'Debt M &amp; YTM'!J511</f>
        <v>6.42</v>
      </c>
      <c r="AP520" s="299"/>
      <c r="AQ520" s="297"/>
      <c r="AR520" s="297">
        <f>'Debt M &amp; YTM'!M511</f>
        <v>9.7880000000000003</v>
      </c>
      <c r="AS520" s="298"/>
      <c r="AT520" s="300"/>
      <c r="AU520" s="297">
        <f>'Debt M &amp; YTM'!N511</f>
        <v>12.448</v>
      </c>
      <c r="AV520" s="298"/>
    </row>
    <row r="521" spans="1:48">
      <c r="A521" s="11"/>
      <c r="B521" s="4"/>
      <c r="C521" s="5"/>
      <c r="D521" s="5"/>
      <c r="E521" s="106"/>
      <c r="F521" s="297"/>
      <c r="G521" s="5"/>
      <c r="H521" s="108"/>
      <c r="I521" s="340"/>
      <c r="J521" s="147"/>
      <c r="K521" s="342"/>
      <c r="L521" s="147"/>
      <c r="M521" s="147"/>
      <c r="N521" s="342"/>
      <c r="O521" s="340"/>
      <c r="P521" s="340"/>
      <c r="Q521" s="342"/>
      <c r="R521" s="147"/>
      <c r="S521" s="147"/>
      <c r="T521" s="342"/>
      <c r="U521" s="147"/>
      <c r="V521" s="147"/>
      <c r="W521" s="342"/>
      <c r="X521" s="147"/>
      <c r="Y521" s="147"/>
      <c r="Z521" s="342"/>
      <c r="AA521" s="340"/>
      <c r="AB521" s="147"/>
      <c r="AC521" s="342"/>
      <c r="AD521" s="147"/>
      <c r="AE521" s="147"/>
      <c r="AG521" s="296">
        <v>40890</v>
      </c>
      <c r="AH521" s="297"/>
      <c r="AI521" s="297"/>
      <c r="AJ521" s="298"/>
      <c r="AK521" s="297">
        <f>'Debt M &amp; YTM'!F512</f>
        <v>8.39</v>
      </c>
      <c r="AL521" s="297">
        <f>'Debt M &amp; YTM'!G512</f>
        <v>5.37</v>
      </c>
      <c r="AM521" s="298"/>
      <c r="AN521" s="297">
        <f>'Debt M &amp; YTM'!I512</f>
        <v>14.94</v>
      </c>
      <c r="AO521" s="297">
        <f>'Debt M &amp; YTM'!J512</f>
        <v>6.43</v>
      </c>
      <c r="AP521" s="299"/>
      <c r="AQ521" s="297"/>
      <c r="AR521" s="297">
        <f>'Debt M &amp; YTM'!M512</f>
        <v>9.8350000000000009</v>
      </c>
      <c r="AS521" s="298"/>
      <c r="AT521" s="300"/>
      <c r="AU521" s="297">
        <f>'Debt M &amp; YTM'!N512</f>
        <v>12.505000000000001</v>
      </c>
      <c r="AV521" s="298"/>
    </row>
    <row r="522" spans="1:48">
      <c r="A522" s="11"/>
      <c r="B522" s="4"/>
      <c r="C522" s="5"/>
      <c r="D522" s="5"/>
      <c r="E522" s="106"/>
      <c r="F522" s="297"/>
      <c r="G522" s="5"/>
      <c r="H522" s="108"/>
      <c r="I522" s="340"/>
      <c r="J522" s="147"/>
      <c r="K522" s="342"/>
      <c r="L522" s="147"/>
      <c r="M522" s="147"/>
      <c r="N522" s="342"/>
      <c r="O522" s="340"/>
      <c r="P522" s="340"/>
      <c r="Q522" s="342"/>
      <c r="R522" s="147"/>
      <c r="S522" s="147"/>
      <c r="T522" s="342"/>
      <c r="U522" s="147"/>
      <c r="V522" s="147"/>
      <c r="W522" s="342"/>
      <c r="X522" s="147"/>
      <c r="Y522" s="147"/>
      <c r="Z522" s="342"/>
      <c r="AA522" s="340"/>
      <c r="AB522" s="147"/>
      <c r="AC522" s="342"/>
      <c r="AD522" s="147"/>
      <c r="AE522" s="147"/>
      <c r="AG522" s="296">
        <v>40891</v>
      </c>
      <c r="AH522" s="297"/>
      <c r="AI522" s="297"/>
      <c r="AJ522" s="298"/>
      <c r="AK522" s="297">
        <f>'Debt M &amp; YTM'!F513</f>
        <v>8.39</v>
      </c>
      <c r="AL522" s="297">
        <f>'Debt M &amp; YTM'!G513</f>
        <v>5.3</v>
      </c>
      <c r="AM522" s="298"/>
      <c r="AN522" s="297">
        <f>'Debt M &amp; YTM'!I513</f>
        <v>14.94</v>
      </c>
      <c r="AO522" s="297">
        <f>'Debt M &amp; YTM'!J513</f>
        <v>6.36</v>
      </c>
      <c r="AP522" s="299"/>
      <c r="AQ522" s="297"/>
      <c r="AR522" s="297">
        <f>'Debt M &amp; YTM'!M513</f>
        <v>9.8979999999999997</v>
      </c>
      <c r="AS522" s="298"/>
      <c r="AT522" s="300"/>
      <c r="AU522" s="297">
        <f>'Debt M &amp; YTM'!N513</f>
        <v>12.563000000000001</v>
      </c>
      <c r="AV522" s="298"/>
    </row>
    <row r="523" spans="1:48">
      <c r="A523" s="11"/>
      <c r="B523" s="4"/>
      <c r="C523" s="5"/>
      <c r="D523" s="5"/>
      <c r="E523" s="106"/>
      <c r="F523" s="297"/>
      <c r="G523" s="5"/>
      <c r="H523" s="108"/>
      <c r="I523" s="340"/>
      <c r="J523" s="147"/>
      <c r="K523" s="342"/>
      <c r="L523" s="147"/>
      <c r="M523" s="147"/>
      <c r="N523" s="342"/>
      <c r="O523" s="340"/>
      <c r="P523" s="340"/>
      <c r="Q523" s="342"/>
      <c r="R523" s="147"/>
      <c r="S523" s="147"/>
      <c r="T523" s="342"/>
      <c r="U523" s="147"/>
      <c r="V523" s="147"/>
      <c r="W523" s="342"/>
      <c r="X523" s="147"/>
      <c r="Y523" s="147"/>
      <c r="Z523" s="342"/>
      <c r="AA523" s="340"/>
      <c r="AB523" s="147"/>
      <c r="AC523" s="342"/>
      <c r="AD523" s="147"/>
      <c r="AE523" s="147"/>
      <c r="AG523" s="296">
        <v>40892</v>
      </c>
      <c r="AH523" s="297"/>
      <c r="AI523" s="297"/>
      <c r="AJ523" s="298"/>
      <c r="AK523" s="297">
        <f>'Debt M &amp; YTM'!F514</f>
        <v>8.3800000000000008</v>
      </c>
      <c r="AL523" s="297">
        <f>'Debt M &amp; YTM'!G514</f>
        <v>5.33</v>
      </c>
      <c r="AM523" s="298"/>
      <c r="AN523" s="297">
        <f>'Debt M &amp; YTM'!I514</f>
        <v>14.94</v>
      </c>
      <c r="AO523" s="297">
        <f>'Debt M &amp; YTM'!J514</f>
        <v>6.38</v>
      </c>
      <c r="AP523" s="299"/>
      <c r="AQ523" s="297"/>
      <c r="AR523" s="297">
        <f>'Debt M &amp; YTM'!M514</f>
        <v>9.9039999999999999</v>
      </c>
      <c r="AS523" s="298"/>
      <c r="AT523" s="300"/>
      <c r="AU523" s="297">
        <f>'Debt M &amp; YTM'!N514</f>
        <v>12.523999999999999</v>
      </c>
      <c r="AV523" s="298"/>
    </row>
    <row r="524" spans="1:48">
      <c r="A524" s="11"/>
      <c r="B524" s="4"/>
      <c r="C524" s="5"/>
      <c r="D524" s="5"/>
      <c r="E524" s="106"/>
      <c r="F524" s="297"/>
      <c r="G524" s="5"/>
      <c r="H524" s="108"/>
      <c r="I524" s="340"/>
      <c r="J524" s="147"/>
      <c r="K524" s="342"/>
      <c r="L524" s="147"/>
      <c r="M524" s="147"/>
      <c r="N524" s="342"/>
      <c r="O524" s="340"/>
      <c r="P524" s="340"/>
      <c r="Q524" s="342"/>
      <c r="R524" s="147"/>
      <c r="S524" s="147"/>
      <c r="T524" s="342"/>
      <c r="U524" s="147"/>
      <c r="V524" s="147"/>
      <c r="W524" s="342"/>
      <c r="X524" s="147"/>
      <c r="Y524" s="147"/>
      <c r="Z524" s="342"/>
      <c r="AA524" s="340"/>
      <c r="AB524" s="147"/>
      <c r="AC524" s="342"/>
      <c r="AD524" s="147"/>
      <c r="AE524" s="147"/>
      <c r="AG524" s="296">
        <v>40893</v>
      </c>
      <c r="AH524" s="297"/>
      <c r="AI524" s="297"/>
      <c r="AJ524" s="298"/>
      <c r="AK524" s="297">
        <f>'Debt M &amp; YTM'!F515</f>
        <v>8.3800000000000008</v>
      </c>
      <c r="AL524" s="297">
        <f>'Debt M &amp; YTM'!G515</f>
        <v>5.26</v>
      </c>
      <c r="AM524" s="298"/>
      <c r="AN524" s="297">
        <f>'Debt M &amp; YTM'!I515</f>
        <v>14.93</v>
      </c>
      <c r="AO524" s="297">
        <f>'Debt M &amp; YTM'!J515</f>
        <v>6.31</v>
      </c>
      <c r="AP524" s="299"/>
      <c r="AQ524" s="297"/>
      <c r="AR524" s="297">
        <f>'Debt M &amp; YTM'!M515</f>
        <v>9.8780000000000001</v>
      </c>
      <c r="AS524" s="298"/>
      <c r="AT524" s="300"/>
      <c r="AU524" s="297">
        <f>'Debt M &amp; YTM'!N515</f>
        <v>12.53</v>
      </c>
      <c r="AV524" s="298"/>
    </row>
    <row r="525" spans="1:48">
      <c r="A525" s="11"/>
      <c r="B525" s="4"/>
      <c r="C525" s="5"/>
      <c r="D525" s="5"/>
      <c r="E525" s="106"/>
      <c r="F525" s="297"/>
      <c r="G525" s="5"/>
      <c r="H525" s="108"/>
      <c r="I525" s="340"/>
      <c r="J525" s="147"/>
      <c r="K525" s="342"/>
      <c r="L525" s="147"/>
      <c r="M525" s="147"/>
      <c r="N525" s="342"/>
      <c r="O525" s="340"/>
      <c r="P525" s="340"/>
      <c r="Q525" s="342"/>
      <c r="R525" s="147"/>
      <c r="S525" s="147"/>
      <c r="T525" s="342"/>
      <c r="U525" s="147"/>
      <c r="V525" s="147"/>
      <c r="W525" s="342"/>
      <c r="X525" s="147"/>
      <c r="Y525" s="147"/>
      <c r="Z525" s="342"/>
      <c r="AA525" s="340"/>
      <c r="AB525" s="147"/>
      <c r="AC525" s="342"/>
      <c r="AD525" s="147"/>
      <c r="AE525" s="147"/>
      <c r="AG525" s="296">
        <v>40896</v>
      </c>
      <c r="AH525" s="297"/>
      <c r="AI525" s="297"/>
      <c r="AJ525" s="298"/>
      <c r="AK525" s="297">
        <f>'Debt M &amp; YTM'!F516</f>
        <v>8.3699999999999992</v>
      </c>
      <c r="AL525" s="297">
        <f>'Debt M &amp; YTM'!G516</f>
        <v>5.29</v>
      </c>
      <c r="AM525" s="298"/>
      <c r="AN525" s="297">
        <f>'Debt M &amp; YTM'!I516</f>
        <v>14.93</v>
      </c>
      <c r="AO525" s="297">
        <f>'Debt M &amp; YTM'!J516</f>
        <v>6.32</v>
      </c>
      <c r="AP525" s="299"/>
      <c r="AQ525" s="297"/>
      <c r="AR525" s="297">
        <f>'Debt M &amp; YTM'!M516</f>
        <v>9.8780000000000001</v>
      </c>
      <c r="AS525" s="298"/>
      <c r="AT525" s="300"/>
      <c r="AU525" s="297">
        <f>'Debt M &amp; YTM'!N516</f>
        <v>12.563000000000001</v>
      </c>
      <c r="AV525" s="298"/>
    </row>
    <row r="526" spans="1:48">
      <c r="A526" s="11"/>
      <c r="B526" s="4"/>
      <c r="C526" s="5"/>
      <c r="D526" s="5"/>
      <c r="E526" s="106"/>
      <c r="F526" s="297"/>
      <c r="G526" s="5"/>
      <c r="H526" s="108"/>
      <c r="I526" s="340"/>
      <c r="J526" s="147"/>
      <c r="K526" s="342"/>
      <c r="L526" s="147"/>
      <c r="M526" s="147"/>
      <c r="N526" s="342"/>
      <c r="O526" s="340"/>
      <c r="P526" s="340"/>
      <c r="Q526" s="342"/>
      <c r="R526" s="147"/>
      <c r="S526" s="147"/>
      <c r="T526" s="342"/>
      <c r="U526" s="147"/>
      <c r="V526" s="147"/>
      <c r="W526" s="342"/>
      <c r="X526" s="147"/>
      <c r="Y526" s="147"/>
      <c r="Z526" s="342"/>
      <c r="AA526" s="340"/>
      <c r="AB526" s="147"/>
      <c r="AC526" s="342"/>
      <c r="AD526" s="147"/>
      <c r="AE526" s="147"/>
      <c r="AG526" s="296">
        <v>40897</v>
      </c>
      <c r="AH526" s="297"/>
      <c r="AI526" s="297"/>
      <c r="AJ526" s="298"/>
      <c r="AK526" s="297">
        <f>'Debt M &amp; YTM'!F517</f>
        <v>8.3699999999999992</v>
      </c>
      <c r="AL526" s="297">
        <f>'Debt M &amp; YTM'!G517</f>
        <v>5.35</v>
      </c>
      <c r="AM526" s="298"/>
      <c r="AN526" s="297">
        <f>'Debt M &amp; YTM'!I517</f>
        <v>14.92</v>
      </c>
      <c r="AO526" s="297">
        <f>'Debt M &amp; YTM'!J517</f>
        <v>6.39</v>
      </c>
      <c r="AP526" s="299"/>
      <c r="AQ526" s="297"/>
      <c r="AR526" s="297">
        <f>'Debt M &amp; YTM'!M517</f>
        <v>9.8659999999999997</v>
      </c>
      <c r="AS526" s="298"/>
      <c r="AT526" s="300"/>
      <c r="AU526" s="297">
        <f>'Debt M &amp; YTM'!N517</f>
        <v>12.545999999999999</v>
      </c>
      <c r="AV526" s="298"/>
    </row>
    <row r="527" spans="1:48">
      <c r="A527" s="11"/>
      <c r="B527" s="4"/>
      <c r="C527" s="5"/>
      <c r="D527" s="5"/>
      <c r="E527" s="106"/>
      <c r="F527" s="297"/>
      <c r="G527" s="5"/>
      <c r="H527" s="108"/>
      <c r="I527" s="340"/>
      <c r="J527" s="147"/>
      <c r="K527" s="342"/>
      <c r="L527" s="147"/>
      <c r="M527" s="147"/>
      <c r="N527" s="342"/>
      <c r="O527" s="340"/>
      <c r="P527" s="340"/>
      <c r="Q527" s="342"/>
      <c r="R527" s="147"/>
      <c r="S527" s="147"/>
      <c r="T527" s="342"/>
      <c r="U527" s="147"/>
      <c r="V527" s="147"/>
      <c r="W527" s="342"/>
      <c r="X527" s="147"/>
      <c r="Y527" s="147"/>
      <c r="Z527" s="342"/>
      <c r="AA527" s="340"/>
      <c r="AB527" s="147"/>
      <c r="AC527" s="342"/>
      <c r="AD527" s="147"/>
      <c r="AE527" s="147"/>
      <c r="AG527" s="296">
        <v>40898</v>
      </c>
      <c r="AH527" s="297"/>
      <c r="AI527" s="297"/>
      <c r="AJ527" s="298"/>
      <c r="AK527" s="297">
        <f>'Debt M &amp; YTM'!F518</f>
        <v>8.3699999999999992</v>
      </c>
      <c r="AL527" s="297">
        <f>'Debt M &amp; YTM'!G518</f>
        <v>5.33</v>
      </c>
      <c r="AM527" s="298"/>
      <c r="AN527" s="297">
        <f>'Debt M &amp; YTM'!I518</f>
        <v>14.92</v>
      </c>
      <c r="AO527" s="297">
        <f>'Debt M &amp; YTM'!J518</f>
        <v>6.41</v>
      </c>
      <c r="AP527" s="299"/>
      <c r="AQ527" s="297"/>
      <c r="AR527" s="297">
        <f>'Debt M &amp; YTM'!M518</f>
        <v>9.82</v>
      </c>
      <c r="AS527" s="298"/>
      <c r="AT527" s="300"/>
      <c r="AU527" s="297">
        <f>'Debt M &amp; YTM'!N518</f>
        <v>12.494</v>
      </c>
      <c r="AV527" s="298"/>
    </row>
    <row r="528" spans="1:48">
      <c r="A528" s="11"/>
      <c r="B528" s="4"/>
      <c r="C528" s="5"/>
      <c r="D528" s="5"/>
      <c r="E528" s="106"/>
      <c r="F528" s="297"/>
      <c r="G528" s="5"/>
      <c r="H528" s="108"/>
      <c r="I528" s="340"/>
      <c r="J528" s="147"/>
      <c r="K528" s="342"/>
      <c r="L528" s="147"/>
      <c r="M528" s="147"/>
      <c r="N528" s="342"/>
      <c r="O528" s="340"/>
      <c r="P528" s="340"/>
      <c r="Q528" s="342"/>
      <c r="R528" s="147"/>
      <c r="S528" s="147"/>
      <c r="T528" s="342"/>
      <c r="U528" s="147"/>
      <c r="V528" s="147"/>
      <c r="W528" s="342"/>
      <c r="X528" s="147"/>
      <c r="Y528" s="147"/>
      <c r="Z528" s="342"/>
      <c r="AA528" s="340"/>
      <c r="AB528" s="147"/>
      <c r="AC528" s="342"/>
      <c r="AD528" s="147"/>
      <c r="AE528" s="147"/>
      <c r="AG528" s="296">
        <v>40899</v>
      </c>
      <c r="AH528" s="297"/>
      <c r="AI528" s="297"/>
      <c r="AJ528" s="298"/>
      <c r="AK528" s="297">
        <f>'Debt M &amp; YTM'!F519</f>
        <v>8.36</v>
      </c>
      <c r="AL528" s="297">
        <f>'Debt M &amp; YTM'!G519</f>
        <v>5.34</v>
      </c>
      <c r="AM528" s="298"/>
      <c r="AN528" s="297">
        <f>'Debt M &amp; YTM'!I519</f>
        <v>14.92</v>
      </c>
      <c r="AO528" s="297">
        <f>'Debt M &amp; YTM'!J519</f>
        <v>6.43</v>
      </c>
      <c r="AP528" s="299"/>
      <c r="AQ528" s="297"/>
      <c r="AR528" s="297">
        <f>'Debt M &amp; YTM'!M519</f>
        <v>9.7970000000000006</v>
      </c>
      <c r="AS528" s="298"/>
      <c r="AT528" s="300"/>
      <c r="AU528" s="297">
        <f>'Debt M &amp; YTM'!N519</f>
        <v>12.478999999999999</v>
      </c>
      <c r="AV528" s="298"/>
    </row>
    <row r="529" spans="1:48">
      <c r="A529" s="11"/>
      <c r="B529" s="4"/>
      <c r="C529" s="5"/>
      <c r="D529" s="5"/>
      <c r="E529" s="106"/>
      <c r="F529" s="297"/>
      <c r="G529" s="5"/>
      <c r="H529" s="108"/>
      <c r="I529" s="340"/>
      <c r="J529" s="147"/>
      <c r="K529" s="342"/>
      <c r="L529" s="147"/>
      <c r="M529" s="147"/>
      <c r="N529" s="342"/>
      <c r="O529" s="340"/>
      <c r="P529" s="340"/>
      <c r="Q529" s="342"/>
      <c r="R529" s="147"/>
      <c r="S529" s="147"/>
      <c r="T529" s="342"/>
      <c r="U529" s="147"/>
      <c r="V529" s="147"/>
      <c r="W529" s="342"/>
      <c r="X529" s="147"/>
      <c r="Y529" s="147"/>
      <c r="Z529" s="342"/>
      <c r="AA529" s="340"/>
      <c r="AB529" s="147"/>
      <c r="AC529" s="342"/>
      <c r="AD529" s="147"/>
      <c r="AE529" s="147"/>
      <c r="AG529" s="296">
        <v>40900</v>
      </c>
      <c r="AH529" s="297"/>
      <c r="AI529" s="297"/>
      <c r="AJ529" s="298"/>
      <c r="AK529" s="297">
        <f>'Debt M &amp; YTM'!F520</f>
        <v>8.36</v>
      </c>
      <c r="AL529" s="297">
        <f>'Debt M &amp; YTM'!G520</f>
        <v>5.35</v>
      </c>
      <c r="AM529" s="298"/>
      <c r="AN529" s="297">
        <f>'Debt M &amp; YTM'!I520</f>
        <v>14.91</v>
      </c>
      <c r="AO529" s="297">
        <f>'Debt M &amp; YTM'!J520</f>
        <v>6.45</v>
      </c>
      <c r="AP529" s="299"/>
      <c r="AQ529" s="297"/>
      <c r="AR529" s="297">
        <f>'Debt M &amp; YTM'!M520</f>
        <v>9.8030000000000008</v>
      </c>
      <c r="AS529" s="298"/>
      <c r="AT529" s="300"/>
      <c r="AU529" s="297">
        <f>'Debt M &amp; YTM'!N520</f>
        <v>12.433999999999999</v>
      </c>
      <c r="AV529" s="298"/>
    </row>
    <row r="530" spans="1:48">
      <c r="A530" s="11"/>
      <c r="B530" s="4"/>
      <c r="C530" s="5"/>
      <c r="D530" s="5"/>
      <c r="E530" s="106"/>
      <c r="F530" s="297"/>
      <c r="G530" s="5"/>
      <c r="H530" s="108"/>
      <c r="I530" s="340"/>
      <c r="J530" s="147"/>
      <c r="K530" s="342"/>
      <c r="L530" s="147"/>
      <c r="M530" s="147"/>
      <c r="N530" s="342"/>
      <c r="O530" s="340"/>
      <c r="P530" s="340"/>
      <c r="Q530" s="342"/>
      <c r="R530" s="147"/>
      <c r="S530" s="147"/>
      <c r="T530" s="342"/>
      <c r="U530" s="147"/>
      <c r="V530" s="147"/>
      <c r="W530" s="342"/>
      <c r="X530" s="147"/>
      <c r="Y530" s="147"/>
      <c r="Z530" s="342"/>
      <c r="AA530" s="340"/>
      <c r="AB530" s="147"/>
      <c r="AC530" s="342"/>
      <c r="AD530" s="147"/>
      <c r="AE530" s="147"/>
      <c r="AG530" s="296">
        <v>40904</v>
      </c>
      <c r="AH530" s="297"/>
      <c r="AI530" s="297"/>
      <c r="AJ530" s="298"/>
      <c r="AK530" s="297">
        <f>'Debt M &amp; YTM'!F521</f>
        <v>8.35</v>
      </c>
      <c r="AL530" s="297">
        <f>'Debt M &amp; YTM'!G521</f>
        <v>5.32</v>
      </c>
      <c r="AM530" s="298"/>
      <c r="AN530" s="297">
        <f>'Debt M &amp; YTM'!I521</f>
        <v>14.9</v>
      </c>
      <c r="AO530" s="297">
        <f>'Debt M &amp; YTM'!J521</f>
        <v>6.39</v>
      </c>
      <c r="AP530" s="299"/>
      <c r="AQ530" s="297"/>
      <c r="AR530" s="297">
        <f>'Debt M &amp; YTM'!M521</f>
        <v>9.8160000000000007</v>
      </c>
      <c r="AS530" s="298"/>
      <c r="AT530" s="300"/>
      <c r="AU530" s="297">
        <f>'Debt M &amp; YTM'!N521</f>
        <v>12.45</v>
      </c>
      <c r="AV530" s="298"/>
    </row>
    <row r="531" spans="1:48">
      <c r="A531" s="11"/>
      <c r="B531" s="4"/>
      <c r="C531" s="5"/>
      <c r="D531" s="5"/>
      <c r="E531" s="106"/>
      <c r="F531" s="297"/>
      <c r="G531" s="5"/>
      <c r="H531" s="108"/>
      <c r="I531" s="340"/>
      <c r="J531" s="147"/>
      <c r="K531" s="342"/>
      <c r="L531" s="147"/>
      <c r="M531" s="147"/>
      <c r="N531" s="342"/>
      <c r="O531" s="340"/>
      <c r="P531" s="340"/>
      <c r="Q531" s="342"/>
      <c r="R531" s="147"/>
      <c r="S531" s="147"/>
      <c r="T531" s="342"/>
      <c r="U531" s="147"/>
      <c r="V531" s="147"/>
      <c r="W531" s="342"/>
      <c r="X531" s="147"/>
      <c r="Y531" s="147"/>
      <c r="Z531" s="342"/>
      <c r="AA531" s="340"/>
      <c r="AB531" s="147"/>
      <c r="AC531" s="342"/>
      <c r="AD531" s="147"/>
      <c r="AE531" s="147"/>
      <c r="AG531" s="296">
        <v>40905</v>
      </c>
      <c r="AH531" s="297"/>
      <c r="AI531" s="297"/>
      <c r="AJ531" s="298"/>
      <c r="AK531" s="297">
        <f>'Debt M &amp; YTM'!F522</f>
        <v>8.35</v>
      </c>
      <c r="AL531" s="297">
        <f>'Debt M &amp; YTM'!G522</f>
        <v>5.29</v>
      </c>
      <c r="AM531" s="298"/>
      <c r="AN531" s="297">
        <f>'Debt M &amp; YTM'!I522</f>
        <v>14.9</v>
      </c>
      <c r="AO531" s="297">
        <f>'Debt M &amp; YTM'!J522</f>
        <v>6.37</v>
      </c>
      <c r="AP531" s="299"/>
      <c r="AQ531" s="297"/>
      <c r="AR531" s="297">
        <f>'Debt M &amp; YTM'!M522</f>
        <v>9.7289999999999992</v>
      </c>
      <c r="AS531" s="298"/>
      <c r="AT531" s="300"/>
      <c r="AU531" s="297">
        <f>'Debt M &amp; YTM'!N522</f>
        <v>12.398999999999999</v>
      </c>
      <c r="AV531" s="298"/>
    </row>
    <row r="532" spans="1:48">
      <c r="A532" s="11"/>
      <c r="B532" s="4"/>
      <c r="C532" s="5"/>
      <c r="D532" s="5"/>
      <c r="E532" s="106"/>
      <c r="F532" s="297"/>
      <c r="G532" s="5"/>
      <c r="H532" s="108"/>
      <c r="I532" s="340"/>
      <c r="J532" s="147"/>
      <c r="K532" s="342"/>
      <c r="L532" s="147"/>
      <c r="M532" s="147"/>
      <c r="N532" s="342"/>
      <c r="O532" s="340"/>
      <c r="P532" s="340"/>
      <c r="Q532" s="342"/>
      <c r="R532" s="147"/>
      <c r="S532" s="147"/>
      <c r="T532" s="342"/>
      <c r="U532" s="147"/>
      <c r="V532" s="147"/>
      <c r="W532" s="342"/>
      <c r="X532" s="147"/>
      <c r="Y532" s="147"/>
      <c r="Z532" s="342"/>
      <c r="AA532" s="340"/>
      <c r="AB532" s="147"/>
      <c r="AC532" s="342"/>
      <c r="AD532" s="147"/>
      <c r="AE532" s="147"/>
      <c r="AG532" s="296">
        <v>40906</v>
      </c>
      <c r="AH532" s="297"/>
      <c r="AI532" s="297"/>
      <c r="AJ532" s="298"/>
      <c r="AK532" s="297">
        <f>'Debt M &amp; YTM'!F523</f>
        <v>8.35</v>
      </c>
      <c r="AL532" s="297">
        <f>'Debt M &amp; YTM'!G523</f>
        <v>5.23</v>
      </c>
      <c r="AM532" s="298"/>
      <c r="AN532" s="297">
        <f>'Debt M &amp; YTM'!I523</f>
        <v>14.9</v>
      </c>
      <c r="AO532" s="297">
        <f>'Debt M &amp; YTM'!J523</f>
        <v>6.32</v>
      </c>
      <c r="AP532" s="299"/>
      <c r="AQ532" s="297"/>
      <c r="AR532" s="297">
        <f>'Debt M &amp; YTM'!M523</f>
        <v>9.7270000000000003</v>
      </c>
      <c r="AS532" s="298"/>
      <c r="AT532" s="300"/>
      <c r="AU532" s="297">
        <f>'Debt M &amp; YTM'!N523</f>
        <v>12.377000000000001</v>
      </c>
      <c r="AV532" s="298"/>
    </row>
    <row r="533" spans="1:48">
      <c r="A533" s="11"/>
      <c r="B533" s="4"/>
      <c r="C533" s="5"/>
      <c r="D533" s="5"/>
      <c r="E533" s="106"/>
      <c r="F533" s="297"/>
      <c r="G533" s="5"/>
      <c r="H533" s="108"/>
      <c r="I533" s="340"/>
      <c r="J533" s="147"/>
      <c r="K533" s="342"/>
      <c r="L533" s="147"/>
      <c r="M533" s="147"/>
      <c r="N533" s="342"/>
      <c r="O533" s="340"/>
      <c r="P533" s="340"/>
      <c r="Q533" s="342"/>
      <c r="R533" s="147"/>
      <c r="S533" s="147"/>
      <c r="T533" s="342"/>
      <c r="U533" s="147"/>
      <c r="V533" s="147"/>
      <c r="W533" s="342"/>
      <c r="X533" s="147"/>
      <c r="Y533" s="147"/>
      <c r="Z533" s="342"/>
      <c r="AA533" s="340"/>
      <c r="AB533" s="147"/>
      <c r="AC533" s="342"/>
      <c r="AD533" s="147"/>
      <c r="AE533" s="147"/>
      <c r="AG533" s="296">
        <v>40907</v>
      </c>
      <c r="AH533" s="297"/>
      <c r="AI533" s="297"/>
      <c r="AJ533" s="298"/>
      <c r="AK533" s="297">
        <f>'Debt M &amp; YTM'!F524</f>
        <v>8.34</v>
      </c>
      <c r="AL533" s="297">
        <f>'Debt M &amp; YTM'!G524</f>
        <v>5.22</v>
      </c>
      <c r="AM533" s="298"/>
      <c r="AN533" s="297">
        <f>'Debt M &amp; YTM'!I524</f>
        <v>14.9</v>
      </c>
      <c r="AO533" s="297">
        <f>'Debt M &amp; YTM'!J524</f>
        <v>6.32</v>
      </c>
      <c r="AP533" s="299"/>
      <c r="AQ533" s="297"/>
      <c r="AR533" s="297">
        <f>'Debt M &amp; YTM'!M524</f>
        <v>9.7029999999999994</v>
      </c>
      <c r="AS533" s="298"/>
      <c r="AT533" s="300"/>
      <c r="AU533" s="297">
        <f>'Debt M &amp; YTM'!N524</f>
        <v>12.368</v>
      </c>
      <c r="AV533" s="298"/>
    </row>
    <row r="534" spans="1:48">
      <c r="A534" s="11"/>
      <c r="B534" s="4"/>
      <c r="C534" s="5"/>
      <c r="D534" s="5"/>
      <c r="E534" s="106"/>
      <c r="F534" s="297"/>
      <c r="G534" s="5"/>
      <c r="H534" s="108"/>
      <c r="I534" s="340"/>
      <c r="J534" s="147"/>
      <c r="K534" s="342"/>
      <c r="L534" s="147"/>
      <c r="M534" s="147"/>
      <c r="N534" s="342"/>
      <c r="O534" s="340"/>
      <c r="P534" s="340"/>
      <c r="Q534" s="342"/>
      <c r="R534" s="147"/>
      <c r="S534" s="147"/>
      <c r="T534" s="342"/>
      <c r="U534" s="147"/>
      <c r="V534" s="147"/>
      <c r="W534" s="342"/>
      <c r="X534" s="147"/>
      <c r="Y534" s="147"/>
      <c r="Z534" s="342"/>
      <c r="AA534" s="340"/>
      <c r="AB534" s="147"/>
      <c r="AC534" s="342"/>
      <c r="AD534" s="147"/>
      <c r="AE534" s="147"/>
      <c r="AG534" s="296">
        <v>40908</v>
      </c>
      <c r="AH534" s="297"/>
      <c r="AI534" s="297"/>
      <c r="AJ534" s="298"/>
      <c r="AK534" s="297">
        <f>'Debt M &amp; YTM'!F525</f>
        <v>8.34</v>
      </c>
      <c r="AL534" s="297">
        <f>'Debt M &amp; YTM'!G525</f>
        <v>5.22</v>
      </c>
      <c r="AM534" s="298"/>
      <c r="AN534" s="297">
        <f>'Debt M &amp; YTM'!I525</f>
        <v>14.89</v>
      </c>
      <c r="AO534" s="297">
        <f>'Debt M &amp; YTM'!J525</f>
        <v>6.32</v>
      </c>
      <c r="AP534" s="299"/>
      <c r="AQ534" s="297"/>
      <c r="AR534" s="297">
        <f>'Debt M &amp; YTM'!M525</f>
        <v>0</v>
      </c>
      <c r="AS534" s="298"/>
      <c r="AT534" s="300"/>
      <c r="AU534" s="297">
        <f>'Debt M &amp; YTM'!N525</f>
        <v>0</v>
      </c>
      <c r="AV534" s="298"/>
    </row>
    <row r="535" spans="1:48">
      <c r="A535" s="11"/>
      <c r="B535" s="4"/>
      <c r="C535" s="5"/>
      <c r="D535" s="5"/>
      <c r="E535" s="106"/>
      <c r="F535" s="297"/>
      <c r="G535" s="5"/>
      <c r="H535" s="108"/>
      <c r="I535" s="340"/>
      <c r="J535" s="147"/>
      <c r="K535" s="342"/>
      <c r="L535" s="147"/>
      <c r="M535" s="147"/>
      <c r="N535" s="342"/>
      <c r="O535" s="340"/>
      <c r="P535" s="340"/>
      <c r="Q535" s="342"/>
      <c r="R535" s="147"/>
      <c r="S535" s="147"/>
      <c r="T535" s="342"/>
      <c r="U535" s="147"/>
      <c r="V535" s="147"/>
      <c r="W535" s="342"/>
      <c r="X535" s="147"/>
      <c r="Y535" s="147"/>
      <c r="Z535" s="342"/>
      <c r="AA535" s="340"/>
      <c r="AB535" s="147"/>
      <c r="AC535" s="342"/>
      <c r="AD535" s="147"/>
      <c r="AE535" s="147"/>
      <c r="AG535" s="296">
        <v>40910</v>
      </c>
      <c r="AH535" s="335">
        <f>'Debt M &amp; YTM'!C526</f>
        <v>13.87</v>
      </c>
      <c r="AI535" s="335">
        <f>'Debt M &amp; YTM'!D526</f>
        <v>4.75</v>
      </c>
      <c r="AJ535" s="298"/>
      <c r="AK535" s="335">
        <f>'Debt M &amp; YTM'!F526</f>
        <v>8.35</v>
      </c>
      <c r="AL535" s="335">
        <f>'Debt M &amp; YTM'!G526</f>
        <v>5.0199999999999996</v>
      </c>
      <c r="AM535" s="298"/>
      <c r="AN535" s="335">
        <f>'Debt M &amp; YTM'!I526</f>
        <v>14.86</v>
      </c>
      <c r="AO535" s="335">
        <f>'Debt M &amp; YTM'!J526</f>
        <v>6.44</v>
      </c>
      <c r="AP535" s="299"/>
      <c r="AQ535" s="297"/>
      <c r="AR535" s="297">
        <f>'Debt M &amp; YTM'!M526</f>
        <v>9.7029999999999994</v>
      </c>
      <c r="AS535" s="298"/>
      <c r="AT535" s="300"/>
      <c r="AU535" s="297">
        <f>'Debt M &amp; YTM'!N526</f>
        <v>12.368</v>
      </c>
      <c r="AV535" s="298"/>
    </row>
    <row r="536" spans="1:48">
      <c r="A536" s="11"/>
      <c r="B536" s="4"/>
      <c r="C536" s="5"/>
      <c r="D536" s="5"/>
      <c r="E536" s="106"/>
      <c r="F536" s="297"/>
      <c r="G536" s="5"/>
      <c r="H536" s="108"/>
      <c r="I536" s="340"/>
      <c r="J536" s="147"/>
      <c r="K536" s="342"/>
      <c r="L536" s="147"/>
      <c r="M536" s="147"/>
      <c r="N536" s="342"/>
      <c r="O536" s="340"/>
      <c r="P536" s="340"/>
      <c r="Q536" s="342"/>
      <c r="R536" s="147"/>
      <c r="S536" s="147"/>
      <c r="T536" s="342"/>
      <c r="U536" s="147"/>
      <c r="V536" s="147"/>
      <c r="W536" s="342"/>
      <c r="X536" s="147"/>
      <c r="Y536" s="147"/>
      <c r="Z536" s="342"/>
      <c r="AA536" s="340"/>
      <c r="AB536" s="147"/>
      <c r="AC536" s="342"/>
      <c r="AD536" s="147"/>
      <c r="AE536" s="147"/>
      <c r="AG536" s="296">
        <v>40911</v>
      </c>
      <c r="AH536" s="335">
        <f>'Debt M &amp; YTM'!C527</f>
        <v>13.87</v>
      </c>
      <c r="AI536" s="335">
        <f>'Debt M &amp; YTM'!D527</f>
        <v>4.72</v>
      </c>
      <c r="AJ536" s="298"/>
      <c r="AK536" s="335">
        <f>'Debt M &amp; YTM'!F527</f>
        <v>8.35</v>
      </c>
      <c r="AL536" s="335">
        <f>'Debt M &amp; YTM'!G527</f>
        <v>5</v>
      </c>
      <c r="AM536" s="298"/>
      <c r="AN536" s="335">
        <f>'Debt M &amp; YTM'!I527</f>
        <v>14.85</v>
      </c>
      <c r="AO536" s="335">
        <f>'Debt M &amp; YTM'!J527</f>
        <v>6.36</v>
      </c>
      <c r="AP536" s="299"/>
      <c r="AQ536" s="297"/>
      <c r="AR536" s="297">
        <f>'Debt M &amp; YTM'!M527</f>
        <v>10.013</v>
      </c>
      <c r="AS536" s="298"/>
      <c r="AT536" s="300"/>
      <c r="AU536" s="297">
        <f>'Debt M &amp; YTM'!N527</f>
        <v>13.052</v>
      </c>
      <c r="AV536" s="298"/>
    </row>
    <row r="537" spans="1:48">
      <c r="A537" s="11"/>
      <c r="B537" s="4"/>
      <c r="C537" s="5"/>
      <c r="D537" s="5"/>
      <c r="E537" s="106"/>
      <c r="F537" s="297"/>
      <c r="G537" s="5"/>
      <c r="H537" s="108"/>
      <c r="I537" s="340"/>
      <c r="J537" s="147"/>
      <c r="K537" s="342"/>
      <c r="L537" s="147"/>
      <c r="M537" s="147"/>
      <c r="N537" s="342"/>
      <c r="O537" s="340"/>
      <c r="P537" s="340"/>
      <c r="Q537" s="342"/>
      <c r="R537" s="147"/>
      <c r="S537" s="147"/>
      <c r="T537" s="342"/>
      <c r="U537" s="147"/>
      <c r="V537" s="147"/>
      <c r="W537" s="342"/>
      <c r="X537" s="147"/>
      <c r="Y537" s="147"/>
      <c r="Z537" s="342"/>
      <c r="AA537" s="340"/>
      <c r="AB537" s="147"/>
      <c r="AC537" s="342"/>
      <c r="AD537" s="147"/>
      <c r="AE537" s="147"/>
      <c r="AG537" s="296">
        <v>40912</v>
      </c>
      <c r="AH537" s="335">
        <f>'Debt M &amp; YTM'!C528</f>
        <v>13.87</v>
      </c>
      <c r="AI537" s="335">
        <f>'Debt M &amp; YTM'!D528</f>
        <v>4.7300000000000004</v>
      </c>
      <c r="AJ537" s="298"/>
      <c r="AK537" s="335">
        <f>'Debt M &amp; YTM'!F528</f>
        <v>8.35</v>
      </c>
      <c r="AL537" s="335">
        <f>'Debt M &amp; YTM'!G528</f>
        <v>5.01</v>
      </c>
      <c r="AM537" s="298"/>
      <c r="AN537" s="335">
        <f>'Debt M &amp; YTM'!I528</f>
        <v>14.85</v>
      </c>
      <c r="AO537" s="335">
        <f>'Debt M &amp; YTM'!J528</f>
        <v>6.37</v>
      </c>
      <c r="AP537" s="299"/>
      <c r="AQ537" s="297"/>
      <c r="AR537" s="297">
        <f>'Debt M &amp; YTM'!M528</f>
        <v>9.9090000000000007</v>
      </c>
      <c r="AS537" s="298"/>
      <c r="AT537" s="300"/>
      <c r="AU537" s="297">
        <f>'Debt M &amp; YTM'!N528</f>
        <v>12.91</v>
      </c>
      <c r="AV537" s="298"/>
    </row>
    <row r="538" spans="1:48">
      <c r="A538" s="11"/>
      <c r="B538" s="4"/>
      <c r="C538" s="5"/>
      <c r="D538" s="5"/>
      <c r="E538" s="106"/>
      <c r="F538" s="297"/>
      <c r="G538" s="5"/>
      <c r="H538" s="108"/>
      <c r="I538" s="340"/>
      <c r="J538" s="147"/>
      <c r="K538" s="342"/>
      <c r="L538" s="147"/>
      <c r="M538" s="147"/>
      <c r="N538" s="342"/>
      <c r="O538" s="340"/>
      <c r="P538" s="340"/>
      <c r="Q538" s="342"/>
      <c r="R538" s="147"/>
      <c r="S538" s="147"/>
      <c r="T538" s="342"/>
      <c r="U538" s="147"/>
      <c r="V538" s="147"/>
      <c r="W538" s="342"/>
      <c r="X538" s="147"/>
      <c r="Y538" s="147"/>
      <c r="Z538" s="342"/>
      <c r="AA538" s="340"/>
      <c r="AB538" s="147"/>
      <c r="AC538" s="342"/>
      <c r="AD538" s="147"/>
      <c r="AE538" s="147"/>
      <c r="AG538" s="296">
        <v>40913</v>
      </c>
      <c r="AH538" s="335">
        <f>'Debt M &amp; YTM'!C529</f>
        <v>13.87</v>
      </c>
      <c r="AI538" s="335">
        <f>'Debt M &amp; YTM'!D529</f>
        <v>4.68</v>
      </c>
      <c r="AJ538" s="298"/>
      <c r="AK538" s="335">
        <f>'Debt M &amp; YTM'!F529</f>
        <v>8.35</v>
      </c>
      <c r="AL538" s="335">
        <f>'Debt M &amp; YTM'!G529</f>
        <v>4.96</v>
      </c>
      <c r="AM538" s="298"/>
      <c r="AN538" s="335">
        <f>'Debt M &amp; YTM'!I529</f>
        <v>14.85</v>
      </c>
      <c r="AO538" s="335">
        <f>'Debt M &amp; YTM'!J529</f>
        <v>6.34</v>
      </c>
      <c r="AP538" s="299"/>
      <c r="AQ538" s="297"/>
      <c r="AR538" s="297">
        <f>'Debt M &amp; YTM'!M529</f>
        <v>9.9209999999999994</v>
      </c>
      <c r="AS538" s="298"/>
      <c r="AT538" s="300"/>
      <c r="AU538" s="297">
        <f>'Debt M &amp; YTM'!N529</f>
        <v>12.941000000000001</v>
      </c>
      <c r="AV538" s="298"/>
    </row>
    <row r="539" spans="1:48">
      <c r="A539" s="11"/>
      <c r="B539" s="4"/>
      <c r="C539" s="5"/>
      <c r="D539" s="5"/>
      <c r="E539" s="106"/>
      <c r="F539" s="297"/>
      <c r="G539" s="5"/>
      <c r="H539" s="108"/>
      <c r="I539" s="340"/>
      <c r="J539" s="147"/>
      <c r="K539" s="342"/>
      <c r="L539" s="147"/>
      <c r="M539" s="147"/>
      <c r="N539" s="342"/>
      <c r="O539" s="340"/>
      <c r="P539" s="340"/>
      <c r="Q539" s="342"/>
      <c r="R539" s="147"/>
      <c r="S539" s="147"/>
      <c r="T539" s="342"/>
      <c r="U539" s="147"/>
      <c r="V539" s="147"/>
      <c r="W539" s="342"/>
      <c r="X539" s="147"/>
      <c r="Y539" s="147"/>
      <c r="Z539" s="342"/>
      <c r="AA539" s="340"/>
      <c r="AB539" s="147"/>
      <c r="AC539" s="342"/>
      <c r="AD539" s="147"/>
      <c r="AE539" s="147"/>
      <c r="AG539" s="296">
        <v>40914</v>
      </c>
      <c r="AH539" s="335">
        <f>'Debt M &amp; YTM'!C530</f>
        <v>13.86</v>
      </c>
      <c r="AI539" s="335">
        <f>'Debt M &amp; YTM'!D530</f>
        <v>4.68</v>
      </c>
      <c r="AJ539" s="298"/>
      <c r="AK539" s="335">
        <f>'Debt M &amp; YTM'!F530</f>
        <v>8.34</v>
      </c>
      <c r="AL539" s="335">
        <f>'Debt M &amp; YTM'!G530</f>
        <v>4.96</v>
      </c>
      <c r="AM539" s="298"/>
      <c r="AN539" s="335">
        <f>'Debt M &amp; YTM'!I530</f>
        <v>14.85</v>
      </c>
      <c r="AO539" s="335">
        <f>'Debt M &amp; YTM'!J530</f>
        <v>6.36</v>
      </c>
      <c r="AP539" s="299"/>
      <c r="AQ539" s="297"/>
      <c r="AR539" s="297">
        <f>'Debt M &amp; YTM'!M530</f>
        <v>9.8789999999999996</v>
      </c>
      <c r="AS539" s="298"/>
      <c r="AT539" s="300"/>
      <c r="AU539" s="297">
        <f>'Debt M &amp; YTM'!N530</f>
        <v>12.895</v>
      </c>
      <c r="AV539" s="298"/>
    </row>
    <row r="540" spans="1:48">
      <c r="A540" s="11"/>
      <c r="B540" s="4"/>
      <c r="C540" s="5"/>
      <c r="D540" s="5"/>
      <c r="E540" s="106"/>
      <c r="F540" s="297"/>
      <c r="G540" s="5"/>
      <c r="H540" s="108"/>
      <c r="I540" s="340"/>
      <c r="J540" s="147"/>
      <c r="K540" s="342"/>
      <c r="L540" s="147"/>
      <c r="M540" s="147"/>
      <c r="N540" s="342"/>
      <c r="O540" s="340"/>
      <c r="P540" s="340"/>
      <c r="Q540" s="342"/>
      <c r="R540" s="147"/>
      <c r="S540" s="147"/>
      <c r="T540" s="342"/>
      <c r="U540" s="147"/>
      <c r="V540" s="147"/>
      <c r="W540" s="342"/>
      <c r="X540" s="147"/>
      <c r="Y540" s="147"/>
      <c r="Z540" s="342"/>
      <c r="AA540" s="340"/>
      <c r="AB540" s="147"/>
      <c r="AC540" s="342"/>
      <c r="AD540" s="147"/>
      <c r="AE540" s="147"/>
      <c r="AG540" s="296">
        <v>40917</v>
      </c>
      <c r="AH540" s="335">
        <f>'Debt M &amp; YTM'!C531</f>
        <v>13.86</v>
      </c>
      <c r="AI540" s="335">
        <f>'Debt M &amp; YTM'!D531</f>
        <v>4.67</v>
      </c>
      <c r="AJ540" s="298"/>
      <c r="AK540" s="335">
        <f>'Debt M &amp; YTM'!F531</f>
        <v>8.33</v>
      </c>
      <c r="AL540" s="335">
        <f>'Debt M &amp; YTM'!G531</f>
        <v>4.95</v>
      </c>
      <c r="AM540" s="298"/>
      <c r="AN540" s="335">
        <f>'Debt M &amp; YTM'!I531</f>
        <v>14.84</v>
      </c>
      <c r="AO540" s="335">
        <f>'Debt M &amp; YTM'!J531</f>
        <v>6.35</v>
      </c>
      <c r="AP540" s="299"/>
      <c r="AQ540" s="297"/>
      <c r="AR540" s="297">
        <f>'Debt M &amp; YTM'!M531</f>
        <v>9.8529999999999998</v>
      </c>
      <c r="AS540" s="298"/>
      <c r="AT540" s="300"/>
      <c r="AU540" s="297">
        <f>'Debt M &amp; YTM'!N531</f>
        <v>12.896000000000001</v>
      </c>
      <c r="AV540" s="298"/>
    </row>
    <row r="541" spans="1:48">
      <c r="A541" s="11"/>
      <c r="B541" s="4"/>
      <c r="C541" s="5"/>
      <c r="D541" s="5"/>
      <c r="E541" s="106"/>
      <c r="F541" s="297"/>
      <c r="G541" s="5"/>
      <c r="H541" s="108"/>
      <c r="I541" s="340"/>
      <c r="J541" s="147"/>
      <c r="K541" s="342"/>
      <c r="L541" s="147"/>
      <c r="M541" s="147"/>
      <c r="N541" s="342"/>
      <c r="O541" s="340"/>
      <c r="P541" s="340"/>
      <c r="Q541" s="342"/>
      <c r="R541" s="147"/>
      <c r="S541" s="147"/>
      <c r="T541" s="342"/>
      <c r="U541" s="147"/>
      <c r="V541" s="147"/>
      <c r="W541" s="342"/>
      <c r="X541" s="147"/>
      <c r="Y541" s="147"/>
      <c r="Z541" s="342"/>
      <c r="AA541" s="340"/>
      <c r="AB541" s="147"/>
      <c r="AC541" s="342"/>
      <c r="AD541" s="147"/>
      <c r="AE541" s="147"/>
      <c r="AG541" s="296">
        <v>40918</v>
      </c>
      <c r="AH541" s="335">
        <f>'Debt M &amp; YTM'!C532</f>
        <v>13.85</v>
      </c>
      <c r="AI541" s="335">
        <f>'Debt M &amp; YTM'!D532</f>
        <v>4.7</v>
      </c>
      <c r="AJ541" s="298"/>
      <c r="AK541" s="335">
        <f>'Debt M &amp; YTM'!F532</f>
        <v>8.33</v>
      </c>
      <c r="AL541" s="335">
        <f>'Debt M &amp; YTM'!G532</f>
        <v>4.99</v>
      </c>
      <c r="AM541" s="298"/>
      <c r="AN541" s="335">
        <f>'Debt M &amp; YTM'!I532</f>
        <v>14.84</v>
      </c>
      <c r="AO541" s="335">
        <f>'Debt M &amp; YTM'!J532</f>
        <v>6.37</v>
      </c>
      <c r="AP541" s="299"/>
      <c r="AQ541" s="297"/>
      <c r="AR541" s="297">
        <f>'Debt M &amp; YTM'!M532</f>
        <v>9.7850000000000001</v>
      </c>
      <c r="AS541" s="298"/>
      <c r="AT541" s="300"/>
      <c r="AU541" s="297">
        <f>'Debt M &amp; YTM'!N532</f>
        <v>12.836</v>
      </c>
      <c r="AV541" s="298"/>
    </row>
    <row r="542" spans="1:48">
      <c r="A542" s="11"/>
      <c r="B542" s="4"/>
      <c r="C542" s="5"/>
      <c r="D542" s="5"/>
      <c r="E542" s="106"/>
      <c r="F542" s="297"/>
      <c r="G542" s="5"/>
      <c r="H542" s="108"/>
      <c r="I542" s="340"/>
      <c r="J542" s="147"/>
      <c r="K542" s="342"/>
      <c r="L542" s="147"/>
      <c r="M542" s="147"/>
      <c r="N542" s="342"/>
      <c r="O542" s="340"/>
      <c r="P542" s="340"/>
      <c r="Q542" s="342"/>
      <c r="R542" s="147"/>
      <c r="S542" s="147"/>
      <c r="T542" s="342"/>
      <c r="U542" s="147"/>
      <c r="V542" s="147"/>
      <c r="W542" s="342"/>
      <c r="X542" s="147"/>
      <c r="Y542" s="147"/>
      <c r="Z542" s="342"/>
      <c r="AA542" s="340"/>
      <c r="AB542" s="147"/>
      <c r="AC542" s="342"/>
      <c r="AD542" s="147"/>
      <c r="AE542" s="147"/>
      <c r="AG542" s="296">
        <v>40919</v>
      </c>
      <c r="AH542" s="335">
        <f>'Debt M &amp; YTM'!C533</f>
        <v>13.85</v>
      </c>
      <c r="AI542" s="335">
        <f>'Debt M &amp; YTM'!D533</f>
        <v>4.66</v>
      </c>
      <c r="AJ542" s="298"/>
      <c r="AK542" s="335">
        <f>'Debt M &amp; YTM'!F533</f>
        <v>8.33</v>
      </c>
      <c r="AL542" s="335">
        <f>'Debt M &amp; YTM'!G533</f>
        <v>4.9400000000000004</v>
      </c>
      <c r="AM542" s="298"/>
      <c r="AN542" s="335">
        <f>'Debt M &amp; YTM'!I533</f>
        <v>14.83</v>
      </c>
      <c r="AO542" s="335">
        <f>'Debt M &amp; YTM'!J533</f>
        <v>6.33</v>
      </c>
      <c r="AP542" s="299"/>
      <c r="AQ542" s="297"/>
      <c r="AR542" s="297">
        <f>'Debt M &amp; YTM'!M533</f>
        <v>9.6920000000000002</v>
      </c>
      <c r="AS542" s="298"/>
      <c r="AT542" s="300"/>
      <c r="AU542" s="297">
        <f>'Debt M &amp; YTM'!N533</f>
        <v>12.829000000000001</v>
      </c>
      <c r="AV542" s="298"/>
    </row>
    <row r="543" spans="1:48">
      <c r="A543" s="11"/>
      <c r="B543" s="4"/>
      <c r="C543" s="5"/>
      <c r="D543" s="5"/>
      <c r="E543" s="106"/>
      <c r="F543" s="297"/>
      <c r="G543" s="5"/>
      <c r="H543" s="108"/>
      <c r="I543" s="340"/>
      <c r="J543" s="147"/>
      <c r="K543" s="342"/>
      <c r="L543" s="147"/>
      <c r="M543" s="147"/>
      <c r="N543" s="342"/>
      <c r="O543" s="340"/>
      <c r="P543" s="340"/>
      <c r="Q543" s="342"/>
      <c r="R543" s="147"/>
      <c r="S543" s="147"/>
      <c r="T543" s="342"/>
      <c r="U543" s="147"/>
      <c r="V543" s="147"/>
      <c r="W543" s="342"/>
      <c r="X543" s="147"/>
      <c r="Y543" s="147"/>
      <c r="Z543" s="342"/>
      <c r="AA543" s="340"/>
      <c r="AB543" s="147"/>
      <c r="AC543" s="342"/>
      <c r="AD543" s="147"/>
      <c r="AE543" s="147"/>
      <c r="AG543" s="296">
        <v>40920</v>
      </c>
      <c r="AH543" s="335">
        <f>'Debt M &amp; YTM'!C534</f>
        <v>13.85</v>
      </c>
      <c r="AI543" s="335">
        <f>'Debt M &amp; YTM'!D534</f>
        <v>4.67</v>
      </c>
      <c r="AJ543" s="298"/>
      <c r="AK543" s="335">
        <f>'Debt M &amp; YTM'!F534</f>
        <v>8.33</v>
      </c>
      <c r="AL543" s="335">
        <f>'Debt M &amp; YTM'!G534</f>
        <v>4.96</v>
      </c>
      <c r="AM543" s="298"/>
      <c r="AN543" s="335">
        <f>'Debt M &amp; YTM'!I534</f>
        <v>14.83</v>
      </c>
      <c r="AO543" s="335">
        <f>'Debt M &amp; YTM'!J534</f>
        <v>6.37</v>
      </c>
      <c r="AP543" s="299"/>
      <c r="AQ543" s="297"/>
      <c r="AR543" s="297">
        <f>'Debt M &amp; YTM'!M534</f>
        <v>9.641</v>
      </c>
      <c r="AS543" s="298"/>
      <c r="AT543" s="300"/>
      <c r="AU543" s="297">
        <f>'Debt M &amp; YTM'!N534</f>
        <v>12.836</v>
      </c>
      <c r="AV543" s="298"/>
    </row>
    <row r="544" spans="1:48">
      <c r="A544" s="11"/>
      <c r="B544" s="4"/>
      <c r="C544" s="5"/>
      <c r="D544" s="5"/>
      <c r="E544" s="106"/>
      <c r="F544" s="297"/>
      <c r="G544" s="5"/>
      <c r="H544" s="108"/>
      <c r="I544" s="340"/>
      <c r="J544" s="147"/>
      <c r="K544" s="342"/>
      <c r="L544" s="147"/>
      <c r="M544" s="147"/>
      <c r="N544" s="342"/>
      <c r="O544" s="340"/>
      <c r="P544" s="340"/>
      <c r="Q544" s="342"/>
      <c r="R544" s="147"/>
      <c r="S544" s="147"/>
      <c r="T544" s="342"/>
      <c r="U544" s="147"/>
      <c r="V544" s="147"/>
      <c r="W544" s="342"/>
      <c r="X544" s="147"/>
      <c r="Y544" s="147"/>
      <c r="Z544" s="342"/>
      <c r="AA544" s="340"/>
      <c r="AB544" s="147"/>
      <c r="AC544" s="342"/>
      <c r="AD544" s="147"/>
      <c r="AE544" s="147"/>
      <c r="AG544" s="296">
        <v>40921</v>
      </c>
      <c r="AH544" s="335">
        <f>'Debt M &amp; YTM'!C535</f>
        <v>13.84</v>
      </c>
      <c r="AI544" s="335">
        <f>'Debt M &amp; YTM'!D535</f>
        <v>4.63</v>
      </c>
      <c r="AJ544" s="298"/>
      <c r="AK544" s="335">
        <f>'Debt M &amp; YTM'!F535</f>
        <v>8.32</v>
      </c>
      <c r="AL544" s="335">
        <f>'Debt M &amp; YTM'!G535</f>
        <v>4.91</v>
      </c>
      <c r="AM544" s="298"/>
      <c r="AN544" s="335">
        <f>'Debt M &amp; YTM'!I535</f>
        <v>14.83</v>
      </c>
      <c r="AO544" s="335">
        <f>'Debt M &amp; YTM'!J535</f>
        <v>6.32</v>
      </c>
      <c r="AP544" s="299"/>
      <c r="AQ544" s="297"/>
      <c r="AR544" s="297">
        <f>'Debt M &amp; YTM'!M535</f>
        <v>9.5630000000000006</v>
      </c>
      <c r="AS544" s="298"/>
      <c r="AT544" s="300"/>
      <c r="AU544" s="297">
        <f>'Debt M &amp; YTM'!N535</f>
        <v>12.766</v>
      </c>
      <c r="AV544" s="298"/>
    </row>
    <row r="545" spans="1:48">
      <c r="A545" s="11"/>
      <c r="B545" s="4"/>
      <c r="C545" s="5"/>
      <c r="D545" s="5"/>
      <c r="E545" s="106"/>
      <c r="F545" s="297"/>
      <c r="G545" s="5"/>
      <c r="H545" s="108"/>
      <c r="I545" s="340"/>
      <c r="J545" s="147"/>
      <c r="K545" s="342"/>
      <c r="L545" s="147"/>
      <c r="M545" s="147"/>
      <c r="N545" s="342"/>
      <c r="O545" s="340"/>
      <c r="P545" s="340"/>
      <c r="Q545" s="342"/>
      <c r="R545" s="147"/>
      <c r="S545" s="147"/>
      <c r="T545" s="342"/>
      <c r="U545" s="147"/>
      <c r="V545" s="147"/>
      <c r="W545" s="342"/>
      <c r="X545" s="147"/>
      <c r="Y545" s="147"/>
      <c r="Z545" s="342"/>
      <c r="AA545" s="340"/>
      <c r="AB545" s="147"/>
      <c r="AC545" s="342"/>
      <c r="AD545" s="147"/>
      <c r="AE545" s="147"/>
      <c r="AG545" s="296">
        <v>40924</v>
      </c>
      <c r="AH545" s="335">
        <f>'Debt M &amp; YTM'!C536</f>
        <v>13.84</v>
      </c>
      <c r="AI545" s="335">
        <f>'Debt M &amp; YTM'!D536</f>
        <v>4.63</v>
      </c>
      <c r="AJ545" s="298"/>
      <c r="AK545" s="335">
        <f>'Debt M &amp; YTM'!F536</f>
        <v>8.32</v>
      </c>
      <c r="AL545" s="335">
        <f>'Debt M &amp; YTM'!G536</f>
        <v>4.92</v>
      </c>
      <c r="AM545" s="298"/>
      <c r="AN545" s="335">
        <f>'Debt M &amp; YTM'!I536</f>
        <v>14.82</v>
      </c>
      <c r="AO545" s="335">
        <f>'Debt M &amp; YTM'!J536</f>
        <v>6.35</v>
      </c>
      <c r="AP545" s="299"/>
      <c r="AQ545" s="297"/>
      <c r="AR545" s="297">
        <f>'Debt M &amp; YTM'!M536</f>
        <v>9.5419999999999998</v>
      </c>
      <c r="AS545" s="298"/>
      <c r="AT545" s="300"/>
      <c r="AU545" s="297">
        <f>'Debt M &amp; YTM'!N536</f>
        <v>12.693</v>
      </c>
      <c r="AV545" s="298"/>
    </row>
    <row r="546" spans="1:48">
      <c r="A546" s="11"/>
      <c r="B546" s="4"/>
      <c r="C546" s="5"/>
      <c r="D546" s="5"/>
      <c r="E546" s="106"/>
      <c r="F546" s="297"/>
      <c r="G546" s="5"/>
      <c r="H546" s="108"/>
      <c r="I546" s="340"/>
      <c r="J546" s="147"/>
      <c r="K546" s="342"/>
      <c r="L546" s="147"/>
      <c r="M546" s="147"/>
      <c r="N546" s="342"/>
      <c r="O546" s="340"/>
      <c r="P546" s="340"/>
      <c r="Q546" s="342"/>
      <c r="R546" s="147"/>
      <c r="S546" s="147"/>
      <c r="T546" s="342"/>
      <c r="U546" s="147"/>
      <c r="V546" s="147"/>
      <c r="W546" s="342"/>
      <c r="X546" s="147"/>
      <c r="Y546" s="147"/>
      <c r="Z546" s="342"/>
      <c r="AA546" s="340"/>
      <c r="AB546" s="147"/>
      <c r="AC546" s="342"/>
      <c r="AD546" s="147"/>
      <c r="AE546" s="147"/>
      <c r="AG546" s="296">
        <v>40925</v>
      </c>
      <c r="AH546" s="335">
        <f>'Debt M &amp; YTM'!C537</f>
        <v>13.83</v>
      </c>
      <c r="AI546" s="335">
        <f>'Debt M &amp; YTM'!D537</f>
        <v>4.6399999999999997</v>
      </c>
      <c r="AJ546" s="298"/>
      <c r="AK546" s="335">
        <f>'Debt M &amp; YTM'!F537</f>
        <v>8.31</v>
      </c>
      <c r="AL546" s="335">
        <f>'Debt M &amp; YTM'!G537</f>
        <v>4.91</v>
      </c>
      <c r="AM546" s="298"/>
      <c r="AN546" s="335">
        <f>'Debt M &amp; YTM'!I537</f>
        <v>14.82</v>
      </c>
      <c r="AO546" s="335">
        <f>'Debt M &amp; YTM'!J537</f>
        <v>6.34</v>
      </c>
      <c r="AP546" s="299"/>
      <c r="AQ546" s="297"/>
      <c r="AR546" s="297">
        <f>'Debt M &amp; YTM'!M537</f>
        <v>9.3940000000000001</v>
      </c>
      <c r="AS546" s="298"/>
      <c r="AT546" s="300"/>
      <c r="AU546" s="297">
        <f>'Debt M &amp; YTM'!N537</f>
        <v>12.54</v>
      </c>
      <c r="AV546" s="298"/>
    </row>
    <row r="547" spans="1:48">
      <c r="A547" s="11"/>
      <c r="B547" s="4"/>
      <c r="C547" s="5"/>
      <c r="D547" s="5"/>
      <c r="E547" s="106"/>
      <c r="F547" s="297"/>
      <c r="G547" s="5"/>
      <c r="H547" s="108"/>
      <c r="I547" s="340"/>
      <c r="J547" s="147"/>
      <c r="K547" s="342"/>
      <c r="L547" s="147"/>
      <c r="M547" s="147"/>
      <c r="N547" s="342"/>
      <c r="O547" s="340"/>
      <c r="P547" s="340"/>
      <c r="Q547" s="342"/>
      <c r="R547" s="147"/>
      <c r="S547" s="147"/>
      <c r="T547" s="342"/>
      <c r="U547" s="147"/>
      <c r="V547" s="147"/>
      <c r="W547" s="342"/>
      <c r="X547" s="147"/>
      <c r="Y547" s="147"/>
      <c r="Z547" s="342"/>
      <c r="AA547" s="340"/>
      <c r="AB547" s="147"/>
      <c r="AC547" s="342"/>
      <c r="AD547" s="147"/>
      <c r="AE547" s="147"/>
      <c r="AG547" s="296">
        <v>40926</v>
      </c>
      <c r="AH547" s="335">
        <f>'Debt M &amp; YTM'!C538</f>
        <v>13.83</v>
      </c>
      <c r="AI547" s="335">
        <f>'Debt M &amp; YTM'!D538</f>
        <v>4.62</v>
      </c>
      <c r="AJ547" s="298"/>
      <c r="AK547" s="335">
        <f>'Debt M &amp; YTM'!F538</f>
        <v>8.31</v>
      </c>
      <c r="AL547" s="335">
        <f>'Debt M &amp; YTM'!G538</f>
        <v>4.8899999999999997</v>
      </c>
      <c r="AM547" s="298"/>
      <c r="AN547" s="335">
        <f>'Debt M &amp; YTM'!I538</f>
        <v>14.81</v>
      </c>
      <c r="AO547" s="335">
        <f>'Debt M &amp; YTM'!J538</f>
        <v>6.31</v>
      </c>
      <c r="AP547" s="299"/>
      <c r="AQ547" s="297"/>
      <c r="AR547" s="297">
        <f>'Debt M &amp; YTM'!M538</f>
        <v>9.3049999999999997</v>
      </c>
      <c r="AS547" s="298"/>
      <c r="AT547" s="300"/>
      <c r="AU547" s="297">
        <f>'Debt M &amp; YTM'!N538</f>
        <v>12.521000000000001</v>
      </c>
      <c r="AV547" s="298"/>
    </row>
    <row r="548" spans="1:48">
      <c r="A548" s="11"/>
      <c r="B548" s="4"/>
      <c r="C548" s="5"/>
      <c r="D548" s="5"/>
      <c r="E548" s="106"/>
      <c r="F548" s="297"/>
      <c r="G548" s="5"/>
      <c r="H548" s="108"/>
      <c r="I548" s="340"/>
      <c r="J548" s="147"/>
      <c r="K548" s="342"/>
      <c r="L548" s="147"/>
      <c r="M548" s="147"/>
      <c r="N548" s="342"/>
      <c r="O548" s="340"/>
      <c r="P548" s="340"/>
      <c r="Q548" s="342"/>
      <c r="R548" s="147"/>
      <c r="S548" s="147"/>
      <c r="T548" s="342"/>
      <c r="U548" s="147"/>
      <c r="V548" s="147"/>
      <c r="W548" s="342"/>
      <c r="X548" s="147"/>
      <c r="Y548" s="147"/>
      <c r="Z548" s="342"/>
      <c r="AA548" s="340"/>
      <c r="AB548" s="147"/>
      <c r="AC548" s="342"/>
      <c r="AD548" s="147"/>
      <c r="AE548" s="147"/>
      <c r="AG548" s="296">
        <v>40927</v>
      </c>
      <c r="AH548" s="335">
        <f>'Debt M &amp; YTM'!C539</f>
        <v>13.83</v>
      </c>
      <c r="AI548" s="335">
        <f>'Debt M &amp; YTM'!D539</f>
        <v>4.67</v>
      </c>
      <c r="AJ548" s="298"/>
      <c r="AK548" s="335">
        <f>'Debt M &amp; YTM'!F539</f>
        <v>8.31</v>
      </c>
      <c r="AL548" s="335">
        <f>'Debt M &amp; YTM'!G539</f>
        <v>4.93</v>
      </c>
      <c r="AM548" s="298"/>
      <c r="AN548" s="335">
        <f>'Debt M &amp; YTM'!I539</f>
        <v>14.81</v>
      </c>
      <c r="AO548" s="335">
        <f>'Debt M &amp; YTM'!J539</f>
        <v>6.32</v>
      </c>
      <c r="AP548" s="299"/>
      <c r="AQ548" s="297"/>
      <c r="AR548" s="297">
        <f>'Debt M &amp; YTM'!M539</f>
        <v>9.1820000000000004</v>
      </c>
      <c r="AS548" s="298"/>
      <c r="AT548" s="300"/>
      <c r="AU548" s="297">
        <f>'Debt M &amp; YTM'!N539</f>
        <v>12.27</v>
      </c>
      <c r="AV548" s="298"/>
    </row>
    <row r="549" spans="1:48">
      <c r="A549" s="11"/>
      <c r="B549" s="4"/>
      <c r="C549" s="5"/>
      <c r="D549" s="5"/>
      <c r="E549" s="106"/>
      <c r="F549" s="297"/>
      <c r="G549" s="5"/>
      <c r="H549" s="108"/>
      <c r="I549" s="340"/>
      <c r="J549" s="147"/>
      <c r="K549" s="342"/>
      <c r="L549" s="147"/>
      <c r="M549" s="147"/>
      <c r="N549" s="342"/>
      <c r="O549" s="340"/>
      <c r="P549" s="340"/>
      <c r="Q549" s="342"/>
      <c r="R549" s="147"/>
      <c r="S549" s="147"/>
      <c r="T549" s="342"/>
      <c r="U549" s="147"/>
      <c r="V549" s="147"/>
      <c r="W549" s="342"/>
      <c r="X549" s="147"/>
      <c r="Y549" s="147"/>
      <c r="Z549" s="342"/>
      <c r="AA549" s="340"/>
      <c r="AB549" s="147"/>
      <c r="AC549" s="342"/>
      <c r="AD549" s="147"/>
      <c r="AE549" s="147"/>
      <c r="AG549" s="296">
        <v>40928</v>
      </c>
      <c r="AH549" s="335">
        <f>'Debt M &amp; YTM'!C540</f>
        <v>13.83</v>
      </c>
      <c r="AI549" s="335">
        <f>'Debt M &amp; YTM'!D540</f>
        <v>4.71</v>
      </c>
      <c r="AJ549" s="298"/>
      <c r="AK549" s="335">
        <f>'Debt M &amp; YTM'!F540</f>
        <v>8.3000000000000007</v>
      </c>
      <c r="AL549" s="335">
        <f>'Debt M &amp; YTM'!G540</f>
        <v>4.95</v>
      </c>
      <c r="AM549" s="298"/>
      <c r="AN549" s="335">
        <f>'Debt M &amp; YTM'!I540</f>
        <v>14.81</v>
      </c>
      <c r="AO549" s="335">
        <f>'Debt M &amp; YTM'!J540</f>
        <v>6.33</v>
      </c>
      <c r="AP549" s="299"/>
      <c r="AQ549" s="297"/>
      <c r="AR549" s="297">
        <f>'Debt M &amp; YTM'!M540</f>
        <v>9.0649999999999995</v>
      </c>
      <c r="AS549" s="298"/>
      <c r="AT549" s="300"/>
      <c r="AU549" s="297">
        <f>'Debt M &amp; YTM'!N540</f>
        <v>12.135999999999999</v>
      </c>
      <c r="AV549" s="298"/>
    </row>
    <row r="550" spans="1:48">
      <c r="A550" s="11"/>
      <c r="B550" s="4"/>
      <c r="C550" s="5"/>
      <c r="D550" s="5"/>
      <c r="E550" s="106"/>
      <c r="F550" s="297"/>
      <c r="G550" s="5"/>
      <c r="H550" s="108"/>
      <c r="I550" s="340"/>
      <c r="J550" s="147"/>
      <c r="K550" s="342"/>
      <c r="L550" s="147"/>
      <c r="M550" s="147"/>
      <c r="N550" s="342"/>
      <c r="O550" s="340"/>
      <c r="P550" s="340"/>
      <c r="Q550" s="342"/>
      <c r="R550" s="147"/>
      <c r="S550" s="147"/>
      <c r="T550" s="342"/>
      <c r="U550" s="147"/>
      <c r="V550" s="147"/>
      <c r="W550" s="342"/>
      <c r="X550" s="147"/>
      <c r="Y550" s="147"/>
      <c r="Z550" s="342"/>
      <c r="AA550" s="340"/>
      <c r="AB550" s="147"/>
      <c r="AC550" s="342"/>
      <c r="AD550" s="147"/>
      <c r="AE550" s="147"/>
      <c r="AG550" s="296">
        <v>40931</v>
      </c>
      <c r="AH550" s="335">
        <f>'Debt M &amp; YTM'!C541</f>
        <v>13.82</v>
      </c>
      <c r="AI550" s="335">
        <f>'Debt M &amp; YTM'!D541</f>
        <v>4.7300000000000004</v>
      </c>
      <c r="AJ550" s="298"/>
      <c r="AK550" s="335">
        <f>'Debt M &amp; YTM'!F541</f>
        <v>8.3000000000000007</v>
      </c>
      <c r="AL550" s="335">
        <f>'Debt M &amp; YTM'!G541</f>
        <v>4.9400000000000004</v>
      </c>
      <c r="AM550" s="298"/>
      <c r="AN550" s="335">
        <f>'Debt M &amp; YTM'!I541</f>
        <v>14.8</v>
      </c>
      <c r="AO550" s="335">
        <f>'Debt M &amp; YTM'!J541</f>
        <v>6.34</v>
      </c>
      <c r="AP550" s="299"/>
      <c r="AQ550" s="297"/>
      <c r="AR550" s="297">
        <f>'Debt M &amp; YTM'!M541</f>
        <v>8.9220000000000006</v>
      </c>
      <c r="AS550" s="298"/>
      <c r="AT550" s="300"/>
      <c r="AU550" s="297">
        <f>'Debt M &amp; YTM'!N541</f>
        <v>12.067</v>
      </c>
      <c r="AV550" s="298"/>
    </row>
    <row r="551" spans="1:48">
      <c r="A551" s="11"/>
      <c r="B551" s="4"/>
      <c r="C551" s="5"/>
      <c r="D551" s="5"/>
      <c r="E551" s="106"/>
      <c r="F551" s="297"/>
      <c r="G551" s="5"/>
      <c r="H551" s="108"/>
      <c r="I551" s="340"/>
      <c r="J551" s="147"/>
      <c r="K551" s="342"/>
      <c r="L551" s="147"/>
      <c r="M551" s="147"/>
      <c r="N551" s="342"/>
      <c r="O551" s="340"/>
      <c r="P551" s="340"/>
      <c r="Q551" s="342"/>
      <c r="R551" s="147"/>
      <c r="S551" s="147"/>
      <c r="T551" s="342"/>
      <c r="U551" s="147"/>
      <c r="V551" s="147"/>
      <c r="W551" s="342"/>
      <c r="X551" s="147"/>
      <c r="Y551" s="147"/>
      <c r="Z551" s="342"/>
      <c r="AA551" s="340"/>
      <c r="AB551" s="147"/>
      <c r="AC551" s="342"/>
      <c r="AD551" s="147"/>
      <c r="AE551" s="147"/>
      <c r="AG551" s="296">
        <v>40932</v>
      </c>
      <c r="AH551" s="335">
        <f>'Debt M &amp; YTM'!C542</f>
        <v>13.81</v>
      </c>
      <c r="AI551" s="335">
        <f>'Debt M &amp; YTM'!D542</f>
        <v>4.72</v>
      </c>
      <c r="AJ551" s="298"/>
      <c r="AK551" s="335">
        <f>'Debt M &amp; YTM'!F542</f>
        <v>8.2899999999999991</v>
      </c>
      <c r="AL551" s="335">
        <f>'Debt M &amp; YTM'!G542</f>
        <v>4.91</v>
      </c>
      <c r="AM551" s="298"/>
      <c r="AN551" s="335">
        <f>'Debt M &amp; YTM'!I542</f>
        <v>14.8</v>
      </c>
      <c r="AO551" s="335">
        <f>'Debt M &amp; YTM'!J542</f>
        <v>6.32</v>
      </c>
      <c r="AP551" s="299"/>
      <c r="AQ551" s="297"/>
      <c r="AR551" s="297">
        <f>'Debt M &amp; YTM'!M542</f>
        <v>8.8160000000000007</v>
      </c>
      <c r="AS551" s="298"/>
      <c r="AT551" s="300"/>
      <c r="AU551" s="297">
        <f>'Debt M &amp; YTM'!N542</f>
        <v>11.959</v>
      </c>
      <c r="AV551" s="298"/>
    </row>
    <row r="552" spans="1:48">
      <c r="A552" s="11"/>
      <c r="B552" s="4"/>
      <c r="C552" s="5"/>
      <c r="D552" s="5"/>
      <c r="E552" s="106"/>
      <c r="F552" s="297"/>
      <c r="G552" s="5"/>
      <c r="H552" s="108"/>
      <c r="I552" s="340"/>
      <c r="J552" s="147"/>
      <c r="K552" s="342"/>
      <c r="L552" s="147"/>
      <c r="M552" s="147"/>
      <c r="N552" s="342"/>
      <c r="O552" s="340"/>
      <c r="P552" s="340"/>
      <c r="Q552" s="342"/>
      <c r="R552" s="147"/>
      <c r="S552" s="147"/>
      <c r="T552" s="342"/>
      <c r="U552" s="147"/>
      <c r="V552" s="147"/>
      <c r="W552" s="342"/>
      <c r="X552" s="147"/>
      <c r="Y552" s="147"/>
      <c r="Z552" s="342"/>
      <c r="AA552" s="340"/>
      <c r="AB552" s="147"/>
      <c r="AC552" s="342"/>
      <c r="AD552" s="147"/>
      <c r="AE552" s="147"/>
      <c r="AG552" s="296">
        <v>40933</v>
      </c>
      <c r="AH552" s="335">
        <f>'Debt M &amp; YTM'!C543</f>
        <v>13.81</v>
      </c>
      <c r="AI552" s="335">
        <f>'Debt M &amp; YTM'!D543</f>
        <v>4.66</v>
      </c>
      <c r="AJ552" s="298"/>
      <c r="AK552" s="335">
        <f>'Debt M &amp; YTM'!F543</f>
        <v>8.2899999999999991</v>
      </c>
      <c r="AL552" s="335">
        <f>'Debt M &amp; YTM'!G543</f>
        <v>4.8499999999999996</v>
      </c>
      <c r="AM552" s="298"/>
      <c r="AN552" s="335">
        <f>'Debt M &amp; YTM'!I543</f>
        <v>14.79</v>
      </c>
      <c r="AO552" s="335">
        <f>'Debt M &amp; YTM'!J543</f>
        <v>6.25</v>
      </c>
      <c r="AP552" s="299"/>
      <c r="AQ552" s="297"/>
      <c r="AR552" s="297">
        <f>'Debt M &amp; YTM'!M543</f>
        <v>8.6590000000000007</v>
      </c>
      <c r="AS552" s="298"/>
      <c r="AT552" s="300"/>
      <c r="AU552" s="297">
        <f>'Debt M &amp; YTM'!N543</f>
        <v>11.903</v>
      </c>
      <c r="AV552" s="298"/>
    </row>
    <row r="553" spans="1:48">
      <c r="A553" s="11"/>
      <c r="B553" s="4"/>
      <c r="C553" s="5"/>
      <c r="D553" s="5"/>
      <c r="E553" s="106"/>
      <c r="F553" s="297"/>
      <c r="G553" s="5"/>
      <c r="H553" s="108"/>
      <c r="I553" s="340"/>
      <c r="J553" s="147"/>
      <c r="K553" s="342"/>
      <c r="L553" s="147"/>
      <c r="M553" s="147"/>
      <c r="N553" s="342"/>
      <c r="O553" s="340"/>
      <c r="P553" s="340"/>
      <c r="Q553" s="342"/>
      <c r="R553" s="147"/>
      <c r="S553" s="147"/>
      <c r="T553" s="342"/>
      <c r="U553" s="147"/>
      <c r="V553" s="147"/>
      <c r="W553" s="342"/>
      <c r="X553" s="147"/>
      <c r="Y553" s="147"/>
      <c r="Z553" s="342"/>
      <c r="AA553" s="340"/>
      <c r="AB553" s="147"/>
      <c r="AC553" s="342"/>
      <c r="AD553" s="147"/>
      <c r="AE553" s="147"/>
      <c r="AG553" s="296">
        <v>40934</v>
      </c>
      <c r="AH553" s="335">
        <f>'Debt M &amp; YTM'!C544</f>
        <v>13.81</v>
      </c>
      <c r="AI553" s="335">
        <f>'Debt M &amp; YTM'!D544</f>
        <v>4.55</v>
      </c>
      <c r="AJ553" s="298"/>
      <c r="AK553" s="335">
        <f>'Debt M &amp; YTM'!F544</f>
        <v>8.2899999999999991</v>
      </c>
      <c r="AL553" s="335">
        <f>'Debt M &amp; YTM'!G544</f>
        <v>4.72</v>
      </c>
      <c r="AM553" s="298"/>
      <c r="AN553" s="335">
        <f>'Debt M &amp; YTM'!I544</f>
        <v>14.79</v>
      </c>
      <c r="AO553" s="335">
        <f>'Debt M &amp; YTM'!J544</f>
        <v>6.1</v>
      </c>
      <c r="AP553" s="299"/>
      <c r="AQ553" s="297"/>
      <c r="AR553" s="297">
        <f>'Debt M &amp; YTM'!M544</f>
        <v>8.4809999999999999</v>
      </c>
      <c r="AS553" s="298"/>
      <c r="AT553" s="300"/>
      <c r="AU553" s="297">
        <f>'Debt M &amp; YTM'!N544</f>
        <v>11.701000000000001</v>
      </c>
      <c r="AV553" s="298"/>
    </row>
    <row r="554" spans="1:48">
      <c r="A554" s="11"/>
      <c r="B554" s="4"/>
      <c r="C554" s="5"/>
      <c r="D554" s="5"/>
      <c r="E554" s="106"/>
      <c r="F554" s="297"/>
      <c r="G554" s="5"/>
      <c r="H554" s="108"/>
      <c r="I554" s="340"/>
      <c r="J554" s="147"/>
      <c r="K554" s="342"/>
      <c r="L554" s="147"/>
      <c r="M554" s="147"/>
      <c r="N554" s="342"/>
      <c r="O554" s="340"/>
      <c r="P554" s="340"/>
      <c r="Q554" s="342"/>
      <c r="R554" s="147"/>
      <c r="S554" s="147"/>
      <c r="T554" s="342"/>
      <c r="U554" s="147"/>
      <c r="V554" s="147"/>
      <c r="W554" s="342"/>
      <c r="X554" s="147"/>
      <c r="Y554" s="147"/>
      <c r="Z554" s="342"/>
      <c r="AA554" s="340"/>
      <c r="AB554" s="147"/>
      <c r="AC554" s="342"/>
      <c r="AD554" s="147"/>
      <c r="AE554" s="147"/>
      <c r="AG554" s="296">
        <v>40935</v>
      </c>
      <c r="AH554" s="335">
        <f>'Debt M &amp; YTM'!C545</f>
        <v>13.81</v>
      </c>
      <c r="AI554" s="335">
        <f>'Debt M &amp; YTM'!D545</f>
        <v>4.53</v>
      </c>
      <c r="AJ554" s="298"/>
      <c r="AK554" s="335">
        <f>'Debt M &amp; YTM'!F545</f>
        <v>8.2899999999999991</v>
      </c>
      <c r="AL554" s="335">
        <f>'Debt M &amp; YTM'!G545</f>
        <v>4.68</v>
      </c>
      <c r="AM554" s="298"/>
      <c r="AN554" s="335">
        <f>'Debt M &amp; YTM'!I545</f>
        <v>14.79</v>
      </c>
      <c r="AO554" s="335">
        <f>'Debt M &amp; YTM'!J545</f>
        <v>6.06</v>
      </c>
      <c r="AP554" s="299"/>
      <c r="AQ554" s="297"/>
      <c r="AR554" s="297">
        <f>'Debt M &amp; YTM'!M545</f>
        <v>8.4120000000000008</v>
      </c>
      <c r="AS554" s="298"/>
      <c r="AT554" s="300"/>
      <c r="AU554" s="297">
        <f>'Debt M &amp; YTM'!N545</f>
        <v>11.614000000000001</v>
      </c>
      <c r="AV554" s="298"/>
    </row>
    <row r="555" spans="1:48">
      <c r="A555" s="11"/>
      <c r="B555" s="4"/>
      <c r="C555" s="5"/>
      <c r="D555" s="5"/>
      <c r="E555" s="106"/>
      <c r="F555" s="297"/>
      <c r="G555" s="5"/>
      <c r="H555" s="108"/>
      <c r="I555" s="340"/>
      <c r="J555" s="147"/>
      <c r="K555" s="342"/>
      <c r="L555" s="147"/>
      <c r="M555" s="147"/>
      <c r="N555" s="342"/>
      <c r="O555" s="340"/>
      <c r="P555" s="340"/>
      <c r="Q555" s="342"/>
      <c r="R555" s="147"/>
      <c r="S555" s="147"/>
      <c r="T555" s="342"/>
      <c r="U555" s="147"/>
      <c r="V555" s="147"/>
      <c r="W555" s="342"/>
      <c r="X555" s="147"/>
      <c r="Y555" s="147"/>
      <c r="Z555" s="342"/>
      <c r="AA555" s="340"/>
      <c r="AB555" s="147"/>
      <c r="AC555" s="342"/>
      <c r="AD555" s="147"/>
      <c r="AE555" s="147"/>
      <c r="AG555" s="296">
        <v>40938</v>
      </c>
      <c r="AH555" s="335">
        <f>'Debt M &amp; YTM'!C546</f>
        <v>13.8</v>
      </c>
      <c r="AI555" s="335">
        <f>'Debt M &amp; YTM'!D546</f>
        <v>4.46</v>
      </c>
      <c r="AJ555" s="298"/>
      <c r="AK555" s="335">
        <f>'Debt M &amp; YTM'!F546</f>
        <v>8.2799999999999994</v>
      </c>
      <c r="AL555" s="335">
        <f>'Debt M &amp; YTM'!G546</f>
        <v>4.62</v>
      </c>
      <c r="AM555" s="298"/>
      <c r="AN555" s="335">
        <f>'Debt M &amp; YTM'!I546</f>
        <v>14.78</v>
      </c>
      <c r="AO555" s="335">
        <f>'Debt M &amp; YTM'!J546</f>
        <v>5.99</v>
      </c>
      <c r="AP555" s="299"/>
      <c r="AQ555" s="297"/>
      <c r="AR555" s="297">
        <f>'Debt M &amp; YTM'!M546</f>
        <v>8.4540000000000006</v>
      </c>
      <c r="AS555" s="298"/>
      <c r="AT555" s="300"/>
      <c r="AU555" s="297">
        <f>'Debt M &amp; YTM'!N546</f>
        <v>11.702</v>
      </c>
      <c r="AV555" s="298"/>
    </row>
    <row r="556" spans="1:48">
      <c r="A556" s="11"/>
      <c r="B556" s="4"/>
      <c r="C556" s="5"/>
      <c r="D556" s="5"/>
      <c r="E556" s="106"/>
      <c r="F556" s="297"/>
      <c r="G556" s="5"/>
      <c r="H556" s="108"/>
      <c r="I556" s="340"/>
      <c r="J556" s="147"/>
      <c r="K556" s="342"/>
      <c r="L556" s="147"/>
      <c r="M556" s="147"/>
      <c r="N556" s="342"/>
      <c r="O556" s="340"/>
      <c r="P556" s="340"/>
      <c r="Q556" s="342"/>
      <c r="R556" s="147"/>
      <c r="S556" s="147"/>
      <c r="T556" s="342"/>
      <c r="U556" s="147"/>
      <c r="V556" s="147"/>
      <c r="W556" s="342"/>
      <c r="X556" s="147"/>
      <c r="Y556" s="147"/>
      <c r="Z556" s="342"/>
      <c r="AA556" s="340"/>
      <c r="AB556" s="147"/>
      <c r="AC556" s="342"/>
      <c r="AD556" s="147"/>
      <c r="AE556" s="147"/>
      <c r="AG556" s="296">
        <v>40939</v>
      </c>
      <c r="AH556" s="335">
        <f>'Debt M &amp; YTM'!C547</f>
        <v>13.8</v>
      </c>
      <c r="AI556" s="335">
        <f>'Debt M &amp; YTM'!D547</f>
        <v>4.4400000000000004</v>
      </c>
      <c r="AJ556" s="298"/>
      <c r="AK556" s="335">
        <f>'Debt M &amp; YTM'!F547</f>
        <v>8.27</v>
      </c>
      <c r="AL556" s="335">
        <f>'Debt M &amp; YTM'!G547</f>
        <v>4.59</v>
      </c>
      <c r="AM556" s="298"/>
      <c r="AN556" s="335">
        <f>'Debt M &amp; YTM'!I547</f>
        <v>14.78</v>
      </c>
      <c r="AO556" s="335">
        <f>'Debt M &amp; YTM'!J547</f>
        <v>5.97</v>
      </c>
      <c r="AP556" s="299"/>
      <c r="AQ556" s="297"/>
      <c r="AR556" s="297">
        <f>'Debt M &amp; YTM'!M547</f>
        <v>8.4459999999999997</v>
      </c>
      <c r="AS556" s="298"/>
      <c r="AT556" s="300"/>
      <c r="AU556" s="297">
        <f>'Debt M &amp; YTM'!N547</f>
        <v>11.7</v>
      </c>
      <c r="AV556" s="298"/>
    </row>
    <row r="557" spans="1:48">
      <c r="A557" s="11"/>
      <c r="B557" s="4"/>
      <c r="C557" s="5"/>
      <c r="D557" s="5"/>
      <c r="E557" s="106"/>
      <c r="F557" s="297"/>
      <c r="G557" s="5"/>
      <c r="H557" s="108"/>
      <c r="I557" s="340"/>
      <c r="J557" s="147"/>
      <c r="K557" s="342"/>
      <c r="L557" s="147"/>
      <c r="M557" s="147"/>
      <c r="N557" s="342"/>
      <c r="O557" s="340"/>
      <c r="P557" s="340"/>
      <c r="Q557" s="342"/>
      <c r="R557" s="147"/>
      <c r="S557" s="147"/>
      <c r="T557" s="342"/>
      <c r="U557" s="147"/>
      <c r="V557" s="147"/>
      <c r="W557" s="342"/>
      <c r="X557" s="147"/>
      <c r="Y557" s="147"/>
      <c r="Z557" s="342"/>
      <c r="AA557" s="340"/>
      <c r="AB557" s="147"/>
      <c r="AC557" s="342"/>
      <c r="AD557" s="147"/>
      <c r="AE557" s="147"/>
      <c r="AG557" s="296">
        <v>40940</v>
      </c>
      <c r="AH557" s="335">
        <f>'Debt M &amp; YTM'!C548</f>
        <v>14.61</v>
      </c>
      <c r="AI557" s="335">
        <f>'Debt M &amp; YTM'!D548</f>
        <v>4.4800000000000004</v>
      </c>
      <c r="AJ557" s="298"/>
      <c r="AK557" s="335">
        <f>'Debt M &amp; YTM'!F548</f>
        <v>8.3699999999999992</v>
      </c>
      <c r="AL557" s="335">
        <f>'Debt M &amp; YTM'!G548</f>
        <v>4.58</v>
      </c>
      <c r="AM557" s="298"/>
      <c r="AN557" s="335">
        <f>'Debt M &amp; YTM'!I548</f>
        <v>15.02</v>
      </c>
      <c r="AO557" s="335">
        <f>'Debt M &amp; YTM'!J548</f>
        <v>5.84</v>
      </c>
      <c r="AP557" s="299"/>
      <c r="AQ557" s="297"/>
      <c r="AR557" s="297">
        <f>'Debt M &amp; YTM'!M548</f>
        <v>8.33</v>
      </c>
      <c r="AS557" s="298"/>
      <c r="AT557" s="300"/>
      <c r="AU557" s="297">
        <f>'Debt M &amp; YTM'!N548</f>
        <v>11.523</v>
      </c>
      <c r="AV557" s="298"/>
    </row>
    <row r="558" spans="1:48">
      <c r="A558" s="11"/>
      <c r="B558" s="4"/>
      <c r="C558" s="5"/>
      <c r="D558" s="5"/>
      <c r="E558" s="106"/>
      <c r="F558" s="297"/>
      <c r="G558" s="5"/>
      <c r="H558" s="108"/>
      <c r="I558" s="340"/>
      <c r="J558" s="147"/>
      <c r="K558" s="342"/>
      <c r="L558" s="147"/>
      <c r="M558" s="147"/>
      <c r="N558" s="342"/>
      <c r="O558" s="340"/>
      <c r="P558" s="340"/>
      <c r="Q558" s="342"/>
      <c r="R558" s="147"/>
      <c r="S558" s="147"/>
      <c r="T558" s="342"/>
      <c r="U558" s="147"/>
      <c r="V558" s="147"/>
      <c r="W558" s="342"/>
      <c r="X558" s="147"/>
      <c r="Y558" s="147"/>
      <c r="Z558" s="342"/>
      <c r="AA558" s="340"/>
      <c r="AB558" s="147"/>
      <c r="AC558" s="342"/>
      <c r="AD558" s="147"/>
      <c r="AE558" s="147"/>
      <c r="AG558" s="296">
        <v>40941</v>
      </c>
      <c r="AH558" s="335">
        <f>'Debt M &amp; YTM'!C549</f>
        <v>14.61</v>
      </c>
      <c r="AI558" s="335">
        <f>'Debt M &amp; YTM'!D549</f>
        <v>4.47</v>
      </c>
      <c r="AJ558" s="298"/>
      <c r="AK558" s="335">
        <f>'Debt M &amp; YTM'!F549</f>
        <v>8.3699999999999992</v>
      </c>
      <c r="AL558" s="335">
        <f>'Debt M &amp; YTM'!G549</f>
        <v>4.54</v>
      </c>
      <c r="AM558" s="298"/>
      <c r="AN558" s="335">
        <f>'Debt M &amp; YTM'!I549</f>
        <v>15.02</v>
      </c>
      <c r="AO558" s="335">
        <f>'Debt M &amp; YTM'!J549</f>
        <v>5.8</v>
      </c>
      <c r="AP558" s="299"/>
      <c r="AQ558" s="297"/>
      <c r="AR558" s="297">
        <f>'Debt M &amp; YTM'!M549</f>
        <v>8.2279999999999998</v>
      </c>
      <c r="AS558" s="298"/>
      <c r="AT558" s="300"/>
      <c r="AU558" s="297">
        <f>'Debt M &amp; YTM'!N549</f>
        <v>11.286</v>
      </c>
      <c r="AV558" s="298"/>
    </row>
    <row r="559" spans="1:48">
      <c r="A559" s="11"/>
      <c r="B559" s="4"/>
      <c r="C559" s="5"/>
      <c r="D559" s="5"/>
      <c r="E559" s="106"/>
      <c r="F559" s="297"/>
      <c r="G559" s="5"/>
      <c r="H559" s="108"/>
      <c r="I559" s="340"/>
      <c r="J559" s="147"/>
      <c r="K559" s="342"/>
      <c r="L559" s="147"/>
      <c r="M559" s="147"/>
      <c r="N559" s="342"/>
      <c r="O559" s="340"/>
      <c r="P559" s="340"/>
      <c r="Q559" s="342"/>
      <c r="R559" s="147"/>
      <c r="S559" s="147"/>
      <c r="T559" s="342"/>
      <c r="U559" s="147"/>
      <c r="V559" s="147"/>
      <c r="W559" s="342"/>
      <c r="X559" s="147"/>
      <c r="Y559" s="147"/>
      <c r="Z559" s="342"/>
      <c r="AA559" s="340"/>
      <c r="AB559" s="147"/>
      <c r="AC559" s="342"/>
      <c r="AD559" s="147"/>
      <c r="AE559" s="147"/>
      <c r="AG559" s="296">
        <v>40942</v>
      </c>
      <c r="AH559" s="335">
        <f>'Debt M &amp; YTM'!C550</f>
        <v>14.61</v>
      </c>
      <c r="AI559" s="335">
        <f>'Debt M &amp; YTM'!D550</f>
        <v>4.4800000000000004</v>
      </c>
      <c r="AJ559" s="298"/>
      <c r="AK559" s="335">
        <f>'Debt M &amp; YTM'!F550</f>
        <v>8.36</v>
      </c>
      <c r="AL559" s="335">
        <f>'Debt M &amp; YTM'!G550</f>
        <v>4.53</v>
      </c>
      <c r="AM559" s="298"/>
      <c r="AN559" s="335">
        <f>'Debt M &amp; YTM'!I550</f>
        <v>15.02</v>
      </c>
      <c r="AO559" s="335">
        <f>'Debt M &amp; YTM'!J550</f>
        <v>5.77</v>
      </c>
      <c r="AP559" s="299"/>
      <c r="AQ559" s="297"/>
      <c r="AR559" s="297">
        <f>'Debt M &amp; YTM'!M550</f>
        <v>8.125</v>
      </c>
      <c r="AS559" s="298"/>
      <c r="AT559" s="300"/>
      <c r="AU559" s="297">
        <f>'Debt M &amp; YTM'!N550</f>
        <v>11.141999999999999</v>
      </c>
      <c r="AV559" s="298"/>
    </row>
    <row r="560" spans="1:48">
      <c r="A560" s="11"/>
      <c r="B560" s="4"/>
      <c r="C560" s="5"/>
      <c r="D560" s="5"/>
      <c r="E560" s="106"/>
      <c r="F560" s="297"/>
      <c r="G560" s="5"/>
      <c r="H560" s="108"/>
      <c r="I560" s="340"/>
      <c r="J560" s="147"/>
      <c r="K560" s="342"/>
      <c r="L560" s="147"/>
      <c r="M560" s="147"/>
      <c r="N560" s="342"/>
      <c r="O560" s="340"/>
      <c r="P560" s="340"/>
      <c r="Q560" s="342"/>
      <c r="R560" s="147"/>
      <c r="S560" s="147"/>
      <c r="T560" s="342"/>
      <c r="U560" s="147"/>
      <c r="V560" s="147"/>
      <c r="W560" s="342"/>
      <c r="X560" s="147"/>
      <c r="Y560" s="147"/>
      <c r="Z560" s="342"/>
      <c r="AA560" s="340"/>
      <c r="AB560" s="147"/>
      <c r="AC560" s="342"/>
      <c r="AD560" s="147"/>
      <c r="AE560" s="147"/>
      <c r="AG560" s="296">
        <v>40945</v>
      </c>
      <c r="AH560" s="335">
        <f>'Debt M &amp; YTM'!C551</f>
        <v>14.6</v>
      </c>
      <c r="AI560" s="335">
        <f>'Debt M &amp; YTM'!D551</f>
        <v>4.43</v>
      </c>
      <c r="AJ560" s="298"/>
      <c r="AK560" s="335">
        <f>'Debt M &amp; YTM'!F551</f>
        <v>8.36</v>
      </c>
      <c r="AL560" s="335">
        <f>'Debt M &amp; YTM'!G551</f>
        <v>4.47</v>
      </c>
      <c r="AM560" s="298"/>
      <c r="AN560" s="335">
        <f>'Debt M &amp; YTM'!I551</f>
        <v>15.01</v>
      </c>
      <c r="AO560" s="335">
        <f>'Debt M &amp; YTM'!J551</f>
        <v>5.71</v>
      </c>
      <c r="AP560" s="299"/>
      <c r="AQ560" s="297"/>
      <c r="AR560" s="297">
        <f>'Debt M &amp; YTM'!M551</f>
        <v>8.1029999999999998</v>
      </c>
      <c r="AS560" s="298"/>
      <c r="AT560" s="300"/>
      <c r="AU560" s="297">
        <f>'Debt M &amp; YTM'!N551</f>
        <v>11.272</v>
      </c>
      <c r="AV560" s="298"/>
    </row>
    <row r="561" spans="1:48">
      <c r="A561" s="11"/>
      <c r="B561" s="4"/>
      <c r="C561" s="5"/>
      <c r="D561" s="5"/>
      <c r="E561" s="106"/>
      <c r="F561" s="297"/>
      <c r="G561" s="5"/>
      <c r="H561" s="108"/>
      <c r="I561" s="340"/>
      <c r="J561" s="147"/>
      <c r="K561" s="342"/>
      <c r="L561" s="147"/>
      <c r="M561" s="147"/>
      <c r="N561" s="342"/>
      <c r="O561" s="340"/>
      <c r="P561" s="340"/>
      <c r="Q561" s="342"/>
      <c r="R561" s="147"/>
      <c r="S561" s="147"/>
      <c r="T561" s="342"/>
      <c r="U561" s="147"/>
      <c r="V561" s="147"/>
      <c r="W561" s="342"/>
      <c r="X561" s="147"/>
      <c r="Y561" s="147"/>
      <c r="Z561" s="342"/>
      <c r="AA561" s="340"/>
      <c r="AB561" s="147"/>
      <c r="AC561" s="342"/>
      <c r="AD561" s="147"/>
      <c r="AE561" s="147"/>
      <c r="AG561" s="296">
        <v>40946</v>
      </c>
      <c r="AH561" s="335">
        <f>'Debt M &amp; YTM'!C552</f>
        <v>14.59</v>
      </c>
      <c r="AI561" s="335">
        <f>'Debt M &amp; YTM'!D552</f>
        <v>4.47</v>
      </c>
      <c r="AJ561" s="298"/>
      <c r="AK561" s="335">
        <f>'Debt M &amp; YTM'!F552</f>
        <v>8.35</v>
      </c>
      <c r="AL561" s="335">
        <f>'Debt M &amp; YTM'!G552</f>
        <v>4.5</v>
      </c>
      <c r="AM561" s="298"/>
      <c r="AN561" s="335">
        <f>'Debt M &amp; YTM'!I552</f>
        <v>15.01</v>
      </c>
      <c r="AO561" s="335">
        <f>'Debt M &amp; YTM'!J552</f>
        <v>5.74</v>
      </c>
      <c r="AP561" s="299"/>
      <c r="AQ561" s="297"/>
      <c r="AR561" s="297">
        <f>'Debt M &amp; YTM'!M552</f>
        <v>8.0579999999999998</v>
      </c>
      <c r="AS561" s="298"/>
      <c r="AT561" s="300"/>
      <c r="AU561" s="297">
        <f>'Debt M &amp; YTM'!N552</f>
        <v>11.204000000000001</v>
      </c>
      <c r="AV561" s="298"/>
    </row>
    <row r="562" spans="1:48">
      <c r="A562" s="11"/>
      <c r="B562" s="4"/>
      <c r="C562" s="5"/>
      <c r="D562" s="5"/>
      <c r="E562" s="106"/>
      <c r="F562" s="297"/>
      <c r="G562" s="5"/>
      <c r="H562" s="108"/>
      <c r="I562" s="340"/>
      <c r="J562" s="147"/>
      <c r="K562" s="342"/>
      <c r="L562" s="147"/>
      <c r="M562" s="147"/>
      <c r="N562" s="342"/>
      <c r="O562" s="340"/>
      <c r="P562" s="340"/>
      <c r="Q562" s="342"/>
      <c r="R562" s="147"/>
      <c r="S562" s="147"/>
      <c r="T562" s="342"/>
      <c r="U562" s="147"/>
      <c r="V562" s="147"/>
      <c r="W562" s="342"/>
      <c r="X562" s="147"/>
      <c r="Y562" s="147"/>
      <c r="Z562" s="342"/>
      <c r="AA562" s="340"/>
      <c r="AB562" s="147"/>
      <c r="AC562" s="342"/>
      <c r="AD562" s="147"/>
      <c r="AE562" s="147"/>
      <c r="AG562" s="296">
        <v>40947</v>
      </c>
      <c r="AH562" s="335">
        <f>'Debt M &amp; YTM'!C553</f>
        <v>14.59</v>
      </c>
      <c r="AI562" s="335">
        <f>'Debt M &amp; YTM'!D553</f>
        <v>4.46</v>
      </c>
      <c r="AJ562" s="298"/>
      <c r="AK562" s="335">
        <f>'Debt M &amp; YTM'!F553</f>
        <v>8.35</v>
      </c>
      <c r="AL562" s="335">
        <f>'Debt M &amp; YTM'!G553</f>
        <v>4.49</v>
      </c>
      <c r="AM562" s="298"/>
      <c r="AN562" s="335">
        <f>'Debt M &amp; YTM'!I553</f>
        <v>15.01</v>
      </c>
      <c r="AO562" s="335">
        <f>'Debt M &amp; YTM'!J553</f>
        <v>5.73</v>
      </c>
      <c r="AP562" s="299"/>
      <c r="AQ562" s="297"/>
      <c r="AR562" s="297">
        <f>'Debt M &amp; YTM'!M553</f>
        <v>8.0250000000000004</v>
      </c>
      <c r="AS562" s="298"/>
      <c r="AT562" s="300"/>
      <c r="AU562" s="297">
        <f>'Debt M &amp; YTM'!N553</f>
        <v>11.145</v>
      </c>
      <c r="AV562" s="298"/>
    </row>
    <row r="563" spans="1:48">
      <c r="A563" s="11"/>
      <c r="B563" s="4"/>
      <c r="C563" s="5"/>
      <c r="D563" s="5"/>
      <c r="E563" s="106"/>
      <c r="F563" s="297"/>
      <c r="G563" s="5"/>
      <c r="H563" s="108"/>
      <c r="I563" s="340"/>
      <c r="J563" s="147"/>
      <c r="K563" s="342"/>
      <c r="L563" s="147"/>
      <c r="M563" s="147"/>
      <c r="N563" s="342"/>
      <c r="O563" s="340"/>
      <c r="P563" s="340"/>
      <c r="Q563" s="342"/>
      <c r="R563" s="147"/>
      <c r="S563" s="147"/>
      <c r="T563" s="342"/>
      <c r="U563" s="147"/>
      <c r="V563" s="147"/>
      <c r="W563" s="342"/>
      <c r="X563" s="147"/>
      <c r="Y563" s="147"/>
      <c r="Z563" s="342"/>
      <c r="AA563" s="340"/>
      <c r="AB563" s="147"/>
      <c r="AC563" s="342"/>
      <c r="AD563" s="147"/>
      <c r="AE563" s="147"/>
      <c r="AG563" s="296">
        <v>40948</v>
      </c>
      <c r="AH563" s="335">
        <f>'Debt M &amp; YTM'!C554</f>
        <v>14.59</v>
      </c>
      <c r="AI563" s="335">
        <f>'Debt M &amp; YTM'!D554</f>
        <v>4.51</v>
      </c>
      <c r="AJ563" s="298"/>
      <c r="AK563" s="335">
        <f>'Debt M &amp; YTM'!F554</f>
        <v>8.35</v>
      </c>
      <c r="AL563" s="335">
        <f>'Debt M &amp; YTM'!G554</f>
        <v>4.53</v>
      </c>
      <c r="AM563" s="298"/>
      <c r="AN563" s="335">
        <f>'Debt M &amp; YTM'!I554</f>
        <v>15</v>
      </c>
      <c r="AO563" s="335">
        <f>'Debt M &amp; YTM'!J554</f>
        <v>5.76</v>
      </c>
      <c r="AP563" s="299"/>
      <c r="AQ563" s="297"/>
      <c r="AR563" s="297">
        <f>'Debt M &amp; YTM'!M554</f>
        <v>8.0670000000000002</v>
      </c>
      <c r="AS563" s="298"/>
      <c r="AT563" s="300"/>
      <c r="AU563" s="297">
        <f>'Debt M &amp; YTM'!N554</f>
        <v>11.113</v>
      </c>
      <c r="AV563" s="298"/>
    </row>
    <row r="564" spans="1:48">
      <c r="A564" s="11"/>
      <c r="B564" s="4"/>
      <c r="C564" s="5"/>
      <c r="D564" s="5"/>
      <c r="E564" s="106"/>
      <c r="F564" s="297"/>
      <c r="G564" s="5"/>
      <c r="H564" s="108"/>
      <c r="I564" s="340"/>
      <c r="J564" s="147"/>
      <c r="K564" s="342"/>
      <c r="L564" s="147"/>
      <c r="M564" s="147"/>
      <c r="N564" s="342"/>
      <c r="O564" s="340"/>
      <c r="P564" s="340"/>
      <c r="Q564" s="342"/>
      <c r="R564" s="147"/>
      <c r="S564" s="147"/>
      <c r="T564" s="342"/>
      <c r="U564" s="147"/>
      <c r="V564" s="147"/>
      <c r="W564" s="342"/>
      <c r="X564" s="147"/>
      <c r="Y564" s="147"/>
      <c r="Z564" s="342"/>
      <c r="AA564" s="340"/>
      <c r="AB564" s="147"/>
      <c r="AC564" s="342"/>
      <c r="AD564" s="147"/>
      <c r="AE564" s="147"/>
      <c r="AG564" s="296">
        <v>40949</v>
      </c>
      <c r="AH564" s="335">
        <f>'Debt M &amp; YTM'!C555</f>
        <v>14.59</v>
      </c>
      <c r="AI564" s="335">
        <f>'Debt M &amp; YTM'!D555</f>
        <v>4.42</v>
      </c>
      <c r="AJ564" s="298"/>
      <c r="AK564" s="335">
        <f>'Debt M &amp; YTM'!F555</f>
        <v>8.35</v>
      </c>
      <c r="AL564" s="335">
        <f>'Debt M &amp; YTM'!G555</f>
        <v>4.45</v>
      </c>
      <c r="AM564" s="298"/>
      <c r="AN564" s="335">
        <f>'Debt M &amp; YTM'!I555</f>
        <v>15</v>
      </c>
      <c r="AO564" s="335">
        <f>'Debt M &amp; YTM'!J555</f>
        <v>5.7</v>
      </c>
      <c r="AP564" s="299"/>
      <c r="AQ564" s="297"/>
      <c r="AR564" s="297">
        <f>'Debt M &amp; YTM'!M555</f>
        <v>8.093</v>
      </c>
      <c r="AS564" s="298"/>
      <c r="AT564" s="300"/>
      <c r="AU564" s="297">
        <f>'Debt M &amp; YTM'!N555</f>
        <v>11.183</v>
      </c>
      <c r="AV564" s="298"/>
    </row>
    <row r="565" spans="1:48">
      <c r="A565" s="11"/>
      <c r="B565" s="4"/>
      <c r="C565" s="5"/>
      <c r="D565" s="5"/>
      <c r="E565" s="106"/>
      <c r="F565" s="297"/>
      <c r="G565" s="5"/>
      <c r="H565" s="108"/>
      <c r="I565" s="340"/>
      <c r="J565" s="147"/>
      <c r="K565" s="342"/>
      <c r="L565" s="147"/>
      <c r="M565" s="147"/>
      <c r="N565" s="342"/>
      <c r="O565" s="340"/>
      <c r="P565" s="340"/>
      <c r="Q565" s="342"/>
      <c r="R565" s="147"/>
      <c r="S565" s="147"/>
      <c r="T565" s="342"/>
      <c r="U565" s="147"/>
      <c r="V565" s="147"/>
      <c r="W565" s="342"/>
      <c r="X565" s="147"/>
      <c r="Y565" s="147"/>
      <c r="Z565" s="342"/>
      <c r="AA565" s="340"/>
      <c r="AB565" s="147"/>
      <c r="AC565" s="342"/>
      <c r="AD565" s="147"/>
      <c r="AE565" s="147"/>
      <c r="AG565" s="296">
        <v>40952</v>
      </c>
      <c r="AH565" s="335">
        <f>'Debt M &amp; YTM'!C556</f>
        <v>14.58</v>
      </c>
      <c r="AI565" s="335">
        <f>'Debt M &amp; YTM'!D556</f>
        <v>4.4000000000000004</v>
      </c>
      <c r="AJ565" s="298"/>
      <c r="AK565" s="335">
        <f>'Debt M &amp; YTM'!F556</f>
        <v>8.34</v>
      </c>
      <c r="AL565" s="335">
        <f>'Debt M &amp; YTM'!G556</f>
        <v>4.42</v>
      </c>
      <c r="AM565" s="298"/>
      <c r="AN565" s="335">
        <f>'Debt M &amp; YTM'!I556</f>
        <v>14.99</v>
      </c>
      <c r="AO565" s="335">
        <f>'Debt M &amp; YTM'!J556</f>
        <v>5.68</v>
      </c>
      <c r="AP565" s="299"/>
      <c r="AQ565" s="297"/>
      <c r="AR565" s="297">
        <f>'Debt M &amp; YTM'!M556</f>
        <v>8.0719999999999992</v>
      </c>
      <c r="AS565" s="298"/>
      <c r="AT565" s="300"/>
      <c r="AU565" s="297">
        <f>'Debt M &amp; YTM'!N556</f>
        <v>11.154999999999999</v>
      </c>
      <c r="AV565" s="298"/>
    </row>
    <row r="566" spans="1:48">
      <c r="A566" s="11"/>
      <c r="B566" s="4"/>
      <c r="C566" s="5"/>
      <c r="D566" s="5"/>
      <c r="E566" s="106"/>
      <c r="F566" s="297"/>
      <c r="G566" s="5"/>
      <c r="H566" s="108"/>
      <c r="I566" s="340"/>
      <c r="J566" s="147"/>
      <c r="K566" s="342"/>
      <c r="L566" s="147"/>
      <c r="M566" s="147"/>
      <c r="N566" s="342"/>
      <c r="O566" s="340"/>
      <c r="P566" s="340"/>
      <c r="Q566" s="342"/>
      <c r="R566" s="147"/>
      <c r="S566" s="147"/>
      <c r="T566" s="342"/>
      <c r="U566" s="147"/>
      <c r="V566" s="147"/>
      <c r="W566" s="342"/>
      <c r="X566" s="147"/>
      <c r="Y566" s="147"/>
      <c r="Z566" s="342"/>
      <c r="AA566" s="340"/>
      <c r="AB566" s="147"/>
      <c r="AC566" s="342"/>
      <c r="AD566" s="147"/>
      <c r="AE566" s="147"/>
      <c r="AG566" s="296">
        <v>40953</v>
      </c>
      <c r="AH566" s="335">
        <f>'Debt M &amp; YTM'!C557</f>
        <v>14.58</v>
      </c>
      <c r="AI566" s="335">
        <f>'Debt M &amp; YTM'!D557</f>
        <v>4.37</v>
      </c>
      <c r="AJ566" s="298"/>
      <c r="AK566" s="335">
        <f>'Debt M &amp; YTM'!F557</f>
        <v>8.33</v>
      </c>
      <c r="AL566" s="335">
        <f>'Debt M &amp; YTM'!G557</f>
        <v>4.4000000000000004</v>
      </c>
      <c r="AM566" s="298"/>
      <c r="AN566" s="335">
        <f>'Debt M &amp; YTM'!I557</f>
        <v>14.99</v>
      </c>
      <c r="AO566" s="335">
        <f>'Debt M &amp; YTM'!J557</f>
        <v>5.67</v>
      </c>
      <c r="AP566" s="299"/>
      <c r="AQ566" s="297"/>
      <c r="AR566" s="297">
        <f>'Debt M &amp; YTM'!M557</f>
        <v>8.0510000000000002</v>
      </c>
      <c r="AS566" s="298"/>
      <c r="AT566" s="300"/>
      <c r="AU566" s="297">
        <f>'Debt M &amp; YTM'!N557</f>
        <v>11.148999999999999</v>
      </c>
      <c r="AV566" s="298"/>
    </row>
    <row r="567" spans="1:48">
      <c r="A567" s="11"/>
      <c r="B567" s="4"/>
      <c r="C567" s="5"/>
      <c r="D567" s="5"/>
      <c r="E567" s="106"/>
      <c r="F567" s="297"/>
      <c r="G567" s="5"/>
      <c r="H567" s="108"/>
      <c r="I567" s="340"/>
      <c r="J567" s="147"/>
      <c r="K567" s="342"/>
      <c r="L567" s="147"/>
      <c r="M567" s="147"/>
      <c r="N567" s="342"/>
      <c r="O567" s="340"/>
      <c r="P567" s="340"/>
      <c r="Q567" s="342"/>
      <c r="R567" s="147"/>
      <c r="S567" s="147"/>
      <c r="T567" s="342"/>
      <c r="U567" s="147"/>
      <c r="V567" s="147"/>
      <c r="W567" s="342"/>
      <c r="X567" s="147"/>
      <c r="Y567" s="147"/>
      <c r="Z567" s="342"/>
      <c r="AA567" s="340"/>
      <c r="AB567" s="147"/>
      <c r="AC567" s="342"/>
      <c r="AD567" s="147"/>
      <c r="AE567" s="147"/>
      <c r="AG567" s="296">
        <v>40954</v>
      </c>
      <c r="AH567" s="335">
        <f>'Debt M &amp; YTM'!C558</f>
        <v>14.57</v>
      </c>
      <c r="AI567" s="335">
        <f>'Debt M &amp; YTM'!D558</f>
        <v>4.32</v>
      </c>
      <c r="AJ567" s="298"/>
      <c r="AK567" s="335">
        <f>'Debt M &amp; YTM'!F558</f>
        <v>8.33</v>
      </c>
      <c r="AL567" s="335">
        <f>'Debt M &amp; YTM'!G558</f>
        <v>4.37</v>
      </c>
      <c r="AM567" s="298"/>
      <c r="AN567" s="335">
        <f>'Debt M &amp; YTM'!I558</f>
        <v>14.99</v>
      </c>
      <c r="AO567" s="335">
        <f>'Debt M &amp; YTM'!J558</f>
        <v>5.63</v>
      </c>
      <c r="AP567" s="299"/>
      <c r="AQ567" s="297"/>
      <c r="AR567" s="297">
        <f>'Debt M &amp; YTM'!M558</f>
        <v>8.0709999999999997</v>
      </c>
      <c r="AS567" s="298"/>
      <c r="AT567" s="300"/>
      <c r="AU567" s="297">
        <f>'Debt M &amp; YTM'!N558</f>
        <v>11.225</v>
      </c>
      <c r="AV567" s="298"/>
    </row>
    <row r="568" spans="1:48">
      <c r="A568" s="11"/>
      <c r="B568" s="4"/>
      <c r="C568" s="5"/>
      <c r="D568" s="5"/>
      <c r="E568" s="106"/>
      <c r="F568" s="297"/>
      <c r="G568" s="5"/>
      <c r="H568" s="108"/>
      <c r="I568" s="340"/>
      <c r="J568" s="147"/>
      <c r="K568" s="342"/>
      <c r="L568" s="147"/>
      <c r="M568" s="147"/>
      <c r="N568" s="342"/>
      <c r="O568" s="340"/>
      <c r="P568" s="340"/>
      <c r="Q568" s="342"/>
      <c r="R568" s="147"/>
      <c r="S568" s="147"/>
      <c r="T568" s="342"/>
      <c r="U568" s="147"/>
      <c r="V568" s="147"/>
      <c r="W568" s="342"/>
      <c r="X568" s="147"/>
      <c r="Y568" s="147"/>
      <c r="Z568" s="342"/>
      <c r="AA568" s="340"/>
      <c r="AB568" s="147"/>
      <c r="AC568" s="342"/>
      <c r="AD568" s="147"/>
      <c r="AE568" s="147"/>
      <c r="AG568" s="296">
        <v>40955</v>
      </c>
      <c r="AH568" s="335">
        <f>'Debt M &amp; YTM'!C559</f>
        <v>14.57</v>
      </c>
      <c r="AI568" s="335">
        <f>'Debt M &amp; YTM'!D559</f>
        <v>4.34</v>
      </c>
      <c r="AJ568" s="298"/>
      <c r="AK568" s="335">
        <f>'Debt M &amp; YTM'!F559</f>
        <v>8.33</v>
      </c>
      <c r="AL568" s="335">
        <f>'Debt M &amp; YTM'!G559</f>
        <v>4.4000000000000004</v>
      </c>
      <c r="AM568" s="298"/>
      <c r="AN568" s="335">
        <f>'Debt M &amp; YTM'!I559</f>
        <v>14.98</v>
      </c>
      <c r="AO568" s="335">
        <f>'Debt M &amp; YTM'!J559</f>
        <v>5.67</v>
      </c>
      <c r="AP568" s="299"/>
      <c r="AQ568" s="297"/>
      <c r="AR568" s="297">
        <f>'Debt M &amp; YTM'!M559</f>
        <v>8.1690000000000005</v>
      </c>
      <c r="AS568" s="298"/>
      <c r="AT568" s="300"/>
      <c r="AU568" s="297">
        <f>'Debt M &amp; YTM'!N559</f>
        <v>11.429</v>
      </c>
      <c r="AV568" s="298"/>
    </row>
    <row r="569" spans="1:48">
      <c r="A569" s="11"/>
      <c r="B569" s="4"/>
      <c r="C569" s="5"/>
      <c r="D569" s="5"/>
      <c r="E569" s="106"/>
      <c r="F569" s="297"/>
      <c r="G569" s="5"/>
      <c r="H569" s="108"/>
      <c r="I569" s="340"/>
      <c r="J569" s="147"/>
      <c r="K569" s="342"/>
      <c r="L569" s="147"/>
      <c r="M569" s="147"/>
      <c r="N569" s="342"/>
      <c r="O569" s="340"/>
      <c r="P569" s="340"/>
      <c r="Q569" s="342"/>
      <c r="R569" s="147"/>
      <c r="S569" s="147"/>
      <c r="T569" s="342"/>
      <c r="U569" s="147"/>
      <c r="V569" s="147"/>
      <c r="W569" s="342"/>
      <c r="X569" s="147"/>
      <c r="Y569" s="147"/>
      <c r="Z569" s="342"/>
      <c r="AA569" s="340"/>
      <c r="AB569" s="147"/>
      <c r="AC569" s="342"/>
      <c r="AD569" s="147"/>
      <c r="AE569" s="147"/>
      <c r="AG569" s="296">
        <v>40956</v>
      </c>
      <c r="AH569" s="335">
        <f>'Debt M &amp; YTM'!C560</f>
        <v>14.57</v>
      </c>
      <c r="AI569" s="335">
        <f>'Debt M &amp; YTM'!D560</f>
        <v>4.37</v>
      </c>
      <c r="AJ569" s="298"/>
      <c r="AK569" s="335">
        <f>'Debt M &amp; YTM'!F560</f>
        <v>8.33</v>
      </c>
      <c r="AL569" s="335">
        <f>'Debt M &amp; YTM'!G560</f>
        <v>4.42</v>
      </c>
      <c r="AM569" s="298"/>
      <c r="AN569" s="335">
        <f>'Debt M &amp; YTM'!I560</f>
        <v>14.98</v>
      </c>
      <c r="AO569" s="335">
        <f>'Debt M &amp; YTM'!J560</f>
        <v>5.67</v>
      </c>
      <c r="AP569" s="299"/>
      <c r="AQ569" s="297"/>
      <c r="AR569" s="297">
        <f>'Debt M &amp; YTM'!M560</f>
        <v>8.1020000000000003</v>
      </c>
      <c r="AS569" s="298"/>
      <c r="AT569" s="300"/>
      <c r="AU569" s="297">
        <f>'Debt M &amp; YTM'!N560</f>
        <v>11.257</v>
      </c>
      <c r="AV569" s="298"/>
    </row>
    <row r="570" spans="1:48">
      <c r="A570" s="11"/>
      <c r="B570" s="4"/>
      <c r="C570" s="5"/>
      <c r="D570" s="5"/>
      <c r="E570" s="106"/>
      <c r="F570" s="297"/>
      <c r="G570" s="5"/>
      <c r="H570" s="108"/>
      <c r="I570" s="340"/>
      <c r="J570" s="147"/>
      <c r="K570" s="342"/>
      <c r="L570" s="147"/>
      <c r="M570" s="147"/>
      <c r="N570" s="342"/>
      <c r="O570" s="340"/>
      <c r="P570" s="340"/>
      <c r="Q570" s="342"/>
      <c r="R570" s="147"/>
      <c r="S570" s="147"/>
      <c r="T570" s="342"/>
      <c r="U570" s="147"/>
      <c r="V570" s="147"/>
      <c r="W570" s="342"/>
      <c r="X570" s="147"/>
      <c r="Y570" s="147"/>
      <c r="Z570" s="342"/>
      <c r="AA570" s="340"/>
      <c r="AB570" s="147"/>
      <c r="AC570" s="342"/>
      <c r="AD570" s="147"/>
      <c r="AE570" s="147"/>
      <c r="AG570" s="296">
        <v>40959</v>
      </c>
      <c r="AH570" s="335">
        <f>'Debt M &amp; YTM'!C561</f>
        <v>14.56</v>
      </c>
      <c r="AI570" s="335">
        <f>'Debt M &amp; YTM'!D561</f>
        <v>4.3899999999999997</v>
      </c>
      <c r="AJ570" s="298"/>
      <c r="AK570" s="335">
        <f>'Debt M &amp; YTM'!F561</f>
        <v>8.32</v>
      </c>
      <c r="AL570" s="335">
        <f>'Debt M &amp; YTM'!G561</f>
        <v>4.41</v>
      </c>
      <c r="AM570" s="298"/>
      <c r="AN570" s="335">
        <f>'Debt M &amp; YTM'!I561</f>
        <v>14.97</v>
      </c>
      <c r="AO570" s="335">
        <f>'Debt M &amp; YTM'!J561</f>
        <v>5.66</v>
      </c>
      <c r="AP570" s="299"/>
      <c r="AQ570" s="297"/>
      <c r="AR570" s="297">
        <f>'Debt M &amp; YTM'!M561</f>
        <v>8.0359999999999996</v>
      </c>
      <c r="AS570" s="298"/>
      <c r="AT570" s="300"/>
      <c r="AU570" s="297">
        <f>'Debt M &amp; YTM'!N561</f>
        <v>11.135</v>
      </c>
      <c r="AV570" s="298"/>
    </row>
    <row r="571" spans="1:48">
      <c r="A571" s="11"/>
      <c r="B571" s="4"/>
      <c r="C571" s="5"/>
      <c r="D571" s="5"/>
      <c r="E571" s="106"/>
      <c r="F571" s="297"/>
      <c r="G571" s="5"/>
      <c r="H571" s="108"/>
      <c r="I571" s="340"/>
      <c r="J571" s="147"/>
      <c r="K571" s="342"/>
      <c r="L571" s="147"/>
      <c r="M571" s="147"/>
      <c r="N571" s="342"/>
      <c r="O571" s="340"/>
      <c r="P571" s="340"/>
      <c r="Q571" s="342"/>
      <c r="R571" s="147"/>
      <c r="S571" s="147"/>
      <c r="T571" s="342"/>
      <c r="U571" s="147"/>
      <c r="V571" s="147"/>
      <c r="W571" s="342"/>
      <c r="X571" s="147"/>
      <c r="Y571" s="147"/>
      <c r="Z571" s="342"/>
      <c r="AA571" s="340"/>
      <c r="AB571" s="147"/>
      <c r="AC571" s="342"/>
      <c r="AD571" s="147"/>
      <c r="AE571" s="147"/>
      <c r="AG571" s="296">
        <v>40960</v>
      </c>
      <c r="AH571" s="335">
        <f>'Debt M &amp; YTM'!C562</f>
        <v>14.56</v>
      </c>
      <c r="AI571" s="335">
        <f>'Debt M &amp; YTM'!D562</f>
        <v>4.37</v>
      </c>
      <c r="AJ571" s="298"/>
      <c r="AK571" s="335">
        <f>'Debt M &amp; YTM'!F562</f>
        <v>8.32</v>
      </c>
      <c r="AL571" s="335">
        <f>'Debt M &amp; YTM'!G562</f>
        <v>4.38</v>
      </c>
      <c r="AM571" s="298"/>
      <c r="AN571" s="335">
        <f>'Debt M &amp; YTM'!I562</f>
        <v>14.97</v>
      </c>
      <c r="AO571" s="335">
        <f>'Debt M &amp; YTM'!J562</f>
        <v>5.64</v>
      </c>
      <c r="AP571" s="299"/>
      <c r="AQ571" s="297"/>
      <c r="AR571" s="297">
        <f>'Debt M &amp; YTM'!M562</f>
        <v>7.9459999999999997</v>
      </c>
      <c r="AS571" s="298"/>
      <c r="AT571" s="300"/>
      <c r="AU571" s="297">
        <f>'Debt M &amp; YTM'!N562</f>
        <v>10.933</v>
      </c>
      <c r="AV571" s="298"/>
    </row>
    <row r="572" spans="1:48">
      <c r="A572" s="11"/>
      <c r="B572" s="4"/>
      <c r="C572" s="5"/>
      <c r="D572" s="5"/>
      <c r="E572" s="106"/>
      <c r="F572" s="297"/>
      <c r="G572" s="5"/>
      <c r="H572" s="108"/>
      <c r="I572" s="340"/>
      <c r="J572" s="147"/>
      <c r="K572" s="342"/>
      <c r="L572" s="147"/>
      <c r="M572" s="147"/>
      <c r="N572" s="342"/>
      <c r="O572" s="340"/>
      <c r="P572" s="340"/>
      <c r="Q572" s="342"/>
      <c r="R572" s="147"/>
      <c r="S572" s="147"/>
      <c r="T572" s="342"/>
      <c r="U572" s="147"/>
      <c r="V572" s="147"/>
      <c r="W572" s="342"/>
      <c r="X572" s="147"/>
      <c r="Y572" s="147"/>
      <c r="Z572" s="342"/>
      <c r="AA572" s="340"/>
      <c r="AB572" s="147"/>
      <c r="AC572" s="342"/>
      <c r="AD572" s="147"/>
      <c r="AE572" s="147"/>
      <c r="AG572" s="296">
        <v>40961</v>
      </c>
      <c r="AH572" s="335">
        <f>'Debt M &amp; YTM'!C563</f>
        <v>14.55</v>
      </c>
      <c r="AI572" s="335">
        <f>'Debt M &amp; YTM'!D563</f>
        <v>4.32</v>
      </c>
      <c r="AJ572" s="298"/>
      <c r="AK572" s="335">
        <f>'Debt M &amp; YTM'!F563</f>
        <v>8.31</v>
      </c>
      <c r="AL572" s="335">
        <f>'Debt M &amp; YTM'!G563</f>
        <v>4.34</v>
      </c>
      <c r="AM572" s="298"/>
      <c r="AN572" s="335">
        <f>'Debt M &amp; YTM'!I563</f>
        <v>14.97</v>
      </c>
      <c r="AO572" s="335">
        <f>'Debt M &amp; YTM'!J563</f>
        <v>5.6</v>
      </c>
      <c r="AP572" s="299"/>
      <c r="AQ572" s="297"/>
      <c r="AR572" s="297">
        <f>'Debt M &amp; YTM'!M563</f>
        <v>7.9109999999999996</v>
      </c>
      <c r="AS572" s="298"/>
      <c r="AT572" s="300"/>
      <c r="AU572" s="297">
        <f>'Debt M &amp; YTM'!N563</f>
        <v>10.898</v>
      </c>
      <c r="AV572" s="298"/>
    </row>
    <row r="573" spans="1:48">
      <c r="A573" s="11"/>
      <c r="B573" s="4"/>
      <c r="C573" s="5"/>
      <c r="D573" s="5"/>
      <c r="E573" s="106"/>
      <c r="F573" s="297"/>
      <c r="G573" s="5"/>
      <c r="H573" s="108"/>
      <c r="I573" s="340"/>
      <c r="J573" s="147"/>
      <c r="K573" s="342"/>
      <c r="L573" s="147"/>
      <c r="M573" s="147"/>
      <c r="N573" s="342"/>
      <c r="O573" s="340"/>
      <c r="P573" s="340"/>
      <c r="Q573" s="342"/>
      <c r="R573" s="147"/>
      <c r="S573" s="147"/>
      <c r="T573" s="342"/>
      <c r="U573" s="147"/>
      <c r="V573" s="147"/>
      <c r="W573" s="342"/>
      <c r="X573" s="147"/>
      <c r="Y573" s="147"/>
      <c r="Z573" s="342"/>
      <c r="AA573" s="340"/>
      <c r="AB573" s="147"/>
      <c r="AC573" s="342"/>
      <c r="AD573" s="147"/>
      <c r="AE573" s="147"/>
      <c r="AG573" s="296">
        <v>40962</v>
      </c>
      <c r="AH573" s="335">
        <f>'Debt M &amp; YTM'!C564</f>
        <v>14.55</v>
      </c>
      <c r="AI573" s="335">
        <f>'Debt M &amp; YTM'!D564</f>
        <v>4.28</v>
      </c>
      <c r="AJ573" s="298"/>
      <c r="AK573" s="335">
        <f>'Debt M &amp; YTM'!F564</f>
        <v>8.31</v>
      </c>
      <c r="AL573" s="335">
        <f>'Debt M &amp; YTM'!G564</f>
        <v>4.29</v>
      </c>
      <c r="AM573" s="298"/>
      <c r="AN573" s="335">
        <f>'Debt M &amp; YTM'!I564</f>
        <v>14.96</v>
      </c>
      <c r="AO573" s="335">
        <f>'Debt M &amp; YTM'!J564</f>
        <v>5.56</v>
      </c>
      <c r="AP573" s="299"/>
      <c r="AQ573" s="297"/>
      <c r="AR573" s="297">
        <f>'Debt M &amp; YTM'!M564</f>
        <v>7.86</v>
      </c>
      <c r="AS573" s="298"/>
      <c r="AT573" s="300"/>
      <c r="AU573" s="297">
        <f>'Debt M &amp; YTM'!N564</f>
        <v>10.814</v>
      </c>
      <c r="AV573" s="298"/>
    </row>
    <row r="574" spans="1:48">
      <c r="A574" s="11"/>
      <c r="B574" s="4"/>
      <c r="C574" s="5"/>
      <c r="D574" s="5"/>
      <c r="E574" s="106"/>
      <c r="F574" s="297"/>
      <c r="G574" s="5"/>
      <c r="H574" s="108"/>
      <c r="I574" s="340"/>
      <c r="J574" s="147"/>
      <c r="K574" s="342"/>
      <c r="L574" s="147"/>
      <c r="M574" s="147"/>
      <c r="N574" s="342"/>
      <c r="O574" s="340"/>
      <c r="P574" s="340"/>
      <c r="Q574" s="342"/>
      <c r="R574" s="147"/>
      <c r="S574" s="147"/>
      <c r="T574" s="342"/>
      <c r="U574" s="147"/>
      <c r="V574" s="147"/>
      <c r="W574" s="342"/>
      <c r="X574" s="147"/>
      <c r="Y574" s="147"/>
      <c r="Z574" s="342"/>
      <c r="AA574" s="340"/>
      <c r="AB574" s="147"/>
      <c r="AC574" s="342"/>
      <c r="AD574" s="147"/>
      <c r="AE574" s="147"/>
      <c r="AG574" s="296">
        <v>40963</v>
      </c>
      <c r="AH574" s="335">
        <f>'Debt M &amp; YTM'!C565</f>
        <v>14.55</v>
      </c>
      <c r="AI574" s="335">
        <f>'Debt M &amp; YTM'!D565</f>
        <v>4.26</v>
      </c>
      <c r="AJ574" s="298"/>
      <c r="AK574" s="335">
        <f>'Debt M &amp; YTM'!F565</f>
        <v>8.31</v>
      </c>
      <c r="AL574" s="335">
        <f>'Debt M &amp; YTM'!G565</f>
        <v>4.25</v>
      </c>
      <c r="AM574" s="298"/>
      <c r="AN574" s="335">
        <f>'Debt M &amp; YTM'!I565</f>
        <v>14.96</v>
      </c>
      <c r="AO574" s="335">
        <f>'Debt M &amp; YTM'!J565</f>
        <v>5.51</v>
      </c>
      <c r="AP574" s="299"/>
      <c r="AQ574" s="297"/>
      <c r="AR574" s="297">
        <f>'Debt M &amp; YTM'!M565</f>
        <v>7.7679999999999998</v>
      </c>
      <c r="AS574" s="298"/>
      <c r="AT574" s="300"/>
      <c r="AU574" s="297">
        <f>'Debt M &amp; YTM'!N565</f>
        <v>10.704000000000001</v>
      </c>
      <c r="AV574" s="298"/>
    </row>
    <row r="575" spans="1:48">
      <c r="A575" s="11"/>
      <c r="B575" s="4"/>
      <c r="C575" s="5"/>
      <c r="D575" s="5"/>
      <c r="E575" s="106"/>
      <c r="F575" s="297"/>
      <c r="G575" s="5"/>
      <c r="H575" s="108"/>
      <c r="I575" s="340"/>
      <c r="J575" s="147"/>
      <c r="K575" s="342"/>
      <c r="L575" s="147"/>
      <c r="M575" s="147"/>
      <c r="N575" s="342"/>
      <c r="O575" s="340"/>
      <c r="P575" s="340"/>
      <c r="Q575" s="342"/>
      <c r="R575" s="147"/>
      <c r="S575" s="147"/>
      <c r="T575" s="342"/>
      <c r="U575" s="147"/>
      <c r="V575" s="147"/>
      <c r="W575" s="342"/>
      <c r="X575" s="147"/>
      <c r="Y575" s="147"/>
      <c r="Z575" s="342"/>
      <c r="AA575" s="340"/>
      <c r="AB575" s="147"/>
      <c r="AC575" s="342"/>
      <c r="AD575" s="147"/>
      <c r="AE575" s="147"/>
      <c r="AG575" s="296">
        <v>40966</v>
      </c>
      <c r="AH575" s="335">
        <f>'Debt M &amp; YTM'!C566</f>
        <v>14.54</v>
      </c>
      <c r="AI575" s="335">
        <f>'Debt M &amp; YTM'!D566</f>
        <v>4.2</v>
      </c>
      <c r="AJ575" s="298"/>
      <c r="AK575" s="335">
        <f>'Debt M &amp; YTM'!F566</f>
        <v>8.3000000000000007</v>
      </c>
      <c r="AL575" s="335">
        <f>'Debt M &amp; YTM'!G566</f>
        <v>4.17</v>
      </c>
      <c r="AM575" s="298"/>
      <c r="AN575" s="335">
        <f>'Debt M &amp; YTM'!I566</f>
        <v>14.95</v>
      </c>
      <c r="AO575" s="335">
        <f>'Debt M &amp; YTM'!J566</f>
        <v>5.45</v>
      </c>
      <c r="AP575" s="299"/>
      <c r="AQ575" s="297"/>
      <c r="AR575" s="297">
        <f>'Debt M &amp; YTM'!M566</f>
        <v>7.73</v>
      </c>
      <c r="AS575" s="298"/>
      <c r="AT575" s="300"/>
      <c r="AU575" s="297">
        <f>'Debt M &amp; YTM'!N566</f>
        <v>10.694000000000001</v>
      </c>
      <c r="AV575" s="298"/>
    </row>
    <row r="576" spans="1:48">
      <c r="A576" s="11"/>
      <c r="B576" s="4"/>
      <c r="C576" s="5"/>
      <c r="D576" s="5"/>
      <c r="E576" s="106"/>
      <c r="F576" s="297"/>
      <c r="G576" s="5"/>
      <c r="H576" s="108"/>
      <c r="I576" s="340"/>
      <c r="J576" s="147"/>
      <c r="K576" s="342"/>
      <c r="L576" s="147"/>
      <c r="M576" s="147"/>
      <c r="N576" s="342"/>
      <c r="O576" s="340"/>
      <c r="P576" s="340"/>
      <c r="Q576" s="342"/>
      <c r="R576" s="147"/>
      <c r="S576" s="147"/>
      <c r="T576" s="342"/>
      <c r="U576" s="147"/>
      <c r="V576" s="147"/>
      <c r="W576" s="342"/>
      <c r="X576" s="147"/>
      <c r="Y576" s="147"/>
      <c r="Z576" s="342"/>
      <c r="AA576" s="340"/>
      <c r="AB576" s="147"/>
      <c r="AC576" s="342"/>
      <c r="AD576" s="147"/>
      <c r="AE576" s="147"/>
      <c r="AG576" s="296">
        <v>40967</v>
      </c>
      <c r="AH576" s="335">
        <f>'Debt M &amp; YTM'!C567</f>
        <v>14.54</v>
      </c>
      <c r="AI576" s="335">
        <f>'Debt M &amp; YTM'!D567</f>
        <v>4.17</v>
      </c>
      <c r="AJ576" s="298"/>
      <c r="AK576" s="335">
        <f>'Debt M &amp; YTM'!F567</f>
        <v>8.3000000000000007</v>
      </c>
      <c r="AL576" s="335">
        <f>'Debt M &amp; YTM'!G567</f>
        <v>4.13</v>
      </c>
      <c r="AM576" s="298"/>
      <c r="AN576" s="335">
        <f>'Debt M &amp; YTM'!I567</f>
        <v>14.95</v>
      </c>
      <c r="AO576" s="335">
        <f>'Debt M &amp; YTM'!J567</f>
        <v>5.4</v>
      </c>
      <c r="AP576" s="299"/>
      <c r="AQ576" s="297"/>
      <c r="AR576" s="297">
        <f>'Debt M &amp; YTM'!M567</f>
        <v>7.6130000000000004</v>
      </c>
      <c r="AS576" s="298"/>
      <c r="AT576" s="300"/>
      <c r="AU576" s="297">
        <f>'Debt M &amp; YTM'!N567</f>
        <v>10.472</v>
      </c>
      <c r="AV576" s="298"/>
    </row>
    <row r="577" spans="1:48">
      <c r="A577" s="11"/>
      <c r="B577" s="4"/>
      <c r="C577" s="5"/>
      <c r="D577" s="5"/>
      <c r="E577" s="106"/>
      <c r="F577" s="297"/>
      <c r="G577" s="5"/>
      <c r="H577" s="108"/>
      <c r="I577" s="340"/>
      <c r="J577" s="147"/>
      <c r="K577" s="342"/>
      <c r="L577" s="147"/>
      <c r="M577" s="147"/>
      <c r="N577" s="342"/>
      <c r="O577" s="340"/>
      <c r="P577" s="340"/>
      <c r="Q577" s="342"/>
      <c r="R577" s="147"/>
      <c r="S577" s="147"/>
      <c r="T577" s="342"/>
      <c r="U577" s="147"/>
      <c r="V577" s="147"/>
      <c r="W577" s="342"/>
      <c r="X577" s="147"/>
      <c r="Y577" s="147"/>
      <c r="Z577" s="342"/>
      <c r="AA577" s="340"/>
      <c r="AB577" s="147"/>
      <c r="AC577" s="342"/>
      <c r="AD577" s="147"/>
      <c r="AE577" s="147"/>
      <c r="AG577" s="296">
        <v>40968</v>
      </c>
      <c r="AH577" s="335">
        <f>'Debt M &amp; YTM'!C568</f>
        <v>14.53</v>
      </c>
      <c r="AI577" s="335">
        <f>'Debt M &amp; YTM'!D568</f>
        <v>4.17</v>
      </c>
      <c r="AJ577" s="298"/>
      <c r="AK577" s="335">
        <f>'Debt M &amp; YTM'!F568</f>
        <v>8.2899999999999991</v>
      </c>
      <c r="AL577" s="335">
        <f>'Debt M &amp; YTM'!G568</f>
        <v>4.12</v>
      </c>
      <c r="AM577" s="298"/>
      <c r="AN577" s="335">
        <f>'Debt M &amp; YTM'!I568</f>
        <v>14.95</v>
      </c>
      <c r="AO577" s="335">
        <f>'Debt M &amp; YTM'!J568</f>
        <v>5.4</v>
      </c>
      <c r="AP577" s="299"/>
      <c r="AQ577" s="297"/>
      <c r="AR577" s="297">
        <f>'Debt M &amp; YTM'!M568</f>
        <v>7.5170000000000003</v>
      </c>
      <c r="AS577" s="298"/>
      <c r="AT577" s="300"/>
      <c r="AU577" s="297">
        <f>'Debt M &amp; YTM'!N568</f>
        <v>10.210000000000001</v>
      </c>
      <c r="AV577" s="298"/>
    </row>
    <row r="578" spans="1:48">
      <c r="A578" s="11"/>
      <c r="B578" s="4"/>
      <c r="C578" s="5"/>
      <c r="D578" s="5"/>
      <c r="E578" s="106"/>
      <c r="F578" s="297"/>
      <c r="G578" s="5"/>
      <c r="H578" s="108"/>
      <c r="I578" s="340"/>
      <c r="J578" s="147"/>
      <c r="K578" s="342"/>
      <c r="L578" s="147"/>
      <c r="M578" s="147"/>
      <c r="N578" s="342"/>
      <c r="O578" s="340"/>
      <c r="P578" s="340"/>
      <c r="Q578" s="342"/>
      <c r="R578" s="147"/>
      <c r="S578" s="147"/>
      <c r="T578" s="342"/>
      <c r="U578" s="147"/>
      <c r="V578" s="147"/>
      <c r="W578" s="342"/>
      <c r="X578" s="147"/>
      <c r="Y578" s="147"/>
      <c r="Z578" s="342"/>
      <c r="AA578" s="340"/>
      <c r="AB578" s="147"/>
      <c r="AC578" s="342"/>
      <c r="AD578" s="147"/>
      <c r="AE578" s="147"/>
      <c r="AG578" s="296">
        <v>40969</v>
      </c>
      <c r="AH578" s="335">
        <f>'Debt M &amp; YTM'!C569</f>
        <v>14.52</v>
      </c>
      <c r="AI578" s="335">
        <f>'Debt M &amp; YTM'!D569</f>
        <v>4.16</v>
      </c>
      <c r="AJ578" s="298"/>
      <c r="AK578" s="335">
        <f>'Debt M &amp; YTM'!F569</f>
        <v>8.4499999999999993</v>
      </c>
      <c r="AL578" s="335">
        <f>'Debt M &amp; YTM'!G569</f>
        <v>4.1399999999999997</v>
      </c>
      <c r="AM578" s="298"/>
      <c r="AN578" s="335">
        <f>'Debt M &amp; YTM'!I569</f>
        <v>15.47</v>
      </c>
      <c r="AO578" s="335">
        <f>'Debt M &amp; YTM'!J569</f>
        <v>5.21</v>
      </c>
      <c r="AP578" s="299"/>
      <c r="AQ578" s="297"/>
      <c r="AR578" s="297">
        <f>'Debt M &amp; YTM'!M569</f>
        <v>7.4210000000000003</v>
      </c>
      <c r="AS578" s="298"/>
      <c r="AT578" s="300"/>
      <c r="AU578" s="297">
        <f>'Debt M &amp; YTM'!N569</f>
        <v>10.116</v>
      </c>
      <c r="AV578" s="298"/>
    </row>
    <row r="579" spans="1:48">
      <c r="A579" s="11"/>
      <c r="B579" s="4"/>
      <c r="C579" s="5"/>
      <c r="D579" s="5"/>
      <c r="E579" s="106"/>
      <c r="F579" s="297"/>
      <c r="G579" s="5"/>
      <c r="H579" s="108"/>
      <c r="I579" s="340"/>
      <c r="J579" s="147"/>
      <c r="K579" s="342"/>
      <c r="L579" s="147"/>
      <c r="M579" s="147"/>
      <c r="N579" s="342"/>
      <c r="O579" s="340"/>
      <c r="P579" s="340"/>
      <c r="Q579" s="342"/>
      <c r="R579" s="147"/>
      <c r="S579" s="147"/>
      <c r="T579" s="342"/>
      <c r="U579" s="147"/>
      <c r="V579" s="147"/>
      <c r="W579" s="342"/>
      <c r="X579" s="147"/>
      <c r="Y579" s="147"/>
      <c r="Z579" s="342"/>
      <c r="AA579" s="340"/>
      <c r="AB579" s="147"/>
      <c r="AC579" s="342"/>
      <c r="AD579" s="147"/>
      <c r="AE579" s="147"/>
      <c r="AG579" s="296">
        <v>40970</v>
      </c>
      <c r="AH579" s="335">
        <f>'Debt M &amp; YTM'!C570</f>
        <v>14.51</v>
      </c>
      <c r="AI579" s="335">
        <f>'Debt M &amp; YTM'!D570</f>
        <v>4.09</v>
      </c>
      <c r="AJ579" s="298"/>
      <c r="AK579" s="335">
        <f>'Debt M &amp; YTM'!F570</f>
        <v>8.4499999999999993</v>
      </c>
      <c r="AL579" s="335">
        <f>'Debt M &amp; YTM'!G570</f>
        <v>4.05</v>
      </c>
      <c r="AM579" s="298"/>
      <c r="AN579" s="335">
        <f>'Debt M &amp; YTM'!I570</f>
        <v>15.47</v>
      </c>
      <c r="AO579" s="335">
        <f>'Debt M &amp; YTM'!J570</f>
        <v>5.14</v>
      </c>
      <c r="AP579" s="299"/>
      <c r="AQ579" s="297"/>
      <c r="AR579" s="297">
        <f>'Debt M &amp; YTM'!M570</f>
        <v>7.3529999999999998</v>
      </c>
      <c r="AS579" s="298"/>
      <c r="AT579" s="300"/>
      <c r="AU579" s="297">
        <f>'Debt M &amp; YTM'!N570</f>
        <v>10.068</v>
      </c>
      <c r="AV579" s="298"/>
    </row>
    <row r="580" spans="1:48">
      <c r="A580" s="11"/>
      <c r="B580" s="4"/>
      <c r="C580" s="5"/>
      <c r="D580" s="5"/>
      <c r="E580" s="106"/>
      <c r="F580" s="297"/>
      <c r="G580" s="5"/>
      <c r="H580" s="108"/>
      <c r="I580" s="340"/>
      <c r="J580" s="147"/>
      <c r="K580" s="342"/>
      <c r="L580" s="147"/>
      <c r="M580" s="147"/>
      <c r="N580" s="342"/>
      <c r="O580" s="340"/>
      <c r="P580" s="340"/>
      <c r="Q580" s="342"/>
      <c r="R580" s="147"/>
      <c r="S580" s="147"/>
      <c r="T580" s="342"/>
      <c r="U580" s="147"/>
      <c r="V580" s="147"/>
      <c r="W580" s="342"/>
      <c r="X580" s="147"/>
      <c r="Y580" s="147"/>
      <c r="Z580" s="342"/>
      <c r="AA580" s="340"/>
      <c r="AB580" s="147"/>
      <c r="AC580" s="342"/>
      <c r="AD580" s="147"/>
      <c r="AE580" s="147"/>
      <c r="AG580" s="296">
        <v>40973</v>
      </c>
      <c r="AH580" s="335">
        <f>'Debt M &amp; YTM'!C571</f>
        <v>14.51</v>
      </c>
      <c r="AI580" s="335">
        <f>'Debt M &amp; YTM'!D571</f>
        <v>4.1100000000000003</v>
      </c>
      <c r="AJ580" s="298"/>
      <c r="AK580" s="335">
        <f>'Debt M &amp; YTM'!F571</f>
        <v>8.44</v>
      </c>
      <c r="AL580" s="335">
        <f>'Debt M &amp; YTM'!G571</f>
        <v>4.07</v>
      </c>
      <c r="AM580" s="298"/>
      <c r="AN580" s="335">
        <f>'Debt M &amp; YTM'!I571</f>
        <v>15.46</v>
      </c>
      <c r="AO580" s="335">
        <f>'Debt M &amp; YTM'!J571</f>
        <v>5.16</v>
      </c>
      <c r="AP580" s="299"/>
      <c r="AQ580" s="297"/>
      <c r="AR580" s="297">
        <f>'Debt M &amp; YTM'!M571</f>
        <v>7.37</v>
      </c>
      <c r="AS580" s="298"/>
      <c r="AT580" s="300"/>
      <c r="AU580" s="297">
        <f>'Debt M &amp; YTM'!N571</f>
        <v>10.102</v>
      </c>
      <c r="AV580" s="298"/>
    </row>
    <row r="581" spans="1:48">
      <c r="A581" s="11"/>
      <c r="B581" s="4"/>
      <c r="C581" s="5"/>
      <c r="D581" s="5"/>
      <c r="E581" s="106"/>
      <c r="F581" s="297"/>
      <c r="G581" s="5"/>
      <c r="H581" s="108"/>
      <c r="I581" s="340"/>
      <c r="J581" s="147"/>
      <c r="K581" s="342"/>
      <c r="L581" s="147"/>
      <c r="M581" s="147"/>
      <c r="N581" s="342"/>
      <c r="O581" s="340"/>
      <c r="P581" s="340"/>
      <c r="Q581" s="342"/>
      <c r="R581" s="147"/>
      <c r="S581" s="147"/>
      <c r="T581" s="342"/>
      <c r="U581" s="147"/>
      <c r="V581" s="147"/>
      <c r="W581" s="342"/>
      <c r="X581" s="147"/>
      <c r="Y581" s="147"/>
      <c r="Z581" s="342"/>
      <c r="AA581" s="340"/>
      <c r="AB581" s="147"/>
      <c r="AC581" s="342"/>
      <c r="AD581" s="147"/>
      <c r="AE581" s="147"/>
      <c r="AG581" s="296">
        <v>40974</v>
      </c>
      <c r="AH581" s="335">
        <f>'Debt M &amp; YTM'!C572</f>
        <v>14.5</v>
      </c>
      <c r="AI581" s="335">
        <f>'Debt M &amp; YTM'!D572</f>
        <v>4.09</v>
      </c>
      <c r="AJ581" s="298"/>
      <c r="AK581" s="335">
        <f>'Debt M &amp; YTM'!F572</f>
        <v>8.44</v>
      </c>
      <c r="AL581" s="335">
        <f>'Debt M &amp; YTM'!G572</f>
        <v>4.07</v>
      </c>
      <c r="AM581" s="298"/>
      <c r="AN581" s="335">
        <f>'Debt M &amp; YTM'!I572</f>
        <v>15.46</v>
      </c>
      <c r="AO581" s="335">
        <f>'Debt M &amp; YTM'!J572</f>
        <v>5.16</v>
      </c>
      <c r="AP581" s="299"/>
      <c r="AQ581" s="297"/>
      <c r="AR581" s="297">
        <f>'Debt M &amp; YTM'!M572</f>
        <v>7.4960000000000004</v>
      </c>
      <c r="AS581" s="298"/>
      <c r="AT581" s="300"/>
      <c r="AU581" s="297">
        <f>'Debt M &amp; YTM'!N572</f>
        <v>10.319000000000001</v>
      </c>
      <c r="AV581" s="298"/>
    </row>
    <row r="582" spans="1:48">
      <c r="A582" s="11"/>
      <c r="B582" s="4"/>
      <c r="C582" s="5"/>
      <c r="D582" s="5"/>
      <c r="E582" s="106"/>
      <c r="F582" s="297"/>
      <c r="G582" s="5"/>
      <c r="H582" s="108"/>
      <c r="I582" s="340"/>
      <c r="J582" s="147"/>
      <c r="K582" s="342"/>
      <c r="L582" s="147"/>
      <c r="M582" s="147"/>
      <c r="N582" s="342"/>
      <c r="O582" s="340"/>
      <c r="P582" s="340"/>
      <c r="Q582" s="342"/>
      <c r="R582" s="147"/>
      <c r="S582" s="147"/>
      <c r="T582" s="342"/>
      <c r="U582" s="340"/>
      <c r="V582" s="147"/>
      <c r="W582" s="342"/>
      <c r="X582" s="147"/>
      <c r="Y582" s="147"/>
      <c r="Z582" s="342"/>
      <c r="AA582" s="340"/>
      <c r="AB582" s="147"/>
      <c r="AC582" s="342"/>
      <c r="AD582" s="147"/>
      <c r="AE582" s="147"/>
      <c r="AG582" s="296">
        <v>40975</v>
      </c>
      <c r="AH582" s="335">
        <f>'Debt M &amp; YTM'!C573</f>
        <v>14.5</v>
      </c>
      <c r="AI582" s="335">
        <f>'Debt M &amp; YTM'!D573</f>
        <v>4.09</v>
      </c>
      <c r="AJ582" s="298"/>
      <c r="AK582" s="335">
        <f>'Debt M &amp; YTM'!F573</f>
        <v>8.44</v>
      </c>
      <c r="AL582" s="335">
        <f>'Debt M &amp; YTM'!G573</f>
        <v>4.07</v>
      </c>
      <c r="AM582" s="298"/>
      <c r="AN582" s="335">
        <f>'Debt M &amp; YTM'!I573</f>
        <v>15.45</v>
      </c>
      <c r="AO582" s="335">
        <f>'Debt M &amp; YTM'!J573</f>
        <v>5.16</v>
      </c>
      <c r="AP582" s="299"/>
      <c r="AQ582" s="297"/>
      <c r="AR582" s="297">
        <f>'Debt M &amp; YTM'!M573</f>
        <v>7.5810000000000004</v>
      </c>
      <c r="AS582" s="298"/>
      <c r="AT582" s="300"/>
      <c r="AU582" s="297">
        <f>'Debt M &amp; YTM'!N573</f>
        <v>10.374000000000001</v>
      </c>
      <c r="AV582" s="298"/>
    </row>
    <row r="583" spans="1:48">
      <c r="A583" s="11"/>
      <c r="B583" s="4"/>
      <c r="C583" s="5"/>
      <c r="D583" s="5"/>
      <c r="E583" s="106"/>
      <c r="F583" s="297"/>
      <c r="G583" s="5"/>
      <c r="H583" s="108"/>
      <c r="I583" s="340"/>
      <c r="J583" s="147"/>
      <c r="K583" s="342"/>
      <c r="L583" s="147"/>
      <c r="M583" s="147"/>
      <c r="N583" s="342"/>
      <c r="O583" s="340"/>
      <c r="P583" s="340"/>
      <c r="Q583" s="342"/>
      <c r="R583" s="147"/>
      <c r="S583" s="147"/>
      <c r="T583" s="342"/>
      <c r="U583" s="340"/>
      <c r="V583" s="147"/>
      <c r="W583" s="342"/>
      <c r="X583" s="147"/>
      <c r="Y583" s="147"/>
      <c r="Z583" s="342"/>
      <c r="AA583" s="340"/>
      <c r="AB583" s="147"/>
      <c r="AC583" s="342"/>
      <c r="AD583" s="147"/>
      <c r="AE583" s="147"/>
      <c r="AG583" s="296">
        <v>40976</v>
      </c>
      <c r="AH583" s="335">
        <f>'Debt M &amp; YTM'!C574</f>
        <v>14.5</v>
      </c>
      <c r="AI583" s="335">
        <f>'Debt M &amp; YTM'!D574</f>
        <v>4.0999999999999996</v>
      </c>
      <c r="AJ583" s="298"/>
      <c r="AK583" s="335">
        <f>'Debt M &amp; YTM'!F574</f>
        <v>8.44</v>
      </c>
      <c r="AL583" s="335">
        <f>'Debt M &amp; YTM'!G574</f>
        <v>4.0599999999999996</v>
      </c>
      <c r="AM583" s="298"/>
      <c r="AN583" s="335">
        <f>'Debt M &amp; YTM'!I574</f>
        <v>15.45</v>
      </c>
      <c r="AO583" s="335">
        <f>'Debt M &amp; YTM'!J574</f>
        <v>5.15</v>
      </c>
      <c r="AP583" s="299"/>
      <c r="AQ583" s="297"/>
      <c r="AR583" s="297">
        <f>'Debt M &amp; YTM'!M574</f>
        <v>7.4850000000000003</v>
      </c>
      <c r="AS583" s="298"/>
      <c r="AT583" s="300"/>
      <c r="AU583" s="297">
        <f>'Debt M &amp; YTM'!N574</f>
        <v>10.204000000000001</v>
      </c>
      <c r="AV583" s="298"/>
    </row>
    <row r="584" spans="1:48">
      <c r="A584" s="11"/>
      <c r="B584" s="4"/>
      <c r="C584" s="5"/>
      <c r="D584" s="5"/>
      <c r="E584" s="106"/>
      <c r="F584" s="297"/>
      <c r="G584" s="5"/>
      <c r="H584" s="108"/>
      <c r="I584" s="340"/>
      <c r="J584" s="147"/>
      <c r="K584" s="342"/>
      <c r="L584" s="147"/>
      <c r="M584" s="147"/>
      <c r="N584" s="342"/>
      <c r="O584" s="340"/>
      <c r="P584" s="340"/>
      <c r="Q584" s="342"/>
      <c r="R584" s="147"/>
      <c r="S584" s="147"/>
      <c r="T584" s="342"/>
      <c r="U584" s="340"/>
      <c r="V584" s="147"/>
      <c r="W584" s="342"/>
      <c r="X584" s="147"/>
      <c r="Y584" s="147"/>
      <c r="Z584" s="342"/>
      <c r="AA584" s="340"/>
      <c r="AB584" s="147"/>
      <c r="AC584" s="342"/>
      <c r="AD584" s="147"/>
      <c r="AE584" s="147"/>
      <c r="AG584" s="296">
        <v>40977</v>
      </c>
      <c r="AH584" s="335">
        <f>'Debt M &amp; YTM'!C575</f>
        <v>14.5</v>
      </c>
      <c r="AI584" s="335">
        <f>'Debt M &amp; YTM'!D575</f>
        <v>4.08</v>
      </c>
      <c r="AJ584" s="298"/>
      <c r="AK584" s="335">
        <f>'Debt M &amp; YTM'!F575</f>
        <v>8.43</v>
      </c>
      <c r="AL584" s="335">
        <f>'Debt M &amp; YTM'!G575</f>
        <v>4.0199999999999996</v>
      </c>
      <c r="AM584" s="298"/>
      <c r="AN584" s="335">
        <f>'Debt M &amp; YTM'!I575</f>
        <v>15.45</v>
      </c>
      <c r="AO584" s="335">
        <f>'Debt M &amp; YTM'!J575</f>
        <v>5.12</v>
      </c>
      <c r="AP584" s="299"/>
      <c r="AQ584" s="297"/>
      <c r="AR584" s="297">
        <f>'Debt M &amp; YTM'!M575</f>
        <v>7.45</v>
      </c>
      <c r="AS584" s="298"/>
      <c r="AT584" s="300"/>
      <c r="AU584" s="297">
        <f>'Debt M &amp; YTM'!N575</f>
        <v>10.045999999999999</v>
      </c>
      <c r="AV584" s="298"/>
    </row>
    <row r="585" spans="1:48">
      <c r="A585" s="11"/>
      <c r="B585" s="4"/>
      <c r="C585" s="5"/>
      <c r="D585" s="5"/>
      <c r="E585" s="106"/>
      <c r="F585" s="297"/>
      <c r="G585" s="5"/>
      <c r="H585" s="108"/>
      <c r="I585" s="340"/>
      <c r="J585" s="147"/>
      <c r="K585" s="342"/>
      <c r="L585" s="147"/>
      <c r="M585" s="147"/>
      <c r="N585" s="342"/>
      <c r="O585" s="340"/>
      <c r="P585" s="340"/>
      <c r="Q585" s="342"/>
      <c r="R585" s="147"/>
      <c r="S585" s="147"/>
      <c r="T585" s="342"/>
      <c r="U585" s="340"/>
      <c r="V585" s="147"/>
      <c r="W585" s="342"/>
      <c r="X585" s="147"/>
      <c r="Y585" s="147"/>
      <c r="Z585" s="342"/>
      <c r="AA585" s="340"/>
      <c r="AB585" s="147"/>
      <c r="AC585" s="342"/>
      <c r="AD585" s="147"/>
      <c r="AE585" s="147"/>
      <c r="AG585" s="296">
        <v>40980</v>
      </c>
      <c r="AH585" s="335">
        <f>'Debt M &amp; YTM'!C576</f>
        <v>14.49</v>
      </c>
      <c r="AI585" s="335">
        <f>'Debt M &amp; YTM'!D576</f>
        <v>4.0599999999999996</v>
      </c>
      <c r="AJ585" s="298"/>
      <c r="AK585" s="335">
        <f>'Debt M &amp; YTM'!F576</f>
        <v>8.42</v>
      </c>
      <c r="AL585" s="335">
        <f>'Debt M &amp; YTM'!G576</f>
        <v>3.99</v>
      </c>
      <c r="AM585" s="298"/>
      <c r="AN585" s="335">
        <f>'Debt M &amp; YTM'!I576</f>
        <v>15.44</v>
      </c>
      <c r="AO585" s="335">
        <f>'Debt M &amp; YTM'!J576</f>
        <v>5.09</v>
      </c>
      <c r="AP585" s="299"/>
      <c r="AQ585" s="297"/>
      <c r="AR585" s="297">
        <f>'Debt M &amp; YTM'!M576</f>
        <v>7.4039999999999999</v>
      </c>
      <c r="AS585" s="298"/>
      <c r="AT585" s="300"/>
      <c r="AU585" s="297">
        <f>'Debt M &amp; YTM'!N576</f>
        <v>9.9380000000000006</v>
      </c>
      <c r="AV585" s="298"/>
    </row>
    <row r="586" spans="1:48">
      <c r="A586" s="11"/>
      <c r="B586" s="4"/>
      <c r="C586" s="5"/>
      <c r="D586" s="5"/>
      <c r="E586" s="106"/>
      <c r="F586" s="297"/>
      <c r="G586" s="5"/>
      <c r="H586" s="108"/>
      <c r="I586" s="340"/>
      <c r="J586" s="147"/>
      <c r="K586" s="342"/>
      <c r="L586" s="147"/>
      <c r="M586" s="147"/>
      <c r="N586" s="342"/>
      <c r="O586" s="340"/>
      <c r="P586" s="340"/>
      <c r="Q586" s="342"/>
      <c r="R586" s="147"/>
      <c r="S586" s="147"/>
      <c r="T586" s="342"/>
      <c r="U586" s="340"/>
      <c r="V586" s="147"/>
      <c r="W586" s="342"/>
      <c r="X586" s="147"/>
      <c r="Y586" s="147"/>
      <c r="Z586" s="342"/>
      <c r="AA586" s="340"/>
      <c r="AB586" s="147"/>
      <c r="AC586" s="342"/>
      <c r="AD586" s="147"/>
      <c r="AE586" s="147"/>
      <c r="AG586" s="296">
        <v>40981</v>
      </c>
      <c r="AH586" s="335">
        <f>'Debt M &amp; YTM'!C577</f>
        <v>14.48</v>
      </c>
      <c r="AI586" s="335">
        <f>'Debt M &amp; YTM'!D577</f>
        <v>4.09</v>
      </c>
      <c r="AJ586" s="298"/>
      <c r="AK586" s="335">
        <f>'Debt M &amp; YTM'!F577</f>
        <v>8.42</v>
      </c>
      <c r="AL586" s="335">
        <f>'Debt M &amp; YTM'!G577</f>
        <v>4.0199999999999996</v>
      </c>
      <c r="AM586" s="298"/>
      <c r="AN586" s="335">
        <f>'Debt M &amp; YTM'!I577</f>
        <v>15.44</v>
      </c>
      <c r="AO586" s="335">
        <f>'Debt M &amp; YTM'!J577</f>
        <v>5.1100000000000003</v>
      </c>
      <c r="AP586" s="299"/>
      <c r="AQ586" s="297"/>
      <c r="AR586" s="297">
        <f>'Debt M &amp; YTM'!M577</f>
        <v>7.3639999999999999</v>
      </c>
      <c r="AS586" s="298"/>
      <c r="AT586" s="300"/>
      <c r="AU586" s="297">
        <f>'Debt M &amp; YTM'!N577</f>
        <v>9.77</v>
      </c>
      <c r="AV586" s="298"/>
    </row>
    <row r="587" spans="1:48">
      <c r="A587" s="11"/>
      <c r="B587" s="4"/>
      <c r="C587" s="5"/>
      <c r="D587" s="5"/>
      <c r="E587" s="106"/>
      <c r="F587" s="297"/>
      <c r="G587" s="5"/>
      <c r="H587" s="108"/>
      <c r="I587" s="340"/>
      <c r="J587" s="147"/>
      <c r="K587" s="342"/>
      <c r="L587" s="147"/>
      <c r="M587" s="147"/>
      <c r="N587" s="342"/>
      <c r="O587" s="340"/>
      <c r="P587" s="340"/>
      <c r="Q587" s="342"/>
      <c r="R587" s="147"/>
      <c r="S587" s="147"/>
      <c r="T587" s="342"/>
      <c r="U587" s="340"/>
      <c r="V587" s="147"/>
      <c r="W587" s="342"/>
      <c r="X587" s="147"/>
      <c r="Y587" s="147"/>
      <c r="Z587" s="342"/>
      <c r="AA587" s="340"/>
      <c r="AB587" s="147"/>
      <c r="AC587" s="342"/>
      <c r="AD587" s="147"/>
      <c r="AE587" s="147"/>
      <c r="AG587" s="296">
        <v>40982</v>
      </c>
      <c r="AH587" s="335">
        <f>'Debt M &amp; YTM'!C578</f>
        <v>14.48</v>
      </c>
      <c r="AI587" s="335">
        <f>'Debt M &amp; YTM'!D578</f>
        <v>4.18</v>
      </c>
      <c r="AJ587" s="298"/>
      <c r="AK587" s="335">
        <f>'Debt M &amp; YTM'!F578</f>
        <v>8.42</v>
      </c>
      <c r="AL587" s="335">
        <f>'Debt M &amp; YTM'!G578</f>
        <v>4.09</v>
      </c>
      <c r="AM587" s="298"/>
      <c r="AN587" s="335">
        <f>'Debt M &amp; YTM'!I578</f>
        <v>15.43</v>
      </c>
      <c r="AO587" s="335">
        <f>'Debt M &amp; YTM'!J578</f>
        <v>5.16</v>
      </c>
      <c r="AP587" s="299"/>
      <c r="AQ587" s="297"/>
      <c r="AR587" s="297">
        <f>'Debt M &amp; YTM'!M578</f>
        <v>7.2729999999999997</v>
      </c>
      <c r="AS587" s="298"/>
      <c r="AT587" s="300"/>
      <c r="AU587" s="297">
        <f>'Debt M &amp; YTM'!N578</f>
        <v>9.6180000000000003</v>
      </c>
      <c r="AV587" s="298"/>
    </row>
    <row r="588" spans="1:48">
      <c r="A588" s="11"/>
      <c r="B588" s="4"/>
      <c r="C588" s="5"/>
      <c r="D588" s="5"/>
      <c r="E588" s="106"/>
      <c r="F588" s="297"/>
      <c r="G588" s="5"/>
      <c r="H588" s="108"/>
      <c r="I588" s="340"/>
      <c r="J588" s="147"/>
      <c r="K588" s="342"/>
      <c r="L588" s="147"/>
      <c r="M588" s="147"/>
      <c r="N588" s="342"/>
      <c r="O588" s="340"/>
      <c r="P588" s="340"/>
      <c r="Q588" s="342"/>
      <c r="R588" s="147"/>
      <c r="S588" s="147"/>
      <c r="T588" s="342"/>
      <c r="U588" s="340"/>
      <c r="V588" s="147"/>
      <c r="W588" s="342"/>
      <c r="X588" s="147"/>
      <c r="Y588" s="147"/>
      <c r="Z588" s="342"/>
      <c r="AA588" s="340"/>
      <c r="AB588" s="147"/>
      <c r="AC588" s="342"/>
      <c r="AD588" s="147"/>
      <c r="AE588" s="147"/>
      <c r="AG588" s="296">
        <v>40983</v>
      </c>
      <c r="AH588" s="335">
        <f>'Debt M &amp; YTM'!C579</f>
        <v>14.48</v>
      </c>
      <c r="AI588" s="335">
        <f>'Debt M &amp; YTM'!D579</f>
        <v>4.1900000000000004</v>
      </c>
      <c r="AJ588" s="298"/>
      <c r="AK588" s="335">
        <f>'Debt M &amp; YTM'!F579</f>
        <v>8.42</v>
      </c>
      <c r="AL588" s="335">
        <f>'Debt M &amp; YTM'!G579</f>
        <v>4.0999999999999996</v>
      </c>
      <c r="AM588" s="298"/>
      <c r="AN588" s="335">
        <f>'Debt M &amp; YTM'!I579</f>
        <v>15.43</v>
      </c>
      <c r="AO588" s="335">
        <f>'Debt M &amp; YTM'!J579</f>
        <v>5.16</v>
      </c>
      <c r="AP588" s="299"/>
      <c r="AQ588" s="297"/>
      <c r="AR588" s="297">
        <f>'Debt M &amp; YTM'!M579</f>
        <v>7.2629999999999999</v>
      </c>
      <c r="AS588" s="298"/>
      <c r="AT588" s="300"/>
      <c r="AU588" s="297">
        <f>'Debt M &amp; YTM'!N579</f>
        <v>9.6440000000000001</v>
      </c>
      <c r="AV588" s="298"/>
    </row>
    <row r="589" spans="1:48">
      <c r="A589" s="11"/>
      <c r="B589" s="4"/>
      <c r="C589" s="5"/>
      <c r="D589" s="5"/>
      <c r="E589" s="106"/>
      <c r="F589" s="297"/>
      <c r="G589" s="5"/>
      <c r="H589" s="108"/>
      <c r="I589" s="340"/>
      <c r="J589" s="147"/>
      <c r="K589" s="342"/>
      <c r="L589" s="147"/>
      <c r="M589" s="147"/>
      <c r="N589" s="342"/>
      <c r="O589" s="340"/>
      <c r="P589" s="340"/>
      <c r="Q589" s="342"/>
      <c r="R589" s="147"/>
      <c r="S589" s="147"/>
      <c r="T589" s="342"/>
      <c r="U589" s="340"/>
      <c r="V589" s="147"/>
      <c r="W589" s="342"/>
      <c r="X589" s="147"/>
      <c r="Y589" s="147"/>
      <c r="Z589" s="342"/>
      <c r="AA589" s="340"/>
      <c r="AB589" s="147"/>
      <c r="AC589" s="342"/>
      <c r="AD589" s="147"/>
      <c r="AE589" s="147"/>
      <c r="AG589" s="296">
        <v>40984</v>
      </c>
      <c r="AH589" s="335">
        <f>'Debt M &amp; YTM'!C580</f>
        <v>14.48</v>
      </c>
      <c r="AI589" s="335">
        <f>'Debt M &amp; YTM'!D580</f>
        <v>4.26</v>
      </c>
      <c r="AJ589" s="298"/>
      <c r="AK589" s="335">
        <f>'Debt M &amp; YTM'!F580</f>
        <v>8.41</v>
      </c>
      <c r="AL589" s="335">
        <f>'Debt M &amp; YTM'!G580</f>
        <v>4.16</v>
      </c>
      <c r="AM589" s="298"/>
      <c r="AN589" s="335">
        <f>'Debt M &amp; YTM'!I580</f>
        <v>15.43</v>
      </c>
      <c r="AO589" s="335">
        <f>'Debt M &amp; YTM'!J580</f>
        <v>5.21</v>
      </c>
      <c r="AP589" s="299"/>
      <c r="AQ589" s="297"/>
      <c r="AR589" s="297">
        <f>'Debt M &amp; YTM'!M580</f>
        <v>7.2229999999999999</v>
      </c>
      <c r="AS589" s="298"/>
      <c r="AT589" s="300"/>
      <c r="AU589" s="297">
        <f>'Debt M &amp; YTM'!N580</f>
        <v>9.5489999999999995</v>
      </c>
      <c r="AV589" s="298"/>
    </row>
    <row r="590" spans="1:48">
      <c r="A590" s="11"/>
      <c r="B590" s="4"/>
      <c r="C590" s="5"/>
      <c r="D590" s="5"/>
      <c r="E590" s="106"/>
      <c r="F590" s="297"/>
      <c r="G590" s="5"/>
      <c r="H590" s="108"/>
      <c r="I590" s="340"/>
      <c r="J590" s="147"/>
      <c r="K590" s="342"/>
      <c r="L590" s="147"/>
      <c r="M590" s="147"/>
      <c r="N590" s="342"/>
      <c r="O590" s="340"/>
      <c r="P590" s="340"/>
      <c r="Q590" s="342"/>
      <c r="R590" s="147"/>
      <c r="S590" s="147"/>
      <c r="T590" s="342"/>
      <c r="U590" s="340"/>
      <c r="V590" s="147"/>
      <c r="W590" s="342"/>
      <c r="X590" s="147"/>
      <c r="Y590" s="147"/>
      <c r="Z590" s="342"/>
      <c r="AA590" s="340"/>
      <c r="AB590" s="147"/>
      <c r="AC590" s="342"/>
      <c r="AD590" s="147"/>
      <c r="AE590" s="147"/>
      <c r="AG590" s="296">
        <v>40987</v>
      </c>
      <c r="AH590" s="335">
        <f>'Debt M &amp; YTM'!C581</f>
        <v>14.47</v>
      </c>
      <c r="AI590" s="335">
        <f>'Debt M &amp; YTM'!D581</f>
        <v>4.2300000000000004</v>
      </c>
      <c r="AJ590" s="298"/>
      <c r="AK590" s="335">
        <f>'Debt M &amp; YTM'!F581</f>
        <v>8.41</v>
      </c>
      <c r="AL590" s="335">
        <f>'Debt M &amp; YTM'!G581</f>
        <v>4.1399999999999997</v>
      </c>
      <c r="AM590" s="298"/>
      <c r="AN590" s="335">
        <f>'Debt M &amp; YTM'!I581</f>
        <v>15.42</v>
      </c>
      <c r="AO590" s="335">
        <f>'Debt M &amp; YTM'!J581</f>
        <v>5.18</v>
      </c>
      <c r="AP590" s="299"/>
      <c r="AQ590" s="297"/>
      <c r="AR590" s="297">
        <f>'Debt M &amp; YTM'!M581</f>
        <v>7.202</v>
      </c>
      <c r="AS590" s="298"/>
      <c r="AT590" s="300"/>
      <c r="AU590" s="297">
        <f>'Debt M &amp; YTM'!N581</f>
        <v>9.4719999999999995</v>
      </c>
      <c r="AV590" s="298"/>
    </row>
    <row r="591" spans="1:48">
      <c r="A591" s="11"/>
      <c r="B591" s="4"/>
      <c r="C591" s="5"/>
      <c r="D591" s="5"/>
      <c r="E591" s="106"/>
      <c r="F591" s="297"/>
      <c r="G591" s="5"/>
      <c r="H591" s="108"/>
      <c r="I591" s="340"/>
      <c r="J591" s="147"/>
      <c r="K591" s="342"/>
      <c r="L591" s="147"/>
      <c r="M591" s="147"/>
      <c r="N591" s="342"/>
      <c r="O591" s="340"/>
      <c r="P591" s="340"/>
      <c r="Q591" s="342"/>
      <c r="R591" s="147"/>
      <c r="S591" s="147"/>
      <c r="T591" s="342"/>
      <c r="U591" s="340"/>
      <c r="V591" s="147"/>
      <c r="W591" s="342"/>
      <c r="X591" s="147"/>
      <c r="Y591" s="147"/>
      <c r="Z591" s="342"/>
      <c r="AA591" s="340"/>
      <c r="AB591" s="147"/>
      <c r="AC591" s="342"/>
      <c r="AD591" s="147"/>
      <c r="AE591" s="147"/>
      <c r="AG591" s="296">
        <v>40988</v>
      </c>
      <c r="AH591" s="335">
        <f>'Debt M &amp; YTM'!C582</f>
        <v>14.47</v>
      </c>
      <c r="AI591" s="335">
        <f>'Debt M &amp; YTM'!D582</f>
        <v>4.2300000000000004</v>
      </c>
      <c r="AJ591" s="298"/>
      <c r="AK591" s="335">
        <f>'Debt M &amp; YTM'!F582</f>
        <v>8.4</v>
      </c>
      <c r="AL591" s="335">
        <f>'Debt M &amp; YTM'!G582</f>
        <v>4.13</v>
      </c>
      <c r="AM591" s="298"/>
      <c r="AN591" s="335">
        <f>'Debt M &amp; YTM'!I582</f>
        <v>15.42</v>
      </c>
      <c r="AO591" s="335">
        <f>'Debt M &amp; YTM'!J582</f>
        <v>5.17</v>
      </c>
      <c r="AP591" s="299"/>
      <c r="AQ591" s="297"/>
      <c r="AR591" s="297">
        <f>'Debt M &amp; YTM'!M582</f>
        <v>7.2270000000000003</v>
      </c>
      <c r="AS591" s="298"/>
      <c r="AT591" s="300"/>
      <c r="AU591" s="297">
        <f>'Debt M &amp; YTM'!N582</f>
        <v>9.4600000000000009</v>
      </c>
      <c r="AV591" s="298"/>
    </row>
    <row r="592" spans="1:48">
      <c r="A592" s="11"/>
      <c r="B592" s="4"/>
      <c r="C592" s="5"/>
      <c r="D592" s="5"/>
      <c r="E592" s="106"/>
      <c r="F592" s="297"/>
      <c r="G592" s="5"/>
      <c r="H592" s="108"/>
      <c r="I592" s="340"/>
      <c r="J592" s="147"/>
      <c r="K592" s="342"/>
      <c r="L592" s="147"/>
      <c r="M592" s="147"/>
      <c r="N592" s="342"/>
      <c r="O592" s="340"/>
      <c r="P592" s="340"/>
      <c r="Q592" s="342"/>
      <c r="R592" s="147"/>
      <c r="S592" s="147"/>
      <c r="T592" s="342"/>
      <c r="U592" s="340"/>
      <c r="V592" s="147"/>
      <c r="W592" s="342"/>
      <c r="X592" s="147"/>
      <c r="Y592" s="147"/>
      <c r="Z592" s="342"/>
      <c r="AA592" s="340"/>
      <c r="AB592" s="147"/>
      <c r="AC592" s="342"/>
      <c r="AD592" s="147"/>
      <c r="AE592" s="147"/>
      <c r="AG592" s="296">
        <v>40989</v>
      </c>
      <c r="AH592" s="335">
        <f>'Debt M &amp; YTM'!C583</f>
        <v>14.46</v>
      </c>
      <c r="AI592" s="335">
        <f>'Debt M &amp; YTM'!D583</f>
        <v>4.17</v>
      </c>
      <c r="AJ592" s="298"/>
      <c r="AK592" s="335">
        <f>'Debt M &amp; YTM'!F583</f>
        <v>8.4</v>
      </c>
      <c r="AL592" s="335">
        <f>'Debt M &amp; YTM'!G583</f>
        <v>4.09</v>
      </c>
      <c r="AM592" s="298"/>
      <c r="AN592" s="335">
        <f>'Debt M &amp; YTM'!I583</f>
        <v>15.41</v>
      </c>
      <c r="AO592" s="335">
        <f>'Debt M &amp; YTM'!J583</f>
        <v>5.13</v>
      </c>
      <c r="AP592" s="299"/>
      <c r="AQ592" s="297"/>
      <c r="AR592" s="297">
        <f>'Debt M &amp; YTM'!M583</f>
        <v>7.242</v>
      </c>
      <c r="AS592" s="298"/>
      <c r="AT592" s="300"/>
      <c r="AU592" s="297">
        <f>'Debt M &amp; YTM'!N583</f>
        <v>9.4819999999999993</v>
      </c>
      <c r="AV592" s="298"/>
    </row>
    <row r="593" spans="1:48">
      <c r="A593" s="11"/>
      <c r="B593" s="4"/>
      <c r="C593" s="5"/>
      <c r="D593" s="5"/>
      <c r="E593" s="106"/>
      <c r="F593" s="297"/>
      <c r="G593" s="5"/>
      <c r="H593" s="108"/>
      <c r="I593" s="340"/>
      <c r="J593" s="147"/>
      <c r="K593" s="342"/>
      <c r="L593" s="147"/>
      <c r="M593" s="147"/>
      <c r="N593" s="342"/>
      <c r="O593" s="340"/>
      <c r="P593" s="340"/>
      <c r="Q593" s="342"/>
      <c r="R593" s="147"/>
      <c r="S593" s="147"/>
      <c r="T593" s="342"/>
      <c r="U593" s="340"/>
      <c r="V593" s="147"/>
      <c r="W593" s="342"/>
      <c r="X593" s="147"/>
      <c r="Y593" s="147"/>
      <c r="Z593" s="342"/>
      <c r="AA593" s="340"/>
      <c r="AB593" s="147"/>
      <c r="AC593" s="342"/>
      <c r="AD593" s="147"/>
      <c r="AE593" s="147"/>
      <c r="AG593" s="296">
        <v>40990</v>
      </c>
      <c r="AH593" s="335">
        <f>'Debt M &amp; YTM'!C584</f>
        <v>14.46</v>
      </c>
      <c r="AI593" s="335">
        <f>'Debt M &amp; YTM'!D584</f>
        <v>4.1399999999999997</v>
      </c>
      <c r="AJ593" s="298"/>
      <c r="AK593" s="335">
        <f>'Debt M &amp; YTM'!F584</f>
        <v>8.4</v>
      </c>
      <c r="AL593" s="335">
        <f>'Debt M &amp; YTM'!G584</f>
        <v>4.0599999999999996</v>
      </c>
      <c r="AM593" s="298"/>
      <c r="AN593" s="335">
        <f>'Debt M &amp; YTM'!I584</f>
        <v>15.41</v>
      </c>
      <c r="AO593" s="335">
        <f>'Debt M &amp; YTM'!J584</f>
        <v>5.1100000000000003</v>
      </c>
      <c r="AP593" s="299"/>
      <c r="AQ593" s="297"/>
      <c r="AR593" s="297">
        <f>'Debt M &amp; YTM'!M584</f>
        <v>7.3220000000000001</v>
      </c>
      <c r="AS593" s="298"/>
      <c r="AT593" s="300"/>
      <c r="AU593" s="297">
        <f>'Debt M &amp; YTM'!N584</f>
        <v>9.6430000000000007</v>
      </c>
      <c r="AV593" s="298"/>
    </row>
    <row r="594" spans="1:48">
      <c r="A594" s="11"/>
      <c r="B594" s="4"/>
      <c r="C594" s="5"/>
      <c r="D594" s="5"/>
      <c r="E594" s="106"/>
      <c r="F594" s="297"/>
      <c r="G594" s="5"/>
      <c r="H594" s="108"/>
      <c r="I594" s="340"/>
      <c r="J594" s="147"/>
      <c r="K594" s="342"/>
      <c r="L594" s="147"/>
      <c r="M594" s="147"/>
      <c r="N594" s="342"/>
      <c r="O594" s="340"/>
      <c r="P594" s="340"/>
      <c r="Q594" s="342"/>
      <c r="R594" s="147"/>
      <c r="S594" s="147"/>
      <c r="T594" s="342"/>
      <c r="U594" s="340"/>
      <c r="V594" s="147"/>
      <c r="W594" s="342"/>
      <c r="X594" s="147"/>
      <c r="Y594" s="147"/>
      <c r="Z594" s="342"/>
      <c r="AA594" s="340"/>
      <c r="AB594" s="147"/>
      <c r="AC594" s="342"/>
      <c r="AD594" s="147"/>
      <c r="AE594" s="147"/>
      <c r="AG594" s="296">
        <v>40991</v>
      </c>
      <c r="AH594" s="335">
        <f>'Debt M &amp; YTM'!C585</f>
        <v>14.46</v>
      </c>
      <c r="AI594" s="335">
        <f>'Debt M &amp; YTM'!D585</f>
        <v>4.12</v>
      </c>
      <c r="AJ594" s="298"/>
      <c r="AK594" s="335">
        <f>'Debt M &amp; YTM'!F585</f>
        <v>8.39</v>
      </c>
      <c r="AL594" s="335">
        <f>'Debt M &amp; YTM'!G585</f>
        <v>4.05</v>
      </c>
      <c r="AM594" s="298"/>
      <c r="AN594" s="335">
        <f>'Debt M &amp; YTM'!I585</f>
        <v>15.41</v>
      </c>
      <c r="AO594" s="335">
        <f>'Debt M &amp; YTM'!J585</f>
        <v>5.0999999999999996</v>
      </c>
      <c r="AP594" s="299"/>
      <c r="AQ594" s="297"/>
      <c r="AR594" s="297">
        <f>'Debt M &amp; YTM'!M585</f>
        <v>7.375</v>
      </c>
      <c r="AS594" s="298"/>
      <c r="AT594" s="300"/>
      <c r="AU594" s="297">
        <f>'Debt M &amp; YTM'!N585</f>
        <v>9.7260000000000009</v>
      </c>
      <c r="AV594" s="298"/>
    </row>
    <row r="595" spans="1:48">
      <c r="A595" s="11"/>
      <c r="B595" s="4"/>
      <c r="C595" s="5"/>
      <c r="D595" s="5"/>
      <c r="E595" s="106"/>
      <c r="F595" s="297"/>
      <c r="G595" s="5"/>
      <c r="H595" s="108"/>
      <c r="I595" s="340"/>
      <c r="J595" s="147"/>
      <c r="K595" s="342"/>
      <c r="L595" s="147"/>
      <c r="M595" s="147"/>
      <c r="N595" s="342"/>
      <c r="O595" s="340"/>
      <c r="P595" s="340"/>
      <c r="Q595" s="342"/>
      <c r="R595" s="147"/>
      <c r="S595" s="147"/>
      <c r="T595" s="342"/>
      <c r="U595" s="340"/>
      <c r="V595" s="147"/>
      <c r="W595" s="342"/>
      <c r="X595" s="147"/>
      <c r="Y595" s="147"/>
      <c r="Z595" s="342"/>
      <c r="AA595" s="340"/>
      <c r="AB595" s="147"/>
      <c r="AC595" s="342"/>
      <c r="AD595" s="147"/>
      <c r="AE595" s="147"/>
      <c r="AG595" s="296">
        <v>40994</v>
      </c>
      <c r="AH595" s="335">
        <f>'Debt M &amp; YTM'!C586</f>
        <v>14.45</v>
      </c>
      <c r="AI595" s="335">
        <f>'Debt M &amp; YTM'!D586</f>
        <v>4.17</v>
      </c>
      <c r="AJ595" s="298"/>
      <c r="AK595" s="335">
        <f>'Debt M &amp; YTM'!F586</f>
        <v>8.39</v>
      </c>
      <c r="AL595" s="335">
        <f>'Debt M &amp; YTM'!G586</f>
        <v>4.0999999999999996</v>
      </c>
      <c r="AM595" s="298"/>
      <c r="AN595" s="335">
        <f>'Debt M &amp; YTM'!I586</f>
        <v>15.4</v>
      </c>
      <c r="AO595" s="335">
        <f>'Debt M &amp; YTM'!J586</f>
        <v>5.13</v>
      </c>
      <c r="AP595" s="299"/>
      <c r="AQ595" s="297"/>
      <c r="AR595" s="297">
        <f>'Debt M &amp; YTM'!M586</f>
        <v>7.351</v>
      </c>
      <c r="AS595" s="298"/>
      <c r="AT595" s="300"/>
      <c r="AU595" s="297">
        <f>'Debt M &amp; YTM'!N586</f>
        <v>9.6989999999999998</v>
      </c>
      <c r="AV595" s="298"/>
    </row>
    <row r="596" spans="1:48">
      <c r="A596" s="11"/>
      <c r="B596" s="4"/>
      <c r="C596" s="5"/>
      <c r="D596" s="5"/>
      <c r="E596" s="106"/>
      <c r="F596" s="297"/>
      <c r="G596" s="5"/>
      <c r="H596" s="108"/>
      <c r="I596" s="340"/>
      <c r="J596" s="147"/>
      <c r="K596" s="342"/>
      <c r="L596" s="147"/>
      <c r="M596" s="147"/>
      <c r="N596" s="342"/>
      <c r="O596" s="340"/>
      <c r="P596" s="340"/>
      <c r="Q596" s="342"/>
      <c r="R596" s="147"/>
      <c r="S596" s="147"/>
      <c r="T596" s="342"/>
      <c r="U596" s="340"/>
      <c r="V596" s="147"/>
      <c r="W596" s="342"/>
      <c r="X596" s="147"/>
      <c r="Y596" s="147"/>
      <c r="Z596" s="342"/>
      <c r="AA596" s="340"/>
      <c r="AB596" s="147"/>
      <c r="AC596" s="342"/>
      <c r="AD596" s="147"/>
      <c r="AE596" s="147"/>
      <c r="AG596" s="296">
        <v>40995</v>
      </c>
      <c r="AH596" s="335">
        <f>'Debt M &amp; YTM'!C587</f>
        <v>14.45</v>
      </c>
      <c r="AI596" s="335">
        <f>'Debt M &amp; YTM'!D587</f>
        <v>4.12</v>
      </c>
      <c r="AJ596" s="298"/>
      <c r="AK596" s="335">
        <f>'Debt M &amp; YTM'!F587</f>
        <v>8.3800000000000008</v>
      </c>
      <c r="AL596" s="335">
        <f>'Debt M &amp; YTM'!G587</f>
        <v>4.05</v>
      </c>
      <c r="AM596" s="298"/>
      <c r="AN596" s="335">
        <f>'Debt M &amp; YTM'!I587</f>
        <v>15.4</v>
      </c>
      <c r="AO596" s="335">
        <f>'Debt M &amp; YTM'!J587</f>
        <v>5.08</v>
      </c>
      <c r="AP596" s="299"/>
      <c r="AQ596" s="297"/>
      <c r="AR596" s="297">
        <f>'Debt M &amp; YTM'!M587</f>
        <v>7.3159999999999998</v>
      </c>
      <c r="AS596" s="298"/>
      <c r="AT596" s="300"/>
      <c r="AU596" s="297">
        <f>'Debt M &amp; YTM'!N587</f>
        <v>9.641</v>
      </c>
      <c r="AV596" s="298"/>
    </row>
    <row r="597" spans="1:48">
      <c r="A597" s="11"/>
      <c r="B597" s="4"/>
      <c r="C597" s="5"/>
      <c r="D597" s="5"/>
      <c r="E597" s="106"/>
      <c r="F597" s="297"/>
      <c r="G597" s="5"/>
      <c r="H597" s="108"/>
      <c r="I597" s="340"/>
      <c r="J597" s="147"/>
      <c r="K597" s="342"/>
      <c r="L597" s="147"/>
      <c r="M597" s="147"/>
      <c r="N597" s="342"/>
      <c r="O597" s="340"/>
      <c r="P597" s="340"/>
      <c r="Q597" s="342"/>
      <c r="R597" s="147"/>
      <c r="S597" s="147"/>
      <c r="T597" s="342"/>
      <c r="U597" s="340"/>
      <c r="V597" s="147"/>
      <c r="W597" s="342"/>
      <c r="X597" s="147"/>
      <c r="Y597" s="147"/>
      <c r="Z597" s="342"/>
      <c r="AA597" s="340"/>
      <c r="AB597" s="147"/>
      <c r="AC597" s="342"/>
      <c r="AD597" s="147"/>
      <c r="AE597" s="147"/>
      <c r="AG597" s="296">
        <v>40996</v>
      </c>
      <c r="AH597" s="335">
        <f>'Debt M &amp; YTM'!C588</f>
        <v>14.44</v>
      </c>
      <c r="AI597" s="335">
        <f>'Debt M &amp; YTM'!D588</f>
        <v>4.08</v>
      </c>
      <c r="AJ597" s="298"/>
      <c r="AK597" s="335">
        <f>'Debt M &amp; YTM'!F588</f>
        <v>8.3800000000000008</v>
      </c>
      <c r="AL597" s="335">
        <f>'Debt M &amp; YTM'!G588</f>
        <v>4</v>
      </c>
      <c r="AM597" s="298"/>
      <c r="AN597" s="335">
        <f>'Debt M &amp; YTM'!I588</f>
        <v>15.4</v>
      </c>
      <c r="AO597" s="335">
        <f>'Debt M &amp; YTM'!J588</f>
        <v>5.05</v>
      </c>
      <c r="AP597" s="299"/>
      <c r="AQ597" s="297"/>
      <c r="AR597" s="297">
        <f>'Debt M &amp; YTM'!M588</f>
        <v>7.3179999999999996</v>
      </c>
      <c r="AS597" s="298"/>
      <c r="AT597" s="300"/>
      <c r="AU597" s="297">
        <f>'Debt M &amp; YTM'!N588</f>
        <v>9.6300000000000008</v>
      </c>
      <c r="AV597" s="298"/>
    </row>
    <row r="598" spans="1:48">
      <c r="A598" s="11"/>
      <c r="B598" s="4"/>
      <c r="C598" s="5"/>
      <c r="D598" s="5"/>
      <c r="E598" s="106"/>
      <c r="F598" s="297"/>
      <c r="G598" s="5"/>
      <c r="H598" s="108"/>
      <c r="I598" s="340"/>
      <c r="J598" s="147"/>
      <c r="K598" s="342"/>
      <c r="L598" s="147"/>
      <c r="M598" s="147"/>
      <c r="N598" s="342"/>
      <c r="O598" s="340"/>
      <c r="P598" s="340"/>
      <c r="Q598" s="342"/>
      <c r="R598" s="147"/>
      <c r="S598" s="147"/>
      <c r="T598" s="342"/>
      <c r="U598" s="340"/>
      <c r="V598" s="147"/>
      <c r="W598" s="342"/>
      <c r="X598" s="147"/>
      <c r="Y598" s="147"/>
      <c r="Z598" s="342"/>
      <c r="AA598" s="340"/>
      <c r="AB598" s="147"/>
      <c r="AC598" s="342"/>
      <c r="AD598" s="147"/>
      <c r="AE598" s="147"/>
      <c r="AG598" s="296">
        <v>40997</v>
      </c>
      <c r="AH598" s="335">
        <f>'Debt M &amp; YTM'!C589</f>
        <v>14.44</v>
      </c>
      <c r="AI598" s="335">
        <f>'Debt M &amp; YTM'!D589</f>
        <v>4.07</v>
      </c>
      <c r="AJ598" s="298"/>
      <c r="AK598" s="335">
        <f>'Debt M &amp; YTM'!F589</f>
        <v>8.3800000000000008</v>
      </c>
      <c r="AL598" s="335">
        <f>'Debt M &amp; YTM'!G589</f>
        <v>4</v>
      </c>
      <c r="AM598" s="298"/>
      <c r="AN598" s="335">
        <f>'Debt M &amp; YTM'!I589</f>
        <v>15.39</v>
      </c>
      <c r="AO598" s="335">
        <f>'Debt M &amp; YTM'!J589</f>
        <v>5.05</v>
      </c>
      <c r="AP598" s="299"/>
      <c r="AQ598" s="297"/>
      <c r="AR598" s="297">
        <f>'Debt M &amp; YTM'!M589</f>
        <v>7.3920000000000003</v>
      </c>
      <c r="AS598" s="298"/>
      <c r="AT598" s="300"/>
      <c r="AU598" s="297">
        <f>'Debt M &amp; YTM'!N589</f>
        <v>9.7330000000000005</v>
      </c>
      <c r="AV598" s="298"/>
    </row>
    <row r="599" spans="1:48">
      <c r="A599" s="11"/>
      <c r="B599" s="4"/>
      <c r="C599" s="5"/>
      <c r="D599" s="5"/>
      <c r="E599" s="106"/>
      <c r="F599" s="297"/>
      <c r="G599" s="5"/>
      <c r="H599" s="108"/>
      <c r="I599" s="340"/>
      <c r="J599" s="147"/>
      <c r="K599" s="342"/>
      <c r="L599" s="147"/>
      <c r="M599" s="147"/>
      <c r="N599" s="342"/>
      <c r="O599" s="340"/>
      <c r="P599" s="340"/>
      <c r="Q599" s="342"/>
      <c r="R599" s="147"/>
      <c r="S599" s="147"/>
      <c r="T599" s="342"/>
      <c r="U599" s="340"/>
      <c r="V599" s="147"/>
      <c r="W599" s="342"/>
      <c r="X599" s="147"/>
      <c r="Y599" s="147"/>
      <c r="Z599" s="342"/>
      <c r="AA599" s="340"/>
      <c r="AB599" s="147"/>
      <c r="AC599" s="342"/>
      <c r="AD599" s="147"/>
      <c r="AE599" s="147"/>
      <c r="AG599" s="296">
        <v>40998</v>
      </c>
      <c r="AH599" s="335">
        <f>'Debt M &amp; YTM'!C590</f>
        <v>14.44</v>
      </c>
      <c r="AI599" s="335">
        <f>'Debt M &amp; YTM'!D590</f>
        <v>4.0599999999999996</v>
      </c>
      <c r="AJ599" s="298"/>
      <c r="AK599" s="335">
        <f>'Debt M &amp; YTM'!F590</f>
        <v>8.3800000000000008</v>
      </c>
      <c r="AL599" s="335">
        <f>'Debt M &amp; YTM'!G590</f>
        <v>4</v>
      </c>
      <c r="AM599" s="298"/>
      <c r="AN599" s="335">
        <f>'Debt M &amp; YTM'!I590</f>
        <v>15.39</v>
      </c>
      <c r="AO599" s="335">
        <f>'Debt M &amp; YTM'!J590</f>
        <v>5.05</v>
      </c>
      <c r="AP599" s="299"/>
      <c r="AQ599" s="297"/>
      <c r="AR599" s="297">
        <f>'Debt M &amp; YTM'!M590</f>
        <v>7.3920000000000003</v>
      </c>
      <c r="AS599" s="298"/>
      <c r="AT599" s="300"/>
      <c r="AU599" s="297">
        <f>'Debt M &amp; YTM'!N590</f>
        <v>9.7789999999999999</v>
      </c>
      <c r="AV599" s="298"/>
    </row>
    <row r="600" spans="1:48">
      <c r="A600" s="11"/>
      <c r="B600" s="4"/>
      <c r="C600" s="5"/>
      <c r="D600" s="5"/>
      <c r="E600" s="106"/>
      <c r="F600" s="297"/>
      <c r="G600" s="5"/>
      <c r="H600" s="108"/>
      <c r="I600" s="340"/>
      <c r="J600" s="147"/>
      <c r="K600" s="342"/>
      <c r="L600" s="147"/>
      <c r="M600" s="147"/>
      <c r="N600" s="342"/>
      <c r="O600" s="340"/>
      <c r="P600" s="340"/>
      <c r="Q600" s="342"/>
      <c r="R600" s="147"/>
      <c r="S600" s="147"/>
      <c r="T600" s="342"/>
      <c r="U600" s="340"/>
      <c r="V600" s="147"/>
      <c r="W600" s="342"/>
      <c r="X600" s="147"/>
      <c r="Y600" s="147"/>
      <c r="Z600" s="342"/>
      <c r="AA600" s="340"/>
      <c r="AB600" s="147"/>
      <c r="AC600" s="342"/>
      <c r="AD600" s="147"/>
      <c r="AE600" s="147"/>
      <c r="AG600" s="296">
        <v>40999</v>
      </c>
      <c r="AH600" s="335">
        <f>'Debt M &amp; YTM'!C591</f>
        <v>14.44</v>
      </c>
      <c r="AI600" s="335">
        <f>'Debt M &amp; YTM'!D591</f>
        <v>4.0599999999999996</v>
      </c>
      <c r="AJ600" s="298"/>
      <c r="AK600" s="335">
        <f>'Debt M &amp; YTM'!F591</f>
        <v>8.3699999999999992</v>
      </c>
      <c r="AL600" s="335">
        <f>'Debt M &amp; YTM'!G591</f>
        <v>4</v>
      </c>
      <c r="AM600" s="298"/>
      <c r="AN600" s="335">
        <f>'Debt M &amp; YTM'!I591</f>
        <v>15.39</v>
      </c>
      <c r="AO600" s="335">
        <f>'Debt M &amp; YTM'!J591</f>
        <v>5.05</v>
      </c>
      <c r="AP600" s="299"/>
      <c r="AQ600" s="297"/>
      <c r="AR600" s="297">
        <f>'Debt M &amp; YTM'!M591</f>
        <v>0</v>
      </c>
      <c r="AS600" s="298"/>
      <c r="AT600" s="300"/>
      <c r="AU600" s="297">
        <f>'Debt M &amp; YTM'!N591</f>
        <v>0</v>
      </c>
      <c r="AV600" s="298"/>
    </row>
    <row r="601" spans="1:48">
      <c r="A601" s="11"/>
      <c r="B601" s="4"/>
      <c r="C601" s="5"/>
      <c r="D601" s="5"/>
      <c r="E601" s="106"/>
      <c r="F601" s="297"/>
      <c r="G601" s="5"/>
      <c r="H601" s="108"/>
      <c r="I601" s="340"/>
      <c r="J601" s="147"/>
      <c r="K601" s="342"/>
      <c r="L601" s="147"/>
      <c r="M601" s="147"/>
      <c r="N601" s="342"/>
      <c r="O601" s="340"/>
      <c r="P601" s="340"/>
      <c r="Q601" s="342"/>
      <c r="R601" s="147"/>
      <c r="S601" s="147"/>
      <c r="T601" s="342"/>
      <c r="U601" s="340"/>
      <c r="V601" s="147"/>
      <c r="W601" s="342"/>
      <c r="X601" s="147"/>
      <c r="Y601" s="147"/>
      <c r="Z601" s="342"/>
      <c r="AA601" s="340"/>
      <c r="AB601" s="147"/>
      <c r="AC601" s="342"/>
      <c r="AD601" s="147"/>
      <c r="AE601" s="147"/>
      <c r="AG601" s="296">
        <v>41001</v>
      </c>
      <c r="AH601" s="335">
        <f>'Debt M &amp; YTM'!C592</f>
        <v>14.39</v>
      </c>
      <c r="AI601" s="335">
        <f>'Debt M &amp; YTM'!D592</f>
        <v>4.05</v>
      </c>
      <c r="AJ601" s="298"/>
      <c r="AK601" s="335">
        <f>'Debt M &amp; YTM'!F592</f>
        <v>8.51</v>
      </c>
      <c r="AL601" s="335">
        <f>'Debt M &amp; YTM'!G592</f>
        <v>3.99</v>
      </c>
      <c r="AM601" s="298"/>
      <c r="AN601" s="335">
        <f>'Debt M &amp; YTM'!I592</f>
        <v>15.48</v>
      </c>
      <c r="AO601" s="335">
        <f>'Debt M &amp; YTM'!J592</f>
        <v>4.9800000000000004</v>
      </c>
      <c r="AP601" s="299"/>
      <c r="AQ601" s="297"/>
      <c r="AR601" s="297">
        <f>'Debt M &amp; YTM'!M592</f>
        <v>7.4539999999999997</v>
      </c>
      <c r="AS601" s="298"/>
      <c r="AT601" s="300"/>
      <c r="AU601" s="297">
        <f>'Debt M &amp; YTM'!N592</f>
        <v>9.7319999999999993</v>
      </c>
      <c r="AV601" s="298"/>
    </row>
    <row r="602" spans="1:48">
      <c r="A602" s="11"/>
      <c r="B602" s="4"/>
      <c r="C602" s="5"/>
      <c r="D602" s="5"/>
      <c r="E602" s="106"/>
      <c r="F602" s="297"/>
      <c r="G602" s="5"/>
      <c r="H602" s="108"/>
      <c r="I602" s="340"/>
      <c r="J602" s="147"/>
      <c r="K602" s="342"/>
      <c r="L602" s="147"/>
      <c r="M602" s="147"/>
      <c r="N602" s="342"/>
      <c r="O602" s="340"/>
      <c r="P602" s="340"/>
      <c r="Q602" s="342"/>
      <c r="R602" s="147"/>
      <c r="S602" s="147"/>
      <c r="T602" s="342"/>
      <c r="U602" s="340"/>
      <c r="V602" s="147"/>
      <c r="W602" s="342"/>
      <c r="X602" s="147"/>
      <c r="Y602" s="147"/>
      <c r="Z602" s="342"/>
      <c r="AA602" s="340"/>
      <c r="AB602" s="147"/>
      <c r="AC602" s="342"/>
      <c r="AD602" s="147"/>
      <c r="AE602" s="147"/>
      <c r="AG602" s="296">
        <v>41002</v>
      </c>
      <c r="AH602" s="335">
        <f>'Debt M &amp; YTM'!C593</f>
        <v>14.39</v>
      </c>
      <c r="AI602" s="335">
        <f>'Debt M &amp; YTM'!D593</f>
        <v>4.0599999999999996</v>
      </c>
      <c r="AJ602" s="298"/>
      <c r="AK602" s="335">
        <f>'Debt M &amp; YTM'!F593</f>
        <v>8.51</v>
      </c>
      <c r="AL602" s="335">
        <f>'Debt M &amp; YTM'!G593</f>
        <v>4</v>
      </c>
      <c r="AM602" s="298"/>
      <c r="AN602" s="335">
        <f>'Debt M &amp; YTM'!I593</f>
        <v>15.48</v>
      </c>
      <c r="AO602" s="335">
        <f>'Debt M &amp; YTM'!J593</f>
        <v>4.99</v>
      </c>
      <c r="AP602" s="299"/>
      <c r="AQ602" s="297"/>
      <c r="AR602" s="297">
        <f>'Debt M &amp; YTM'!M593</f>
        <v>7.4589999999999996</v>
      </c>
      <c r="AS602" s="298"/>
      <c r="AT602" s="300"/>
      <c r="AU602" s="297">
        <f>'Debt M &amp; YTM'!N593</f>
        <v>9.7390000000000008</v>
      </c>
      <c r="AV602" s="298"/>
    </row>
    <row r="603" spans="1:48">
      <c r="A603" s="11"/>
      <c r="B603" s="4"/>
      <c r="C603" s="5"/>
      <c r="D603" s="5"/>
      <c r="E603" s="106"/>
      <c r="F603" s="297"/>
      <c r="G603" s="5"/>
      <c r="H603" s="108"/>
      <c r="I603" s="340"/>
      <c r="J603" s="147"/>
      <c r="K603" s="342"/>
      <c r="L603" s="147"/>
      <c r="M603" s="147"/>
      <c r="N603" s="342"/>
      <c r="O603" s="340"/>
      <c r="P603" s="340"/>
      <c r="Q603" s="342"/>
      <c r="R603" s="147"/>
      <c r="S603" s="147"/>
      <c r="T603" s="342"/>
      <c r="U603" s="340"/>
      <c r="V603" s="147"/>
      <c r="W603" s="342"/>
      <c r="X603" s="147"/>
      <c r="Y603" s="147"/>
      <c r="Z603" s="342"/>
      <c r="AA603" s="340"/>
      <c r="AB603" s="147"/>
      <c r="AC603" s="342"/>
      <c r="AD603" s="147"/>
      <c r="AE603" s="147"/>
      <c r="AG603" s="296">
        <v>41003</v>
      </c>
      <c r="AH603" s="335">
        <f>'Debt M &amp; YTM'!C594</f>
        <v>14.38</v>
      </c>
      <c r="AI603" s="335">
        <f>'Debt M &amp; YTM'!D594</f>
        <v>4.07</v>
      </c>
      <c r="AJ603" s="298"/>
      <c r="AK603" s="335">
        <f>'Debt M &amp; YTM'!F594</f>
        <v>8.51</v>
      </c>
      <c r="AL603" s="335">
        <f>'Debt M &amp; YTM'!G594</f>
        <v>4.03</v>
      </c>
      <c r="AM603" s="298"/>
      <c r="AN603" s="335">
        <f>'Debt M &amp; YTM'!I594</f>
        <v>15.48</v>
      </c>
      <c r="AO603" s="335">
        <f>'Debt M &amp; YTM'!J594</f>
        <v>5.01</v>
      </c>
      <c r="AP603" s="299"/>
      <c r="AQ603" s="297"/>
      <c r="AR603" s="297">
        <f>'Debt M &amp; YTM'!M594</f>
        <v>7.5629999999999997</v>
      </c>
      <c r="AS603" s="298"/>
      <c r="AT603" s="300"/>
      <c r="AU603" s="297">
        <f>'Debt M &amp; YTM'!N594</f>
        <v>9.8320000000000007</v>
      </c>
      <c r="AV603" s="298"/>
    </row>
    <row r="604" spans="1:48">
      <c r="A604" s="11"/>
      <c r="B604" s="4"/>
      <c r="C604" s="5"/>
      <c r="D604" s="5"/>
      <c r="E604" s="106"/>
      <c r="F604" s="297"/>
      <c r="G604" s="5"/>
      <c r="H604" s="108"/>
      <c r="I604" s="340"/>
      <c r="J604" s="147"/>
      <c r="K604" s="342"/>
      <c r="L604" s="147"/>
      <c r="M604" s="147"/>
      <c r="N604" s="342"/>
      <c r="O604" s="340"/>
      <c r="P604" s="340"/>
      <c r="Q604" s="342"/>
      <c r="R604" s="147"/>
      <c r="S604" s="147"/>
      <c r="T604" s="342"/>
      <c r="U604" s="340"/>
      <c r="V604" s="147"/>
      <c r="W604" s="342"/>
      <c r="X604" s="147"/>
      <c r="Y604" s="147"/>
      <c r="Z604" s="342"/>
      <c r="AA604" s="340"/>
      <c r="AB604" s="147"/>
      <c r="AC604" s="342"/>
      <c r="AD604" s="147"/>
      <c r="AE604" s="147"/>
      <c r="AG604" s="296">
        <v>41004</v>
      </c>
      <c r="AH604" s="335">
        <f>'Debt M &amp; YTM'!C595</f>
        <v>14.38</v>
      </c>
      <c r="AI604" s="335">
        <f>'Debt M &amp; YTM'!D595</f>
        <v>4.05</v>
      </c>
      <c r="AJ604" s="298"/>
      <c r="AK604" s="335">
        <f>'Debt M &amp; YTM'!F595</f>
        <v>8.51</v>
      </c>
      <c r="AL604" s="335">
        <f>'Debt M &amp; YTM'!G595</f>
        <v>4.0199999999999996</v>
      </c>
      <c r="AM604" s="298"/>
      <c r="AN604" s="335">
        <f>'Debt M &amp; YTM'!I595</f>
        <v>15.47</v>
      </c>
      <c r="AO604" s="335">
        <f>'Debt M &amp; YTM'!J595</f>
        <v>5</v>
      </c>
      <c r="AP604" s="299"/>
      <c r="AQ604" s="297"/>
      <c r="AR604" s="297">
        <f>'Debt M &amp; YTM'!M595</f>
        <v>7.7030000000000003</v>
      </c>
      <c r="AS604" s="298"/>
      <c r="AT604" s="300"/>
      <c r="AU604" s="297">
        <f>'Debt M &amp; YTM'!N595</f>
        <v>10.007</v>
      </c>
      <c r="AV604" s="298"/>
    </row>
    <row r="605" spans="1:48">
      <c r="A605" s="11"/>
      <c r="B605" s="4"/>
      <c r="C605" s="5"/>
      <c r="D605" s="5"/>
      <c r="E605" s="106"/>
      <c r="F605" s="297"/>
      <c r="G605" s="5"/>
      <c r="H605" s="108"/>
      <c r="I605" s="340"/>
      <c r="J605" s="147"/>
      <c r="K605" s="342"/>
      <c r="L605" s="147"/>
      <c r="M605" s="147"/>
      <c r="N605" s="342"/>
      <c r="O605" s="340"/>
      <c r="P605" s="340"/>
      <c r="Q605" s="342"/>
      <c r="R605" s="147"/>
      <c r="S605" s="147"/>
      <c r="T605" s="342"/>
      <c r="U605" s="340"/>
      <c r="V605" s="147"/>
      <c r="W605" s="342"/>
      <c r="X605" s="147"/>
      <c r="Y605" s="147"/>
      <c r="Z605" s="342"/>
      <c r="AA605" s="340"/>
      <c r="AB605" s="147"/>
      <c r="AC605" s="342"/>
      <c r="AD605" s="147"/>
      <c r="AE605" s="147"/>
      <c r="AG605" s="296">
        <v>41009</v>
      </c>
      <c r="AH605" s="335">
        <f>'Debt M &amp; YTM'!C596</f>
        <v>14.37</v>
      </c>
      <c r="AI605" s="335">
        <f>'Debt M &amp; YTM'!D596</f>
        <v>3.99</v>
      </c>
      <c r="AJ605" s="298"/>
      <c r="AK605" s="335">
        <f>'Debt M &amp; YTM'!F596</f>
        <v>8.49</v>
      </c>
      <c r="AL605" s="335">
        <f>'Debt M &amp; YTM'!G596</f>
        <v>4.01</v>
      </c>
      <c r="AM605" s="298"/>
      <c r="AN605" s="335">
        <f>'Debt M &amp; YTM'!I596</f>
        <v>15.46</v>
      </c>
      <c r="AO605" s="335">
        <f>'Debt M &amp; YTM'!J596</f>
        <v>4.99</v>
      </c>
      <c r="AP605" s="299"/>
      <c r="AQ605" s="297"/>
      <c r="AR605" s="297">
        <f>'Debt M &amp; YTM'!M596</f>
        <v>7.9109999999999996</v>
      </c>
      <c r="AS605" s="298"/>
      <c r="AT605" s="300"/>
      <c r="AU605" s="297">
        <f>'Debt M &amp; YTM'!N596</f>
        <v>10.305</v>
      </c>
      <c r="AV605" s="298"/>
    </row>
    <row r="606" spans="1:48">
      <c r="A606" s="11"/>
      <c r="B606" s="4"/>
      <c r="C606" s="5"/>
      <c r="D606" s="5"/>
      <c r="E606" s="106"/>
      <c r="F606" s="297"/>
      <c r="G606" s="5"/>
      <c r="H606" s="108"/>
      <c r="I606" s="340"/>
      <c r="J606" s="147"/>
      <c r="K606" s="342"/>
      <c r="L606" s="147"/>
      <c r="M606" s="147"/>
      <c r="N606" s="342"/>
      <c r="O606" s="340"/>
      <c r="P606" s="340"/>
      <c r="Q606" s="342"/>
      <c r="R606" s="147"/>
      <c r="S606" s="147"/>
      <c r="T606" s="342"/>
      <c r="U606" s="340"/>
      <c r="V606" s="147"/>
      <c r="W606" s="342"/>
      <c r="X606" s="147"/>
      <c r="Y606" s="147"/>
      <c r="Z606" s="342"/>
      <c r="AA606" s="340"/>
      <c r="AB606" s="147"/>
      <c r="AC606" s="342"/>
      <c r="AD606" s="147"/>
      <c r="AE606" s="147"/>
      <c r="AG606" s="296">
        <v>41010</v>
      </c>
      <c r="AH606" s="335">
        <f>'Debt M &amp; YTM'!C597</f>
        <v>14.36</v>
      </c>
      <c r="AI606" s="335">
        <f>'Debt M &amp; YTM'!D597</f>
        <v>4.04</v>
      </c>
      <c r="AJ606" s="298"/>
      <c r="AK606" s="335">
        <f>'Debt M &amp; YTM'!F597</f>
        <v>8.49</v>
      </c>
      <c r="AL606" s="335">
        <f>'Debt M &amp; YTM'!G597</f>
        <v>4.07</v>
      </c>
      <c r="AM606" s="298"/>
      <c r="AN606" s="335">
        <f>'Debt M &amp; YTM'!I597</f>
        <v>15.46</v>
      </c>
      <c r="AO606" s="335">
        <f>'Debt M &amp; YTM'!J597</f>
        <v>5.04</v>
      </c>
      <c r="AP606" s="299"/>
      <c r="AQ606" s="297"/>
      <c r="AR606" s="297">
        <f>'Debt M &amp; YTM'!M597</f>
        <v>8.0220000000000002</v>
      </c>
      <c r="AS606" s="298"/>
      <c r="AT606" s="300"/>
      <c r="AU606" s="297">
        <f>'Debt M &amp; YTM'!N597</f>
        <v>10.364000000000001</v>
      </c>
      <c r="AV606" s="298"/>
    </row>
    <row r="607" spans="1:48">
      <c r="A607" s="11"/>
      <c r="B607" s="4"/>
      <c r="C607" s="5"/>
      <c r="D607" s="5"/>
      <c r="E607" s="106"/>
      <c r="F607" s="297"/>
      <c r="G607" s="5"/>
      <c r="H607" s="108"/>
      <c r="I607" s="340"/>
      <c r="J607" s="147"/>
      <c r="K607" s="342"/>
      <c r="L607" s="147"/>
      <c r="M607" s="147"/>
      <c r="N607" s="342"/>
      <c r="O607" s="340"/>
      <c r="P607" s="340"/>
      <c r="Q607" s="342"/>
      <c r="R607" s="147"/>
      <c r="S607" s="147"/>
      <c r="T607" s="342"/>
      <c r="U607" s="340"/>
      <c r="V607" s="147"/>
      <c r="W607" s="342"/>
      <c r="X607" s="147"/>
      <c r="Y607" s="147"/>
      <c r="Z607" s="342"/>
      <c r="AA607" s="340"/>
      <c r="AB607" s="147"/>
      <c r="AC607" s="342"/>
      <c r="AD607" s="147"/>
      <c r="AE607" s="147"/>
      <c r="AG607" s="296">
        <v>41011</v>
      </c>
      <c r="AH607" s="335">
        <f>'Debt M &amp; YTM'!C598</f>
        <v>14.36</v>
      </c>
      <c r="AI607" s="335">
        <f>'Debt M &amp; YTM'!D598</f>
        <v>4.0599999999999996</v>
      </c>
      <c r="AJ607" s="298"/>
      <c r="AK607" s="335">
        <f>'Debt M &amp; YTM'!F598</f>
        <v>8.49</v>
      </c>
      <c r="AL607" s="335">
        <f>'Debt M &amp; YTM'!G598</f>
        <v>4.0599999999999996</v>
      </c>
      <c r="AM607" s="298"/>
      <c r="AN607" s="335">
        <f>'Debt M &amp; YTM'!I598</f>
        <v>15.45</v>
      </c>
      <c r="AO607" s="335">
        <f>'Debt M &amp; YTM'!J598</f>
        <v>5.04</v>
      </c>
      <c r="AP607" s="299"/>
      <c r="AQ607" s="297"/>
      <c r="AR607" s="297">
        <f>'Debt M &amp; YTM'!M598</f>
        <v>7.992</v>
      </c>
      <c r="AS607" s="298"/>
      <c r="AT607" s="300"/>
      <c r="AU607" s="297">
        <f>'Debt M &amp; YTM'!N598</f>
        <v>10.294</v>
      </c>
      <c r="AV607" s="298"/>
    </row>
    <row r="608" spans="1:48">
      <c r="A608" s="11"/>
      <c r="B608" s="4"/>
      <c r="C608" s="5"/>
      <c r="D608" s="5"/>
      <c r="E608" s="106"/>
      <c r="F608" s="297"/>
      <c r="G608" s="5"/>
      <c r="H608" s="108"/>
      <c r="I608" s="340"/>
      <c r="J608" s="147"/>
      <c r="K608" s="342"/>
      <c r="L608" s="147"/>
      <c r="M608" s="147"/>
      <c r="N608" s="342"/>
      <c r="O608" s="340"/>
      <c r="P608" s="340"/>
      <c r="Q608" s="342"/>
      <c r="R608" s="147"/>
      <c r="S608" s="147"/>
      <c r="T608" s="342"/>
      <c r="U608" s="340"/>
      <c r="V608" s="147"/>
      <c r="W608" s="342"/>
      <c r="X608" s="147"/>
      <c r="Y608" s="147"/>
      <c r="Z608" s="342"/>
      <c r="AA608" s="340"/>
      <c r="AB608" s="147"/>
      <c r="AC608" s="342"/>
      <c r="AD608" s="147"/>
      <c r="AE608" s="147"/>
      <c r="AG608" s="296">
        <v>41012</v>
      </c>
      <c r="AH608" s="335">
        <f>'Debt M &amp; YTM'!C599</f>
        <v>14.36</v>
      </c>
      <c r="AI608" s="335">
        <f>'Debt M &amp; YTM'!D599</f>
        <v>4.01</v>
      </c>
      <c r="AJ608" s="298"/>
      <c r="AK608" s="335">
        <f>'Debt M &amp; YTM'!F599</f>
        <v>8.48</v>
      </c>
      <c r="AL608" s="335">
        <f>'Debt M &amp; YTM'!G599</f>
        <v>4.01</v>
      </c>
      <c r="AM608" s="298"/>
      <c r="AN608" s="335">
        <f>'Debt M &amp; YTM'!I599</f>
        <v>15.45</v>
      </c>
      <c r="AO608" s="335">
        <f>'Debt M &amp; YTM'!J599</f>
        <v>5</v>
      </c>
      <c r="AP608" s="299"/>
      <c r="AQ608" s="297"/>
      <c r="AR608" s="297">
        <f>'Debt M &amp; YTM'!M599</f>
        <v>7.9660000000000002</v>
      </c>
      <c r="AS608" s="298"/>
      <c r="AT608" s="300"/>
      <c r="AU608" s="297">
        <f>'Debt M &amp; YTM'!N599</f>
        <v>10.231</v>
      </c>
      <c r="AV608" s="298"/>
    </row>
    <row r="609" spans="1:48">
      <c r="A609" s="11"/>
      <c r="B609" s="4"/>
      <c r="C609" s="5"/>
      <c r="D609" s="5"/>
      <c r="E609" s="106"/>
      <c r="F609" s="297"/>
      <c r="G609" s="5"/>
      <c r="H609" s="108"/>
      <c r="I609" s="340"/>
      <c r="J609" s="147"/>
      <c r="K609" s="342"/>
      <c r="L609" s="147"/>
      <c r="M609" s="147"/>
      <c r="N609" s="342"/>
      <c r="O609" s="340"/>
      <c r="P609" s="340"/>
      <c r="Q609" s="342"/>
      <c r="R609" s="147"/>
      <c r="S609" s="147"/>
      <c r="T609" s="342"/>
      <c r="U609" s="340"/>
      <c r="V609" s="147"/>
      <c r="W609" s="342"/>
      <c r="X609" s="147"/>
      <c r="Y609" s="147"/>
      <c r="Z609" s="342"/>
      <c r="AA609" s="340"/>
      <c r="AB609" s="147"/>
      <c r="AC609" s="342"/>
      <c r="AD609" s="147"/>
      <c r="AE609" s="147"/>
      <c r="AG609" s="296">
        <v>41015</v>
      </c>
      <c r="AH609" s="335">
        <f>'Debt M &amp; YTM'!C600</f>
        <v>14.35</v>
      </c>
      <c r="AI609" s="335">
        <f>'Debt M &amp; YTM'!D600</f>
        <v>4.0199999999999996</v>
      </c>
      <c r="AJ609" s="298"/>
      <c r="AK609" s="335">
        <f>'Debt M &amp; YTM'!F600</f>
        <v>8.48</v>
      </c>
      <c r="AL609" s="335">
        <f>'Debt M &amp; YTM'!G600</f>
        <v>4.04</v>
      </c>
      <c r="AM609" s="298"/>
      <c r="AN609" s="335">
        <f>'Debt M &amp; YTM'!I600</f>
        <v>15.44</v>
      </c>
      <c r="AO609" s="335">
        <f>'Debt M &amp; YTM'!J600</f>
        <v>5.01</v>
      </c>
      <c r="AP609" s="299"/>
      <c r="AQ609" s="297"/>
      <c r="AR609" s="297">
        <f>'Debt M &amp; YTM'!M600</f>
        <v>8.0549999999999997</v>
      </c>
      <c r="AS609" s="298"/>
      <c r="AT609" s="300"/>
      <c r="AU609" s="297">
        <f>'Debt M &amp; YTM'!N600</f>
        <v>10.289</v>
      </c>
      <c r="AV609" s="298"/>
    </row>
    <row r="610" spans="1:48">
      <c r="A610" s="11"/>
      <c r="B610" s="4"/>
      <c r="C610" s="5"/>
      <c r="D610" s="5"/>
      <c r="E610" s="106"/>
      <c r="F610" s="297"/>
      <c r="G610" s="5"/>
      <c r="H610" s="108"/>
      <c r="I610" s="340"/>
      <c r="J610" s="147"/>
      <c r="K610" s="342"/>
      <c r="L610" s="147"/>
      <c r="M610" s="147"/>
      <c r="N610" s="342"/>
      <c r="O610" s="340"/>
      <c r="P610" s="340"/>
      <c r="Q610" s="342"/>
      <c r="R610" s="147"/>
      <c r="S610" s="147"/>
      <c r="T610" s="342"/>
      <c r="U610" s="340"/>
      <c r="V610" s="147"/>
      <c r="W610" s="342"/>
      <c r="X610" s="147"/>
      <c r="Y610" s="147"/>
      <c r="Z610" s="342"/>
      <c r="AA610" s="340"/>
      <c r="AB610" s="147"/>
      <c r="AC610" s="342"/>
      <c r="AD610" s="147"/>
      <c r="AE610" s="147"/>
      <c r="AG610" s="296">
        <v>41016</v>
      </c>
      <c r="AH610" s="335">
        <f>'Debt M &amp; YTM'!C601</f>
        <v>14.35</v>
      </c>
      <c r="AI610" s="335">
        <f>'Debt M &amp; YTM'!D601</f>
        <v>4.05</v>
      </c>
      <c r="AJ610" s="298"/>
      <c r="AK610" s="335">
        <f>'Debt M &amp; YTM'!F601</f>
        <v>8.4700000000000006</v>
      </c>
      <c r="AL610" s="335">
        <f>'Debt M &amp; YTM'!G601</f>
        <v>4.07</v>
      </c>
      <c r="AM610" s="298"/>
      <c r="AN610" s="335">
        <f>'Debt M &amp; YTM'!I601</f>
        <v>15.44</v>
      </c>
      <c r="AO610" s="335">
        <f>'Debt M &amp; YTM'!J601</f>
        <v>5.04</v>
      </c>
      <c r="AP610" s="299"/>
      <c r="AQ610" s="297"/>
      <c r="AR610" s="297">
        <f>'Debt M &amp; YTM'!M601</f>
        <v>8.0429999999999993</v>
      </c>
      <c r="AS610" s="298"/>
      <c r="AT610" s="300"/>
      <c r="AU610" s="297">
        <f>'Debt M &amp; YTM'!N601</f>
        <v>10.242000000000001</v>
      </c>
      <c r="AV610" s="298"/>
    </row>
    <row r="611" spans="1:48">
      <c r="A611" s="11"/>
      <c r="B611" s="4"/>
      <c r="C611" s="5"/>
      <c r="D611" s="5"/>
      <c r="E611" s="106"/>
      <c r="F611" s="297"/>
      <c r="G611" s="5"/>
      <c r="H611" s="108"/>
      <c r="I611" s="340"/>
      <c r="J611" s="147"/>
      <c r="K611" s="342"/>
      <c r="L611" s="147"/>
      <c r="M611" s="147"/>
      <c r="N611" s="342"/>
      <c r="O611" s="340"/>
      <c r="P611" s="340"/>
      <c r="Q611" s="342"/>
      <c r="R611" s="147"/>
      <c r="S611" s="147"/>
      <c r="T611" s="342"/>
      <c r="U611" s="340"/>
      <c r="V611" s="147"/>
      <c r="W611" s="342"/>
      <c r="X611" s="147"/>
      <c r="Y611" s="147"/>
      <c r="Z611" s="342"/>
      <c r="AA611" s="340"/>
      <c r="AB611" s="147"/>
      <c r="AC611" s="342"/>
      <c r="AD611" s="147"/>
      <c r="AE611" s="147"/>
      <c r="AG611" s="296">
        <v>41017</v>
      </c>
      <c r="AH611" s="335">
        <f>'Debt M &amp; YTM'!C602</f>
        <v>14.34</v>
      </c>
      <c r="AI611" s="335">
        <f>'Debt M &amp; YTM'!D602</f>
        <v>4.03</v>
      </c>
      <c r="AJ611" s="298"/>
      <c r="AK611" s="335">
        <f>'Debt M &amp; YTM'!F602</f>
        <v>8.4700000000000006</v>
      </c>
      <c r="AL611" s="335">
        <f>'Debt M &amp; YTM'!G602</f>
        <v>4.05</v>
      </c>
      <c r="AM611" s="298"/>
      <c r="AN611" s="335">
        <f>'Debt M &amp; YTM'!I602</f>
        <v>15.44</v>
      </c>
      <c r="AO611" s="335">
        <f>'Debt M &amp; YTM'!J602</f>
        <v>5.0199999999999996</v>
      </c>
      <c r="AP611" s="299"/>
      <c r="AQ611" s="297"/>
      <c r="AR611" s="297">
        <f>'Debt M &amp; YTM'!M602</f>
        <v>8.0299999999999994</v>
      </c>
      <c r="AS611" s="298"/>
      <c r="AT611" s="300"/>
      <c r="AU611" s="297">
        <f>'Debt M &amp; YTM'!N602</f>
        <v>10.218</v>
      </c>
      <c r="AV611" s="298"/>
    </row>
    <row r="612" spans="1:48">
      <c r="A612" s="11"/>
      <c r="B612" s="4"/>
      <c r="C612" s="5"/>
      <c r="D612" s="5"/>
      <c r="E612" s="106"/>
      <c r="F612" s="297"/>
      <c r="G612" s="5"/>
      <c r="H612" s="108"/>
      <c r="I612" s="340"/>
      <c r="J612" s="147"/>
      <c r="K612" s="342"/>
      <c r="L612" s="147"/>
      <c r="M612" s="147"/>
      <c r="N612" s="342"/>
      <c r="O612" s="340"/>
      <c r="P612" s="340"/>
      <c r="Q612" s="342"/>
      <c r="R612" s="147"/>
      <c r="S612" s="147"/>
      <c r="T612" s="342"/>
      <c r="U612" s="340"/>
      <c r="V612" s="147"/>
      <c r="W612" s="342"/>
      <c r="X612" s="147"/>
      <c r="Y612" s="147"/>
      <c r="Z612" s="342"/>
      <c r="AA612" s="340"/>
      <c r="AB612" s="147"/>
      <c r="AC612" s="342"/>
      <c r="AD612" s="147"/>
      <c r="AE612" s="147"/>
      <c r="AG612" s="296">
        <v>41018</v>
      </c>
      <c r="AH612" s="335">
        <f>'Debt M &amp; YTM'!C603</f>
        <v>14.34</v>
      </c>
      <c r="AI612" s="335">
        <f>'Debt M &amp; YTM'!D603</f>
        <v>4.03</v>
      </c>
      <c r="AJ612" s="298"/>
      <c r="AK612" s="335">
        <f>'Debt M &amp; YTM'!F603</f>
        <v>8.4700000000000006</v>
      </c>
      <c r="AL612" s="335">
        <f>'Debt M &amp; YTM'!G603</f>
        <v>4.05</v>
      </c>
      <c r="AM612" s="298"/>
      <c r="AN612" s="335">
        <f>'Debt M &amp; YTM'!I603</f>
        <v>15.44</v>
      </c>
      <c r="AO612" s="335">
        <f>'Debt M &amp; YTM'!J603</f>
        <v>5.01</v>
      </c>
      <c r="AP612" s="299"/>
      <c r="AQ612" s="297"/>
      <c r="AR612" s="297">
        <f>'Debt M &amp; YTM'!M603</f>
        <v>8.0380000000000003</v>
      </c>
      <c r="AS612" s="298"/>
      <c r="AT612" s="300"/>
      <c r="AU612" s="297">
        <f>'Debt M &amp; YTM'!N603</f>
        <v>10.23</v>
      </c>
      <c r="AV612" s="298"/>
    </row>
    <row r="613" spans="1:48">
      <c r="A613" s="11"/>
      <c r="B613" s="4"/>
      <c r="C613" s="5"/>
      <c r="D613" s="5"/>
      <c r="E613" s="106"/>
      <c r="F613" s="297"/>
      <c r="G613" s="5"/>
      <c r="H613" s="108"/>
      <c r="I613" s="340"/>
      <c r="J613" s="147"/>
      <c r="K613" s="342"/>
      <c r="L613" s="147"/>
      <c r="M613" s="147"/>
      <c r="N613" s="342"/>
      <c r="O613" s="340"/>
      <c r="P613" s="340"/>
      <c r="Q613" s="342"/>
      <c r="R613" s="147"/>
      <c r="S613" s="147"/>
      <c r="T613" s="342"/>
      <c r="U613" s="340"/>
      <c r="V613" s="147"/>
      <c r="W613" s="342"/>
      <c r="X613" s="147"/>
      <c r="Y613" s="147"/>
      <c r="Z613" s="342"/>
      <c r="AA613" s="340"/>
      <c r="AB613" s="147"/>
      <c r="AC613" s="342"/>
      <c r="AD613" s="147"/>
      <c r="AE613" s="147"/>
      <c r="AG613" s="296">
        <v>41019</v>
      </c>
      <c r="AH613" s="335">
        <f>'Debt M &amp; YTM'!C604</f>
        <v>14.34</v>
      </c>
      <c r="AI613" s="335">
        <f>'Debt M &amp; YTM'!D604</f>
        <v>4.0599999999999996</v>
      </c>
      <c r="AJ613" s="298"/>
      <c r="AK613" s="335">
        <f>'Debt M &amp; YTM'!F604</f>
        <v>8.4600000000000009</v>
      </c>
      <c r="AL613" s="335">
        <f>'Debt M &amp; YTM'!G604</f>
        <v>4.08</v>
      </c>
      <c r="AM613" s="298"/>
      <c r="AN613" s="335">
        <f>'Debt M &amp; YTM'!I604</f>
        <v>15.43</v>
      </c>
      <c r="AO613" s="335">
        <f>'Debt M &amp; YTM'!J604</f>
        <v>5.04</v>
      </c>
      <c r="AP613" s="299"/>
      <c r="AQ613" s="297"/>
      <c r="AR613" s="297">
        <f>'Debt M &amp; YTM'!M604</f>
        <v>8.0839999999999996</v>
      </c>
      <c r="AS613" s="298"/>
      <c r="AT613" s="300"/>
      <c r="AU613" s="297">
        <f>'Debt M &amp; YTM'!N604</f>
        <v>10.236000000000001</v>
      </c>
      <c r="AV613" s="298"/>
    </row>
    <row r="614" spans="1:48">
      <c r="A614" s="11"/>
      <c r="B614" s="4"/>
      <c r="C614" s="5"/>
      <c r="D614" s="5"/>
      <c r="E614" s="106"/>
      <c r="F614" s="297"/>
      <c r="G614" s="5"/>
      <c r="H614" s="108"/>
      <c r="I614" s="340"/>
      <c r="J614" s="147"/>
      <c r="K614" s="342"/>
      <c r="L614" s="147"/>
      <c r="M614" s="147"/>
      <c r="N614" s="342"/>
      <c r="O614" s="340"/>
      <c r="P614" s="340"/>
      <c r="Q614" s="342"/>
      <c r="R614" s="147"/>
      <c r="S614" s="147"/>
      <c r="T614" s="342"/>
      <c r="U614" s="340"/>
      <c r="V614" s="147"/>
      <c r="W614" s="342"/>
      <c r="X614" s="147"/>
      <c r="Y614" s="147"/>
      <c r="Z614" s="342"/>
      <c r="AA614" s="340"/>
      <c r="AB614" s="147"/>
      <c r="AC614" s="342"/>
      <c r="AD614" s="147"/>
      <c r="AE614" s="147"/>
      <c r="AG614" s="296">
        <v>41022</v>
      </c>
      <c r="AH614" s="335">
        <f>'Debt M &amp; YTM'!C605</f>
        <v>14.33</v>
      </c>
      <c r="AI614" s="335">
        <f>'Debt M &amp; YTM'!D605</f>
        <v>4.01</v>
      </c>
      <c r="AJ614" s="298"/>
      <c r="AK614" s="335">
        <f>'Debt M &amp; YTM'!F605</f>
        <v>8.4600000000000009</v>
      </c>
      <c r="AL614" s="335">
        <f>'Debt M &amp; YTM'!G605</f>
        <v>4.04</v>
      </c>
      <c r="AM614" s="298"/>
      <c r="AN614" s="335">
        <f>'Debt M &amp; YTM'!I605</f>
        <v>15.42</v>
      </c>
      <c r="AO614" s="335">
        <f>'Debt M &amp; YTM'!J605</f>
        <v>5.01</v>
      </c>
      <c r="AP614" s="299"/>
      <c r="AQ614" s="297"/>
      <c r="AR614" s="297">
        <f>'Debt M &amp; YTM'!M605</f>
        <v>8.1150000000000002</v>
      </c>
      <c r="AS614" s="298"/>
      <c r="AT614" s="300"/>
      <c r="AU614" s="297">
        <f>'Debt M &amp; YTM'!N605</f>
        <v>10.259</v>
      </c>
      <c r="AV614" s="298"/>
    </row>
    <row r="615" spans="1:48">
      <c r="A615" s="11"/>
      <c r="B615" s="4"/>
      <c r="C615" s="5"/>
      <c r="D615" s="5"/>
      <c r="E615" s="106"/>
      <c r="F615" s="297"/>
      <c r="G615" s="5"/>
      <c r="H615" s="108"/>
      <c r="I615" s="340"/>
      <c r="J615" s="147"/>
      <c r="K615" s="342"/>
      <c r="L615" s="147"/>
      <c r="M615" s="147"/>
      <c r="N615" s="342"/>
      <c r="O615" s="340"/>
      <c r="P615" s="340"/>
      <c r="Q615" s="342"/>
      <c r="R615" s="147"/>
      <c r="S615" s="147"/>
      <c r="T615" s="342"/>
      <c r="U615" s="340"/>
      <c r="V615" s="147"/>
      <c r="W615" s="342"/>
      <c r="X615" s="147"/>
      <c r="Y615" s="147"/>
      <c r="Z615" s="342"/>
      <c r="AA615" s="340"/>
      <c r="AB615" s="147"/>
      <c r="AC615" s="342"/>
      <c r="AD615" s="147"/>
      <c r="AE615" s="147"/>
      <c r="AG615" s="296">
        <v>41023</v>
      </c>
      <c r="AH615" s="335">
        <f>'Debt M &amp; YTM'!C606</f>
        <v>14.33</v>
      </c>
      <c r="AI615" s="335">
        <f>'Debt M &amp; YTM'!D606</f>
        <v>4.07</v>
      </c>
      <c r="AJ615" s="298"/>
      <c r="AK615" s="335">
        <f>'Debt M &amp; YTM'!F606</f>
        <v>8.4499999999999993</v>
      </c>
      <c r="AL615" s="335">
        <f>'Debt M &amp; YTM'!G606</f>
        <v>4.0999999999999996</v>
      </c>
      <c r="AM615" s="298"/>
      <c r="AN615" s="335">
        <f>'Debt M &amp; YTM'!I606</f>
        <v>15.42</v>
      </c>
      <c r="AO615" s="335">
        <f>'Debt M &amp; YTM'!J606</f>
        <v>5.05</v>
      </c>
      <c r="AP615" s="299"/>
      <c r="AQ615" s="297"/>
      <c r="AR615" s="297">
        <f>'Debt M &amp; YTM'!M606</f>
        <v>8.0920000000000005</v>
      </c>
      <c r="AS615" s="298"/>
      <c r="AT615" s="300"/>
      <c r="AU615" s="297">
        <f>'Debt M &amp; YTM'!N606</f>
        <v>10.236000000000001</v>
      </c>
      <c r="AV615" s="298"/>
    </row>
    <row r="616" spans="1:48">
      <c r="A616" s="11"/>
      <c r="B616" s="4"/>
      <c r="C616" s="5"/>
      <c r="D616" s="5"/>
      <c r="E616" s="106"/>
      <c r="F616" s="297"/>
      <c r="G616" s="5"/>
      <c r="H616" s="108"/>
      <c r="I616" s="340"/>
      <c r="J616" s="147"/>
      <c r="K616" s="342"/>
      <c r="L616" s="147"/>
      <c r="M616" s="147"/>
      <c r="N616" s="342"/>
      <c r="O616" s="340"/>
      <c r="P616" s="340"/>
      <c r="Q616" s="342"/>
      <c r="R616" s="147"/>
      <c r="S616" s="147"/>
      <c r="T616" s="342"/>
      <c r="U616" s="340"/>
      <c r="V616" s="147"/>
      <c r="W616" s="342"/>
      <c r="X616" s="147"/>
      <c r="Y616" s="147"/>
      <c r="Z616" s="342"/>
      <c r="AA616" s="340"/>
      <c r="AB616" s="147"/>
      <c r="AC616" s="342"/>
      <c r="AD616" s="147"/>
      <c r="AE616" s="147"/>
      <c r="AG616" s="296">
        <v>41024</v>
      </c>
      <c r="AH616" s="335">
        <f>'Debt M &amp; YTM'!C607</f>
        <v>14.33</v>
      </c>
      <c r="AI616" s="335">
        <f>'Debt M &amp; YTM'!D607</f>
        <v>4.0999999999999996</v>
      </c>
      <c r="AJ616" s="298"/>
      <c r="AK616" s="335">
        <f>'Debt M &amp; YTM'!F607</f>
        <v>8.4499999999999993</v>
      </c>
      <c r="AL616" s="335">
        <f>'Debt M &amp; YTM'!G607</f>
        <v>4.1100000000000003</v>
      </c>
      <c r="AM616" s="298"/>
      <c r="AN616" s="335">
        <f>'Debt M &amp; YTM'!I607</f>
        <v>15.42</v>
      </c>
      <c r="AO616" s="335">
        <f>'Debt M &amp; YTM'!J607</f>
        <v>5.07</v>
      </c>
      <c r="AP616" s="299"/>
      <c r="AQ616" s="297"/>
      <c r="AR616" s="297">
        <f>'Debt M &amp; YTM'!M607</f>
        <v>7.9969999999999999</v>
      </c>
      <c r="AS616" s="298"/>
      <c r="AT616" s="300"/>
      <c r="AU616" s="297">
        <f>'Debt M &amp; YTM'!N607</f>
        <v>10.07</v>
      </c>
      <c r="AV616" s="298"/>
    </row>
    <row r="617" spans="1:48">
      <c r="A617" s="11"/>
      <c r="B617" s="4"/>
      <c r="C617" s="5"/>
      <c r="D617" s="5"/>
      <c r="E617" s="106"/>
      <c r="F617" s="297"/>
      <c r="G617" s="5"/>
      <c r="H617" s="108"/>
      <c r="I617" s="118"/>
      <c r="J617" s="5"/>
      <c r="K617" s="108"/>
      <c r="L617" s="5"/>
      <c r="M617" s="5"/>
      <c r="N617" s="108"/>
      <c r="O617" s="118"/>
      <c r="P617" s="118"/>
      <c r="Q617" s="108"/>
      <c r="R617" s="147"/>
      <c r="S617" s="147"/>
      <c r="T617" s="108"/>
      <c r="U617" s="118"/>
      <c r="V617" s="5"/>
      <c r="W617" s="108"/>
      <c r="X617" s="5"/>
      <c r="Y617" s="5"/>
      <c r="Z617" s="108"/>
      <c r="AA617" s="118"/>
      <c r="AB617" s="5"/>
      <c r="AC617" s="108"/>
      <c r="AD617" s="5"/>
      <c r="AE617" s="5"/>
      <c r="AG617" s="296">
        <v>41025</v>
      </c>
      <c r="AH617" s="335">
        <f>'Debt M &amp; YTM'!C608</f>
        <v>14.32</v>
      </c>
      <c r="AI617" s="335">
        <f>'Debt M &amp; YTM'!D608</f>
        <v>4.04</v>
      </c>
      <c r="AJ617" s="298"/>
      <c r="AK617" s="335">
        <f>'Debt M &amp; YTM'!F608</f>
        <v>8.4499999999999993</v>
      </c>
      <c r="AL617" s="335">
        <f>'Debt M &amp; YTM'!G608</f>
        <v>4.07</v>
      </c>
      <c r="AM617" s="298"/>
      <c r="AN617" s="335">
        <f>'Debt M &amp; YTM'!I608</f>
        <v>15.42</v>
      </c>
      <c r="AO617" s="335">
        <f>'Debt M &amp; YTM'!J608</f>
        <v>5.0199999999999996</v>
      </c>
      <c r="AP617" s="299"/>
      <c r="AQ617" s="297"/>
      <c r="AR617" s="297">
        <f>'Debt M &amp; YTM'!M608</f>
        <v>7.9560000000000004</v>
      </c>
      <c r="AS617" s="298"/>
      <c r="AT617" s="300"/>
      <c r="AU617" s="297">
        <f>'Debt M &amp; YTM'!N608</f>
        <v>10.07</v>
      </c>
      <c r="AV617" s="298"/>
    </row>
    <row r="618" spans="1:48">
      <c r="A618" s="11"/>
      <c r="B618" s="4"/>
      <c r="C618" s="5"/>
      <c r="D618" s="5"/>
      <c r="E618" s="106"/>
      <c r="F618" s="297"/>
      <c r="G618" s="5"/>
      <c r="H618" s="108"/>
      <c r="I618" s="118"/>
      <c r="J618" s="5"/>
      <c r="K618" s="108"/>
      <c r="L618" s="5"/>
      <c r="M618" s="5"/>
      <c r="N618" s="108"/>
      <c r="O618" s="118"/>
      <c r="P618" s="118"/>
      <c r="Q618" s="108"/>
      <c r="R618" s="147"/>
      <c r="S618" s="147"/>
      <c r="T618" s="108"/>
      <c r="U618" s="118"/>
      <c r="V618" s="5"/>
      <c r="W618" s="108"/>
      <c r="X618" s="5"/>
      <c r="Y618" s="5"/>
      <c r="Z618" s="108"/>
      <c r="AA618" s="118"/>
      <c r="AB618" s="5"/>
      <c r="AC618" s="108"/>
      <c r="AD618" s="5"/>
      <c r="AE618" s="5"/>
      <c r="AG618" s="296">
        <v>41026</v>
      </c>
      <c r="AH618" s="335">
        <f>'Debt M &amp; YTM'!C609</f>
        <v>14.32</v>
      </c>
      <c r="AI618" s="335">
        <f>'Debt M &amp; YTM'!D609</f>
        <v>4.0599999999999996</v>
      </c>
      <c r="AJ618" s="298"/>
      <c r="AK618" s="335">
        <f>'Debt M &amp; YTM'!F609</f>
        <v>8.4499999999999993</v>
      </c>
      <c r="AL618" s="335">
        <f>'Debt M &amp; YTM'!G609</f>
        <v>4.08</v>
      </c>
      <c r="AM618" s="298"/>
      <c r="AN618" s="335">
        <f>'Debt M &amp; YTM'!I609</f>
        <v>15.41</v>
      </c>
      <c r="AO618" s="335">
        <f>'Debt M &amp; YTM'!J609</f>
        <v>5.0199999999999996</v>
      </c>
      <c r="AP618" s="299"/>
      <c r="AQ618" s="297"/>
      <c r="AR618" s="297">
        <f>'Debt M &amp; YTM'!M609</f>
        <v>7.92</v>
      </c>
      <c r="AS618" s="298"/>
      <c r="AT618" s="300"/>
      <c r="AU618" s="297">
        <f>'Debt M &amp; YTM'!N609</f>
        <v>10.023999999999999</v>
      </c>
      <c r="AV618" s="298"/>
    </row>
    <row r="619" spans="1:48">
      <c r="A619" s="11"/>
      <c r="B619" s="4"/>
      <c r="C619" s="5"/>
      <c r="D619" s="5"/>
      <c r="E619" s="106"/>
      <c r="F619" s="297"/>
      <c r="G619" s="5"/>
      <c r="H619" s="108"/>
      <c r="I619" s="118"/>
      <c r="J619" s="5"/>
      <c r="K619" s="108"/>
      <c r="L619" s="5"/>
      <c r="M619" s="5"/>
      <c r="N619" s="108"/>
      <c r="O619" s="118"/>
      <c r="P619" s="118"/>
      <c r="Q619" s="108"/>
      <c r="R619" s="147"/>
      <c r="S619" s="147"/>
      <c r="T619" s="108"/>
      <c r="U619" s="118"/>
      <c r="V619" s="5"/>
      <c r="W619" s="108"/>
      <c r="X619" s="5"/>
      <c r="Y619" s="5"/>
      <c r="Z619" s="108"/>
      <c r="AA619" s="118"/>
      <c r="AB619" s="5"/>
      <c r="AC619" s="108"/>
      <c r="AD619" s="5"/>
      <c r="AE619" s="5"/>
      <c r="AG619" s="296">
        <v>41029</v>
      </c>
      <c r="AH619" s="335">
        <f>'Debt M &amp; YTM'!C610</f>
        <v>14.31</v>
      </c>
      <c r="AI619" s="335">
        <f>'Debt M &amp; YTM'!D610</f>
        <v>4.0199999999999996</v>
      </c>
      <c r="AJ619" s="298"/>
      <c r="AK619" s="335">
        <f>'Debt M &amp; YTM'!F610</f>
        <v>8.44</v>
      </c>
      <c r="AL619" s="335">
        <f>'Debt M &amp; YTM'!G610</f>
        <v>4.04</v>
      </c>
      <c r="AM619" s="298"/>
      <c r="AN619" s="335">
        <f>'Debt M &amp; YTM'!I610</f>
        <v>15.41</v>
      </c>
      <c r="AO619" s="335">
        <f>'Debt M &amp; YTM'!J610</f>
        <v>4.9800000000000004</v>
      </c>
      <c r="AP619" s="299"/>
      <c r="AQ619" s="297"/>
      <c r="AR619" s="297">
        <f>'Debt M &amp; YTM'!M610</f>
        <v>7.9349999999999996</v>
      </c>
      <c r="AS619" s="298"/>
      <c r="AT619" s="300"/>
      <c r="AU619" s="297">
        <f>'Debt M &amp; YTM'!N610</f>
        <v>10.074999999999999</v>
      </c>
      <c r="AV619" s="298"/>
    </row>
    <row r="620" spans="1:48">
      <c r="A620" s="11"/>
      <c r="B620" s="4"/>
      <c r="C620" s="5"/>
      <c r="D620" s="5"/>
      <c r="E620" s="106"/>
      <c r="F620" s="297"/>
      <c r="G620" s="5"/>
      <c r="H620" s="108"/>
      <c r="I620" s="118"/>
      <c r="J620" s="5"/>
      <c r="K620" s="108"/>
      <c r="L620" s="5"/>
      <c r="M620" s="5"/>
      <c r="N620" s="108"/>
      <c r="O620" s="118"/>
      <c r="P620" s="118"/>
      <c r="Q620" s="108"/>
      <c r="R620" s="147"/>
      <c r="S620" s="147"/>
      <c r="T620" s="108"/>
      <c r="U620" s="118"/>
      <c r="V620" s="5"/>
      <c r="W620" s="108"/>
      <c r="X620" s="5"/>
      <c r="Y620" s="5"/>
      <c r="Z620" s="108"/>
      <c r="AA620" s="118"/>
      <c r="AB620" s="5"/>
      <c r="AC620" s="108"/>
      <c r="AD620" s="5"/>
      <c r="AE620" s="5"/>
      <c r="AG620" s="296">
        <v>41031</v>
      </c>
      <c r="AH620" s="335">
        <f>'Debt M &amp; YTM'!C611</f>
        <v>14.3</v>
      </c>
      <c r="AI620" s="335">
        <f>'Debt M &amp; YTM'!D611</f>
        <v>3.97</v>
      </c>
      <c r="AJ620" s="298"/>
      <c r="AK620" s="335">
        <f>'Debt M &amp; YTM'!F611</f>
        <v>8.5500000000000007</v>
      </c>
      <c r="AL620" s="335">
        <f>'Debt M &amp; YTM'!G611</f>
        <v>3.98</v>
      </c>
      <c r="AM620" s="298"/>
      <c r="AN620" s="335">
        <f>'Debt M &amp; YTM'!I611</f>
        <v>15.49</v>
      </c>
      <c r="AO620" s="335">
        <f>'Debt M &amp; YTM'!J611</f>
        <v>4.8499999999999996</v>
      </c>
      <c r="AP620" s="299"/>
      <c r="AQ620" s="297"/>
      <c r="AR620" s="297">
        <f>'Debt M &amp; YTM'!M611</f>
        <v>7.8540000000000001</v>
      </c>
      <c r="AS620" s="298"/>
      <c r="AT620" s="300"/>
      <c r="AU620" s="297">
        <f>'Debt M &amp; YTM'!N611</f>
        <v>9.9689999999999994</v>
      </c>
      <c r="AV620" s="298"/>
    </row>
    <row r="621" spans="1:48">
      <c r="A621" s="11"/>
      <c r="B621" s="4"/>
      <c r="C621" s="5"/>
      <c r="D621" s="5"/>
      <c r="E621" s="106"/>
      <c r="F621" s="297"/>
      <c r="G621" s="5"/>
      <c r="H621" s="108"/>
      <c r="I621" s="118"/>
      <c r="J621" s="5"/>
      <c r="K621" s="108"/>
      <c r="L621" s="5"/>
      <c r="M621" s="5"/>
      <c r="N621" s="108"/>
      <c r="O621" s="118"/>
      <c r="P621" s="118"/>
      <c r="Q621" s="108"/>
      <c r="R621" s="147"/>
      <c r="S621" s="147"/>
      <c r="T621" s="108"/>
      <c r="U621" s="118"/>
      <c r="V621" s="5"/>
      <c r="W621" s="108"/>
      <c r="X621" s="5"/>
      <c r="Y621" s="5"/>
      <c r="Z621" s="108"/>
      <c r="AA621" s="118"/>
      <c r="AB621" s="5"/>
      <c r="AC621" s="108"/>
      <c r="AD621" s="5"/>
      <c r="AE621" s="5"/>
      <c r="AG621" s="296">
        <v>41032</v>
      </c>
      <c r="AH621" s="335">
        <f>'Debt M &amp; YTM'!C612</f>
        <v>14.3</v>
      </c>
      <c r="AI621" s="335">
        <f>'Debt M &amp; YTM'!D612</f>
        <v>3.97</v>
      </c>
      <c r="AJ621" s="298"/>
      <c r="AK621" s="335">
        <f>'Debt M &amp; YTM'!F612</f>
        <v>8.5399999999999991</v>
      </c>
      <c r="AL621" s="335">
        <f>'Debt M &amp; YTM'!G612</f>
        <v>3.98</v>
      </c>
      <c r="AM621" s="298"/>
      <c r="AN621" s="335">
        <f>'Debt M &amp; YTM'!I612</f>
        <v>15.49</v>
      </c>
      <c r="AO621" s="335">
        <f>'Debt M &amp; YTM'!J612</f>
        <v>4.8499999999999996</v>
      </c>
      <c r="AP621" s="299"/>
      <c r="AQ621" s="297"/>
      <c r="AR621" s="297">
        <f>'Debt M &amp; YTM'!M612</f>
        <v>7.8019999999999996</v>
      </c>
      <c r="AS621" s="298"/>
      <c r="AT621" s="300"/>
      <c r="AU621" s="297">
        <f>'Debt M &amp; YTM'!N612</f>
        <v>9.92</v>
      </c>
      <c r="AV621" s="298"/>
    </row>
    <row r="622" spans="1:48">
      <c r="A622" s="11"/>
      <c r="B622" s="4"/>
      <c r="C622" s="5"/>
      <c r="D622" s="5"/>
      <c r="E622" s="106"/>
      <c r="F622" s="297"/>
      <c r="G622" s="5"/>
      <c r="H622" s="108"/>
      <c r="I622" s="118"/>
      <c r="J622" s="5"/>
      <c r="K622" s="108"/>
      <c r="L622" s="5"/>
      <c r="M622" s="5"/>
      <c r="N622" s="108"/>
      <c r="O622" s="118"/>
      <c r="P622" s="118"/>
      <c r="Q622" s="108"/>
      <c r="R622" s="147"/>
      <c r="S622" s="147"/>
      <c r="T622" s="108"/>
      <c r="U622" s="118"/>
      <c r="V622" s="5"/>
      <c r="W622" s="108"/>
      <c r="X622" s="5"/>
      <c r="Y622" s="5"/>
      <c r="Z622" s="108"/>
      <c r="AA622" s="118"/>
      <c r="AB622" s="5"/>
      <c r="AC622" s="108"/>
      <c r="AD622" s="5"/>
      <c r="AE622" s="5"/>
      <c r="AG622" s="296">
        <v>41033</v>
      </c>
      <c r="AH622" s="335">
        <f>'Debt M &amp; YTM'!C613</f>
        <v>14.3</v>
      </c>
      <c r="AI622" s="335">
        <f>'Debt M &amp; YTM'!D613</f>
        <v>3.94</v>
      </c>
      <c r="AJ622" s="298"/>
      <c r="AK622" s="335">
        <f>'Debt M &amp; YTM'!F613</f>
        <v>8.5399999999999991</v>
      </c>
      <c r="AL622" s="335">
        <f>'Debt M &amp; YTM'!G613</f>
        <v>3.95</v>
      </c>
      <c r="AM622" s="298"/>
      <c r="AN622" s="335">
        <f>'Debt M &amp; YTM'!I613</f>
        <v>15.49</v>
      </c>
      <c r="AO622" s="335">
        <f>'Debt M &amp; YTM'!J613</f>
        <v>4.8099999999999996</v>
      </c>
      <c r="AP622" s="299"/>
      <c r="AQ622" s="297"/>
      <c r="AR622" s="297">
        <f>'Debt M &amp; YTM'!M613</f>
        <v>7.7389999999999999</v>
      </c>
      <c r="AS622" s="298"/>
      <c r="AT622" s="300"/>
      <c r="AU622" s="297">
        <f>'Debt M &amp; YTM'!N613</f>
        <v>9.907</v>
      </c>
      <c r="AV622" s="298"/>
    </row>
    <row r="623" spans="1:48">
      <c r="A623" s="11"/>
      <c r="B623" s="4"/>
      <c r="C623" s="5"/>
      <c r="D623" s="5"/>
      <c r="E623" s="106"/>
      <c r="F623" s="297"/>
      <c r="G623" s="5"/>
      <c r="H623" s="108"/>
      <c r="I623" s="118"/>
      <c r="J623" s="5"/>
      <c r="K623" s="108"/>
      <c r="L623" s="5"/>
      <c r="M623" s="5"/>
      <c r="N623" s="108"/>
      <c r="O623" s="118"/>
      <c r="P623" s="118"/>
      <c r="Q623" s="108"/>
      <c r="R623" s="147"/>
      <c r="S623" s="147"/>
      <c r="T623" s="108"/>
      <c r="U623" s="118"/>
      <c r="V623" s="5"/>
      <c r="W623" s="108"/>
      <c r="X623" s="5"/>
      <c r="Y623" s="5"/>
      <c r="Z623" s="108"/>
      <c r="AA623" s="118"/>
      <c r="AB623" s="5"/>
      <c r="AC623" s="108"/>
      <c r="AD623" s="5"/>
      <c r="AE623" s="5"/>
      <c r="AG623" s="296">
        <v>41036</v>
      </c>
      <c r="AH623" s="335">
        <f>'Debt M &amp; YTM'!C614</f>
        <v>14.29</v>
      </c>
      <c r="AI623" s="335">
        <f>'Debt M &amp; YTM'!D614</f>
        <v>3.96</v>
      </c>
      <c r="AJ623" s="298"/>
      <c r="AK623" s="335">
        <f>'Debt M &amp; YTM'!F614</f>
        <v>8.5299999999999994</v>
      </c>
      <c r="AL623" s="335">
        <f>'Debt M &amp; YTM'!G614</f>
        <v>3.96</v>
      </c>
      <c r="AM623" s="298"/>
      <c r="AN623" s="335">
        <f>'Debt M &amp; YTM'!I614</f>
        <v>15.48</v>
      </c>
      <c r="AO623" s="335">
        <f>'Debt M &amp; YTM'!J614</f>
        <v>4.82</v>
      </c>
      <c r="AP623" s="299"/>
      <c r="AQ623" s="297"/>
      <c r="AR623" s="297">
        <f>'Debt M &amp; YTM'!M614</f>
        <v>7.7539999999999996</v>
      </c>
      <c r="AS623" s="298"/>
      <c r="AT623" s="300"/>
      <c r="AU623" s="297">
        <f>'Debt M &amp; YTM'!N614</f>
        <v>9.9689999999999994</v>
      </c>
      <c r="AV623" s="298"/>
    </row>
    <row r="624" spans="1:48">
      <c r="A624" s="11"/>
      <c r="B624" s="4"/>
      <c r="C624" s="5"/>
      <c r="D624" s="5"/>
      <c r="E624" s="106"/>
      <c r="F624" s="297"/>
      <c r="G624" s="5"/>
      <c r="H624" s="108"/>
      <c r="I624" s="118"/>
      <c r="J624" s="5"/>
      <c r="K624" s="108"/>
      <c r="L624" s="5"/>
      <c r="M624" s="5"/>
      <c r="N624" s="108"/>
      <c r="O624" s="118"/>
      <c r="P624" s="118"/>
      <c r="Q624" s="108"/>
      <c r="R624" s="147"/>
      <c r="S624" s="147"/>
      <c r="T624" s="108"/>
      <c r="U624" s="118"/>
      <c r="V624" s="5"/>
      <c r="W624" s="108"/>
      <c r="X624" s="5"/>
      <c r="Y624" s="5"/>
      <c r="Z624" s="108"/>
      <c r="AA624" s="118"/>
      <c r="AB624" s="5"/>
      <c r="AC624" s="108"/>
      <c r="AD624" s="5"/>
      <c r="AE624" s="5"/>
      <c r="AG624" s="296">
        <v>41037</v>
      </c>
      <c r="AH624" s="335">
        <f>'Debt M &amp; YTM'!C615</f>
        <v>14.29</v>
      </c>
      <c r="AI624" s="335">
        <f>'Debt M &amp; YTM'!D615</f>
        <v>3.91</v>
      </c>
      <c r="AJ624" s="298"/>
      <c r="AK624" s="335">
        <f>'Debt M &amp; YTM'!F615</f>
        <v>8.5299999999999994</v>
      </c>
      <c r="AL624" s="335">
        <f>'Debt M &amp; YTM'!G615</f>
        <v>3.91</v>
      </c>
      <c r="AM624" s="298"/>
      <c r="AN624" s="335">
        <f>'Debt M &amp; YTM'!I615</f>
        <v>15.48</v>
      </c>
      <c r="AO624" s="335">
        <f>'Debt M &amp; YTM'!J615</f>
        <v>4.7699999999999996</v>
      </c>
      <c r="AP624" s="299"/>
      <c r="AQ624" s="297"/>
      <c r="AR624" s="297">
        <f>'Debt M &amp; YTM'!M615</f>
        <v>7.7569999999999997</v>
      </c>
      <c r="AS624" s="298"/>
      <c r="AT624" s="300"/>
      <c r="AU624" s="297">
        <f>'Debt M &amp; YTM'!N615</f>
        <v>10.173999999999999</v>
      </c>
      <c r="AV624" s="298"/>
    </row>
    <row r="625" spans="1:48">
      <c r="A625" s="11"/>
      <c r="B625" s="4"/>
      <c r="C625" s="5"/>
      <c r="D625" s="5"/>
      <c r="E625" s="106"/>
      <c r="F625" s="297"/>
      <c r="G625" s="5"/>
      <c r="H625" s="108"/>
      <c r="I625" s="118"/>
      <c r="J625" s="5"/>
      <c r="K625" s="108"/>
      <c r="L625" s="5"/>
      <c r="M625" s="5"/>
      <c r="N625" s="108"/>
      <c r="O625" s="118"/>
      <c r="P625" s="118"/>
      <c r="Q625" s="108"/>
      <c r="R625" s="147"/>
      <c r="S625" s="147"/>
      <c r="T625" s="108"/>
      <c r="U625" s="118"/>
      <c r="V625" s="5"/>
      <c r="W625" s="108"/>
      <c r="X625" s="5"/>
      <c r="Y625" s="5"/>
      <c r="Z625" s="108"/>
      <c r="AA625" s="118"/>
      <c r="AB625" s="5"/>
      <c r="AC625" s="108"/>
      <c r="AD625" s="5"/>
      <c r="AE625" s="5"/>
      <c r="AG625" s="296">
        <v>41038</v>
      </c>
      <c r="AH625" s="335">
        <f>'Debt M &amp; YTM'!C616</f>
        <v>14.28</v>
      </c>
      <c r="AI625" s="335">
        <f>'Debt M &amp; YTM'!D616</f>
        <v>3.89</v>
      </c>
      <c r="AJ625" s="298"/>
      <c r="AK625" s="335">
        <f>'Debt M &amp; YTM'!F616</f>
        <v>8.5299999999999994</v>
      </c>
      <c r="AL625" s="335">
        <f>'Debt M &amp; YTM'!G616</f>
        <v>3.91</v>
      </c>
      <c r="AM625" s="298"/>
      <c r="AN625" s="335">
        <f>'Debt M &amp; YTM'!I616</f>
        <v>15.47</v>
      </c>
      <c r="AO625" s="335">
        <f>'Debt M &amp; YTM'!J616</f>
        <v>4.76</v>
      </c>
      <c r="AP625" s="299"/>
      <c r="AQ625" s="297"/>
      <c r="AR625" s="297">
        <f>'Debt M &amp; YTM'!M616</f>
        <v>7.8949999999999996</v>
      </c>
      <c r="AS625" s="298"/>
      <c r="AT625" s="300"/>
      <c r="AU625" s="297">
        <f>'Debt M &amp; YTM'!N616</f>
        <v>10.516999999999999</v>
      </c>
      <c r="AV625" s="298"/>
    </row>
    <row r="626" spans="1:48">
      <c r="A626" s="11"/>
      <c r="B626" s="4"/>
      <c r="C626" s="5"/>
      <c r="D626" s="5"/>
      <c r="E626" s="106"/>
      <c r="F626" s="297"/>
      <c r="G626" s="5"/>
      <c r="H626" s="108"/>
      <c r="I626" s="118"/>
      <c r="J626" s="5"/>
      <c r="K626" s="108"/>
      <c r="L626" s="5"/>
      <c r="M626" s="5"/>
      <c r="N626" s="108"/>
      <c r="O626" s="118"/>
      <c r="P626" s="118"/>
      <c r="Q626" s="108"/>
      <c r="R626" s="147"/>
      <c r="S626" s="147"/>
      <c r="T626" s="108"/>
      <c r="U626" s="118"/>
      <c r="V626" s="5"/>
      <c r="W626" s="108"/>
      <c r="X626" s="5"/>
      <c r="Y626" s="5"/>
      <c r="Z626" s="108"/>
      <c r="AA626" s="118"/>
      <c r="AB626" s="5"/>
      <c r="AC626" s="108"/>
      <c r="AD626" s="5"/>
      <c r="AE626" s="5"/>
      <c r="AG626" s="296">
        <v>41039</v>
      </c>
      <c r="AH626" s="335">
        <f>'Debt M &amp; YTM'!C617</f>
        <v>14.28</v>
      </c>
      <c r="AI626" s="335">
        <f>'Debt M &amp; YTM'!D617</f>
        <v>3.9</v>
      </c>
      <c r="AJ626" s="298"/>
      <c r="AK626" s="335">
        <f>'Debt M &amp; YTM'!F617</f>
        <v>8.52</v>
      </c>
      <c r="AL626" s="335">
        <f>'Debt M &amp; YTM'!G617</f>
        <v>3.93</v>
      </c>
      <c r="AM626" s="298"/>
      <c r="AN626" s="335">
        <f>'Debt M &amp; YTM'!I617</f>
        <v>15.47</v>
      </c>
      <c r="AO626" s="335">
        <f>'Debt M &amp; YTM'!J617</f>
        <v>4.76</v>
      </c>
      <c r="AP626" s="299"/>
      <c r="AQ626" s="297"/>
      <c r="AR626" s="297">
        <f>'Debt M &amp; YTM'!M617</f>
        <v>7.9009999999999998</v>
      </c>
      <c r="AS626" s="298"/>
      <c r="AT626" s="300"/>
      <c r="AU626" s="297">
        <f>'Debt M &amp; YTM'!N617</f>
        <v>10.425000000000001</v>
      </c>
      <c r="AV626" s="298"/>
    </row>
    <row r="627" spans="1:48">
      <c r="A627" s="11"/>
      <c r="B627" s="4"/>
      <c r="C627" s="5"/>
      <c r="D627" s="5"/>
      <c r="E627" s="106"/>
      <c r="F627" s="297"/>
      <c r="G627" s="5"/>
      <c r="H627" s="108"/>
      <c r="I627" s="118"/>
      <c r="J627" s="5"/>
      <c r="K627" s="108"/>
      <c r="L627" s="5"/>
      <c r="M627" s="5"/>
      <c r="N627" s="108"/>
      <c r="O627" s="118"/>
      <c r="P627" s="118"/>
      <c r="Q627" s="108"/>
      <c r="R627" s="147"/>
      <c r="S627" s="147"/>
      <c r="T627" s="108"/>
      <c r="U627" s="118"/>
      <c r="V627" s="5"/>
      <c r="W627" s="108"/>
      <c r="X627" s="5"/>
      <c r="Y627" s="5"/>
      <c r="Z627" s="108"/>
      <c r="AA627" s="118"/>
      <c r="AB627" s="5"/>
      <c r="AC627" s="108"/>
      <c r="AD627" s="5"/>
      <c r="AE627" s="5"/>
      <c r="AG627" s="296">
        <v>41040</v>
      </c>
      <c r="AH627" s="335">
        <f>'Debt M &amp; YTM'!C618</f>
        <v>14.28</v>
      </c>
      <c r="AI627" s="335">
        <f>'Debt M &amp; YTM'!D618</f>
        <v>3.89</v>
      </c>
      <c r="AJ627" s="298"/>
      <c r="AK627" s="335">
        <f>'Debt M &amp; YTM'!F618</f>
        <v>8.52</v>
      </c>
      <c r="AL627" s="335">
        <f>'Debt M &amp; YTM'!G618</f>
        <v>3.94</v>
      </c>
      <c r="AM627" s="298"/>
      <c r="AN627" s="335">
        <f>'Debt M &amp; YTM'!I618</f>
        <v>15.47</v>
      </c>
      <c r="AO627" s="335">
        <f>'Debt M &amp; YTM'!J618</f>
        <v>4.76</v>
      </c>
      <c r="AP627" s="299"/>
      <c r="AQ627" s="297"/>
      <c r="AR627" s="297">
        <f>'Debt M &amp; YTM'!M618</f>
        <v>7.9139999999999997</v>
      </c>
      <c r="AS627" s="298"/>
      <c r="AT627" s="300"/>
      <c r="AU627" s="297">
        <f>'Debt M &amp; YTM'!N618</f>
        <v>10.483000000000001</v>
      </c>
      <c r="AV627" s="298"/>
    </row>
    <row r="628" spans="1:48">
      <c r="A628" s="11"/>
      <c r="B628" s="4"/>
      <c r="C628" s="5"/>
      <c r="D628" s="5"/>
      <c r="E628" s="106"/>
      <c r="F628" s="297"/>
      <c r="G628" s="5"/>
      <c r="H628" s="108"/>
      <c r="I628" s="118"/>
      <c r="J628" s="5"/>
      <c r="K628" s="108"/>
      <c r="L628" s="5"/>
      <c r="M628" s="5"/>
      <c r="N628" s="108"/>
      <c r="O628" s="118"/>
      <c r="P628" s="118"/>
      <c r="Q628" s="108"/>
      <c r="R628" s="147"/>
      <c r="S628" s="147"/>
      <c r="T628" s="108"/>
      <c r="U628" s="118"/>
      <c r="V628" s="5"/>
      <c r="W628" s="108"/>
      <c r="X628" s="5"/>
      <c r="Y628" s="5"/>
      <c r="Z628" s="108"/>
      <c r="AA628" s="118"/>
      <c r="AB628" s="5"/>
      <c r="AC628" s="108"/>
      <c r="AD628" s="5"/>
      <c r="AE628" s="5"/>
      <c r="AG628" s="296">
        <v>41043</v>
      </c>
      <c r="AH628" s="335">
        <f>'Debt M &amp; YTM'!C619</f>
        <v>14.27</v>
      </c>
      <c r="AI628" s="335">
        <f>'Debt M &amp; YTM'!D619</f>
        <v>3.85</v>
      </c>
      <c r="AJ628" s="298"/>
      <c r="AK628" s="335">
        <f>'Debt M &amp; YTM'!F619</f>
        <v>8.51</v>
      </c>
      <c r="AL628" s="335">
        <f>'Debt M &amp; YTM'!G619</f>
        <v>3.92</v>
      </c>
      <c r="AM628" s="298"/>
      <c r="AN628" s="335">
        <f>'Debt M &amp; YTM'!I619</f>
        <v>15.46</v>
      </c>
      <c r="AO628" s="335">
        <f>'Debt M &amp; YTM'!J619</f>
        <v>4.74</v>
      </c>
      <c r="AP628" s="299"/>
      <c r="AQ628" s="297"/>
      <c r="AR628" s="297">
        <f>'Debt M &amp; YTM'!M619</f>
        <v>7.9720000000000004</v>
      </c>
      <c r="AS628" s="298"/>
      <c r="AT628" s="300"/>
      <c r="AU628" s="297">
        <f>'Debt M &amp; YTM'!N619</f>
        <v>10.813000000000001</v>
      </c>
      <c r="AV628" s="298"/>
    </row>
    <row r="629" spans="1:48">
      <c r="A629" s="11"/>
      <c r="B629" s="4"/>
      <c r="C629" s="5"/>
      <c r="D629" s="5"/>
      <c r="E629" s="106"/>
      <c r="F629" s="297"/>
      <c r="G629" s="5"/>
      <c r="H629" s="108"/>
      <c r="I629" s="118"/>
      <c r="J629" s="5"/>
      <c r="K629" s="108"/>
      <c r="L629" s="5"/>
      <c r="M629" s="5"/>
      <c r="N629" s="108"/>
      <c r="O629" s="118"/>
      <c r="P629" s="118"/>
      <c r="Q629" s="108"/>
      <c r="R629" s="147"/>
      <c r="S629" s="147"/>
      <c r="T629" s="108"/>
      <c r="U629" s="118"/>
      <c r="V629" s="5"/>
      <c r="W629" s="108"/>
      <c r="X629" s="5"/>
      <c r="Y629" s="5"/>
      <c r="Z629" s="108"/>
      <c r="AA629" s="118"/>
      <c r="AB629" s="5"/>
      <c r="AC629" s="108"/>
      <c r="AD629" s="5"/>
      <c r="AE629" s="5"/>
      <c r="AG629" s="296">
        <v>41044</v>
      </c>
      <c r="AH629" s="335">
        <f>'Debt M &amp; YTM'!C620</f>
        <v>14.27</v>
      </c>
      <c r="AI629" s="335">
        <f>'Debt M &amp; YTM'!D620</f>
        <v>3.85</v>
      </c>
      <c r="AJ629" s="298"/>
      <c r="AK629" s="335">
        <f>'Debt M &amp; YTM'!F620</f>
        <v>8.51</v>
      </c>
      <c r="AL629" s="335">
        <f>'Debt M &amp; YTM'!G620</f>
        <v>3.93</v>
      </c>
      <c r="AM629" s="298"/>
      <c r="AN629" s="335">
        <f>'Debt M &amp; YTM'!I620</f>
        <v>15.46</v>
      </c>
      <c r="AO629" s="335">
        <f>'Debt M &amp; YTM'!J620</f>
        <v>4.74</v>
      </c>
      <c r="AP629" s="299"/>
      <c r="AQ629" s="297"/>
      <c r="AR629" s="297">
        <f>'Debt M &amp; YTM'!M620</f>
        <v>8.0329999999999995</v>
      </c>
      <c r="AS629" s="298"/>
      <c r="AT629" s="300"/>
      <c r="AU629" s="297">
        <f>'Debt M &amp; YTM'!N620</f>
        <v>10.957000000000001</v>
      </c>
      <c r="AV629" s="298"/>
    </row>
    <row r="630" spans="1:48">
      <c r="A630" s="11"/>
      <c r="B630" s="4"/>
      <c r="C630" s="5"/>
      <c r="D630" s="5"/>
      <c r="E630" s="106"/>
      <c r="F630" s="297"/>
      <c r="G630" s="5"/>
      <c r="H630" s="108"/>
      <c r="I630" s="118"/>
      <c r="J630" s="5"/>
      <c r="K630" s="108"/>
      <c r="L630" s="5"/>
      <c r="M630" s="5"/>
      <c r="N630" s="108"/>
      <c r="O630" s="118"/>
      <c r="P630" s="118"/>
      <c r="Q630" s="108"/>
      <c r="R630" s="147"/>
      <c r="S630" s="147"/>
      <c r="T630" s="108"/>
      <c r="U630" s="118"/>
      <c r="V630" s="5"/>
      <c r="W630" s="108"/>
      <c r="X630" s="5"/>
      <c r="Y630" s="5"/>
      <c r="Z630" s="108"/>
      <c r="AA630" s="118"/>
      <c r="AB630" s="5"/>
      <c r="AC630" s="108"/>
      <c r="AD630" s="5"/>
      <c r="AE630" s="5"/>
      <c r="AG630" s="296">
        <v>41045</v>
      </c>
      <c r="AH630" s="335">
        <f>'Debt M &amp; YTM'!C621</f>
        <v>14.27</v>
      </c>
      <c r="AI630" s="335">
        <f>'Debt M &amp; YTM'!D621</f>
        <v>3.9</v>
      </c>
      <c r="AJ630" s="298"/>
      <c r="AK630" s="335">
        <f>'Debt M &amp; YTM'!F621</f>
        <v>8.51</v>
      </c>
      <c r="AL630" s="335">
        <f>'Debt M &amp; YTM'!G621</f>
        <v>3.99</v>
      </c>
      <c r="AM630" s="298"/>
      <c r="AN630" s="335">
        <f>'Debt M &amp; YTM'!I621</f>
        <v>15.46</v>
      </c>
      <c r="AO630" s="335">
        <f>'Debt M &amp; YTM'!J621</f>
        <v>4.78</v>
      </c>
      <c r="AP630" s="299"/>
      <c r="AQ630" s="297"/>
      <c r="AR630" s="297">
        <f>'Debt M &amp; YTM'!M621</f>
        <v>8.2119999999999997</v>
      </c>
      <c r="AS630" s="298"/>
      <c r="AT630" s="300"/>
      <c r="AU630" s="297">
        <f>'Debt M &amp; YTM'!N621</f>
        <v>11.192</v>
      </c>
      <c r="AV630" s="298"/>
    </row>
    <row r="631" spans="1:48">
      <c r="A631" s="11"/>
      <c r="B631" s="4"/>
      <c r="C631" s="5"/>
      <c r="D631" s="5"/>
      <c r="E631" s="106"/>
      <c r="F631" s="297"/>
      <c r="G631" s="5"/>
      <c r="H631" s="108"/>
      <c r="I631" s="118"/>
      <c r="J631" s="5"/>
      <c r="K631" s="108"/>
      <c r="L631" s="5"/>
      <c r="M631" s="5"/>
      <c r="N631" s="108"/>
      <c r="O631" s="118"/>
      <c r="P631" s="118"/>
      <c r="Q631" s="108"/>
      <c r="R631" s="5"/>
      <c r="S631" s="5"/>
      <c r="T631" s="108"/>
      <c r="U631" s="118"/>
      <c r="V631" s="5"/>
      <c r="W631" s="108"/>
      <c r="X631" s="5"/>
      <c r="Y631" s="5"/>
      <c r="Z631" s="108"/>
      <c r="AA631" s="118"/>
      <c r="AB631" s="5"/>
      <c r="AC631" s="108"/>
      <c r="AD631" s="5"/>
      <c r="AE631" s="5"/>
      <c r="AG631" s="296">
        <v>41046</v>
      </c>
      <c r="AH631" s="335">
        <f>'Debt M &amp; YTM'!C622</f>
        <v>14.26</v>
      </c>
      <c r="AI631" s="335">
        <f>'Debt M &amp; YTM'!D622</f>
        <v>3.87</v>
      </c>
      <c r="AJ631" s="298"/>
      <c r="AK631" s="335">
        <f>'Debt M &amp; YTM'!F622</f>
        <v>8.51</v>
      </c>
      <c r="AL631" s="335">
        <f>'Debt M &amp; YTM'!G622</f>
        <v>3.98</v>
      </c>
      <c r="AM631" s="298"/>
      <c r="AN631" s="335">
        <f>'Debt M &amp; YTM'!I622</f>
        <v>15.45</v>
      </c>
      <c r="AO631" s="335">
        <f>'Debt M &amp; YTM'!J622</f>
        <v>4.75</v>
      </c>
      <c r="AP631" s="299"/>
      <c r="AQ631" s="297"/>
      <c r="AR631" s="297">
        <f>'Debt M &amp; YTM'!M622</f>
        <v>8.2479999999999993</v>
      </c>
      <c r="AS631" s="298"/>
      <c r="AT631" s="300"/>
      <c r="AU631" s="297">
        <f>'Debt M &amp; YTM'!N622</f>
        <v>11.331</v>
      </c>
      <c r="AV631" s="298"/>
    </row>
    <row r="632" spans="1:48">
      <c r="A632" s="11"/>
      <c r="B632" s="4"/>
      <c r="C632" s="5"/>
      <c r="D632" s="5"/>
      <c r="E632" s="106"/>
      <c r="F632" s="297"/>
      <c r="G632" s="5"/>
      <c r="H632" s="108"/>
      <c r="I632" s="118"/>
      <c r="J632" s="5"/>
      <c r="K632" s="108"/>
      <c r="L632" s="5"/>
      <c r="M632" s="5"/>
      <c r="N632" s="108"/>
      <c r="O632" s="118"/>
      <c r="P632" s="118"/>
      <c r="Q632" s="108"/>
      <c r="R632" s="5"/>
      <c r="S632" s="5"/>
      <c r="T632" s="108"/>
      <c r="U632" s="118"/>
      <c r="V632" s="5"/>
      <c r="W632" s="108"/>
      <c r="X632" s="5"/>
      <c r="Y632" s="5"/>
      <c r="Z632" s="108"/>
      <c r="AA632" s="118"/>
      <c r="AB632" s="5"/>
      <c r="AC632" s="108"/>
      <c r="AD632" s="5"/>
      <c r="AE632" s="5"/>
      <c r="AG632" s="296">
        <v>41047</v>
      </c>
      <c r="AH632" s="335">
        <f>'Debt M &amp; YTM'!C623</f>
        <v>14.26</v>
      </c>
      <c r="AI632" s="335">
        <f>'Debt M &amp; YTM'!D623</f>
        <v>3.89</v>
      </c>
      <c r="AJ632" s="298"/>
      <c r="AK632" s="335">
        <f>'Debt M &amp; YTM'!F623</f>
        <v>8.5</v>
      </c>
      <c r="AL632" s="335">
        <f>'Debt M &amp; YTM'!G623</f>
        <v>4.04</v>
      </c>
      <c r="AM632" s="298"/>
      <c r="AN632" s="335">
        <f>'Debt M &amp; YTM'!I623</f>
        <v>15.45</v>
      </c>
      <c r="AO632" s="335">
        <f>'Debt M &amp; YTM'!J623</f>
        <v>4.8</v>
      </c>
      <c r="AP632" s="299"/>
      <c r="AQ632" s="297"/>
      <c r="AR632" s="297">
        <f>'Debt M &amp; YTM'!M623</f>
        <v>8.4309999999999992</v>
      </c>
      <c r="AS632" s="298"/>
      <c r="AT632" s="300"/>
      <c r="AU632" s="297">
        <f>'Debt M &amp; YTM'!N623</f>
        <v>11.56</v>
      </c>
      <c r="AV632" s="298"/>
    </row>
    <row r="633" spans="1:48">
      <c r="A633" s="11"/>
      <c r="B633" s="4"/>
      <c r="C633" s="5"/>
      <c r="D633" s="5"/>
      <c r="E633" s="106"/>
      <c r="F633" s="297"/>
      <c r="G633" s="5"/>
      <c r="H633" s="108"/>
      <c r="I633" s="118"/>
      <c r="J633" s="5"/>
      <c r="K633" s="108"/>
      <c r="L633" s="5"/>
      <c r="M633" s="5"/>
      <c r="N633" s="108"/>
      <c r="O633" s="118"/>
      <c r="P633" s="118"/>
      <c r="Q633" s="108"/>
      <c r="R633" s="5"/>
      <c r="S633" s="5"/>
      <c r="T633" s="108"/>
      <c r="U633" s="118"/>
      <c r="V633" s="5"/>
      <c r="W633" s="108"/>
      <c r="X633" s="5"/>
      <c r="Y633" s="5"/>
      <c r="Z633" s="108"/>
      <c r="AA633" s="118"/>
      <c r="AB633" s="5"/>
      <c r="AC633" s="108"/>
      <c r="AD633" s="5"/>
      <c r="AE633" s="5"/>
      <c r="AG633" s="296">
        <v>41050</v>
      </c>
      <c r="AH633" s="335">
        <f>'Debt M &amp; YTM'!C624</f>
        <v>14.25</v>
      </c>
      <c r="AI633" s="335">
        <f>'Debt M &amp; YTM'!D624</f>
        <v>3.9</v>
      </c>
      <c r="AJ633" s="298"/>
      <c r="AK633" s="335">
        <f>'Debt M &amp; YTM'!F624</f>
        <v>8.49</v>
      </c>
      <c r="AL633" s="335">
        <f>'Debt M &amp; YTM'!G624</f>
        <v>4.05</v>
      </c>
      <c r="AM633" s="298"/>
      <c r="AN633" s="335">
        <f>'Debt M &amp; YTM'!I624</f>
        <v>15.44</v>
      </c>
      <c r="AO633" s="335">
        <f>'Debt M &amp; YTM'!J624</f>
        <v>4.8</v>
      </c>
      <c r="AP633" s="299"/>
      <c r="AQ633" s="297"/>
      <c r="AR633" s="297">
        <f>'Debt M &amp; YTM'!M624</f>
        <v>8.4610000000000003</v>
      </c>
      <c r="AS633" s="298"/>
      <c r="AT633" s="300"/>
      <c r="AU633" s="297">
        <f>'Debt M &amp; YTM'!N624</f>
        <v>11.545</v>
      </c>
      <c r="AV633" s="298"/>
    </row>
    <row r="634" spans="1:48">
      <c r="A634" s="11"/>
      <c r="B634" s="4"/>
      <c r="C634" s="5"/>
      <c r="D634" s="5"/>
      <c r="E634" s="106"/>
      <c r="F634" s="297"/>
      <c r="G634" s="5"/>
      <c r="H634" s="108"/>
      <c r="I634" s="118"/>
      <c r="J634" s="5"/>
      <c r="K634" s="108"/>
      <c r="L634" s="5"/>
      <c r="M634" s="5"/>
      <c r="N634" s="108"/>
      <c r="O634" s="118"/>
      <c r="P634" s="118"/>
      <c r="Q634" s="108"/>
      <c r="R634" s="5"/>
      <c r="S634" s="5"/>
      <c r="T634" s="108"/>
      <c r="U634" s="118"/>
      <c r="V634" s="5"/>
      <c r="W634" s="108"/>
      <c r="X634" s="5"/>
      <c r="Y634" s="5"/>
      <c r="Z634" s="108"/>
      <c r="AA634" s="118"/>
      <c r="AB634" s="5"/>
      <c r="AC634" s="108"/>
      <c r="AD634" s="5"/>
      <c r="AE634" s="5"/>
      <c r="AG634" s="296">
        <v>41051</v>
      </c>
      <c r="AH634" s="335">
        <f>'Debt M &amp; YTM'!C625</f>
        <v>14.25</v>
      </c>
      <c r="AI634" s="335">
        <f>'Debt M &amp; YTM'!D625</f>
        <v>3.93</v>
      </c>
      <c r="AJ634" s="298"/>
      <c r="AK634" s="335">
        <f>'Debt M &amp; YTM'!F625</f>
        <v>8.49</v>
      </c>
      <c r="AL634" s="335">
        <f>'Debt M &amp; YTM'!G625</f>
        <v>4.07</v>
      </c>
      <c r="AM634" s="298"/>
      <c r="AN634" s="335">
        <f>'Debt M &amp; YTM'!I625</f>
        <v>15.44</v>
      </c>
      <c r="AO634" s="335">
        <f>'Debt M &amp; YTM'!J625</f>
        <v>4.82</v>
      </c>
      <c r="AP634" s="299"/>
      <c r="AQ634" s="297"/>
      <c r="AR634" s="297">
        <f>'Debt M &amp; YTM'!M625</f>
        <v>8.4019999999999992</v>
      </c>
      <c r="AS634" s="298"/>
      <c r="AT634" s="300"/>
      <c r="AU634" s="297">
        <f>'Debt M &amp; YTM'!N625</f>
        <v>11.304</v>
      </c>
      <c r="AV634" s="298"/>
    </row>
    <row r="635" spans="1:48">
      <c r="A635" s="11"/>
      <c r="B635" s="4"/>
      <c r="C635" s="5"/>
      <c r="D635" s="5"/>
      <c r="E635" s="106"/>
      <c r="F635" s="297"/>
      <c r="G635" s="5"/>
      <c r="H635" s="108"/>
      <c r="I635" s="118"/>
      <c r="J635" s="5"/>
      <c r="K635" s="108"/>
      <c r="L635" s="5"/>
      <c r="M635" s="5"/>
      <c r="N635" s="108"/>
      <c r="O635" s="118"/>
      <c r="P635" s="118"/>
      <c r="Q635" s="108"/>
      <c r="R635" s="5"/>
      <c r="S635" s="5"/>
      <c r="T635" s="108"/>
      <c r="U635" s="118"/>
      <c r="V635" s="5"/>
      <c r="W635" s="108"/>
      <c r="X635" s="5"/>
      <c r="Y635" s="5"/>
      <c r="Z635" s="108"/>
      <c r="AA635" s="118"/>
      <c r="AB635" s="5"/>
      <c r="AC635" s="108"/>
      <c r="AD635" s="5"/>
      <c r="AE635" s="5"/>
      <c r="AG635" s="296">
        <v>41052</v>
      </c>
      <c r="AH635" s="335">
        <f>'Debt M &amp; YTM'!C626</f>
        <v>14.25</v>
      </c>
      <c r="AI635" s="335">
        <f>'Debt M &amp; YTM'!D626</f>
        <v>3.86</v>
      </c>
      <c r="AJ635" s="298"/>
      <c r="AK635" s="335">
        <f>'Debt M &amp; YTM'!F626</f>
        <v>8.49</v>
      </c>
      <c r="AL635" s="335">
        <f>'Debt M &amp; YTM'!G626</f>
        <v>4.01</v>
      </c>
      <c r="AM635" s="298"/>
      <c r="AN635" s="335">
        <f>'Debt M &amp; YTM'!I626</f>
        <v>15.44</v>
      </c>
      <c r="AO635" s="335">
        <f>'Debt M &amp; YTM'!J626</f>
        <v>4.75</v>
      </c>
      <c r="AP635" s="299"/>
      <c r="AQ635" s="297"/>
      <c r="AR635" s="297">
        <f>'Debt M &amp; YTM'!M626</f>
        <v>8.4489999999999998</v>
      </c>
      <c r="AS635" s="298"/>
      <c r="AT635" s="300"/>
      <c r="AU635" s="297">
        <f>'Debt M &amp; YTM'!N626</f>
        <v>11.428000000000001</v>
      </c>
      <c r="AV635" s="298"/>
    </row>
    <row r="636" spans="1:48">
      <c r="A636" s="11"/>
      <c r="B636" s="4"/>
      <c r="C636" s="5"/>
      <c r="D636" s="5"/>
      <c r="E636" s="106"/>
      <c r="F636" s="297"/>
      <c r="G636" s="5"/>
      <c r="H636" s="108"/>
      <c r="I636" s="118"/>
      <c r="J636" s="5"/>
      <c r="K636" s="108"/>
      <c r="L636" s="5"/>
      <c r="M636" s="5"/>
      <c r="N636" s="108"/>
      <c r="O636" s="118"/>
      <c r="P636" s="118"/>
      <c r="Q636" s="108"/>
      <c r="R636" s="5"/>
      <c r="S636" s="5"/>
      <c r="T636" s="108"/>
      <c r="U636" s="118"/>
      <c r="V636" s="5"/>
      <c r="W636" s="108"/>
      <c r="X636" s="5"/>
      <c r="Y636" s="5"/>
      <c r="Z636" s="108"/>
      <c r="AA636" s="118"/>
      <c r="AB636" s="5"/>
      <c r="AC636" s="108"/>
      <c r="AD636" s="5"/>
      <c r="AE636" s="5"/>
      <c r="AG636" s="296">
        <v>41053</v>
      </c>
      <c r="AH636" s="335">
        <f>'Debt M &amp; YTM'!C627</f>
        <v>14.24</v>
      </c>
      <c r="AI636" s="335">
        <f>'Debt M &amp; YTM'!D627</f>
        <v>3.87</v>
      </c>
      <c r="AJ636" s="298"/>
      <c r="AK636" s="335">
        <f>'Debt M &amp; YTM'!F627</f>
        <v>8.49</v>
      </c>
      <c r="AL636" s="335">
        <f>'Debt M &amp; YTM'!G627</f>
        <v>4.04</v>
      </c>
      <c r="AM636" s="298"/>
      <c r="AN636" s="335">
        <f>'Debt M &amp; YTM'!I627</f>
        <v>15.43</v>
      </c>
      <c r="AO636" s="335">
        <f>'Debt M &amp; YTM'!J627</f>
        <v>4.76</v>
      </c>
      <c r="AP636" s="299"/>
      <c r="AQ636" s="297"/>
      <c r="AR636" s="297">
        <f>'Debt M &amp; YTM'!M627</f>
        <v>8.5280000000000005</v>
      </c>
      <c r="AS636" s="298"/>
      <c r="AT636" s="300"/>
      <c r="AU636" s="297">
        <f>'Debt M &amp; YTM'!N627</f>
        <v>11.476000000000001</v>
      </c>
      <c r="AV636" s="298"/>
    </row>
    <row r="637" spans="1:48">
      <c r="A637" s="11"/>
      <c r="B637" s="4"/>
      <c r="C637" s="5"/>
      <c r="D637" s="5"/>
      <c r="E637" s="106"/>
      <c r="F637" s="297"/>
      <c r="G637" s="5"/>
      <c r="H637" s="108"/>
      <c r="I637" s="118"/>
      <c r="J637" s="5"/>
      <c r="K637" s="108"/>
      <c r="L637" s="5"/>
      <c r="M637" s="5"/>
      <c r="N637" s="108"/>
      <c r="O637" s="118"/>
      <c r="P637" s="118"/>
      <c r="Q637" s="108"/>
      <c r="R637" s="5"/>
      <c r="S637" s="5"/>
      <c r="T637" s="108"/>
      <c r="U637" s="118"/>
      <c r="V637" s="5"/>
      <c r="W637" s="108"/>
      <c r="X637" s="5"/>
      <c r="Y637" s="5"/>
      <c r="Z637" s="108"/>
      <c r="AA637" s="118"/>
      <c r="AB637" s="5"/>
      <c r="AC637" s="108"/>
      <c r="AD637" s="5"/>
      <c r="AE637" s="5"/>
      <c r="AG637" s="296">
        <v>41054</v>
      </c>
      <c r="AH637" s="335">
        <f>'Debt M &amp; YTM'!C628</f>
        <v>14.24</v>
      </c>
      <c r="AI637" s="335">
        <f>'Debt M &amp; YTM'!D628</f>
        <v>3.86</v>
      </c>
      <c r="AJ637" s="298"/>
      <c r="AK637" s="335">
        <f>'Debt M &amp; YTM'!F628</f>
        <v>8.48</v>
      </c>
      <c r="AL637" s="335">
        <f>'Debt M &amp; YTM'!G628</f>
        <v>4.03</v>
      </c>
      <c r="AM637" s="298"/>
      <c r="AN637" s="335">
        <f>'Debt M &amp; YTM'!I628</f>
        <v>15.43</v>
      </c>
      <c r="AO637" s="335">
        <f>'Debt M &amp; YTM'!J628</f>
        <v>4.7699999999999996</v>
      </c>
      <c r="AP637" s="299"/>
      <c r="AQ637" s="297"/>
      <c r="AR637" s="297">
        <f>'Debt M &amp; YTM'!M628</f>
        <v>8.5380000000000003</v>
      </c>
      <c r="AS637" s="298"/>
      <c r="AT637" s="300"/>
      <c r="AU637" s="297">
        <f>'Debt M &amp; YTM'!N628</f>
        <v>11.526</v>
      </c>
      <c r="AV637" s="298"/>
    </row>
    <row r="638" spans="1:48">
      <c r="A638" s="11"/>
      <c r="B638" s="4"/>
      <c r="C638" s="5"/>
      <c r="D638" s="5"/>
      <c r="E638" s="106"/>
      <c r="F638" s="297"/>
      <c r="G638" s="5"/>
      <c r="H638" s="108"/>
      <c r="I638" s="118"/>
      <c r="J638" s="5"/>
      <c r="K638" s="108"/>
      <c r="L638" s="5"/>
      <c r="M638" s="5"/>
      <c r="N638" s="108"/>
      <c r="O638" s="118"/>
      <c r="P638" s="118"/>
      <c r="Q638" s="108"/>
      <c r="R638" s="5"/>
      <c r="S638" s="5"/>
      <c r="T638" s="108"/>
      <c r="U638" s="118"/>
      <c r="V638" s="5"/>
      <c r="W638" s="108"/>
      <c r="X638" s="5"/>
      <c r="Y638" s="5"/>
      <c r="Z638" s="108"/>
      <c r="AA638" s="118"/>
      <c r="AB638" s="5"/>
      <c r="AC638" s="108"/>
      <c r="AD638" s="5"/>
      <c r="AE638" s="5"/>
      <c r="AG638" s="296">
        <v>41057</v>
      </c>
      <c r="AH638" s="335">
        <f>'Debt M &amp; YTM'!C629</f>
        <v>14.23</v>
      </c>
      <c r="AI638" s="335">
        <f>'Debt M &amp; YTM'!D629</f>
        <v>3.86</v>
      </c>
      <c r="AJ638" s="298"/>
      <c r="AK638" s="335">
        <f>'Debt M &amp; YTM'!F629</f>
        <v>8.48</v>
      </c>
      <c r="AL638" s="335">
        <f>'Debt M &amp; YTM'!G629</f>
        <v>4.0199999999999996</v>
      </c>
      <c r="AM638" s="298"/>
      <c r="AN638" s="335">
        <f>'Debt M &amp; YTM'!I629</f>
        <v>15.42</v>
      </c>
      <c r="AO638" s="335">
        <f>'Debt M &amp; YTM'!J629</f>
        <v>4.76</v>
      </c>
      <c r="AP638" s="299"/>
      <c r="AQ638" s="297"/>
      <c r="AR638" s="297">
        <f>'Debt M &amp; YTM'!M629</f>
        <v>8.51</v>
      </c>
      <c r="AS638" s="298"/>
      <c r="AT638" s="300"/>
      <c r="AU638" s="297">
        <f>'Debt M &amp; YTM'!N629</f>
        <v>11.476000000000001</v>
      </c>
      <c r="AV638" s="298"/>
    </row>
    <row r="639" spans="1:48">
      <c r="A639" s="16"/>
      <c r="B639" s="16"/>
      <c r="C639" s="16"/>
      <c r="D639" s="16"/>
      <c r="E639" s="106"/>
      <c r="F639" s="297"/>
      <c r="AG639" s="296">
        <v>41058</v>
      </c>
      <c r="AH639" s="335">
        <f>'Debt M &amp; YTM'!C630</f>
        <v>14.23</v>
      </c>
      <c r="AI639" s="335">
        <f>'Debt M &amp; YTM'!D630</f>
        <v>3.86</v>
      </c>
      <c r="AJ639" s="298"/>
      <c r="AK639" s="335">
        <f>'Debt M &amp; YTM'!F630</f>
        <v>8.4700000000000006</v>
      </c>
      <c r="AL639" s="335">
        <f>'Debt M &amp; YTM'!G630</f>
        <v>4.04</v>
      </c>
      <c r="AM639" s="298"/>
      <c r="AN639" s="335">
        <f>'Debt M &amp; YTM'!I630</f>
        <v>15.42</v>
      </c>
      <c r="AO639" s="335">
        <f>'Debt M &amp; YTM'!J630</f>
        <v>4.7699999999999996</v>
      </c>
      <c r="AP639" s="299"/>
      <c r="AQ639" s="297"/>
      <c r="AR639" s="297">
        <f>'Debt M &amp; YTM'!M630</f>
        <v>8.49</v>
      </c>
      <c r="AS639" s="298"/>
      <c r="AT639" s="300"/>
      <c r="AU639" s="297">
        <f>'Debt M &amp; YTM'!N630</f>
        <v>11.398999999999999</v>
      </c>
      <c r="AV639" s="298"/>
    </row>
    <row r="640" spans="1:48">
      <c r="A640" s="16"/>
      <c r="B640" s="16"/>
      <c r="C640" s="16"/>
      <c r="D640" s="16"/>
      <c r="E640" s="106"/>
      <c r="F640" s="297"/>
      <c r="AG640" s="296">
        <v>41059</v>
      </c>
      <c r="AH640" s="335">
        <f>'Debt M &amp; YTM'!C631</f>
        <v>14.23</v>
      </c>
      <c r="AI640" s="335">
        <f>'Debt M &amp; YTM'!D631</f>
        <v>3.8</v>
      </c>
      <c r="AJ640" s="298"/>
      <c r="AK640" s="335">
        <f>'Debt M &amp; YTM'!F631</f>
        <v>8.4700000000000006</v>
      </c>
      <c r="AL640" s="335">
        <f>'Debt M &amp; YTM'!G631</f>
        <v>4.01</v>
      </c>
      <c r="AM640" s="298"/>
      <c r="AN640" s="335">
        <f>'Debt M &amp; YTM'!I631</f>
        <v>15.42</v>
      </c>
      <c r="AO640" s="335">
        <f>'Debt M &amp; YTM'!J631</f>
        <v>4.7300000000000004</v>
      </c>
      <c r="AP640" s="299"/>
      <c r="AQ640" s="297"/>
      <c r="AR640" s="297">
        <f>'Debt M &amp; YTM'!M631</f>
        <v>8.548</v>
      </c>
      <c r="AS640" s="298"/>
      <c r="AT640" s="300"/>
      <c r="AU640" s="297">
        <f>'Debt M &amp; YTM'!N631</f>
        <v>11.526</v>
      </c>
      <c r="AV640" s="298"/>
    </row>
    <row r="641" spans="1:48">
      <c r="A641" s="16"/>
      <c r="B641" s="16"/>
      <c r="C641" s="16"/>
      <c r="D641" s="16"/>
      <c r="E641" s="106"/>
      <c r="F641" s="297"/>
      <c r="AG641" s="296">
        <v>41060</v>
      </c>
      <c r="AH641" s="335">
        <f>'Debt M &amp; YTM'!C632</f>
        <v>14.22</v>
      </c>
      <c r="AI641" s="335">
        <f>'Debt M &amp; YTM'!D632</f>
        <v>3.76</v>
      </c>
      <c r="AJ641" s="298"/>
      <c r="AK641" s="335">
        <f>'Debt M &amp; YTM'!F632</f>
        <v>8.4700000000000006</v>
      </c>
      <c r="AL641" s="335">
        <f>'Debt M &amp; YTM'!G632</f>
        <v>3.98</v>
      </c>
      <c r="AM641" s="298"/>
      <c r="AN641" s="335">
        <f>'Debt M &amp; YTM'!I632</f>
        <v>15.41</v>
      </c>
      <c r="AO641" s="335">
        <f>'Debt M &amp; YTM'!J632</f>
        <v>4.7</v>
      </c>
      <c r="AP641" s="299"/>
      <c r="AQ641" s="297"/>
      <c r="AR641" s="297">
        <f>'Debt M &amp; YTM'!M632</f>
        <v>8.4220000000000006</v>
      </c>
      <c r="AS641" s="298"/>
      <c r="AT641" s="300"/>
      <c r="AU641" s="297">
        <f>'Debt M &amp; YTM'!N632</f>
        <v>11.999000000000001</v>
      </c>
      <c r="AV641" s="298"/>
    </row>
    <row r="642" spans="1:48">
      <c r="A642" s="16"/>
      <c r="B642" s="16"/>
      <c r="C642" s="16"/>
      <c r="D642" s="16"/>
      <c r="E642" s="106"/>
      <c r="F642" s="297"/>
      <c r="AG642" s="296">
        <v>41061</v>
      </c>
      <c r="AH642" s="335">
        <f>'Debt M &amp; YTM'!C633</f>
        <v>14.66</v>
      </c>
      <c r="AI642" s="335">
        <f>'Debt M &amp; YTM'!D633</f>
        <v>3.5</v>
      </c>
      <c r="AJ642" s="298"/>
      <c r="AK642" s="335">
        <f>'Debt M &amp; YTM'!F633</f>
        <v>8.5500000000000007</v>
      </c>
      <c r="AL642" s="335">
        <f>'Debt M &amp; YTM'!G633</f>
        <v>4</v>
      </c>
      <c r="AM642" s="298"/>
      <c r="AN642" s="335">
        <f>'Debt M &amp; YTM'!I633</f>
        <v>14.74</v>
      </c>
      <c r="AO642" s="335">
        <f>'Debt M &amp; YTM'!J633</f>
        <v>4.99</v>
      </c>
      <c r="AP642" s="299"/>
      <c r="AQ642" s="297"/>
      <c r="AR642" s="297">
        <f>'Debt M &amp; YTM'!M633</f>
        <v>8.5020000000000007</v>
      </c>
      <c r="AS642" s="298"/>
      <c r="AT642" s="300"/>
      <c r="AU642" s="297">
        <f>'Debt M &amp; YTM'!N633</f>
        <v>12.161</v>
      </c>
      <c r="AV642" s="298"/>
    </row>
    <row r="643" spans="1:48">
      <c r="A643" s="16"/>
      <c r="B643" s="16"/>
      <c r="C643" s="16"/>
      <c r="D643" s="16"/>
      <c r="E643" s="106"/>
      <c r="F643" s="297"/>
      <c r="AG643" s="296">
        <v>41064</v>
      </c>
      <c r="AH643" s="335">
        <f>'Debt M &amp; YTM'!C634</f>
        <v>14.65</v>
      </c>
      <c r="AI643" s="335">
        <f>'Debt M &amp; YTM'!D634</f>
        <v>3.53</v>
      </c>
      <c r="AJ643" s="298"/>
      <c r="AK643" s="335">
        <f>'Debt M &amp; YTM'!F634</f>
        <v>8.5500000000000007</v>
      </c>
      <c r="AL643" s="335">
        <f>'Debt M &amp; YTM'!G634</f>
        <v>4.03</v>
      </c>
      <c r="AM643" s="298"/>
      <c r="AN643" s="335">
        <f>'Debt M &amp; YTM'!I634</f>
        <v>14.73</v>
      </c>
      <c r="AO643" s="335">
        <f>'Debt M &amp; YTM'!J634</f>
        <v>5.0199999999999996</v>
      </c>
      <c r="AP643" s="299"/>
      <c r="AQ643" s="297"/>
      <c r="AR643" s="297">
        <f>'Debt M &amp; YTM'!M634</f>
        <v>8.5109999999999992</v>
      </c>
      <c r="AS643" s="298"/>
      <c r="AT643" s="300"/>
      <c r="AU643" s="297">
        <f>'Debt M &amp; YTM'!N634</f>
        <v>12.180999999999999</v>
      </c>
      <c r="AV643" s="298"/>
    </row>
    <row r="644" spans="1:48">
      <c r="A644" s="16"/>
      <c r="B644" s="16"/>
      <c r="C644" s="16"/>
      <c r="D644" s="16"/>
      <c r="E644" s="106"/>
      <c r="F644" s="297"/>
      <c r="AG644" s="296">
        <v>41065</v>
      </c>
      <c r="AH644" s="335">
        <f>'Debt M &amp; YTM'!C635</f>
        <v>14.65</v>
      </c>
      <c r="AI644" s="335">
        <f>'Debt M &amp; YTM'!D635</f>
        <v>3.53</v>
      </c>
      <c r="AJ644" s="298"/>
      <c r="AK644" s="335">
        <f>'Debt M &amp; YTM'!F635</f>
        <v>8.5399999999999991</v>
      </c>
      <c r="AL644" s="335">
        <f>'Debt M &amp; YTM'!G635</f>
        <v>4.03</v>
      </c>
      <c r="AM644" s="298"/>
      <c r="AN644" s="335">
        <f>'Debt M &amp; YTM'!I635</f>
        <v>14.73</v>
      </c>
      <c r="AO644" s="335">
        <f>'Debt M &amp; YTM'!J635</f>
        <v>5.0199999999999996</v>
      </c>
      <c r="AP644" s="299"/>
      <c r="AQ644" s="297"/>
      <c r="AR644" s="297">
        <f>'Debt M &amp; YTM'!M635</f>
        <v>8.5020000000000007</v>
      </c>
      <c r="AS644" s="298"/>
      <c r="AT644" s="300"/>
      <c r="AU644" s="297">
        <f>'Debt M &amp; YTM'!N635</f>
        <v>12.179</v>
      </c>
      <c r="AV644" s="298"/>
    </row>
    <row r="645" spans="1:48">
      <c r="A645" s="16"/>
      <c r="B645" s="16"/>
      <c r="C645" s="16"/>
      <c r="D645" s="16"/>
      <c r="E645" s="106"/>
      <c r="F645" s="297"/>
      <c r="AG645" s="296">
        <v>41066</v>
      </c>
      <c r="AH645" s="335">
        <f>'Debt M &amp; YTM'!C636</f>
        <v>14.64</v>
      </c>
      <c r="AI645" s="335">
        <f>'Debt M &amp; YTM'!D636</f>
        <v>3.63</v>
      </c>
      <c r="AJ645" s="298"/>
      <c r="AK645" s="335">
        <f>'Debt M &amp; YTM'!F636</f>
        <v>8.5399999999999991</v>
      </c>
      <c r="AL645" s="335">
        <f>'Debt M &amp; YTM'!G636</f>
        <v>4.12</v>
      </c>
      <c r="AM645" s="298"/>
      <c r="AN645" s="335">
        <f>'Debt M &amp; YTM'!I636</f>
        <v>14.72</v>
      </c>
      <c r="AO645" s="335">
        <f>'Debt M &amp; YTM'!J636</f>
        <v>5.1100000000000003</v>
      </c>
      <c r="AP645" s="299"/>
      <c r="AQ645" s="297"/>
      <c r="AR645" s="297">
        <f>'Debt M &amp; YTM'!M636</f>
        <v>8.5190000000000001</v>
      </c>
      <c r="AS645" s="298"/>
      <c r="AT645" s="300"/>
      <c r="AU645" s="297">
        <f>'Debt M &amp; YTM'!N636</f>
        <v>12.196</v>
      </c>
      <c r="AV645" s="298"/>
    </row>
    <row r="646" spans="1:48">
      <c r="A646" s="16"/>
      <c r="B646" s="16"/>
      <c r="C646" s="16"/>
      <c r="D646" s="16"/>
      <c r="E646" s="106"/>
      <c r="F646" s="297"/>
      <c r="AG646" s="296">
        <v>41067</v>
      </c>
      <c r="AH646" s="335">
        <f>'Debt M &amp; YTM'!C637</f>
        <v>14.64</v>
      </c>
      <c r="AI646" s="335">
        <f>'Debt M &amp; YTM'!D637</f>
        <v>3.69</v>
      </c>
      <c r="AJ646" s="298"/>
      <c r="AK646" s="335">
        <f>'Debt M &amp; YTM'!F637</f>
        <v>8.5399999999999991</v>
      </c>
      <c r="AL646" s="335">
        <f>'Debt M &amp; YTM'!G637</f>
        <v>4.1399999999999997</v>
      </c>
      <c r="AM646" s="298"/>
      <c r="AN646" s="335">
        <f>'Debt M &amp; YTM'!I637</f>
        <v>14.72</v>
      </c>
      <c r="AO646" s="335">
        <f>'Debt M &amp; YTM'!J637</f>
        <v>5.15</v>
      </c>
      <c r="AP646" s="299"/>
      <c r="AQ646" s="297"/>
      <c r="AR646" s="297">
        <f>'Debt M &amp; YTM'!M637</f>
        <v>8.4169999999999998</v>
      </c>
      <c r="AS646" s="298"/>
      <c r="AT646" s="300"/>
      <c r="AU646" s="297">
        <f>'Debt M &amp; YTM'!N637</f>
        <v>12.007</v>
      </c>
      <c r="AV646" s="298"/>
    </row>
    <row r="647" spans="1:48">
      <c r="A647" s="16"/>
      <c r="B647" s="16"/>
      <c r="C647" s="16"/>
      <c r="D647" s="16"/>
      <c r="E647" s="106"/>
      <c r="F647" s="297"/>
      <c r="AG647" s="296">
        <v>41068</v>
      </c>
      <c r="AH647" s="335">
        <f>'Debt M &amp; YTM'!C638</f>
        <v>14.64</v>
      </c>
      <c r="AI647" s="335">
        <f>'Debt M &amp; YTM'!D638</f>
        <v>3.65</v>
      </c>
      <c r="AJ647" s="298"/>
      <c r="AK647" s="335">
        <f>'Debt M &amp; YTM'!F638</f>
        <v>8.5299999999999994</v>
      </c>
      <c r="AL647" s="335">
        <f>'Debt M &amp; YTM'!G638</f>
        <v>4.1100000000000003</v>
      </c>
      <c r="AM647" s="298"/>
      <c r="AN647" s="335">
        <f>'Debt M &amp; YTM'!I638</f>
        <v>14.72</v>
      </c>
      <c r="AO647" s="335">
        <f>'Debt M &amp; YTM'!J638</f>
        <v>5.12</v>
      </c>
      <c r="AP647" s="299"/>
      <c r="AQ647" s="297"/>
      <c r="AR647" s="297">
        <f>'Debt M &amp; YTM'!M638</f>
        <v>8.3800000000000008</v>
      </c>
      <c r="AS647" s="298"/>
      <c r="AT647" s="300"/>
      <c r="AU647" s="297">
        <f>'Debt M &amp; YTM'!N638</f>
        <v>12.02</v>
      </c>
      <c r="AV647" s="298"/>
    </row>
    <row r="648" spans="1:48">
      <c r="A648" s="16"/>
      <c r="B648" s="16"/>
      <c r="C648" s="16"/>
      <c r="D648" s="16"/>
      <c r="E648" s="106"/>
      <c r="F648" s="297"/>
      <c r="AG648" s="296">
        <v>41071</v>
      </c>
      <c r="AH648" s="335">
        <f>'Debt M &amp; YTM'!C639</f>
        <v>14.63</v>
      </c>
      <c r="AI648" s="335">
        <f>'Debt M &amp; YTM'!D639</f>
        <v>3.63</v>
      </c>
      <c r="AJ648" s="298"/>
      <c r="AK648" s="335">
        <f>'Debt M &amp; YTM'!F639</f>
        <v>8.5299999999999994</v>
      </c>
      <c r="AL648" s="335">
        <f>'Debt M &amp; YTM'!G639</f>
        <v>4.07</v>
      </c>
      <c r="AM648" s="298"/>
      <c r="AN648" s="335">
        <f>'Debt M &amp; YTM'!I639</f>
        <v>14.71</v>
      </c>
      <c r="AO648" s="335">
        <f>'Debt M &amp; YTM'!J639</f>
        <v>5.08</v>
      </c>
      <c r="AP648" s="299"/>
      <c r="AQ648" s="297"/>
      <c r="AR648" s="297">
        <f>'Debt M &amp; YTM'!M639</f>
        <v>8.2509999999999994</v>
      </c>
      <c r="AS648" s="298"/>
      <c r="AT648" s="300"/>
      <c r="AU648" s="297">
        <f>'Debt M &amp; YTM'!N639</f>
        <v>11.933</v>
      </c>
      <c r="AV648" s="298"/>
    </row>
    <row r="649" spans="1:48">
      <c r="A649" s="16"/>
      <c r="B649" s="16"/>
      <c r="C649" s="16"/>
      <c r="D649" s="16"/>
      <c r="E649" s="106"/>
      <c r="F649" s="297"/>
      <c r="AG649" s="296">
        <v>41072</v>
      </c>
      <c r="AH649" s="335">
        <f>'Debt M &amp; YTM'!C640</f>
        <v>14.63</v>
      </c>
      <c r="AI649" s="335">
        <f>'Debt M &amp; YTM'!D640</f>
        <v>3.75</v>
      </c>
      <c r="AJ649" s="298"/>
      <c r="AK649" s="335">
        <f>'Debt M &amp; YTM'!F640</f>
        <v>8.52</v>
      </c>
      <c r="AL649" s="335">
        <f>'Debt M &amp; YTM'!G640</f>
        <v>4.1900000000000004</v>
      </c>
      <c r="AM649" s="298"/>
      <c r="AN649" s="335">
        <f>'Debt M &amp; YTM'!I640</f>
        <v>14.71</v>
      </c>
      <c r="AO649" s="335">
        <f>'Debt M &amp; YTM'!J640</f>
        <v>5.21</v>
      </c>
      <c r="AP649" s="299"/>
      <c r="AQ649" s="297"/>
      <c r="AR649" s="297">
        <f>'Debt M &amp; YTM'!M640</f>
        <v>8.3140000000000001</v>
      </c>
      <c r="AS649" s="298"/>
      <c r="AT649" s="300"/>
      <c r="AU649" s="297">
        <f>'Debt M &amp; YTM'!N640</f>
        <v>12.053000000000001</v>
      </c>
      <c r="AV649" s="298"/>
    </row>
    <row r="650" spans="1:48">
      <c r="A650" s="16"/>
      <c r="B650" s="16"/>
      <c r="C650" s="16"/>
      <c r="D650" s="16"/>
      <c r="E650" s="106"/>
      <c r="F650" s="297"/>
      <c r="AG650" s="296">
        <v>41073</v>
      </c>
      <c r="AH650" s="335">
        <f>'Debt M &amp; YTM'!C641</f>
        <v>14.63</v>
      </c>
      <c r="AI650" s="335">
        <f>'Debt M &amp; YTM'!D641</f>
        <v>3.82</v>
      </c>
      <c r="AJ650" s="298"/>
      <c r="AK650" s="335">
        <f>'Debt M &amp; YTM'!F641</f>
        <v>8.52</v>
      </c>
      <c r="AL650" s="335">
        <f>'Debt M &amp; YTM'!G641</f>
        <v>4.25</v>
      </c>
      <c r="AM650" s="298"/>
      <c r="AN650" s="335">
        <f>'Debt M &amp; YTM'!I641</f>
        <v>14.71</v>
      </c>
      <c r="AO650" s="335">
        <f>'Debt M &amp; YTM'!J641</f>
        <v>5.27</v>
      </c>
      <c r="AP650" s="299"/>
      <c r="AQ650" s="297"/>
      <c r="AR650" s="297">
        <f>'Debt M &amp; YTM'!M641</f>
        <v>8.3379999999999992</v>
      </c>
      <c r="AS650" s="298"/>
      <c r="AT650" s="300"/>
      <c r="AU650" s="297">
        <f>'Debt M &amp; YTM'!N641</f>
        <v>12.092000000000001</v>
      </c>
      <c r="AV650" s="298"/>
    </row>
    <row r="651" spans="1:48">
      <c r="A651" s="16"/>
      <c r="B651" s="16"/>
      <c r="C651" s="16"/>
      <c r="D651" s="16"/>
      <c r="E651" s="106"/>
      <c r="F651" s="297"/>
      <c r="AG651" s="296">
        <v>41074</v>
      </c>
      <c r="AH651" s="335">
        <f>'Debt M &amp; YTM'!C642</f>
        <v>14.62</v>
      </c>
      <c r="AI651" s="335">
        <f>'Debt M &amp; YTM'!D642</f>
        <v>3.82</v>
      </c>
      <c r="AJ651" s="298"/>
      <c r="AK651" s="335">
        <f>'Debt M &amp; YTM'!F642</f>
        <v>8.52</v>
      </c>
      <c r="AL651" s="335">
        <f>'Debt M &amp; YTM'!G642</f>
        <v>4.2699999999999996</v>
      </c>
      <c r="AM651" s="298"/>
      <c r="AN651" s="335">
        <f>'Debt M &amp; YTM'!I642</f>
        <v>14.7</v>
      </c>
      <c r="AO651" s="335">
        <f>'Debt M &amp; YTM'!J642</f>
        <v>5.3</v>
      </c>
      <c r="AP651" s="299"/>
      <c r="AQ651" s="297"/>
      <c r="AR651" s="297">
        <f>'Debt M &amp; YTM'!M642</f>
        <v>8.3919999999999995</v>
      </c>
      <c r="AS651" s="298"/>
      <c r="AT651" s="300"/>
      <c r="AU651" s="297">
        <f>'Debt M &amp; YTM'!N642</f>
        <v>12.048999999999999</v>
      </c>
      <c r="AV651" s="298"/>
    </row>
    <row r="652" spans="1:48">
      <c r="A652" s="16"/>
      <c r="B652" s="16"/>
      <c r="C652" s="16"/>
      <c r="D652" s="16"/>
      <c r="E652" s="106"/>
      <c r="F652" s="297"/>
      <c r="AG652" s="296">
        <v>41075</v>
      </c>
      <c r="AH652" s="335">
        <f>'Debt M &amp; YTM'!C643</f>
        <v>14.62</v>
      </c>
      <c r="AI652" s="335">
        <f>'Debt M &amp; YTM'!D643</f>
        <v>3.76</v>
      </c>
      <c r="AJ652" s="298"/>
      <c r="AK652" s="335">
        <f>'Debt M &amp; YTM'!F643</f>
        <v>8.52</v>
      </c>
      <c r="AL652" s="335">
        <f>'Debt M &amp; YTM'!G643</f>
        <v>4.24</v>
      </c>
      <c r="AM652" s="298"/>
      <c r="AN652" s="335">
        <f>'Debt M &amp; YTM'!I643</f>
        <v>14.7</v>
      </c>
      <c r="AO652" s="335">
        <f>'Debt M &amp; YTM'!J643</f>
        <v>5.25</v>
      </c>
      <c r="AP652" s="299"/>
      <c r="AQ652" s="297"/>
      <c r="AR652" s="297">
        <f>'Debt M &amp; YTM'!M643</f>
        <v>8.3469999999999995</v>
      </c>
      <c r="AS652" s="298"/>
      <c r="AT652" s="300"/>
      <c r="AU652" s="297">
        <f>'Debt M &amp; YTM'!N643</f>
        <v>11.827</v>
      </c>
      <c r="AV652" s="298"/>
    </row>
    <row r="653" spans="1:48">
      <c r="A653" s="16"/>
      <c r="B653" s="16"/>
      <c r="C653" s="16"/>
      <c r="D653" s="16"/>
      <c r="E653" s="106"/>
      <c r="F653" s="297"/>
      <c r="AG653" s="296">
        <v>41078</v>
      </c>
      <c r="AH653" s="335">
        <f>'Debt M &amp; YTM'!C644</f>
        <v>14.61</v>
      </c>
      <c r="AI653" s="335">
        <f>'Debt M &amp; YTM'!D644</f>
        <v>3.74</v>
      </c>
      <c r="AJ653" s="298"/>
      <c r="AK653" s="335">
        <f>'Debt M &amp; YTM'!F644</f>
        <v>8.51</v>
      </c>
      <c r="AL653" s="335">
        <f>'Debt M &amp; YTM'!G644</f>
        <v>4.2300000000000004</v>
      </c>
      <c r="AM653" s="298"/>
      <c r="AN653" s="335">
        <f>'Debt M &amp; YTM'!I644</f>
        <v>14.69</v>
      </c>
      <c r="AO653" s="335">
        <f>'Debt M &amp; YTM'!J644</f>
        <v>5.26</v>
      </c>
      <c r="AP653" s="299"/>
      <c r="AQ653" s="297"/>
      <c r="AR653" s="297">
        <f>'Debt M &amp; YTM'!M644</f>
        <v>8.3019999999999996</v>
      </c>
      <c r="AS653" s="298"/>
      <c r="AT653" s="300"/>
      <c r="AU653" s="297">
        <f>'Debt M &amp; YTM'!N644</f>
        <v>11.593999999999999</v>
      </c>
      <c r="AV653" s="298"/>
    </row>
    <row r="654" spans="1:48">
      <c r="A654" s="16"/>
      <c r="B654" s="16"/>
      <c r="C654" s="16"/>
      <c r="D654" s="16"/>
      <c r="E654" s="106"/>
      <c r="F654" s="297"/>
      <c r="AG654" s="296">
        <v>41079</v>
      </c>
      <c r="AH654" s="335">
        <f>'Debt M &amp; YTM'!C645</f>
        <v>14.61</v>
      </c>
      <c r="AI654" s="335">
        <f>'Debt M &amp; YTM'!D645</f>
        <v>3.84</v>
      </c>
      <c r="AJ654" s="298"/>
      <c r="AK654" s="335">
        <f>'Debt M &amp; YTM'!F645</f>
        <v>8.5</v>
      </c>
      <c r="AL654" s="335">
        <f>'Debt M &amp; YTM'!G645</f>
        <v>4.3499999999999996</v>
      </c>
      <c r="AM654" s="298"/>
      <c r="AN654" s="335">
        <f>'Debt M &amp; YTM'!I645</f>
        <v>14.69</v>
      </c>
      <c r="AO654" s="335">
        <f>'Debt M &amp; YTM'!J645</f>
        <v>5.38</v>
      </c>
      <c r="AP654" s="299"/>
      <c r="AQ654" s="297"/>
      <c r="AR654" s="297">
        <f>'Debt M &amp; YTM'!M645</f>
        <v>8.2810000000000006</v>
      </c>
      <c r="AS654" s="298"/>
      <c r="AT654" s="300"/>
      <c r="AU654" s="297">
        <f>'Debt M &amp; YTM'!N645</f>
        <v>11.552</v>
      </c>
      <c r="AV654" s="298"/>
    </row>
    <row r="655" spans="1:48">
      <c r="A655" s="16"/>
      <c r="B655" s="16"/>
      <c r="C655" s="16"/>
      <c r="D655" s="16"/>
      <c r="E655" s="106"/>
      <c r="F655" s="297"/>
      <c r="AG655" s="296">
        <v>41080</v>
      </c>
      <c r="AH655" s="335">
        <f>'Debt M &amp; YTM'!C646</f>
        <v>14.61</v>
      </c>
      <c r="AI655" s="335">
        <f>'Debt M &amp; YTM'!D646</f>
        <v>3.9</v>
      </c>
      <c r="AJ655" s="298"/>
      <c r="AK655" s="335">
        <f>'Debt M &amp; YTM'!F646</f>
        <v>8.5</v>
      </c>
      <c r="AL655" s="335">
        <f>'Debt M &amp; YTM'!G646</f>
        <v>4.4000000000000004</v>
      </c>
      <c r="AM655" s="298"/>
      <c r="AN655" s="335">
        <f>'Debt M &amp; YTM'!I646</f>
        <v>14.69</v>
      </c>
      <c r="AO655" s="335">
        <f>'Debt M &amp; YTM'!J646</f>
        <v>5.42</v>
      </c>
      <c r="AP655" s="299"/>
      <c r="AQ655" s="297"/>
      <c r="AR655" s="297">
        <f>'Debt M &amp; YTM'!M646</f>
        <v>8.1980000000000004</v>
      </c>
      <c r="AS655" s="298"/>
      <c r="AT655" s="300"/>
      <c r="AU655" s="297">
        <f>'Debt M &amp; YTM'!N646</f>
        <v>11.368</v>
      </c>
      <c r="AV655" s="298"/>
    </row>
    <row r="656" spans="1:48">
      <c r="A656" s="16"/>
      <c r="B656" s="16"/>
      <c r="C656" s="16"/>
      <c r="D656" s="16"/>
      <c r="E656" s="106"/>
      <c r="F656" s="297"/>
      <c r="AG656" s="296">
        <v>41081</v>
      </c>
      <c r="AH656" s="335">
        <f>'Debt M &amp; YTM'!C647</f>
        <v>14.6</v>
      </c>
      <c r="AI656" s="335">
        <f>'Debt M &amp; YTM'!D647</f>
        <v>3.82</v>
      </c>
      <c r="AJ656" s="298"/>
      <c r="AK656" s="335">
        <f>'Debt M &amp; YTM'!F647</f>
        <v>8.5</v>
      </c>
      <c r="AL656" s="335">
        <f>'Debt M &amp; YTM'!G647</f>
        <v>4.33</v>
      </c>
      <c r="AM656" s="298"/>
      <c r="AN656" s="335">
        <f>'Debt M &amp; YTM'!I647</f>
        <v>14.68</v>
      </c>
      <c r="AO656" s="335">
        <f>'Debt M &amp; YTM'!J647</f>
        <v>5.34</v>
      </c>
      <c r="AP656" s="299"/>
      <c r="AQ656" s="297"/>
      <c r="AR656" s="297">
        <f>'Debt M &amp; YTM'!M647</f>
        <v>8.1440000000000001</v>
      </c>
      <c r="AS656" s="298"/>
      <c r="AT656" s="300"/>
      <c r="AU656" s="297">
        <f>'Debt M &amp; YTM'!N647</f>
        <v>11.321999999999999</v>
      </c>
      <c r="AV656" s="298"/>
    </row>
    <row r="657" spans="1:48">
      <c r="A657" s="16"/>
      <c r="B657" s="16"/>
      <c r="C657" s="16"/>
      <c r="D657" s="16"/>
      <c r="E657" s="106"/>
      <c r="F657" s="297"/>
      <c r="AG657" s="296">
        <v>41082</v>
      </c>
      <c r="AH657" s="335">
        <f>'Debt M &amp; YTM'!C648</f>
        <v>14.6</v>
      </c>
      <c r="AI657" s="335">
        <f>'Debt M &amp; YTM'!D648</f>
        <v>3.85</v>
      </c>
      <c r="AJ657" s="298"/>
      <c r="AK657" s="335">
        <f>'Debt M &amp; YTM'!F648</f>
        <v>8.5</v>
      </c>
      <c r="AL657" s="335">
        <f>'Debt M &amp; YTM'!G648</f>
        <v>4.3499999999999996</v>
      </c>
      <c r="AM657" s="298"/>
      <c r="AN657" s="335">
        <f>'Debt M &amp; YTM'!I648</f>
        <v>14.68</v>
      </c>
      <c r="AO657" s="335">
        <f>'Debt M &amp; YTM'!J648</f>
        <v>5.37</v>
      </c>
      <c r="AP657" s="299"/>
      <c r="AQ657" s="297"/>
      <c r="AR657" s="297">
        <f>'Debt M &amp; YTM'!M648</f>
        <v>8.1349999999999998</v>
      </c>
      <c r="AS657" s="298"/>
      <c r="AT657" s="300"/>
      <c r="AU657" s="297">
        <f>'Debt M &amp; YTM'!N648</f>
        <v>11.297000000000001</v>
      </c>
      <c r="AV657" s="298"/>
    </row>
    <row r="658" spans="1:48">
      <c r="A658" s="16"/>
      <c r="B658" s="16"/>
      <c r="C658" s="16"/>
      <c r="D658" s="16"/>
      <c r="E658" s="106"/>
      <c r="F658" s="297"/>
      <c r="AG658" s="296">
        <v>41085</v>
      </c>
      <c r="AH658" s="335">
        <f>'Debt M &amp; YTM'!C649</f>
        <v>14.59</v>
      </c>
      <c r="AI658" s="335">
        <f>'Debt M &amp; YTM'!D649</f>
        <v>3.77</v>
      </c>
      <c r="AJ658" s="298"/>
      <c r="AK658" s="335">
        <f>'Debt M &amp; YTM'!F649</f>
        <v>8.49</v>
      </c>
      <c r="AL658" s="335">
        <f>'Debt M &amp; YTM'!G649</f>
        <v>4.2699999999999996</v>
      </c>
      <c r="AM658" s="298"/>
      <c r="AN658" s="335">
        <f>'Debt M &amp; YTM'!I649</f>
        <v>14.67</v>
      </c>
      <c r="AO658" s="335">
        <f>'Debt M &amp; YTM'!J649</f>
        <v>5.29</v>
      </c>
      <c r="AP658" s="299"/>
      <c r="AQ658" s="297"/>
      <c r="AR658" s="297">
        <f>'Debt M &amp; YTM'!M649</f>
        <v>8.1270000000000007</v>
      </c>
      <c r="AS658" s="298"/>
      <c r="AT658" s="300"/>
      <c r="AU658" s="297">
        <f>'Debt M &amp; YTM'!N649</f>
        <v>11.21</v>
      </c>
      <c r="AV658" s="298"/>
    </row>
    <row r="659" spans="1:48">
      <c r="A659" s="16"/>
      <c r="B659" s="16"/>
      <c r="C659" s="16"/>
      <c r="D659" s="16"/>
      <c r="E659" s="106"/>
      <c r="F659" s="297"/>
      <c r="AG659" s="296">
        <v>41086</v>
      </c>
      <c r="AH659" s="335">
        <f>'Debt M &amp; YTM'!C650</f>
        <v>14.59</v>
      </c>
      <c r="AI659" s="335">
        <f>'Debt M &amp; YTM'!D650</f>
        <v>3.81</v>
      </c>
      <c r="AJ659" s="298"/>
      <c r="AK659" s="335">
        <f>'Debt M &amp; YTM'!F650</f>
        <v>8.49</v>
      </c>
      <c r="AL659" s="335">
        <f>'Debt M &amp; YTM'!G650</f>
        <v>4.33</v>
      </c>
      <c r="AM659" s="298"/>
      <c r="AN659" s="335">
        <f>'Debt M &amp; YTM'!I650</f>
        <v>14.67</v>
      </c>
      <c r="AO659" s="335">
        <f>'Debt M &amp; YTM'!J650</f>
        <v>5.35</v>
      </c>
      <c r="AP659" s="299"/>
      <c r="AQ659" s="297"/>
      <c r="AR659" s="297">
        <f>'Debt M &amp; YTM'!M650</f>
        <v>8.1590000000000007</v>
      </c>
      <c r="AS659" s="298"/>
      <c r="AT659" s="300"/>
      <c r="AU659" s="297">
        <f>'Debt M &amp; YTM'!N650</f>
        <v>11.295999999999999</v>
      </c>
      <c r="AV659" s="298"/>
    </row>
    <row r="660" spans="1:48">
      <c r="A660" s="16"/>
      <c r="B660" s="16"/>
      <c r="C660" s="16"/>
      <c r="D660" s="16"/>
      <c r="E660" s="106"/>
      <c r="F660" s="297"/>
      <c r="AG660" s="296">
        <v>41087</v>
      </c>
      <c r="AH660" s="335">
        <f>'Debt M &amp; YTM'!C651</f>
        <v>14.59</v>
      </c>
      <c r="AI660" s="335">
        <f>'Debt M &amp; YTM'!D651</f>
        <v>3.86</v>
      </c>
      <c r="AJ660" s="298"/>
      <c r="AK660" s="335">
        <f>'Debt M &amp; YTM'!F651</f>
        <v>8.48</v>
      </c>
      <c r="AL660" s="335">
        <f>'Debt M &amp; YTM'!G651</f>
        <v>4.3899999999999997</v>
      </c>
      <c r="AM660" s="298"/>
      <c r="AN660" s="335">
        <f>'Debt M &amp; YTM'!I651</f>
        <v>14.67</v>
      </c>
      <c r="AO660" s="335">
        <f>'Debt M &amp; YTM'!J651</f>
        <v>5.39</v>
      </c>
      <c r="AP660" s="299"/>
      <c r="AQ660" s="297"/>
      <c r="AR660" s="297">
        <f>'Debt M &amp; YTM'!M651</f>
        <v>8.1440000000000001</v>
      </c>
      <c r="AS660" s="298"/>
      <c r="AT660" s="300"/>
      <c r="AU660" s="297">
        <f>'Debt M &amp; YTM'!N651</f>
        <v>11.278</v>
      </c>
      <c r="AV660" s="298"/>
    </row>
    <row r="661" spans="1:48">
      <c r="A661" s="16"/>
      <c r="B661" s="16"/>
      <c r="C661" s="16"/>
      <c r="D661" s="16"/>
      <c r="E661" s="106"/>
      <c r="F661" s="297"/>
      <c r="AG661" s="296">
        <v>41088</v>
      </c>
      <c r="AH661" s="335">
        <f>'Debt M &amp; YTM'!C652</f>
        <v>14.58</v>
      </c>
      <c r="AI661" s="335">
        <f>'Debt M &amp; YTM'!D652</f>
        <v>3.83</v>
      </c>
      <c r="AJ661" s="298"/>
      <c r="AK661" s="335">
        <f>'Debt M &amp; YTM'!F652</f>
        <v>8.48</v>
      </c>
      <c r="AL661" s="335">
        <f>'Debt M &amp; YTM'!G652</f>
        <v>4.34</v>
      </c>
      <c r="AM661" s="298"/>
      <c r="AN661" s="335">
        <f>'Debt M &amp; YTM'!I652</f>
        <v>14.66</v>
      </c>
      <c r="AO661" s="335">
        <f>'Debt M &amp; YTM'!J652</f>
        <v>5.35</v>
      </c>
      <c r="AP661" s="299"/>
      <c r="AQ661" s="297"/>
      <c r="AR661" s="297">
        <f>'Debt M &amp; YTM'!M652</f>
        <v>8.1300000000000008</v>
      </c>
      <c r="AS661" s="298"/>
      <c r="AT661" s="300"/>
      <c r="AU661" s="297">
        <f>'Debt M &amp; YTM'!N652</f>
        <v>11.329000000000001</v>
      </c>
      <c r="AV661" s="298"/>
    </row>
    <row r="662" spans="1:48">
      <c r="A662" s="16"/>
      <c r="B662" s="16"/>
      <c r="C662" s="16"/>
      <c r="D662" s="16"/>
      <c r="E662" s="106"/>
      <c r="F662" s="297"/>
      <c r="AG662" s="296">
        <v>41089</v>
      </c>
      <c r="AH662" s="335">
        <f>'Debt M &amp; YTM'!C653</f>
        <v>14.58</v>
      </c>
      <c r="AI662" s="335">
        <f>'Debt M &amp; YTM'!D653</f>
        <v>3.86</v>
      </c>
      <c r="AJ662" s="298"/>
      <c r="AK662" s="335">
        <f>'Debt M &amp; YTM'!F653</f>
        <v>8.48</v>
      </c>
      <c r="AL662" s="335">
        <f>'Debt M &amp; YTM'!G653</f>
        <v>4.34</v>
      </c>
      <c r="AM662" s="298"/>
      <c r="AN662" s="335">
        <f>'Debt M &amp; YTM'!I653</f>
        <v>14.66</v>
      </c>
      <c r="AO662" s="335">
        <f>'Debt M &amp; YTM'!J653</f>
        <v>5.32</v>
      </c>
      <c r="AP662" s="299"/>
      <c r="AQ662" s="297"/>
      <c r="AR662" s="297">
        <f>'Debt M &amp; YTM'!M653</f>
        <v>8.1980000000000004</v>
      </c>
      <c r="AS662" s="298"/>
      <c r="AT662" s="300"/>
      <c r="AU662" s="297">
        <f>'Debt M &amp; YTM'!N653</f>
        <v>11.599</v>
      </c>
      <c r="AV662" s="298"/>
    </row>
    <row r="663" spans="1:48">
      <c r="A663" s="16"/>
      <c r="B663" s="16"/>
      <c r="C663" s="16"/>
      <c r="D663" s="16"/>
      <c r="E663" s="106"/>
      <c r="F663" s="297"/>
      <c r="AG663" s="296">
        <v>41090</v>
      </c>
      <c r="AH663" s="335">
        <f>'Debt M &amp; YTM'!C654</f>
        <v>14.58</v>
      </c>
      <c r="AI663" s="335">
        <f>'Debt M &amp; YTM'!D654</f>
        <v>3.86</v>
      </c>
      <c r="AJ663" s="298"/>
      <c r="AK663" s="335">
        <f>'Debt M &amp; YTM'!F654</f>
        <v>8.4700000000000006</v>
      </c>
      <c r="AL663" s="335">
        <f>'Debt M &amp; YTM'!G654</f>
        <v>4.34</v>
      </c>
      <c r="AM663" s="298"/>
      <c r="AN663" s="335">
        <f>'Debt M &amp; YTM'!I654</f>
        <v>14.66</v>
      </c>
      <c r="AO663" s="335">
        <f>'Debt M &amp; YTM'!J654</f>
        <v>5.32</v>
      </c>
      <c r="AP663" s="299"/>
      <c r="AQ663" s="297"/>
      <c r="AR663" s="297">
        <f>'Debt M &amp; YTM'!M654</f>
        <v>0</v>
      </c>
      <c r="AS663" s="298"/>
      <c r="AT663" s="300"/>
      <c r="AU663" s="297">
        <f>'Debt M &amp; YTM'!N654</f>
        <v>0</v>
      </c>
      <c r="AV663" s="298"/>
    </row>
    <row r="664" spans="1:48">
      <c r="A664" s="16"/>
      <c r="B664" s="16"/>
      <c r="C664" s="16"/>
      <c r="D664" s="16"/>
      <c r="E664" s="106"/>
      <c r="F664" s="297"/>
      <c r="AG664" s="296">
        <v>41092</v>
      </c>
      <c r="AH664" s="335">
        <f>'Debt M &amp; YTM'!C655</f>
        <v>14.83</v>
      </c>
      <c r="AI664" s="335">
        <f>'Debt M &amp; YTM'!D655</f>
        <v>3.8</v>
      </c>
      <c r="AJ664" s="298"/>
      <c r="AK664" s="335">
        <f>'Debt M &amp; YTM'!F655</f>
        <v>8.49</v>
      </c>
      <c r="AL664" s="335">
        <f>'Debt M &amp; YTM'!G655</f>
        <v>4.24</v>
      </c>
      <c r="AM664" s="298"/>
      <c r="AN664" s="335">
        <f>'Debt M &amp; YTM'!I655</f>
        <v>14.65</v>
      </c>
      <c r="AO664" s="335">
        <f>'Debt M &amp; YTM'!J655</f>
        <v>5.19</v>
      </c>
      <c r="AP664" s="299"/>
      <c r="AQ664" s="297"/>
      <c r="AR664" s="297">
        <f>'Debt M &amp; YTM'!M655</f>
        <v>8.1020000000000003</v>
      </c>
      <c r="AS664" s="298"/>
      <c r="AT664" s="300"/>
      <c r="AU664" s="297">
        <f>'Debt M &amp; YTM'!N655</f>
        <v>11.407</v>
      </c>
      <c r="AV664" s="298"/>
    </row>
    <row r="665" spans="1:48">
      <c r="A665" s="16"/>
      <c r="B665" s="16"/>
      <c r="C665" s="16"/>
      <c r="D665" s="16"/>
      <c r="E665" s="106"/>
      <c r="F665" s="297"/>
      <c r="AG665" s="296">
        <v>41093</v>
      </c>
      <c r="AH665" s="335">
        <f>'Debt M &amp; YTM'!C656</f>
        <v>14.83</v>
      </c>
      <c r="AI665" s="335">
        <f>'Debt M &amp; YTM'!D656</f>
        <v>3.79</v>
      </c>
      <c r="AJ665" s="298"/>
      <c r="AK665" s="335">
        <f>'Debt M &amp; YTM'!F656</f>
        <v>8.49</v>
      </c>
      <c r="AL665" s="335">
        <f>'Debt M &amp; YTM'!G656</f>
        <v>4.17</v>
      </c>
      <c r="AM665" s="298"/>
      <c r="AN665" s="335">
        <f>'Debt M &amp; YTM'!I656</f>
        <v>14.65</v>
      </c>
      <c r="AO665" s="335">
        <f>'Debt M &amp; YTM'!J656</f>
        <v>5.14</v>
      </c>
      <c r="AP665" s="299"/>
      <c r="AQ665" s="297"/>
      <c r="AR665" s="297">
        <f>'Debt M &amp; YTM'!M656</f>
        <v>8.0129999999999999</v>
      </c>
      <c r="AS665" s="298"/>
      <c r="AT665" s="300"/>
      <c r="AU665" s="297">
        <f>'Debt M &amp; YTM'!N656</f>
        <v>11.27</v>
      </c>
      <c r="AV665" s="298"/>
    </row>
    <row r="666" spans="1:48">
      <c r="A666" s="16"/>
      <c r="B666" s="16"/>
      <c r="C666" s="16"/>
      <c r="D666" s="16"/>
      <c r="E666" s="106"/>
      <c r="F666" s="297"/>
      <c r="AG666" s="296">
        <v>41094</v>
      </c>
      <c r="AH666" s="335">
        <f>'Debt M &amp; YTM'!C657</f>
        <v>14.82</v>
      </c>
      <c r="AI666" s="335">
        <f>'Debt M &amp; YTM'!D657</f>
        <v>3.7</v>
      </c>
      <c r="AJ666" s="298"/>
      <c r="AK666" s="335">
        <f>'Debt M &amp; YTM'!F657</f>
        <v>8.48</v>
      </c>
      <c r="AL666" s="335">
        <f>'Debt M &amp; YTM'!G657</f>
        <v>4.09</v>
      </c>
      <c r="AM666" s="298"/>
      <c r="AN666" s="335">
        <f>'Debt M &amp; YTM'!I657</f>
        <v>14.65</v>
      </c>
      <c r="AO666" s="335">
        <f>'Debt M &amp; YTM'!J657</f>
        <v>5.0599999999999996</v>
      </c>
      <c r="AP666" s="299"/>
      <c r="AQ666" s="297"/>
      <c r="AR666" s="297">
        <f>'Debt M &amp; YTM'!M657</f>
        <v>7.9539999999999997</v>
      </c>
      <c r="AS666" s="298"/>
      <c r="AT666" s="300"/>
      <c r="AU666" s="297">
        <f>'Debt M &amp; YTM'!N657</f>
        <v>11.185</v>
      </c>
      <c r="AV666" s="298"/>
    </row>
    <row r="667" spans="1:48">
      <c r="A667" s="16"/>
      <c r="B667" s="16"/>
      <c r="C667" s="16"/>
      <c r="D667" s="16"/>
      <c r="E667" s="106"/>
      <c r="F667" s="297"/>
      <c r="AG667" s="296">
        <v>41095</v>
      </c>
      <c r="AH667" s="335">
        <f>'Debt M &amp; YTM'!C658</f>
        <v>14.82</v>
      </c>
      <c r="AI667" s="335">
        <f>'Debt M &amp; YTM'!D658</f>
        <v>3.63</v>
      </c>
      <c r="AJ667" s="298"/>
      <c r="AK667" s="335">
        <f>'Debt M &amp; YTM'!F658</f>
        <v>8.48</v>
      </c>
      <c r="AL667" s="335">
        <f>'Debt M &amp; YTM'!G658</f>
        <v>4.03</v>
      </c>
      <c r="AM667" s="298"/>
      <c r="AN667" s="335">
        <f>'Debt M &amp; YTM'!I658</f>
        <v>14.65</v>
      </c>
      <c r="AO667" s="335">
        <f>'Debt M &amp; YTM'!J658</f>
        <v>5.01</v>
      </c>
      <c r="AP667" s="299"/>
      <c r="AQ667" s="297"/>
      <c r="AR667" s="297">
        <f>'Debt M &amp; YTM'!M658</f>
        <v>7.8979999999999997</v>
      </c>
      <c r="AS667" s="298"/>
      <c r="AT667" s="300"/>
      <c r="AU667" s="297">
        <f>'Debt M &amp; YTM'!N658</f>
        <v>11.11</v>
      </c>
      <c r="AV667" s="298"/>
    </row>
    <row r="668" spans="1:48">
      <c r="A668" s="16"/>
      <c r="B668" s="16"/>
      <c r="C668" s="16"/>
      <c r="D668" s="16"/>
      <c r="E668" s="106"/>
      <c r="F668" s="297"/>
      <c r="AG668" s="296">
        <v>41096</v>
      </c>
      <c r="AH668" s="335">
        <f>'Debt M &amp; YTM'!C659</f>
        <v>14.82</v>
      </c>
      <c r="AI668" s="335">
        <f>'Debt M &amp; YTM'!D659</f>
        <v>3.55</v>
      </c>
      <c r="AJ668" s="298"/>
      <c r="AK668" s="335">
        <f>'Debt M &amp; YTM'!F659</f>
        <v>8.48</v>
      </c>
      <c r="AL668" s="335">
        <f>'Debt M &amp; YTM'!G659</f>
        <v>3.98</v>
      </c>
      <c r="AM668" s="298"/>
      <c r="AN668" s="335">
        <f>'Debt M &amp; YTM'!I659</f>
        <v>14.64</v>
      </c>
      <c r="AO668" s="335">
        <f>'Debt M &amp; YTM'!J659</f>
        <v>4.96</v>
      </c>
      <c r="AP668" s="299"/>
      <c r="AQ668" s="297"/>
      <c r="AR668" s="297">
        <f>'Debt M &amp; YTM'!M659</f>
        <v>7.91</v>
      </c>
      <c r="AS668" s="298"/>
      <c r="AT668" s="300"/>
      <c r="AU668" s="297">
        <f>'Debt M &amp; YTM'!N659</f>
        <v>11.163</v>
      </c>
      <c r="AV668" s="298"/>
    </row>
    <row r="669" spans="1:48">
      <c r="A669" s="16"/>
      <c r="B669" s="16"/>
      <c r="C669" s="16"/>
      <c r="D669" s="16"/>
      <c r="E669" s="106"/>
      <c r="F669" s="297"/>
      <c r="AG669" s="296">
        <v>41099</v>
      </c>
      <c r="AH669" s="335">
        <f>'Debt M &amp; YTM'!C660</f>
        <v>14.81</v>
      </c>
      <c r="AI669" s="335">
        <f>'Debt M &amp; YTM'!D660</f>
        <v>3.54</v>
      </c>
      <c r="AJ669" s="298"/>
      <c r="AK669" s="335">
        <f>'Debt M &amp; YTM'!F660</f>
        <v>8.4700000000000006</v>
      </c>
      <c r="AL669" s="335">
        <f>'Debt M &amp; YTM'!G660</f>
        <v>3.98</v>
      </c>
      <c r="AM669" s="298"/>
      <c r="AN669" s="335">
        <f>'Debt M &amp; YTM'!I660</f>
        <v>14.63</v>
      </c>
      <c r="AO669" s="335">
        <f>'Debt M &amp; YTM'!J660</f>
        <v>4.96</v>
      </c>
      <c r="AP669" s="299"/>
      <c r="AQ669" s="297"/>
      <c r="AR669" s="297">
        <f>'Debt M &amp; YTM'!M660</f>
        <v>7.9580000000000002</v>
      </c>
      <c r="AS669" s="298"/>
      <c r="AT669" s="300"/>
      <c r="AU669" s="297">
        <f>'Debt M &amp; YTM'!N660</f>
        <v>11.202999999999999</v>
      </c>
      <c r="AV669" s="298"/>
    </row>
    <row r="670" spans="1:48">
      <c r="A670" s="16"/>
      <c r="B670" s="16"/>
      <c r="C670" s="16"/>
      <c r="D670" s="16"/>
      <c r="E670" s="106"/>
      <c r="F670" s="297"/>
      <c r="AG670" s="296">
        <v>41100</v>
      </c>
      <c r="AH670" s="335">
        <f>'Debt M &amp; YTM'!C661</f>
        <v>14.81</v>
      </c>
      <c r="AI670" s="335">
        <f>'Debt M &amp; YTM'!D661</f>
        <v>3.53</v>
      </c>
      <c r="AJ670" s="298"/>
      <c r="AK670" s="335">
        <f>'Debt M &amp; YTM'!F661</f>
        <v>8.4700000000000006</v>
      </c>
      <c r="AL670" s="335">
        <f>'Debt M &amp; YTM'!G661</f>
        <v>3.96</v>
      </c>
      <c r="AM670" s="298"/>
      <c r="AN670" s="335">
        <f>'Debt M &amp; YTM'!I661</f>
        <v>14.63</v>
      </c>
      <c r="AO670" s="335">
        <f>'Debt M &amp; YTM'!J661</f>
        <v>4.9400000000000004</v>
      </c>
      <c r="AP670" s="299"/>
      <c r="AQ670" s="297"/>
      <c r="AR670" s="297">
        <f>'Debt M &amp; YTM'!M661</f>
        <v>7.9180000000000001</v>
      </c>
      <c r="AS670" s="298"/>
      <c r="AT670" s="300"/>
      <c r="AU670" s="297">
        <f>'Debt M &amp; YTM'!N661</f>
        <v>11.106999999999999</v>
      </c>
      <c r="AV670" s="298"/>
    </row>
    <row r="671" spans="1:48">
      <c r="A671" s="16"/>
      <c r="B671" s="16"/>
      <c r="C671" s="16"/>
      <c r="D671" s="16"/>
      <c r="E671" s="106"/>
      <c r="F671" s="297"/>
      <c r="AG671" s="296">
        <v>41101</v>
      </c>
      <c r="AH671" s="335">
        <f>'Debt M &amp; YTM'!C662</f>
        <v>14.8</v>
      </c>
      <c r="AI671" s="335">
        <f>'Debt M &amp; YTM'!D662</f>
        <v>3.49</v>
      </c>
      <c r="AJ671" s="298"/>
      <c r="AK671" s="335">
        <f>'Debt M &amp; YTM'!F662</f>
        <v>8.4600000000000009</v>
      </c>
      <c r="AL671" s="335">
        <f>'Debt M &amp; YTM'!G662</f>
        <v>3.91</v>
      </c>
      <c r="AM671" s="298"/>
      <c r="AN671" s="335">
        <f>'Debt M &amp; YTM'!I662</f>
        <v>14.63</v>
      </c>
      <c r="AO671" s="335">
        <f>'Debt M &amp; YTM'!J662</f>
        <v>4.8899999999999997</v>
      </c>
      <c r="AP671" s="299"/>
      <c r="AQ671" s="297"/>
      <c r="AR671" s="297">
        <f>'Debt M &amp; YTM'!M662</f>
        <v>7.9379999999999997</v>
      </c>
      <c r="AS671" s="298"/>
      <c r="AT671" s="300"/>
      <c r="AU671" s="297">
        <f>'Debt M &amp; YTM'!N662</f>
        <v>11.08</v>
      </c>
      <c r="AV671" s="298"/>
    </row>
    <row r="672" spans="1:48">
      <c r="A672" s="16"/>
      <c r="B672" s="16"/>
      <c r="C672" s="16"/>
      <c r="D672" s="16"/>
      <c r="E672" s="106"/>
      <c r="F672" s="297"/>
      <c r="AG672" s="296">
        <v>41102</v>
      </c>
      <c r="AH672" s="335">
        <f>'Debt M &amp; YTM'!C663</f>
        <v>14.8</v>
      </c>
      <c r="AI672" s="335">
        <f>'Debt M &amp; YTM'!D663</f>
        <v>3.46</v>
      </c>
      <c r="AJ672" s="298"/>
      <c r="AK672" s="335">
        <f>'Debt M &amp; YTM'!F663</f>
        <v>8.4600000000000009</v>
      </c>
      <c r="AL672" s="335">
        <f>'Debt M &amp; YTM'!G663</f>
        <v>3.88</v>
      </c>
      <c r="AM672" s="298"/>
      <c r="AN672" s="335">
        <f>'Debt M &amp; YTM'!I663</f>
        <v>14.63</v>
      </c>
      <c r="AO672" s="335">
        <f>'Debt M &amp; YTM'!J663</f>
        <v>4.8499999999999996</v>
      </c>
      <c r="AP672" s="299"/>
      <c r="AQ672" s="297"/>
      <c r="AR672" s="297">
        <f>'Debt M &amp; YTM'!M663</f>
        <v>7.9269999999999996</v>
      </c>
      <c r="AS672" s="298"/>
      <c r="AT672" s="300"/>
      <c r="AU672" s="297">
        <f>'Debt M &amp; YTM'!N663</f>
        <v>11.097</v>
      </c>
      <c r="AV672" s="298"/>
    </row>
    <row r="673" spans="1:48">
      <c r="A673" s="16"/>
      <c r="B673" s="16"/>
      <c r="C673" s="16"/>
      <c r="D673" s="16"/>
      <c r="E673" s="106"/>
      <c r="F673" s="297"/>
      <c r="AG673" s="296">
        <v>41103</v>
      </c>
      <c r="AH673" s="335">
        <f>'Debt M &amp; YTM'!C664</f>
        <v>14.8</v>
      </c>
      <c r="AI673" s="335">
        <f>'Debt M &amp; YTM'!D664</f>
        <v>3.46</v>
      </c>
      <c r="AJ673" s="298"/>
      <c r="AK673" s="335">
        <f>'Debt M &amp; YTM'!F664</f>
        <v>8.4600000000000009</v>
      </c>
      <c r="AL673" s="335">
        <f>'Debt M &amp; YTM'!G664</f>
        <v>3.88</v>
      </c>
      <c r="AM673" s="298"/>
      <c r="AN673" s="335">
        <f>'Debt M &amp; YTM'!I664</f>
        <v>14.62</v>
      </c>
      <c r="AO673" s="335">
        <f>'Debt M &amp; YTM'!J664</f>
        <v>4.84</v>
      </c>
      <c r="AP673" s="299"/>
      <c r="AQ673" s="297"/>
      <c r="AR673" s="297">
        <f>'Debt M &amp; YTM'!M664</f>
        <v>7.9870000000000001</v>
      </c>
      <c r="AS673" s="298"/>
      <c r="AT673" s="300"/>
      <c r="AU673" s="297">
        <f>'Debt M &amp; YTM'!N664</f>
        <v>11.105</v>
      </c>
      <c r="AV673" s="298"/>
    </row>
    <row r="674" spans="1:48">
      <c r="A674" s="16"/>
      <c r="B674" s="16"/>
      <c r="C674" s="16"/>
      <c r="D674" s="16"/>
      <c r="E674" s="106"/>
      <c r="F674" s="297"/>
      <c r="AG674" s="296">
        <v>41106</v>
      </c>
      <c r="AH674" s="335">
        <f>'Debt M &amp; YTM'!C665</f>
        <v>14.79</v>
      </c>
      <c r="AI674" s="335">
        <f>'Debt M &amp; YTM'!D665</f>
        <v>3.43</v>
      </c>
      <c r="AJ674" s="298"/>
      <c r="AK674" s="335">
        <f>'Debt M &amp; YTM'!F665</f>
        <v>8.4499999999999993</v>
      </c>
      <c r="AL674" s="335">
        <f>'Debt M &amp; YTM'!G665</f>
        <v>3.85</v>
      </c>
      <c r="AM674" s="298"/>
      <c r="AN674" s="335">
        <f>'Debt M &amp; YTM'!I665</f>
        <v>14.62</v>
      </c>
      <c r="AO674" s="335">
        <f>'Debt M &amp; YTM'!J665</f>
        <v>4.8099999999999996</v>
      </c>
      <c r="AP674" s="299"/>
      <c r="AQ674" s="297"/>
      <c r="AR674" s="297">
        <f>'Debt M &amp; YTM'!M665</f>
        <v>8.0229999999999997</v>
      </c>
      <c r="AS674" s="298"/>
      <c r="AT674" s="300"/>
      <c r="AU674" s="297">
        <f>'Debt M &amp; YTM'!N665</f>
        <v>11.035</v>
      </c>
      <c r="AV674" s="298"/>
    </row>
    <row r="675" spans="1:48">
      <c r="A675" s="16"/>
      <c r="B675" s="16"/>
      <c r="C675" s="16"/>
      <c r="D675" s="16"/>
      <c r="E675" s="106"/>
      <c r="F675" s="297"/>
      <c r="AG675" s="296">
        <v>41107</v>
      </c>
      <c r="AH675" s="335">
        <f>'Debt M &amp; YTM'!C666</f>
        <v>14.79</v>
      </c>
      <c r="AI675" s="335">
        <f>'Debt M &amp; YTM'!D666</f>
        <v>3.42</v>
      </c>
      <c r="AJ675" s="298"/>
      <c r="AK675" s="335">
        <f>'Debt M &amp; YTM'!F666</f>
        <v>8.4499999999999993</v>
      </c>
      <c r="AL675" s="335">
        <f>'Debt M &amp; YTM'!G666</f>
        <v>3.82</v>
      </c>
      <c r="AM675" s="298"/>
      <c r="AN675" s="335">
        <f>'Debt M &amp; YTM'!I666</f>
        <v>14.61</v>
      </c>
      <c r="AO675" s="335">
        <f>'Debt M &amp; YTM'!J666</f>
        <v>4.79</v>
      </c>
      <c r="AP675" s="299"/>
      <c r="AQ675" s="297"/>
      <c r="AR675" s="297">
        <f>'Debt M &amp; YTM'!M666</f>
        <v>8.0250000000000004</v>
      </c>
      <c r="AS675" s="298"/>
      <c r="AT675" s="300"/>
      <c r="AU675" s="297">
        <f>'Debt M &amp; YTM'!N666</f>
        <v>11.074999999999999</v>
      </c>
      <c r="AV675" s="298"/>
    </row>
    <row r="676" spans="1:48">
      <c r="A676" s="16"/>
      <c r="B676" s="16"/>
      <c r="C676" s="16"/>
      <c r="D676" s="16"/>
      <c r="E676" s="106"/>
      <c r="F676" s="297"/>
      <c r="AG676" s="296">
        <v>41108</v>
      </c>
      <c r="AH676" s="335">
        <f>'Debt M &amp; YTM'!C667</f>
        <v>14.79</v>
      </c>
      <c r="AI676" s="335">
        <f>'Debt M &amp; YTM'!D667</f>
        <v>3.38</v>
      </c>
      <c r="AJ676" s="298"/>
      <c r="AK676" s="335">
        <f>'Debt M &amp; YTM'!F667</f>
        <v>8.4499999999999993</v>
      </c>
      <c r="AL676" s="335">
        <f>'Debt M &amp; YTM'!G667</f>
        <v>3.78</v>
      </c>
      <c r="AM676" s="298"/>
      <c r="AN676" s="335">
        <f>'Debt M &amp; YTM'!I667</f>
        <v>14.61</v>
      </c>
      <c r="AO676" s="335">
        <f>'Debt M &amp; YTM'!J667</f>
        <v>4.75</v>
      </c>
      <c r="AP676" s="299"/>
      <c r="AQ676" s="297"/>
      <c r="AR676" s="297">
        <f>'Debt M &amp; YTM'!M667</f>
        <v>7.9020000000000001</v>
      </c>
      <c r="AS676" s="298"/>
      <c r="AT676" s="300"/>
      <c r="AU676" s="297">
        <f>'Debt M &amp; YTM'!N667</f>
        <v>11.047000000000001</v>
      </c>
      <c r="AV676" s="298"/>
    </row>
    <row r="677" spans="1:48">
      <c r="A677" s="16"/>
      <c r="B677" s="16"/>
      <c r="C677" s="16"/>
      <c r="D677" s="16"/>
      <c r="E677" s="106"/>
      <c r="F677" s="297"/>
      <c r="AG677" s="296">
        <v>41109</v>
      </c>
      <c r="AH677" s="335">
        <f>'Debt M &amp; YTM'!C668</f>
        <v>14.78</v>
      </c>
      <c r="AI677" s="335">
        <f>'Debt M &amp; YTM'!D668</f>
        <v>3.37</v>
      </c>
      <c r="AJ677" s="298"/>
      <c r="AK677" s="335">
        <f>'Debt M &amp; YTM'!F668</f>
        <v>8.44</v>
      </c>
      <c r="AL677" s="335">
        <f>'Debt M &amp; YTM'!G668</f>
        <v>3.77</v>
      </c>
      <c r="AM677" s="298"/>
      <c r="AN677" s="335">
        <f>'Debt M &amp; YTM'!I668</f>
        <v>14.61</v>
      </c>
      <c r="AO677" s="335">
        <f>'Debt M &amp; YTM'!J668</f>
        <v>4.74</v>
      </c>
      <c r="AP677" s="299"/>
      <c r="AQ677" s="297"/>
      <c r="AR677" s="297">
        <f>'Debt M &amp; YTM'!M668</f>
        <v>7.8250000000000002</v>
      </c>
      <c r="AS677" s="298"/>
      <c r="AT677" s="300"/>
      <c r="AU677" s="297">
        <f>'Debt M &amp; YTM'!N668</f>
        <v>10.981999999999999</v>
      </c>
      <c r="AV677" s="298"/>
    </row>
    <row r="678" spans="1:48">
      <c r="A678" s="16"/>
      <c r="B678" s="16"/>
      <c r="C678" s="16"/>
      <c r="D678" s="16"/>
      <c r="E678" s="106"/>
      <c r="F678" s="297"/>
      <c r="AG678" s="296">
        <v>41110</v>
      </c>
      <c r="AH678" s="335">
        <f>'Debt M &amp; YTM'!C669</f>
        <v>14.78</v>
      </c>
      <c r="AI678" s="335">
        <f>'Debt M &amp; YTM'!D669</f>
        <v>3.33</v>
      </c>
      <c r="AJ678" s="298"/>
      <c r="AK678" s="335">
        <f>'Debt M &amp; YTM'!F669</f>
        <v>8.44</v>
      </c>
      <c r="AL678" s="335">
        <f>'Debt M &amp; YTM'!G669</f>
        <v>3.71</v>
      </c>
      <c r="AM678" s="298"/>
      <c r="AN678" s="335">
        <f>'Debt M &amp; YTM'!I669</f>
        <v>14.6</v>
      </c>
      <c r="AO678" s="335">
        <f>'Debt M &amp; YTM'!J669</f>
        <v>4.7</v>
      </c>
      <c r="AP678" s="299"/>
      <c r="AQ678" s="297"/>
      <c r="AR678" s="297">
        <f>'Debt M &amp; YTM'!M669</f>
        <v>7.8150000000000004</v>
      </c>
      <c r="AS678" s="298"/>
      <c r="AT678" s="300"/>
      <c r="AU678" s="297">
        <f>'Debt M &amp; YTM'!N669</f>
        <v>10.972</v>
      </c>
      <c r="AV678" s="298"/>
    </row>
    <row r="679" spans="1:48">
      <c r="A679" s="16"/>
      <c r="B679" s="16"/>
      <c r="C679" s="16"/>
      <c r="D679" s="16"/>
      <c r="E679" s="106"/>
      <c r="F679" s="297"/>
      <c r="AG679" s="296">
        <v>41113</v>
      </c>
      <c r="AH679" s="335">
        <f>'Debt M &amp; YTM'!C670</f>
        <v>14.77</v>
      </c>
      <c r="AI679" s="335">
        <f>'Debt M &amp; YTM'!D670</f>
        <v>3.35</v>
      </c>
      <c r="AJ679" s="298"/>
      <c r="AK679" s="335">
        <f>'Debt M &amp; YTM'!F670</f>
        <v>8.43</v>
      </c>
      <c r="AL679" s="335">
        <f>'Debt M &amp; YTM'!G670</f>
        <v>3.76</v>
      </c>
      <c r="AM679" s="298"/>
      <c r="AN679" s="335">
        <f>'Debt M &amp; YTM'!I670</f>
        <v>14.6</v>
      </c>
      <c r="AO679" s="335">
        <f>'Debt M &amp; YTM'!J670</f>
        <v>4.7699999999999996</v>
      </c>
      <c r="AP679" s="299"/>
      <c r="AQ679" s="297"/>
      <c r="AR679" s="297">
        <f>'Debt M &amp; YTM'!M670</f>
        <v>7.9820000000000002</v>
      </c>
      <c r="AS679" s="298"/>
      <c r="AT679" s="300"/>
      <c r="AU679" s="297">
        <f>'Debt M &amp; YTM'!N670</f>
        <v>11.345000000000001</v>
      </c>
      <c r="AV679" s="298"/>
    </row>
    <row r="680" spans="1:48">
      <c r="A680" s="16"/>
      <c r="B680" s="16"/>
      <c r="C680" s="16"/>
      <c r="D680" s="16"/>
      <c r="E680" s="106"/>
      <c r="F680" s="297"/>
      <c r="AG680" s="296">
        <v>41114</v>
      </c>
      <c r="AH680" s="335">
        <f>'Debt M &amp; YTM'!C671</f>
        <v>14.77</v>
      </c>
      <c r="AI680" s="335">
        <f>'Debt M &amp; YTM'!D671</f>
        <v>3.39</v>
      </c>
      <c r="AJ680" s="298"/>
      <c r="AK680" s="335">
        <f>'Debt M &amp; YTM'!F671</f>
        <v>8.43</v>
      </c>
      <c r="AL680" s="335">
        <f>'Debt M &amp; YTM'!G671</f>
        <v>3.81</v>
      </c>
      <c r="AM680" s="298"/>
      <c r="AN680" s="335">
        <f>'Debt M &amp; YTM'!I671</f>
        <v>14.59</v>
      </c>
      <c r="AO680" s="335">
        <f>'Debt M &amp; YTM'!J671</f>
        <v>4.83</v>
      </c>
      <c r="AP680" s="299"/>
      <c r="AQ680" s="297"/>
      <c r="AR680" s="297">
        <f>'Debt M &amp; YTM'!M671</f>
        <v>8.0459999999999994</v>
      </c>
      <c r="AS680" s="298"/>
      <c r="AT680" s="300"/>
      <c r="AU680" s="297">
        <f>'Debt M &amp; YTM'!N671</f>
        <v>11.468999999999999</v>
      </c>
      <c r="AV680" s="298"/>
    </row>
    <row r="681" spans="1:48">
      <c r="A681" s="16"/>
      <c r="B681" s="16"/>
      <c r="C681" s="16"/>
      <c r="D681" s="16"/>
      <c r="E681" s="106"/>
      <c r="F681" s="297"/>
      <c r="AG681" s="296">
        <v>41115</v>
      </c>
      <c r="AH681" s="335">
        <f>'Debt M &amp; YTM'!C672</f>
        <v>14.77</v>
      </c>
      <c r="AI681" s="335">
        <f>'Debt M &amp; YTM'!D672</f>
        <v>3.41</v>
      </c>
      <c r="AJ681" s="298"/>
      <c r="AK681" s="335">
        <f>'Debt M &amp; YTM'!F672</f>
        <v>8.43</v>
      </c>
      <c r="AL681" s="335">
        <f>'Debt M &amp; YTM'!G672</f>
        <v>3.84</v>
      </c>
      <c r="AM681" s="298"/>
      <c r="AN681" s="335">
        <f>'Debt M &amp; YTM'!I672</f>
        <v>14.59</v>
      </c>
      <c r="AO681" s="335">
        <f>'Debt M &amp; YTM'!J672</f>
        <v>4.8499999999999996</v>
      </c>
      <c r="AP681" s="299"/>
      <c r="AQ681" s="297"/>
      <c r="AR681" s="297">
        <f>'Debt M &amp; YTM'!M672</f>
        <v>8.1029999999999998</v>
      </c>
      <c r="AS681" s="298"/>
      <c r="AT681" s="300"/>
      <c r="AU681" s="297">
        <f>'Debt M &amp; YTM'!N672</f>
        <v>11.609</v>
      </c>
      <c r="AV681" s="298"/>
    </row>
    <row r="682" spans="1:48">
      <c r="A682" s="16"/>
      <c r="B682" s="16"/>
      <c r="C682" s="16"/>
      <c r="D682" s="16"/>
      <c r="E682" s="106"/>
      <c r="F682" s="297"/>
      <c r="AG682" s="296">
        <v>41116</v>
      </c>
      <c r="AH682" s="335">
        <f>'Debt M &amp; YTM'!C673</f>
        <v>14.76</v>
      </c>
      <c r="AI682" s="335">
        <f>'Debt M &amp; YTM'!D673</f>
        <v>3.45</v>
      </c>
      <c r="AJ682" s="298"/>
      <c r="AK682" s="335">
        <f>'Debt M &amp; YTM'!F673</f>
        <v>8.42</v>
      </c>
      <c r="AL682" s="335">
        <f>'Debt M &amp; YTM'!G673</f>
        <v>3.87</v>
      </c>
      <c r="AM682" s="298"/>
      <c r="AN682" s="335">
        <f>'Debt M &amp; YTM'!I673</f>
        <v>14.59</v>
      </c>
      <c r="AO682" s="335">
        <f>'Debt M &amp; YTM'!J673</f>
        <v>4.87</v>
      </c>
      <c r="AP682" s="299"/>
      <c r="AQ682" s="297"/>
      <c r="AR682" s="297">
        <f>'Debt M &amp; YTM'!M673</f>
        <v>8.0380000000000003</v>
      </c>
      <c r="AS682" s="298"/>
      <c r="AT682" s="300"/>
      <c r="AU682" s="297">
        <f>'Debt M &amp; YTM'!N673</f>
        <v>11.558</v>
      </c>
      <c r="AV682" s="298"/>
    </row>
    <row r="683" spans="1:48">
      <c r="A683" s="16"/>
      <c r="B683" s="16"/>
      <c r="C683" s="16"/>
      <c r="D683" s="16"/>
      <c r="E683" s="106"/>
      <c r="F683" s="297"/>
      <c r="AG683" s="296">
        <v>41117</v>
      </c>
      <c r="AH683" s="335">
        <f>'Debt M &amp; YTM'!C674</f>
        <v>14.76</v>
      </c>
      <c r="AI683" s="335">
        <f>'Debt M &amp; YTM'!D674</f>
        <v>3.51</v>
      </c>
      <c r="AJ683" s="298"/>
      <c r="AK683" s="335">
        <f>'Debt M &amp; YTM'!F674</f>
        <v>8.42</v>
      </c>
      <c r="AL683" s="335">
        <f>'Debt M &amp; YTM'!G674</f>
        <v>3.91</v>
      </c>
      <c r="AM683" s="298"/>
      <c r="AN683" s="335">
        <f>'Debt M &amp; YTM'!I674</f>
        <v>14.59</v>
      </c>
      <c r="AO683" s="335">
        <f>'Debt M &amp; YTM'!J674</f>
        <v>4.9000000000000004</v>
      </c>
      <c r="AP683" s="299"/>
      <c r="AQ683" s="297"/>
      <c r="AR683" s="297">
        <f>'Debt M &amp; YTM'!M674</f>
        <v>7.9480000000000004</v>
      </c>
      <c r="AS683" s="298"/>
      <c r="AT683" s="300"/>
      <c r="AU683" s="297">
        <f>'Debt M &amp; YTM'!N674</f>
        <v>11.494</v>
      </c>
      <c r="AV683" s="298"/>
    </row>
    <row r="684" spans="1:48">
      <c r="A684" s="16"/>
      <c r="B684" s="16"/>
      <c r="C684" s="16"/>
      <c r="D684" s="16"/>
      <c r="E684" s="106"/>
      <c r="F684" s="297"/>
      <c r="AG684" s="296">
        <v>41120</v>
      </c>
      <c r="AH684" s="335">
        <f>'Debt M &amp; YTM'!C675</f>
        <v>14.75</v>
      </c>
      <c r="AI684" s="335">
        <f>'Debt M &amp; YTM'!D675</f>
        <v>3.47</v>
      </c>
      <c r="AJ684" s="298"/>
      <c r="AK684" s="335">
        <f>'Debt M &amp; YTM'!F675</f>
        <v>8.41</v>
      </c>
      <c r="AL684" s="335">
        <f>'Debt M &amp; YTM'!G675</f>
        <v>3.83</v>
      </c>
      <c r="AM684" s="298"/>
      <c r="AN684" s="335">
        <f>'Debt M &amp; YTM'!I675</f>
        <v>14.58</v>
      </c>
      <c r="AO684" s="335">
        <f>'Debt M &amp; YTM'!J675</f>
        <v>4.83</v>
      </c>
      <c r="AP684" s="299"/>
      <c r="AQ684" s="297"/>
      <c r="AR684" s="297">
        <f>'Debt M &amp; YTM'!M675</f>
        <v>7.8040000000000003</v>
      </c>
      <c r="AS684" s="298"/>
      <c r="AT684" s="300"/>
      <c r="AU684" s="297">
        <f>'Debt M &amp; YTM'!N675</f>
        <v>11.278</v>
      </c>
      <c r="AV684" s="298"/>
    </row>
    <row r="685" spans="1:48">
      <c r="A685" s="16"/>
      <c r="B685" s="16"/>
      <c r="C685" s="16"/>
      <c r="D685" s="16"/>
      <c r="E685" s="106"/>
      <c r="F685" s="297"/>
      <c r="AG685" s="296">
        <v>41121</v>
      </c>
      <c r="AH685" s="335">
        <f>'Debt M &amp; YTM'!C676</f>
        <v>14.75</v>
      </c>
      <c r="AI685" s="335">
        <f>'Debt M &amp; YTM'!D676</f>
        <v>3.36</v>
      </c>
      <c r="AJ685" s="298"/>
      <c r="AK685" s="335">
        <f>'Debt M &amp; YTM'!F676</f>
        <v>8.41</v>
      </c>
      <c r="AL685" s="335">
        <f>'Debt M &amp; YTM'!G676</f>
        <v>3.73</v>
      </c>
      <c r="AM685" s="298"/>
      <c r="AN685" s="335">
        <f>'Debt M &amp; YTM'!I676</f>
        <v>14.57</v>
      </c>
      <c r="AO685" s="335">
        <f>'Debt M &amp; YTM'!J676</f>
        <v>4.7300000000000004</v>
      </c>
      <c r="AP685" s="299"/>
      <c r="AQ685" s="297"/>
      <c r="AR685" s="297">
        <f>'Debt M &amp; YTM'!M676</f>
        <v>7.6660000000000004</v>
      </c>
      <c r="AS685" s="298"/>
      <c r="AT685" s="300"/>
      <c r="AU685" s="297">
        <f>'Debt M &amp; YTM'!N676</f>
        <v>11.332000000000001</v>
      </c>
      <c r="AV685" s="298"/>
    </row>
    <row r="686" spans="1:48">
      <c r="A686" s="16"/>
      <c r="B686" s="16"/>
      <c r="C686" s="16"/>
      <c r="D686" s="16"/>
      <c r="E686" s="106"/>
      <c r="F686" s="297"/>
      <c r="AG686" s="296">
        <v>41122</v>
      </c>
      <c r="AH686" s="335">
        <f>'Debt M &amp; YTM'!C677</f>
        <v>14.91</v>
      </c>
      <c r="AI686" s="335">
        <f>'Debt M &amp; YTM'!D677</f>
        <v>3.31</v>
      </c>
      <c r="AJ686" s="298"/>
      <c r="AK686" s="335">
        <f>'Debt M &amp; YTM'!F677</f>
        <v>8.5399999999999991</v>
      </c>
      <c r="AL686" s="335">
        <f>'Debt M &amp; YTM'!G677</f>
        <v>3.65</v>
      </c>
      <c r="AM686" s="298"/>
      <c r="AN686" s="335">
        <f>'Debt M &amp; YTM'!I677</f>
        <v>15.02</v>
      </c>
      <c r="AO686" s="335">
        <f>'Debt M &amp; YTM'!J677</f>
        <v>5.12</v>
      </c>
      <c r="AP686" s="299"/>
      <c r="AQ686" s="297"/>
      <c r="AR686" s="297">
        <f>'Debt M &amp; YTM'!M677</f>
        <v>7.5880000000000001</v>
      </c>
      <c r="AS686" s="298"/>
      <c r="AT686" s="300"/>
      <c r="AU686" s="297">
        <f>'Debt M &amp; YTM'!N677</f>
        <v>11.19</v>
      </c>
      <c r="AV686" s="298"/>
    </row>
    <row r="687" spans="1:48">
      <c r="A687" s="16"/>
      <c r="B687" s="16"/>
      <c r="C687" s="16"/>
      <c r="D687" s="16"/>
      <c r="E687" s="106"/>
      <c r="F687" s="297"/>
      <c r="AG687" s="296">
        <v>41123</v>
      </c>
      <c r="AH687" s="335">
        <f>'Debt M &amp; YTM'!C678</f>
        <v>14.91</v>
      </c>
      <c r="AI687" s="335">
        <f>'Debt M &amp; YTM'!D678</f>
        <v>3.2</v>
      </c>
      <c r="AJ687" s="298"/>
      <c r="AK687" s="335">
        <f>'Debt M &amp; YTM'!F678</f>
        <v>8.5399999999999991</v>
      </c>
      <c r="AL687" s="335">
        <f>'Debt M &amp; YTM'!G678</f>
        <v>3.53</v>
      </c>
      <c r="AM687" s="298"/>
      <c r="AN687" s="335">
        <f>'Debt M &amp; YTM'!I678</f>
        <v>15.02</v>
      </c>
      <c r="AO687" s="335">
        <f>'Debt M &amp; YTM'!J678</f>
        <v>5.01</v>
      </c>
      <c r="AP687" s="299"/>
      <c r="AQ687" s="297"/>
      <c r="AR687" s="297">
        <f>'Debt M &amp; YTM'!M678</f>
        <v>7.5380000000000003</v>
      </c>
      <c r="AS687" s="298"/>
      <c r="AT687" s="300"/>
      <c r="AU687" s="297">
        <f>'Debt M &amp; YTM'!N678</f>
        <v>11.156000000000001</v>
      </c>
      <c r="AV687" s="298"/>
    </row>
    <row r="688" spans="1:48">
      <c r="A688" s="16"/>
      <c r="B688" s="16"/>
      <c r="C688" s="16"/>
      <c r="D688" s="16"/>
      <c r="E688" s="106"/>
      <c r="F688" s="297"/>
      <c r="AG688" s="296">
        <v>41124</v>
      </c>
      <c r="AH688" s="335">
        <f>'Debt M &amp; YTM'!C679</f>
        <v>14.91</v>
      </c>
      <c r="AI688" s="335">
        <f>'Debt M &amp; YTM'!D679</f>
        <v>3.33</v>
      </c>
      <c r="AJ688" s="298"/>
      <c r="AK688" s="335">
        <f>'Debt M &amp; YTM'!F679</f>
        <v>8.5399999999999991</v>
      </c>
      <c r="AL688" s="335">
        <f>'Debt M &amp; YTM'!G679</f>
        <v>3.65</v>
      </c>
      <c r="AM688" s="298"/>
      <c r="AN688" s="335">
        <f>'Debt M &amp; YTM'!I679</f>
        <v>15.01</v>
      </c>
      <c r="AO688" s="335">
        <f>'Debt M &amp; YTM'!J679</f>
        <v>5.1100000000000003</v>
      </c>
      <c r="AP688" s="299"/>
      <c r="AQ688" s="297"/>
      <c r="AR688" s="297">
        <f>'Debt M &amp; YTM'!M679</f>
        <v>7.5389999999999997</v>
      </c>
      <c r="AS688" s="298"/>
      <c r="AT688" s="300"/>
      <c r="AU688" s="297">
        <f>'Debt M &amp; YTM'!N679</f>
        <v>11.052</v>
      </c>
      <c r="AV688" s="298"/>
    </row>
    <row r="689" spans="1:48">
      <c r="A689" s="16"/>
      <c r="B689" s="16"/>
      <c r="C689" s="16"/>
      <c r="D689" s="16"/>
      <c r="E689" s="106"/>
      <c r="F689" s="297"/>
      <c r="AG689" s="296">
        <v>41127</v>
      </c>
      <c r="AH689" s="335">
        <f>'Debt M &amp; YTM'!C680</f>
        <v>14.9</v>
      </c>
      <c r="AI689" s="335">
        <f>'Debt M &amp; YTM'!D680</f>
        <v>3.3</v>
      </c>
      <c r="AJ689" s="298"/>
      <c r="AK689" s="335">
        <f>'Debt M &amp; YTM'!F680</f>
        <v>8.5299999999999994</v>
      </c>
      <c r="AL689" s="335">
        <f>'Debt M &amp; YTM'!G680</f>
        <v>3.58</v>
      </c>
      <c r="AM689" s="298"/>
      <c r="AN689" s="335">
        <f>'Debt M &amp; YTM'!I680</f>
        <v>15.01</v>
      </c>
      <c r="AO689" s="335">
        <f>'Debt M &amp; YTM'!J680</f>
        <v>5.03</v>
      </c>
      <c r="AP689" s="299"/>
      <c r="AQ689" s="297"/>
      <c r="AR689" s="297">
        <f>'Debt M &amp; YTM'!M680</f>
        <v>7.41</v>
      </c>
      <c r="AS689" s="298"/>
      <c r="AT689" s="300"/>
      <c r="AU689" s="297">
        <f>'Debt M &amp; YTM'!N680</f>
        <v>10.749000000000001</v>
      </c>
      <c r="AV689" s="298"/>
    </row>
    <row r="690" spans="1:48">
      <c r="A690" s="16"/>
      <c r="B690" s="16"/>
      <c r="C690" s="16"/>
      <c r="D690" s="16"/>
      <c r="E690" s="106"/>
      <c r="F690" s="297"/>
      <c r="AG690" s="296">
        <v>41128</v>
      </c>
      <c r="AH690" s="335">
        <f>'Debt M &amp; YTM'!C681</f>
        <v>14.89</v>
      </c>
      <c r="AI690" s="335">
        <f>'Debt M &amp; YTM'!D681</f>
        <v>3.36</v>
      </c>
      <c r="AJ690" s="298"/>
      <c r="AK690" s="335">
        <f>'Debt M &amp; YTM'!F681</f>
        <v>8.5299999999999994</v>
      </c>
      <c r="AL690" s="335">
        <f>'Debt M &amp; YTM'!G681</f>
        <v>3.6</v>
      </c>
      <c r="AM690" s="298"/>
      <c r="AN690" s="335">
        <f>'Debt M &amp; YTM'!I681</f>
        <v>15</v>
      </c>
      <c r="AO690" s="335">
        <f>'Debt M &amp; YTM'!J681</f>
        <v>5.03</v>
      </c>
      <c r="AP690" s="299"/>
      <c r="AQ690" s="297"/>
      <c r="AR690" s="297">
        <f>'Debt M &amp; YTM'!M681</f>
        <v>7.3490000000000002</v>
      </c>
      <c r="AS690" s="298"/>
      <c r="AT690" s="300"/>
      <c r="AU690" s="297">
        <f>'Debt M &amp; YTM'!N681</f>
        <v>10.587</v>
      </c>
      <c r="AV690" s="298"/>
    </row>
    <row r="691" spans="1:48">
      <c r="A691" s="16"/>
      <c r="B691" s="16"/>
      <c r="C691" s="16"/>
      <c r="D691" s="16"/>
      <c r="E691" s="106"/>
      <c r="F691" s="297"/>
      <c r="AG691" s="296">
        <v>41129</v>
      </c>
      <c r="AH691" s="335">
        <f>'Debt M &amp; YTM'!C682</f>
        <v>14.89</v>
      </c>
      <c r="AI691" s="335">
        <f>'Debt M &amp; YTM'!D682</f>
        <v>3.3</v>
      </c>
      <c r="AJ691" s="298"/>
      <c r="AK691" s="335">
        <f>'Debt M &amp; YTM'!F682</f>
        <v>8.52</v>
      </c>
      <c r="AL691" s="335">
        <f>'Debt M &amp; YTM'!G682</f>
        <v>3.53</v>
      </c>
      <c r="AM691" s="298"/>
      <c r="AN691" s="335">
        <f>'Debt M &amp; YTM'!I682</f>
        <v>15</v>
      </c>
      <c r="AO691" s="335">
        <f>'Debt M &amp; YTM'!J682</f>
        <v>4.97</v>
      </c>
      <c r="AP691" s="299"/>
      <c r="AQ691" s="297"/>
      <c r="AR691" s="297">
        <f>'Debt M &amp; YTM'!M682</f>
        <v>7.298</v>
      </c>
      <c r="AS691" s="298"/>
      <c r="AT691" s="300"/>
      <c r="AU691" s="297">
        <f>'Debt M &amp; YTM'!N682</f>
        <v>10.561</v>
      </c>
      <c r="AV691" s="298"/>
    </row>
    <row r="692" spans="1:48">
      <c r="A692" s="16"/>
      <c r="B692" s="16"/>
      <c r="C692" s="16"/>
      <c r="D692" s="16"/>
      <c r="E692" s="106"/>
      <c r="F692" s="297"/>
      <c r="AG692" s="296">
        <v>41130</v>
      </c>
      <c r="AH692" s="335">
        <f>'Debt M &amp; YTM'!C683</f>
        <v>14.89</v>
      </c>
      <c r="AI692" s="335">
        <f>'Debt M &amp; YTM'!D683</f>
        <v>3.3</v>
      </c>
      <c r="AJ692" s="298"/>
      <c r="AK692" s="335">
        <f>'Debt M &amp; YTM'!F683</f>
        <v>8.52</v>
      </c>
      <c r="AL692" s="335">
        <f>'Debt M &amp; YTM'!G683</f>
        <v>3.51</v>
      </c>
      <c r="AM692" s="298"/>
      <c r="AN692" s="335">
        <f>'Debt M &amp; YTM'!I683</f>
        <v>15</v>
      </c>
      <c r="AO692" s="335">
        <f>'Debt M &amp; YTM'!J683</f>
        <v>4.95</v>
      </c>
      <c r="AP692" s="299"/>
      <c r="AQ692" s="297"/>
      <c r="AR692" s="297">
        <f>'Debt M &amp; YTM'!M683</f>
        <v>7.2380000000000004</v>
      </c>
      <c r="AS692" s="298"/>
      <c r="AT692" s="300"/>
      <c r="AU692" s="297">
        <f>'Debt M &amp; YTM'!N683</f>
        <v>10.430999999999999</v>
      </c>
      <c r="AV692" s="298"/>
    </row>
    <row r="693" spans="1:48">
      <c r="A693" s="16"/>
      <c r="B693" s="16"/>
      <c r="C693" s="16"/>
      <c r="D693" s="16"/>
      <c r="E693" s="106"/>
      <c r="F693" s="297"/>
      <c r="AG693" s="296">
        <v>41131</v>
      </c>
      <c r="AH693" s="335">
        <f>'Debt M &amp; YTM'!C684</f>
        <v>14.89</v>
      </c>
      <c r="AI693" s="335">
        <f>'Debt M &amp; YTM'!D684</f>
        <v>3.23</v>
      </c>
      <c r="AJ693" s="298"/>
      <c r="AK693" s="335">
        <f>'Debt M &amp; YTM'!F684</f>
        <v>8.52</v>
      </c>
      <c r="AL693" s="335">
        <f>'Debt M &amp; YTM'!G684</f>
        <v>3.44</v>
      </c>
      <c r="AM693" s="298"/>
      <c r="AN693" s="335">
        <f>'Debt M &amp; YTM'!I684</f>
        <v>14.99</v>
      </c>
      <c r="AO693" s="335">
        <f>'Debt M &amp; YTM'!J684</f>
        <v>4.8899999999999997</v>
      </c>
      <c r="AP693" s="299"/>
      <c r="AQ693" s="297"/>
      <c r="AR693" s="297">
        <f>'Debt M &amp; YTM'!M684</f>
        <v>7.2279999999999998</v>
      </c>
      <c r="AS693" s="298"/>
      <c r="AT693" s="300"/>
      <c r="AU693" s="297">
        <f>'Debt M &amp; YTM'!N684</f>
        <v>10.496</v>
      </c>
      <c r="AV693" s="298"/>
    </row>
    <row r="694" spans="1:48">
      <c r="A694" s="16"/>
      <c r="B694" s="16"/>
      <c r="C694" s="16"/>
      <c r="D694" s="16"/>
      <c r="E694" s="106"/>
      <c r="F694" s="297"/>
      <c r="AG694" s="296">
        <v>41134</v>
      </c>
      <c r="AH694" s="335">
        <f>'Debt M &amp; YTM'!C685</f>
        <v>14.88</v>
      </c>
      <c r="AI694" s="335">
        <f>'Debt M &amp; YTM'!D685</f>
        <v>3.23</v>
      </c>
      <c r="AJ694" s="298"/>
      <c r="AK694" s="335">
        <f>'Debt M &amp; YTM'!F685</f>
        <v>8.51</v>
      </c>
      <c r="AL694" s="335">
        <f>'Debt M &amp; YTM'!G685</f>
        <v>3.45</v>
      </c>
      <c r="AM694" s="298"/>
      <c r="AN694" s="335">
        <f>'Debt M &amp; YTM'!I685</f>
        <v>14.99</v>
      </c>
      <c r="AO694" s="335">
        <f>'Debt M &amp; YTM'!J685</f>
        <v>4.9000000000000004</v>
      </c>
      <c r="AP694" s="299"/>
      <c r="AQ694" s="297"/>
      <c r="AR694" s="297">
        <f>'Debt M &amp; YTM'!M685</f>
        <v>7.2290000000000001</v>
      </c>
      <c r="AS694" s="298"/>
      <c r="AT694" s="300"/>
      <c r="AU694" s="297">
        <f>'Debt M &amp; YTM'!N685</f>
        <v>10.521000000000001</v>
      </c>
      <c r="AV694" s="298"/>
    </row>
    <row r="695" spans="1:48">
      <c r="A695" s="16"/>
      <c r="B695" s="16"/>
      <c r="C695" s="16"/>
      <c r="D695" s="16"/>
      <c r="E695" s="106"/>
      <c r="F695" s="297"/>
      <c r="AG695" s="296">
        <v>41135</v>
      </c>
      <c r="AH695" s="335">
        <f>'Debt M &amp; YTM'!C686</f>
        <v>14.88</v>
      </c>
      <c r="AI695" s="335">
        <f>'Debt M &amp; YTM'!D686</f>
        <v>3.28</v>
      </c>
      <c r="AJ695" s="298"/>
      <c r="AK695" s="335">
        <f>'Debt M &amp; YTM'!F686</f>
        <v>8.51</v>
      </c>
      <c r="AL695" s="335">
        <f>'Debt M &amp; YTM'!G686</f>
        <v>3.48</v>
      </c>
      <c r="AM695" s="298"/>
      <c r="AN695" s="335">
        <f>'Debt M &amp; YTM'!I686</f>
        <v>14.98</v>
      </c>
      <c r="AO695" s="335">
        <f>'Debt M &amp; YTM'!J686</f>
        <v>4.91</v>
      </c>
      <c r="AP695" s="299"/>
      <c r="AQ695" s="297"/>
      <c r="AR695" s="297">
        <f>'Debt M &amp; YTM'!M686</f>
        <v>7.2229999999999999</v>
      </c>
      <c r="AS695" s="298"/>
      <c r="AT695" s="300"/>
      <c r="AU695" s="297">
        <f>'Debt M &amp; YTM'!N686</f>
        <v>10.512</v>
      </c>
      <c r="AV695" s="298"/>
    </row>
    <row r="696" spans="1:48">
      <c r="A696" s="16"/>
      <c r="B696" s="16"/>
      <c r="C696" s="16"/>
      <c r="D696" s="16"/>
      <c r="E696" s="106"/>
      <c r="F696" s="297"/>
      <c r="AG696" s="296">
        <v>41136</v>
      </c>
      <c r="AH696" s="335">
        <f>'Debt M &amp; YTM'!C687</f>
        <v>14.87</v>
      </c>
      <c r="AI696" s="335">
        <f>'Debt M &amp; YTM'!D687</f>
        <v>3.35</v>
      </c>
      <c r="AJ696" s="298"/>
      <c r="AK696" s="335">
        <f>'Debt M &amp; YTM'!F687</f>
        <v>8.5</v>
      </c>
      <c r="AL696" s="335">
        <f>'Debt M &amp; YTM'!G687</f>
        <v>3.54</v>
      </c>
      <c r="AM696" s="298"/>
      <c r="AN696" s="335">
        <f>'Debt M &amp; YTM'!I687</f>
        <v>14.98</v>
      </c>
      <c r="AO696" s="335">
        <f>'Debt M &amp; YTM'!J687</f>
        <v>4.96</v>
      </c>
      <c r="AP696" s="299"/>
      <c r="AQ696" s="297"/>
      <c r="AR696" s="297">
        <f>'Debt M &amp; YTM'!M687</f>
        <v>7.2220000000000004</v>
      </c>
      <c r="AS696" s="298"/>
      <c r="AT696" s="300"/>
      <c r="AU696" s="297">
        <f>'Debt M &amp; YTM'!N687</f>
        <v>10.499000000000001</v>
      </c>
      <c r="AV696" s="298"/>
    </row>
    <row r="697" spans="1:48">
      <c r="A697" s="16"/>
      <c r="B697" s="16"/>
      <c r="C697" s="16"/>
      <c r="D697" s="16"/>
      <c r="E697" s="106"/>
      <c r="F697" s="297"/>
      <c r="AG697" s="296">
        <v>41137</v>
      </c>
      <c r="AH697" s="335">
        <f>'Debt M &amp; YTM'!C688</f>
        <v>14.87</v>
      </c>
      <c r="AI697" s="335">
        <f>'Debt M &amp; YTM'!D688</f>
        <v>3.3</v>
      </c>
      <c r="AJ697" s="298"/>
      <c r="AK697" s="335">
        <f>'Debt M &amp; YTM'!F688</f>
        <v>8.5</v>
      </c>
      <c r="AL697" s="335">
        <f>'Debt M &amp; YTM'!G688</f>
        <v>3.49</v>
      </c>
      <c r="AM697" s="298"/>
      <c r="AN697" s="335">
        <f>'Debt M &amp; YTM'!I688</f>
        <v>14.98</v>
      </c>
      <c r="AO697" s="335">
        <f>'Debt M &amp; YTM'!J688</f>
        <v>4.93</v>
      </c>
      <c r="AP697" s="299"/>
      <c r="AQ697" s="297"/>
      <c r="AR697" s="297">
        <f>'Debt M &amp; YTM'!M688</f>
        <v>7.1929999999999996</v>
      </c>
      <c r="AS697" s="298"/>
      <c r="AT697" s="300"/>
      <c r="AU697" s="297">
        <f>'Debt M &amp; YTM'!N688</f>
        <v>10.506</v>
      </c>
      <c r="AV697" s="298"/>
    </row>
    <row r="698" spans="1:48">
      <c r="A698" s="16"/>
      <c r="B698" s="16"/>
      <c r="C698" s="16"/>
      <c r="D698" s="16"/>
      <c r="E698" s="106"/>
      <c r="F698" s="297"/>
      <c r="AG698" s="296">
        <v>41138</v>
      </c>
      <c r="AH698" s="335">
        <f>'Debt M &amp; YTM'!C689</f>
        <v>14.87</v>
      </c>
      <c r="AI698" s="335">
        <f>'Debt M &amp; YTM'!D689</f>
        <v>3.27</v>
      </c>
      <c r="AJ698" s="298"/>
      <c r="AK698" s="335">
        <f>'Debt M &amp; YTM'!F689</f>
        <v>8.5</v>
      </c>
      <c r="AL698" s="335">
        <f>'Debt M &amp; YTM'!G689</f>
        <v>3.45</v>
      </c>
      <c r="AM698" s="298"/>
      <c r="AN698" s="335">
        <f>'Debt M &amp; YTM'!I689</f>
        <v>14.98</v>
      </c>
      <c r="AO698" s="335">
        <f>'Debt M &amp; YTM'!J689</f>
        <v>4.8899999999999997</v>
      </c>
      <c r="AP698" s="299"/>
      <c r="AQ698" s="297"/>
      <c r="AR698" s="297">
        <f>'Debt M &amp; YTM'!M689</f>
        <v>7.15</v>
      </c>
      <c r="AS698" s="298"/>
      <c r="AT698" s="300"/>
      <c r="AU698" s="297">
        <f>'Debt M &amp; YTM'!N689</f>
        <v>10.507</v>
      </c>
      <c r="AV698" s="298"/>
    </row>
    <row r="699" spans="1:48">
      <c r="A699" s="16"/>
      <c r="B699" s="16"/>
      <c r="C699" s="16"/>
      <c r="D699" s="16"/>
      <c r="E699" s="106"/>
      <c r="F699" s="297"/>
      <c r="AG699" s="296">
        <v>41141</v>
      </c>
      <c r="AH699" s="335">
        <f>'Debt M &amp; YTM'!C690</f>
        <v>14.86</v>
      </c>
      <c r="AI699" s="335">
        <f>'Debt M &amp; YTM'!D690</f>
        <v>3.27</v>
      </c>
      <c r="AJ699" s="298"/>
      <c r="AK699" s="335">
        <f>'Debt M &amp; YTM'!F690</f>
        <v>8.49</v>
      </c>
      <c r="AL699" s="335">
        <f>'Debt M &amp; YTM'!G690</f>
        <v>3.44</v>
      </c>
      <c r="AM699" s="298"/>
      <c r="AN699" s="335">
        <f>'Debt M &amp; YTM'!I690</f>
        <v>14.97</v>
      </c>
      <c r="AO699" s="335">
        <f>'Debt M &amp; YTM'!J690</f>
        <v>4.8899999999999997</v>
      </c>
      <c r="AP699" s="299"/>
      <c r="AQ699" s="297"/>
      <c r="AR699" s="297">
        <f>'Debt M &amp; YTM'!M690</f>
        <v>7.1210000000000004</v>
      </c>
      <c r="AS699" s="298"/>
      <c r="AT699" s="300"/>
      <c r="AU699" s="297">
        <f>'Debt M &amp; YTM'!N690</f>
        <v>10.458</v>
      </c>
      <c r="AV699" s="298"/>
    </row>
    <row r="700" spans="1:48">
      <c r="A700" s="16"/>
      <c r="B700" s="16"/>
      <c r="C700" s="16"/>
      <c r="D700" s="16"/>
      <c r="E700" s="106"/>
      <c r="F700" s="297"/>
      <c r="AG700" s="296">
        <v>41142</v>
      </c>
      <c r="AH700" s="335">
        <f>'Debt M &amp; YTM'!C691</f>
        <v>14.86</v>
      </c>
      <c r="AI700" s="335">
        <f>'Debt M &amp; YTM'!D691</f>
        <v>3.31</v>
      </c>
      <c r="AJ700" s="298"/>
      <c r="AK700" s="335">
        <f>'Debt M &amp; YTM'!F691</f>
        <v>8.49</v>
      </c>
      <c r="AL700" s="335">
        <f>'Debt M &amp; YTM'!G691</f>
        <v>3.47</v>
      </c>
      <c r="AM700" s="298"/>
      <c r="AN700" s="335">
        <f>'Debt M &amp; YTM'!I691</f>
        <v>14.96</v>
      </c>
      <c r="AO700" s="335">
        <f>'Debt M &amp; YTM'!J691</f>
        <v>4.92</v>
      </c>
      <c r="AP700" s="299"/>
      <c r="AQ700" s="297"/>
      <c r="AR700" s="297">
        <f>'Debt M &amp; YTM'!M691</f>
        <v>7.08</v>
      </c>
      <c r="AS700" s="298"/>
      <c r="AT700" s="300"/>
      <c r="AU700" s="297">
        <f>'Debt M &amp; YTM'!N691</f>
        <v>10.384</v>
      </c>
      <c r="AV700" s="298"/>
    </row>
    <row r="701" spans="1:48">
      <c r="A701" s="16"/>
      <c r="B701" s="16"/>
      <c r="C701" s="16"/>
      <c r="D701" s="16"/>
      <c r="E701" s="106"/>
      <c r="F701" s="297"/>
      <c r="AG701" s="296">
        <v>41143</v>
      </c>
      <c r="AH701" s="335">
        <f>'Debt M &amp; YTM'!C692</f>
        <v>14.85</v>
      </c>
      <c r="AI701" s="335">
        <f>'Debt M &amp; YTM'!D692</f>
        <v>3.21</v>
      </c>
      <c r="AJ701" s="298"/>
      <c r="AK701" s="335">
        <f>'Debt M &amp; YTM'!F692</f>
        <v>8.48</v>
      </c>
      <c r="AL701" s="335">
        <f>'Debt M &amp; YTM'!G692</f>
        <v>3.39</v>
      </c>
      <c r="AM701" s="298"/>
      <c r="AN701" s="335">
        <f>'Debt M &amp; YTM'!I692</f>
        <v>14.96</v>
      </c>
      <c r="AO701" s="335">
        <f>'Debt M &amp; YTM'!J692</f>
        <v>4.84</v>
      </c>
      <c r="AP701" s="299"/>
      <c r="AQ701" s="297"/>
      <c r="AR701" s="297">
        <f>'Debt M &amp; YTM'!M692</f>
        <v>7.085</v>
      </c>
      <c r="AS701" s="298"/>
      <c r="AT701" s="300"/>
      <c r="AU701" s="297">
        <f>'Debt M &amp; YTM'!N692</f>
        <v>10.348000000000001</v>
      </c>
      <c r="AV701" s="298"/>
    </row>
    <row r="702" spans="1:48">
      <c r="A702" s="16"/>
      <c r="B702" s="16"/>
      <c r="C702" s="16"/>
      <c r="D702" s="16"/>
      <c r="E702" s="106"/>
      <c r="F702" s="297"/>
      <c r="AG702" s="296">
        <v>41144</v>
      </c>
      <c r="AH702" s="335">
        <f>'Debt M &amp; YTM'!C693</f>
        <v>14.85</v>
      </c>
      <c r="AI702" s="335">
        <f>'Debt M &amp; YTM'!D693</f>
        <v>3.15</v>
      </c>
      <c r="AJ702" s="298"/>
      <c r="AK702" s="335">
        <f>'Debt M &amp; YTM'!F693</f>
        <v>8.48</v>
      </c>
      <c r="AL702" s="335">
        <f>'Debt M &amp; YTM'!G693</f>
        <v>3.35</v>
      </c>
      <c r="AM702" s="298"/>
      <c r="AN702" s="335">
        <f>'Debt M &amp; YTM'!I693</f>
        <v>14.96</v>
      </c>
      <c r="AO702" s="335">
        <f>'Debt M &amp; YTM'!J693</f>
        <v>4.83</v>
      </c>
      <c r="AP702" s="299"/>
      <c r="AQ702" s="297"/>
      <c r="AR702" s="297">
        <f>'Debt M &amp; YTM'!M693</f>
        <v>7.1050000000000004</v>
      </c>
      <c r="AS702" s="298"/>
      <c r="AT702" s="300"/>
      <c r="AU702" s="297">
        <f>'Debt M &amp; YTM'!N693</f>
        <v>10.34</v>
      </c>
      <c r="AV702" s="298"/>
    </row>
    <row r="703" spans="1:48">
      <c r="A703" s="16"/>
      <c r="B703" s="16"/>
      <c r="C703" s="16"/>
      <c r="D703" s="16"/>
      <c r="E703" s="106"/>
      <c r="F703" s="297"/>
      <c r="AG703" s="296">
        <v>41145</v>
      </c>
      <c r="AH703" s="335">
        <f>'Debt M &amp; YTM'!C694</f>
        <v>14.85</v>
      </c>
      <c r="AI703" s="335">
        <f>'Debt M &amp; YTM'!D694</f>
        <v>3.12</v>
      </c>
      <c r="AJ703" s="298"/>
      <c r="AK703" s="335">
        <f>'Debt M &amp; YTM'!F694</f>
        <v>8.48</v>
      </c>
      <c r="AL703" s="335">
        <f>'Debt M &amp; YTM'!G694</f>
        <v>3.35</v>
      </c>
      <c r="AM703" s="298"/>
      <c r="AN703" s="335">
        <f>'Debt M &amp; YTM'!I694</f>
        <v>14.96</v>
      </c>
      <c r="AO703" s="335">
        <f>'Debt M &amp; YTM'!J694</f>
        <v>4.82</v>
      </c>
      <c r="AP703" s="299"/>
      <c r="AQ703" s="297"/>
      <c r="AR703" s="297">
        <f>'Debt M &amp; YTM'!M694</f>
        <v>7.1849999999999996</v>
      </c>
      <c r="AS703" s="298"/>
      <c r="AT703" s="300"/>
      <c r="AU703" s="297">
        <f>'Debt M &amp; YTM'!N694</f>
        <v>10.393000000000001</v>
      </c>
      <c r="AV703" s="298"/>
    </row>
    <row r="704" spans="1:48">
      <c r="A704" s="16"/>
      <c r="B704" s="16"/>
      <c r="C704" s="16"/>
      <c r="D704" s="16"/>
      <c r="E704" s="106"/>
      <c r="F704" s="297"/>
      <c r="AG704" s="296">
        <v>41148</v>
      </c>
      <c r="AH704" s="335">
        <f>'Debt M &amp; YTM'!C695</f>
        <v>14.84</v>
      </c>
      <c r="AI704" s="335">
        <f>'Debt M &amp; YTM'!D695</f>
        <v>3.13</v>
      </c>
      <c r="AJ704" s="298"/>
      <c r="AK704" s="335">
        <f>'Debt M &amp; YTM'!F695</f>
        <v>8.4700000000000006</v>
      </c>
      <c r="AL704" s="335">
        <f>'Debt M &amp; YTM'!G695</f>
        <v>3.37</v>
      </c>
      <c r="AM704" s="298"/>
      <c r="AN704" s="335">
        <f>'Debt M &amp; YTM'!I695</f>
        <v>14.95</v>
      </c>
      <c r="AO704" s="335">
        <f>'Debt M &amp; YTM'!J695</f>
        <v>4.84</v>
      </c>
      <c r="AP704" s="299"/>
      <c r="AQ704" s="297"/>
      <c r="AR704" s="297">
        <f>'Debt M &amp; YTM'!M695</f>
        <v>7.1950000000000003</v>
      </c>
      <c r="AS704" s="298"/>
      <c r="AT704" s="300"/>
      <c r="AU704" s="297">
        <f>'Debt M &amp; YTM'!N695</f>
        <v>10.382999999999999</v>
      </c>
      <c r="AV704" s="298"/>
    </row>
    <row r="705" spans="1:48">
      <c r="A705" s="16"/>
      <c r="B705" s="16"/>
      <c r="C705" s="16"/>
      <c r="D705" s="16"/>
      <c r="E705" s="106"/>
      <c r="F705" s="297"/>
      <c r="AG705" s="296">
        <v>41149</v>
      </c>
      <c r="AH705" s="335">
        <f>'Debt M &amp; YTM'!C696</f>
        <v>14.84</v>
      </c>
      <c r="AI705" s="335">
        <f>'Debt M &amp; YTM'!D696</f>
        <v>3.13</v>
      </c>
      <c r="AJ705" s="298"/>
      <c r="AK705" s="335">
        <f>'Debt M &amp; YTM'!F696</f>
        <v>8.4700000000000006</v>
      </c>
      <c r="AL705" s="335">
        <f>'Debt M &amp; YTM'!G696</f>
        <v>3.36</v>
      </c>
      <c r="AM705" s="298"/>
      <c r="AN705" s="335">
        <f>'Debt M &amp; YTM'!I696</f>
        <v>14.94</v>
      </c>
      <c r="AO705" s="335">
        <f>'Debt M &amp; YTM'!J696</f>
        <v>4.83</v>
      </c>
      <c r="AP705" s="299"/>
      <c r="AQ705" s="297"/>
      <c r="AR705" s="297">
        <f>'Debt M &amp; YTM'!M696</f>
        <v>7.1749999999999998</v>
      </c>
      <c r="AS705" s="298"/>
      <c r="AT705" s="300"/>
      <c r="AU705" s="297">
        <f>'Debt M &amp; YTM'!N696</f>
        <v>10.347</v>
      </c>
      <c r="AV705" s="298"/>
    </row>
    <row r="706" spans="1:48">
      <c r="A706" s="16"/>
      <c r="B706" s="16"/>
      <c r="C706" s="16"/>
      <c r="D706" s="16"/>
      <c r="E706" s="106"/>
      <c r="F706" s="297"/>
      <c r="AG706" s="296">
        <v>41150</v>
      </c>
      <c r="AH706" s="335">
        <f>'Debt M &amp; YTM'!C697</f>
        <v>14.83</v>
      </c>
      <c r="AI706" s="335">
        <f>'Debt M &amp; YTM'!D697</f>
        <v>3.15</v>
      </c>
      <c r="AJ706" s="298"/>
      <c r="AK706" s="335">
        <f>'Debt M &amp; YTM'!F697</f>
        <v>8.4600000000000009</v>
      </c>
      <c r="AL706" s="335">
        <f>'Debt M &amp; YTM'!G697</f>
        <v>3.4</v>
      </c>
      <c r="AM706" s="298"/>
      <c r="AN706" s="335">
        <f>'Debt M &amp; YTM'!I697</f>
        <v>14.94</v>
      </c>
      <c r="AO706" s="335">
        <f>'Debt M &amp; YTM'!J697</f>
        <v>4.87</v>
      </c>
      <c r="AP706" s="299"/>
      <c r="AQ706" s="297"/>
      <c r="AR706" s="297">
        <f>'Debt M &amp; YTM'!M697</f>
        <v>7.1680000000000001</v>
      </c>
      <c r="AS706" s="298"/>
      <c r="AT706" s="300"/>
      <c r="AU706" s="297">
        <f>'Debt M &amp; YTM'!N697</f>
        <v>10.324999999999999</v>
      </c>
      <c r="AV706" s="298"/>
    </row>
    <row r="707" spans="1:48">
      <c r="A707" s="16"/>
      <c r="B707" s="16"/>
      <c r="C707" s="16"/>
      <c r="D707" s="16"/>
      <c r="E707" s="106"/>
      <c r="F707" s="297"/>
      <c r="AG707" s="296">
        <v>41151</v>
      </c>
      <c r="AH707" s="335">
        <f>'Debt M &amp; YTM'!C698</f>
        <v>14.83</v>
      </c>
      <c r="AI707" s="335">
        <f>'Debt M &amp; YTM'!D698</f>
        <v>3.11</v>
      </c>
      <c r="AJ707" s="298"/>
      <c r="AK707" s="335">
        <f>'Debt M &amp; YTM'!F698</f>
        <v>8.4600000000000009</v>
      </c>
      <c r="AL707" s="335">
        <f>'Debt M &amp; YTM'!G698</f>
        <v>3.37</v>
      </c>
      <c r="AM707" s="298"/>
      <c r="AN707" s="335">
        <f>'Debt M &amp; YTM'!I698</f>
        <v>14.94</v>
      </c>
      <c r="AO707" s="335">
        <f>'Debt M &amp; YTM'!J698</f>
        <v>4.84</v>
      </c>
      <c r="AP707" s="299"/>
      <c r="AQ707" s="297"/>
      <c r="AR707" s="297">
        <f>'Debt M &amp; YTM'!M698</f>
        <v>7.17</v>
      </c>
      <c r="AS707" s="298"/>
      <c r="AT707" s="300"/>
      <c r="AU707" s="297">
        <f>'Debt M &amp; YTM'!N698</f>
        <v>10.331</v>
      </c>
      <c r="AV707" s="298"/>
    </row>
    <row r="708" spans="1:48">
      <c r="A708" s="16"/>
      <c r="B708" s="16"/>
      <c r="C708" s="16"/>
      <c r="D708" s="16"/>
      <c r="E708" s="106"/>
      <c r="F708" s="297"/>
      <c r="AG708" s="296">
        <v>41152</v>
      </c>
      <c r="AH708" s="335">
        <f>'Debt M &amp; YTM'!C699</f>
        <v>14.83</v>
      </c>
      <c r="AI708" s="335">
        <f>'Debt M &amp; YTM'!D699</f>
        <v>3.13</v>
      </c>
      <c r="AJ708" s="298"/>
      <c r="AK708" s="335">
        <f>'Debt M &amp; YTM'!F699</f>
        <v>8.4600000000000009</v>
      </c>
      <c r="AL708" s="335">
        <f>'Debt M &amp; YTM'!G699</f>
        <v>3.39</v>
      </c>
      <c r="AM708" s="298"/>
      <c r="AN708" s="335">
        <f>'Debt M &amp; YTM'!I699</f>
        <v>14.94</v>
      </c>
      <c r="AO708" s="335">
        <f>'Debt M &amp; YTM'!J699</f>
        <v>4.8499999999999996</v>
      </c>
      <c r="AP708" s="299"/>
      <c r="AQ708" s="297"/>
      <c r="AR708" s="297">
        <f>'Debt M &amp; YTM'!M699</f>
        <v>7.0970000000000004</v>
      </c>
      <c r="AS708" s="298"/>
      <c r="AT708" s="300"/>
      <c r="AU708" s="297">
        <f>'Debt M &amp; YTM'!N699</f>
        <v>10.291</v>
      </c>
      <c r="AV708" s="298"/>
    </row>
    <row r="709" spans="1:48">
      <c r="A709" s="16"/>
      <c r="B709" s="16"/>
      <c r="C709" s="16"/>
      <c r="D709" s="16"/>
      <c r="E709" s="106"/>
      <c r="F709" s="297"/>
      <c r="AG709" s="296">
        <v>41155</v>
      </c>
      <c r="AH709" s="335">
        <f>'Debt M &amp; YTM'!C700</f>
        <v>14.82</v>
      </c>
      <c r="AI709" s="335">
        <f>'Debt M &amp; YTM'!D700</f>
        <v>3.17</v>
      </c>
      <c r="AJ709" s="298"/>
      <c r="AK709" s="335">
        <f>'Debt M &amp; YTM'!F700</f>
        <v>8.48</v>
      </c>
      <c r="AL709" s="335">
        <f>'Debt M &amp; YTM'!G700</f>
        <v>3.37</v>
      </c>
      <c r="AM709" s="298"/>
      <c r="AN709" s="335">
        <f>'Debt M &amp; YTM'!I700</f>
        <v>14.83</v>
      </c>
      <c r="AO709" s="335">
        <f>'Debt M &amp; YTM'!J700</f>
        <v>4.79</v>
      </c>
      <c r="AP709" s="299"/>
      <c r="AQ709" s="297"/>
      <c r="AR709" s="297">
        <f>'Debt M &amp; YTM'!M700</f>
        <v>7.0730000000000004</v>
      </c>
      <c r="AS709" s="298"/>
      <c r="AT709" s="300"/>
      <c r="AU709" s="297">
        <f>'Debt M &amp; YTM'!N700</f>
        <v>10.269</v>
      </c>
      <c r="AV709" s="298"/>
    </row>
    <row r="710" spans="1:48">
      <c r="A710" s="16"/>
      <c r="B710" s="16"/>
      <c r="C710" s="16"/>
      <c r="D710" s="16"/>
      <c r="E710" s="106"/>
      <c r="F710" s="297"/>
      <c r="AG710" s="296">
        <v>41156</v>
      </c>
      <c r="AH710" s="335">
        <f>'Debt M &amp; YTM'!C701</f>
        <v>14.82</v>
      </c>
      <c r="AI710" s="335">
        <f>'Debt M &amp; YTM'!D701</f>
        <v>3.19</v>
      </c>
      <c r="AJ710" s="298"/>
      <c r="AK710" s="335">
        <f>'Debt M &amp; YTM'!F701</f>
        <v>8.48</v>
      </c>
      <c r="AL710" s="335">
        <f>'Debt M &amp; YTM'!G701</f>
        <v>3.37</v>
      </c>
      <c r="AM710" s="298"/>
      <c r="AN710" s="335">
        <f>'Debt M &amp; YTM'!I701</f>
        <v>14.83</v>
      </c>
      <c r="AO710" s="335">
        <f>'Debt M &amp; YTM'!J701</f>
        <v>4.82</v>
      </c>
      <c r="AP710" s="299"/>
      <c r="AQ710" s="297"/>
      <c r="AR710" s="297">
        <f>'Debt M &amp; YTM'!M701</f>
        <v>7.0069999999999997</v>
      </c>
      <c r="AS710" s="298"/>
      <c r="AT710" s="300"/>
      <c r="AU710" s="297">
        <f>'Debt M &amp; YTM'!N701</f>
        <v>10.218</v>
      </c>
      <c r="AV710" s="298"/>
    </row>
    <row r="711" spans="1:48">
      <c r="A711" s="16"/>
      <c r="B711" s="16"/>
      <c r="C711" s="16"/>
      <c r="D711" s="16"/>
      <c r="E711" s="106"/>
      <c r="F711" s="297"/>
      <c r="AG711" s="296">
        <v>41157</v>
      </c>
      <c r="AH711" s="335">
        <f>'Debt M &amp; YTM'!C702</f>
        <v>14.81</v>
      </c>
      <c r="AI711" s="335">
        <f>'Debt M &amp; YTM'!D702</f>
        <v>3.24</v>
      </c>
      <c r="AJ711" s="298"/>
      <c r="AK711" s="335">
        <f>'Debt M &amp; YTM'!F702</f>
        <v>8.48</v>
      </c>
      <c r="AL711" s="335">
        <f>'Debt M &amp; YTM'!G702</f>
        <v>3.42</v>
      </c>
      <c r="AM711" s="298"/>
      <c r="AN711" s="335">
        <f>'Debt M &amp; YTM'!I702</f>
        <v>14.83</v>
      </c>
      <c r="AO711" s="335">
        <f>'Debt M &amp; YTM'!J702</f>
        <v>4.8600000000000003</v>
      </c>
      <c r="AP711" s="299"/>
      <c r="AQ711" s="297"/>
      <c r="AR711" s="297">
        <f>'Debt M &amp; YTM'!M702</f>
        <v>6.9710000000000001</v>
      </c>
      <c r="AS711" s="298"/>
      <c r="AT711" s="300"/>
      <c r="AU711" s="297">
        <f>'Debt M &amp; YTM'!N702</f>
        <v>10.170999999999999</v>
      </c>
      <c r="AV711" s="298"/>
    </row>
    <row r="712" spans="1:48">
      <c r="A712" s="16"/>
      <c r="B712" s="16"/>
      <c r="C712" s="16"/>
      <c r="D712" s="16"/>
      <c r="E712" s="106"/>
      <c r="F712" s="297"/>
      <c r="AG712" s="296">
        <v>41158</v>
      </c>
      <c r="AH712" s="335">
        <f>'Debt M &amp; YTM'!C703</f>
        <v>14.81</v>
      </c>
      <c r="AI712" s="335">
        <f>'Debt M &amp; YTM'!D703</f>
        <v>3.35</v>
      </c>
      <c r="AJ712" s="298"/>
      <c r="AK712" s="335">
        <f>'Debt M &amp; YTM'!F703</f>
        <v>8.4700000000000006</v>
      </c>
      <c r="AL712" s="335">
        <f>'Debt M &amp; YTM'!G703</f>
        <v>3.5</v>
      </c>
      <c r="AM712" s="298"/>
      <c r="AN712" s="335">
        <f>'Debt M &amp; YTM'!I703</f>
        <v>14.82</v>
      </c>
      <c r="AO712" s="335">
        <f>'Debt M &amp; YTM'!J703</f>
        <v>4.92</v>
      </c>
      <c r="AP712" s="299"/>
      <c r="AQ712" s="297"/>
      <c r="AR712" s="297">
        <f>'Debt M &amp; YTM'!M703</f>
        <v>6.8929999999999998</v>
      </c>
      <c r="AS712" s="298"/>
      <c r="AT712" s="300"/>
      <c r="AU712" s="297">
        <f>'Debt M &amp; YTM'!N703</f>
        <v>9.9779999999999998</v>
      </c>
      <c r="AV712" s="298"/>
    </row>
    <row r="713" spans="1:48">
      <c r="A713" s="16"/>
      <c r="B713" s="16"/>
      <c r="C713" s="16"/>
      <c r="D713" s="16"/>
      <c r="E713" s="106"/>
      <c r="F713" s="297"/>
      <c r="AG713" s="296">
        <v>41159</v>
      </c>
      <c r="AH713" s="335">
        <f>'Debt M &amp; YTM'!C704</f>
        <v>14.81</v>
      </c>
      <c r="AI713" s="335">
        <f>'Debt M &amp; YTM'!D704</f>
        <v>3.31</v>
      </c>
      <c r="AJ713" s="298"/>
      <c r="AK713" s="335">
        <f>'Debt M &amp; YTM'!F704</f>
        <v>8.4700000000000006</v>
      </c>
      <c r="AL713" s="335">
        <f>'Debt M &amp; YTM'!G704</f>
        <v>3.41</v>
      </c>
      <c r="AM713" s="298"/>
      <c r="AN713" s="335">
        <f>'Debt M &amp; YTM'!I704</f>
        <v>14.82</v>
      </c>
      <c r="AO713" s="335">
        <f>'Debt M &amp; YTM'!J704</f>
        <v>4.8099999999999996</v>
      </c>
      <c r="AP713" s="299"/>
      <c r="AQ713" s="297"/>
      <c r="AR713" s="297">
        <f>'Debt M &amp; YTM'!M704</f>
        <v>6.7130000000000001</v>
      </c>
      <c r="AS713" s="298"/>
      <c r="AT713" s="300"/>
      <c r="AU713" s="297">
        <f>'Debt M &amp; YTM'!N704</f>
        <v>9.7810000000000006</v>
      </c>
      <c r="AV713" s="298"/>
    </row>
    <row r="714" spans="1:48">
      <c r="A714" s="16"/>
      <c r="B714" s="16"/>
      <c r="C714" s="16"/>
      <c r="D714" s="16"/>
      <c r="E714" s="106"/>
      <c r="F714" s="297"/>
      <c r="AG714" s="296">
        <v>41162</v>
      </c>
      <c r="AH714" s="335">
        <f>'Debt M &amp; YTM'!C705</f>
        <v>14.8</v>
      </c>
      <c r="AI714" s="335">
        <f>'Debt M &amp; YTM'!D705</f>
        <v>3.35</v>
      </c>
      <c r="AJ714" s="298"/>
      <c r="AK714" s="335">
        <f>'Debt M &amp; YTM'!F705</f>
        <v>8.4600000000000009</v>
      </c>
      <c r="AL714" s="335">
        <f>'Debt M &amp; YTM'!G705</f>
        <v>3.44</v>
      </c>
      <c r="AM714" s="298"/>
      <c r="AN714" s="335">
        <f>'Debt M &amp; YTM'!I705</f>
        <v>14.81</v>
      </c>
      <c r="AO714" s="335">
        <f>'Debt M &amp; YTM'!J705</f>
        <v>4.83</v>
      </c>
      <c r="AP714" s="299"/>
      <c r="AQ714" s="297"/>
      <c r="AR714" s="297">
        <f>'Debt M &amp; YTM'!M705</f>
        <v>6.681</v>
      </c>
      <c r="AS714" s="298"/>
      <c r="AT714" s="300"/>
      <c r="AU714" s="297">
        <f>'Debt M &amp; YTM'!N705</f>
        <v>9.7279999999999998</v>
      </c>
      <c r="AV714" s="298"/>
    </row>
    <row r="715" spans="1:48">
      <c r="A715" s="16"/>
      <c r="B715" s="16"/>
      <c r="C715" s="16"/>
      <c r="D715" s="16"/>
      <c r="E715" s="106"/>
      <c r="F715" s="297"/>
      <c r="AG715" s="296">
        <v>41163</v>
      </c>
      <c r="AH715" s="335">
        <f>'Debt M &amp; YTM'!C706</f>
        <v>14.8</v>
      </c>
      <c r="AI715" s="335">
        <f>'Debt M &amp; YTM'!D706</f>
        <v>3.35</v>
      </c>
      <c r="AJ715" s="298"/>
      <c r="AK715" s="335">
        <f>'Debt M &amp; YTM'!F706</f>
        <v>8.4600000000000009</v>
      </c>
      <c r="AL715" s="335">
        <f>'Debt M &amp; YTM'!G706</f>
        <v>3.46</v>
      </c>
      <c r="AM715" s="298"/>
      <c r="AN715" s="335">
        <f>'Debt M &amp; YTM'!I706</f>
        <v>14.81</v>
      </c>
      <c r="AO715" s="335">
        <f>'Debt M &amp; YTM'!J706</f>
        <v>4.8499999999999996</v>
      </c>
      <c r="AP715" s="299"/>
      <c r="AQ715" s="297"/>
      <c r="AR715" s="297">
        <f>'Debt M &amp; YTM'!M706</f>
        <v>6.6909999999999998</v>
      </c>
      <c r="AS715" s="298"/>
      <c r="AT715" s="300"/>
      <c r="AU715" s="297">
        <f>'Debt M &amp; YTM'!N706</f>
        <v>9.7390000000000008</v>
      </c>
      <c r="AV715" s="298"/>
    </row>
    <row r="716" spans="1:48">
      <c r="A716" s="16"/>
      <c r="B716" s="16"/>
      <c r="C716" s="16"/>
      <c r="D716" s="16"/>
      <c r="E716" s="106"/>
      <c r="F716" s="297"/>
      <c r="AG716" s="296">
        <v>41164</v>
      </c>
      <c r="AH716" s="335">
        <f>'Debt M &amp; YTM'!C707</f>
        <v>14.8</v>
      </c>
      <c r="AI716" s="335">
        <f>'Debt M &amp; YTM'!D707</f>
        <v>3.42</v>
      </c>
      <c r="AJ716" s="298"/>
      <c r="AK716" s="335">
        <f>'Debt M &amp; YTM'!F707</f>
        <v>8.4600000000000009</v>
      </c>
      <c r="AL716" s="335">
        <f>'Debt M &amp; YTM'!G707</f>
        <v>3.49</v>
      </c>
      <c r="AM716" s="298"/>
      <c r="AN716" s="335">
        <f>'Debt M &amp; YTM'!I707</f>
        <v>14.81</v>
      </c>
      <c r="AO716" s="335">
        <f>'Debt M &amp; YTM'!J707</f>
        <v>4.87</v>
      </c>
      <c r="AP716" s="299"/>
      <c r="AQ716" s="297"/>
      <c r="AR716" s="297">
        <f>'Debt M &amp; YTM'!M707</f>
        <v>6.5940000000000003</v>
      </c>
      <c r="AS716" s="298"/>
      <c r="AT716" s="300"/>
      <c r="AU716" s="297">
        <f>'Debt M &amp; YTM'!N707</f>
        <v>9.6229999999999993</v>
      </c>
      <c r="AV716" s="298"/>
    </row>
    <row r="717" spans="1:48">
      <c r="A717" s="16"/>
      <c r="B717" s="16"/>
      <c r="C717" s="16"/>
      <c r="D717" s="16"/>
      <c r="E717" s="106"/>
      <c r="F717" s="297"/>
      <c r="AG717" s="296">
        <v>41165</v>
      </c>
      <c r="AH717" s="335">
        <f>'Debt M &amp; YTM'!C708</f>
        <v>14.79</v>
      </c>
      <c r="AI717" s="335">
        <f>'Debt M &amp; YTM'!D708</f>
        <v>3.37</v>
      </c>
      <c r="AJ717" s="298"/>
      <c r="AK717" s="335">
        <f>'Debt M &amp; YTM'!F708</f>
        <v>8.4499999999999993</v>
      </c>
      <c r="AL717" s="335">
        <f>'Debt M &amp; YTM'!G708</f>
        <v>3.43</v>
      </c>
      <c r="AM717" s="298"/>
      <c r="AN717" s="335">
        <f>'Debt M &amp; YTM'!I708</f>
        <v>14.8</v>
      </c>
      <c r="AO717" s="335">
        <f>'Debt M &amp; YTM'!J708</f>
        <v>4.8</v>
      </c>
      <c r="AP717" s="299"/>
      <c r="AQ717" s="297"/>
      <c r="AR717" s="297">
        <f>'Debt M &amp; YTM'!M708</f>
        <v>6.5789999999999997</v>
      </c>
      <c r="AS717" s="298"/>
      <c r="AT717" s="300"/>
      <c r="AU717" s="297">
        <f>'Debt M &amp; YTM'!N708</f>
        <v>9.6069999999999993</v>
      </c>
      <c r="AV717" s="298"/>
    </row>
    <row r="718" spans="1:48">
      <c r="A718" s="16"/>
      <c r="B718" s="16"/>
      <c r="C718" s="16"/>
      <c r="D718" s="16"/>
      <c r="E718" s="106"/>
      <c r="F718" s="297"/>
      <c r="AG718" s="296">
        <v>41166</v>
      </c>
      <c r="AH718" s="335">
        <f>'Debt M &amp; YTM'!C709</f>
        <v>14.79</v>
      </c>
      <c r="AI718" s="335">
        <f>'Debt M &amp; YTM'!D709</f>
        <v>3.47</v>
      </c>
      <c r="AJ718" s="298"/>
      <c r="AK718" s="335">
        <f>'Debt M &amp; YTM'!F709</f>
        <v>8.4499999999999993</v>
      </c>
      <c r="AL718" s="335">
        <f>'Debt M &amp; YTM'!G709</f>
        <v>3.51</v>
      </c>
      <c r="AM718" s="298"/>
      <c r="AN718" s="335">
        <f>'Debt M &amp; YTM'!I709</f>
        <v>14.8</v>
      </c>
      <c r="AO718" s="335">
        <f>'Debt M &amp; YTM'!J709</f>
        <v>4.83</v>
      </c>
      <c r="AP718" s="299"/>
      <c r="AQ718" s="297"/>
      <c r="AR718" s="297">
        <f>'Debt M &amp; YTM'!M709</f>
        <v>6.45</v>
      </c>
      <c r="AS718" s="298"/>
      <c r="AT718" s="300"/>
      <c r="AU718" s="297">
        <f>'Debt M &amp; YTM'!N709</f>
        <v>9.3879999999999999</v>
      </c>
      <c r="AV718" s="298"/>
    </row>
    <row r="719" spans="1:48">
      <c r="A719" s="16"/>
      <c r="B719" s="16"/>
      <c r="C719" s="16"/>
      <c r="D719" s="16"/>
      <c r="E719" s="106"/>
      <c r="F719" s="297"/>
      <c r="AG719" s="296">
        <v>41169</v>
      </c>
      <c r="AH719" s="335">
        <f>'Debt M &amp; YTM'!C710</f>
        <v>14.78</v>
      </c>
      <c r="AI719" s="335">
        <f>'Debt M &amp; YTM'!D710</f>
        <v>3.45</v>
      </c>
      <c r="AJ719" s="298"/>
      <c r="AK719" s="335">
        <f>'Debt M &amp; YTM'!F710</f>
        <v>8.44</v>
      </c>
      <c r="AL719" s="335">
        <f>'Debt M &amp; YTM'!G710</f>
        <v>3.49</v>
      </c>
      <c r="AM719" s="298"/>
      <c r="AN719" s="335">
        <f>'Debt M &amp; YTM'!I710</f>
        <v>14.79</v>
      </c>
      <c r="AO719" s="335">
        <f>'Debt M &amp; YTM'!J710</f>
        <v>4.82</v>
      </c>
      <c r="AP719" s="299"/>
      <c r="AQ719" s="297"/>
      <c r="AR719" s="297">
        <f>'Debt M &amp; YTM'!M710</f>
        <v>6.3979999999999997</v>
      </c>
      <c r="AS719" s="298"/>
      <c r="AT719" s="300"/>
      <c r="AU719" s="297">
        <f>'Debt M &amp; YTM'!N710</f>
        <v>9.3339999999999996</v>
      </c>
      <c r="AV719" s="298"/>
    </row>
    <row r="720" spans="1:48">
      <c r="A720" s="16"/>
      <c r="B720" s="16"/>
      <c r="C720" s="16"/>
      <c r="D720" s="16"/>
      <c r="E720" s="106"/>
      <c r="F720" s="297"/>
      <c r="AG720" s="296">
        <v>41170</v>
      </c>
      <c r="AH720" s="335">
        <f>'Debt M &amp; YTM'!C711</f>
        <v>14.78</v>
      </c>
      <c r="AI720" s="335">
        <f>'Debt M &amp; YTM'!D711</f>
        <v>3.41</v>
      </c>
      <c r="AJ720" s="298"/>
      <c r="AK720" s="335">
        <f>'Debt M &amp; YTM'!F711</f>
        <v>8.44</v>
      </c>
      <c r="AL720" s="335">
        <f>'Debt M &amp; YTM'!G711</f>
        <v>3.47</v>
      </c>
      <c r="AM720" s="298"/>
      <c r="AN720" s="335">
        <f>'Debt M &amp; YTM'!I711</f>
        <v>14.79</v>
      </c>
      <c r="AO720" s="335">
        <f>'Debt M &amp; YTM'!J711</f>
        <v>4.8</v>
      </c>
      <c r="AP720" s="299"/>
      <c r="AQ720" s="297"/>
      <c r="AR720" s="297">
        <f>'Debt M &amp; YTM'!M711</f>
        <v>6.423</v>
      </c>
      <c r="AS720" s="298"/>
      <c r="AT720" s="300"/>
      <c r="AU720" s="297">
        <f>'Debt M &amp; YTM'!N711</f>
        <v>9.3960000000000008</v>
      </c>
      <c r="AV720" s="298"/>
    </row>
    <row r="721" spans="1:48">
      <c r="A721" s="16"/>
      <c r="B721" s="16"/>
      <c r="C721" s="16"/>
      <c r="D721" s="16"/>
      <c r="E721" s="106"/>
      <c r="F721" s="297"/>
      <c r="AG721" s="296">
        <v>41171</v>
      </c>
      <c r="AH721" s="335">
        <f>'Debt M &amp; YTM'!C712</f>
        <v>14.78</v>
      </c>
      <c r="AI721" s="335">
        <f>'Debt M &amp; YTM'!D712</f>
        <v>3.41</v>
      </c>
      <c r="AJ721" s="298"/>
      <c r="AK721" s="335">
        <f>'Debt M &amp; YTM'!F712</f>
        <v>8.44</v>
      </c>
      <c r="AL721" s="335">
        <f>'Debt M &amp; YTM'!G712</f>
        <v>3.45</v>
      </c>
      <c r="AM721" s="298"/>
      <c r="AN721" s="335">
        <f>'Debt M &amp; YTM'!I712</f>
        <v>14.79</v>
      </c>
      <c r="AO721" s="335">
        <f>'Debt M &amp; YTM'!J712</f>
        <v>4.78</v>
      </c>
      <c r="AP721" s="299"/>
      <c r="AQ721" s="297"/>
      <c r="AR721" s="297">
        <f>'Debt M &amp; YTM'!M712</f>
        <v>6.3979999999999997</v>
      </c>
      <c r="AS721" s="298"/>
      <c r="AT721" s="300"/>
      <c r="AU721" s="297">
        <f>'Debt M &amp; YTM'!N712</f>
        <v>9.4019999999999992</v>
      </c>
      <c r="AV721" s="298"/>
    </row>
    <row r="722" spans="1:48">
      <c r="A722" s="16"/>
      <c r="B722" s="16"/>
      <c r="C722" s="16"/>
      <c r="D722" s="16"/>
      <c r="E722" s="106"/>
      <c r="F722" s="297"/>
      <c r="AG722" s="296">
        <v>41172</v>
      </c>
      <c r="AH722" s="335">
        <f>'Debt M &amp; YTM'!C713</f>
        <v>14.77</v>
      </c>
      <c r="AI722" s="335">
        <f>'Debt M &amp; YTM'!D713</f>
        <v>3.38</v>
      </c>
      <c r="AJ722" s="298"/>
      <c r="AK722" s="335">
        <f>'Debt M &amp; YTM'!F713</f>
        <v>8.43</v>
      </c>
      <c r="AL722" s="335">
        <f>'Debt M &amp; YTM'!G713</f>
        <v>3.42</v>
      </c>
      <c r="AM722" s="298"/>
      <c r="AN722" s="335">
        <f>'Debt M &amp; YTM'!I713</f>
        <v>14.78</v>
      </c>
      <c r="AO722" s="335">
        <f>'Debt M &amp; YTM'!J713</f>
        <v>4.76</v>
      </c>
      <c r="AP722" s="299"/>
      <c r="AQ722" s="297"/>
      <c r="AR722" s="297">
        <f>'Debt M &amp; YTM'!M713</f>
        <v>6.4539999999999997</v>
      </c>
      <c r="AS722" s="298"/>
      <c r="AT722" s="300"/>
      <c r="AU722" s="297">
        <f>'Debt M &amp; YTM'!N713</f>
        <v>9.4830000000000005</v>
      </c>
      <c r="AV722" s="298"/>
    </row>
    <row r="723" spans="1:48">
      <c r="A723" s="16"/>
      <c r="B723" s="16"/>
      <c r="C723" s="16"/>
      <c r="D723" s="16"/>
      <c r="E723" s="106"/>
      <c r="F723" s="297"/>
      <c r="AG723" s="296">
        <v>41173</v>
      </c>
      <c r="AH723" s="335">
        <f>'Debt M &amp; YTM'!C714</f>
        <v>14.77</v>
      </c>
      <c r="AI723" s="335">
        <f>'Debt M &amp; YTM'!D714</f>
        <v>3.41</v>
      </c>
      <c r="AJ723" s="298"/>
      <c r="AK723" s="335">
        <f>'Debt M &amp; YTM'!F714</f>
        <v>8.43</v>
      </c>
      <c r="AL723" s="335">
        <f>'Debt M &amp; YTM'!G714</f>
        <v>3.44</v>
      </c>
      <c r="AM723" s="298"/>
      <c r="AN723" s="335">
        <f>'Debt M &amp; YTM'!I714</f>
        <v>14.78</v>
      </c>
      <c r="AO723" s="335">
        <f>'Debt M &amp; YTM'!J714</f>
        <v>4.7699999999999996</v>
      </c>
      <c r="AP723" s="299"/>
      <c r="AQ723" s="297"/>
      <c r="AR723" s="297">
        <f>'Debt M &amp; YTM'!M714</f>
        <v>6.45</v>
      </c>
      <c r="AS723" s="298"/>
      <c r="AT723" s="300"/>
      <c r="AU723" s="297">
        <f>'Debt M &amp; YTM'!N714</f>
        <v>9.4659999999999993</v>
      </c>
      <c r="AV723" s="298"/>
    </row>
    <row r="724" spans="1:48">
      <c r="A724" s="16"/>
      <c r="B724" s="16"/>
      <c r="C724" s="16"/>
      <c r="D724" s="16"/>
      <c r="E724" s="106"/>
      <c r="F724" s="297"/>
      <c r="AG724" s="296">
        <v>41176</v>
      </c>
      <c r="AH724" s="335">
        <f>'Debt M &amp; YTM'!C715</f>
        <v>14.76</v>
      </c>
      <c r="AI724" s="335">
        <f>'Debt M &amp; YTM'!D715</f>
        <v>3.39</v>
      </c>
      <c r="AJ724" s="298"/>
      <c r="AK724" s="335">
        <f>'Debt M &amp; YTM'!F715</f>
        <v>8.42</v>
      </c>
      <c r="AL724" s="335">
        <f>'Debt M &amp; YTM'!G715</f>
        <v>3.41</v>
      </c>
      <c r="AM724" s="298"/>
      <c r="AN724" s="335">
        <f>'Debt M &amp; YTM'!I715</f>
        <v>14.77</v>
      </c>
      <c r="AO724" s="335">
        <f>'Debt M &amp; YTM'!J715</f>
        <v>4.75</v>
      </c>
      <c r="AP724" s="299"/>
      <c r="AQ724" s="297"/>
      <c r="AR724" s="297">
        <f>'Debt M &amp; YTM'!M715</f>
        <v>6.4740000000000002</v>
      </c>
      <c r="AS724" s="298"/>
      <c r="AT724" s="300"/>
      <c r="AU724" s="297">
        <f>'Debt M &amp; YTM'!N715</f>
        <v>9.5449999999999999</v>
      </c>
      <c r="AV724" s="298"/>
    </row>
    <row r="725" spans="1:48">
      <c r="A725" s="16"/>
      <c r="B725" s="16"/>
      <c r="C725" s="16"/>
      <c r="D725" s="16"/>
      <c r="E725" s="106"/>
      <c r="F725" s="297"/>
      <c r="AG725" s="296">
        <v>41177</v>
      </c>
      <c r="AH725" s="335">
        <f>'Debt M &amp; YTM'!C716</f>
        <v>14.76</v>
      </c>
      <c r="AI725" s="335">
        <f>'Debt M &amp; YTM'!D716</f>
        <v>3.43</v>
      </c>
      <c r="AJ725" s="298"/>
      <c r="AK725" s="335">
        <f>'Debt M &amp; YTM'!F716</f>
        <v>8.42</v>
      </c>
      <c r="AL725" s="335">
        <f>'Debt M &amp; YTM'!G716</f>
        <v>3.46</v>
      </c>
      <c r="AM725" s="298"/>
      <c r="AN725" s="335">
        <f>'Debt M &amp; YTM'!I716</f>
        <v>14.77</v>
      </c>
      <c r="AO725" s="335">
        <f>'Debt M &amp; YTM'!J716</f>
        <v>4.79</v>
      </c>
      <c r="AP725" s="299"/>
      <c r="AQ725" s="297"/>
      <c r="AR725" s="297">
        <f>'Debt M &amp; YTM'!M716</f>
        <v>6.4809999999999999</v>
      </c>
      <c r="AS725" s="298"/>
      <c r="AT725" s="300"/>
      <c r="AU725" s="297">
        <f>'Debt M &amp; YTM'!N716</f>
        <v>9.5909999999999993</v>
      </c>
      <c r="AV725" s="298"/>
    </row>
    <row r="726" spans="1:48">
      <c r="A726" s="16"/>
      <c r="B726" s="16"/>
      <c r="C726" s="16"/>
      <c r="D726" s="16"/>
      <c r="E726" s="106"/>
      <c r="F726" s="297"/>
      <c r="AG726" s="296">
        <v>41178</v>
      </c>
      <c r="AH726" s="335">
        <f>'Debt M &amp; YTM'!C717</f>
        <v>14.76</v>
      </c>
      <c r="AI726" s="335">
        <f>'Debt M &amp; YTM'!D717</f>
        <v>3.32</v>
      </c>
      <c r="AJ726" s="298"/>
      <c r="AK726" s="335">
        <f>'Debt M &amp; YTM'!F717</f>
        <v>8.42</v>
      </c>
      <c r="AL726" s="335">
        <f>'Debt M &amp; YTM'!G717</f>
        <v>3.38</v>
      </c>
      <c r="AM726" s="298"/>
      <c r="AN726" s="335">
        <f>'Debt M &amp; YTM'!I717</f>
        <v>14.77</v>
      </c>
      <c r="AO726" s="335">
        <f>'Debt M &amp; YTM'!J717</f>
        <v>4.7300000000000004</v>
      </c>
      <c r="AP726" s="299"/>
      <c r="AQ726" s="297"/>
      <c r="AR726" s="297">
        <f>'Debt M &amp; YTM'!M717</f>
        <v>6.6059999999999999</v>
      </c>
      <c r="AS726" s="298"/>
      <c r="AT726" s="300"/>
      <c r="AU726" s="297">
        <f>'Debt M &amp; YTM'!N717</f>
        <v>9.7449999999999992</v>
      </c>
      <c r="AV726" s="298"/>
    </row>
    <row r="727" spans="1:48">
      <c r="A727" s="16"/>
      <c r="B727" s="16"/>
      <c r="C727" s="16"/>
      <c r="D727" s="16"/>
      <c r="E727" s="106"/>
      <c r="F727" s="297"/>
      <c r="AG727" s="296">
        <v>41179</v>
      </c>
      <c r="AH727" s="335">
        <f>'Debt M &amp; YTM'!C718</f>
        <v>14.75</v>
      </c>
      <c r="AI727" s="335">
        <f>'Debt M &amp; YTM'!D718</f>
        <v>3.33</v>
      </c>
      <c r="AJ727" s="298"/>
      <c r="AK727" s="335">
        <f>'Debt M &amp; YTM'!F718</f>
        <v>8.42</v>
      </c>
      <c r="AL727" s="335">
        <f>'Debt M &amp; YTM'!G718</f>
        <v>3.39</v>
      </c>
      <c r="AM727" s="298"/>
      <c r="AN727" s="335">
        <f>'Debt M &amp; YTM'!I718</f>
        <v>14.77</v>
      </c>
      <c r="AO727" s="335">
        <f>'Debt M &amp; YTM'!J718</f>
        <v>4.7300000000000004</v>
      </c>
      <c r="AP727" s="299"/>
      <c r="AQ727" s="297"/>
      <c r="AR727" s="297">
        <f>'Debt M &amp; YTM'!M718</f>
        <v>6.6459999999999999</v>
      </c>
      <c r="AS727" s="298"/>
      <c r="AT727" s="300"/>
      <c r="AU727" s="297">
        <f>'Debt M &amp; YTM'!N718</f>
        <v>9.7460000000000004</v>
      </c>
      <c r="AV727" s="298"/>
    </row>
    <row r="728" spans="1:48">
      <c r="A728" s="16"/>
      <c r="B728" s="16"/>
      <c r="C728" s="16"/>
      <c r="D728" s="16"/>
      <c r="E728" s="106"/>
      <c r="F728" s="297"/>
      <c r="AG728" s="296">
        <v>41180</v>
      </c>
      <c r="AH728" s="335">
        <f>'Debt M &amp; YTM'!C719</f>
        <v>14.75</v>
      </c>
      <c r="AI728" s="335">
        <f>'Debt M &amp; YTM'!D719</f>
        <v>3.32</v>
      </c>
      <c r="AJ728" s="298"/>
      <c r="AK728" s="335">
        <f>'Debt M &amp; YTM'!F719</f>
        <v>8.41</v>
      </c>
      <c r="AL728" s="335">
        <f>'Debt M &amp; YTM'!G719</f>
        <v>3.37</v>
      </c>
      <c r="AM728" s="298"/>
      <c r="AN728" s="335">
        <f>'Debt M &amp; YTM'!I719</f>
        <v>14.76</v>
      </c>
      <c r="AO728" s="335">
        <f>'Debt M &amp; YTM'!J719</f>
        <v>4.71</v>
      </c>
      <c r="AP728" s="299"/>
      <c r="AQ728" s="297"/>
      <c r="AR728" s="297">
        <f>'Debt M &amp; YTM'!M719</f>
        <v>6.6289999999999996</v>
      </c>
      <c r="AS728" s="298"/>
      <c r="AT728" s="300"/>
      <c r="AU728" s="297">
        <f>'Debt M &amp; YTM'!N719</f>
        <v>9.6959999999999997</v>
      </c>
      <c r="AV728" s="298"/>
    </row>
    <row r="729" spans="1:48">
      <c r="A729" s="16"/>
      <c r="B729" s="16"/>
      <c r="C729" s="16"/>
      <c r="D729" s="16"/>
      <c r="E729" s="106"/>
      <c r="F729" s="297"/>
      <c r="AG729" s="296">
        <v>41182</v>
      </c>
      <c r="AH729" s="335">
        <f>'Debt M &amp; YTM'!C720</f>
        <v>14.75</v>
      </c>
      <c r="AI729" s="335">
        <f>'Debt M &amp; YTM'!D720</f>
        <v>3.32</v>
      </c>
      <c r="AJ729" s="298"/>
      <c r="AK729" s="335">
        <f>'Debt M &amp; YTM'!F720</f>
        <v>8.41</v>
      </c>
      <c r="AL729" s="335">
        <f>'Debt M &amp; YTM'!G720</f>
        <v>3.37</v>
      </c>
      <c r="AM729" s="298"/>
      <c r="AN729" s="335">
        <f>'Debt M &amp; YTM'!I720</f>
        <v>14.76</v>
      </c>
      <c r="AO729" s="335">
        <f>'Debt M &amp; YTM'!J720</f>
        <v>4.71</v>
      </c>
      <c r="AP729" s="299"/>
      <c r="AQ729" s="297"/>
      <c r="AR729" s="297">
        <f>'Debt M &amp; YTM'!M720</f>
        <v>0</v>
      </c>
      <c r="AS729" s="298"/>
      <c r="AT729" s="300"/>
      <c r="AU729" s="297">
        <f>'Debt M &amp; YTM'!N720</f>
        <v>0</v>
      </c>
      <c r="AV729" s="298"/>
    </row>
    <row r="730" spans="1:48">
      <c r="A730" s="16"/>
      <c r="B730" s="16"/>
      <c r="C730" s="16"/>
      <c r="D730" s="16"/>
      <c r="E730" s="106"/>
      <c r="F730" s="297"/>
      <c r="AG730" s="296">
        <v>41183</v>
      </c>
      <c r="AH730" s="335">
        <f>'Debt M &amp; YTM'!C721</f>
        <v>14.55</v>
      </c>
      <c r="AI730" s="335">
        <f>'Debt M &amp; YTM'!D721</f>
        <v>3.33</v>
      </c>
      <c r="AJ730" s="298"/>
      <c r="AK730" s="335">
        <f>'Debt M &amp; YTM'!F721</f>
        <v>8.4600000000000009</v>
      </c>
      <c r="AL730" s="335">
        <f>'Debt M &amp; YTM'!G721</f>
        <v>3.5</v>
      </c>
      <c r="AM730" s="298"/>
      <c r="AN730" s="335">
        <f>'Debt M &amp; YTM'!I721</f>
        <v>15.68</v>
      </c>
      <c r="AO730" s="335">
        <f>'Debt M &amp; YTM'!J721</f>
        <v>4.72</v>
      </c>
      <c r="AP730" s="299"/>
      <c r="AQ730" s="297"/>
      <c r="AR730" s="297">
        <f>'Debt M &amp; YTM'!M721</f>
        <v>6.6660000000000004</v>
      </c>
      <c r="AS730" s="298"/>
      <c r="AT730" s="300"/>
      <c r="AU730" s="297">
        <f>'Debt M &amp; YTM'!N721</f>
        <v>9.4420000000000002</v>
      </c>
      <c r="AV730" s="298"/>
    </row>
    <row r="731" spans="1:48">
      <c r="A731" s="16"/>
      <c r="B731" s="16"/>
      <c r="C731" s="16"/>
      <c r="D731" s="16"/>
      <c r="E731" s="106"/>
      <c r="F731" s="297"/>
      <c r="AG731" s="296">
        <v>41184</v>
      </c>
      <c r="AH731" s="335">
        <f>'Debt M &amp; YTM'!C722</f>
        <v>14.54</v>
      </c>
      <c r="AI731" s="335">
        <f>'Debt M &amp; YTM'!D722</f>
        <v>3.33</v>
      </c>
      <c r="AJ731" s="298"/>
      <c r="AK731" s="335">
        <f>'Debt M &amp; YTM'!F722</f>
        <v>8.4600000000000009</v>
      </c>
      <c r="AL731" s="335">
        <f>'Debt M &amp; YTM'!G722</f>
        <v>3.47</v>
      </c>
      <c r="AM731" s="298"/>
      <c r="AN731" s="335">
        <f>'Debt M &amp; YTM'!I722</f>
        <v>15.68</v>
      </c>
      <c r="AO731" s="335">
        <f>'Debt M &amp; YTM'!J722</f>
        <v>4.7</v>
      </c>
      <c r="AP731" s="299"/>
      <c r="AQ731" s="297"/>
      <c r="AR731" s="297">
        <f>'Debt M &amp; YTM'!M722</f>
        <v>6.5869999999999997</v>
      </c>
      <c r="AS731" s="298"/>
      <c r="AT731" s="300"/>
      <c r="AU731" s="297">
        <f>'Debt M &amp; YTM'!N722</f>
        <v>9.3829999999999991</v>
      </c>
      <c r="AV731" s="298"/>
    </row>
    <row r="732" spans="1:48">
      <c r="A732" s="16"/>
      <c r="B732" s="16"/>
      <c r="C732" s="16"/>
      <c r="D732" s="16"/>
      <c r="E732" s="106"/>
      <c r="F732" s="297"/>
      <c r="AG732" s="296">
        <v>41185</v>
      </c>
      <c r="AH732" s="335">
        <f>'Debt M &amp; YTM'!C723</f>
        <v>14.54</v>
      </c>
      <c r="AI732" s="335">
        <f>'Debt M &amp; YTM'!D723</f>
        <v>3.31</v>
      </c>
      <c r="AJ732" s="298"/>
      <c r="AK732" s="335">
        <f>'Debt M &amp; YTM'!F723</f>
        <v>8.4600000000000009</v>
      </c>
      <c r="AL732" s="335">
        <f>'Debt M &amp; YTM'!G723</f>
        <v>3.43</v>
      </c>
      <c r="AM732" s="298"/>
      <c r="AN732" s="335">
        <f>'Debt M &amp; YTM'!I723</f>
        <v>15.68</v>
      </c>
      <c r="AO732" s="335">
        <f>'Debt M &amp; YTM'!J723</f>
        <v>4.67</v>
      </c>
      <c r="AP732" s="299"/>
      <c r="AQ732" s="297"/>
      <c r="AR732" s="297">
        <f>'Debt M &amp; YTM'!M723</f>
        <v>6.5359999999999996</v>
      </c>
      <c r="AS732" s="298"/>
      <c r="AT732" s="300"/>
      <c r="AU732" s="297">
        <f>'Debt M &amp; YTM'!N723</f>
        <v>9.3330000000000002</v>
      </c>
      <c r="AV732" s="298"/>
    </row>
    <row r="733" spans="1:48">
      <c r="A733" s="16"/>
      <c r="B733" s="16"/>
      <c r="C733" s="16"/>
      <c r="D733" s="16"/>
      <c r="E733" s="106"/>
      <c r="F733" s="297"/>
      <c r="AG733" s="296">
        <v>41186</v>
      </c>
      <c r="AH733" s="335">
        <f>'Debt M &amp; YTM'!C724</f>
        <v>14.54</v>
      </c>
      <c r="AI733" s="335">
        <f>'Debt M &amp; YTM'!D724</f>
        <v>3.3</v>
      </c>
      <c r="AJ733" s="298"/>
      <c r="AK733" s="335">
        <f>'Debt M &amp; YTM'!F724</f>
        <v>8.4600000000000009</v>
      </c>
      <c r="AL733" s="335">
        <f>'Debt M &amp; YTM'!G724</f>
        <v>3.38</v>
      </c>
      <c r="AM733" s="298"/>
      <c r="AN733" s="335">
        <f>'Debt M &amp; YTM'!I724</f>
        <v>15.67</v>
      </c>
      <c r="AO733" s="335">
        <f>'Debt M &amp; YTM'!J724</f>
        <v>4.63</v>
      </c>
      <c r="AP733" s="299"/>
      <c r="AQ733" s="297"/>
      <c r="AR733" s="297">
        <f>'Debt M &amp; YTM'!M724</f>
        <v>6.46</v>
      </c>
      <c r="AS733" s="298"/>
      <c r="AT733" s="300"/>
      <c r="AU733" s="297">
        <f>'Debt M &amp; YTM'!N724</f>
        <v>9.2449999999999992</v>
      </c>
      <c r="AV733" s="298"/>
    </row>
    <row r="734" spans="1:48">
      <c r="A734" s="16"/>
      <c r="B734" s="16"/>
      <c r="C734" s="16"/>
      <c r="D734" s="16"/>
      <c r="E734" s="106"/>
      <c r="F734" s="297"/>
      <c r="AG734" s="296">
        <v>41187</v>
      </c>
      <c r="AH734" s="335">
        <f>'Debt M &amp; YTM'!C725</f>
        <v>14.54</v>
      </c>
      <c r="AI734" s="335">
        <f>'Debt M &amp; YTM'!D725</f>
        <v>3.36</v>
      </c>
      <c r="AJ734" s="298"/>
      <c r="AK734" s="335">
        <f>'Debt M &amp; YTM'!F725</f>
        <v>8.4499999999999993</v>
      </c>
      <c r="AL734" s="335">
        <f>'Debt M &amp; YTM'!G725</f>
        <v>3.43</v>
      </c>
      <c r="AM734" s="298"/>
      <c r="AN734" s="335">
        <f>'Debt M &amp; YTM'!I725</f>
        <v>15.67</v>
      </c>
      <c r="AO734" s="335">
        <f>'Debt M &amp; YTM'!J725</f>
        <v>4.68</v>
      </c>
      <c r="AP734" s="299"/>
      <c r="AQ734" s="297"/>
      <c r="AR734" s="297">
        <f>'Debt M &amp; YTM'!M725</f>
        <v>6.3890000000000002</v>
      </c>
      <c r="AS734" s="298"/>
      <c r="AT734" s="300"/>
      <c r="AU734" s="297">
        <f>'Debt M &amp; YTM'!N725</f>
        <v>9.2560000000000002</v>
      </c>
      <c r="AV734" s="298"/>
    </row>
    <row r="735" spans="1:48">
      <c r="A735" s="16"/>
      <c r="B735" s="16"/>
      <c r="C735" s="16"/>
      <c r="D735" s="16"/>
      <c r="E735" s="106"/>
      <c r="F735" s="297"/>
      <c r="AG735" s="296">
        <v>41190</v>
      </c>
      <c r="AH735" s="335">
        <f>'Debt M &amp; YTM'!C726</f>
        <v>14.53</v>
      </c>
      <c r="AI735" s="335">
        <f>'Debt M &amp; YTM'!D726</f>
        <v>3.31</v>
      </c>
      <c r="AJ735" s="298"/>
      <c r="AK735" s="335">
        <f>'Debt M &amp; YTM'!F726</f>
        <v>8.44</v>
      </c>
      <c r="AL735" s="335">
        <f>'Debt M &amp; YTM'!G726</f>
        <v>3.4</v>
      </c>
      <c r="AM735" s="298"/>
      <c r="AN735" s="335">
        <f>'Debt M &amp; YTM'!I726</f>
        <v>15.66</v>
      </c>
      <c r="AO735" s="335">
        <f>'Debt M &amp; YTM'!J726</f>
        <v>4.6399999999999997</v>
      </c>
      <c r="AP735" s="299"/>
      <c r="AQ735" s="297"/>
      <c r="AR735" s="297">
        <f>'Debt M &amp; YTM'!M726</f>
        <v>6.3719999999999999</v>
      </c>
      <c r="AS735" s="298"/>
      <c r="AT735" s="300"/>
      <c r="AU735" s="297">
        <f>'Debt M &amp; YTM'!N726</f>
        <v>9.2260000000000009</v>
      </c>
      <c r="AV735" s="298"/>
    </row>
    <row r="736" spans="1:48">
      <c r="A736" s="16"/>
      <c r="B736" s="16"/>
      <c r="C736" s="16"/>
      <c r="D736" s="16"/>
      <c r="E736" s="106"/>
      <c r="F736" s="297"/>
      <c r="AG736" s="296">
        <v>41191</v>
      </c>
      <c r="AH736" s="335">
        <f>'Debt M &amp; YTM'!C727</f>
        <v>14.52</v>
      </c>
      <c r="AI736" s="335">
        <f>'Debt M &amp; YTM'!D727</f>
        <v>3.32</v>
      </c>
      <c r="AJ736" s="298"/>
      <c r="AK736" s="335">
        <f>'Debt M &amp; YTM'!F727</f>
        <v>8.44</v>
      </c>
      <c r="AL736" s="335">
        <f>'Debt M &amp; YTM'!G727</f>
        <v>3.41</v>
      </c>
      <c r="AM736" s="298"/>
      <c r="AN736" s="335">
        <f>'Debt M &amp; YTM'!I727</f>
        <v>15.66</v>
      </c>
      <c r="AO736" s="335">
        <f>'Debt M &amp; YTM'!J727</f>
        <v>4.6399999999999997</v>
      </c>
      <c r="AP736" s="299"/>
      <c r="AQ736" s="297"/>
      <c r="AR736" s="297">
        <f>'Debt M &amp; YTM'!M727</f>
        <v>6.3719999999999999</v>
      </c>
      <c r="AS736" s="298"/>
      <c r="AT736" s="300"/>
      <c r="AU736" s="297">
        <f>'Debt M &amp; YTM'!N727</f>
        <v>9.2829999999999995</v>
      </c>
      <c r="AV736" s="298"/>
    </row>
    <row r="737" spans="1:48">
      <c r="A737" s="16"/>
      <c r="B737" s="16"/>
      <c r="C737" s="16"/>
      <c r="D737" s="16"/>
      <c r="E737" s="106"/>
      <c r="F737" s="297"/>
      <c r="AG737" s="296">
        <v>41192</v>
      </c>
      <c r="AH737" s="335">
        <f>'Debt M &amp; YTM'!C728</f>
        <v>14.52</v>
      </c>
      <c r="AI737" s="335">
        <f>'Debt M &amp; YTM'!D728</f>
        <v>3.33</v>
      </c>
      <c r="AJ737" s="298"/>
      <c r="AK737" s="335">
        <f>'Debt M &amp; YTM'!F728</f>
        <v>8.44</v>
      </c>
      <c r="AL737" s="335">
        <f>'Debt M &amp; YTM'!G728</f>
        <v>3.43</v>
      </c>
      <c r="AM737" s="298"/>
      <c r="AN737" s="335">
        <f>'Debt M &amp; YTM'!I728</f>
        <v>15.66</v>
      </c>
      <c r="AO737" s="335">
        <f>'Debt M &amp; YTM'!J728</f>
        <v>4.66</v>
      </c>
      <c r="AP737" s="299"/>
      <c r="AQ737" s="297"/>
      <c r="AR737" s="297">
        <f>'Debt M &amp; YTM'!M728</f>
        <v>6.4219999999999997</v>
      </c>
      <c r="AS737" s="298"/>
      <c r="AT737" s="300"/>
      <c r="AU737" s="297">
        <f>'Debt M &amp; YTM'!N728</f>
        <v>9.3070000000000004</v>
      </c>
      <c r="AV737" s="298"/>
    </row>
    <row r="738" spans="1:48">
      <c r="A738" s="16"/>
      <c r="B738" s="16"/>
      <c r="C738" s="16"/>
      <c r="D738" s="16"/>
      <c r="E738" s="106"/>
      <c r="F738" s="297"/>
      <c r="AG738" s="296">
        <v>41193</v>
      </c>
      <c r="AH738" s="335">
        <f>'Debt M &amp; YTM'!C729</f>
        <v>14.52</v>
      </c>
      <c r="AI738" s="335">
        <f>'Debt M &amp; YTM'!D729</f>
        <v>3.33</v>
      </c>
      <c r="AJ738" s="298"/>
      <c r="AK738" s="335">
        <f>'Debt M &amp; YTM'!F729</f>
        <v>8.44</v>
      </c>
      <c r="AL738" s="335">
        <f>'Debt M &amp; YTM'!G729</f>
        <v>3.44</v>
      </c>
      <c r="AM738" s="298"/>
      <c r="AN738" s="335">
        <f>'Debt M &amp; YTM'!I729</f>
        <v>15.65</v>
      </c>
      <c r="AO738" s="335">
        <f>'Debt M &amp; YTM'!J729</f>
        <v>4.66</v>
      </c>
      <c r="AP738" s="299"/>
      <c r="AQ738" s="297"/>
      <c r="AR738" s="297">
        <f>'Debt M &amp; YTM'!M729</f>
        <v>6.4039999999999999</v>
      </c>
      <c r="AS738" s="298"/>
      <c r="AT738" s="300"/>
      <c r="AU738" s="297">
        <f>'Debt M &amp; YTM'!N729</f>
        <v>9.2409999999999997</v>
      </c>
      <c r="AV738" s="298"/>
    </row>
    <row r="739" spans="1:48">
      <c r="A739" s="16"/>
      <c r="B739" s="16"/>
      <c r="C739" s="16"/>
      <c r="D739" s="16"/>
      <c r="E739" s="106"/>
      <c r="F739" s="297"/>
      <c r="AG739" s="296">
        <v>41194</v>
      </c>
      <c r="AH739" s="335">
        <f>'Debt M &amp; YTM'!C730</f>
        <v>14.52</v>
      </c>
      <c r="AI739" s="335">
        <f>'Debt M &amp; YTM'!D730</f>
        <v>3.28</v>
      </c>
      <c r="AJ739" s="298"/>
      <c r="AK739" s="335">
        <f>'Debt M &amp; YTM'!F730</f>
        <v>8.43</v>
      </c>
      <c r="AL739" s="335">
        <f>'Debt M &amp; YTM'!G730</f>
        <v>3.38</v>
      </c>
      <c r="AM739" s="298"/>
      <c r="AN739" s="335">
        <f>'Debt M &amp; YTM'!I730</f>
        <v>15.65</v>
      </c>
      <c r="AO739" s="335">
        <f>'Debt M &amp; YTM'!J730</f>
        <v>4.6100000000000003</v>
      </c>
      <c r="AP739" s="299"/>
      <c r="AQ739" s="297"/>
      <c r="AR739" s="297">
        <f>'Debt M &amp; YTM'!M730</f>
        <v>6.36</v>
      </c>
      <c r="AS739" s="298"/>
      <c r="AT739" s="300"/>
      <c r="AU739" s="297">
        <f>'Debt M &amp; YTM'!N730</f>
        <v>9.1620000000000008</v>
      </c>
      <c r="AV739" s="298"/>
    </row>
    <row r="740" spans="1:48">
      <c r="A740" s="16"/>
      <c r="B740" s="16"/>
      <c r="C740" s="16"/>
      <c r="D740" s="16"/>
      <c r="E740" s="106"/>
      <c r="F740" s="297"/>
      <c r="AG740" s="296">
        <v>41197</v>
      </c>
      <c r="AH740" s="335">
        <f>'Debt M &amp; YTM'!C731</f>
        <v>14.51</v>
      </c>
      <c r="AI740" s="335">
        <f>'Debt M &amp; YTM'!D731</f>
        <v>3.29</v>
      </c>
      <c r="AJ740" s="298"/>
      <c r="AK740" s="335">
        <f>'Debt M &amp; YTM'!F731</f>
        <v>8.42</v>
      </c>
      <c r="AL740" s="335">
        <f>'Debt M &amp; YTM'!G731</f>
        <v>3.39</v>
      </c>
      <c r="AM740" s="298"/>
      <c r="AN740" s="335">
        <f>'Debt M &amp; YTM'!I731</f>
        <v>15.64</v>
      </c>
      <c r="AO740" s="335">
        <f>'Debt M &amp; YTM'!J731</f>
        <v>4.6100000000000003</v>
      </c>
      <c r="AP740" s="299"/>
      <c r="AQ740" s="297"/>
      <c r="AR740" s="297">
        <f>'Debt M &amp; YTM'!M731</f>
        <v>6.3049999999999997</v>
      </c>
      <c r="AS740" s="298"/>
      <c r="AT740" s="300"/>
      <c r="AU740" s="297">
        <f>'Debt M &amp; YTM'!N731</f>
        <v>9.0519999999999996</v>
      </c>
      <c r="AV740" s="298"/>
    </row>
    <row r="741" spans="1:48">
      <c r="A741" s="16"/>
      <c r="B741" s="16"/>
      <c r="C741" s="16"/>
      <c r="D741" s="16"/>
      <c r="E741" s="106"/>
      <c r="F741" s="297"/>
      <c r="AG741" s="296">
        <v>41198</v>
      </c>
      <c r="AH741" s="335">
        <f>'Debt M &amp; YTM'!C732</f>
        <v>14.51</v>
      </c>
      <c r="AI741" s="335">
        <f>'Debt M &amp; YTM'!D732</f>
        <v>3.35</v>
      </c>
      <c r="AJ741" s="298"/>
      <c r="AK741" s="335">
        <f>'Debt M &amp; YTM'!F732</f>
        <v>8.42</v>
      </c>
      <c r="AL741" s="335">
        <f>'Debt M &amp; YTM'!G732</f>
        <v>3.43</v>
      </c>
      <c r="AM741" s="298"/>
      <c r="AN741" s="335">
        <f>'Debt M &amp; YTM'!I732</f>
        <v>15.64</v>
      </c>
      <c r="AO741" s="335">
        <f>'Debt M &amp; YTM'!J732</f>
        <v>4.6500000000000004</v>
      </c>
      <c r="AP741" s="299"/>
      <c r="AQ741" s="297"/>
      <c r="AR741" s="297">
        <f>'Debt M &amp; YTM'!M732</f>
        <v>6.2229999999999999</v>
      </c>
      <c r="AS741" s="298"/>
      <c r="AT741" s="300"/>
      <c r="AU741" s="297">
        <f>'Debt M &amp; YTM'!N732</f>
        <v>8.91</v>
      </c>
      <c r="AV741" s="298"/>
    </row>
    <row r="742" spans="1:48">
      <c r="A742" s="16"/>
      <c r="B742" s="16"/>
      <c r="C742" s="16"/>
      <c r="D742" s="16"/>
      <c r="E742" s="106"/>
      <c r="F742" s="297"/>
      <c r="AG742" s="296">
        <v>41199</v>
      </c>
      <c r="AH742" s="335">
        <f>'Debt M &amp; YTM'!C733</f>
        <v>14.5</v>
      </c>
      <c r="AI742" s="335">
        <f>'Debt M &amp; YTM'!D733</f>
        <v>3.41</v>
      </c>
      <c r="AJ742" s="298"/>
      <c r="AK742" s="335">
        <f>'Debt M &amp; YTM'!F733</f>
        <v>8.42</v>
      </c>
      <c r="AL742" s="335">
        <f>'Debt M &amp; YTM'!G733</f>
        <v>3.41</v>
      </c>
      <c r="AM742" s="298"/>
      <c r="AN742" s="335">
        <f>'Debt M &amp; YTM'!I733</f>
        <v>15.64</v>
      </c>
      <c r="AO742" s="335">
        <f>'Debt M &amp; YTM'!J733</f>
        <v>4.66</v>
      </c>
      <c r="AP742" s="299"/>
      <c r="AQ742" s="297"/>
      <c r="AR742" s="297">
        <f>'Debt M &amp; YTM'!M733</f>
        <v>6.0860000000000003</v>
      </c>
      <c r="AS742" s="298"/>
      <c r="AT742" s="300"/>
      <c r="AU742" s="297">
        <f>'Debt M &amp; YTM'!N733</f>
        <v>8.7149999999999999</v>
      </c>
      <c r="AV742" s="298"/>
    </row>
    <row r="743" spans="1:48">
      <c r="A743" s="16"/>
      <c r="B743" s="16"/>
      <c r="C743" s="16"/>
      <c r="D743" s="16"/>
      <c r="E743" s="106"/>
      <c r="F743" s="297"/>
      <c r="AG743" s="296">
        <v>41200</v>
      </c>
      <c r="AH743" s="335">
        <f>'Debt M &amp; YTM'!C734</f>
        <v>14.5</v>
      </c>
      <c r="AI743" s="335">
        <f>'Debt M &amp; YTM'!D734</f>
        <v>3.4</v>
      </c>
      <c r="AJ743" s="298"/>
      <c r="AK743" s="335">
        <f>'Debt M &amp; YTM'!F734</f>
        <v>8.42</v>
      </c>
      <c r="AL743" s="335">
        <f>'Debt M &amp; YTM'!G734</f>
        <v>3.39</v>
      </c>
      <c r="AM743" s="298"/>
      <c r="AN743" s="335">
        <f>'Debt M &amp; YTM'!I734</f>
        <v>15.64</v>
      </c>
      <c r="AO743" s="335">
        <f>'Debt M &amp; YTM'!J734</f>
        <v>4.63</v>
      </c>
      <c r="AP743" s="299"/>
      <c r="AQ743" s="297"/>
      <c r="AR743" s="297">
        <f>'Debt M &amp; YTM'!M734</f>
        <v>6.0679999999999996</v>
      </c>
      <c r="AS743" s="298"/>
      <c r="AT743" s="300"/>
      <c r="AU743" s="297">
        <f>'Debt M &amp; YTM'!N734</f>
        <v>8.6440000000000001</v>
      </c>
      <c r="AV743" s="298"/>
    </row>
    <row r="744" spans="1:48">
      <c r="A744" s="16"/>
      <c r="B744" s="16"/>
      <c r="C744" s="16"/>
      <c r="D744" s="16"/>
      <c r="E744" s="106"/>
      <c r="F744" s="297"/>
      <c r="AG744" s="296">
        <v>41201</v>
      </c>
      <c r="AH744" s="335">
        <f>'Debt M &amp; YTM'!C735</f>
        <v>14.5</v>
      </c>
      <c r="AI744" s="335">
        <f>'Debt M &amp; YTM'!D735</f>
        <v>3.36</v>
      </c>
      <c r="AJ744" s="298"/>
      <c r="AK744" s="335">
        <f>'Debt M &amp; YTM'!F735</f>
        <v>8.41</v>
      </c>
      <c r="AL744" s="335">
        <f>'Debt M &amp; YTM'!G735</f>
        <v>3.36</v>
      </c>
      <c r="AM744" s="298"/>
      <c r="AN744" s="335">
        <f>'Debt M &amp; YTM'!I735</f>
        <v>15.63</v>
      </c>
      <c r="AO744" s="335">
        <f>'Debt M &amp; YTM'!J735</f>
        <v>4.5999999999999996</v>
      </c>
      <c r="AP744" s="299"/>
      <c r="AQ744" s="297"/>
      <c r="AR744" s="297">
        <f>'Debt M &amp; YTM'!M735</f>
        <v>6.06</v>
      </c>
      <c r="AS744" s="298"/>
      <c r="AT744" s="300"/>
      <c r="AU744" s="297">
        <f>'Debt M &amp; YTM'!N735</f>
        <v>8.6349999999999998</v>
      </c>
      <c r="AV744" s="298"/>
    </row>
    <row r="745" spans="1:48">
      <c r="A745" s="16"/>
      <c r="B745" s="16"/>
      <c r="C745" s="16"/>
      <c r="D745" s="16"/>
      <c r="E745" s="106"/>
      <c r="F745" s="297"/>
      <c r="AG745" s="296">
        <v>41204</v>
      </c>
      <c r="AH745" s="335">
        <f>'Debt M &amp; YTM'!C736</f>
        <v>14.49</v>
      </c>
      <c r="AI745" s="335">
        <f>'Debt M &amp; YTM'!D736</f>
        <v>3.38</v>
      </c>
      <c r="AJ745" s="298"/>
      <c r="AK745" s="335">
        <f>'Debt M &amp; YTM'!F736</f>
        <v>8.41</v>
      </c>
      <c r="AL745" s="335">
        <f>'Debt M &amp; YTM'!G736</f>
        <v>3.38</v>
      </c>
      <c r="AM745" s="298"/>
      <c r="AN745" s="335">
        <f>'Debt M &amp; YTM'!I736</f>
        <v>15.62</v>
      </c>
      <c r="AO745" s="335">
        <f>'Debt M &amp; YTM'!J736</f>
        <v>4.6100000000000003</v>
      </c>
      <c r="AP745" s="299"/>
      <c r="AQ745" s="297"/>
      <c r="AR745" s="297">
        <f>'Debt M &amp; YTM'!M736</f>
        <v>6.06</v>
      </c>
      <c r="AS745" s="298"/>
      <c r="AT745" s="300"/>
      <c r="AU745" s="297">
        <f>'Debt M &amp; YTM'!N736</f>
        <v>8.6</v>
      </c>
      <c r="AV745" s="298"/>
    </row>
    <row r="746" spans="1:48">
      <c r="A746" s="16"/>
      <c r="B746" s="16"/>
      <c r="C746" s="16"/>
      <c r="D746" s="16"/>
      <c r="E746" s="106"/>
      <c r="F746" s="297"/>
      <c r="AG746" s="296">
        <v>41205</v>
      </c>
      <c r="AH746" s="335">
        <f>'Debt M &amp; YTM'!C737</f>
        <v>14.49</v>
      </c>
      <c r="AI746" s="335">
        <f>'Debt M &amp; YTM'!D737</f>
        <v>3.35</v>
      </c>
      <c r="AJ746" s="298"/>
      <c r="AK746" s="335">
        <f>'Debt M &amp; YTM'!F737</f>
        <v>8.4</v>
      </c>
      <c r="AL746" s="335">
        <f>'Debt M &amp; YTM'!G737</f>
        <v>3.36</v>
      </c>
      <c r="AM746" s="298"/>
      <c r="AN746" s="335">
        <f>'Debt M &amp; YTM'!I737</f>
        <v>15.62</v>
      </c>
      <c r="AO746" s="335">
        <f>'Debt M &amp; YTM'!J737</f>
        <v>4.5999999999999996</v>
      </c>
      <c r="AP746" s="299"/>
      <c r="AQ746" s="297"/>
      <c r="AR746" s="297">
        <f>'Debt M &amp; YTM'!M737</f>
        <v>6.0590000000000002</v>
      </c>
      <c r="AS746" s="298"/>
      <c r="AT746" s="300"/>
      <c r="AU746" s="297">
        <f>'Debt M &amp; YTM'!N737</f>
        <v>8.6609999999999996</v>
      </c>
      <c r="AV746" s="298"/>
    </row>
    <row r="747" spans="1:48">
      <c r="A747" s="16"/>
      <c r="B747" s="16"/>
      <c r="C747" s="16"/>
      <c r="D747" s="16"/>
      <c r="E747" s="106"/>
      <c r="F747" s="297"/>
      <c r="AG747" s="296">
        <v>41206</v>
      </c>
      <c r="AH747" s="335">
        <f>'Debt M &amp; YTM'!C738</f>
        <v>14.48</v>
      </c>
      <c r="AI747" s="335">
        <f>'Debt M &amp; YTM'!D738</f>
        <v>3.34</v>
      </c>
      <c r="AJ747" s="298"/>
      <c r="AK747" s="335">
        <f>'Debt M &amp; YTM'!F738</f>
        <v>8.4</v>
      </c>
      <c r="AL747" s="335">
        <f>'Debt M &amp; YTM'!G738</f>
        <v>3.38</v>
      </c>
      <c r="AM747" s="298"/>
      <c r="AN747" s="335">
        <f>'Debt M &amp; YTM'!I738</f>
        <v>15.62</v>
      </c>
      <c r="AO747" s="335">
        <f>'Debt M &amp; YTM'!J738</f>
        <v>4.6100000000000003</v>
      </c>
      <c r="AP747" s="299"/>
      <c r="AQ747" s="297"/>
      <c r="AR747" s="297">
        <f>'Debt M &amp; YTM'!M738</f>
        <v>6.1050000000000004</v>
      </c>
      <c r="AS747" s="298"/>
      <c r="AT747" s="300"/>
      <c r="AU747" s="297">
        <f>'Debt M &amp; YTM'!N738</f>
        <v>8.7330000000000005</v>
      </c>
      <c r="AV747" s="298"/>
    </row>
    <row r="748" spans="1:48">
      <c r="A748" s="16"/>
      <c r="B748" s="16"/>
      <c r="C748" s="16"/>
      <c r="D748" s="16"/>
      <c r="E748" s="106"/>
      <c r="F748" s="297"/>
      <c r="AG748" s="296">
        <v>41207</v>
      </c>
      <c r="AH748" s="335">
        <f>'Debt M &amp; YTM'!C739</f>
        <v>14.48</v>
      </c>
      <c r="AI748" s="335">
        <f>'Debt M &amp; YTM'!D739</f>
        <v>3.34</v>
      </c>
      <c r="AJ748" s="298"/>
      <c r="AK748" s="335">
        <f>'Debt M &amp; YTM'!F739</f>
        <v>8.4</v>
      </c>
      <c r="AL748" s="335">
        <f>'Debt M &amp; YTM'!G739</f>
        <v>3.37</v>
      </c>
      <c r="AM748" s="298"/>
      <c r="AN748" s="335">
        <f>'Debt M &amp; YTM'!I739</f>
        <v>15.62</v>
      </c>
      <c r="AO748" s="335">
        <f>'Debt M &amp; YTM'!J739</f>
        <v>4.6100000000000003</v>
      </c>
      <c r="AP748" s="299"/>
      <c r="AQ748" s="297"/>
      <c r="AR748" s="297">
        <f>'Debt M &amp; YTM'!M739</f>
        <v>6.1269999999999998</v>
      </c>
      <c r="AS748" s="298"/>
      <c r="AT748" s="300"/>
      <c r="AU748" s="297">
        <f>'Debt M &amp; YTM'!N739</f>
        <v>8.7309999999999999</v>
      </c>
      <c r="AV748" s="298"/>
    </row>
    <row r="749" spans="1:48">
      <c r="A749" s="16"/>
      <c r="B749" s="16"/>
      <c r="C749" s="16"/>
      <c r="D749" s="16"/>
      <c r="E749" s="106"/>
      <c r="F749" s="297"/>
      <c r="AG749" s="296">
        <v>41208</v>
      </c>
      <c r="AH749" s="335">
        <f>'Debt M &amp; YTM'!C740</f>
        <v>14.48</v>
      </c>
      <c r="AI749" s="335">
        <f>'Debt M &amp; YTM'!D740</f>
        <v>3.31</v>
      </c>
      <c r="AJ749" s="298"/>
      <c r="AK749" s="335">
        <f>'Debt M &amp; YTM'!F740</f>
        <v>8.39</v>
      </c>
      <c r="AL749" s="335">
        <f>'Debt M &amp; YTM'!G740</f>
        <v>3.35</v>
      </c>
      <c r="AM749" s="298"/>
      <c r="AN749" s="335">
        <f>'Debt M &amp; YTM'!I740</f>
        <v>15.61</v>
      </c>
      <c r="AO749" s="335">
        <f>'Debt M &amp; YTM'!J740</f>
        <v>4.59</v>
      </c>
      <c r="AP749" s="299"/>
      <c r="AQ749" s="297"/>
      <c r="AR749" s="297">
        <f>'Debt M &amp; YTM'!M740</f>
        <v>6.2009999999999996</v>
      </c>
      <c r="AS749" s="298"/>
      <c r="AT749" s="300"/>
      <c r="AU749" s="297">
        <f>'Debt M &amp; YTM'!N740</f>
        <v>8.7850000000000001</v>
      </c>
      <c r="AV749" s="298"/>
    </row>
    <row r="750" spans="1:48">
      <c r="A750" s="16"/>
      <c r="B750" s="16"/>
      <c r="C750" s="16"/>
      <c r="D750" s="16"/>
      <c r="E750" s="106"/>
      <c r="F750" s="297"/>
      <c r="AG750" s="296">
        <v>41211</v>
      </c>
      <c r="AH750" s="335">
        <f>'Debt M &amp; YTM'!C741</f>
        <v>14.47</v>
      </c>
      <c r="AI750" s="335">
        <f>'Debt M &amp; YTM'!D741</f>
        <v>3.24</v>
      </c>
      <c r="AJ750" s="298"/>
      <c r="AK750" s="335">
        <f>'Debt M &amp; YTM'!F741</f>
        <v>8.39</v>
      </c>
      <c r="AL750" s="335">
        <f>'Debt M &amp; YTM'!G741</f>
        <v>3.29</v>
      </c>
      <c r="AM750" s="298"/>
      <c r="AN750" s="335">
        <f>'Debt M &amp; YTM'!I741</f>
        <v>15.61</v>
      </c>
      <c r="AO750" s="335">
        <f>'Debt M &amp; YTM'!J741</f>
        <v>4.54</v>
      </c>
      <c r="AP750" s="299"/>
      <c r="AQ750" s="297"/>
      <c r="AR750" s="297">
        <f>'Debt M &amp; YTM'!M741</f>
        <v>6.234</v>
      </c>
      <c r="AS750" s="298"/>
      <c r="AT750" s="300"/>
      <c r="AU750" s="297">
        <f>'Debt M &amp; YTM'!N741</f>
        <v>8.8160000000000007</v>
      </c>
      <c r="AV750" s="298"/>
    </row>
    <row r="751" spans="1:48">
      <c r="A751" s="16"/>
      <c r="B751" s="16"/>
      <c r="C751" s="16"/>
      <c r="D751" s="16"/>
      <c r="E751" s="106"/>
      <c r="F751" s="297"/>
      <c r="AG751" s="296">
        <v>41212</v>
      </c>
      <c r="AH751" s="335">
        <f>'Debt M &amp; YTM'!C742</f>
        <v>14.47</v>
      </c>
      <c r="AI751" s="335">
        <f>'Debt M &amp; YTM'!D742</f>
        <v>3.25</v>
      </c>
      <c r="AJ751" s="298"/>
      <c r="AK751" s="335">
        <f>'Debt M &amp; YTM'!F742</f>
        <v>8.3800000000000008</v>
      </c>
      <c r="AL751" s="335">
        <f>'Debt M &amp; YTM'!G742</f>
        <v>3.29</v>
      </c>
      <c r="AM751" s="298"/>
      <c r="AN751" s="335">
        <f>'Debt M &amp; YTM'!I742</f>
        <v>15.6</v>
      </c>
      <c r="AO751" s="335">
        <f>'Debt M &amp; YTM'!J742</f>
        <v>4.55</v>
      </c>
      <c r="AP751" s="299"/>
      <c r="AQ751" s="297"/>
      <c r="AR751" s="297">
        <f>'Debt M &amp; YTM'!M742</f>
        <v>6.234</v>
      </c>
      <c r="AS751" s="298"/>
      <c r="AT751" s="300"/>
      <c r="AU751" s="297">
        <f>'Debt M &amp; YTM'!N742</f>
        <v>8.8160000000000007</v>
      </c>
      <c r="AV751" s="298"/>
    </row>
    <row r="752" spans="1:48">
      <c r="A752" s="16"/>
      <c r="B752" s="16"/>
      <c r="C752" s="16"/>
      <c r="D752" s="16"/>
      <c r="E752" s="106"/>
      <c r="F752" s="297"/>
      <c r="AG752" s="296">
        <v>41213</v>
      </c>
      <c r="AH752" s="335">
        <f>'Debt M &amp; YTM'!C743</f>
        <v>14.46</v>
      </c>
      <c r="AI752" s="335">
        <f>'Debt M &amp; YTM'!D743</f>
        <v>3.23</v>
      </c>
      <c r="AJ752" s="298"/>
      <c r="AK752" s="335">
        <f>'Debt M &amp; YTM'!F743</f>
        <v>8.3800000000000008</v>
      </c>
      <c r="AL752" s="335">
        <f>'Debt M &amp; YTM'!G743</f>
        <v>3.26</v>
      </c>
      <c r="AM752" s="298"/>
      <c r="AN752" s="335">
        <f>'Debt M &amp; YTM'!I743</f>
        <v>15.6</v>
      </c>
      <c r="AO752" s="335">
        <f>'Debt M &amp; YTM'!J743</f>
        <v>4.5199999999999996</v>
      </c>
      <c r="AP752" s="299"/>
      <c r="AQ752" s="297"/>
      <c r="AR752" s="297">
        <f>'Debt M &amp; YTM'!M743</f>
        <v>6.2069999999999999</v>
      </c>
      <c r="AS752" s="298"/>
      <c r="AT752" s="300"/>
      <c r="AU752" s="297">
        <f>'Debt M &amp; YTM'!N743</f>
        <v>8.6940000000000008</v>
      </c>
      <c r="AV752" s="298"/>
    </row>
    <row r="753" spans="1:48">
      <c r="A753" s="16"/>
      <c r="B753" s="16"/>
      <c r="C753" s="16"/>
      <c r="D753" s="16"/>
      <c r="E753" s="106"/>
      <c r="F753" s="297"/>
      <c r="AG753" s="296">
        <v>41214</v>
      </c>
      <c r="AH753" s="335">
        <f>'Debt M &amp; YTM'!C744</f>
        <v>14.64</v>
      </c>
      <c r="AI753" s="335">
        <f>'Debt M &amp; YTM'!D744</f>
        <v>3.25</v>
      </c>
      <c r="AJ753" s="298"/>
      <c r="AK753" s="335">
        <f>'Debt M &amp; YTM'!F744</f>
        <v>8.4</v>
      </c>
      <c r="AL753" s="335">
        <f>'Debt M &amp; YTM'!G744</f>
        <v>3.26</v>
      </c>
      <c r="AM753" s="298"/>
      <c r="AN753" s="335">
        <f>'Debt M &amp; YTM'!I744</f>
        <v>14.8</v>
      </c>
      <c r="AO753" s="335">
        <f>'Debt M &amp; YTM'!J744</f>
        <v>4.45</v>
      </c>
      <c r="AP753" s="299"/>
      <c r="AQ753" s="297"/>
      <c r="AR753" s="297">
        <f>'Debt M &amp; YTM'!M744</f>
        <v>6.1740000000000004</v>
      </c>
      <c r="AS753" s="298"/>
      <c r="AT753" s="300"/>
      <c r="AU753" s="297">
        <f>'Debt M &amp; YTM'!N744</f>
        <v>8.6660000000000004</v>
      </c>
      <c r="AV753" s="298"/>
    </row>
    <row r="754" spans="1:48">
      <c r="A754" s="16"/>
      <c r="B754" s="16"/>
      <c r="C754" s="16"/>
      <c r="D754" s="16"/>
      <c r="E754" s="106"/>
      <c r="F754" s="297"/>
      <c r="AG754" s="296">
        <v>41215</v>
      </c>
      <c r="AH754" s="335">
        <f>'Debt M &amp; YTM'!C745</f>
        <v>14.64</v>
      </c>
      <c r="AI754" s="335">
        <f>'Debt M &amp; YTM'!D745</f>
        <v>3.23</v>
      </c>
      <c r="AJ754" s="298"/>
      <c r="AK754" s="335">
        <f>'Debt M &amp; YTM'!F745</f>
        <v>8.4</v>
      </c>
      <c r="AL754" s="335">
        <f>'Debt M &amp; YTM'!G745</f>
        <v>3.2</v>
      </c>
      <c r="AM754" s="298"/>
      <c r="AN754" s="335">
        <f>'Debt M &amp; YTM'!I745</f>
        <v>14.8</v>
      </c>
      <c r="AO754" s="335">
        <f>'Debt M &amp; YTM'!J745</f>
        <v>4.41</v>
      </c>
      <c r="AP754" s="299"/>
      <c r="AQ754" s="297"/>
      <c r="AR754" s="297">
        <f>'Debt M &amp; YTM'!M745</f>
        <v>6.1379999999999999</v>
      </c>
      <c r="AS754" s="298"/>
      <c r="AT754" s="300"/>
      <c r="AU754" s="297">
        <f>'Debt M &amp; YTM'!N745</f>
        <v>8.6669999999999998</v>
      </c>
      <c r="AV754" s="298"/>
    </row>
    <row r="755" spans="1:48">
      <c r="A755" s="16"/>
      <c r="B755" s="16"/>
      <c r="C755" s="16"/>
      <c r="D755" s="16"/>
      <c r="E755" s="106"/>
      <c r="F755" s="297"/>
      <c r="AG755" s="296">
        <v>41218</v>
      </c>
      <c r="AH755" s="335">
        <f>'Debt M &amp; YTM'!C746</f>
        <v>14.63</v>
      </c>
      <c r="AI755" s="335">
        <f>'Debt M &amp; YTM'!D746</f>
        <v>3.21</v>
      </c>
      <c r="AJ755" s="298"/>
      <c r="AK755" s="335">
        <f>'Debt M &amp; YTM'!F746</f>
        <v>8.39</v>
      </c>
      <c r="AL755" s="335">
        <f>'Debt M &amp; YTM'!G746</f>
        <v>3.18</v>
      </c>
      <c r="AM755" s="298"/>
      <c r="AN755" s="335">
        <f>'Debt M &amp; YTM'!I746</f>
        <v>14.79</v>
      </c>
      <c r="AO755" s="335">
        <f>'Debt M &amp; YTM'!J746</f>
        <v>4.3899999999999997</v>
      </c>
      <c r="AP755" s="299"/>
      <c r="AQ755" s="297"/>
      <c r="AR755" s="297">
        <f>'Debt M &amp; YTM'!M746</f>
        <v>6.1120000000000001</v>
      </c>
      <c r="AS755" s="298"/>
      <c r="AT755" s="300"/>
      <c r="AU755" s="297">
        <f>'Debt M &amp; YTM'!N746</f>
        <v>8.673</v>
      </c>
      <c r="AV755" s="298"/>
    </row>
    <row r="756" spans="1:48">
      <c r="A756" s="16"/>
      <c r="B756" s="16"/>
      <c r="C756" s="16"/>
      <c r="D756" s="16"/>
      <c r="E756" s="106"/>
      <c r="F756" s="297"/>
      <c r="AG756" s="296">
        <v>41219</v>
      </c>
      <c r="AH756" s="335">
        <f>'Debt M &amp; YTM'!C747</f>
        <v>14.62</v>
      </c>
      <c r="AI756" s="335">
        <f>'Debt M &amp; YTM'!D747</f>
        <v>3.21</v>
      </c>
      <c r="AJ756" s="298"/>
      <c r="AK756" s="335">
        <f>'Debt M &amp; YTM'!F747</f>
        <v>8.39</v>
      </c>
      <c r="AL756" s="335">
        <f>'Debt M &amp; YTM'!G747</f>
        <v>3.17</v>
      </c>
      <c r="AM756" s="298"/>
      <c r="AN756" s="335">
        <f>'Debt M &amp; YTM'!I747</f>
        <v>14.79</v>
      </c>
      <c r="AO756" s="335">
        <f>'Debt M &amp; YTM'!J747</f>
        <v>4.3899999999999997</v>
      </c>
      <c r="AP756" s="299"/>
      <c r="AQ756" s="297"/>
      <c r="AR756" s="297">
        <f>'Debt M &amp; YTM'!M747</f>
        <v>6.056</v>
      </c>
      <c r="AS756" s="298"/>
      <c r="AT756" s="300"/>
      <c r="AU756" s="297">
        <f>'Debt M &amp; YTM'!N747</f>
        <v>8.641</v>
      </c>
      <c r="AV756" s="298"/>
    </row>
    <row r="757" spans="1:48">
      <c r="A757" s="16"/>
      <c r="B757" s="16"/>
      <c r="C757" s="16"/>
      <c r="D757" s="16"/>
      <c r="E757" s="106"/>
      <c r="F757" s="297"/>
      <c r="AG757" s="296">
        <v>41220</v>
      </c>
      <c r="AH757" s="335">
        <f>'Debt M &amp; YTM'!C748</f>
        <v>14.62</v>
      </c>
      <c r="AI757" s="335">
        <f>'Debt M &amp; YTM'!D748</f>
        <v>3.15</v>
      </c>
      <c r="AJ757" s="298"/>
      <c r="AK757" s="335">
        <f>'Debt M &amp; YTM'!F748</f>
        <v>8.3800000000000008</v>
      </c>
      <c r="AL757" s="335">
        <f>'Debt M &amp; YTM'!G748</f>
        <v>3.11</v>
      </c>
      <c r="AM757" s="298"/>
      <c r="AN757" s="335">
        <f>'Debt M &amp; YTM'!I748</f>
        <v>14.79</v>
      </c>
      <c r="AO757" s="335">
        <f>'Debt M &amp; YTM'!J748</f>
        <v>4.3499999999999996</v>
      </c>
      <c r="AP757" s="299"/>
      <c r="AQ757" s="297"/>
      <c r="AR757" s="297">
        <f>'Debt M &amp; YTM'!M748</f>
        <v>6.0049999999999999</v>
      </c>
      <c r="AS757" s="298"/>
      <c r="AT757" s="300"/>
      <c r="AU757" s="297">
        <f>'Debt M &amp; YTM'!N748</f>
        <v>8.5779999999999994</v>
      </c>
      <c r="AV757" s="298"/>
    </row>
    <row r="758" spans="1:48">
      <c r="A758" s="16"/>
      <c r="B758" s="16"/>
      <c r="C758" s="16"/>
      <c r="D758" s="16"/>
      <c r="E758" s="106"/>
      <c r="F758" s="297"/>
      <c r="AG758" s="296">
        <v>41221</v>
      </c>
      <c r="AH758" s="335">
        <f>'Debt M &amp; YTM'!C749</f>
        <v>14.62</v>
      </c>
      <c r="AI758" s="335">
        <f>'Debt M &amp; YTM'!D749</f>
        <v>3.14</v>
      </c>
      <c r="AJ758" s="298"/>
      <c r="AK758" s="335">
        <f>'Debt M &amp; YTM'!F749</f>
        <v>8.3800000000000008</v>
      </c>
      <c r="AL758" s="335">
        <f>'Debt M &amp; YTM'!G749</f>
        <v>3.1</v>
      </c>
      <c r="AM758" s="298"/>
      <c r="AN758" s="335">
        <f>'Debt M &amp; YTM'!I749</f>
        <v>14.78</v>
      </c>
      <c r="AO758" s="335">
        <f>'Debt M &amp; YTM'!J749</f>
        <v>4.34</v>
      </c>
      <c r="AP758" s="299"/>
      <c r="AQ758" s="297"/>
      <c r="AR758" s="297">
        <f>'Debt M &amp; YTM'!M749</f>
        <v>5.9950000000000001</v>
      </c>
      <c r="AS758" s="298"/>
      <c r="AT758" s="300"/>
      <c r="AU758" s="297">
        <f>'Debt M &amp; YTM'!N749</f>
        <v>8.5510000000000002</v>
      </c>
      <c r="AV758" s="298"/>
    </row>
    <row r="759" spans="1:48">
      <c r="A759" s="16"/>
      <c r="B759" s="16"/>
      <c r="C759" s="16"/>
      <c r="D759" s="16"/>
      <c r="E759" s="106"/>
      <c r="F759" s="297"/>
      <c r="AG759" s="296">
        <v>41222</v>
      </c>
      <c r="AH759" s="335">
        <f>'Debt M &amp; YTM'!C750</f>
        <v>14.62</v>
      </c>
      <c r="AI759" s="335">
        <f>'Debt M &amp; YTM'!D750</f>
        <v>3.13</v>
      </c>
      <c r="AJ759" s="298"/>
      <c r="AK759" s="335">
        <f>'Debt M &amp; YTM'!F750</f>
        <v>8.3800000000000008</v>
      </c>
      <c r="AL759" s="335">
        <f>'Debt M &amp; YTM'!G750</f>
        <v>3.11</v>
      </c>
      <c r="AM759" s="298"/>
      <c r="AN759" s="335">
        <f>'Debt M &amp; YTM'!I750</f>
        <v>14.78</v>
      </c>
      <c r="AO759" s="335">
        <f>'Debt M &amp; YTM'!J750</f>
        <v>4.3499999999999996</v>
      </c>
      <c r="AP759" s="299"/>
      <c r="AQ759" s="297"/>
      <c r="AR759" s="297">
        <f>'Debt M &amp; YTM'!M750</f>
        <v>6.0270000000000001</v>
      </c>
      <c r="AS759" s="298"/>
      <c r="AT759" s="300"/>
      <c r="AU759" s="297">
        <f>'Debt M &amp; YTM'!N750</f>
        <v>8.5950000000000006</v>
      </c>
      <c r="AV759" s="298"/>
    </row>
    <row r="760" spans="1:48">
      <c r="A760" s="16"/>
      <c r="B760" s="16"/>
      <c r="C760" s="16"/>
      <c r="D760" s="16"/>
      <c r="E760" s="106"/>
      <c r="F760" s="297"/>
      <c r="AG760" s="296">
        <v>41225</v>
      </c>
      <c r="AH760" s="335">
        <f>'Debt M &amp; YTM'!C751</f>
        <v>14.61</v>
      </c>
      <c r="AI760" s="335">
        <f>'Debt M &amp; YTM'!D751</f>
        <v>3.13</v>
      </c>
      <c r="AJ760" s="298"/>
      <c r="AK760" s="335">
        <f>'Debt M &amp; YTM'!F751</f>
        <v>8.3699999999999992</v>
      </c>
      <c r="AL760" s="335">
        <f>'Debt M &amp; YTM'!G751</f>
        <v>3.11</v>
      </c>
      <c r="AM760" s="298"/>
      <c r="AN760" s="335">
        <f>'Debt M &amp; YTM'!I751</f>
        <v>14.77</v>
      </c>
      <c r="AO760" s="335">
        <f>'Debt M &amp; YTM'!J751</f>
        <v>4.3499999999999996</v>
      </c>
      <c r="AP760" s="299"/>
      <c r="AQ760" s="297"/>
      <c r="AR760" s="297">
        <f>'Debt M &amp; YTM'!M751</f>
        <v>6.0129999999999999</v>
      </c>
      <c r="AS760" s="298"/>
      <c r="AT760" s="300"/>
      <c r="AU760" s="297">
        <f>'Debt M &amp; YTM'!N751</f>
        <v>8.5730000000000004</v>
      </c>
      <c r="AV760" s="298"/>
    </row>
    <row r="761" spans="1:48">
      <c r="A761" s="16"/>
      <c r="B761" s="16"/>
      <c r="C761" s="16"/>
      <c r="D761" s="16"/>
      <c r="E761" s="106"/>
      <c r="F761" s="297"/>
      <c r="AG761" s="296">
        <v>41226</v>
      </c>
      <c r="AH761" s="335">
        <f>'Debt M &amp; YTM'!C752</f>
        <v>14.61</v>
      </c>
      <c r="AI761" s="335">
        <f>'Debt M &amp; YTM'!D752</f>
        <v>3.13</v>
      </c>
      <c r="AJ761" s="298"/>
      <c r="AK761" s="335">
        <f>'Debt M &amp; YTM'!F752</f>
        <v>8.3699999999999992</v>
      </c>
      <c r="AL761" s="335">
        <f>'Debt M &amp; YTM'!G752</f>
        <v>3.12</v>
      </c>
      <c r="AM761" s="298"/>
      <c r="AN761" s="335">
        <f>'Debt M &amp; YTM'!I752</f>
        <v>14.77</v>
      </c>
      <c r="AO761" s="335">
        <f>'Debt M &amp; YTM'!J752</f>
        <v>4.3600000000000003</v>
      </c>
      <c r="AP761" s="299"/>
      <c r="AQ761" s="297"/>
      <c r="AR761" s="297">
        <f>'Debt M &amp; YTM'!M752</f>
        <v>6.0389999999999997</v>
      </c>
      <c r="AS761" s="298"/>
      <c r="AT761" s="300"/>
      <c r="AU761" s="297">
        <f>'Debt M &amp; YTM'!N752</f>
        <v>8.6150000000000002</v>
      </c>
      <c r="AV761" s="298"/>
    </row>
    <row r="762" spans="1:48">
      <c r="A762" s="16"/>
      <c r="B762" s="16"/>
      <c r="C762" s="16"/>
      <c r="D762" s="16"/>
      <c r="E762" s="106"/>
      <c r="F762" s="297"/>
      <c r="AG762" s="296">
        <v>41227</v>
      </c>
      <c r="AH762" s="335">
        <f>'Debt M &amp; YTM'!C753</f>
        <v>14.6</v>
      </c>
      <c r="AI762" s="335">
        <f>'Debt M &amp; YTM'!D753</f>
        <v>3.13</v>
      </c>
      <c r="AJ762" s="298"/>
      <c r="AK762" s="335">
        <f>'Debt M &amp; YTM'!F753</f>
        <v>8.36</v>
      </c>
      <c r="AL762" s="335">
        <f>'Debt M &amp; YTM'!G753</f>
        <v>3.11</v>
      </c>
      <c r="AM762" s="298"/>
      <c r="AN762" s="335">
        <f>'Debt M &amp; YTM'!I753</f>
        <v>14.77</v>
      </c>
      <c r="AO762" s="335">
        <f>'Debt M &amp; YTM'!J753</f>
        <v>4.3499999999999996</v>
      </c>
      <c r="AP762" s="299"/>
      <c r="AQ762" s="297"/>
      <c r="AR762" s="297">
        <f>'Debt M &amp; YTM'!M753</f>
        <v>6.02</v>
      </c>
      <c r="AS762" s="298"/>
      <c r="AT762" s="300"/>
      <c r="AU762" s="297">
        <f>'Debt M &amp; YTM'!N753</f>
        <v>8.5470000000000006</v>
      </c>
      <c r="AV762" s="298"/>
    </row>
    <row r="763" spans="1:48">
      <c r="A763" s="16"/>
      <c r="B763" s="16"/>
      <c r="C763" s="16"/>
      <c r="D763" s="16"/>
      <c r="E763" s="106"/>
      <c r="F763" s="297"/>
      <c r="AG763" s="296">
        <v>41228</v>
      </c>
      <c r="AH763" s="335">
        <f>'Debt M &amp; YTM'!C754</f>
        <v>14.6</v>
      </c>
      <c r="AI763" s="335">
        <f>'Debt M &amp; YTM'!D754</f>
        <v>3.13</v>
      </c>
      <c r="AJ763" s="298"/>
      <c r="AK763" s="335">
        <f>'Debt M &amp; YTM'!F754</f>
        <v>8.36</v>
      </c>
      <c r="AL763" s="335">
        <f>'Debt M &amp; YTM'!G754</f>
        <v>3.12</v>
      </c>
      <c r="AM763" s="298"/>
      <c r="AN763" s="335">
        <f>'Debt M &amp; YTM'!I754</f>
        <v>14.76</v>
      </c>
      <c r="AO763" s="335">
        <f>'Debt M &amp; YTM'!J754</f>
        <v>4.3600000000000003</v>
      </c>
      <c r="AP763" s="299"/>
      <c r="AQ763" s="297"/>
      <c r="AR763" s="297">
        <f>'Debt M &amp; YTM'!M754</f>
        <v>6.0140000000000002</v>
      </c>
      <c r="AS763" s="298"/>
      <c r="AT763" s="300"/>
      <c r="AU763" s="297">
        <f>'Debt M &amp; YTM'!N754</f>
        <v>8.58</v>
      </c>
      <c r="AV763" s="298"/>
    </row>
    <row r="764" spans="1:48">
      <c r="A764" s="16"/>
      <c r="B764" s="16"/>
      <c r="C764" s="16"/>
      <c r="D764" s="16"/>
      <c r="E764" s="106"/>
      <c r="F764" s="297"/>
      <c r="AG764" s="296">
        <v>41229</v>
      </c>
      <c r="AH764" s="335">
        <f>'Debt M &amp; YTM'!C755</f>
        <v>14.6</v>
      </c>
      <c r="AI764" s="335">
        <f>'Debt M &amp; YTM'!D755</f>
        <v>3.13</v>
      </c>
      <c r="AJ764" s="298"/>
      <c r="AK764" s="335">
        <f>'Debt M &amp; YTM'!F755</f>
        <v>8.36</v>
      </c>
      <c r="AL764" s="335">
        <f>'Debt M &amp; YTM'!G755</f>
        <v>3.12</v>
      </c>
      <c r="AM764" s="298"/>
      <c r="AN764" s="335">
        <f>'Debt M &amp; YTM'!I755</f>
        <v>14.76</v>
      </c>
      <c r="AO764" s="335">
        <f>'Debt M &amp; YTM'!J755</f>
        <v>4.37</v>
      </c>
      <c r="AP764" s="299"/>
      <c r="AQ764" s="297"/>
      <c r="AR764" s="297">
        <f>'Debt M &amp; YTM'!M755</f>
        <v>6.0460000000000003</v>
      </c>
      <c r="AS764" s="298"/>
      <c r="AT764" s="300"/>
      <c r="AU764" s="297">
        <f>'Debt M &amp; YTM'!N755</f>
        <v>8.6460000000000008</v>
      </c>
      <c r="AV764" s="298"/>
    </row>
    <row r="765" spans="1:48">
      <c r="A765" s="16"/>
      <c r="B765" s="16"/>
      <c r="C765" s="16"/>
      <c r="D765" s="16"/>
      <c r="E765" s="106"/>
      <c r="F765" s="297"/>
      <c r="AG765" s="296">
        <v>41232</v>
      </c>
      <c r="AH765" s="335">
        <f>'Debt M &amp; YTM'!C756</f>
        <v>14.59</v>
      </c>
      <c r="AI765" s="335">
        <f>'Debt M &amp; YTM'!D756</f>
        <v>3.15</v>
      </c>
      <c r="AJ765" s="298"/>
      <c r="AK765" s="335">
        <f>'Debt M &amp; YTM'!F756</f>
        <v>8.35</v>
      </c>
      <c r="AL765" s="335">
        <f>'Debt M &amp; YTM'!G756</f>
        <v>3.16</v>
      </c>
      <c r="AM765" s="298"/>
      <c r="AN765" s="335">
        <f>'Debt M &amp; YTM'!I756</f>
        <v>14.75</v>
      </c>
      <c r="AO765" s="335">
        <f>'Debt M &amp; YTM'!J756</f>
        <v>4.3899999999999997</v>
      </c>
      <c r="AP765" s="299"/>
      <c r="AQ765" s="297"/>
      <c r="AR765" s="297">
        <f>'Debt M &amp; YTM'!M756</f>
        <v>6.03</v>
      </c>
      <c r="AS765" s="298"/>
      <c r="AT765" s="300"/>
      <c r="AU765" s="297">
        <f>'Debt M &amp; YTM'!N756</f>
        <v>8.5410000000000004</v>
      </c>
      <c r="AV765" s="298"/>
    </row>
    <row r="766" spans="1:48">
      <c r="A766" s="16"/>
      <c r="B766" s="16"/>
      <c r="C766" s="16"/>
      <c r="D766" s="16"/>
      <c r="E766" s="106"/>
      <c r="F766" s="297"/>
      <c r="AG766" s="296">
        <v>41233</v>
      </c>
      <c r="AH766" s="335">
        <f>'Debt M &amp; YTM'!C757</f>
        <v>14.59</v>
      </c>
      <c r="AI766" s="335">
        <f>'Debt M &amp; YTM'!D757</f>
        <v>3.2</v>
      </c>
      <c r="AJ766" s="298"/>
      <c r="AK766" s="335">
        <f>'Debt M &amp; YTM'!F757</f>
        <v>8.35</v>
      </c>
      <c r="AL766" s="335">
        <f>'Debt M &amp; YTM'!G757</f>
        <v>3.21</v>
      </c>
      <c r="AM766" s="298"/>
      <c r="AN766" s="335">
        <f>'Debt M &amp; YTM'!I757</f>
        <v>14.75</v>
      </c>
      <c r="AO766" s="335">
        <f>'Debt M &amp; YTM'!J757</f>
        <v>4.43</v>
      </c>
      <c r="AP766" s="299"/>
      <c r="AQ766" s="297"/>
      <c r="AR766" s="297">
        <f>'Debt M &amp; YTM'!M757</f>
        <v>6.0069999999999997</v>
      </c>
      <c r="AS766" s="298"/>
      <c r="AT766" s="300"/>
      <c r="AU766" s="297">
        <f>'Debt M &amp; YTM'!N757</f>
        <v>8.5009999999999994</v>
      </c>
      <c r="AV766" s="298"/>
    </row>
    <row r="767" spans="1:48">
      <c r="A767" s="16"/>
      <c r="B767" s="16"/>
      <c r="C767" s="16"/>
      <c r="D767" s="16"/>
      <c r="E767" s="106"/>
      <c r="F767" s="297"/>
      <c r="AG767" s="296">
        <v>41234</v>
      </c>
      <c r="AH767" s="335">
        <f>'Debt M &amp; YTM'!C758</f>
        <v>14.58</v>
      </c>
      <c r="AI767" s="335">
        <f>'Debt M &amp; YTM'!D758</f>
        <v>3.21</v>
      </c>
      <c r="AJ767" s="298"/>
      <c r="AK767" s="335">
        <f>'Debt M &amp; YTM'!F758</f>
        <v>8.35</v>
      </c>
      <c r="AL767" s="335">
        <f>'Debt M &amp; YTM'!G758</f>
        <v>3.21</v>
      </c>
      <c r="AM767" s="298"/>
      <c r="AN767" s="335">
        <f>'Debt M &amp; YTM'!I758</f>
        <v>14.75</v>
      </c>
      <c r="AO767" s="335">
        <f>'Debt M &amp; YTM'!J758</f>
        <v>4.4400000000000004</v>
      </c>
      <c r="AP767" s="299"/>
      <c r="AQ767" s="297"/>
      <c r="AR767" s="297">
        <f>'Debt M &amp; YTM'!M758</f>
        <v>5.9770000000000003</v>
      </c>
      <c r="AS767" s="298"/>
      <c r="AT767" s="300"/>
      <c r="AU767" s="297">
        <f>'Debt M &amp; YTM'!N758</f>
        <v>8.4510000000000005</v>
      </c>
      <c r="AV767" s="298"/>
    </row>
    <row r="768" spans="1:48">
      <c r="A768" s="16"/>
      <c r="B768" s="16"/>
      <c r="C768" s="16"/>
      <c r="D768" s="16"/>
      <c r="E768" s="106"/>
      <c r="F768" s="297"/>
      <c r="AG768" s="296">
        <v>41235</v>
      </c>
      <c r="AH768" s="335">
        <f>'Debt M &amp; YTM'!C759</f>
        <v>14.58</v>
      </c>
      <c r="AI768" s="335">
        <f>'Debt M &amp; YTM'!D759</f>
        <v>3.21</v>
      </c>
      <c r="AJ768" s="298"/>
      <c r="AK768" s="335">
        <f>'Debt M &amp; YTM'!F759</f>
        <v>8.34</v>
      </c>
      <c r="AL768" s="335">
        <f>'Debt M &amp; YTM'!G759</f>
        <v>3.19</v>
      </c>
      <c r="AM768" s="298"/>
      <c r="AN768" s="335">
        <f>'Debt M &amp; YTM'!I759</f>
        <v>14.75</v>
      </c>
      <c r="AO768" s="335">
        <f>'Debt M &amp; YTM'!J759</f>
        <v>4.43</v>
      </c>
      <c r="AP768" s="299"/>
      <c r="AQ768" s="297"/>
      <c r="AR768" s="297">
        <f>'Debt M &amp; YTM'!M759</f>
        <v>5.9219999999999997</v>
      </c>
      <c r="AS768" s="298"/>
      <c r="AT768" s="300"/>
      <c r="AU768" s="297">
        <f>'Debt M &amp; YTM'!N759</f>
        <v>8.3680000000000003</v>
      </c>
      <c r="AV768" s="298"/>
    </row>
    <row r="769" spans="1:48">
      <c r="A769" s="16"/>
      <c r="B769" s="16"/>
      <c r="C769" s="16"/>
      <c r="D769" s="16"/>
      <c r="E769" s="106"/>
      <c r="F769" s="297"/>
      <c r="AG769" s="296">
        <v>41236</v>
      </c>
      <c r="AH769" s="335">
        <f>'Debt M &amp; YTM'!C760</f>
        <v>14.58</v>
      </c>
      <c r="AI769" s="335">
        <f>'Debt M &amp; YTM'!D760</f>
        <v>3.22</v>
      </c>
      <c r="AJ769" s="298"/>
      <c r="AK769" s="335">
        <f>'Debt M &amp; YTM'!F760</f>
        <v>8.34</v>
      </c>
      <c r="AL769" s="335">
        <f>'Debt M &amp; YTM'!G760</f>
        <v>3.19</v>
      </c>
      <c r="AM769" s="298"/>
      <c r="AN769" s="335">
        <f>'Debt M &amp; YTM'!I760</f>
        <v>14.74</v>
      </c>
      <c r="AO769" s="335">
        <f>'Debt M &amp; YTM'!J760</f>
        <v>4.42</v>
      </c>
      <c r="AP769" s="299"/>
      <c r="AQ769" s="297"/>
      <c r="AR769" s="297">
        <f>'Debt M &amp; YTM'!M760</f>
        <v>5.8929999999999998</v>
      </c>
      <c r="AS769" s="298"/>
      <c r="AT769" s="300"/>
      <c r="AU769" s="297">
        <f>'Debt M &amp; YTM'!N760</f>
        <v>8.3190000000000008</v>
      </c>
      <c r="AV769" s="298"/>
    </row>
    <row r="770" spans="1:48">
      <c r="A770" s="16"/>
      <c r="B770" s="16"/>
      <c r="C770" s="16"/>
      <c r="D770" s="16"/>
      <c r="E770" s="106"/>
      <c r="F770" s="297"/>
      <c r="AG770" s="296">
        <v>41239</v>
      </c>
      <c r="AH770" s="335">
        <f>'Debt M &amp; YTM'!C761</f>
        <v>14.57</v>
      </c>
      <c r="AI770" s="335">
        <f>'Debt M &amp; YTM'!D761</f>
        <v>3.19</v>
      </c>
      <c r="AJ770" s="298"/>
      <c r="AK770" s="335">
        <f>'Debt M &amp; YTM'!F761</f>
        <v>8.33</v>
      </c>
      <c r="AL770" s="335">
        <f>'Debt M &amp; YTM'!G761</f>
        <v>3.16</v>
      </c>
      <c r="AM770" s="298"/>
      <c r="AN770" s="335">
        <f>'Debt M &amp; YTM'!I761</f>
        <v>14.73</v>
      </c>
      <c r="AO770" s="335">
        <f>'Debt M &amp; YTM'!J761</f>
        <v>4.4000000000000004</v>
      </c>
      <c r="AP770" s="299"/>
      <c r="AQ770" s="297"/>
      <c r="AR770" s="297">
        <f>'Debt M &amp; YTM'!M761</f>
        <v>5.8710000000000004</v>
      </c>
      <c r="AS770" s="298"/>
      <c r="AT770" s="300"/>
      <c r="AU770" s="297">
        <f>'Debt M &amp; YTM'!N761</f>
        <v>8.2569999999999997</v>
      </c>
      <c r="AV770" s="298"/>
    </row>
    <row r="771" spans="1:48">
      <c r="A771" s="16"/>
      <c r="B771" s="16"/>
      <c r="C771" s="16"/>
      <c r="D771" s="16"/>
      <c r="E771" s="106"/>
      <c r="F771" s="297"/>
      <c r="AG771" s="296">
        <v>41240</v>
      </c>
      <c r="AH771" s="335">
        <f>'Debt M &amp; YTM'!C762</f>
        <v>14.57</v>
      </c>
      <c r="AI771" s="335">
        <f>'Debt M &amp; YTM'!D762</f>
        <v>3.2</v>
      </c>
      <c r="AJ771" s="298"/>
      <c r="AK771" s="335">
        <f>'Debt M &amp; YTM'!F762</f>
        <v>8.33</v>
      </c>
      <c r="AL771" s="335">
        <f>'Debt M &amp; YTM'!G762</f>
        <v>3.17</v>
      </c>
      <c r="AM771" s="298"/>
      <c r="AN771" s="335">
        <f>'Debt M &amp; YTM'!I762</f>
        <v>14.73</v>
      </c>
      <c r="AO771" s="335">
        <f>'Debt M &amp; YTM'!J762</f>
        <v>4.4000000000000004</v>
      </c>
      <c r="AP771" s="299"/>
      <c r="AQ771" s="297"/>
      <c r="AR771" s="297">
        <f>'Debt M &amp; YTM'!M762</f>
        <v>5.8470000000000004</v>
      </c>
      <c r="AS771" s="298"/>
      <c r="AT771" s="300"/>
      <c r="AU771" s="297">
        <f>'Debt M &amp; YTM'!N762</f>
        <v>8.1790000000000003</v>
      </c>
      <c r="AV771" s="298"/>
    </row>
    <row r="772" spans="1:48">
      <c r="A772" s="16"/>
      <c r="B772" s="16"/>
      <c r="C772" s="16"/>
      <c r="D772" s="16"/>
      <c r="E772" s="106"/>
      <c r="F772" s="297"/>
      <c r="AG772" s="296">
        <v>41241</v>
      </c>
      <c r="AH772" s="335">
        <f>'Debt M &amp; YTM'!C763</f>
        <v>14.56</v>
      </c>
      <c r="AI772" s="335">
        <f>'Debt M &amp; YTM'!D763</f>
        <v>3.15</v>
      </c>
      <c r="AJ772" s="298"/>
      <c r="AK772" s="335">
        <f>'Debt M &amp; YTM'!F763</f>
        <v>8.33</v>
      </c>
      <c r="AL772" s="335">
        <f>'Debt M &amp; YTM'!G763</f>
        <v>3.11</v>
      </c>
      <c r="AM772" s="298"/>
      <c r="AN772" s="335">
        <f>'Debt M &amp; YTM'!I763</f>
        <v>14.73</v>
      </c>
      <c r="AO772" s="335">
        <f>'Debt M &amp; YTM'!J763</f>
        <v>4.3499999999999996</v>
      </c>
      <c r="AP772" s="299"/>
      <c r="AQ772" s="297"/>
      <c r="AR772" s="297">
        <f>'Debt M &amp; YTM'!M763</f>
        <v>5.8120000000000003</v>
      </c>
      <c r="AS772" s="298"/>
      <c r="AT772" s="300"/>
      <c r="AU772" s="297">
        <f>'Debt M &amp; YTM'!N763</f>
        <v>8.1739999999999995</v>
      </c>
      <c r="AV772" s="298"/>
    </row>
    <row r="773" spans="1:48">
      <c r="A773" s="16"/>
      <c r="B773" s="16"/>
      <c r="C773" s="16"/>
      <c r="D773" s="16"/>
      <c r="E773" s="106"/>
      <c r="F773" s="297"/>
      <c r="AG773" s="296">
        <v>41242</v>
      </c>
      <c r="AH773" s="335">
        <f>'Debt M &amp; YTM'!C764</f>
        <v>14.56</v>
      </c>
      <c r="AI773" s="335">
        <f>'Debt M &amp; YTM'!D764</f>
        <v>3.17</v>
      </c>
      <c r="AJ773" s="298"/>
      <c r="AK773" s="335">
        <f>'Debt M &amp; YTM'!F764</f>
        <v>8.32</v>
      </c>
      <c r="AL773" s="335">
        <f>'Debt M &amp; YTM'!G764</f>
        <v>3.1</v>
      </c>
      <c r="AM773" s="298"/>
      <c r="AN773" s="335">
        <f>'Debt M &amp; YTM'!I764</f>
        <v>14.73</v>
      </c>
      <c r="AO773" s="335">
        <f>'Debt M &amp; YTM'!J764</f>
        <v>4.3499999999999996</v>
      </c>
      <c r="AP773" s="299"/>
      <c r="AQ773" s="297"/>
      <c r="AR773" s="297">
        <f>'Debt M &amp; YTM'!M764</f>
        <v>5.766</v>
      </c>
      <c r="AS773" s="298"/>
      <c r="AT773" s="300"/>
      <c r="AU773" s="297">
        <f>'Debt M &amp; YTM'!N764</f>
        <v>8.0980000000000008</v>
      </c>
      <c r="AV773" s="298"/>
    </row>
    <row r="774" spans="1:48">
      <c r="A774" s="16"/>
      <c r="B774" s="16"/>
      <c r="C774" s="16"/>
      <c r="D774" s="16"/>
      <c r="E774" s="106"/>
      <c r="F774" s="297"/>
      <c r="AG774" s="296">
        <v>41243</v>
      </c>
      <c r="AH774" s="335">
        <f>'Debt M &amp; YTM'!C765</f>
        <v>14.56</v>
      </c>
      <c r="AI774" s="335">
        <f>'Debt M &amp; YTM'!D765</f>
        <v>3.18</v>
      </c>
      <c r="AJ774" s="298"/>
      <c r="AK774" s="335">
        <f>'Debt M &amp; YTM'!F765</f>
        <v>8.32</v>
      </c>
      <c r="AL774" s="335">
        <f>'Debt M &amp; YTM'!G765</f>
        <v>3.11</v>
      </c>
      <c r="AM774" s="298"/>
      <c r="AN774" s="335">
        <f>'Debt M &amp; YTM'!I765</f>
        <v>14.72</v>
      </c>
      <c r="AO774" s="335">
        <f>'Debt M &amp; YTM'!J765</f>
        <v>4.3499999999999996</v>
      </c>
      <c r="AP774" s="299"/>
      <c r="AQ774" s="297"/>
      <c r="AR774" s="297">
        <f>'Debt M &amp; YTM'!M765</f>
        <v>5.7329999999999997</v>
      </c>
      <c r="AS774" s="298"/>
      <c r="AT774" s="300"/>
      <c r="AU774" s="297">
        <f>'Debt M &amp; YTM'!N765</f>
        <v>8.2899999999999991</v>
      </c>
      <c r="AV774" s="298"/>
    </row>
    <row r="775" spans="1:48">
      <c r="A775" s="16"/>
      <c r="B775" s="16"/>
      <c r="C775" s="16"/>
      <c r="D775" s="16"/>
      <c r="E775" s="106"/>
      <c r="F775" s="297"/>
      <c r="AG775" s="296">
        <v>41246</v>
      </c>
      <c r="AH775" s="335">
        <f>'Debt M &amp; YTM'!C766</f>
        <v>14.38</v>
      </c>
      <c r="AI775" s="335">
        <f>'Debt M &amp; YTM'!D766</f>
        <v>3.17</v>
      </c>
      <c r="AJ775" s="298"/>
      <c r="AK775" s="335">
        <f>'Debt M &amp; YTM'!F766</f>
        <v>8.43</v>
      </c>
      <c r="AL775" s="335">
        <f>'Debt M &amp; YTM'!G766</f>
        <v>3.11</v>
      </c>
      <c r="AM775" s="298"/>
      <c r="AN775" s="335">
        <f>'Debt M &amp; YTM'!I766</f>
        <v>14.6</v>
      </c>
      <c r="AO775" s="335">
        <f>'Debt M &amp; YTM'!J766</f>
        <v>4.3</v>
      </c>
      <c r="AP775" s="299"/>
      <c r="AQ775" s="297"/>
      <c r="AR775" s="297">
        <f>'Debt M &amp; YTM'!M766</f>
        <v>5.6909999999999998</v>
      </c>
      <c r="AS775" s="298"/>
      <c r="AT775" s="300"/>
      <c r="AU775" s="297">
        <f>'Debt M &amp; YTM'!N766</f>
        <v>8.1940000000000008</v>
      </c>
      <c r="AV775" s="298"/>
    </row>
    <row r="776" spans="1:48">
      <c r="A776" s="16"/>
      <c r="B776" s="16"/>
      <c r="C776" s="16"/>
      <c r="D776" s="16"/>
      <c r="E776" s="106"/>
      <c r="F776" s="297"/>
      <c r="AG776" s="296">
        <v>41247</v>
      </c>
      <c r="AH776" s="335">
        <f>'Debt M &amp; YTM'!C767</f>
        <v>14.38</v>
      </c>
      <c r="AI776" s="335">
        <f>'Debt M &amp; YTM'!D767</f>
        <v>3.15</v>
      </c>
      <c r="AJ776" s="298"/>
      <c r="AK776" s="335">
        <f>'Debt M &amp; YTM'!F767</f>
        <v>8.42</v>
      </c>
      <c r="AL776" s="335">
        <f>'Debt M &amp; YTM'!G767</f>
        <v>3.08</v>
      </c>
      <c r="AM776" s="298"/>
      <c r="AN776" s="335">
        <f>'Debt M &amp; YTM'!I767</f>
        <v>14.6</v>
      </c>
      <c r="AO776" s="335">
        <f>'Debt M &amp; YTM'!J767</f>
        <v>4.26</v>
      </c>
      <c r="AP776" s="299"/>
      <c r="AQ776" s="297"/>
      <c r="AR776" s="297">
        <f>'Debt M &amp; YTM'!M767</f>
        <v>5.6280000000000001</v>
      </c>
      <c r="AS776" s="298"/>
      <c r="AT776" s="300"/>
      <c r="AU776" s="297">
        <f>'Debt M &amp; YTM'!N767</f>
        <v>8.0909999999999993</v>
      </c>
      <c r="AV776" s="298"/>
    </row>
    <row r="777" spans="1:48">
      <c r="A777" s="16"/>
      <c r="B777" s="16"/>
      <c r="C777" s="16"/>
      <c r="D777" s="16"/>
      <c r="E777" s="106"/>
      <c r="F777" s="297"/>
      <c r="AG777" s="296">
        <v>41248</v>
      </c>
      <c r="AH777" s="335">
        <f>'Debt M &amp; YTM'!C768</f>
        <v>14.37</v>
      </c>
      <c r="AI777" s="335">
        <f>'Debt M &amp; YTM'!D768</f>
        <v>3.1</v>
      </c>
      <c r="AJ777" s="298"/>
      <c r="AK777" s="335">
        <f>'Debt M &amp; YTM'!F768</f>
        <v>8.42</v>
      </c>
      <c r="AL777" s="335">
        <f>'Debt M &amp; YTM'!G768</f>
        <v>3.01</v>
      </c>
      <c r="AM777" s="298"/>
      <c r="AN777" s="335">
        <f>'Debt M &amp; YTM'!I768</f>
        <v>14.59</v>
      </c>
      <c r="AO777" s="335">
        <f>'Debt M &amp; YTM'!J768</f>
        <v>4.2</v>
      </c>
      <c r="AP777" s="299"/>
      <c r="AQ777" s="297"/>
      <c r="AR777" s="297">
        <f>'Debt M &amp; YTM'!M768</f>
        <v>5.5449999999999999</v>
      </c>
      <c r="AS777" s="298"/>
      <c r="AT777" s="300"/>
      <c r="AU777" s="297">
        <f>'Debt M &amp; YTM'!N768</f>
        <v>7.9630000000000001</v>
      </c>
      <c r="AV777" s="298"/>
    </row>
    <row r="778" spans="1:48">
      <c r="A778" s="16"/>
      <c r="B778" s="16"/>
      <c r="C778" s="16"/>
      <c r="D778" s="16"/>
      <c r="E778" s="106"/>
      <c r="F778" s="297"/>
      <c r="AG778" s="296">
        <v>41249</v>
      </c>
      <c r="AH778" s="335">
        <f>'Debt M &amp; YTM'!C769</f>
        <v>14.37</v>
      </c>
      <c r="AI778" s="335">
        <f>'Debt M &amp; YTM'!D769</f>
        <v>3.06</v>
      </c>
      <c r="AJ778" s="298"/>
      <c r="AK778" s="335">
        <f>'Debt M &amp; YTM'!F769</f>
        <v>8.42</v>
      </c>
      <c r="AL778" s="335">
        <f>'Debt M &amp; YTM'!G769</f>
        <v>2.96</v>
      </c>
      <c r="AM778" s="298"/>
      <c r="AN778" s="335">
        <f>'Debt M &amp; YTM'!I769</f>
        <v>14.59</v>
      </c>
      <c r="AO778" s="335">
        <f>'Debt M &amp; YTM'!J769</f>
        <v>4.17</v>
      </c>
      <c r="AP778" s="299"/>
      <c r="AQ778" s="297"/>
      <c r="AR778" s="297">
        <f>'Debt M &amp; YTM'!M769</f>
        <v>5.524</v>
      </c>
      <c r="AS778" s="298"/>
      <c r="AT778" s="300"/>
      <c r="AU778" s="297">
        <f>'Debt M &amp; YTM'!N769</f>
        <v>7.9059999999999997</v>
      </c>
      <c r="AV778" s="298"/>
    </row>
    <row r="779" spans="1:48">
      <c r="A779" s="16"/>
      <c r="B779" s="16"/>
      <c r="C779" s="16"/>
      <c r="D779" s="16"/>
      <c r="E779" s="106"/>
      <c r="F779" s="297"/>
      <c r="AG779" s="296">
        <v>41250</v>
      </c>
      <c r="AH779" s="335">
        <f>'Debt M &amp; YTM'!C770</f>
        <v>14.37</v>
      </c>
      <c r="AI779" s="335">
        <f>'Debt M &amp; YTM'!D770</f>
        <v>3.07</v>
      </c>
      <c r="AJ779" s="298"/>
      <c r="AK779" s="335">
        <f>'Debt M &amp; YTM'!F770</f>
        <v>8.42</v>
      </c>
      <c r="AL779" s="335">
        <f>'Debt M &amp; YTM'!G770</f>
        <v>2.96</v>
      </c>
      <c r="AM779" s="298"/>
      <c r="AN779" s="335">
        <f>'Debt M &amp; YTM'!I770</f>
        <v>14.59</v>
      </c>
      <c r="AO779" s="335">
        <f>'Debt M &amp; YTM'!J770</f>
        <v>4.17</v>
      </c>
      <c r="AP779" s="299"/>
      <c r="AQ779" s="297"/>
      <c r="AR779" s="297">
        <f>'Debt M &amp; YTM'!M770</f>
        <v>5.5179999999999998</v>
      </c>
      <c r="AS779" s="298"/>
      <c r="AT779" s="300"/>
      <c r="AU779" s="297">
        <f>'Debt M &amp; YTM'!N770</f>
        <v>7.86</v>
      </c>
      <c r="AV779" s="298"/>
    </row>
    <row r="780" spans="1:48">
      <c r="A780" s="16"/>
      <c r="B780" s="16"/>
      <c r="C780" s="16"/>
      <c r="D780" s="16"/>
      <c r="E780" s="106"/>
      <c r="F780" s="297"/>
      <c r="AG780" s="296">
        <v>41253</v>
      </c>
      <c r="AH780" s="335">
        <f>'Debt M &amp; YTM'!C771</f>
        <v>14.36</v>
      </c>
      <c r="AI780" s="335">
        <f>'Debt M &amp; YTM'!D771</f>
        <v>3.08</v>
      </c>
      <c r="AJ780" s="298"/>
      <c r="AK780" s="335">
        <f>'Debt M &amp; YTM'!F771</f>
        <v>8.41</v>
      </c>
      <c r="AL780" s="335">
        <f>'Debt M &amp; YTM'!G771</f>
        <v>3.01</v>
      </c>
      <c r="AM780" s="298"/>
      <c r="AN780" s="335">
        <f>'Debt M &amp; YTM'!I771</f>
        <v>14.58</v>
      </c>
      <c r="AO780" s="335">
        <f>'Debt M &amp; YTM'!J771</f>
        <v>4.24</v>
      </c>
      <c r="AP780" s="299"/>
      <c r="AQ780" s="297"/>
      <c r="AR780" s="297">
        <f>'Debt M &amp; YTM'!M771</f>
        <v>5.5990000000000002</v>
      </c>
      <c r="AS780" s="298"/>
      <c r="AT780" s="300"/>
      <c r="AU780" s="297">
        <f>'Debt M &amp; YTM'!N771</f>
        <v>7.8979999999999997</v>
      </c>
      <c r="AV780" s="298"/>
    </row>
    <row r="781" spans="1:48">
      <c r="A781" s="16"/>
      <c r="B781" s="16"/>
      <c r="C781" s="16"/>
      <c r="D781" s="16"/>
      <c r="E781" s="106"/>
      <c r="F781" s="297"/>
      <c r="AG781" s="296">
        <v>41254</v>
      </c>
      <c r="AH781" s="335">
        <f>'Debt M &amp; YTM'!C772</f>
        <v>14.36</v>
      </c>
      <c r="AI781" s="335">
        <f>'Debt M &amp; YTM'!D772</f>
        <v>3.1</v>
      </c>
      <c r="AJ781" s="298"/>
      <c r="AK781" s="335">
        <f>'Debt M &amp; YTM'!F772</f>
        <v>8.41</v>
      </c>
      <c r="AL781" s="335">
        <f>'Debt M &amp; YTM'!G772</f>
        <v>3.01</v>
      </c>
      <c r="AM781" s="298"/>
      <c r="AN781" s="335">
        <f>'Debt M &amp; YTM'!I772</f>
        <v>14.58</v>
      </c>
      <c r="AO781" s="335">
        <f>'Debt M &amp; YTM'!J772</f>
        <v>4.24</v>
      </c>
      <c r="AP781" s="299"/>
      <c r="AQ781" s="297"/>
      <c r="AR781" s="297">
        <f>'Debt M &amp; YTM'!M772</f>
        <v>5.5629999999999997</v>
      </c>
      <c r="AS781" s="298"/>
      <c r="AT781" s="300"/>
      <c r="AU781" s="297">
        <f>'Debt M &amp; YTM'!N772</f>
        <v>7.84</v>
      </c>
      <c r="AV781" s="298"/>
    </row>
    <row r="782" spans="1:48">
      <c r="A782" s="16"/>
      <c r="B782" s="16"/>
      <c r="C782" s="16"/>
      <c r="D782" s="16"/>
      <c r="E782" s="106"/>
      <c r="F782" s="297"/>
      <c r="AG782" s="296">
        <v>41255</v>
      </c>
      <c r="AH782" s="335">
        <f>'Debt M &amp; YTM'!C773</f>
        <v>14.35</v>
      </c>
      <c r="AI782" s="335">
        <f>'Debt M &amp; YTM'!D773</f>
        <v>3.1</v>
      </c>
      <c r="AJ782" s="298"/>
      <c r="AK782" s="335">
        <f>'Debt M &amp; YTM'!F773</f>
        <v>8.4</v>
      </c>
      <c r="AL782" s="335">
        <f>'Debt M &amp; YTM'!G773</f>
        <v>3.02</v>
      </c>
      <c r="AM782" s="298"/>
      <c r="AN782" s="335">
        <f>'Debt M &amp; YTM'!I773</f>
        <v>14.58</v>
      </c>
      <c r="AO782" s="335">
        <f>'Debt M &amp; YTM'!J773</f>
        <v>4.2300000000000004</v>
      </c>
      <c r="AP782" s="299"/>
      <c r="AQ782" s="297"/>
      <c r="AR782" s="297">
        <f>'Debt M &amp; YTM'!M773</f>
        <v>5.484</v>
      </c>
      <c r="AS782" s="298"/>
      <c r="AT782" s="300"/>
      <c r="AU782" s="297">
        <f>'Debt M &amp; YTM'!N773</f>
        <v>7.7539999999999996</v>
      </c>
      <c r="AV782" s="298"/>
    </row>
    <row r="783" spans="1:48">
      <c r="A783" s="16"/>
      <c r="B783" s="16"/>
      <c r="C783" s="16"/>
      <c r="D783" s="16"/>
      <c r="E783" s="106"/>
      <c r="F783" s="297"/>
      <c r="AG783" s="296">
        <v>41256</v>
      </c>
      <c r="AH783" s="335">
        <f>'Debt M &amp; YTM'!C774</f>
        <v>14.35</v>
      </c>
      <c r="AI783" s="335">
        <f>'Debt M &amp; YTM'!D774</f>
        <v>3.11</v>
      </c>
      <c r="AJ783" s="298"/>
      <c r="AK783" s="335">
        <f>'Debt M &amp; YTM'!F774</f>
        <v>8.4</v>
      </c>
      <c r="AL783" s="335">
        <f>'Debt M &amp; YTM'!G774</f>
        <v>3.02</v>
      </c>
      <c r="AM783" s="298"/>
      <c r="AN783" s="335">
        <f>'Debt M &amp; YTM'!I774</f>
        <v>14.57</v>
      </c>
      <c r="AO783" s="335">
        <f>'Debt M &amp; YTM'!J774</f>
        <v>4.2300000000000004</v>
      </c>
      <c r="AP783" s="299"/>
      <c r="AQ783" s="297"/>
      <c r="AR783" s="297">
        <f>'Debt M &amp; YTM'!M774</f>
        <v>5.4160000000000004</v>
      </c>
      <c r="AS783" s="298"/>
      <c r="AT783" s="300"/>
      <c r="AU783" s="297">
        <f>'Debt M &amp; YTM'!N774</f>
        <v>7.6639999999999997</v>
      </c>
      <c r="AV783" s="298"/>
    </row>
    <row r="784" spans="1:48">
      <c r="A784" s="16"/>
      <c r="B784" s="16"/>
      <c r="C784" s="16"/>
      <c r="D784" s="16"/>
      <c r="E784" s="106"/>
      <c r="F784" s="297"/>
      <c r="AG784" s="296">
        <v>41257</v>
      </c>
      <c r="AH784" s="335">
        <f>'Debt M &amp; YTM'!C775</f>
        <v>14.35</v>
      </c>
      <c r="AI784" s="335">
        <f>'Debt M &amp; YTM'!D775</f>
        <v>3.12</v>
      </c>
      <c r="AJ784" s="298"/>
      <c r="AK784" s="335">
        <f>'Debt M &amp; YTM'!F775</f>
        <v>8.4</v>
      </c>
      <c r="AL784" s="335">
        <f>'Debt M &amp; YTM'!G775</f>
        <v>3.03</v>
      </c>
      <c r="AM784" s="298"/>
      <c r="AN784" s="335">
        <f>'Debt M &amp; YTM'!I775</f>
        <v>14.57</v>
      </c>
      <c r="AO784" s="335">
        <f>'Debt M &amp; YTM'!J775</f>
        <v>4.24</v>
      </c>
      <c r="AP784" s="299"/>
      <c r="AQ784" s="297"/>
      <c r="AR784" s="297">
        <f>'Debt M &amp; YTM'!M775</f>
        <v>5.3650000000000002</v>
      </c>
      <c r="AS784" s="298"/>
      <c r="AT784" s="300"/>
      <c r="AU784" s="297">
        <f>'Debt M &amp; YTM'!N775</f>
        <v>7.6020000000000003</v>
      </c>
      <c r="AV784" s="298"/>
    </row>
    <row r="785" spans="1:48">
      <c r="A785" s="16"/>
      <c r="B785" s="16"/>
      <c r="C785" s="16"/>
      <c r="D785" s="16"/>
      <c r="E785" s="106"/>
      <c r="F785" s="297"/>
      <c r="AG785" s="296">
        <v>41260</v>
      </c>
      <c r="AH785" s="335">
        <f>'Debt M &amp; YTM'!C776</f>
        <v>14.34</v>
      </c>
      <c r="AI785" s="335">
        <f>'Debt M &amp; YTM'!D776</f>
        <v>3.13</v>
      </c>
      <c r="AJ785" s="298"/>
      <c r="AK785" s="335">
        <f>'Debt M &amp; YTM'!F776</f>
        <v>8.39</v>
      </c>
      <c r="AL785" s="335">
        <f>'Debt M &amp; YTM'!G776</f>
        <v>3.04</v>
      </c>
      <c r="AM785" s="298"/>
      <c r="AN785" s="335">
        <f>'Debt M &amp; YTM'!I776</f>
        <v>14.56</v>
      </c>
      <c r="AO785" s="335">
        <f>'Debt M &amp; YTM'!J776</f>
        <v>4.24</v>
      </c>
      <c r="AP785" s="299"/>
      <c r="AQ785" s="297"/>
      <c r="AR785" s="297">
        <f>'Debt M &amp; YTM'!M776</f>
        <v>4.4059999999999997</v>
      </c>
      <c r="AS785" s="298"/>
      <c r="AT785" s="300"/>
      <c r="AU785" s="297">
        <f>'Debt M &amp; YTM'!N776</f>
        <v>7.077</v>
      </c>
      <c r="AV785" s="298"/>
    </row>
    <row r="786" spans="1:48">
      <c r="A786" s="16"/>
      <c r="B786" s="16"/>
      <c r="C786" s="16"/>
      <c r="D786" s="16"/>
      <c r="E786" s="106"/>
      <c r="F786" s="297"/>
      <c r="AG786" s="296">
        <v>41261</v>
      </c>
      <c r="AH786" s="335">
        <f>'Debt M &amp; YTM'!C777</f>
        <v>14.34</v>
      </c>
      <c r="AI786" s="335">
        <f>'Debt M &amp; YTM'!D777</f>
        <v>3.16</v>
      </c>
      <c r="AJ786" s="298"/>
      <c r="AK786" s="335">
        <f>'Debt M &amp; YTM'!F777</f>
        <v>8.39</v>
      </c>
      <c r="AL786" s="335">
        <f>'Debt M &amp; YTM'!G777</f>
        <v>3.06</v>
      </c>
      <c r="AM786" s="298"/>
      <c r="AN786" s="335">
        <f>'Debt M &amp; YTM'!I777</f>
        <v>14.56</v>
      </c>
      <c r="AO786" s="335">
        <f>'Debt M &amp; YTM'!J777</f>
        <v>4.25</v>
      </c>
      <c r="AP786" s="299"/>
      <c r="AQ786" s="297"/>
      <c r="AR786" s="297">
        <f>'Debt M &amp; YTM'!M777</f>
        <v>4.3730000000000002</v>
      </c>
      <c r="AS786" s="298"/>
      <c r="AT786" s="300"/>
      <c r="AU786" s="297">
        <f>'Debt M &amp; YTM'!N777</f>
        <v>7.0170000000000003</v>
      </c>
      <c r="AV786" s="298"/>
    </row>
    <row r="787" spans="1:48">
      <c r="A787" s="16"/>
      <c r="B787" s="16"/>
      <c r="C787" s="16"/>
      <c r="D787" s="16"/>
      <c r="E787" s="106"/>
      <c r="F787" s="297"/>
      <c r="AG787" s="296">
        <v>41262</v>
      </c>
      <c r="AH787" s="335">
        <f>'Debt M &amp; YTM'!C778</f>
        <v>14.33</v>
      </c>
      <c r="AI787" s="335">
        <f>'Debt M &amp; YTM'!D778</f>
        <v>3.17</v>
      </c>
      <c r="AJ787" s="298"/>
      <c r="AK787" s="335">
        <f>'Debt M &amp; YTM'!F778</f>
        <v>8.3800000000000008</v>
      </c>
      <c r="AL787" s="335">
        <f>'Debt M &amp; YTM'!G778</f>
        <v>3.05</v>
      </c>
      <c r="AM787" s="298"/>
      <c r="AN787" s="335">
        <f>'Debt M &amp; YTM'!I778</f>
        <v>14.56</v>
      </c>
      <c r="AO787" s="335">
        <f>'Debt M &amp; YTM'!J778</f>
        <v>4.25</v>
      </c>
      <c r="AP787" s="299"/>
      <c r="AQ787" s="297"/>
      <c r="AR787" s="297">
        <f>'Debt M &amp; YTM'!M778</f>
        <v>4.3559999999999999</v>
      </c>
      <c r="AS787" s="298"/>
      <c r="AT787" s="300"/>
      <c r="AU787" s="297">
        <f>'Debt M &amp; YTM'!N778</f>
        <v>6.96</v>
      </c>
      <c r="AV787" s="298"/>
    </row>
    <row r="788" spans="1:48">
      <c r="A788" s="16"/>
      <c r="B788" s="16"/>
      <c r="C788" s="16"/>
      <c r="D788" s="16"/>
      <c r="E788" s="106"/>
      <c r="F788" s="297"/>
      <c r="AG788" s="296">
        <v>41263</v>
      </c>
      <c r="AH788" s="335">
        <f>'Debt M &amp; YTM'!C779</f>
        <v>14.33</v>
      </c>
      <c r="AI788" s="335">
        <f>'Debt M &amp; YTM'!D779</f>
        <v>3.15</v>
      </c>
      <c r="AJ788" s="298"/>
      <c r="AK788" s="335">
        <f>'Debt M &amp; YTM'!F779</f>
        <v>8.3800000000000008</v>
      </c>
      <c r="AL788" s="335">
        <f>'Debt M &amp; YTM'!G779</f>
        <v>3.03</v>
      </c>
      <c r="AM788" s="298"/>
      <c r="AN788" s="335">
        <f>'Debt M &amp; YTM'!I779</f>
        <v>14.55</v>
      </c>
      <c r="AO788" s="335">
        <f>'Debt M &amp; YTM'!J779</f>
        <v>4.2300000000000004</v>
      </c>
      <c r="AP788" s="299"/>
      <c r="AQ788" s="297"/>
      <c r="AR788" s="297">
        <f>'Debt M &amp; YTM'!M779</f>
        <v>4.3559999999999999</v>
      </c>
      <c r="AS788" s="298"/>
      <c r="AT788" s="300"/>
      <c r="AU788" s="297">
        <f>'Debt M &amp; YTM'!N779</f>
        <v>6.9329999999999998</v>
      </c>
      <c r="AV788" s="298"/>
    </row>
    <row r="789" spans="1:48">
      <c r="A789" s="16"/>
      <c r="B789" s="16"/>
      <c r="C789" s="16"/>
      <c r="D789" s="16"/>
      <c r="E789" s="106"/>
      <c r="F789" s="297"/>
      <c r="AG789" s="296">
        <v>41264</v>
      </c>
      <c r="AH789" s="335">
        <f>'Debt M &amp; YTM'!C780</f>
        <v>14.33</v>
      </c>
      <c r="AI789" s="335">
        <f>'Debt M &amp; YTM'!D780</f>
        <v>3.12</v>
      </c>
      <c r="AJ789" s="298"/>
      <c r="AK789" s="335">
        <f>'Debt M &amp; YTM'!F780</f>
        <v>8.3800000000000008</v>
      </c>
      <c r="AL789" s="335">
        <f>'Debt M &amp; YTM'!G780</f>
        <v>3</v>
      </c>
      <c r="AM789" s="298"/>
      <c r="AN789" s="335">
        <f>'Debt M &amp; YTM'!I780</f>
        <v>14.55</v>
      </c>
      <c r="AO789" s="335">
        <f>'Debt M &amp; YTM'!J780</f>
        <v>4.2</v>
      </c>
      <c r="AP789" s="299"/>
      <c r="AQ789" s="297"/>
      <c r="AR789" s="297">
        <f>'Debt M &amp; YTM'!M780</f>
        <v>4.3449999999999998</v>
      </c>
      <c r="AS789" s="298"/>
      <c r="AT789" s="300"/>
      <c r="AU789" s="297">
        <f>'Debt M &amp; YTM'!N780</f>
        <v>6.9249999999999998</v>
      </c>
      <c r="AV789" s="298"/>
    </row>
    <row r="790" spans="1:48">
      <c r="A790" s="16"/>
      <c r="B790" s="16"/>
      <c r="C790" s="16"/>
      <c r="D790" s="16"/>
      <c r="E790" s="106"/>
      <c r="F790" s="297"/>
      <c r="AG790" s="296">
        <v>41270</v>
      </c>
      <c r="AH790" s="335">
        <f>'Debt M &amp; YTM'!C781</f>
        <v>14.31</v>
      </c>
      <c r="AI790" s="335">
        <f>'Debt M &amp; YTM'!D781</f>
        <v>3.07</v>
      </c>
      <c r="AJ790" s="298"/>
      <c r="AK790" s="335">
        <f>'Debt M &amp; YTM'!F781</f>
        <v>8.36</v>
      </c>
      <c r="AL790" s="335">
        <f>'Debt M &amp; YTM'!G781</f>
        <v>2.96</v>
      </c>
      <c r="AM790" s="298"/>
      <c r="AN790" s="335">
        <f>'Debt M &amp; YTM'!I781</f>
        <v>14.53</v>
      </c>
      <c r="AO790" s="335">
        <f>'Debt M &amp; YTM'!J781</f>
        <v>4.16</v>
      </c>
      <c r="AP790" s="299"/>
      <c r="AQ790" s="297"/>
      <c r="AR790" s="297">
        <f>'Debt M &amp; YTM'!M781</f>
        <v>4.33</v>
      </c>
      <c r="AS790" s="298"/>
      <c r="AT790" s="300"/>
      <c r="AU790" s="297">
        <f>'Debt M &amp; YTM'!N781</f>
        <v>6.8879999999999999</v>
      </c>
      <c r="AV790" s="298"/>
    </row>
    <row r="791" spans="1:48">
      <c r="A791" s="16"/>
      <c r="B791" s="16"/>
      <c r="C791" s="16"/>
      <c r="D791" s="16"/>
      <c r="E791" s="106"/>
      <c r="F791" s="297"/>
      <c r="AG791" s="296">
        <v>41271</v>
      </c>
      <c r="AH791" s="335">
        <f>'Debt M &amp; YTM'!C782</f>
        <v>14.31</v>
      </c>
      <c r="AI791" s="335">
        <f>'Debt M &amp; YTM'!D782</f>
        <v>3.05</v>
      </c>
      <c r="AJ791" s="298"/>
      <c r="AK791" s="335">
        <f>'Debt M &amp; YTM'!F782</f>
        <v>8.36</v>
      </c>
      <c r="AL791" s="335">
        <f>'Debt M &amp; YTM'!G782</f>
        <v>2.93</v>
      </c>
      <c r="AM791" s="298"/>
      <c r="AN791" s="335">
        <f>'Debt M &amp; YTM'!I782</f>
        <v>14.53</v>
      </c>
      <c r="AO791" s="335">
        <f>'Debt M &amp; YTM'!J782</f>
        <v>4.1399999999999997</v>
      </c>
      <c r="AP791" s="299"/>
      <c r="AQ791" s="297"/>
      <c r="AR791" s="297">
        <f>'Debt M &amp; YTM'!M782</f>
        <v>4.3330000000000002</v>
      </c>
      <c r="AS791" s="298"/>
      <c r="AT791" s="300"/>
      <c r="AU791" s="297">
        <f>'Debt M &amp; YTM'!N782</f>
        <v>6.9240000000000004</v>
      </c>
      <c r="AV791" s="298"/>
    </row>
    <row r="792" spans="1:48">
      <c r="A792" s="16"/>
      <c r="B792" s="16"/>
      <c r="C792" s="16"/>
      <c r="D792" s="16"/>
      <c r="E792" s="106"/>
      <c r="F792" s="297"/>
      <c r="AG792" s="296">
        <v>41274</v>
      </c>
      <c r="AH792" s="335">
        <f>'Debt M &amp; YTM'!C783</f>
        <v>14.3</v>
      </c>
      <c r="AI792" s="335">
        <f>'Debt M &amp; YTM'!D783</f>
        <v>3.06</v>
      </c>
      <c r="AJ792" s="298"/>
      <c r="AK792" s="335">
        <f>'Debt M &amp; YTM'!F783</f>
        <v>8.35</v>
      </c>
      <c r="AL792" s="335">
        <f>'Debt M &amp; YTM'!G783</f>
        <v>2.94</v>
      </c>
      <c r="AM792" s="298"/>
      <c r="AN792" s="335">
        <f>'Debt M &amp; YTM'!I783</f>
        <v>14.52</v>
      </c>
      <c r="AO792" s="335">
        <f>'Debt M &amp; YTM'!J783</f>
        <v>4.1399999999999997</v>
      </c>
      <c r="AP792" s="299"/>
      <c r="AQ792" s="297"/>
      <c r="AR792" s="297">
        <f>'Debt M &amp; YTM'!M783</f>
        <v>4.3849999999999998</v>
      </c>
      <c r="AS792" s="298"/>
      <c r="AT792" s="300"/>
      <c r="AU792" s="297">
        <f>'Debt M &amp; YTM'!N783</f>
        <v>6.94</v>
      </c>
      <c r="AV792" s="298"/>
    </row>
    <row r="793" spans="1:48">
      <c r="A793" s="16"/>
      <c r="B793" s="16"/>
      <c r="C793" s="16"/>
      <c r="D793" s="16"/>
      <c r="E793" s="106"/>
      <c r="F793" s="297"/>
      <c r="AG793" s="296">
        <v>41276</v>
      </c>
      <c r="AH793" s="335">
        <f>'Debt M &amp; YTM'!C784</f>
        <v>14.4</v>
      </c>
      <c r="AI793" s="335">
        <f>'Debt M &amp; YTM'!D784</f>
        <v>3.16</v>
      </c>
      <c r="AJ793" s="298"/>
      <c r="AK793" s="335">
        <f>'Debt M &amp; YTM'!F784</f>
        <v>8.32</v>
      </c>
      <c r="AL793" s="335">
        <f>'Debt M &amp; YTM'!G784</f>
        <v>3</v>
      </c>
      <c r="AM793" s="298"/>
      <c r="AN793" s="335">
        <f>'Debt M &amp; YTM'!I784</f>
        <v>14.41</v>
      </c>
      <c r="AO793" s="335">
        <f>'Debt M &amp; YTM'!J784</f>
        <v>4.1399999999999997</v>
      </c>
      <c r="AP793" s="299"/>
      <c r="AQ793" s="297"/>
      <c r="AR793" s="297">
        <f>'Debt M &amp; YTM'!M784</f>
        <v>4.3220000000000001</v>
      </c>
      <c r="AS793" s="298"/>
      <c r="AT793" s="300"/>
      <c r="AU793" s="297">
        <f>'Debt M &amp; YTM'!N784</f>
        <v>6.8140000000000001</v>
      </c>
      <c r="AV793" s="298"/>
    </row>
    <row r="794" spans="1:48">
      <c r="A794" s="16"/>
      <c r="B794" s="16"/>
      <c r="C794" s="16"/>
      <c r="D794" s="16"/>
      <c r="E794" s="106"/>
      <c r="F794" s="297"/>
      <c r="AG794" s="296">
        <v>41277</v>
      </c>
      <c r="AH794" s="335">
        <f>'Debt M &amp; YTM'!C785</f>
        <v>14.4</v>
      </c>
      <c r="AI794" s="335">
        <f>'Debt M &amp; YTM'!D785</f>
        <v>3.19</v>
      </c>
      <c r="AJ794" s="298"/>
      <c r="AK794" s="335">
        <f>'Debt M &amp; YTM'!F785</f>
        <v>8.32</v>
      </c>
      <c r="AL794" s="335">
        <f>'Debt M &amp; YTM'!G785</f>
        <v>3.02</v>
      </c>
      <c r="AM794" s="298"/>
      <c r="AN794" s="335">
        <f>'Debt M &amp; YTM'!I785</f>
        <v>14.41</v>
      </c>
      <c r="AO794" s="335">
        <f>'Debt M &amp; YTM'!J785</f>
        <v>4.1500000000000004</v>
      </c>
      <c r="AP794" s="299"/>
      <c r="AQ794" s="297"/>
      <c r="AR794" s="297">
        <f>'Debt M &amp; YTM'!M785</f>
        <v>4.2300000000000004</v>
      </c>
      <c r="AS794" s="298"/>
      <c r="AT794" s="300"/>
      <c r="AU794" s="297">
        <f>'Debt M &amp; YTM'!N785</f>
        <v>6.665</v>
      </c>
      <c r="AV794" s="298"/>
    </row>
    <row r="795" spans="1:48">
      <c r="A795" s="16"/>
      <c r="B795" s="16"/>
      <c r="C795" s="16"/>
      <c r="D795" s="16"/>
      <c r="E795" s="106"/>
      <c r="F795" s="297"/>
      <c r="AG795" s="296">
        <v>41278</v>
      </c>
      <c r="AH795" s="335">
        <f>'Debt M &amp; YTM'!C786</f>
        <v>14.4</v>
      </c>
      <c r="AI795" s="335">
        <f>'Debt M &amp; YTM'!D786</f>
        <v>3.25</v>
      </c>
      <c r="AJ795" s="298"/>
      <c r="AK795" s="335">
        <f>'Debt M &amp; YTM'!F786</f>
        <v>8.32</v>
      </c>
      <c r="AL795" s="335">
        <f>'Debt M &amp; YTM'!G786</f>
        <v>3.06</v>
      </c>
      <c r="AM795" s="298"/>
      <c r="AN795" s="335">
        <f>'Debt M &amp; YTM'!I786</f>
        <v>14.4</v>
      </c>
      <c r="AO795" s="335">
        <f>'Debt M &amp; YTM'!J786</f>
        <v>4.18</v>
      </c>
      <c r="AP795" s="299"/>
      <c r="AQ795" s="297"/>
      <c r="AR795" s="297">
        <f>'Debt M &amp; YTM'!M786</f>
        <v>4.1849999999999996</v>
      </c>
      <c r="AS795" s="298"/>
      <c r="AT795" s="300"/>
      <c r="AU795" s="297">
        <f>'Debt M &amp; YTM'!N786</f>
        <v>6.59</v>
      </c>
      <c r="AV795" s="298"/>
    </row>
    <row r="796" spans="1:48">
      <c r="A796" s="16"/>
      <c r="B796" s="16"/>
      <c r="C796" s="16"/>
      <c r="D796" s="16"/>
      <c r="E796" s="106"/>
      <c r="F796" s="297"/>
      <c r="AG796" s="296">
        <v>41281</v>
      </c>
      <c r="AH796" s="335">
        <f>'Debt M &amp; YTM'!C787</f>
        <v>14.39</v>
      </c>
      <c r="AI796" s="335">
        <f>'Debt M &amp; YTM'!D787</f>
        <v>3.21</v>
      </c>
      <c r="AJ796" s="298"/>
      <c r="AK796" s="335">
        <f>'Debt M &amp; YTM'!F787</f>
        <v>8.31</v>
      </c>
      <c r="AL796" s="335">
        <f>'Debt M &amp; YTM'!G787</f>
        <v>3.02</v>
      </c>
      <c r="AM796" s="298"/>
      <c r="AN796" s="335">
        <f>'Debt M &amp; YTM'!I787</f>
        <v>14.4</v>
      </c>
      <c r="AO796" s="335">
        <f>'Debt M &amp; YTM'!J787</f>
        <v>4.13</v>
      </c>
      <c r="AP796" s="299"/>
      <c r="AQ796" s="297"/>
      <c r="AR796" s="297">
        <f>'Debt M &amp; YTM'!M787</f>
        <v>4.1139999999999999</v>
      </c>
      <c r="AS796" s="298"/>
      <c r="AT796" s="300"/>
      <c r="AU796" s="297">
        <f>'Debt M &amp; YTM'!N787</f>
        <v>6.52</v>
      </c>
      <c r="AV796" s="298"/>
    </row>
    <row r="797" spans="1:48">
      <c r="A797" s="16"/>
      <c r="B797" s="16"/>
      <c r="C797" s="16"/>
      <c r="D797" s="16"/>
      <c r="E797" s="106"/>
      <c r="F797" s="297"/>
      <c r="AG797" s="296">
        <v>41282</v>
      </c>
      <c r="AH797" s="335">
        <f>'Debt M &amp; YTM'!C788</f>
        <v>14.39</v>
      </c>
      <c r="AI797" s="335">
        <f>'Debt M &amp; YTM'!D788</f>
        <v>3.17</v>
      </c>
      <c r="AJ797" s="298"/>
      <c r="AK797" s="335">
        <f>'Debt M &amp; YTM'!F788</f>
        <v>8.31</v>
      </c>
      <c r="AL797" s="335">
        <f>'Debt M &amp; YTM'!G788</f>
        <v>2.98</v>
      </c>
      <c r="AM797" s="298"/>
      <c r="AN797" s="335">
        <f>'Debt M &amp; YTM'!I788</f>
        <v>14.39</v>
      </c>
      <c r="AO797" s="335">
        <f>'Debt M &amp; YTM'!J788</f>
        <v>4.09</v>
      </c>
      <c r="AP797" s="299"/>
      <c r="AQ797" s="297"/>
      <c r="AR797" s="297">
        <f>'Debt M &amp; YTM'!M788</f>
        <v>4.0659999999999998</v>
      </c>
      <c r="AS797" s="298"/>
      <c r="AT797" s="300"/>
      <c r="AU797" s="297">
        <f>'Debt M &amp; YTM'!N788</f>
        <v>6.4459999999999997</v>
      </c>
      <c r="AV797" s="298"/>
    </row>
    <row r="798" spans="1:48">
      <c r="A798" s="16"/>
      <c r="B798" s="16"/>
      <c r="C798" s="16"/>
      <c r="D798" s="16"/>
      <c r="E798" s="106"/>
      <c r="F798" s="297"/>
      <c r="AG798" s="296">
        <v>41283</v>
      </c>
      <c r="AH798" s="335">
        <f>'Debt M &amp; YTM'!C789</f>
        <v>14.38</v>
      </c>
      <c r="AI798" s="335">
        <f>'Debt M &amp; YTM'!D789</f>
        <v>3.16</v>
      </c>
      <c r="AJ798" s="298"/>
      <c r="AK798" s="335">
        <f>'Debt M &amp; YTM'!F789</f>
        <v>8.3000000000000007</v>
      </c>
      <c r="AL798" s="335">
        <f>'Debt M &amp; YTM'!G789</f>
        <v>2.96</v>
      </c>
      <c r="AM798" s="298"/>
      <c r="AN798" s="335">
        <f>'Debt M &amp; YTM'!I789</f>
        <v>14.39</v>
      </c>
      <c r="AO798" s="335">
        <f>'Debt M &amp; YTM'!J789</f>
        <v>4.08</v>
      </c>
      <c r="AP798" s="299"/>
      <c r="AQ798" s="297"/>
      <c r="AR798" s="297">
        <f>'Debt M &amp; YTM'!M789</f>
        <v>4.0339999999999998</v>
      </c>
      <c r="AS798" s="298"/>
      <c r="AT798" s="300"/>
      <c r="AU798" s="297">
        <f>'Debt M &amp; YTM'!N789</f>
        <v>6.34</v>
      </c>
      <c r="AV798" s="298"/>
    </row>
    <row r="799" spans="1:48">
      <c r="A799" s="16"/>
      <c r="B799" s="16"/>
      <c r="C799" s="16"/>
      <c r="D799" s="16"/>
      <c r="E799" s="106"/>
      <c r="F799" s="297"/>
      <c r="AG799" s="296">
        <v>41284</v>
      </c>
      <c r="AH799" s="335">
        <f>'Debt M &amp; YTM'!C790</f>
        <v>14.38</v>
      </c>
      <c r="AI799" s="335">
        <f>'Debt M &amp; YTM'!D790</f>
        <v>3.23</v>
      </c>
      <c r="AJ799" s="298"/>
      <c r="AK799" s="335">
        <f>'Debt M &amp; YTM'!F790</f>
        <v>8.3000000000000007</v>
      </c>
      <c r="AL799" s="335">
        <f>'Debt M &amp; YTM'!G790</f>
        <v>3.02</v>
      </c>
      <c r="AM799" s="298"/>
      <c r="AN799" s="335">
        <f>'Debt M &amp; YTM'!I790</f>
        <v>14.39</v>
      </c>
      <c r="AO799" s="335">
        <f>'Debt M &amp; YTM'!J790</f>
        <v>4.13</v>
      </c>
      <c r="AP799" s="299"/>
      <c r="AQ799" s="297"/>
      <c r="AR799" s="297">
        <f>'Debt M &amp; YTM'!M790</f>
        <v>4.0190000000000001</v>
      </c>
      <c r="AS799" s="298"/>
      <c r="AT799" s="300"/>
      <c r="AU799" s="297">
        <f>'Debt M &amp; YTM'!N790</f>
        <v>6.2939999999999996</v>
      </c>
      <c r="AV799" s="298"/>
    </row>
    <row r="800" spans="1:48">
      <c r="A800" s="16"/>
      <c r="B800" s="16"/>
      <c r="C800" s="16"/>
      <c r="D800" s="16"/>
      <c r="E800" s="106"/>
      <c r="F800" s="297"/>
      <c r="AG800" s="296">
        <v>41285</v>
      </c>
      <c r="AH800" s="335">
        <f>'Debt M &amp; YTM'!C791</f>
        <v>14.38</v>
      </c>
      <c r="AI800" s="335">
        <f>'Debt M &amp; YTM'!D791</f>
        <v>3.25</v>
      </c>
      <c r="AJ800" s="298"/>
      <c r="AK800" s="335">
        <f>'Debt M &amp; YTM'!F791</f>
        <v>8.3000000000000007</v>
      </c>
      <c r="AL800" s="335">
        <f>'Debt M &amp; YTM'!G791</f>
        <v>3.05</v>
      </c>
      <c r="AM800" s="298"/>
      <c r="AN800" s="335">
        <f>'Debt M &amp; YTM'!I791</f>
        <v>14.39</v>
      </c>
      <c r="AO800" s="335">
        <f>'Debt M &amp; YTM'!J791</f>
        <v>4.1500000000000004</v>
      </c>
      <c r="AP800" s="299"/>
      <c r="AQ800" s="297"/>
      <c r="AR800" s="297">
        <f>'Debt M &amp; YTM'!M791</f>
        <v>4.0069999999999997</v>
      </c>
      <c r="AS800" s="298"/>
      <c r="AT800" s="300"/>
      <c r="AU800" s="297">
        <f>'Debt M &amp; YTM'!N791</f>
        <v>6.274</v>
      </c>
      <c r="AV800" s="298"/>
    </row>
    <row r="801" spans="1:48">
      <c r="A801" s="16"/>
      <c r="B801" s="16"/>
      <c r="C801" s="16"/>
      <c r="D801" s="16"/>
      <c r="E801" s="106"/>
      <c r="F801" s="297"/>
      <c r="AG801" s="296">
        <v>41288</v>
      </c>
      <c r="AH801" s="335">
        <f>'Debt M &amp; YTM'!C792</f>
        <v>14.37</v>
      </c>
      <c r="AI801" s="335">
        <f>'Debt M &amp; YTM'!D792</f>
        <v>3.22</v>
      </c>
      <c r="AJ801" s="298"/>
      <c r="AK801" s="335">
        <f>'Debt M &amp; YTM'!F792</f>
        <v>8.2899999999999991</v>
      </c>
      <c r="AL801" s="335">
        <f>'Debt M &amp; YTM'!G792</f>
        <v>3.03</v>
      </c>
      <c r="AM801" s="298"/>
      <c r="AN801" s="335">
        <f>'Debt M &amp; YTM'!I792</f>
        <v>14.38</v>
      </c>
      <c r="AO801" s="335">
        <f>'Debt M &amp; YTM'!J792</f>
        <v>4.12</v>
      </c>
      <c r="AP801" s="299"/>
      <c r="AQ801" s="297"/>
      <c r="AR801" s="297">
        <f>'Debt M &amp; YTM'!M792</f>
        <v>3.9950000000000001</v>
      </c>
      <c r="AS801" s="298"/>
      <c r="AT801" s="300"/>
      <c r="AU801" s="297">
        <f>'Debt M &amp; YTM'!N792</f>
        <v>6.3070000000000004</v>
      </c>
      <c r="AV801" s="298"/>
    </row>
    <row r="802" spans="1:48">
      <c r="A802" s="16"/>
      <c r="B802" s="16"/>
      <c r="C802" s="16"/>
      <c r="D802" s="16"/>
      <c r="E802" s="106"/>
      <c r="F802" s="297"/>
      <c r="AG802" s="296">
        <v>41289</v>
      </c>
      <c r="AH802" s="335">
        <f>'Debt M &amp; YTM'!C793</f>
        <v>14.37</v>
      </c>
      <c r="AI802" s="335">
        <f>'Debt M &amp; YTM'!D793</f>
        <v>3.18</v>
      </c>
      <c r="AJ802" s="298"/>
      <c r="AK802" s="335">
        <f>'Debt M &amp; YTM'!F793</f>
        <v>8.2899999999999991</v>
      </c>
      <c r="AL802" s="335">
        <f>'Debt M &amp; YTM'!G793</f>
        <v>3.02</v>
      </c>
      <c r="AM802" s="298"/>
      <c r="AN802" s="335">
        <f>'Debt M &amp; YTM'!I793</f>
        <v>14.37</v>
      </c>
      <c r="AO802" s="335">
        <f>'Debt M &amp; YTM'!J793</f>
        <v>4.0999999999999996</v>
      </c>
      <c r="AP802" s="299"/>
      <c r="AQ802" s="297"/>
      <c r="AR802" s="297">
        <f>'Debt M &amp; YTM'!M793</f>
        <v>4.0439999999999996</v>
      </c>
      <c r="AS802" s="298"/>
      <c r="AT802" s="300"/>
      <c r="AU802" s="297">
        <f>'Debt M &amp; YTM'!N793</f>
        <v>6.5</v>
      </c>
      <c r="AV802" s="298"/>
    </row>
    <row r="803" spans="1:48">
      <c r="A803" s="16"/>
      <c r="B803" s="16"/>
      <c r="C803" s="16"/>
      <c r="D803" s="16"/>
      <c r="E803" s="106"/>
      <c r="F803" s="297"/>
      <c r="AG803" s="296">
        <v>41290</v>
      </c>
      <c r="AH803" s="335">
        <f>'Debt M &amp; YTM'!C794</f>
        <v>14.36</v>
      </c>
      <c r="AI803" s="335">
        <f>'Debt M &amp; YTM'!D794</f>
        <v>3.18</v>
      </c>
      <c r="AJ803" s="298"/>
      <c r="AK803" s="335">
        <f>'Debt M &amp; YTM'!F794</f>
        <v>8.2799999999999994</v>
      </c>
      <c r="AL803" s="335">
        <f>'Debt M &amp; YTM'!G794</f>
        <v>3.02</v>
      </c>
      <c r="AM803" s="298"/>
      <c r="AN803" s="335">
        <f>'Debt M &amp; YTM'!I794</f>
        <v>14.37</v>
      </c>
      <c r="AO803" s="335">
        <f>'Debt M &amp; YTM'!J794</f>
        <v>4.0999999999999996</v>
      </c>
      <c r="AP803" s="299"/>
      <c r="AQ803" s="297"/>
      <c r="AR803" s="297">
        <f>'Debt M &amp; YTM'!M794</f>
        <v>4.0860000000000003</v>
      </c>
      <c r="AS803" s="298"/>
      <c r="AT803" s="300"/>
      <c r="AU803" s="297">
        <f>'Debt M &amp; YTM'!N794</f>
        <v>6.5110000000000001</v>
      </c>
      <c r="AV803" s="298"/>
    </row>
    <row r="804" spans="1:48">
      <c r="A804" s="16"/>
      <c r="B804" s="16"/>
      <c r="C804" s="16"/>
      <c r="D804" s="16"/>
      <c r="E804" s="106"/>
      <c r="F804" s="297"/>
      <c r="AG804" s="296">
        <v>41291</v>
      </c>
      <c r="AH804" s="335">
        <f>'Debt M &amp; YTM'!C795</f>
        <v>14.36</v>
      </c>
      <c r="AI804" s="335">
        <f>'Debt M &amp; YTM'!D795</f>
        <v>3.23</v>
      </c>
      <c r="AJ804" s="298"/>
      <c r="AK804" s="335">
        <f>'Debt M &amp; YTM'!F795</f>
        <v>8.2799999999999994</v>
      </c>
      <c r="AL804" s="335">
        <f>'Debt M &amp; YTM'!G795</f>
        <v>3.08</v>
      </c>
      <c r="AM804" s="298"/>
      <c r="AN804" s="335">
        <f>'Debt M &amp; YTM'!I795</f>
        <v>14.37</v>
      </c>
      <c r="AO804" s="335">
        <f>'Debt M &amp; YTM'!J795</f>
        <v>4.1399999999999997</v>
      </c>
      <c r="AP804" s="299"/>
      <c r="AQ804" s="297"/>
      <c r="AR804" s="297">
        <f>'Debt M &amp; YTM'!M795</f>
        <v>4.0819999999999999</v>
      </c>
      <c r="AS804" s="298"/>
      <c r="AT804" s="300"/>
      <c r="AU804" s="297">
        <f>'Debt M &amp; YTM'!N795</f>
        <v>6.3840000000000003</v>
      </c>
      <c r="AV804" s="298"/>
    </row>
    <row r="805" spans="1:48">
      <c r="A805" s="16"/>
      <c r="B805" s="16"/>
      <c r="C805" s="16"/>
      <c r="D805" s="16"/>
      <c r="E805" s="106"/>
      <c r="F805" s="297"/>
      <c r="AG805" s="296">
        <v>41292</v>
      </c>
      <c r="AH805" s="335">
        <f>'Debt M &amp; YTM'!C796</f>
        <v>14.36</v>
      </c>
      <c r="AI805" s="335">
        <f>'Debt M &amp; YTM'!D796</f>
        <v>3.17</v>
      </c>
      <c r="AJ805" s="298"/>
      <c r="AK805" s="335">
        <f>'Debt M &amp; YTM'!F796</f>
        <v>8.2799999999999994</v>
      </c>
      <c r="AL805" s="335">
        <f>'Debt M &amp; YTM'!G796</f>
        <v>3.04</v>
      </c>
      <c r="AM805" s="298"/>
      <c r="AN805" s="335">
        <f>'Debt M &amp; YTM'!I796</f>
        <v>14.37</v>
      </c>
      <c r="AO805" s="335">
        <f>'Debt M &amp; YTM'!J796</f>
        <v>4.09</v>
      </c>
      <c r="AP805" s="299"/>
      <c r="AQ805" s="297"/>
      <c r="AR805" s="297">
        <f>'Debt M &amp; YTM'!M796</f>
        <v>4.0670000000000002</v>
      </c>
      <c r="AS805" s="298"/>
      <c r="AT805" s="300"/>
      <c r="AU805" s="297">
        <f>'Debt M &amp; YTM'!N796</f>
        <v>6.3810000000000002</v>
      </c>
      <c r="AV805" s="298"/>
    </row>
    <row r="806" spans="1:48">
      <c r="A806" s="16"/>
      <c r="B806" s="16"/>
      <c r="C806" s="16"/>
      <c r="D806" s="16"/>
      <c r="E806" s="106"/>
      <c r="F806" s="297"/>
      <c r="AG806" s="296">
        <v>41295</v>
      </c>
      <c r="AH806" s="335">
        <f>'Debt M &amp; YTM'!C797</f>
        <v>14.35</v>
      </c>
      <c r="AI806" s="335">
        <f>'Debt M &amp; YTM'!D797</f>
        <v>3.2</v>
      </c>
      <c r="AJ806" s="298"/>
      <c r="AK806" s="335">
        <f>'Debt M &amp; YTM'!F797</f>
        <v>8.27</v>
      </c>
      <c r="AL806" s="335">
        <f>'Debt M &amp; YTM'!G797</f>
        <v>3.09</v>
      </c>
      <c r="AM806" s="298"/>
      <c r="AN806" s="335">
        <f>'Debt M &amp; YTM'!I797</f>
        <v>14.36</v>
      </c>
      <c r="AO806" s="335">
        <f>'Debt M &amp; YTM'!J797</f>
        <v>4.13</v>
      </c>
      <c r="AP806" s="299"/>
      <c r="AQ806" s="297"/>
      <c r="AR806" s="297">
        <f>'Debt M &amp; YTM'!M797</f>
        <v>4.0670000000000002</v>
      </c>
      <c r="AS806" s="298"/>
      <c r="AT806" s="300"/>
      <c r="AU806" s="297">
        <f>'Debt M &amp; YTM'!N797</f>
        <v>6.3810000000000002</v>
      </c>
      <c r="AV806" s="298"/>
    </row>
    <row r="807" spans="1:48">
      <c r="A807" s="16"/>
      <c r="B807" s="16"/>
      <c r="C807" s="16"/>
      <c r="D807" s="16"/>
      <c r="E807" s="106"/>
      <c r="F807" s="297"/>
      <c r="AG807" s="296">
        <v>41296</v>
      </c>
      <c r="AH807" s="335">
        <f>'Debt M &amp; YTM'!C798</f>
        <v>14.35</v>
      </c>
      <c r="AI807" s="335">
        <f>'Debt M &amp; YTM'!D798</f>
        <v>3.19</v>
      </c>
      <c r="AJ807" s="298"/>
      <c r="AK807" s="335">
        <f>'Debt M &amp; YTM'!F798</f>
        <v>8.27</v>
      </c>
      <c r="AL807" s="335">
        <f>'Debt M &amp; YTM'!G798</f>
        <v>3.08</v>
      </c>
      <c r="AM807" s="298"/>
      <c r="AN807" s="335">
        <f>'Debt M &amp; YTM'!I798</f>
        <v>14.36</v>
      </c>
      <c r="AO807" s="335">
        <f>'Debt M &amp; YTM'!J798</f>
        <v>4.12</v>
      </c>
      <c r="AP807" s="299"/>
      <c r="AQ807" s="297"/>
      <c r="AR807" s="297">
        <f>'Debt M &amp; YTM'!M798</f>
        <v>4.0819999999999999</v>
      </c>
      <c r="AS807" s="298"/>
      <c r="AT807" s="300"/>
      <c r="AU807" s="297">
        <f>'Debt M &amp; YTM'!N798</f>
        <v>6.3730000000000002</v>
      </c>
      <c r="AV807" s="298"/>
    </row>
    <row r="808" spans="1:48">
      <c r="A808" s="16"/>
      <c r="B808" s="16"/>
      <c r="C808" s="16"/>
      <c r="D808" s="16"/>
      <c r="E808" s="106"/>
      <c r="F808" s="297"/>
      <c r="AG808" s="296">
        <v>41297</v>
      </c>
      <c r="AH808" s="335">
        <f>'Debt M &amp; YTM'!C799</f>
        <v>14.34</v>
      </c>
      <c r="AI808" s="335">
        <f>'Debt M &amp; YTM'!D799</f>
        <v>3.17</v>
      </c>
      <c r="AJ808" s="298"/>
      <c r="AK808" s="335">
        <f>'Debt M &amp; YTM'!F799</f>
        <v>8.26</v>
      </c>
      <c r="AL808" s="335">
        <f>'Debt M &amp; YTM'!G799</f>
        <v>3.06</v>
      </c>
      <c r="AM808" s="298"/>
      <c r="AN808" s="335">
        <f>'Debt M &amp; YTM'!I799</f>
        <v>14.35</v>
      </c>
      <c r="AO808" s="335">
        <f>'Debt M &amp; YTM'!J799</f>
        <v>4.1100000000000003</v>
      </c>
      <c r="AP808" s="299"/>
      <c r="AQ808" s="297"/>
      <c r="AR808" s="297">
        <f>'Debt M &amp; YTM'!M799</f>
        <v>4.1280000000000001</v>
      </c>
      <c r="AS808" s="298"/>
      <c r="AT808" s="300"/>
      <c r="AU808" s="297">
        <f>'Debt M &amp; YTM'!N799</f>
        <v>6.4660000000000002</v>
      </c>
      <c r="AV808" s="298"/>
    </row>
    <row r="809" spans="1:48">
      <c r="A809" s="16"/>
      <c r="B809" s="16"/>
      <c r="C809" s="16"/>
      <c r="D809" s="16"/>
      <c r="E809" s="106"/>
      <c r="F809" s="297"/>
      <c r="AG809" s="296">
        <v>41298</v>
      </c>
      <c r="AH809" s="335">
        <f>'Debt M &amp; YTM'!C800</f>
        <v>14.34</v>
      </c>
      <c r="AI809" s="335">
        <f>'Debt M &amp; YTM'!D800</f>
        <v>3.21</v>
      </c>
      <c r="AJ809" s="298"/>
      <c r="AK809" s="335">
        <f>'Debt M &amp; YTM'!F800</f>
        <v>8.26</v>
      </c>
      <c r="AL809" s="335">
        <f>'Debt M &amp; YTM'!G800</f>
        <v>3.1</v>
      </c>
      <c r="AM809" s="298"/>
      <c r="AN809" s="335">
        <f>'Debt M &amp; YTM'!I800</f>
        <v>14.35</v>
      </c>
      <c r="AO809" s="335">
        <f>'Debt M &amp; YTM'!J800</f>
        <v>4.1500000000000004</v>
      </c>
      <c r="AP809" s="299"/>
      <c r="AQ809" s="297"/>
      <c r="AR809" s="297">
        <f>'Debt M &amp; YTM'!M800</f>
        <v>4.2169999999999996</v>
      </c>
      <c r="AS809" s="298"/>
      <c r="AT809" s="300"/>
      <c r="AU809" s="297">
        <f>'Debt M &amp; YTM'!N800</f>
        <v>6.593</v>
      </c>
      <c r="AV809" s="298"/>
    </row>
    <row r="810" spans="1:48">
      <c r="A810" s="16"/>
      <c r="B810" s="16"/>
      <c r="C810" s="16"/>
      <c r="D810" s="16"/>
      <c r="E810" s="106"/>
      <c r="F810" s="297"/>
      <c r="AG810" s="296">
        <v>41299</v>
      </c>
      <c r="AH810" s="335">
        <f>'Debt M &amp; YTM'!C801</f>
        <v>14.34</v>
      </c>
      <c r="AI810" s="335">
        <f>'Debt M &amp; YTM'!D801</f>
        <v>3.26</v>
      </c>
      <c r="AJ810" s="298"/>
      <c r="AK810" s="335">
        <f>'Debt M &amp; YTM'!F801</f>
        <v>8.26</v>
      </c>
      <c r="AL810" s="335">
        <f>'Debt M &amp; YTM'!G801</f>
        <v>3.17</v>
      </c>
      <c r="AM810" s="298"/>
      <c r="AN810" s="335">
        <f>'Debt M &amp; YTM'!I801</f>
        <v>14.35</v>
      </c>
      <c r="AO810" s="335">
        <f>'Debt M &amp; YTM'!J801</f>
        <v>4.1900000000000004</v>
      </c>
      <c r="AP810" s="299"/>
      <c r="AQ810" s="297"/>
      <c r="AR810" s="297">
        <f>'Debt M &amp; YTM'!M801</f>
        <v>4.2240000000000002</v>
      </c>
      <c r="AS810" s="298"/>
      <c r="AT810" s="300"/>
      <c r="AU810" s="297">
        <f>'Debt M &amp; YTM'!N801</f>
        <v>6.6050000000000004</v>
      </c>
      <c r="AV810" s="298"/>
    </row>
    <row r="811" spans="1:48">
      <c r="A811" s="16"/>
      <c r="B811" s="16"/>
      <c r="C811" s="16"/>
      <c r="D811" s="16"/>
      <c r="E811" s="106"/>
      <c r="F811" s="297"/>
      <c r="AG811" s="296">
        <v>41302</v>
      </c>
      <c r="AH811" s="335">
        <f>'Debt M &amp; YTM'!C802</f>
        <v>14.33</v>
      </c>
      <c r="AI811" s="335">
        <f>'Debt M &amp; YTM'!D802</f>
        <v>3.31</v>
      </c>
      <c r="AJ811" s="298"/>
      <c r="AK811" s="335">
        <f>'Debt M &amp; YTM'!F802</f>
        <v>8.25</v>
      </c>
      <c r="AL811" s="335">
        <f>'Debt M &amp; YTM'!G802</f>
        <v>3.23</v>
      </c>
      <c r="AM811" s="298"/>
      <c r="AN811" s="335">
        <f>'Debt M &amp; YTM'!I802</f>
        <v>14.34</v>
      </c>
      <c r="AO811" s="335">
        <f>'Debt M &amp; YTM'!J802</f>
        <v>4.24</v>
      </c>
      <c r="AP811" s="299"/>
      <c r="AQ811" s="297"/>
      <c r="AR811" s="297">
        <f>'Debt M &amp; YTM'!M802</f>
        <v>4.2249999999999996</v>
      </c>
      <c r="AS811" s="298"/>
      <c r="AT811" s="300"/>
      <c r="AU811" s="297">
        <f>'Debt M &amp; YTM'!N802</f>
        <v>6.6260000000000003</v>
      </c>
      <c r="AV811" s="298"/>
    </row>
    <row r="812" spans="1:48">
      <c r="A812" s="16"/>
      <c r="B812" s="16"/>
      <c r="C812" s="16"/>
      <c r="D812" s="16"/>
      <c r="E812" s="106"/>
      <c r="F812" s="297"/>
      <c r="AG812" s="296">
        <v>41303</v>
      </c>
      <c r="AH812" s="335">
        <f>'Debt M &amp; YTM'!C803</f>
        <v>14.33</v>
      </c>
      <c r="AI812" s="335">
        <f>'Debt M &amp; YTM'!D803</f>
        <v>3.31</v>
      </c>
      <c r="AJ812" s="298"/>
      <c r="AK812" s="335">
        <f>'Debt M &amp; YTM'!F803</f>
        <v>8.25</v>
      </c>
      <c r="AL812" s="335">
        <f>'Debt M &amp; YTM'!G803</f>
        <v>3.24</v>
      </c>
      <c r="AM812" s="298"/>
      <c r="AN812" s="335">
        <f>'Debt M &amp; YTM'!I803</f>
        <v>14.34</v>
      </c>
      <c r="AO812" s="335">
        <f>'Debt M &amp; YTM'!J803</f>
        <v>4.25</v>
      </c>
      <c r="AP812" s="299"/>
      <c r="AQ812" s="297"/>
      <c r="AR812" s="297">
        <f>'Debt M &amp; YTM'!M803</f>
        <v>4.2949999999999999</v>
      </c>
      <c r="AS812" s="298"/>
      <c r="AT812" s="300"/>
      <c r="AU812" s="297">
        <f>'Debt M &amp; YTM'!N803</f>
        <v>6.7850000000000001</v>
      </c>
      <c r="AV812" s="298"/>
    </row>
    <row r="813" spans="1:48">
      <c r="A813" s="16"/>
      <c r="B813" s="16"/>
      <c r="C813" s="16"/>
      <c r="D813" s="16"/>
      <c r="E813" s="106"/>
      <c r="F813" s="297"/>
      <c r="AG813" s="296">
        <v>41304</v>
      </c>
      <c r="AH813" s="335">
        <f>'Debt M &amp; YTM'!C804</f>
        <v>14.33</v>
      </c>
      <c r="AI813" s="335">
        <f>'Debt M &amp; YTM'!D804</f>
        <v>3.34</v>
      </c>
      <c r="AJ813" s="298"/>
      <c r="AK813" s="335">
        <f>'Debt M &amp; YTM'!F804</f>
        <v>8.25</v>
      </c>
      <c r="AL813" s="335">
        <f>'Debt M &amp; YTM'!G804</f>
        <v>3.3</v>
      </c>
      <c r="AM813" s="298"/>
      <c r="AN813" s="335">
        <f>'Debt M &amp; YTM'!I804</f>
        <v>14.33</v>
      </c>
      <c r="AO813" s="335">
        <f>'Debt M &amp; YTM'!J804</f>
        <v>4.3</v>
      </c>
      <c r="AP813" s="299"/>
      <c r="AQ813" s="297"/>
      <c r="AR813" s="297">
        <f>'Debt M &amp; YTM'!M804</f>
        <v>4.4180000000000001</v>
      </c>
      <c r="AS813" s="298"/>
      <c r="AT813" s="300"/>
      <c r="AU813" s="297">
        <f>'Debt M &amp; YTM'!N804</f>
        <v>6.8929999999999998</v>
      </c>
      <c r="AV813" s="298"/>
    </row>
    <row r="814" spans="1:48">
      <c r="A814" s="16"/>
      <c r="B814" s="16"/>
      <c r="C814" s="16"/>
      <c r="D814" s="16"/>
      <c r="E814" s="106"/>
      <c r="F814" s="297"/>
      <c r="AG814" s="296">
        <v>41305</v>
      </c>
      <c r="AH814" s="335">
        <f>'Debt M &amp; YTM'!C805</f>
        <v>14.32</v>
      </c>
      <c r="AI814" s="335">
        <f>'Debt M &amp; YTM'!D805</f>
        <v>3.32</v>
      </c>
      <c r="AJ814" s="298"/>
      <c r="AK814" s="335">
        <f>'Debt M &amp; YTM'!F805</f>
        <v>8.24</v>
      </c>
      <c r="AL814" s="335">
        <f>'Debt M &amp; YTM'!G805</f>
        <v>3.3</v>
      </c>
      <c r="AM814" s="298"/>
      <c r="AN814" s="335">
        <f>'Debt M &amp; YTM'!I805</f>
        <v>14.33</v>
      </c>
      <c r="AO814" s="335">
        <f>'Debt M &amp; YTM'!J805</f>
        <v>4.3</v>
      </c>
      <c r="AP814" s="299"/>
      <c r="AQ814" s="297"/>
      <c r="AR814" s="297">
        <f>'Debt M &amp; YTM'!M805</f>
        <v>4.5430000000000001</v>
      </c>
      <c r="AS814" s="298"/>
      <c r="AT814" s="300"/>
      <c r="AU814" s="297">
        <f>'Debt M &amp; YTM'!N805</f>
        <v>7.0419999999999998</v>
      </c>
      <c r="AV814" s="298"/>
    </row>
    <row r="815" spans="1:48">
      <c r="A815" s="16"/>
      <c r="B815" s="16"/>
      <c r="C815" s="16"/>
      <c r="D815" s="16"/>
      <c r="E815" s="106"/>
      <c r="F815" s="297"/>
      <c r="AG815" s="296">
        <v>41306</v>
      </c>
      <c r="AH815" s="335">
        <f>'Debt M &amp; YTM'!C806</f>
        <v>14.53</v>
      </c>
      <c r="AI815" s="335">
        <f>'Debt M &amp; YTM'!D806</f>
        <v>3.33</v>
      </c>
      <c r="AJ815" s="298"/>
      <c r="AK815" s="335">
        <f>'Debt M &amp; YTM'!F806</f>
        <v>8.51</v>
      </c>
      <c r="AL815" s="335">
        <f>'Debt M &amp; YTM'!G806</f>
        <v>3.28</v>
      </c>
      <c r="AM815" s="298"/>
      <c r="AN815" s="335">
        <f>'Debt M &amp; YTM'!I806</f>
        <v>14.57</v>
      </c>
      <c r="AO815" s="335">
        <f>'Debt M &amp; YTM'!J806</f>
        <v>4.43</v>
      </c>
      <c r="AP815" s="299"/>
      <c r="AQ815" s="297"/>
      <c r="AR815" s="297">
        <f>'Debt M &amp; YTM'!M806</f>
        <v>4.5529999999999999</v>
      </c>
      <c r="AS815" s="298"/>
      <c r="AT815" s="300"/>
      <c r="AU815" s="297">
        <f>'Debt M &amp; YTM'!N806</f>
        <v>7.1929999999999996</v>
      </c>
      <c r="AV815" s="298"/>
    </row>
    <row r="816" spans="1:48">
      <c r="A816" s="16"/>
      <c r="B816" s="16"/>
      <c r="C816" s="16"/>
      <c r="D816" s="16"/>
      <c r="E816" s="106"/>
      <c r="F816" s="297"/>
      <c r="AG816" s="296">
        <v>41309</v>
      </c>
      <c r="AH816" s="335">
        <f>'Debt M &amp; YTM'!C807</f>
        <v>14.53</v>
      </c>
      <c r="AI816" s="335">
        <f>'Debt M &amp; YTM'!D807</f>
        <v>3.28</v>
      </c>
      <c r="AJ816" s="298"/>
      <c r="AK816" s="335">
        <f>'Debt M &amp; YTM'!F807</f>
        <v>8.5</v>
      </c>
      <c r="AL816" s="335">
        <f>'Debt M &amp; YTM'!G807</f>
        <v>3.25</v>
      </c>
      <c r="AM816" s="298"/>
      <c r="AN816" s="335">
        <f>'Debt M &amp; YTM'!I807</f>
        <v>14.56</v>
      </c>
      <c r="AO816" s="335">
        <f>'Debt M &amp; YTM'!J807</f>
        <v>4.41</v>
      </c>
      <c r="AP816" s="299"/>
      <c r="AQ816" s="297"/>
      <c r="AR816" s="297">
        <f>'Debt M &amp; YTM'!M807</f>
        <v>4.5679999999999996</v>
      </c>
      <c r="AS816" s="298"/>
      <c r="AT816" s="300"/>
      <c r="AU816" s="297">
        <f>'Debt M &amp; YTM'!N807</f>
        <v>7.149</v>
      </c>
      <c r="AV816" s="298"/>
    </row>
    <row r="817" spans="1:48">
      <c r="A817" s="16"/>
      <c r="B817" s="16"/>
      <c r="C817" s="16"/>
      <c r="D817" s="16"/>
      <c r="E817" s="106"/>
      <c r="F817" s="297"/>
      <c r="AG817" s="296">
        <v>41310</v>
      </c>
      <c r="AH817" s="335">
        <f>'Debt M &amp; YTM'!C808</f>
        <v>14.52</v>
      </c>
      <c r="AI817" s="335">
        <f>'Debt M &amp; YTM'!D808</f>
        <v>3.32</v>
      </c>
      <c r="AJ817" s="298"/>
      <c r="AK817" s="335">
        <f>'Debt M &amp; YTM'!F808</f>
        <v>8.5</v>
      </c>
      <c r="AL817" s="335">
        <f>'Debt M &amp; YTM'!G808</f>
        <v>3.27</v>
      </c>
      <c r="AM817" s="298"/>
      <c r="AN817" s="335">
        <f>'Debt M &amp; YTM'!I808</f>
        <v>14.56</v>
      </c>
      <c r="AO817" s="335">
        <f>'Debt M &amp; YTM'!J808</f>
        <v>4.43</v>
      </c>
      <c r="AP817" s="299"/>
      <c r="AQ817" s="297"/>
      <c r="AR817" s="297">
        <f>'Debt M &amp; YTM'!M808</f>
        <v>4.601</v>
      </c>
      <c r="AS817" s="298"/>
      <c r="AT817" s="300"/>
      <c r="AU817" s="297">
        <f>'Debt M &amp; YTM'!N808</f>
        <v>7.1769999999999996</v>
      </c>
      <c r="AV817" s="298"/>
    </row>
    <row r="818" spans="1:48">
      <c r="A818" s="16"/>
      <c r="B818" s="16"/>
      <c r="C818" s="16"/>
      <c r="D818" s="16"/>
      <c r="E818" s="106"/>
      <c r="F818" s="297"/>
      <c r="AG818" s="296">
        <v>41311</v>
      </c>
      <c r="AH818" s="335">
        <f>'Debt M &amp; YTM'!C809</f>
        <v>14.52</v>
      </c>
      <c r="AI818" s="335">
        <f>'Debt M &amp; YTM'!D809</f>
        <v>3.3</v>
      </c>
      <c r="AJ818" s="298"/>
      <c r="AK818" s="335">
        <f>'Debt M &amp; YTM'!F809</f>
        <v>8.49</v>
      </c>
      <c r="AL818" s="335">
        <f>'Debt M &amp; YTM'!G809</f>
        <v>3.23</v>
      </c>
      <c r="AM818" s="298"/>
      <c r="AN818" s="335">
        <f>'Debt M &amp; YTM'!I809</f>
        <v>14.56</v>
      </c>
      <c r="AO818" s="335">
        <f>'Debt M &amp; YTM'!J809</f>
        <v>4.4000000000000004</v>
      </c>
      <c r="AP818" s="299"/>
      <c r="AQ818" s="297"/>
      <c r="AR818" s="297">
        <f>'Debt M &amp; YTM'!M809</f>
        <v>4.5679999999999996</v>
      </c>
      <c r="AS818" s="298"/>
      <c r="AT818" s="300"/>
      <c r="AU818" s="297">
        <f>'Debt M &amp; YTM'!N809</f>
        <v>7.1790000000000003</v>
      </c>
      <c r="AV818" s="298"/>
    </row>
    <row r="819" spans="1:48">
      <c r="A819" s="16"/>
      <c r="B819" s="16"/>
      <c r="C819" s="16"/>
      <c r="D819" s="16"/>
      <c r="E819" s="106"/>
      <c r="F819" s="297"/>
      <c r="AG819" s="296">
        <v>41312</v>
      </c>
      <c r="AH819" s="335">
        <f>'Debt M &amp; YTM'!C810</f>
        <v>14.52</v>
      </c>
      <c r="AI819" s="335">
        <f>'Debt M &amp; YTM'!D810</f>
        <v>3.28</v>
      </c>
      <c r="AJ819" s="298"/>
      <c r="AK819" s="335">
        <f>'Debt M &amp; YTM'!F810</f>
        <v>8.49</v>
      </c>
      <c r="AL819" s="335">
        <f>'Debt M &amp; YTM'!G810</f>
        <v>3.2</v>
      </c>
      <c r="AM819" s="298"/>
      <c r="AN819" s="335">
        <f>'Debt M &amp; YTM'!I810</f>
        <v>14.55</v>
      </c>
      <c r="AO819" s="335">
        <f>'Debt M &amp; YTM'!J810</f>
        <v>4.3899999999999997</v>
      </c>
      <c r="AP819" s="299"/>
      <c r="AQ819" s="297"/>
      <c r="AR819" s="297">
        <f>'Debt M &amp; YTM'!M810</f>
        <v>4.5469999999999997</v>
      </c>
      <c r="AS819" s="298"/>
      <c r="AT819" s="300"/>
      <c r="AU819" s="297">
        <f>'Debt M &amp; YTM'!N810</f>
        <v>7.2060000000000004</v>
      </c>
      <c r="AV819" s="298"/>
    </row>
    <row r="820" spans="1:48">
      <c r="A820" s="16"/>
      <c r="B820" s="16"/>
      <c r="C820" s="16"/>
      <c r="D820" s="16"/>
      <c r="E820" s="106"/>
      <c r="F820" s="297"/>
      <c r="AG820" s="296">
        <v>41313</v>
      </c>
      <c r="AH820" s="335">
        <f>'Debt M &amp; YTM'!C811</f>
        <v>14.51</v>
      </c>
      <c r="AI820" s="335">
        <f>'Debt M &amp; YTM'!D811</f>
        <v>3.29</v>
      </c>
      <c r="AJ820" s="298"/>
      <c r="AK820" s="335">
        <f>'Debt M &amp; YTM'!F811</f>
        <v>8.49</v>
      </c>
      <c r="AL820" s="335">
        <f>'Debt M &amp; YTM'!G811</f>
        <v>3.21</v>
      </c>
      <c r="AM820" s="298"/>
      <c r="AN820" s="335">
        <f>'Debt M &amp; YTM'!I811</f>
        <v>14.55</v>
      </c>
      <c r="AO820" s="335">
        <f>'Debt M &amp; YTM'!J811</f>
        <v>4.3899999999999997</v>
      </c>
      <c r="AP820" s="299"/>
      <c r="AQ820" s="297"/>
      <c r="AR820" s="297">
        <f>'Debt M &amp; YTM'!M811</f>
        <v>4.5380000000000003</v>
      </c>
      <c r="AS820" s="298"/>
      <c r="AT820" s="300"/>
      <c r="AU820" s="297">
        <f>'Debt M &amp; YTM'!N811</f>
        <v>7.1660000000000004</v>
      </c>
      <c r="AV820" s="298"/>
    </row>
    <row r="821" spans="1:48">
      <c r="A821" s="16"/>
      <c r="B821" s="16"/>
      <c r="C821" s="16"/>
      <c r="D821" s="16"/>
      <c r="E821" s="106"/>
      <c r="F821" s="297"/>
      <c r="AG821" s="296">
        <v>41316</v>
      </c>
      <c r="AH821" s="335">
        <f>'Debt M &amp; YTM'!C812</f>
        <v>14.51</v>
      </c>
      <c r="AI821" s="335">
        <f>'Debt M &amp; YTM'!D812</f>
        <v>3.29</v>
      </c>
      <c r="AJ821" s="298"/>
      <c r="AK821" s="335">
        <f>'Debt M &amp; YTM'!F812</f>
        <v>8.48</v>
      </c>
      <c r="AL821" s="335">
        <f>'Debt M &amp; YTM'!G812</f>
        <v>3.2</v>
      </c>
      <c r="AM821" s="298"/>
      <c r="AN821" s="335">
        <f>'Debt M &amp; YTM'!I812</f>
        <v>14.54</v>
      </c>
      <c r="AO821" s="335">
        <f>'Debt M &amp; YTM'!J812</f>
        <v>4.3899999999999997</v>
      </c>
      <c r="AP821" s="299"/>
      <c r="AQ821" s="297"/>
      <c r="AR821" s="297">
        <f>'Debt M &amp; YTM'!M812</f>
        <v>4.5259999999999998</v>
      </c>
      <c r="AS821" s="298"/>
      <c r="AT821" s="300"/>
      <c r="AU821" s="297">
        <f>'Debt M &amp; YTM'!N812</f>
        <v>7.149</v>
      </c>
      <c r="AV821" s="298"/>
    </row>
    <row r="822" spans="1:48">
      <c r="A822" s="16"/>
      <c r="B822" s="16"/>
      <c r="C822" s="16"/>
      <c r="D822" s="16"/>
      <c r="E822" s="106"/>
      <c r="F822" s="297"/>
      <c r="AG822" s="296">
        <v>41317</v>
      </c>
      <c r="AH822" s="335">
        <f>'Debt M &amp; YTM'!C813</f>
        <v>14.5</v>
      </c>
      <c r="AI822" s="335">
        <f>'Debt M &amp; YTM'!D813</f>
        <v>3.31</v>
      </c>
      <c r="AJ822" s="298"/>
      <c r="AK822" s="335">
        <f>'Debt M &amp; YTM'!F813</f>
        <v>8.48</v>
      </c>
      <c r="AL822" s="335">
        <f>'Debt M &amp; YTM'!G813</f>
        <v>3.24</v>
      </c>
      <c r="AM822" s="298"/>
      <c r="AN822" s="335">
        <f>'Debt M &amp; YTM'!I813</f>
        <v>14.54</v>
      </c>
      <c r="AO822" s="335">
        <f>'Debt M &amp; YTM'!J813</f>
        <v>4.43</v>
      </c>
      <c r="AP822" s="299"/>
      <c r="AQ822" s="297"/>
      <c r="AR822" s="297">
        <f>'Debt M &amp; YTM'!M813</f>
        <v>4.5</v>
      </c>
      <c r="AS822" s="298"/>
      <c r="AT822" s="300"/>
      <c r="AU822" s="297">
        <f>'Debt M &amp; YTM'!N813</f>
        <v>7.165</v>
      </c>
      <c r="AV822" s="298"/>
    </row>
    <row r="823" spans="1:48">
      <c r="A823" s="16"/>
      <c r="B823" s="16"/>
      <c r="C823" s="16"/>
      <c r="D823" s="16"/>
      <c r="E823" s="106"/>
      <c r="F823" s="297"/>
      <c r="AG823" s="296">
        <v>41318</v>
      </c>
      <c r="AH823" s="335">
        <f>'Debt M &amp; YTM'!C814</f>
        <v>14.5</v>
      </c>
      <c r="AI823" s="335">
        <f>'Debt M &amp; YTM'!D814</f>
        <v>3.35</v>
      </c>
      <c r="AJ823" s="298"/>
      <c r="AK823" s="335">
        <f>'Debt M &amp; YTM'!F814</f>
        <v>8.48</v>
      </c>
      <c r="AL823" s="335">
        <f>'Debt M &amp; YTM'!G814</f>
        <v>3.25</v>
      </c>
      <c r="AM823" s="298"/>
      <c r="AN823" s="335">
        <f>'Debt M &amp; YTM'!I814</f>
        <v>14.54</v>
      </c>
      <c r="AO823" s="335">
        <f>'Debt M &amp; YTM'!J814</f>
        <v>4.43</v>
      </c>
      <c r="AP823" s="299"/>
      <c r="AQ823" s="297"/>
      <c r="AR823" s="297">
        <f>'Debt M &amp; YTM'!M814</f>
        <v>4.4409999999999998</v>
      </c>
      <c r="AS823" s="298"/>
      <c r="AT823" s="300"/>
      <c r="AU823" s="297">
        <f>'Debt M &amp; YTM'!N814</f>
        <v>7.1680000000000001</v>
      </c>
      <c r="AV823" s="298"/>
    </row>
    <row r="824" spans="1:48">
      <c r="A824" s="16"/>
      <c r="B824" s="16"/>
      <c r="C824" s="16"/>
      <c r="D824" s="16"/>
      <c r="E824" s="106"/>
      <c r="F824" s="297"/>
      <c r="AG824" s="296">
        <v>41319</v>
      </c>
      <c r="AH824" s="335">
        <f>'Debt M &amp; YTM'!C815</f>
        <v>14.5</v>
      </c>
      <c r="AI824" s="335">
        <f>'Debt M &amp; YTM'!D815</f>
        <v>3.3</v>
      </c>
      <c r="AJ824" s="298"/>
      <c r="AK824" s="335">
        <f>'Debt M &amp; YTM'!F815</f>
        <v>8.4700000000000006</v>
      </c>
      <c r="AL824" s="335">
        <f>'Debt M &amp; YTM'!G815</f>
        <v>3.19</v>
      </c>
      <c r="AM824" s="298"/>
      <c r="AN824" s="335">
        <f>'Debt M &amp; YTM'!I815</f>
        <v>14.54</v>
      </c>
      <c r="AO824" s="335">
        <f>'Debt M &amp; YTM'!J815</f>
        <v>4.3899999999999997</v>
      </c>
      <c r="AP824" s="299"/>
      <c r="AQ824" s="297"/>
      <c r="AR824" s="297">
        <f>'Debt M &amp; YTM'!M815</f>
        <v>4.4109999999999996</v>
      </c>
      <c r="AS824" s="298"/>
      <c r="AT824" s="300"/>
      <c r="AU824" s="297">
        <f>'Debt M &amp; YTM'!N815</f>
        <v>7.0960000000000001</v>
      </c>
      <c r="AV824" s="298"/>
    </row>
    <row r="825" spans="1:48">
      <c r="A825" s="16"/>
      <c r="B825" s="16"/>
      <c r="C825" s="16"/>
      <c r="D825" s="16"/>
      <c r="E825" s="106"/>
      <c r="F825" s="297"/>
      <c r="AG825" s="296">
        <v>41320</v>
      </c>
      <c r="AH825" s="335">
        <f>'Debt M &amp; YTM'!C816</f>
        <v>14.5</v>
      </c>
      <c r="AI825" s="335">
        <f>'Debt M &amp; YTM'!D816</f>
        <v>3.32</v>
      </c>
      <c r="AJ825" s="298"/>
      <c r="AK825" s="335">
        <f>'Debt M &amp; YTM'!F816</f>
        <v>8.4700000000000006</v>
      </c>
      <c r="AL825" s="335">
        <f>'Debt M &amp; YTM'!G816</f>
        <v>3.2</v>
      </c>
      <c r="AM825" s="298"/>
      <c r="AN825" s="335">
        <f>'Debt M &amp; YTM'!I816</f>
        <v>14.53</v>
      </c>
      <c r="AO825" s="335">
        <f>'Debt M &amp; YTM'!J816</f>
        <v>4.4000000000000004</v>
      </c>
      <c r="AP825" s="299"/>
      <c r="AQ825" s="297"/>
      <c r="AR825" s="297">
        <f>'Debt M &amp; YTM'!M816</f>
        <v>4.4039999999999999</v>
      </c>
      <c r="AS825" s="298"/>
      <c r="AT825" s="300"/>
      <c r="AU825" s="297">
        <f>'Debt M &amp; YTM'!N816</f>
        <v>7.1079999999999997</v>
      </c>
      <c r="AV825" s="298"/>
    </row>
    <row r="826" spans="1:48">
      <c r="A826" s="16"/>
      <c r="B826" s="16"/>
      <c r="C826" s="16"/>
      <c r="D826" s="16"/>
      <c r="E826" s="106"/>
      <c r="F826" s="297"/>
      <c r="AG826" s="296">
        <v>41323</v>
      </c>
      <c r="AH826" s="335">
        <f>'Debt M &amp; YTM'!C817</f>
        <v>14.49</v>
      </c>
      <c r="AI826" s="335">
        <f>'Debt M &amp; YTM'!D817</f>
        <v>3.29</v>
      </c>
      <c r="AJ826" s="298"/>
      <c r="AK826" s="335">
        <f>'Debt M &amp; YTM'!F817</f>
        <v>8.4600000000000009</v>
      </c>
      <c r="AL826" s="335">
        <f>'Debt M &amp; YTM'!G817</f>
        <v>3.17</v>
      </c>
      <c r="AM826" s="298"/>
      <c r="AN826" s="335">
        <f>'Debt M &amp; YTM'!I817</f>
        <v>14.52</v>
      </c>
      <c r="AO826" s="335">
        <f>'Debt M &amp; YTM'!J817</f>
        <v>4.37</v>
      </c>
      <c r="AP826" s="299"/>
      <c r="AQ826" s="297"/>
      <c r="AR826" s="297">
        <f>'Debt M &amp; YTM'!M817</f>
        <v>4.3780000000000001</v>
      </c>
      <c r="AS826" s="298"/>
      <c r="AT826" s="300"/>
      <c r="AU826" s="297">
        <f>'Debt M &amp; YTM'!N817</f>
        <v>7.1950000000000003</v>
      </c>
      <c r="AV826" s="298"/>
    </row>
    <row r="827" spans="1:48">
      <c r="A827" s="16"/>
      <c r="B827" s="16"/>
      <c r="C827" s="16"/>
      <c r="D827" s="16"/>
      <c r="E827" s="106"/>
      <c r="F827" s="297"/>
      <c r="AG827" s="296">
        <v>41324</v>
      </c>
      <c r="AH827" s="335">
        <f>'Debt M &amp; YTM'!C818</f>
        <v>14.48</v>
      </c>
      <c r="AI827" s="335">
        <f>'Debt M &amp; YTM'!D818</f>
        <v>3.28</v>
      </c>
      <c r="AJ827" s="298"/>
      <c r="AK827" s="335">
        <f>'Debt M &amp; YTM'!F818</f>
        <v>8.4600000000000009</v>
      </c>
      <c r="AL827" s="335">
        <f>'Debt M &amp; YTM'!G818</f>
        <v>3.16</v>
      </c>
      <c r="AM827" s="298"/>
      <c r="AN827" s="335">
        <f>'Debt M &amp; YTM'!I818</f>
        <v>14.52</v>
      </c>
      <c r="AO827" s="335">
        <f>'Debt M &amp; YTM'!J818</f>
        <v>4.3600000000000003</v>
      </c>
      <c r="AP827" s="299"/>
      <c r="AQ827" s="297"/>
      <c r="AR827" s="297">
        <f>'Debt M &amp; YTM'!M818</f>
        <v>4.367</v>
      </c>
      <c r="AS827" s="298"/>
      <c r="AT827" s="300"/>
      <c r="AU827" s="297">
        <f>'Debt M &amp; YTM'!N818</f>
        <v>7.0940000000000003</v>
      </c>
      <c r="AV827" s="298"/>
    </row>
    <row r="828" spans="1:48">
      <c r="A828" s="16"/>
      <c r="B828" s="16"/>
      <c r="C828" s="16"/>
      <c r="D828" s="16"/>
      <c r="E828" s="106"/>
      <c r="F828" s="297"/>
      <c r="AG828" s="296">
        <v>41325</v>
      </c>
      <c r="AH828" s="335">
        <f>'Debt M &amp; YTM'!C819</f>
        <v>14.48</v>
      </c>
      <c r="AI828" s="335">
        <f>'Debt M &amp; YTM'!D819</f>
        <v>3.31</v>
      </c>
      <c r="AJ828" s="298"/>
      <c r="AK828" s="335">
        <f>'Debt M &amp; YTM'!F819</f>
        <v>8.4600000000000009</v>
      </c>
      <c r="AL828" s="335">
        <f>'Debt M &amp; YTM'!G819</f>
        <v>3.17</v>
      </c>
      <c r="AM828" s="298"/>
      <c r="AN828" s="335">
        <f>'Debt M &amp; YTM'!I819</f>
        <v>14.52</v>
      </c>
      <c r="AO828" s="335">
        <f>'Debt M &amp; YTM'!J819</f>
        <v>4.37</v>
      </c>
      <c r="AP828" s="299"/>
      <c r="AQ828" s="297"/>
      <c r="AR828" s="297">
        <f>'Debt M &amp; YTM'!M819</f>
        <v>4.32</v>
      </c>
      <c r="AS828" s="298"/>
      <c r="AT828" s="300"/>
      <c r="AU828" s="297">
        <f>'Debt M &amp; YTM'!N819</f>
        <v>7.2210000000000001</v>
      </c>
      <c r="AV828" s="298"/>
    </row>
    <row r="829" spans="1:48">
      <c r="A829" s="16"/>
      <c r="B829" s="16"/>
      <c r="C829" s="16"/>
      <c r="D829" s="16"/>
      <c r="E829" s="106"/>
      <c r="F829" s="297"/>
      <c r="AG829" s="296">
        <v>41326</v>
      </c>
      <c r="AH829" s="335">
        <f>'Debt M &amp; YTM'!C820</f>
        <v>14.48</v>
      </c>
      <c r="AI829" s="335">
        <f>'Debt M &amp; YTM'!D820</f>
        <v>3.25</v>
      </c>
      <c r="AJ829" s="298"/>
      <c r="AK829" s="335">
        <f>'Debt M &amp; YTM'!F820</f>
        <v>8.4499999999999993</v>
      </c>
      <c r="AL829" s="335">
        <f>'Debt M &amp; YTM'!G820</f>
        <v>3.11</v>
      </c>
      <c r="AM829" s="298"/>
      <c r="AN829" s="335">
        <f>'Debt M &amp; YTM'!I820</f>
        <v>14.52</v>
      </c>
      <c r="AO829" s="335">
        <f>'Debt M &amp; YTM'!J820</f>
        <v>4.32</v>
      </c>
      <c r="AP829" s="299"/>
      <c r="AQ829" s="297"/>
      <c r="AR829" s="297">
        <f>'Debt M &amp; YTM'!M820</f>
        <v>4.3319999999999999</v>
      </c>
      <c r="AS829" s="298"/>
      <c r="AT829" s="300"/>
      <c r="AU829" s="297">
        <f>'Debt M &amp; YTM'!N820</f>
        <v>7.2809999999999997</v>
      </c>
      <c r="AV829" s="298"/>
    </row>
    <row r="830" spans="1:48">
      <c r="A830" s="16"/>
      <c r="B830" s="16"/>
      <c r="C830" s="16"/>
      <c r="D830" s="16"/>
      <c r="E830" s="106"/>
      <c r="F830" s="297"/>
      <c r="AG830" s="296">
        <v>41327</v>
      </c>
      <c r="AH830" s="335">
        <f>'Debt M &amp; YTM'!C821</f>
        <v>14.48</v>
      </c>
      <c r="AI830" s="335">
        <f>'Debt M &amp; YTM'!D821</f>
        <v>3.23</v>
      </c>
      <c r="AJ830" s="298"/>
      <c r="AK830" s="335">
        <f>'Debt M &amp; YTM'!F821</f>
        <v>8.4499999999999993</v>
      </c>
      <c r="AL830" s="335">
        <f>'Debt M &amp; YTM'!G821</f>
        <v>3.08</v>
      </c>
      <c r="AM830" s="298"/>
      <c r="AN830" s="335">
        <f>'Debt M &amp; YTM'!I821</f>
        <v>14.51</v>
      </c>
      <c r="AO830" s="335">
        <f>'Debt M &amp; YTM'!J821</f>
        <v>4.3099999999999996</v>
      </c>
      <c r="AP830" s="299"/>
      <c r="AQ830" s="297"/>
      <c r="AR830" s="297">
        <f>'Debt M &amp; YTM'!M821</f>
        <v>4.3090000000000002</v>
      </c>
      <c r="AS830" s="298"/>
      <c r="AT830" s="300"/>
      <c r="AU830" s="297">
        <f>'Debt M &amp; YTM'!N821</f>
        <v>7.2439999999999998</v>
      </c>
      <c r="AV830" s="298"/>
    </row>
    <row r="831" spans="1:48">
      <c r="A831" s="16"/>
      <c r="B831" s="16"/>
      <c r="C831" s="16"/>
      <c r="D831" s="16"/>
      <c r="E831" s="106"/>
      <c r="F831" s="297"/>
      <c r="AG831" s="296">
        <v>41330</v>
      </c>
      <c r="AH831" s="335">
        <f>'Debt M &amp; YTM'!C822</f>
        <v>14.47</v>
      </c>
      <c r="AI831" s="335">
        <f>'Debt M &amp; YTM'!D822</f>
        <v>3.23</v>
      </c>
      <c r="AJ831" s="298"/>
      <c r="AK831" s="335">
        <f>'Debt M &amp; YTM'!F822</f>
        <v>8.44</v>
      </c>
      <c r="AL831" s="335">
        <f>'Debt M &amp; YTM'!G822</f>
        <v>3.07</v>
      </c>
      <c r="AM831" s="298"/>
      <c r="AN831" s="335">
        <f>'Debt M &amp; YTM'!I822</f>
        <v>14.51</v>
      </c>
      <c r="AO831" s="335">
        <f>'Debt M &amp; YTM'!J822</f>
        <v>4.3</v>
      </c>
      <c r="AP831" s="299"/>
      <c r="AQ831" s="297"/>
      <c r="AR831" s="297">
        <f>'Debt M &amp; YTM'!M822</f>
        <v>4.2709999999999999</v>
      </c>
      <c r="AS831" s="298"/>
      <c r="AT831" s="300"/>
      <c r="AU831" s="297">
        <f>'Debt M &amp; YTM'!N822</f>
        <v>6.8029999999999999</v>
      </c>
      <c r="AV831" s="298"/>
    </row>
    <row r="832" spans="1:48">
      <c r="A832" s="16"/>
      <c r="B832" s="16"/>
      <c r="C832" s="16"/>
      <c r="D832" s="16"/>
      <c r="E832" s="106"/>
      <c r="F832" s="297"/>
      <c r="AG832" s="296">
        <v>41331</v>
      </c>
      <c r="AH832" s="335">
        <f>'Debt M &amp; YTM'!C823</f>
        <v>14.47</v>
      </c>
      <c r="AI832" s="335">
        <f>'Debt M &amp; YTM'!D823</f>
        <v>3.14</v>
      </c>
      <c r="AJ832" s="298"/>
      <c r="AK832" s="335">
        <f>'Debt M &amp; YTM'!F823</f>
        <v>8.44</v>
      </c>
      <c r="AL832" s="335">
        <f>'Debt M &amp; YTM'!G823</f>
        <v>3.03</v>
      </c>
      <c r="AM832" s="298"/>
      <c r="AN832" s="335">
        <f>'Debt M &amp; YTM'!I823</f>
        <v>14.5</v>
      </c>
      <c r="AO832" s="335">
        <f>'Debt M &amp; YTM'!J823</f>
        <v>4.29</v>
      </c>
      <c r="AP832" s="299"/>
      <c r="AQ832" s="297"/>
      <c r="AR832" s="297">
        <f>'Debt M &amp; YTM'!M823</f>
        <v>4.3639999999999999</v>
      </c>
      <c r="AS832" s="298"/>
      <c r="AT832" s="300"/>
      <c r="AU832" s="297">
        <f>'Debt M &amp; YTM'!N823</f>
        <v>6.9580000000000002</v>
      </c>
      <c r="AV832" s="298"/>
    </row>
    <row r="833" spans="1:48">
      <c r="A833" s="16"/>
      <c r="B833" s="16"/>
      <c r="C833" s="16"/>
      <c r="D833" s="16"/>
      <c r="E833" s="106"/>
      <c r="F833" s="297"/>
      <c r="AG833" s="296">
        <v>41332</v>
      </c>
      <c r="AH833" s="335">
        <f>'Debt M &amp; YTM'!C824</f>
        <v>14.46</v>
      </c>
      <c r="AI833" s="335">
        <f>'Debt M &amp; YTM'!D824</f>
        <v>3.14</v>
      </c>
      <c r="AJ833" s="298"/>
      <c r="AK833" s="335">
        <f>'Debt M &amp; YTM'!F824</f>
        <v>8.44</v>
      </c>
      <c r="AL833" s="335">
        <f>'Debt M &amp; YTM'!G824</f>
        <v>3.03</v>
      </c>
      <c r="AM833" s="298"/>
      <c r="AN833" s="335">
        <f>'Debt M &amp; YTM'!I824</f>
        <v>14.5</v>
      </c>
      <c r="AO833" s="335">
        <f>'Debt M &amp; YTM'!J824</f>
        <v>4.3</v>
      </c>
      <c r="AP833" s="299"/>
      <c r="AQ833" s="297"/>
      <c r="AR833" s="297">
        <f>'Debt M &amp; YTM'!M824</f>
        <v>4.3730000000000002</v>
      </c>
      <c r="AS833" s="298"/>
      <c r="AT833" s="300"/>
      <c r="AU833" s="297">
        <f>'Debt M &amp; YTM'!N824</f>
        <v>6.92</v>
      </c>
      <c r="AV833" s="298"/>
    </row>
    <row r="834" spans="1:48">
      <c r="A834" s="16"/>
      <c r="B834" s="16"/>
      <c r="C834" s="16"/>
      <c r="D834" s="16"/>
      <c r="E834" s="106"/>
      <c r="F834" s="297"/>
      <c r="AG834" s="296">
        <v>41333</v>
      </c>
      <c r="AH834" s="335">
        <f>'Debt M &amp; YTM'!C825</f>
        <v>14.46</v>
      </c>
      <c r="AI834" s="335">
        <f>'Debt M &amp; YTM'!D825</f>
        <v>3.14</v>
      </c>
      <c r="AJ834" s="298"/>
      <c r="AK834" s="335">
        <f>'Debt M &amp; YTM'!F825</f>
        <v>8.43</v>
      </c>
      <c r="AL834" s="335">
        <f>'Debt M &amp; YTM'!G825</f>
        <v>3.02</v>
      </c>
      <c r="AM834" s="298"/>
      <c r="AN834" s="335">
        <f>'Debt M &amp; YTM'!I825</f>
        <v>14.5</v>
      </c>
      <c r="AO834" s="335">
        <f>'Debt M &amp; YTM'!J825</f>
        <v>4.29</v>
      </c>
      <c r="AP834" s="299"/>
      <c r="AQ834" s="297"/>
      <c r="AR834" s="297">
        <f>'Debt M &amp; YTM'!M825</f>
        <v>4.3879999999999999</v>
      </c>
      <c r="AS834" s="298"/>
      <c r="AT834" s="300"/>
      <c r="AU834" s="297">
        <f>'Debt M &amp; YTM'!N825</f>
        <v>6.5830000000000002</v>
      </c>
      <c r="AV834" s="298"/>
    </row>
    <row r="835" spans="1:48">
      <c r="A835" s="16"/>
      <c r="B835" s="16"/>
      <c r="C835" s="16"/>
      <c r="D835" s="16"/>
      <c r="E835" s="106"/>
      <c r="F835" s="297"/>
      <c r="AG835" s="296">
        <v>41334</v>
      </c>
      <c r="AH835" s="335">
        <f>'Debt M &amp; YTM'!C826</f>
        <v>14.62</v>
      </c>
      <c r="AI835" s="335">
        <f>'Debt M &amp; YTM'!D826</f>
        <v>3.11</v>
      </c>
      <c r="AJ835" s="298"/>
      <c r="AK835" s="335">
        <f>'Debt M &amp; YTM'!F826</f>
        <v>8.4600000000000009</v>
      </c>
      <c r="AL835" s="335">
        <f>'Debt M &amp; YTM'!G826</f>
        <v>3</v>
      </c>
      <c r="AM835" s="298"/>
      <c r="AN835" s="335">
        <f>'Debt M &amp; YTM'!I826</f>
        <v>14.49</v>
      </c>
      <c r="AO835" s="335">
        <f>'Debt M &amp; YTM'!J826</f>
        <v>4.26</v>
      </c>
      <c r="AP835" s="299"/>
      <c r="AQ835" s="297"/>
      <c r="AR835" s="297">
        <f>'Debt M &amp; YTM'!M826</f>
        <v>4.3819999999999997</v>
      </c>
      <c r="AS835" s="298"/>
      <c r="AT835" s="300"/>
      <c r="AU835" s="297">
        <f>'Debt M &amp; YTM'!N826</f>
        <v>6.6159999999999997</v>
      </c>
      <c r="AV835" s="298"/>
    </row>
    <row r="836" spans="1:48">
      <c r="A836" s="16"/>
      <c r="B836" s="16"/>
      <c r="C836" s="16"/>
      <c r="D836" s="16"/>
      <c r="E836" s="106"/>
      <c r="F836" s="297"/>
      <c r="AG836" s="296">
        <v>41337</v>
      </c>
      <c r="AH836" s="335">
        <f>'Debt M &amp; YTM'!C827</f>
        <v>14.61</v>
      </c>
      <c r="AI836" s="335">
        <f>'Debt M &amp; YTM'!D827</f>
        <v>3.12</v>
      </c>
      <c r="AJ836" s="298"/>
      <c r="AK836" s="335">
        <f>'Debt M &amp; YTM'!F827</f>
        <v>8.4499999999999993</v>
      </c>
      <c r="AL836" s="335">
        <f>'Debt M &amp; YTM'!G827</f>
        <v>3</v>
      </c>
      <c r="AM836" s="298"/>
      <c r="AN836" s="335">
        <f>'Debt M &amp; YTM'!I827</f>
        <v>14.49</v>
      </c>
      <c r="AO836" s="335">
        <f>'Debt M &amp; YTM'!J827</f>
        <v>4.25</v>
      </c>
      <c r="AP836" s="299"/>
      <c r="AQ836" s="297"/>
      <c r="AR836" s="297">
        <f>'Debt M &amp; YTM'!M827</f>
        <v>4.3710000000000004</v>
      </c>
      <c r="AS836" s="298"/>
      <c r="AT836" s="300"/>
      <c r="AU836" s="297">
        <f>'Debt M &amp; YTM'!N827</f>
        <v>6.5940000000000003</v>
      </c>
      <c r="AV836" s="298"/>
    </row>
    <row r="837" spans="1:48">
      <c r="A837" s="16"/>
      <c r="B837" s="16"/>
      <c r="C837" s="16"/>
      <c r="D837" s="16"/>
      <c r="E837" s="106"/>
      <c r="F837" s="297"/>
      <c r="AG837" s="296">
        <v>41338</v>
      </c>
      <c r="AH837" s="335">
        <f>'Debt M &amp; YTM'!C828</f>
        <v>14.61</v>
      </c>
      <c r="AI837" s="335">
        <f>'Debt M &amp; YTM'!D828</f>
        <v>3.15</v>
      </c>
      <c r="AJ837" s="298"/>
      <c r="AK837" s="335">
        <f>'Debt M &amp; YTM'!F828</f>
        <v>8.44</v>
      </c>
      <c r="AL837" s="335">
        <f>'Debt M &amp; YTM'!G828</f>
        <v>3.02</v>
      </c>
      <c r="AM837" s="298"/>
      <c r="AN837" s="335">
        <f>'Debt M &amp; YTM'!I828</f>
        <v>14.48</v>
      </c>
      <c r="AO837" s="335">
        <f>'Debt M &amp; YTM'!J828</f>
        <v>4.2699999999999996</v>
      </c>
      <c r="AP837" s="299"/>
      <c r="AQ837" s="297"/>
      <c r="AR837" s="297">
        <f>'Debt M &amp; YTM'!M828</f>
        <v>4.3419999999999996</v>
      </c>
      <c r="AS837" s="298"/>
      <c r="AT837" s="300"/>
      <c r="AU837" s="297">
        <f>'Debt M &amp; YTM'!N828</f>
        <v>6.5039999999999996</v>
      </c>
      <c r="AV837" s="298"/>
    </row>
    <row r="838" spans="1:48">
      <c r="A838" s="16"/>
      <c r="B838" s="16"/>
      <c r="C838" s="16"/>
      <c r="D838" s="16"/>
      <c r="E838" s="106"/>
      <c r="F838" s="297"/>
      <c r="AG838" s="296">
        <v>41339</v>
      </c>
      <c r="AH838" s="335">
        <f>'Debt M &amp; YTM'!C829</f>
        <v>14.61</v>
      </c>
      <c r="AI838" s="335">
        <f>'Debt M &amp; YTM'!D829</f>
        <v>3.15</v>
      </c>
      <c r="AJ838" s="298"/>
      <c r="AK838" s="335">
        <f>'Debt M &amp; YTM'!F829</f>
        <v>8.44</v>
      </c>
      <c r="AL838" s="335">
        <f>'Debt M &amp; YTM'!G829</f>
        <v>3</v>
      </c>
      <c r="AM838" s="298"/>
      <c r="AN838" s="335">
        <f>'Debt M &amp; YTM'!I829</f>
        <v>14.48</v>
      </c>
      <c r="AO838" s="335">
        <f>'Debt M &amp; YTM'!J829</f>
        <v>4.25</v>
      </c>
      <c r="AP838" s="299"/>
      <c r="AQ838" s="297"/>
      <c r="AR838" s="297">
        <f>'Debt M &amp; YTM'!M829</f>
        <v>4.3</v>
      </c>
      <c r="AS838" s="298"/>
      <c r="AT838" s="300"/>
      <c r="AU838" s="297">
        <f>'Debt M &amp; YTM'!N829</f>
        <v>6.444</v>
      </c>
      <c r="AV838" s="298"/>
    </row>
    <row r="839" spans="1:48">
      <c r="A839" s="16"/>
      <c r="B839" s="16"/>
      <c r="C839" s="16"/>
      <c r="D839" s="16"/>
      <c r="E839" s="106"/>
      <c r="F839" s="297"/>
      <c r="AG839" s="296">
        <v>41340</v>
      </c>
      <c r="AH839" s="335">
        <f>'Debt M &amp; YTM'!C830</f>
        <v>14.61</v>
      </c>
      <c r="AI839" s="335">
        <f>'Debt M &amp; YTM'!D830</f>
        <v>3.18</v>
      </c>
      <c r="AJ839" s="298"/>
      <c r="AK839" s="335">
        <f>'Debt M &amp; YTM'!F830</f>
        <v>8.44</v>
      </c>
      <c r="AL839" s="335">
        <f>'Debt M &amp; YTM'!G830</f>
        <v>3.03</v>
      </c>
      <c r="AM839" s="298"/>
      <c r="AN839" s="335">
        <f>'Debt M &amp; YTM'!I830</f>
        <v>14.48</v>
      </c>
      <c r="AO839" s="335">
        <f>'Debt M &amp; YTM'!J830</f>
        <v>4.2699999999999996</v>
      </c>
      <c r="AP839" s="299"/>
      <c r="AQ839" s="297"/>
      <c r="AR839" s="297">
        <f>'Debt M &amp; YTM'!M830</f>
        <v>4.282</v>
      </c>
      <c r="AS839" s="298"/>
      <c r="AT839" s="300"/>
      <c r="AU839" s="297">
        <f>'Debt M &amp; YTM'!N830</f>
        <v>6.3819999999999997</v>
      </c>
      <c r="AV839" s="298"/>
    </row>
    <row r="840" spans="1:48">
      <c r="A840" s="16"/>
      <c r="B840" s="16"/>
      <c r="C840" s="16"/>
      <c r="D840" s="16"/>
      <c r="E840" s="106"/>
      <c r="F840" s="297"/>
      <c r="AG840" s="296">
        <v>41341</v>
      </c>
      <c r="AH840" s="335">
        <f>'Debt M &amp; YTM'!C831</f>
        <v>14.6</v>
      </c>
      <c r="AI840" s="335">
        <f>'Debt M &amp; YTM'!D831</f>
        <v>3.2</v>
      </c>
      <c r="AJ840" s="298"/>
      <c r="AK840" s="335">
        <f>'Debt M &amp; YTM'!F831</f>
        <v>8.44</v>
      </c>
      <c r="AL840" s="335">
        <f>'Debt M &amp; YTM'!G831</f>
        <v>3.04</v>
      </c>
      <c r="AM840" s="298"/>
      <c r="AN840" s="335">
        <f>'Debt M &amp; YTM'!I831</f>
        <v>14.48</v>
      </c>
      <c r="AO840" s="335">
        <f>'Debt M &amp; YTM'!J831</f>
        <v>4.2699999999999996</v>
      </c>
      <c r="AP840" s="299"/>
      <c r="AQ840" s="297"/>
      <c r="AR840" s="297">
        <f>'Debt M &amp; YTM'!M831</f>
        <v>4.2439999999999998</v>
      </c>
      <c r="AS840" s="298"/>
      <c r="AT840" s="300"/>
      <c r="AU840" s="297">
        <f>'Debt M &amp; YTM'!N831</f>
        <v>6.2990000000000004</v>
      </c>
      <c r="AV840" s="298"/>
    </row>
    <row r="841" spans="1:48">
      <c r="A841" s="16"/>
      <c r="B841" s="16"/>
      <c r="C841" s="16"/>
      <c r="D841" s="16"/>
      <c r="E841" s="106"/>
      <c r="F841" s="297"/>
      <c r="AG841" s="296">
        <v>41344</v>
      </c>
      <c r="AH841" s="335">
        <f>'Debt M &amp; YTM'!C832</f>
        <v>14.59</v>
      </c>
      <c r="AI841" s="335">
        <f>'Debt M &amp; YTM'!D832</f>
        <v>3.18</v>
      </c>
      <c r="AJ841" s="298"/>
      <c r="AK841" s="335">
        <f>'Debt M &amp; YTM'!F832</f>
        <v>8.43</v>
      </c>
      <c r="AL841" s="335">
        <f>'Debt M &amp; YTM'!G832</f>
        <v>3.01</v>
      </c>
      <c r="AM841" s="298"/>
      <c r="AN841" s="335">
        <f>'Debt M &amp; YTM'!I832</f>
        <v>14.47</v>
      </c>
      <c r="AO841" s="335">
        <f>'Debt M &amp; YTM'!J832</f>
        <v>4.25</v>
      </c>
      <c r="AP841" s="299"/>
      <c r="AQ841" s="297"/>
      <c r="AR841" s="297">
        <f>'Debt M &amp; YTM'!M832</f>
        <v>4.2190000000000003</v>
      </c>
      <c r="AS841" s="298"/>
      <c r="AT841" s="300"/>
      <c r="AU841" s="297">
        <f>'Debt M &amp; YTM'!N832</f>
        <v>6.2809999999999997</v>
      </c>
      <c r="AV841" s="298"/>
    </row>
    <row r="842" spans="1:48">
      <c r="A842" s="16"/>
      <c r="B842" s="16"/>
      <c r="C842" s="16"/>
      <c r="D842" s="16"/>
      <c r="E842" s="106"/>
      <c r="F842" s="297"/>
      <c r="AG842" s="296">
        <v>41345</v>
      </c>
      <c r="AH842" s="335">
        <f>'Debt M &amp; YTM'!C833</f>
        <v>14.59</v>
      </c>
      <c r="AI842" s="335">
        <f>'Debt M &amp; YTM'!D833</f>
        <v>3.16</v>
      </c>
      <c r="AJ842" s="298"/>
      <c r="AK842" s="335">
        <f>'Debt M &amp; YTM'!F833</f>
        <v>8.43</v>
      </c>
      <c r="AL842" s="335">
        <f>'Debt M &amp; YTM'!G833</f>
        <v>2.99</v>
      </c>
      <c r="AM842" s="298"/>
      <c r="AN842" s="335">
        <f>'Debt M &amp; YTM'!I833</f>
        <v>14.46</v>
      </c>
      <c r="AO842" s="335">
        <f>'Debt M &amp; YTM'!J833</f>
        <v>4.2300000000000004</v>
      </c>
      <c r="AP842" s="299"/>
      <c r="AQ842" s="297"/>
      <c r="AR842" s="297">
        <f>'Debt M &amp; YTM'!M833</f>
        <v>4.2119999999999997</v>
      </c>
      <c r="AS842" s="298"/>
      <c r="AT842" s="300"/>
      <c r="AU842" s="297">
        <f>'Debt M &amp; YTM'!N833</f>
        <v>6.2690000000000001</v>
      </c>
      <c r="AV842" s="298"/>
    </row>
    <row r="843" spans="1:48">
      <c r="A843" s="16"/>
      <c r="B843" s="16"/>
      <c r="C843" s="16"/>
      <c r="D843" s="16"/>
      <c r="E843" s="106"/>
      <c r="F843" s="297"/>
      <c r="AG843" s="296">
        <v>41346</v>
      </c>
      <c r="AH843" s="335">
        <f>'Debt M &amp; YTM'!C834</f>
        <v>14.59</v>
      </c>
      <c r="AI843" s="335">
        <f>'Debt M &amp; YTM'!D834</f>
        <v>3.16</v>
      </c>
      <c r="AJ843" s="298"/>
      <c r="AK843" s="335">
        <f>'Debt M &amp; YTM'!F834</f>
        <v>8.42</v>
      </c>
      <c r="AL843" s="335">
        <f>'Debt M &amp; YTM'!G834</f>
        <v>2.99</v>
      </c>
      <c r="AM843" s="298"/>
      <c r="AN843" s="335">
        <f>'Debt M &amp; YTM'!I834</f>
        <v>14.46</v>
      </c>
      <c r="AO843" s="335">
        <f>'Debt M &amp; YTM'!J834</f>
        <v>4.2300000000000004</v>
      </c>
      <c r="AP843" s="299"/>
      <c r="AQ843" s="297"/>
      <c r="AR843" s="297">
        <f>'Debt M &amp; YTM'!M834</f>
        <v>4.2190000000000003</v>
      </c>
      <c r="AS843" s="298"/>
      <c r="AT843" s="300"/>
      <c r="AU843" s="297">
        <f>'Debt M &amp; YTM'!N834</f>
        <v>6.3109999999999999</v>
      </c>
      <c r="AV843" s="298"/>
    </row>
    <row r="844" spans="1:48">
      <c r="A844" s="16"/>
      <c r="B844" s="16"/>
      <c r="C844" s="16"/>
      <c r="D844" s="16"/>
      <c r="E844" s="106"/>
      <c r="F844" s="297"/>
      <c r="AG844" s="296">
        <v>41347</v>
      </c>
      <c r="AH844" s="335">
        <f>'Debt M &amp; YTM'!C835</f>
        <v>14.59</v>
      </c>
      <c r="AI844" s="335">
        <f>'Debt M &amp; YTM'!D835</f>
        <v>3.16</v>
      </c>
      <c r="AJ844" s="298"/>
      <c r="AK844" s="335">
        <f>'Debt M &amp; YTM'!F835</f>
        <v>8.42</v>
      </c>
      <c r="AL844" s="335">
        <f>'Debt M &amp; YTM'!G835</f>
        <v>2.99</v>
      </c>
      <c r="AM844" s="298"/>
      <c r="AN844" s="335">
        <f>'Debt M &amp; YTM'!I835</f>
        <v>14.46</v>
      </c>
      <c r="AO844" s="335">
        <f>'Debt M &amp; YTM'!J835</f>
        <v>4.22</v>
      </c>
      <c r="AP844" s="299"/>
      <c r="AQ844" s="297"/>
      <c r="AR844" s="297">
        <f>'Debt M &amp; YTM'!M835</f>
        <v>4.202</v>
      </c>
      <c r="AS844" s="298"/>
      <c r="AT844" s="300"/>
      <c r="AU844" s="297">
        <f>'Debt M &amp; YTM'!N835</f>
        <v>6.2460000000000004</v>
      </c>
      <c r="AV844" s="298"/>
    </row>
    <row r="845" spans="1:48">
      <c r="A845" s="16"/>
      <c r="B845" s="16"/>
      <c r="C845" s="16"/>
      <c r="D845" s="16"/>
      <c r="E845" s="106"/>
      <c r="F845" s="297"/>
      <c r="AG845" s="296">
        <v>41348</v>
      </c>
      <c r="AH845" s="335">
        <f>'Debt M &amp; YTM'!C836</f>
        <v>14.58</v>
      </c>
      <c r="AI845" s="335">
        <f>'Debt M &amp; YTM'!D836</f>
        <v>3.14</v>
      </c>
      <c r="AJ845" s="298"/>
      <c r="AK845" s="335">
        <f>'Debt M &amp; YTM'!F836</f>
        <v>8.42</v>
      </c>
      <c r="AL845" s="335">
        <f>'Debt M &amp; YTM'!G836</f>
        <v>2.96</v>
      </c>
      <c r="AM845" s="298"/>
      <c r="AN845" s="335">
        <f>'Debt M &amp; YTM'!I836</f>
        <v>14.46</v>
      </c>
      <c r="AO845" s="335">
        <f>'Debt M &amp; YTM'!J836</f>
        <v>4.21</v>
      </c>
      <c r="AP845" s="299"/>
      <c r="AQ845" s="297"/>
      <c r="AR845" s="297">
        <f>'Debt M &amp; YTM'!M836</f>
        <v>4.1870000000000003</v>
      </c>
      <c r="AS845" s="298"/>
      <c r="AT845" s="300"/>
      <c r="AU845" s="297">
        <f>'Debt M &amp; YTM'!N836</f>
        <v>6.2220000000000004</v>
      </c>
      <c r="AV845" s="298"/>
    </row>
    <row r="846" spans="1:48">
      <c r="A846" s="16"/>
      <c r="B846" s="16"/>
      <c r="C846" s="16"/>
      <c r="D846" s="16"/>
      <c r="E846" s="106"/>
      <c r="F846" s="297"/>
      <c r="AG846" s="296">
        <v>41351</v>
      </c>
      <c r="AH846" s="335">
        <f>'Debt M &amp; YTM'!C837</f>
        <v>14.58</v>
      </c>
      <c r="AI846" s="335">
        <f>'Debt M &amp; YTM'!D837</f>
        <v>3.1</v>
      </c>
      <c r="AJ846" s="298"/>
      <c r="AK846" s="335">
        <f>'Debt M &amp; YTM'!F837</f>
        <v>8.41</v>
      </c>
      <c r="AL846" s="335">
        <f>'Debt M &amp; YTM'!G837</f>
        <v>2.94</v>
      </c>
      <c r="AM846" s="298"/>
      <c r="AN846" s="335">
        <f>'Debt M &amp; YTM'!I837</f>
        <v>14.45</v>
      </c>
      <c r="AO846" s="335">
        <f>'Debt M &amp; YTM'!J837</f>
        <v>4.1900000000000004</v>
      </c>
      <c r="AP846" s="299"/>
      <c r="AQ846" s="297"/>
      <c r="AR846" s="297">
        <f>'Debt M &amp; YTM'!M837</f>
        <v>4.2329999999999997</v>
      </c>
      <c r="AS846" s="298"/>
      <c r="AT846" s="300"/>
      <c r="AU846" s="297">
        <f>'Debt M &amp; YTM'!N837</f>
        <v>6.3380000000000001</v>
      </c>
      <c r="AV846" s="298"/>
    </row>
    <row r="847" spans="1:48">
      <c r="A847" s="16"/>
      <c r="B847" s="16"/>
      <c r="C847" s="16"/>
      <c r="D847" s="16"/>
      <c r="E847" s="106"/>
      <c r="F847" s="297"/>
      <c r="AG847" s="296">
        <v>41352</v>
      </c>
      <c r="AH847" s="335">
        <f>'Debt M &amp; YTM'!C838</f>
        <v>14.57</v>
      </c>
      <c r="AI847" s="335">
        <f>'Debt M &amp; YTM'!D838</f>
        <v>3.04</v>
      </c>
      <c r="AJ847" s="298"/>
      <c r="AK847" s="335">
        <f>'Debt M &amp; YTM'!F838</f>
        <v>8.41</v>
      </c>
      <c r="AL847" s="335">
        <f>'Debt M &amp; YTM'!G838</f>
        <v>2.89</v>
      </c>
      <c r="AM847" s="298"/>
      <c r="AN847" s="335">
        <f>'Debt M &amp; YTM'!I838</f>
        <v>14.45</v>
      </c>
      <c r="AO847" s="335">
        <f>'Debt M &amp; YTM'!J838</f>
        <v>4.1500000000000004</v>
      </c>
      <c r="AP847" s="299"/>
      <c r="AQ847" s="297"/>
      <c r="AR847" s="297">
        <f>'Debt M &amp; YTM'!M838</f>
        <v>4.2169999999999996</v>
      </c>
      <c r="AS847" s="298"/>
      <c r="AT847" s="300"/>
      <c r="AU847" s="297">
        <f>'Debt M &amp; YTM'!N838</f>
        <v>6.3339999999999996</v>
      </c>
      <c r="AV847" s="298"/>
    </row>
    <row r="848" spans="1:48">
      <c r="A848" s="16"/>
      <c r="B848" s="16"/>
      <c r="C848" s="16"/>
      <c r="D848" s="16"/>
      <c r="E848" s="106"/>
      <c r="F848" s="297"/>
      <c r="AG848" s="296">
        <v>41353</v>
      </c>
      <c r="AH848" s="335">
        <f>'Debt M &amp; YTM'!C839</f>
        <v>14.57</v>
      </c>
      <c r="AI848" s="335">
        <f>'Debt M &amp; YTM'!D839</f>
        <v>3.07</v>
      </c>
      <c r="AJ848" s="298"/>
      <c r="AK848" s="335">
        <f>'Debt M &amp; YTM'!F839</f>
        <v>8.4</v>
      </c>
      <c r="AL848" s="335">
        <f>'Debt M &amp; YTM'!G839</f>
        <v>2.91</v>
      </c>
      <c r="AM848" s="298"/>
      <c r="AN848" s="335">
        <f>'Debt M &amp; YTM'!I839</f>
        <v>14.44</v>
      </c>
      <c r="AO848" s="335">
        <f>'Debt M &amp; YTM'!J839</f>
        <v>4.16</v>
      </c>
      <c r="AP848" s="299"/>
      <c r="AQ848" s="297"/>
      <c r="AR848" s="297">
        <f>'Debt M &amp; YTM'!M839</f>
        <v>4.2270000000000003</v>
      </c>
      <c r="AS848" s="298"/>
      <c r="AT848" s="300"/>
      <c r="AU848" s="297">
        <f>'Debt M &amp; YTM'!N839</f>
        <v>6.2960000000000003</v>
      </c>
      <c r="AV848" s="298"/>
    </row>
    <row r="849" spans="1:48">
      <c r="A849" s="16"/>
      <c r="B849" s="16"/>
      <c r="C849" s="16"/>
      <c r="D849" s="16"/>
      <c r="E849" s="106"/>
      <c r="F849" s="297"/>
      <c r="AG849" s="296">
        <v>41354</v>
      </c>
      <c r="AH849" s="335">
        <f>'Debt M &amp; YTM'!C840</f>
        <v>14.57</v>
      </c>
      <c r="AI849" s="335">
        <f>'Debt M &amp; YTM'!D840</f>
        <v>3.06</v>
      </c>
      <c r="AJ849" s="298"/>
      <c r="AK849" s="335">
        <f>'Debt M &amp; YTM'!F840</f>
        <v>8.4</v>
      </c>
      <c r="AL849" s="335">
        <f>'Debt M &amp; YTM'!G840</f>
        <v>2.9</v>
      </c>
      <c r="AM849" s="298"/>
      <c r="AN849" s="335">
        <f>'Debt M &amp; YTM'!I840</f>
        <v>14.44</v>
      </c>
      <c r="AO849" s="335">
        <f>'Debt M &amp; YTM'!J840</f>
        <v>4.1500000000000004</v>
      </c>
      <c r="AP849" s="299"/>
      <c r="AQ849" s="297"/>
      <c r="AR849" s="297">
        <f>'Debt M &amp; YTM'!M840</f>
        <v>4.2169999999999996</v>
      </c>
      <c r="AS849" s="298"/>
      <c r="AT849" s="300"/>
      <c r="AU849" s="297">
        <f>'Debt M &amp; YTM'!N840</f>
        <v>6.3250000000000002</v>
      </c>
      <c r="AV849" s="298"/>
    </row>
    <row r="850" spans="1:48">
      <c r="A850" s="16"/>
      <c r="B850" s="16"/>
      <c r="C850" s="16"/>
      <c r="D850" s="16"/>
      <c r="E850" s="106"/>
      <c r="F850" s="297"/>
      <c r="AG850" s="296">
        <v>41355</v>
      </c>
      <c r="AH850" s="335">
        <f>'Debt M &amp; YTM'!C841</f>
        <v>14.56</v>
      </c>
      <c r="AI850" s="335">
        <f>'Debt M &amp; YTM'!D841</f>
        <v>3.07</v>
      </c>
      <c r="AJ850" s="298"/>
      <c r="AK850" s="335">
        <f>'Debt M &amp; YTM'!F841</f>
        <v>8.4</v>
      </c>
      <c r="AL850" s="335">
        <f>'Debt M &amp; YTM'!G841</f>
        <v>2.91</v>
      </c>
      <c r="AM850" s="298"/>
      <c r="AN850" s="335">
        <f>'Debt M &amp; YTM'!I841</f>
        <v>14.44</v>
      </c>
      <c r="AO850" s="335">
        <f>'Debt M &amp; YTM'!J841</f>
        <v>4.16</v>
      </c>
      <c r="AP850" s="299"/>
      <c r="AQ850" s="297"/>
      <c r="AR850" s="297">
        <f>'Debt M &amp; YTM'!M841</f>
        <v>4.2220000000000004</v>
      </c>
      <c r="AS850" s="298"/>
      <c r="AT850" s="300"/>
      <c r="AU850" s="297">
        <f>'Debt M &amp; YTM'!N841</f>
        <v>6.4020000000000001</v>
      </c>
      <c r="AV850" s="298"/>
    </row>
    <row r="851" spans="1:48">
      <c r="A851" s="16"/>
      <c r="B851" s="16"/>
      <c r="C851" s="16"/>
      <c r="D851" s="16"/>
      <c r="E851" s="106"/>
      <c r="F851" s="297"/>
      <c r="AG851" s="296">
        <v>41358</v>
      </c>
      <c r="AH851" s="335">
        <f>'Debt M &amp; YTM'!C842</f>
        <v>14.56</v>
      </c>
      <c r="AI851" s="335">
        <f>'Debt M &amp; YTM'!D842</f>
        <v>3.05</v>
      </c>
      <c r="AJ851" s="298"/>
      <c r="AK851" s="335">
        <f>'Debt M &amp; YTM'!F842</f>
        <v>8.39</v>
      </c>
      <c r="AL851" s="335">
        <f>'Debt M &amp; YTM'!G842</f>
        <v>2.87</v>
      </c>
      <c r="AM851" s="298"/>
      <c r="AN851" s="335">
        <f>'Debt M &amp; YTM'!I842</f>
        <v>14.43</v>
      </c>
      <c r="AO851" s="335">
        <f>'Debt M &amp; YTM'!J842</f>
        <v>4.1399999999999997</v>
      </c>
      <c r="AP851" s="299"/>
      <c r="AQ851" s="297"/>
      <c r="AR851" s="297">
        <f>'Debt M &amp; YTM'!M842</f>
        <v>4.2009999999999996</v>
      </c>
      <c r="AS851" s="298"/>
      <c r="AT851" s="300"/>
      <c r="AU851" s="297">
        <f>'Debt M &amp; YTM'!N842</f>
        <v>6.4169999999999998</v>
      </c>
      <c r="AV851" s="298"/>
    </row>
    <row r="852" spans="1:48">
      <c r="A852" s="16"/>
      <c r="B852" s="16"/>
      <c r="C852" s="16"/>
      <c r="D852" s="16"/>
      <c r="E852" s="106"/>
      <c r="F852" s="297"/>
      <c r="AG852" s="296">
        <v>41359</v>
      </c>
      <c r="AH852" s="335">
        <f>'Debt M &amp; YTM'!C843</f>
        <v>14.55</v>
      </c>
      <c r="AI852" s="335">
        <f>'Debt M &amp; YTM'!D843</f>
        <v>3.05</v>
      </c>
      <c r="AJ852" s="298"/>
      <c r="AK852" s="335">
        <f>'Debt M &amp; YTM'!F843</f>
        <v>8.39</v>
      </c>
      <c r="AL852" s="335">
        <f>'Debt M &amp; YTM'!G843</f>
        <v>2.87</v>
      </c>
      <c r="AM852" s="298"/>
      <c r="AN852" s="335">
        <f>'Debt M &amp; YTM'!I843</f>
        <v>14.43</v>
      </c>
      <c r="AO852" s="335">
        <f>'Debt M &amp; YTM'!J843</f>
        <v>4.1399999999999997</v>
      </c>
      <c r="AP852" s="299"/>
      <c r="AQ852" s="297"/>
      <c r="AR852" s="297">
        <f>'Debt M &amp; YTM'!M843</f>
        <v>4.2220000000000004</v>
      </c>
      <c r="AS852" s="298"/>
      <c r="AT852" s="300"/>
      <c r="AU852" s="297">
        <f>'Debt M &amp; YTM'!N843</f>
        <v>6.3929999999999998</v>
      </c>
      <c r="AV852" s="298"/>
    </row>
    <row r="853" spans="1:48">
      <c r="A853" s="16"/>
      <c r="B853" s="16"/>
      <c r="C853" s="16"/>
      <c r="D853" s="16"/>
      <c r="E853" s="106"/>
      <c r="F853" s="297"/>
      <c r="AG853" s="296">
        <v>41360</v>
      </c>
      <c r="AH853" s="335">
        <f>'Debt M &amp; YTM'!C844</f>
        <v>14.55</v>
      </c>
      <c r="AI853" s="335">
        <f>'Debt M &amp; YTM'!D844</f>
        <v>3</v>
      </c>
      <c r="AJ853" s="298"/>
      <c r="AK853" s="335">
        <f>'Debt M &amp; YTM'!F844</f>
        <v>8.3800000000000008</v>
      </c>
      <c r="AL853" s="335">
        <f>'Debt M &amp; YTM'!G844</f>
        <v>2.85</v>
      </c>
      <c r="AM853" s="298"/>
      <c r="AN853" s="335">
        <f>'Debt M &amp; YTM'!I844</f>
        <v>14.42</v>
      </c>
      <c r="AO853" s="335">
        <f>'Debt M &amp; YTM'!J844</f>
        <v>4.12</v>
      </c>
      <c r="AP853" s="299"/>
      <c r="AQ853" s="297"/>
      <c r="AR853" s="297">
        <f>'Debt M &amp; YTM'!M844</f>
        <v>4.2679999999999998</v>
      </c>
      <c r="AS853" s="298"/>
      <c r="AT853" s="300"/>
      <c r="AU853" s="297">
        <f>'Debt M &amp; YTM'!N844</f>
        <v>6.4779999999999998</v>
      </c>
      <c r="AV853" s="298"/>
    </row>
    <row r="854" spans="1:48">
      <c r="A854" s="16"/>
      <c r="B854" s="16"/>
      <c r="C854" s="16"/>
      <c r="D854" s="16"/>
      <c r="E854" s="106"/>
      <c r="F854" s="297"/>
      <c r="AG854" s="296">
        <v>41361</v>
      </c>
      <c r="AH854" s="335">
        <f>'Debt M &amp; YTM'!C845</f>
        <v>14.55</v>
      </c>
      <c r="AI854" s="335">
        <f>'Debt M &amp; YTM'!D845</f>
        <v>3.02</v>
      </c>
      <c r="AJ854" s="298"/>
      <c r="AK854" s="335">
        <f>'Debt M &amp; YTM'!F845</f>
        <v>8.3800000000000008</v>
      </c>
      <c r="AL854" s="335">
        <f>'Debt M &amp; YTM'!G845</f>
        <v>2.86</v>
      </c>
      <c r="AM854" s="298"/>
      <c r="AN854" s="335">
        <f>'Debt M &amp; YTM'!I845</f>
        <v>14.42</v>
      </c>
      <c r="AO854" s="335">
        <f>'Debt M &amp; YTM'!J845</f>
        <v>4.1399999999999997</v>
      </c>
      <c r="AP854" s="299"/>
      <c r="AQ854" s="297"/>
      <c r="AR854" s="297">
        <f>'Debt M &amp; YTM'!M845</f>
        <v>4.3079999999999998</v>
      </c>
      <c r="AS854" s="298"/>
      <c r="AT854" s="300"/>
      <c r="AU854" s="297">
        <f>'Debt M &amp; YTM'!N845</f>
        <v>6.4379999999999997</v>
      </c>
      <c r="AV854" s="298"/>
    </row>
    <row r="855" spans="1:48">
      <c r="A855" s="16"/>
      <c r="B855" s="16"/>
      <c r="C855" s="16"/>
      <c r="D855" s="16"/>
      <c r="E855" s="106"/>
      <c r="F855" s="297"/>
      <c r="AG855" s="296">
        <v>41364</v>
      </c>
      <c r="AH855" s="335">
        <f>'Debt M &amp; YTM'!C846</f>
        <v>14.54</v>
      </c>
      <c r="AI855" s="335">
        <f>'Debt M &amp; YTM'!D846</f>
        <v>3.02</v>
      </c>
      <c r="AJ855" s="298"/>
      <c r="AK855" s="335">
        <f>'Debt M &amp; YTM'!F846</f>
        <v>8.3699999999999992</v>
      </c>
      <c r="AL855" s="335">
        <f>'Debt M &amp; YTM'!G846</f>
        <v>2.86</v>
      </c>
      <c r="AM855" s="298"/>
      <c r="AN855" s="335">
        <f>'Debt M &amp; YTM'!I846</f>
        <v>14.41</v>
      </c>
      <c r="AO855" s="335">
        <f>'Debt M &amp; YTM'!J846</f>
        <v>4.13</v>
      </c>
      <c r="AP855" s="299"/>
      <c r="AQ855" s="297"/>
      <c r="AR855" s="297"/>
      <c r="AS855" s="298"/>
      <c r="AT855" s="300"/>
      <c r="AU855" s="297"/>
      <c r="AV855" s="298"/>
    </row>
    <row r="856" spans="1:48">
      <c r="A856" s="16"/>
      <c r="B856" s="16"/>
      <c r="C856" s="16"/>
      <c r="D856" s="16"/>
      <c r="E856" s="106"/>
      <c r="F856" s="297"/>
      <c r="AG856" s="296">
        <v>41366</v>
      </c>
      <c r="AH856" s="335">
        <f>'Debt M &amp; YTM'!C847</f>
        <v>14.84</v>
      </c>
      <c r="AI856" s="335">
        <f>'Debt M &amp; YTM'!D847</f>
        <v>3.12</v>
      </c>
      <c r="AJ856" s="298"/>
      <c r="AK856" s="335">
        <f>'Debt M &amp; YTM'!F847</f>
        <v>8.61</v>
      </c>
      <c r="AL856" s="335">
        <f>'Debt M &amp; YTM'!G847</f>
        <v>2.97</v>
      </c>
      <c r="AM856" s="298"/>
      <c r="AN856" s="335">
        <f>'Debt M &amp; YTM'!I847</f>
        <v>14.52</v>
      </c>
      <c r="AO856" s="335">
        <f>'Debt M &amp; YTM'!J847</f>
        <v>4.09</v>
      </c>
      <c r="AP856" s="299"/>
      <c r="AQ856" s="297"/>
      <c r="AR856" s="297">
        <f>'Debt M &amp; YTM'!M847</f>
        <v>4.4169999999999998</v>
      </c>
      <c r="AS856" s="298"/>
      <c r="AT856" s="300"/>
      <c r="AU856" s="297">
        <f>'Debt M &amp; YTM'!N847</f>
        <v>6.5570000000000004</v>
      </c>
      <c r="AV856" s="298"/>
    </row>
    <row r="857" spans="1:48">
      <c r="A857" s="16"/>
      <c r="B857" s="16"/>
      <c r="C857" s="16"/>
      <c r="D857" s="16"/>
      <c r="E857" s="106"/>
      <c r="F857" s="297"/>
      <c r="AG857" s="296">
        <v>41367</v>
      </c>
      <c r="AH857" s="335">
        <f>'Debt M &amp; YTM'!C848</f>
        <v>14.84</v>
      </c>
      <c r="AI857" s="335">
        <f>'Debt M &amp; YTM'!D848</f>
        <v>3.11</v>
      </c>
      <c r="AJ857" s="298"/>
      <c r="AK857" s="335">
        <f>'Debt M &amp; YTM'!F848</f>
        <v>8.6</v>
      </c>
      <c r="AL857" s="335">
        <f>'Debt M &amp; YTM'!G848</f>
        <v>2.96</v>
      </c>
      <c r="AM857" s="298"/>
      <c r="AN857" s="335">
        <f>'Debt M &amp; YTM'!I848</f>
        <v>14.52</v>
      </c>
      <c r="AO857" s="335">
        <f>'Debt M &amp; YTM'!J848</f>
        <v>4.07</v>
      </c>
      <c r="AP857" s="299"/>
      <c r="AQ857" s="297"/>
      <c r="AR857" s="297">
        <f>'Debt M &amp; YTM'!M848</f>
        <v>4.3789999999999996</v>
      </c>
      <c r="AS857" s="298"/>
      <c r="AT857" s="300"/>
      <c r="AU857" s="297">
        <f>'Debt M &amp; YTM'!N848</f>
        <v>6.4729999999999999</v>
      </c>
      <c r="AV857" s="298"/>
    </row>
    <row r="858" spans="1:48">
      <c r="A858" s="16"/>
      <c r="B858" s="16"/>
      <c r="C858" s="16"/>
      <c r="D858" s="16"/>
      <c r="E858" s="106"/>
      <c r="F858" s="297"/>
      <c r="AG858" s="296">
        <v>41368</v>
      </c>
      <c r="AH858" s="335">
        <f>'Debt M &amp; YTM'!C849</f>
        <v>14.84</v>
      </c>
      <c r="AI858" s="335">
        <f>'Debt M &amp; YTM'!D849</f>
        <v>3.08</v>
      </c>
      <c r="AJ858" s="298"/>
      <c r="AK858" s="335">
        <f>'Debt M &amp; YTM'!F849</f>
        <v>8.6</v>
      </c>
      <c r="AL858" s="335">
        <f>'Debt M &amp; YTM'!G849</f>
        <v>2.93</v>
      </c>
      <c r="AM858" s="298"/>
      <c r="AN858" s="335">
        <f>'Debt M &amp; YTM'!I849</f>
        <v>14.52</v>
      </c>
      <c r="AO858" s="335">
        <f>'Debt M &amp; YTM'!J849</f>
        <v>4.04</v>
      </c>
      <c r="AP858" s="299"/>
      <c r="AQ858" s="297"/>
      <c r="AR858" s="297">
        <f>'Debt M &amp; YTM'!M849</f>
        <v>4.3630000000000004</v>
      </c>
      <c r="AS858" s="298"/>
      <c r="AT858" s="300"/>
      <c r="AU858" s="297">
        <f>'Debt M &amp; YTM'!N849</f>
        <v>6.4009999999999998</v>
      </c>
      <c r="AV858" s="298"/>
    </row>
    <row r="859" spans="1:48">
      <c r="A859" s="16"/>
      <c r="B859" s="16"/>
      <c r="C859" s="16"/>
      <c r="D859" s="16"/>
      <c r="E859" s="106"/>
      <c r="F859" s="297"/>
      <c r="AG859" s="296">
        <v>41369</v>
      </c>
      <c r="AH859" s="335">
        <f>'Debt M &amp; YTM'!C850</f>
        <v>14.83</v>
      </c>
      <c r="AI859" s="335">
        <f>'Debt M &amp; YTM'!D850</f>
        <v>3.03</v>
      </c>
      <c r="AJ859" s="298"/>
      <c r="AK859" s="335">
        <f>'Debt M &amp; YTM'!F850</f>
        <v>8.6</v>
      </c>
      <c r="AL859" s="335">
        <f>'Debt M &amp; YTM'!G850</f>
        <v>2.91</v>
      </c>
      <c r="AM859" s="298"/>
      <c r="AN859" s="335">
        <f>'Debt M &amp; YTM'!I850</f>
        <v>14.52</v>
      </c>
      <c r="AO859" s="335">
        <f>'Debt M &amp; YTM'!J850</f>
        <v>4</v>
      </c>
      <c r="AP859" s="299"/>
      <c r="AQ859" s="297"/>
      <c r="AR859" s="297">
        <f>'Debt M &amp; YTM'!M850</f>
        <v>4.3490000000000002</v>
      </c>
      <c r="AS859" s="298"/>
      <c r="AT859" s="300"/>
      <c r="AU859" s="297">
        <f>'Debt M &amp; YTM'!N850</f>
        <v>6.4089999999999998</v>
      </c>
      <c r="AV859" s="298"/>
    </row>
    <row r="860" spans="1:48">
      <c r="A860" s="16"/>
      <c r="B860" s="16"/>
      <c r="C860" s="16"/>
      <c r="D860" s="16"/>
      <c r="E860" s="106"/>
      <c r="F860" s="297"/>
      <c r="AG860" s="296">
        <v>41372</v>
      </c>
      <c r="AH860" s="335">
        <f>'Debt M &amp; YTM'!C851</f>
        <v>14.82</v>
      </c>
      <c r="AI860" s="335">
        <f>'Debt M &amp; YTM'!D851</f>
        <v>3.04</v>
      </c>
      <c r="AJ860" s="298"/>
      <c r="AK860" s="335">
        <f>'Debt M &amp; YTM'!F851</f>
        <v>8.59</v>
      </c>
      <c r="AL860" s="335">
        <f>'Debt M &amp; YTM'!G851</f>
        <v>2.91</v>
      </c>
      <c r="AM860" s="298"/>
      <c r="AN860" s="335">
        <f>'Debt M &amp; YTM'!I851</f>
        <v>14.51</v>
      </c>
      <c r="AO860" s="335">
        <f>'Debt M &amp; YTM'!J851</f>
        <v>4</v>
      </c>
      <c r="AP860" s="299"/>
      <c r="AQ860" s="297"/>
      <c r="AR860" s="297">
        <f>'Debt M &amp; YTM'!M851</f>
        <v>4.3220000000000001</v>
      </c>
      <c r="AS860" s="298"/>
      <c r="AT860" s="300"/>
      <c r="AU860" s="297">
        <f>'Debt M &amp; YTM'!N851</f>
        <v>6.3150000000000004</v>
      </c>
      <c r="AV860" s="298"/>
    </row>
    <row r="861" spans="1:48">
      <c r="A861" s="16"/>
      <c r="B861" s="16"/>
      <c r="C861" s="16"/>
      <c r="D861" s="16"/>
      <c r="E861" s="106"/>
      <c r="F861" s="297"/>
      <c r="AG861" s="296">
        <v>41373</v>
      </c>
      <c r="AH861" s="335">
        <f>'Debt M &amp; YTM'!C852</f>
        <v>14.82</v>
      </c>
      <c r="AI861" s="335">
        <f>'Debt M &amp; YTM'!D852</f>
        <v>3.05</v>
      </c>
      <c r="AJ861" s="298"/>
      <c r="AK861" s="335">
        <f>'Debt M &amp; YTM'!F852</f>
        <v>8.59</v>
      </c>
      <c r="AL861" s="335">
        <f>'Debt M &amp; YTM'!G852</f>
        <v>2.91</v>
      </c>
      <c r="AM861" s="298"/>
      <c r="AN861" s="335">
        <f>'Debt M &amp; YTM'!I852</f>
        <v>14.5</v>
      </c>
      <c r="AO861" s="335">
        <f>'Debt M &amp; YTM'!J852</f>
        <v>4</v>
      </c>
      <c r="AP861" s="299"/>
      <c r="AQ861" s="297"/>
      <c r="AR861" s="297">
        <f>'Debt M &amp; YTM'!M852</f>
        <v>4.29</v>
      </c>
      <c r="AS861" s="298"/>
      <c r="AT861" s="300"/>
      <c r="AU861" s="297">
        <f>'Debt M &amp; YTM'!N852</f>
        <v>6.2140000000000004</v>
      </c>
      <c r="AV861" s="298"/>
    </row>
    <row r="862" spans="1:48">
      <c r="A862" s="16"/>
      <c r="B862" s="16"/>
      <c r="C862" s="16"/>
      <c r="D862" s="16"/>
      <c r="E862" s="106"/>
      <c r="F862" s="297"/>
      <c r="AG862" s="296">
        <v>41374</v>
      </c>
      <c r="AH862" s="335">
        <f>'Debt M &amp; YTM'!C853</f>
        <v>14.82</v>
      </c>
      <c r="AI862" s="335">
        <f>'Debt M &amp; YTM'!D853</f>
        <v>3.09</v>
      </c>
      <c r="AJ862" s="298"/>
      <c r="AK862" s="335">
        <f>'Debt M &amp; YTM'!F853</f>
        <v>8.59</v>
      </c>
      <c r="AL862" s="335">
        <f>'Debt M &amp; YTM'!G853</f>
        <v>2.91</v>
      </c>
      <c r="AM862" s="298"/>
      <c r="AN862" s="335">
        <f>'Debt M &amp; YTM'!I853</f>
        <v>14.5</v>
      </c>
      <c r="AO862" s="335">
        <f>'Debt M &amp; YTM'!J853</f>
        <v>4.01</v>
      </c>
      <c r="AP862" s="299"/>
      <c r="AQ862" s="297"/>
      <c r="AR862" s="297">
        <f>'Debt M &amp; YTM'!M853</f>
        <v>4.2210000000000001</v>
      </c>
      <c r="AS862" s="298"/>
      <c r="AT862" s="300"/>
      <c r="AU862" s="297">
        <f>'Debt M &amp; YTM'!N853</f>
        <v>6.0910000000000002</v>
      </c>
      <c r="AV862" s="298"/>
    </row>
    <row r="863" spans="1:48">
      <c r="A863" s="16"/>
      <c r="B863" s="16"/>
      <c r="C863" s="16"/>
      <c r="D863" s="16"/>
      <c r="E863" s="106"/>
      <c r="F863" s="297"/>
      <c r="AG863" s="296">
        <v>41375</v>
      </c>
      <c r="AH863" s="335">
        <f>'Debt M &amp; YTM'!C854</f>
        <v>14.82</v>
      </c>
      <c r="AI863" s="335">
        <f>'Debt M &amp; YTM'!D854</f>
        <v>3.09</v>
      </c>
      <c r="AJ863" s="298"/>
      <c r="AK863" s="335">
        <f>'Debt M &amp; YTM'!F854</f>
        <v>8.58</v>
      </c>
      <c r="AL863" s="335">
        <f>'Debt M &amp; YTM'!G854</f>
        <v>2.9</v>
      </c>
      <c r="AM863" s="298"/>
      <c r="AN863" s="335">
        <f>'Debt M &amp; YTM'!I854</f>
        <v>14.5</v>
      </c>
      <c r="AO863" s="335">
        <f>'Debt M &amp; YTM'!J854</f>
        <v>4</v>
      </c>
      <c r="AP863" s="299"/>
      <c r="AQ863" s="297"/>
      <c r="AR863" s="297">
        <f>'Debt M &amp; YTM'!M854</f>
        <v>4.1849999999999996</v>
      </c>
      <c r="AS863" s="298"/>
      <c r="AT863" s="300"/>
      <c r="AU863" s="297">
        <f>'Debt M &amp; YTM'!N854</f>
        <v>6.0309999999999997</v>
      </c>
      <c r="AV863" s="298"/>
    </row>
    <row r="864" spans="1:48">
      <c r="A864" s="16"/>
      <c r="B864" s="16"/>
      <c r="C864" s="16"/>
      <c r="D864" s="16"/>
      <c r="E864" s="106"/>
      <c r="F864" s="297"/>
      <c r="AG864" s="296">
        <v>41376</v>
      </c>
      <c r="AH864" s="335">
        <f>'Debt M &amp; YTM'!C855</f>
        <v>14.81</v>
      </c>
      <c r="AI864" s="335">
        <f>'Debt M &amp; YTM'!D855</f>
        <v>3.05</v>
      </c>
      <c r="AJ864" s="298"/>
      <c r="AK864" s="335">
        <f>'Debt M &amp; YTM'!F855</f>
        <v>8.58</v>
      </c>
      <c r="AL864" s="335">
        <f>'Debt M &amp; YTM'!G855</f>
        <v>2.85</v>
      </c>
      <c r="AM864" s="298"/>
      <c r="AN864" s="335">
        <f>'Debt M &amp; YTM'!I855</f>
        <v>14.5</v>
      </c>
      <c r="AO864" s="335">
        <f>'Debt M &amp; YTM'!J855</f>
        <v>3.96</v>
      </c>
      <c r="AP864" s="299"/>
      <c r="AQ864" s="297"/>
      <c r="AR864" s="297">
        <f>'Debt M &amp; YTM'!M855</f>
        <v>4.1779999999999999</v>
      </c>
      <c r="AS864" s="298"/>
      <c r="AT864" s="300"/>
      <c r="AU864" s="297">
        <f>'Debt M &amp; YTM'!N855</f>
        <v>6.0670000000000002</v>
      </c>
      <c r="AV864" s="298"/>
    </row>
    <row r="865" spans="1:48">
      <c r="A865" s="16"/>
      <c r="B865" s="16"/>
      <c r="C865" s="16"/>
      <c r="D865" s="16"/>
      <c r="E865" s="106"/>
      <c r="F865" s="297"/>
      <c r="AG865" s="296">
        <v>41379</v>
      </c>
      <c r="AH865" s="335">
        <f>'Debt M &amp; YTM'!C856</f>
        <v>14.81</v>
      </c>
      <c r="AI865" s="335">
        <f>'Debt M &amp; YTM'!D856</f>
        <v>3.04</v>
      </c>
      <c r="AJ865" s="298"/>
      <c r="AK865" s="335">
        <f>'Debt M &amp; YTM'!F856</f>
        <v>8.57</v>
      </c>
      <c r="AL865" s="335">
        <f>'Debt M &amp; YTM'!G856</f>
        <v>2.84</v>
      </c>
      <c r="AM865" s="298"/>
      <c r="AN865" s="335">
        <f>'Debt M &amp; YTM'!I856</f>
        <v>14.49</v>
      </c>
      <c r="AO865" s="335">
        <f>'Debt M &amp; YTM'!J856</f>
        <v>3.95</v>
      </c>
      <c r="AP865" s="299"/>
      <c r="AQ865" s="297"/>
      <c r="AR865" s="297">
        <f>'Debt M &amp; YTM'!M856</f>
        <v>4.1719999999999997</v>
      </c>
      <c r="AS865" s="298"/>
      <c r="AT865" s="300"/>
      <c r="AU865" s="297">
        <f>'Debt M &amp; YTM'!N856</f>
        <v>6.085</v>
      </c>
      <c r="AV865" s="298"/>
    </row>
    <row r="866" spans="1:48">
      <c r="A866" s="16"/>
      <c r="B866" s="16"/>
      <c r="C866" s="16"/>
      <c r="D866" s="16"/>
      <c r="E866" s="106"/>
      <c r="F866" s="297"/>
      <c r="AG866" s="296">
        <v>41380</v>
      </c>
      <c r="AH866" s="335">
        <f>'Debt M &amp; YTM'!C857</f>
        <v>14.8</v>
      </c>
      <c r="AI866" s="335">
        <f>'Debt M &amp; YTM'!D857</f>
        <v>3.06</v>
      </c>
      <c r="AJ866" s="298"/>
      <c r="AK866" s="335">
        <f>'Debt M &amp; YTM'!F857</f>
        <v>8.57</v>
      </c>
      <c r="AL866" s="335">
        <f>'Debt M &amp; YTM'!G857</f>
        <v>2.87</v>
      </c>
      <c r="AM866" s="298"/>
      <c r="AN866" s="335">
        <f>'Debt M &amp; YTM'!I857</f>
        <v>14.49</v>
      </c>
      <c r="AO866" s="335">
        <f>'Debt M &amp; YTM'!J857</f>
        <v>3.98</v>
      </c>
      <c r="AP866" s="299"/>
      <c r="AQ866" s="297"/>
      <c r="AR866" s="297">
        <f>'Debt M &amp; YTM'!M857</f>
        <v>4.1719999999999997</v>
      </c>
      <c r="AS866" s="298"/>
      <c r="AT866" s="300"/>
      <c r="AU866" s="297">
        <f>'Debt M &amp; YTM'!N857</f>
        <v>6.0880000000000001</v>
      </c>
      <c r="AV866" s="298"/>
    </row>
    <row r="867" spans="1:48">
      <c r="A867" s="16"/>
      <c r="B867" s="16"/>
      <c r="C867" s="16"/>
      <c r="D867" s="16"/>
      <c r="E867" s="106"/>
      <c r="F867" s="297"/>
      <c r="AG867" s="296">
        <v>41381</v>
      </c>
      <c r="AH867" s="335">
        <f>'Debt M &amp; YTM'!C858</f>
        <v>14.8</v>
      </c>
      <c r="AI867" s="335">
        <f>'Debt M &amp; YTM'!D858</f>
        <v>3.02</v>
      </c>
      <c r="AJ867" s="298"/>
      <c r="AK867" s="335">
        <f>'Debt M &amp; YTM'!F858</f>
        <v>8.57</v>
      </c>
      <c r="AL867" s="335">
        <f>'Debt M &amp; YTM'!G858</f>
        <v>2.82</v>
      </c>
      <c r="AM867" s="298"/>
      <c r="AN867" s="335">
        <f>'Debt M &amp; YTM'!I858</f>
        <v>14.48</v>
      </c>
      <c r="AO867" s="335">
        <f>'Debt M &amp; YTM'!J858</f>
        <v>3.94</v>
      </c>
      <c r="AP867" s="299"/>
      <c r="AQ867" s="297"/>
      <c r="AR867" s="297">
        <f>'Debt M &amp; YTM'!M858</f>
        <v>4.1539999999999999</v>
      </c>
      <c r="AS867" s="298"/>
      <c r="AT867" s="300"/>
      <c r="AU867" s="297">
        <f>'Debt M &amp; YTM'!N858</f>
        <v>6.03</v>
      </c>
      <c r="AV867" s="298"/>
    </row>
    <row r="868" spans="1:48">
      <c r="A868" s="16"/>
      <c r="B868" s="16"/>
      <c r="C868" s="16"/>
      <c r="D868" s="16"/>
      <c r="E868" s="106"/>
      <c r="F868" s="297"/>
      <c r="AG868" s="296">
        <v>41382</v>
      </c>
      <c r="AH868" s="335">
        <f>'Debt M &amp; YTM'!C859</f>
        <v>14.8</v>
      </c>
      <c r="AI868" s="335">
        <f>'Debt M &amp; YTM'!D859</f>
        <v>3.02</v>
      </c>
      <c r="AJ868" s="298"/>
      <c r="AK868" s="335">
        <f>'Debt M &amp; YTM'!F859</f>
        <v>8.56</v>
      </c>
      <c r="AL868" s="335">
        <f>'Debt M &amp; YTM'!G859</f>
        <v>2.82</v>
      </c>
      <c r="AM868" s="298"/>
      <c r="AN868" s="335">
        <f>'Debt M &amp; YTM'!I859</f>
        <v>14.48</v>
      </c>
      <c r="AO868" s="335">
        <f>'Debt M &amp; YTM'!J859</f>
        <v>3.94</v>
      </c>
      <c r="AP868" s="299"/>
      <c r="AQ868" s="297"/>
      <c r="AR868" s="297">
        <f>'Debt M &amp; YTM'!M859</f>
        <v>4.1630000000000003</v>
      </c>
      <c r="AS868" s="298"/>
      <c r="AT868" s="300"/>
      <c r="AU868" s="297">
        <f>'Debt M &amp; YTM'!N859</f>
        <v>6.1020000000000003</v>
      </c>
      <c r="AV868" s="298"/>
    </row>
    <row r="869" spans="1:48">
      <c r="A869" s="16"/>
      <c r="B869" s="16"/>
      <c r="C869" s="16"/>
      <c r="D869" s="16"/>
      <c r="E869" s="106"/>
      <c r="F869" s="297"/>
      <c r="AG869" s="296">
        <v>41383</v>
      </c>
      <c r="AH869" s="335">
        <f>'Debt M &amp; YTM'!C860</f>
        <v>14.79</v>
      </c>
      <c r="AI869" s="335">
        <f>'Debt M &amp; YTM'!D860</f>
        <v>3.03</v>
      </c>
      <c r="AJ869" s="298"/>
      <c r="AK869" s="335">
        <f>'Debt M &amp; YTM'!F860</f>
        <v>8.56</v>
      </c>
      <c r="AL869" s="335">
        <f>'Debt M &amp; YTM'!G860</f>
        <v>2.84</v>
      </c>
      <c r="AM869" s="298"/>
      <c r="AN869" s="335">
        <f>'Debt M &amp; YTM'!I860</f>
        <v>14.48</v>
      </c>
      <c r="AO869" s="335">
        <f>'Debt M &amp; YTM'!J860</f>
        <v>3.95</v>
      </c>
      <c r="AP869" s="299"/>
      <c r="AQ869" s="297"/>
      <c r="AR869" s="297">
        <f>'Debt M &amp; YTM'!M860</f>
        <v>4.1509999999999998</v>
      </c>
      <c r="AS869" s="298"/>
      <c r="AT869" s="300"/>
      <c r="AU869" s="297">
        <f>'Debt M &amp; YTM'!N860</f>
        <v>6.0860000000000003</v>
      </c>
      <c r="AV869" s="298"/>
    </row>
    <row r="870" spans="1:48">
      <c r="A870" s="16"/>
      <c r="B870" s="16"/>
      <c r="C870" s="16"/>
      <c r="D870" s="16"/>
      <c r="E870" s="106"/>
      <c r="F870" s="297"/>
      <c r="AG870" s="296">
        <v>41386</v>
      </c>
      <c r="AH870" s="335">
        <f>'Debt M &amp; YTM'!C861</f>
        <v>14.79</v>
      </c>
      <c r="AI870" s="335">
        <f>'Debt M &amp; YTM'!D861</f>
        <v>3</v>
      </c>
      <c r="AJ870" s="298"/>
      <c r="AK870" s="335">
        <f>'Debt M &amp; YTM'!F861</f>
        <v>8.5500000000000007</v>
      </c>
      <c r="AL870" s="335">
        <f>'Debt M &amp; YTM'!G861</f>
        <v>2.8</v>
      </c>
      <c r="AM870" s="298"/>
      <c r="AN870" s="335">
        <f>'Debt M &amp; YTM'!I861</f>
        <v>14.47</v>
      </c>
      <c r="AO870" s="335">
        <f>'Debt M &amp; YTM'!J861</f>
        <v>3.91</v>
      </c>
      <c r="AP870" s="299"/>
      <c r="AQ870" s="297"/>
      <c r="AR870" s="297">
        <f>'Debt M &amp; YTM'!M861</f>
        <v>4.1150000000000002</v>
      </c>
      <c r="AS870" s="298"/>
      <c r="AT870" s="300"/>
      <c r="AU870" s="297">
        <f>'Debt M &amp; YTM'!N861</f>
        <v>6.1159999999999997</v>
      </c>
      <c r="AV870" s="298"/>
    </row>
    <row r="871" spans="1:48">
      <c r="A871" s="16"/>
      <c r="B871" s="16"/>
      <c r="C871" s="16"/>
      <c r="D871" s="16"/>
      <c r="E871" s="106"/>
      <c r="F871" s="297"/>
      <c r="AG871" s="296">
        <v>41387</v>
      </c>
      <c r="AH871" s="335">
        <f>'Debt M &amp; YTM'!C862</f>
        <v>14.78</v>
      </c>
      <c r="AI871" s="335">
        <f>'Debt M &amp; YTM'!D862</f>
        <v>3.01</v>
      </c>
      <c r="AJ871" s="298"/>
      <c r="AK871" s="335">
        <f>'Debt M &amp; YTM'!F862</f>
        <v>8.5500000000000007</v>
      </c>
      <c r="AL871" s="335">
        <f>'Debt M &amp; YTM'!G862</f>
        <v>2.79</v>
      </c>
      <c r="AM871" s="298"/>
      <c r="AN871" s="335">
        <f>'Debt M &amp; YTM'!I862</f>
        <v>14.47</v>
      </c>
      <c r="AO871" s="335">
        <f>'Debt M &amp; YTM'!J862</f>
        <v>3.9</v>
      </c>
      <c r="AP871" s="299"/>
      <c r="AQ871" s="297"/>
      <c r="AR871" s="297">
        <f>'Debt M &amp; YTM'!M862</f>
        <v>4.0789999999999997</v>
      </c>
      <c r="AS871" s="298"/>
      <c r="AT871" s="300"/>
      <c r="AU871" s="297">
        <f>'Debt M &amp; YTM'!N862</f>
        <v>6.0129999999999999</v>
      </c>
      <c r="AV871" s="298"/>
    </row>
    <row r="872" spans="1:48">
      <c r="A872" s="16"/>
      <c r="B872" s="16"/>
      <c r="C872" s="16"/>
      <c r="D872" s="16"/>
      <c r="E872" s="106"/>
      <c r="F872" s="297"/>
      <c r="AG872" s="296">
        <v>41388</v>
      </c>
      <c r="AH872" s="335">
        <f>'Debt M &amp; YTM'!C863</f>
        <v>14.78</v>
      </c>
      <c r="AI872" s="335">
        <f>'Debt M &amp; YTM'!D863</f>
        <v>2.99</v>
      </c>
      <c r="AJ872" s="298"/>
      <c r="AK872" s="335">
        <f>'Debt M &amp; YTM'!F863</f>
        <v>8.5500000000000007</v>
      </c>
      <c r="AL872" s="335">
        <f>'Debt M &amp; YTM'!G863</f>
        <v>2.76</v>
      </c>
      <c r="AM872" s="298"/>
      <c r="AN872" s="335">
        <f>'Debt M &amp; YTM'!I863</f>
        <v>14.46</v>
      </c>
      <c r="AO872" s="335">
        <f>'Debt M &amp; YTM'!J863</f>
        <v>3.87</v>
      </c>
      <c r="AP872" s="299"/>
      <c r="AQ872" s="297"/>
      <c r="AR872" s="297">
        <f>'Debt M &amp; YTM'!M863</f>
        <v>4.04</v>
      </c>
      <c r="AS872" s="298"/>
      <c r="AT872" s="300"/>
      <c r="AU872" s="297">
        <f>'Debt M &amp; YTM'!N863</f>
        <v>5.9580000000000002</v>
      </c>
      <c r="AV872" s="298"/>
    </row>
    <row r="873" spans="1:48">
      <c r="A873" s="16"/>
      <c r="B873" s="16"/>
      <c r="C873" s="16"/>
      <c r="D873" s="16"/>
      <c r="E873" s="106"/>
      <c r="F873" s="297"/>
      <c r="AG873" s="296">
        <v>41389</v>
      </c>
      <c r="AH873" s="335">
        <f>'Debt M &amp; YTM'!C864</f>
        <v>14.78</v>
      </c>
      <c r="AI873" s="335">
        <f>'Debt M &amp; YTM'!D864</f>
        <v>2.98</v>
      </c>
      <c r="AJ873" s="298"/>
      <c r="AK873" s="335">
        <f>'Debt M &amp; YTM'!F864</f>
        <v>8.5399999999999991</v>
      </c>
      <c r="AL873" s="335">
        <f>'Debt M &amp; YTM'!G864</f>
        <v>2.76</v>
      </c>
      <c r="AM873" s="298"/>
      <c r="AN873" s="335">
        <f>'Debt M &amp; YTM'!I864</f>
        <v>14.46</v>
      </c>
      <c r="AO873" s="335">
        <f>'Debt M &amp; YTM'!J864</f>
        <v>3.86</v>
      </c>
      <c r="AP873" s="299"/>
      <c r="AQ873" s="297"/>
      <c r="AR873" s="297">
        <f>'Debt M &amp; YTM'!M864</f>
        <v>4.0209999999999999</v>
      </c>
      <c r="AS873" s="298"/>
      <c r="AT873" s="300"/>
      <c r="AU873" s="297">
        <f>'Debt M &amp; YTM'!N864</f>
        <v>5.9059999999999997</v>
      </c>
      <c r="AV873" s="298"/>
    </row>
    <row r="874" spans="1:48">
      <c r="A874" s="16"/>
      <c r="B874" s="16"/>
      <c r="C874" s="16"/>
      <c r="D874" s="16"/>
      <c r="E874" s="106"/>
      <c r="F874" s="297"/>
      <c r="AG874" s="296">
        <v>41390</v>
      </c>
      <c r="AH874" s="335">
        <f>'Debt M &amp; YTM'!C865</f>
        <v>14.78</v>
      </c>
      <c r="AI874" s="335">
        <f>'Debt M &amp; YTM'!D865</f>
        <v>2.95</v>
      </c>
      <c r="AJ874" s="298"/>
      <c r="AK874" s="335">
        <f>'Debt M &amp; YTM'!F865</f>
        <v>8.5399999999999991</v>
      </c>
      <c r="AL874" s="335">
        <f>'Debt M &amp; YTM'!G865</f>
        <v>2.73</v>
      </c>
      <c r="AM874" s="298"/>
      <c r="AN874" s="335">
        <f>'Debt M &amp; YTM'!I865</f>
        <v>14.46</v>
      </c>
      <c r="AO874" s="335">
        <f>'Debt M &amp; YTM'!J865</f>
        <v>3.82</v>
      </c>
      <c r="AP874" s="299"/>
      <c r="AQ874" s="297"/>
      <c r="AR874" s="297">
        <f>'Debt M &amp; YTM'!M865</f>
        <v>4.0019999999999998</v>
      </c>
      <c r="AS874" s="298"/>
      <c r="AT874" s="300"/>
      <c r="AU874" s="297">
        <f>'Debt M &amp; YTM'!N865</f>
        <v>5.9189999999999996</v>
      </c>
      <c r="AV874" s="298"/>
    </row>
    <row r="875" spans="1:48">
      <c r="A875" s="16"/>
      <c r="B875" s="16"/>
      <c r="C875" s="16"/>
      <c r="D875" s="16"/>
      <c r="E875" s="106"/>
      <c r="F875" s="297"/>
      <c r="AG875" s="296">
        <v>41393</v>
      </c>
      <c r="AH875" s="335">
        <f>'Debt M &amp; YTM'!C866</f>
        <v>14.77</v>
      </c>
      <c r="AI875" s="335">
        <f>'Debt M &amp; YTM'!D866</f>
        <v>2.93</v>
      </c>
      <c r="AJ875" s="298"/>
      <c r="AK875" s="335">
        <f>'Debt M &amp; YTM'!F866</f>
        <v>8.5299999999999994</v>
      </c>
      <c r="AL875" s="335">
        <f>'Debt M &amp; YTM'!G866</f>
        <v>2.7</v>
      </c>
      <c r="AM875" s="298"/>
      <c r="AN875" s="335">
        <f>'Debt M &amp; YTM'!I866</f>
        <v>14.45</v>
      </c>
      <c r="AO875" s="335">
        <f>'Debt M &amp; YTM'!J866</f>
        <v>3.78</v>
      </c>
      <c r="AP875" s="299"/>
      <c r="AQ875" s="297"/>
      <c r="AR875" s="297">
        <f>'Debt M &amp; YTM'!M866</f>
        <v>3.9420000000000002</v>
      </c>
      <c r="AS875" s="298"/>
      <c r="AT875" s="300"/>
      <c r="AU875" s="297">
        <f>'Debt M &amp; YTM'!N866</f>
        <v>5.7770000000000001</v>
      </c>
      <c r="AV875" s="298"/>
    </row>
    <row r="876" spans="1:48">
      <c r="A876" s="16"/>
      <c r="B876" s="16"/>
      <c r="C876" s="16"/>
      <c r="D876" s="16"/>
      <c r="E876" s="106"/>
      <c r="F876" s="297"/>
      <c r="AG876" s="296">
        <v>41394</v>
      </c>
      <c r="AH876" s="335">
        <f>'Debt M &amp; YTM'!C867</f>
        <v>14.76</v>
      </c>
      <c r="AI876" s="335">
        <f>'Debt M &amp; YTM'!D867</f>
        <v>2.91</v>
      </c>
      <c r="AJ876" s="298"/>
      <c r="AK876" s="335">
        <f>'Debt M &amp; YTM'!F867</f>
        <v>8.5299999999999994</v>
      </c>
      <c r="AL876" s="335">
        <f>'Debt M &amp; YTM'!G867</f>
        <v>2.67</v>
      </c>
      <c r="AM876" s="298"/>
      <c r="AN876" s="335">
        <f>'Debt M &amp; YTM'!I867</f>
        <v>14.45</v>
      </c>
      <c r="AO876" s="335">
        <f>'Debt M &amp; YTM'!J867</f>
        <v>3.75</v>
      </c>
      <c r="AP876" s="299"/>
      <c r="AQ876" s="297"/>
      <c r="AR876" s="297">
        <f>'Debt M &amp; YTM'!M867</f>
        <v>3.931</v>
      </c>
      <c r="AS876" s="298"/>
      <c r="AT876" s="300"/>
      <c r="AU876" s="297">
        <f>'Debt M &amp; YTM'!N867</f>
        <v>5.6989999999999998</v>
      </c>
      <c r="AV876" s="298"/>
    </row>
    <row r="877" spans="1:48">
      <c r="A877" s="16"/>
      <c r="B877" s="16"/>
      <c r="C877" s="16"/>
      <c r="D877" s="16"/>
      <c r="E877" s="106"/>
      <c r="F877" s="297"/>
      <c r="AG877" s="296">
        <v>41396</v>
      </c>
      <c r="AH877" s="335">
        <f>'Debt M &amp; YTM'!C868</f>
        <v>14.25</v>
      </c>
      <c r="AI877" s="335">
        <f>'Debt M &amp; YTM'!D868</f>
        <v>2.75</v>
      </c>
      <c r="AJ877" s="298"/>
      <c r="AK877" s="335">
        <f>'Debt M &amp; YTM'!F868</f>
        <v>8.59</v>
      </c>
      <c r="AL877" s="335">
        <f>'Debt M &amp; YTM'!G868</f>
        <v>2.61</v>
      </c>
      <c r="AM877" s="298"/>
      <c r="AN877" s="335">
        <f>'Debt M &amp; YTM'!I868</f>
        <v>15.76</v>
      </c>
      <c r="AO877" s="335">
        <f>'Debt M &amp; YTM'!J868</f>
        <v>3.71</v>
      </c>
      <c r="AP877" s="299"/>
      <c r="AQ877" s="297"/>
      <c r="AR877" s="297">
        <f>'Debt M &amp; YTM'!M868</f>
        <v>3.91</v>
      </c>
      <c r="AS877" s="298"/>
      <c r="AT877" s="300"/>
      <c r="AU877" s="297">
        <f>'Debt M &amp; YTM'!N868</f>
        <v>5.7050000000000001</v>
      </c>
      <c r="AV877" s="298"/>
    </row>
    <row r="878" spans="1:48">
      <c r="A878" s="16"/>
      <c r="B878" s="16"/>
      <c r="C878" s="16"/>
      <c r="D878" s="16"/>
      <c r="E878" s="106"/>
      <c r="F878" s="297"/>
      <c r="AG878" s="296">
        <v>41397</v>
      </c>
      <c r="AH878" s="335">
        <f>'Debt M &amp; YTM'!C869</f>
        <v>14.25</v>
      </c>
      <c r="AI878" s="335">
        <f>'Debt M &amp; YTM'!D869</f>
        <v>2.82</v>
      </c>
      <c r="AJ878" s="298"/>
      <c r="AK878" s="335">
        <f>'Debt M &amp; YTM'!F869</f>
        <v>8.59</v>
      </c>
      <c r="AL878" s="335">
        <f>'Debt M &amp; YTM'!G869</f>
        <v>2.64</v>
      </c>
      <c r="AM878" s="298"/>
      <c r="AN878" s="335">
        <f>'Debt M &amp; YTM'!I869</f>
        <v>15.76</v>
      </c>
      <c r="AO878" s="335">
        <f>'Debt M &amp; YTM'!J869</f>
        <v>3.76</v>
      </c>
      <c r="AP878" s="299"/>
      <c r="AQ878" s="297"/>
      <c r="AR878" s="297">
        <f>'Debt M &amp; YTM'!M869</f>
        <v>3.8660000000000001</v>
      </c>
      <c r="AS878" s="298"/>
      <c r="AT878" s="300"/>
      <c r="AU878" s="297">
        <f>'Debt M &amp; YTM'!N869</f>
        <v>5.5990000000000002</v>
      </c>
      <c r="AV878" s="298"/>
    </row>
    <row r="879" spans="1:48">
      <c r="A879" s="16"/>
      <c r="B879" s="16"/>
      <c r="C879" s="16"/>
      <c r="D879" s="16"/>
      <c r="E879" s="106"/>
      <c r="F879" s="297"/>
      <c r="AG879" s="296">
        <v>41400</v>
      </c>
      <c r="AH879" s="335">
        <f>'Debt M &amp; YTM'!C870</f>
        <v>14.24</v>
      </c>
      <c r="AI879" s="335">
        <f>'Debt M &amp; YTM'!D870</f>
        <v>2.82</v>
      </c>
      <c r="AJ879" s="298"/>
      <c r="AK879" s="335">
        <f>'Debt M &amp; YTM'!F870</f>
        <v>8.58</v>
      </c>
      <c r="AL879" s="335">
        <f>'Debt M &amp; YTM'!G870</f>
        <v>2.64</v>
      </c>
      <c r="AM879" s="298"/>
      <c r="AN879" s="335">
        <f>'Debt M &amp; YTM'!I870</f>
        <v>15.75</v>
      </c>
      <c r="AO879" s="335">
        <f>'Debt M &amp; YTM'!J870</f>
        <v>3.75</v>
      </c>
      <c r="AP879" s="299"/>
      <c r="AQ879" s="297"/>
      <c r="AR879" s="297">
        <f>'Debt M &amp; YTM'!M870</f>
        <v>3.8580000000000001</v>
      </c>
      <c r="AS879" s="298"/>
      <c r="AT879" s="300"/>
      <c r="AU879" s="297">
        <f>'Debt M &amp; YTM'!N870</f>
        <v>5.5880000000000001</v>
      </c>
      <c r="AV879" s="298"/>
    </row>
    <row r="880" spans="1:48">
      <c r="A880" s="16"/>
      <c r="B880" s="16"/>
      <c r="C880" s="16"/>
      <c r="D880" s="16"/>
      <c r="E880" s="106"/>
      <c r="F880" s="297"/>
      <c r="AG880" s="296">
        <v>41401</v>
      </c>
      <c r="AH880" s="335">
        <f>'Debt M &amp; YTM'!C871</f>
        <v>14.24</v>
      </c>
      <c r="AI880" s="335">
        <f>'Debt M &amp; YTM'!D871</f>
        <v>2.86</v>
      </c>
      <c r="AJ880" s="298"/>
      <c r="AK880" s="335">
        <f>'Debt M &amp; YTM'!F871</f>
        <v>8.58</v>
      </c>
      <c r="AL880" s="335">
        <f>'Debt M &amp; YTM'!G871</f>
        <v>2.67</v>
      </c>
      <c r="AM880" s="298"/>
      <c r="AN880" s="335">
        <f>'Debt M &amp; YTM'!I871</f>
        <v>15.75</v>
      </c>
      <c r="AO880" s="335">
        <f>'Debt M &amp; YTM'!J871</f>
        <v>3.78</v>
      </c>
      <c r="AP880" s="299"/>
      <c r="AQ880" s="297"/>
      <c r="AR880" s="297">
        <f>'Debt M &amp; YTM'!M871</f>
        <v>3.8029999999999999</v>
      </c>
      <c r="AS880" s="298"/>
      <c r="AT880" s="300"/>
      <c r="AU880" s="297">
        <f>'Debt M &amp; YTM'!N871</f>
        <v>5.5659999999999998</v>
      </c>
      <c r="AV880" s="298"/>
    </row>
    <row r="881" spans="1:48">
      <c r="A881" s="16"/>
      <c r="B881" s="16"/>
      <c r="C881" s="16"/>
      <c r="D881" s="16"/>
      <c r="E881" s="106"/>
      <c r="F881" s="297"/>
      <c r="AG881" s="296">
        <v>41402</v>
      </c>
      <c r="AH881" s="335">
        <f>'Debt M &amp; YTM'!C872</f>
        <v>14.24</v>
      </c>
      <c r="AI881" s="335">
        <f>'Debt M &amp; YTM'!D872</f>
        <v>2.82</v>
      </c>
      <c r="AJ881" s="298"/>
      <c r="AK881" s="335">
        <f>'Debt M &amp; YTM'!F872</f>
        <v>8.58</v>
      </c>
      <c r="AL881" s="335">
        <f>'Debt M &amp; YTM'!G872</f>
        <v>2.62</v>
      </c>
      <c r="AM881" s="298"/>
      <c r="AN881" s="335">
        <f>'Debt M &amp; YTM'!I872</f>
        <v>15.74</v>
      </c>
      <c r="AO881" s="335">
        <f>'Debt M &amp; YTM'!J872</f>
        <v>3.74</v>
      </c>
      <c r="AP881" s="299"/>
      <c r="AQ881" s="297"/>
      <c r="AR881" s="297">
        <f>'Debt M &amp; YTM'!M872</f>
        <v>3.7839999999999998</v>
      </c>
      <c r="AS881" s="298"/>
      <c r="AT881" s="300"/>
      <c r="AU881" s="297">
        <f>'Debt M &amp; YTM'!N872</f>
        <v>5.4930000000000003</v>
      </c>
      <c r="AV881" s="298"/>
    </row>
    <row r="882" spans="1:48">
      <c r="A882" s="16"/>
      <c r="B882" s="16"/>
      <c r="C882" s="16"/>
      <c r="D882" s="16"/>
      <c r="E882" s="106"/>
      <c r="F882" s="297"/>
      <c r="AG882" s="296">
        <v>41403</v>
      </c>
      <c r="AH882" s="335">
        <f>'Debt M &amp; YTM'!C873</f>
        <v>14.23</v>
      </c>
      <c r="AI882" s="335">
        <f>'Debt M &amp; YTM'!D873</f>
        <v>2.81</v>
      </c>
      <c r="AJ882" s="298"/>
      <c r="AK882" s="335">
        <f>'Debt M &amp; YTM'!F873</f>
        <v>8.57</v>
      </c>
      <c r="AL882" s="335">
        <f>'Debt M &amp; YTM'!G873</f>
        <v>2.61</v>
      </c>
      <c r="AM882" s="298"/>
      <c r="AN882" s="335">
        <f>'Debt M &amp; YTM'!I873</f>
        <v>15.74</v>
      </c>
      <c r="AO882" s="335">
        <f>'Debt M &amp; YTM'!J873</f>
        <v>3.73</v>
      </c>
      <c r="AP882" s="299"/>
      <c r="AQ882" s="297"/>
      <c r="AR882" s="297">
        <f>'Debt M &amp; YTM'!M873</f>
        <v>3.7829999999999999</v>
      </c>
      <c r="AS882" s="298"/>
      <c r="AT882" s="300"/>
      <c r="AU882" s="297">
        <f>'Debt M &amp; YTM'!N873</f>
        <v>5.5529999999999999</v>
      </c>
      <c r="AV882" s="298"/>
    </row>
    <row r="883" spans="1:48">
      <c r="A883" s="16"/>
      <c r="B883" s="16"/>
      <c r="C883" s="16"/>
      <c r="D883" s="16"/>
      <c r="E883" s="106"/>
      <c r="F883" s="297"/>
      <c r="AG883" s="296">
        <v>41404</v>
      </c>
      <c r="AH883" s="335">
        <f>'Debt M &amp; YTM'!C874</f>
        <v>14.23</v>
      </c>
      <c r="AI883" s="335">
        <f>'Debt M &amp; YTM'!D874</f>
        <v>2.9</v>
      </c>
      <c r="AJ883" s="298"/>
      <c r="AK883" s="335">
        <f>'Debt M &amp; YTM'!F874</f>
        <v>8.57</v>
      </c>
      <c r="AL883" s="335">
        <f>'Debt M &amp; YTM'!G874</f>
        <v>2.69</v>
      </c>
      <c r="AM883" s="298"/>
      <c r="AN883" s="335">
        <f>'Debt M &amp; YTM'!I874</f>
        <v>15.74</v>
      </c>
      <c r="AO883" s="335">
        <f>'Debt M &amp; YTM'!J874</f>
        <v>3.79</v>
      </c>
      <c r="AP883" s="299"/>
      <c r="AQ883" s="297"/>
      <c r="AR883" s="297">
        <f>'Debt M &amp; YTM'!M874</f>
        <v>3.7909999999999999</v>
      </c>
      <c r="AS883" s="298"/>
      <c r="AT883" s="300"/>
      <c r="AU883" s="297">
        <f>'Debt M &amp; YTM'!N874</f>
        <v>5.5250000000000004</v>
      </c>
      <c r="AV883" s="298"/>
    </row>
    <row r="884" spans="1:48">
      <c r="A884" s="16"/>
      <c r="B884" s="16"/>
      <c r="C884" s="16"/>
      <c r="D884" s="16"/>
      <c r="E884" s="106"/>
      <c r="F884" s="297"/>
      <c r="AG884" s="296">
        <v>41407</v>
      </c>
      <c r="AH884" s="335">
        <f>'Debt M &amp; YTM'!C875</f>
        <v>14.22</v>
      </c>
      <c r="AI884" s="335">
        <f>'Debt M &amp; YTM'!D875</f>
        <v>2.89</v>
      </c>
      <c r="AJ884" s="298"/>
      <c r="AK884" s="335">
        <f>'Debt M &amp; YTM'!F875</f>
        <v>8.56</v>
      </c>
      <c r="AL884" s="335">
        <f>'Debt M &amp; YTM'!G875</f>
        <v>2.67</v>
      </c>
      <c r="AM884" s="298"/>
      <c r="AN884" s="335">
        <f>'Debt M &amp; YTM'!I875</f>
        <v>15.73</v>
      </c>
      <c r="AO884" s="335">
        <f>'Debt M &amp; YTM'!J875</f>
        <v>3.78</v>
      </c>
      <c r="AP884" s="299"/>
      <c r="AQ884" s="297"/>
      <c r="AR884" s="297">
        <f>'Debt M &amp; YTM'!M875</f>
        <v>3.806</v>
      </c>
      <c r="AS884" s="298"/>
      <c r="AT884" s="300"/>
      <c r="AU884" s="297">
        <f>'Debt M &amp; YTM'!N875</f>
        <v>5.5810000000000004</v>
      </c>
      <c r="AV884" s="298"/>
    </row>
    <row r="885" spans="1:48">
      <c r="A885" s="16"/>
      <c r="B885" s="16"/>
      <c r="C885" s="16"/>
      <c r="D885" s="16"/>
      <c r="E885" s="106"/>
      <c r="F885" s="297"/>
      <c r="AG885" s="296">
        <v>41408</v>
      </c>
      <c r="AH885" s="335">
        <f>'Debt M &amp; YTM'!C876</f>
        <v>14.22</v>
      </c>
      <c r="AI885" s="335">
        <f>'Debt M &amp; YTM'!D876</f>
        <v>2.89</v>
      </c>
      <c r="AJ885" s="298"/>
      <c r="AK885" s="335">
        <f>'Debt M &amp; YTM'!F876</f>
        <v>8.56</v>
      </c>
      <c r="AL885" s="335">
        <f>'Debt M &amp; YTM'!G876</f>
        <v>2.69</v>
      </c>
      <c r="AM885" s="298"/>
      <c r="AN885" s="335">
        <f>'Debt M &amp; YTM'!I876</f>
        <v>15.73</v>
      </c>
      <c r="AO885" s="335">
        <f>'Debt M &amp; YTM'!J876</f>
        <v>3.78</v>
      </c>
      <c r="AP885" s="299"/>
      <c r="AQ885" s="297"/>
      <c r="AR885" s="297">
        <f>'Debt M &amp; YTM'!M876</f>
        <v>3.835</v>
      </c>
      <c r="AS885" s="298"/>
      <c r="AT885" s="300"/>
      <c r="AU885" s="297">
        <f>'Debt M &amp; YTM'!N876</f>
        <v>5.6829999999999998</v>
      </c>
      <c r="AV885" s="298"/>
    </row>
    <row r="886" spans="1:48">
      <c r="A886" s="16"/>
      <c r="B886" s="16"/>
      <c r="C886" s="16"/>
      <c r="D886" s="16"/>
      <c r="E886" s="106"/>
      <c r="F886" s="297"/>
      <c r="AG886" s="296">
        <v>41409</v>
      </c>
      <c r="AH886" s="335">
        <f>'Debt M &amp; YTM'!C877</f>
        <v>14.22</v>
      </c>
      <c r="AI886" s="335">
        <f>'Debt M &amp; YTM'!D877</f>
        <v>2.9</v>
      </c>
      <c r="AJ886" s="298"/>
      <c r="AK886" s="335">
        <f>'Debt M &amp; YTM'!F877</f>
        <v>8.56</v>
      </c>
      <c r="AL886" s="335">
        <f>'Debt M &amp; YTM'!G877</f>
        <v>2.7</v>
      </c>
      <c r="AM886" s="298"/>
      <c r="AN886" s="335">
        <f>'Debt M &amp; YTM'!I877</f>
        <v>15.73</v>
      </c>
      <c r="AO886" s="335">
        <f>'Debt M &amp; YTM'!J877</f>
        <v>3.8</v>
      </c>
      <c r="AP886" s="299"/>
      <c r="AQ886" s="297"/>
      <c r="AR886" s="297">
        <f>'Debt M &amp; YTM'!M877</f>
        <v>3.8450000000000002</v>
      </c>
      <c r="AS886" s="298"/>
      <c r="AT886" s="300"/>
      <c r="AU886" s="297">
        <f>'Debt M &amp; YTM'!N877</f>
        <v>5.7</v>
      </c>
      <c r="AV886" s="298"/>
    </row>
    <row r="887" spans="1:48">
      <c r="A887" s="16"/>
      <c r="B887" s="16"/>
      <c r="C887" s="16"/>
      <c r="D887" s="16"/>
      <c r="E887" s="106"/>
      <c r="F887" s="297"/>
      <c r="AG887" s="296">
        <v>41410</v>
      </c>
      <c r="AH887" s="335">
        <f>'Debt M &amp; YTM'!C878</f>
        <v>14.21</v>
      </c>
      <c r="AI887" s="335">
        <f>'Debt M &amp; YTM'!D878</f>
        <v>2.84</v>
      </c>
      <c r="AJ887" s="298"/>
      <c r="AK887" s="335">
        <f>'Debt M &amp; YTM'!F878</f>
        <v>8.56</v>
      </c>
      <c r="AL887" s="335">
        <f>'Debt M &amp; YTM'!G878</f>
        <v>2.65</v>
      </c>
      <c r="AM887" s="298"/>
      <c r="AN887" s="335">
        <f>'Debt M &amp; YTM'!I878</f>
        <v>15.72</v>
      </c>
      <c r="AO887" s="335">
        <f>'Debt M &amp; YTM'!J878</f>
        <v>3.75</v>
      </c>
      <c r="AP887" s="299"/>
      <c r="AQ887" s="297"/>
      <c r="AR887" s="297">
        <f>'Debt M &amp; YTM'!M878</f>
        <v>3.83</v>
      </c>
      <c r="AS887" s="298"/>
      <c r="AT887" s="300"/>
      <c r="AU887" s="297">
        <f>'Debt M &amp; YTM'!N878</f>
        <v>5.6139999999999999</v>
      </c>
      <c r="AV887" s="298"/>
    </row>
    <row r="888" spans="1:48">
      <c r="A888" s="16"/>
      <c r="B888" s="16"/>
      <c r="C888" s="16"/>
      <c r="D888" s="16"/>
      <c r="E888" s="106"/>
      <c r="F888" s="297"/>
      <c r="AG888" s="296">
        <v>41411</v>
      </c>
      <c r="AH888" s="335">
        <f>'Debt M &amp; YTM'!C879</f>
        <v>14.21</v>
      </c>
      <c r="AI888" s="335">
        <f>'Debt M &amp; YTM'!D879</f>
        <v>2.83</v>
      </c>
      <c r="AJ888" s="298"/>
      <c r="AK888" s="335">
        <f>'Debt M &amp; YTM'!F879</f>
        <v>8.5500000000000007</v>
      </c>
      <c r="AL888" s="335">
        <f>'Debt M &amp; YTM'!G879</f>
        <v>2.64</v>
      </c>
      <c r="AM888" s="298"/>
      <c r="AN888" s="335">
        <f>'Debt M &amp; YTM'!I879</f>
        <v>15.72</v>
      </c>
      <c r="AO888" s="335">
        <f>'Debt M &amp; YTM'!J879</f>
        <v>3.74</v>
      </c>
      <c r="AP888" s="299"/>
      <c r="AQ888" s="297"/>
      <c r="AR888" s="297">
        <f>'Debt M &amp; YTM'!M879</f>
        <v>3.8130000000000002</v>
      </c>
      <c r="AS888" s="298"/>
      <c r="AT888" s="300"/>
      <c r="AU888" s="297">
        <f>'Debt M &amp; YTM'!N879</f>
        <v>5.5960000000000001</v>
      </c>
      <c r="AV888" s="298"/>
    </row>
    <row r="889" spans="1:48">
      <c r="A889" s="16"/>
      <c r="B889" s="16"/>
      <c r="C889" s="16"/>
      <c r="D889" s="16"/>
      <c r="E889" s="106"/>
      <c r="F889" s="297"/>
      <c r="AG889" s="296">
        <v>41414</v>
      </c>
      <c r="AH889" s="335">
        <f>'Debt M &amp; YTM'!C880</f>
        <v>14.2</v>
      </c>
      <c r="AI889" s="335">
        <f>'Debt M &amp; YTM'!D880</f>
        <v>2.87</v>
      </c>
      <c r="AJ889" s="298"/>
      <c r="AK889" s="335">
        <f>'Debt M &amp; YTM'!F880</f>
        <v>8.5399999999999991</v>
      </c>
      <c r="AL889" s="335">
        <f>'Debt M &amp; YTM'!G880</f>
        <v>2.67</v>
      </c>
      <c r="AM889" s="298"/>
      <c r="AN889" s="335">
        <f>'Debt M &amp; YTM'!I880</f>
        <v>15.71</v>
      </c>
      <c r="AO889" s="335">
        <f>'Debt M &amp; YTM'!J880</f>
        <v>3.77</v>
      </c>
      <c r="AP889" s="299"/>
      <c r="AQ889" s="297"/>
      <c r="AR889" s="297">
        <f>'Debt M &amp; YTM'!M880</f>
        <v>3.7829999999999999</v>
      </c>
      <c r="AS889" s="298"/>
      <c r="AT889" s="300"/>
      <c r="AU889" s="297">
        <f>'Debt M &amp; YTM'!N880</f>
        <v>5.5549999999999997</v>
      </c>
      <c r="AV889" s="298"/>
    </row>
    <row r="890" spans="1:48">
      <c r="A890" s="16"/>
      <c r="B890" s="16"/>
      <c r="C890" s="16"/>
      <c r="D890" s="16"/>
      <c r="E890" s="106"/>
      <c r="F890" s="297"/>
      <c r="AG890" s="296">
        <v>41415</v>
      </c>
      <c r="AH890" s="335">
        <f>'Debt M &amp; YTM'!C881</f>
        <v>14.2</v>
      </c>
      <c r="AI890" s="335">
        <f>'Debt M &amp; YTM'!D881</f>
        <v>2.9</v>
      </c>
      <c r="AJ890" s="298"/>
      <c r="AK890" s="335">
        <f>'Debt M &amp; YTM'!F881</f>
        <v>8.5399999999999991</v>
      </c>
      <c r="AL890" s="335">
        <f>'Debt M &amp; YTM'!G881</f>
        <v>2.7</v>
      </c>
      <c r="AM890" s="298"/>
      <c r="AN890" s="335">
        <f>'Debt M &amp; YTM'!I881</f>
        <v>15.71</v>
      </c>
      <c r="AO890" s="335">
        <f>'Debt M &amp; YTM'!J881</f>
        <v>3.79</v>
      </c>
      <c r="AP890" s="299"/>
      <c r="AQ890" s="297"/>
      <c r="AR890" s="297">
        <f>'Debt M &amp; YTM'!M881</f>
        <v>3.7770000000000001</v>
      </c>
      <c r="AS890" s="298"/>
      <c r="AT890" s="300"/>
      <c r="AU890" s="297">
        <f>'Debt M &amp; YTM'!N881</f>
        <v>5.5490000000000004</v>
      </c>
      <c r="AV890" s="298"/>
    </row>
    <row r="891" spans="1:48">
      <c r="A891" s="16"/>
      <c r="B891" s="16"/>
      <c r="C891" s="16"/>
      <c r="D891" s="16"/>
      <c r="E891" s="106"/>
      <c r="F891" s="297"/>
      <c r="AG891" s="296">
        <v>41416</v>
      </c>
      <c r="AH891" s="335">
        <f>'Debt M &amp; YTM'!C882</f>
        <v>14.2</v>
      </c>
      <c r="AI891" s="335">
        <f>'Debt M &amp; YTM'!D882</f>
        <v>2.87</v>
      </c>
      <c r="AJ891" s="298"/>
      <c r="AK891" s="335">
        <f>'Debt M &amp; YTM'!F882</f>
        <v>8.5399999999999991</v>
      </c>
      <c r="AL891" s="335">
        <f>'Debt M &amp; YTM'!G882</f>
        <v>2.66</v>
      </c>
      <c r="AM891" s="298"/>
      <c r="AN891" s="335">
        <f>'Debt M &amp; YTM'!I882</f>
        <v>15.71</v>
      </c>
      <c r="AO891" s="335">
        <f>'Debt M &amp; YTM'!J882</f>
        <v>3.76</v>
      </c>
      <c r="AP891" s="299"/>
      <c r="AQ891" s="297"/>
      <c r="AR891" s="297">
        <f>'Debt M &amp; YTM'!M882</f>
        <v>3.7549999999999999</v>
      </c>
      <c r="AS891" s="298"/>
      <c r="AT891" s="300"/>
      <c r="AU891" s="297">
        <f>'Debt M &amp; YTM'!N882</f>
        <v>5.5019999999999998</v>
      </c>
      <c r="AV891" s="298"/>
    </row>
    <row r="892" spans="1:48">
      <c r="A892" s="16"/>
      <c r="B892" s="16"/>
      <c r="C892" s="16"/>
      <c r="D892" s="16"/>
      <c r="E892" s="106"/>
      <c r="F892" s="297"/>
      <c r="AG892" s="296">
        <v>41417</v>
      </c>
      <c r="AH892" s="335">
        <f>'Debt M &amp; YTM'!C883</f>
        <v>14.19</v>
      </c>
      <c r="AI892" s="335">
        <f>'Debt M &amp; YTM'!D883</f>
        <v>2.89</v>
      </c>
      <c r="AJ892" s="298"/>
      <c r="AK892" s="335">
        <f>'Debt M &amp; YTM'!F883</f>
        <v>8.5399999999999991</v>
      </c>
      <c r="AL892" s="335">
        <f>'Debt M &amp; YTM'!G883</f>
        <v>2.69</v>
      </c>
      <c r="AM892" s="298"/>
      <c r="AN892" s="335">
        <f>'Debt M &amp; YTM'!I883</f>
        <v>15.7</v>
      </c>
      <c r="AO892" s="335">
        <f>'Debt M &amp; YTM'!J883</f>
        <v>3.78</v>
      </c>
      <c r="AP892" s="299"/>
      <c r="AQ892" s="297"/>
      <c r="AR892" s="297">
        <f>'Debt M &amp; YTM'!M883</f>
        <v>3.806</v>
      </c>
      <c r="AS892" s="298"/>
      <c r="AT892" s="300"/>
      <c r="AU892" s="297">
        <f>'Debt M &amp; YTM'!N883</f>
        <v>5.6390000000000002</v>
      </c>
      <c r="AV892" s="298"/>
    </row>
    <row r="893" spans="1:48">
      <c r="A893" s="16"/>
      <c r="B893" s="16"/>
      <c r="C893" s="16"/>
      <c r="D893" s="16"/>
      <c r="E893" s="106"/>
      <c r="F893" s="297"/>
      <c r="AG893" s="296">
        <v>41418</v>
      </c>
      <c r="AH893" s="335">
        <f>'Debt M &amp; YTM'!C884</f>
        <v>14.19</v>
      </c>
      <c r="AI893" s="335">
        <f>'Debt M &amp; YTM'!D884</f>
        <v>2.87</v>
      </c>
      <c r="AJ893" s="298"/>
      <c r="AK893" s="335">
        <f>'Debt M &amp; YTM'!F884</f>
        <v>8.5299999999999994</v>
      </c>
      <c r="AL893" s="335">
        <f>'Debt M &amp; YTM'!G884</f>
        <v>2.69</v>
      </c>
      <c r="AM893" s="298"/>
      <c r="AN893" s="335">
        <f>'Debt M &amp; YTM'!I884</f>
        <v>15.7</v>
      </c>
      <c r="AO893" s="335">
        <f>'Debt M &amp; YTM'!J884</f>
        <v>3.78</v>
      </c>
      <c r="AP893" s="299"/>
      <c r="AQ893" s="297"/>
      <c r="AR893" s="297">
        <f>'Debt M &amp; YTM'!M884</f>
        <v>3.8250000000000002</v>
      </c>
      <c r="AS893" s="298"/>
      <c r="AT893" s="300"/>
      <c r="AU893" s="297">
        <f>'Debt M &amp; YTM'!N884</f>
        <v>5.6859999999999999</v>
      </c>
      <c r="AV893" s="298"/>
    </row>
    <row r="894" spans="1:48">
      <c r="A894" s="16"/>
      <c r="B894" s="16"/>
      <c r="C894" s="16"/>
      <c r="D894" s="16"/>
      <c r="E894" s="106"/>
      <c r="F894" s="297"/>
      <c r="AG894" s="296">
        <v>41421</v>
      </c>
      <c r="AH894" s="335">
        <f>'Debt M &amp; YTM'!C885</f>
        <v>14.18</v>
      </c>
      <c r="AI894" s="335">
        <f>'Debt M &amp; YTM'!D885</f>
        <v>2.9</v>
      </c>
      <c r="AJ894" s="298"/>
      <c r="AK894" s="335">
        <f>'Debt M &amp; YTM'!F885</f>
        <v>8.5299999999999994</v>
      </c>
      <c r="AL894" s="335">
        <f>'Debt M &amp; YTM'!G885</f>
        <v>2.71</v>
      </c>
      <c r="AM894" s="298"/>
      <c r="AN894" s="335">
        <f>'Debt M &amp; YTM'!I885</f>
        <v>15.69</v>
      </c>
      <c r="AO894" s="335">
        <f>'Debt M &amp; YTM'!J885</f>
        <v>3.8</v>
      </c>
      <c r="AP894" s="299"/>
      <c r="AQ894" s="297"/>
      <c r="AR894" s="297">
        <f>'Debt M &amp; YTM'!M885</f>
        <v>3.8149999999999999</v>
      </c>
      <c r="AS894" s="298"/>
      <c r="AT894" s="300"/>
      <c r="AU894" s="297">
        <f>'Debt M &amp; YTM'!N885</f>
        <v>5.6669999999999998</v>
      </c>
      <c r="AV894" s="298"/>
    </row>
    <row r="895" spans="1:48">
      <c r="A895" s="16"/>
      <c r="B895" s="16"/>
      <c r="C895" s="16"/>
      <c r="D895" s="16"/>
      <c r="E895" s="106"/>
      <c r="F895" s="297"/>
      <c r="AG895" s="296">
        <v>41422</v>
      </c>
      <c r="AH895" s="335">
        <f>'Debt M &amp; YTM'!C886</f>
        <v>14.18</v>
      </c>
      <c r="AI895" s="335">
        <f>'Debt M &amp; YTM'!D886</f>
        <v>2.93</v>
      </c>
      <c r="AJ895" s="298"/>
      <c r="AK895" s="335">
        <f>'Debt M &amp; YTM'!F886</f>
        <v>8.52</v>
      </c>
      <c r="AL895" s="335">
        <f>'Debt M &amp; YTM'!G886</f>
        <v>2.74</v>
      </c>
      <c r="AM895" s="298"/>
      <c r="AN895" s="335">
        <f>'Debt M &amp; YTM'!I886</f>
        <v>15.69</v>
      </c>
      <c r="AO895" s="335">
        <f>'Debt M &amp; YTM'!J886</f>
        <v>3.82</v>
      </c>
      <c r="AP895" s="299"/>
      <c r="AQ895" s="297"/>
      <c r="AR895" s="297">
        <f>'Debt M &amp; YTM'!M886</f>
        <v>3.7949999999999999</v>
      </c>
      <c r="AS895" s="298"/>
      <c r="AT895" s="300"/>
      <c r="AU895" s="297">
        <f>'Debt M &amp; YTM'!N886</f>
        <v>5.6020000000000003</v>
      </c>
      <c r="AV895" s="298"/>
    </row>
    <row r="896" spans="1:48">
      <c r="A896" s="16"/>
      <c r="B896" s="16"/>
      <c r="C896" s="16"/>
      <c r="D896" s="16"/>
      <c r="E896" s="106"/>
      <c r="F896" s="297"/>
      <c r="AG896" s="296">
        <v>41423</v>
      </c>
      <c r="AH896" s="335">
        <f>'Debt M &amp; YTM'!C887</f>
        <v>14.18</v>
      </c>
      <c r="AI896" s="335">
        <f>'Debt M &amp; YTM'!D887</f>
        <v>2.96</v>
      </c>
      <c r="AJ896" s="298"/>
      <c r="AK896" s="335">
        <f>'Debt M &amp; YTM'!F887</f>
        <v>8.52</v>
      </c>
      <c r="AL896" s="335">
        <f>'Debt M &amp; YTM'!G887</f>
        <v>2.78</v>
      </c>
      <c r="AM896" s="298"/>
      <c r="AN896" s="335">
        <f>'Debt M &amp; YTM'!I887</f>
        <v>15.69</v>
      </c>
      <c r="AO896" s="335">
        <f>'Debt M &amp; YTM'!J887</f>
        <v>3.86</v>
      </c>
      <c r="AP896" s="299"/>
      <c r="AQ896" s="297"/>
      <c r="AR896" s="297">
        <f>'Debt M &amp; YTM'!M887</f>
        <v>3.8450000000000002</v>
      </c>
      <c r="AS896" s="298"/>
      <c r="AT896" s="300"/>
      <c r="AU896" s="297">
        <f>'Debt M &amp; YTM'!N887</f>
        <v>5.8140000000000001</v>
      </c>
      <c r="AV896" s="298"/>
    </row>
    <row r="897" spans="1:48">
      <c r="A897" s="16"/>
      <c r="B897" s="16"/>
      <c r="C897" s="16"/>
      <c r="D897" s="16"/>
      <c r="E897" s="106"/>
      <c r="F897" s="297"/>
      <c r="AG897" s="296">
        <v>41424</v>
      </c>
      <c r="AH897" s="335">
        <f>'Debt M &amp; YTM'!C888</f>
        <v>14.18</v>
      </c>
      <c r="AI897" s="335">
        <f>'Debt M &amp; YTM'!D888</f>
        <v>2.94</v>
      </c>
      <c r="AJ897" s="298"/>
      <c r="AK897" s="335">
        <f>'Debt M &amp; YTM'!F888</f>
        <v>8.52</v>
      </c>
      <c r="AL897" s="335">
        <f>'Debt M &amp; YTM'!G888</f>
        <v>2.77</v>
      </c>
      <c r="AM897" s="298"/>
      <c r="AN897" s="335">
        <f>'Debt M &amp; YTM'!I888</f>
        <v>15.68</v>
      </c>
      <c r="AO897" s="335">
        <f>'Debt M &amp; YTM'!J888</f>
        <v>3.86</v>
      </c>
      <c r="AP897" s="299"/>
      <c r="AQ897" s="297"/>
      <c r="AR897" s="297">
        <f>'Debt M &amp; YTM'!M888</f>
        <v>3.8849999999999998</v>
      </c>
      <c r="AS897" s="298"/>
      <c r="AT897" s="300"/>
      <c r="AU897" s="297">
        <f>'Debt M &amp; YTM'!N888</f>
        <v>5.9370000000000003</v>
      </c>
      <c r="AV897" s="298"/>
    </row>
    <row r="898" spans="1:48">
      <c r="A898" s="16"/>
      <c r="B898" s="16"/>
      <c r="C898" s="16"/>
      <c r="D898" s="16"/>
      <c r="E898" s="106"/>
      <c r="F898" s="297"/>
      <c r="AG898" s="296">
        <v>41425</v>
      </c>
      <c r="AH898" s="335">
        <f>'Debt M &amp; YTM'!C889</f>
        <v>14.17</v>
      </c>
      <c r="AI898" s="335">
        <f>'Debt M &amp; YTM'!D889</f>
        <v>2.95</v>
      </c>
      <c r="AJ898" s="298"/>
      <c r="AK898" s="335">
        <f>'Debt M &amp; YTM'!F889</f>
        <v>8.51</v>
      </c>
      <c r="AL898" s="335">
        <f>'Debt M &amp; YTM'!G889</f>
        <v>2.78</v>
      </c>
      <c r="AM898" s="298"/>
      <c r="AN898" s="335">
        <f>'Debt M &amp; YTM'!I889</f>
        <v>15.68</v>
      </c>
      <c r="AO898" s="335">
        <f>'Debt M &amp; YTM'!J889</f>
        <v>3.87</v>
      </c>
      <c r="AP898" s="299"/>
      <c r="AQ898" s="297"/>
      <c r="AR898" s="297">
        <f>'Debt M &amp; YTM'!M889</f>
        <v>4.0149999999999997</v>
      </c>
      <c r="AS898" s="298"/>
      <c r="AT898" s="300"/>
      <c r="AU898" s="297">
        <f>'Debt M &amp; YTM'!N889</f>
        <v>6.1459999999999999</v>
      </c>
      <c r="AV898" s="298"/>
    </row>
    <row r="899" spans="1:48">
      <c r="A899" s="16"/>
      <c r="B899" s="16"/>
      <c r="C899" s="16"/>
      <c r="D899" s="16"/>
      <c r="E899" s="106"/>
      <c r="F899" s="297"/>
      <c r="AG899" s="296">
        <v>41428</v>
      </c>
      <c r="AH899" s="335">
        <f>'Debt M &amp; YTM'!C890</f>
        <v>13.85</v>
      </c>
      <c r="AI899" s="335">
        <f>'Debt M &amp; YTM'!D890</f>
        <v>2.94</v>
      </c>
      <c r="AJ899" s="298"/>
      <c r="AK899" s="335">
        <f>'Debt M &amp; YTM'!F890</f>
        <v>8.51</v>
      </c>
      <c r="AL899" s="335">
        <f>'Debt M &amp; YTM'!G890</f>
        <v>2.82</v>
      </c>
      <c r="AM899" s="298"/>
      <c r="AN899" s="335">
        <f>'Debt M &amp; YTM'!I890</f>
        <v>15.67</v>
      </c>
      <c r="AO899" s="335">
        <f>'Debt M &amp; YTM'!J890</f>
        <v>3.9</v>
      </c>
      <c r="AP899" s="299"/>
      <c r="AQ899" s="297"/>
      <c r="AR899" s="297">
        <f>'Debt M &amp; YTM'!M890</f>
        <v>4.0830000000000002</v>
      </c>
      <c r="AS899" s="298"/>
      <c r="AT899" s="300"/>
      <c r="AU899" s="297">
        <f>'Debt M &amp; YTM'!N890</f>
        <v>6.2759999999999998</v>
      </c>
      <c r="AV899" s="298"/>
    </row>
    <row r="900" spans="1:48">
      <c r="A900" s="16"/>
      <c r="B900" s="16"/>
      <c r="C900" s="16"/>
      <c r="D900" s="16"/>
      <c r="E900" s="106"/>
      <c r="F900" s="297"/>
      <c r="AG900" s="296">
        <v>41429</v>
      </c>
      <c r="AH900" s="335">
        <f>'Debt M &amp; YTM'!C891</f>
        <v>13.85</v>
      </c>
      <c r="AI900" s="335">
        <f>'Debt M &amp; YTM'!D891</f>
        <v>2.96</v>
      </c>
      <c r="AJ900" s="298"/>
      <c r="AK900" s="335">
        <f>'Debt M &amp; YTM'!F891</f>
        <v>8.51</v>
      </c>
      <c r="AL900" s="335">
        <f>'Debt M &amp; YTM'!G891</f>
        <v>2.83</v>
      </c>
      <c r="AM900" s="298"/>
      <c r="AN900" s="335">
        <f>'Debt M &amp; YTM'!I891</f>
        <v>15.67</v>
      </c>
      <c r="AO900" s="335">
        <f>'Debt M &amp; YTM'!J891</f>
        <v>3.92</v>
      </c>
      <c r="AP900" s="299"/>
      <c r="AQ900" s="297"/>
      <c r="AR900" s="297">
        <f>'Debt M &amp; YTM'!M891</f>
        <v>4.0919999999999996</v>
      </c>
      <c r="AS900" s="298"/>
      <c r="AT900" s="300"/>
      <c r="AU900" s="297">
        <f>'Debt M &amp; YTM'!N891</f>
        <v>6.2370000000000001</v>
      </c>
      <c r="AV900" s="298"/>
    </row>
    <row r="901" spans="1:48">
      <c r="A901" s="16"/>
      <c r="B901" s="16"/>
      <c r="C901" s="16"/>
      <c r="D901" s="16"/>
      <c r="E901" s="106"/>
      <c r="F901" s="297"/>
      <c r="AG901" s="296">
        <v>41430</v>
      </c>
      <c r="AH901" s="335">
        <f>'Debt M &amp; YTM'!C892</f>
        <v>13.85</v>
      </c>
      <c r="AI901" s="335">
        <f>'Debt M &amp; YTM'!D892</f>
        <v>2.94</v>
      </c>
      <c r="AJ901" s="298"/>
      <c r="AK901" s="335">
        <f>'Debt M &amp; YTM'!F892</f>
        <v>8.51</v>
      </c>
      <c r="AL901" s="335">
        <f>'Debt M &amp; YTM'!G892</f>
        <v>2.84</v>
      </c>
      <c r="AM901" s="298"/>
      <c r="AN901" s="335">
        <f>'Debt M &amp; YTM'!I892</f>
        <v>15.67</v>
      </c>
      <c r="AO901" s="335">
        <f>'Debt M &amp; YTM'!J892</f>
        <v>3.92</v>
      </c>
      <c r="AP901" s="299"/>
      <c r="AQ901" s="297"/>
      <c r="AR901" s="297">
        <f>'Debt M &amp; YTM'!M892</f>
        <v>4.1719999999999997</v>
      </c>
      <c r="AS901" s="298"/>
      <c r="AT901" s="300"/>
      <c r="AU901" s="297">
        <f>'Debt M &amp; YTM'!N892</f>
        <v>6.415</v>
      </c>
      <c r="AV901" s="298"/>
    </row>
    <row r="902" spans="1:48">
      <c r="A902" s="16"/>
      <c r="B902" s="16"/>
      <c r="C902" s="16"/>
      <c r="D902" s="16"/>
      <c r="E902" s="106"/>
      <c r="F902" s="297"/>
      <c r="AG902" s="296">
        <v>41431</v>
      </c>
      <c r="AH902" s="335">
        <f>'Debt M &amp; YTM'!C893</f>
        <v>13.85</v>
      </c>
      <c r="AI902" s="335">
        <f>'Debt M &amp; YTM'!D893</f>
        <v>2.99</v>
      </c>
      <c r="AJ902" s="298"/>
      <c r="AK902" s="335">
        <f>'Debt M &amp; YTM'!F893</f>
        <v>8.5</v>
      </c>
      <c r="AL902" s="335">
        <f>'Debt M &amp; YTM'!G893</f>
        <v>2.91</v>
      </c>
      <c r="AM902" s="298"/>
      <c r="AN902" s="335">
        <f>'Debt M &amp; YTM'!I893</f>
        <v>15.67</v>
      </c>
      <c r="AO902" s="335">
        <f>'Debt M &amp; YTM'!J893</f>
        <v>3.98</v>
      </c>
      <c r="AP902" s="299"/>
      <c r="AQ902" s="297"/>
      <c r="AR902" s="297">
        <f>'Debt M &amp; YTM'!M893</f>
        <v>4.2750000000000004</v>
      </c>
      <c r="AS902" s="298"/>
      <c r="AT902" s="300"/>
      <c r="AU902" s="297">
        <f>'Debt M &amp; YTM'!N893</f>
        <v>6.6470000000000002</v>
      </c>
      <c r="AV902" s="298"/>
    </row>
    <row r="903" spans="1:48">
      <c r="A903" s="16"/>
      <c r="B903" s="16"/>
      <c r="C903" s="16"/>
      <c r="D903" s="16"/>
      <c r="E903" s="106"/>
      <c r="F903" s="297"/>
      <c r="AG903" s="296">
        <v>41432</v>
      </c>
      <c r="AH903" s="335">
        <f>'Debt M &amp; YTM'!C894</f>
        <v>13.84</v>
      </c>
      <c r="AI903" s="335">
        <f>'Debt M &amp; YTM'!D894</f>
        <v>2.99</v>
      </c>
      <c r="AJ903" s="298"/>
      <c r="AK903" s="335">
        <f>'Debt M &amp; YTM'!F894</f>
        <v>8.5</v>
      </c>
      <c r="AL903" s="335">
        <f>'Debt M &amp; YTM'!G894</f>
        <v>2.92</v>
      </c>
      <c r="AM903" s="298"/>
      <c r="AN903" s="335">
        <f>'Debt M &amp; YTM'!I894</f>
        <v>15.66</v>
      </c>
      <c r="AO903" s="335">
        <f>'Debt M &amp; YTM'!J894</f>
        <v>3.99</v>
      </c>
      <c r="AP903" s="299"/>
      <c r="AQ903" s="297"/>
      <c r="AR903" s="297">
        <f>'Debt M &amp; YTM'!M894</f>
        <v>4.3140000000000001</v>
      </c>
      <c r="AS903" s="298"/>
      <c r="AT903" s="300"/>
      <c r="AU903" s="297">
        <f>'Debt M &amp; YTM'!N894</f>
        <v>6.6349999999999998</v>
      </c>
      <c r="AV903" s="298"/>
    </row>
    <row r="904" spans="1:48">
      <c r="A904" s="16"/>
      <c r="B904" s="16"/>
      <c r="C904" s="16"/>
      <c r="D904" s="16"/>
      <c r="E904" s="106"/>
      <c r="F904" s="297"/>
      <c r="AG904" s="296">
        <v>41435</v>
      </c>
      <c r="AH904" s="335">
        <f>'Debt M &amp; YTM'!C895</f>
        <v>13.83</v>
      </c>
      <c r="AI904" s="335">
        <f>'Debt M &amp; YTM'!D895</f>
        <v>3.02</v>
      </c>
      <c r="AJ904" s="298"/>
      <c r="AK904" s="335">
        <f>'Debt M &amp; YTM'!F895</f>
        <v>8.49</v>
      </c>
      <c r="AL904" s="335">
        <f>'Debt M &amp; YTM'!G895</f>
        <v>2.95</v>
      </c>
      <c r="AM904" s="298"/>
      <c r="AN904" s="335">
        <f>'Debt M &amp; YTM'!I895</f>
        <v>15.65</v>
      </c>
      <c r="AO904" s="335">
        <f>'Debt M &amp; YTM'!J895</f>
        <v>4.0199999999999996</v>
      </c>
      <c r="AP904" s="299"/>
      <c r="AQ904" s="297"/>
      <c r="AR904" s="297">
        <f>'Debt M &amp; YTM'!M895</f>
        <v>4.28</v>
      </c>
      <c r="AS904" s="298"/>
      <c r="AT904" s="300"/>
      <c r="AU904" s="297">
        <f>'Debt M &amp; YTM'!N895</f>
        <v>6.5830000000000002</v>
      </c>
      <c r="AV904" s="298"/>
    </row>
    <row r="905" spans="1:48">
      <c r="A905" s="16"/>
      <c r="B905" s="16"/>
      <c r="C905" s="16"/>
      <c r="D905" s="16"/>
      <c r="E905" s="106"/>
      <c r="F905" s="297"/>
      <c r="AG905" s="296">
        <v>41436</v>
      </c>
      <c r="AH905" s="335">
        <f>'Debt M &amp; YTM'!C896</f>
        <v>13.83</v>
      </c>
      <c r="AI905" s="335">
        <f>'Debt M &amp; YTM'!D896</f>
        <v>3.05</v>
      </c>
      <c r="AJ905" s="298"/>
      <c r="AK905" s="335">
        <f>'Debt M &amp; YTM'!F896</f>
        <v>8.49</v>
      </c>
      <c r="AL905" s="335">
        <f>'Debt M &amp; YTM'!G896</f>
        <v>3.02</v>
      </c>
      <c r="AM905" s="298"/>
      <c r="AN905" s="335">
        <f>'Debt M &amp; YTM'!I896</f>
        <v>15.65</v>
      </c>
      <c r="AO905" s="335">
        <f>'Debt M &amp; YTM'!J896</f>
        <v>4.05</v>
      </c>
      <c r="AP905" s="299"/>
      <c r="AQ905" s="297"/>
      <c r="AR905" s="297">
        <f>'Debt M &amp; YTM'!M896</f>
        <v>4.4269999999999996</v>
      </c>
      <c r="AS905" s="298"/>
      <c r="AT905" s="300"/>
      <c r="AU905" s="297">
        <f>'Debt M &amp; YTM'!N896</f>
        <v>6.8330000000000002</v>
      </c>
      <c r="AV905" s="298"/>
    </row>
    <row r="906" spans="1:48">
      <c r="A906" s="16"/>
      <c r="B906" s="16"/>
      <c r="C906" s="16"/>
      <c r="D906" s="16"/>
      <c r="E906" s="106"/>
      <c r="F906" s="297"/>
      <c r="AG906" s="296">
        <v>41437</v>
      </c>
      <c r="AH906" s="335">
        <f>'Debt M &amp; YTM'!C897</f>
        <v>13.83</v>
      </c>
      <c r="AI906" s="335">
        <f>'Debt M &amp; YTM'!D897</f>
        <v>3.05</v>
      </c>
      <c r="AJ906" s="298"/>
      <c r="AK906" s="335">
        <f>'Debt M &amp; YTM'!F897</f>
        <v>8.49</v>
      </c>
      <c r="AL906" s="335">
        <f>'Debt M &amp; YTM'!G897</f>
        <v>3.02</v>
      </c>
      <c r="AM906" s="298"/>
      <c r="AN906" s="335">
        <f>'Debt M &amp; YTM'!I897</f>
        <v>15.65</v>
      </c>
      <c r="AO906" s="335">
        <f>'Debt M &amp; YTM'!J897</f>
        <v>4.05</v>
      </c>
      <c r="AP906" s="299"/>
      <c r="AQ906" s="297"/>
      <c r="AR906" s="297">
        <f>'Debt M &amp; YTM'!M897</f>
        <v>4.4279999999999999</v>
      </c>
      <c r="AS906" s="298"/>
      <c r="AT906" s="300"/>
      <c r="AU906" s="297">
        <f>'Debt M &amp; YTM'!N897</f>
        <v>6.798</v>
      </c>
      <c r="AV906" s="298"/>
    </row>
    <row r="907" spans="1:48">
      <c r="A907" s="16"/>
      <c r="B907" s="16"/>
      <c r="C907" s="16"/>
      <c r="D907" s="16"/>
      <c r="E907" s="106"/>
      <c r="F907" s="297"/>
      <c r="AG907" s="296">
        <v>41438</v>
      </c>
      <c r="AH907" s="335">
        <f>'Debt M &amp; YTM'!C898</f>
        <v>13.83</v>
      </c>
      <c r="AI907" s="335">
        <f>'Debt M &amp; YTM'!D898</f>
        <v>3.04</v>
      </c>
      <c r="AJ907" s="298"/>
      <c r="AK907" s="335">
        <f>'Debt M &amp; YTM'!F898</f>
        <v>8.48</v>
      </c>
      <c r="AL907" s="335">
        <f>'Debt M &amp; YTM'!G898</f>
        <v>3.02</v>
      </c>
      <c r="AM907" s="298"/>
      <c r="AN907" s="335">
        <f>'Debt M &amp; YTM'!I898</f>
        <v>15.65</v>
      </c>
      <c r="AO907" s="335">
        <f>'Debt M &amp; YTM'!J898</f>
        <v>4.05</v>
      </c>
      <c r="AP907" s="299"/>
      <c r="AQ907" s="297"/>
      <c r="AR907" s="297">
        <f>'Debt M &amp; YTM'!M898</f>
        <v>4.5229999999999997</v>
      </c>
      <c r="AS907" s="298"/>
      <c r="AT907" s="300"/>
      <c r="AU907" s="297">
        <f>'Debt M &amp; YTM'!N898</f>
        <v>6.9459999999999997</v>
      </c>
      <c r="AV907" s="298"/>
    </row>
    <row r="908" spans="1:48">
      <c r="A908" s="16"/>
      <c r="B908" s="16"/>
      <c r="C908" s="16"/>
      <c r="D908" s="16"/>
      <c r="E908" s="106"/>
      <c r="F908" s="297"/>
      <c r="AG908" s="296">
        <v>41439</v>
      </c>
      <c r="AH908" s="335">
        <f>'Debt M &amp; YTM'!C899</f>
        <v>13.82</v>
      </c>
      <c r="AI908" s="335">
        <f>'Debt M &amp; YTM'!D899</f>
        <v>3</v>
      </c>
      <c r="AJ908" s="298"/>
      <c r="AK908" s="335">
        <f>'Debt M &amp; YTM'!F899</f>
        <v>8.48</v>
      </c>
      <c r="AL908" s="335">
        <f>'Debt M &amp; YTM'!G899</f>
        <v>2.96</v>
      </c>
      <c r="AM908" s="298"/>
      <c r="AN908" s="335">
        <f>'Debt M &amp; YTM'!I899</f>
        <v>15.64</v>
      </c>
      <c r="AO908" s="335">
        <f>'Debt M &amp; YTM'!J899</f>
        <v>4</v>
      </c>
      <c r="AP908" s="299"/>
      <c r="AQ908" s="297"/>
      <c r="AR908" s="297">
        <f>'Debt M &amp; YTM'!M899</f>
        <v>4.4539999999999997</v>
      </c>
      <c r="AS908" s="298"/>
      <c r="AT908" s="300"/>
      <c r="AU908" s="297">
        <f>'Debt M &amp; YTM'!N899</f>
        <v>6.7759999999999998</v>
      </c>
      <c r="AV908" s="298"/>
    </row>
    <row r="909" spans="1:48">
      <c r="A909" s="16"/>
      <c r="B909" s="16"/>
      <c r="C909" s="16"/>
      <c r="D909" s="16"/>
      <c r="E909" s="106"/>
      <c r="F909" s="297"/>
      <c r="AG909" s="296">
        <v>41442</v>
      </c>
      <c r="AH909" s="335">
        <f>'Debt M &amp; YTM'!C900</f>
        <v>13.82</v>
      </c>
      <c r="AI909" s="335">
        <f>'Debt M &amp; YTM'!D900</f>
        <v>3</v>
      </c>
      <c r="AJ909" s="298"/>
      <c r="AK909" s="335">
        <f>'Debt M &amp; YTM'!F900</f>
        <v>8.4700000000000006</v>
      </c>
      <c r="AL909" s="335">
        <f>'Debt M &amp; YTM'!G900</f>
        <v>2.96</v>
      </c>
      <c r="AM909" s="298"/>
      <c r="AN909" s="335">
        <f>'Debt M &amp; YTM'!I900</f>
        <v>15.64</v>
      </c>
      <c r="AO909" s="335">
        <f>'Debt M &amp; YTM'!J900</f>
        <v>4</v>
      </c>
      <c r="AP909" s="299"/>
      <c r="AQ909" s="297"/>
      <c r="AR909" s="297">
        <f>'Debt M &amp; YTM'!M900</f>
        <v>4.415</v>
      </c>
      <c r="AS909" s="298"/>
      <c r="AT909" s="300"/>
      <c r="AU909" s="297">
        <f>'Debt M &amp; YTM'!N900</f>
        <v>6.63</v>
      </c>
      <c r="AV909" s="298"/>
    </row>
    <row r="910" spans="1:48">
      <c r="A910" s="16"/>
      <c r="B910" s="16"/>
      <c r="C910" s="16"/>
      <c r="D910" s="16"/>
      <c r="E910" s="106"/>
      <c r="F910" s="297"/>
      <c r="AG910" s="296">
        <v>41443</v>
      </c>
      <c r="AH910" s="335">
        <f>'Debt M &amp; YTM'!C901</f>
        <v>13.81</v>
      </c>
      <c r="AI910" s="335">
        <f>'Debt M &amp; YTM'!D901</f>
        <v>3.05</v>
      </c>
      <c r="AJ910" s="298"/>
      <c r="AK910" s="335">
        <f>'Debt M &amp; YTM'!F901</f>
        <v>8.4700000000000006</v>
      </c>
      <c r="AL910" s="335">
        <f>'Debt M &amp; YTM'!G901</f>
        <v>3.01</v>
      </c>
      <c r="AM910" s="298"/>
      <c r="AN910" s="335">
        <f>'Debt M &amp; YTM'!I901</f>
        <v>15.63</v>
      </c>
      <c r="AO910" s="335">
        <f>'Debt M &amp; YTM'!J901</f>
        <v>4.04</v>
      </c>
      <c r="AP910" s="299"/>
      <c r="AQ910" s="297"/>
      <c r="AR910" s="297">
        <f>'Debt M &amp; YTM'!M901</f>
        <v>4.4059999999999997</v>
      </c>
      <c r="AS910" s="298"/>
      <c r="AT910" s="300"/>
      <c r="AU910" s="297">
        <f>'Debt M &amp; YTM'!N901</f>
        <v>6.6180000000000003</v>
      </c>
      <c r="AV910" s="298"/>
    </row>
    <row r="911" spans="1:48">
      <c r="A911" s="16"/>
      <c r="B911" s="16"/>
      <c r="C911" s="16"/>
      <c r="D911" s="16"/>
      <c r="E911" s="106"/>
      <c r="F911" s="297"/>
      <c r="AG911" s="296">
        <v>41444</v>
      </c>
      <c r="AH911" s="335">
        <f>'Debt M &amp; YTM'!C902</f>
        <v>13.81</v>
      </c>
      <c r="AI911" s="335">
        <f>'Debt M &amp; YTM'!D902</f>
        <v>3.04</v>
      </c>
      <c r="AJ911" s="298"/>
      <c r="AK911" s="335">
        <f>'Debt M &amp; YTM'!F902</f>
        <v>8.4700000000000006</v>
      </c>
      <c r="AL911" s="335">
        <f>'Debt M &amp; YTM'!G902</f>
        <v>2.99</v>
      </c>
      <c r="AM911" s="298"/>
      <c r="AN911" s="335">
        <f>'Debt M &amp; YTM'!I902</f>
        <v>15.63</v>
      </c>
      <c r="AO911" s="335">
        <f>'Debt M &amp; YTM'!J902</f>
        <v>4.03</v>
      </c>
      <c r="AP911" s="299"/>
      <c r="AQ911" s="297"/>
      <c r="AR911" s="297">
        <f>'Debt M &amp; YTM'!M902</f>
        <v>4.3949999999999996</v>
      </c>
      <c r="AS911" s="298"/>
      <c r="AT911" s="300"/>
      <c r="AU911" s="297">
        <f>'Debt M &amp; YTM'!N902</f>
        <v>6.5910000000000002</v>
      </c>
      <c r="AV911" s="298"/>
    </row>
    <row r="912" spans="1:48">
      <c r="A912" s="16"/>
      <c r="B912" s="16"/>
      <c r="C912" s="16"/>
      <c r="D912" s="16"/>
      <c r="E912" s="106"/>
      <c r="F912" s="297"/>
      <c r="AG912" s="296">
        <v>41445</v>
      </c>
      <c r="AH912" s="335">
        <f>'Debt M &amp; YTM'!C903</f>
        <v>13.81</v>
      </c>
      <c r="AI912" s="335">
        <f>'Debt M &amp; YTM'!D903</f>
        <v>3.17</v>
      </c>
      <c r="AJ912" s="298"/>
      <c r="AK912" s="335">
        <f>'Debt M &amp; YTM'!F903</f>
        <v>8.4600000000000009</v>
      </c>
      <c r="AL912" s="335">
        <f>'Debt M &amp; YTM'!G903</f>
        <v>3.18</v>
      </c>
      <c r="AM912" s="298"/>
      <c r="AN912" s="335">
        <f>'Debt M &amp; YTM'!I903</f>
        <v>15.63</v>
      </c>
      <c r="AO912" s="335">
        <f>'Debt M &amp; YTM'!J903</f>
        <v>4.18</v>
      </c>
      <c r="AP912" s="299"/>
      <c r="AQ912" s="297"/>
      <c r="AR912" s="297">
        <f>'Debt M &amp; YTM'!M903</f>
        <v>4.5750000000000002</v>
      </c>
      <c r="AS912" s="298"/>
      <c r="AT912" s="300"/>
      <c r="AU912" s="297">
        <f>'Debt M &amp; YTM'!N903</f>
        <v>6.9630000000000001</v>
      </c>
      <c r="AV912" s="298"/>
    </row>
    <row r="913" spans="1:48">
      <c r="A913" s="16"/>
      <c r="B913" s="16"/>
      <c r="C913" s="16"/>
      <c r="D913" s="16"/>
      <c r="E913" s="106"/>
      <c r="F913" s="297"/>
      <c r="AG913" s="296">
        <v>41446</v>
      </c>
      <c r="AH913" s="335">
        <f>'Debt M &amp; YTM'!C904</f>
        <v>13.8</v>
      </c>
      <c r="AI913" s="335">
        <f>'Debt M &amp; YTM'!D904</f>
        <v>3.24</v>
      </c>
      <c r="AJ913" s="298"/>
      <c r="AK913" s="335">
        <f>'Debt M &amp; YTM'!F904</f>
        <v>8.4600000000000009</v>
      </c>
      <c r="AL913" s="335">
        <f>'Debt M &amp; YTM'!G904</f>
        <v>3.28</v>
      </c>
      <c r="AM913" s="298"/>
      <c r="AN913" s="335">
        <f>'Debt M &amp; YTM'!I904</f>
        <v>15.62</v>
      </c>
      <c r="AO913" s="335">
        <f>'Debt M &amp; YTM'!J904</f>
        <v>4.26</v>
      </c>
      <c r="AP913" s="299"/>
      <c r="AQ913" s="297"/>
      <c r="AR913" s="297">
        <f>'Debt M &amp; YTM'!M904</f>
        <v>4.6280000000000001</v>
      </c>
      <c r="AS913" s="298"/>
      <c r="AT913" s="300"/>
      <c r="AU913" s="297">
        <f>'Debt M &amp; YTM'!N904</f>
        <v>7.0709999999999997</v>
      </c>
      <c r="AV913" s="298"/>
    </row>
    <row r="914" spans="1:48">
      <c r="A914" s="16"/>
      <c r="B914" s="16"/>
      <c r="C914" s="16"/>
      <c r="D914" s="16"/>
      <c r="E914" s="106"/>
      <c r="F914" s="297"/>
      <c r="AG914" s="296">
        <v>41449</v>
      </c>
      <c r="AH914" s="335">
        <f>'Debt M &amp; YTM'!C905</f>
        <v>13.8</v>
      </c>
      <c r="AI914" s="335">
        <f>'Debt M &amp; YTM'!D905</f>
        <v>3.37</v>
      </c>
      <c r="AJ914" s="298"/>
      <c r="AK914" s="335">
        <f>'Debt M &amp; YTM'!F905</f>
        <v>8.4499999999999993</v>
      </c>
      <c r="AL914" s="335">
        <f>'Debt M &amp; YTM'!G905</f>
        <v>3.47</v>
      </c>
      <c r="AM914" s="298"/>
      <c r="AN914" s="335">
        <f>'Debt M &amp; YTM'!I905</f>
        <v>15.62</v>
      </c>
      <c r="AO914" s="335">
        <f>'Debt M &amp; YTM'!J905</f>
        <v>4.43</v>
      </c>
      <c r="AP914" s="299"/>
      <c r="AQ914" s="297"/>
      <c r="AR914" s="297">
        <f>'Debt M &amp; YTM'!M905</f>
        <v>4.8360000000000003</v>
      </c>
      <c r="AS914" s="298"/>
      <c r="AT914" s="300"/>
      <c r="AU914" s="297">
        <f>'Debt M &amp; YTM'!N905</f>
        <v>7.3529999999999998</v>
      </c>
      <c r="AV914" s="298"/>
    </row>
    <row r="915" spans="1:48">
      <c r="A915" s="16"/>
      <c r="B915" s="16"/>
      <c r="C915" s="16"/>
      <c r="D915" s="16"/>
      <c r="E915" s="106"/>
      <c r="F915" s="297"/>
      <c r="AG915" s="296">
        <v>41450</v>
      </c>
      <c r="AH915" s="335">
        <f>'Debt M &amp; YTM'!C906</f>
        <v>13.79</v>
      </c>
      <c r="AI915" s="335">
        <f>'Debt M &amp; YTM'!D906</f>
        <v>3.36</v>
      </c>
      <c r="AJ915" s="298"/>
      <c r="AK915" s="335">
        <f>'Debt M &amp; YTM'!F906</f>
        <v>8.4499999999999993</v>
      </c>
      <c r="AL915" s="335">
        <f>'Debt M &amp; YTM'!G906</f>
        <v>3.47</v>
      </c>
      <c r="AM915" s="298"/>
      <c r="AN915" s="335">
        <f>'Debt M &amp; YTM'!I906</f>
        <v>15.61</v>
      </c>
      <c r="AO915" s="335">
        <f>'Debt M &amp; YTM'!J906</f>
        <v>4.43</v>
      </c>
      <c r="AP915" s="299"/>
      <c r="AQ915" s="297"/>
      <c r="AR915" s="297">
        <f>'Debt M &amp; YTM'!M906</f>
        <v>4.8620000000000001</v>
      </c>
      <c r="AS915" s="298"/>
      <c r="AT915" s="300"/>
      <c r="AU915" s="297">
        <f>'Debt M &amp; YTM'!N906</f>
        <v>7.3579999999999997</v>
      </c>
      <c r="AV915" s="298"/>
    </row>
    <row r="916" spans="1:48">
      <c r="A916" s="16"/>
      <c r="B916" s="16"/>
      <c r="C916" s="16"/>
      <c r="D916" s="16"/>
      <c r="E916" s="106"/>
      <c r="F916" s="297"/>
      <c r="AG916" s="296">
        <v>41451</v>
      </c>
      <c r="AH916" s="335">
        <f>'Debt M &amp; YTM'!C907</f>
        <v>13.79</v>
      </c>
      <c r="AI916" s="335">
        <f>'Debt M &amp; YTM'!D907</f>
        <v>3.32</v>
      </c>
      <c r="AJ916" s="298"/>
      <c r="AK916" s="335">
        <f>'Debt M &amp; YTM'!F907</f>
        <v>8.4499999999999993</v>
      </c>
      <c r="AL916" s="335">
        <f>'Debt M &amp; YTM'!G907</f>
        <v>3.41</v>
      </c>
      <c r="AM916" s="298"/>
      <c r="AN916" s="335">
        <f>'Debt M &amp; YTM'!I907</f>
        <v>15.61</v>
      </c>
      <c r="AO916" s="335">
        <f>'Debt M &amp; YTM'!J907</f>
        <v>4.3899999999999997</v>
      </c>
      <c r="AP916" s="299"/>
      <c r="AQ916" s="297"/>
      <c r="AR916" s="297">
        <f>'Debt M &amp; YTM'!M907</f>
        <v>4.7910000000000004</v>
      </c>
      <c r="AS916" s="298"/>
      <c r="AT916" s="300"/>
      <c r="AU916" s="297">
        <f>'Debt M &amp; YTM'!N907</f>
        <v>7.2409999999999997</v>
      </c>
      <c r="AV916" s="298"/>
    </row>
    <row r="917" spans="1:48">
      <c r="A917" s="16"/>
      <c r="B917" s="16"/>
      <c r="C917" s="16"/>
      <c r="D917" s="16"/>
      <c r="E917" s="106"/>
      <c r="F917" s="297"/>
      <c r="AG917" s="296">
        <v>41452</v>
      </c>
      <c r="AH917" s="335">
        <f>'Debt M &amp; YTM'!C908</f>
        <v>13.79</v>
      </c>
      <c r="AI917" s="335">
        <f>'Debt M &amp; YTM'!D908</f>
        <v>3.28</v>
      </c>
      <c r="AJ917" s="298"/>
      <c r="AK917" s="335">
        <f>'Debt M &amp; YTM'!F908</f>
        <v>8.4499999999999993</v>
      </c>
      <c r="AL917" s="335">
        <f>'Debt M &amp; YTM'!G908</f>
        <v>3.34</v>
      </c>
      <c r="AM917" s="298"/>
      <c r="AN917" s="335">
        <f>'Debt M &amp; YTM'!I908</f>
        <v>15.61</v>
      </c>
      <c r="AO917" s="335">
        <f>'Debt M &amp; YTM'!J908</f>
        <v>4.33</v>
      </c>
      <c r="AP917" s="299"/>
      <c r="AQ917" s="297"/>
      <c r="AR917" s="297">
        <f>'Debt M &amp; YTM'!M908</f>
        <v>4.66</v>
      </c>
      <c r="AS917" s="298"/>
      <c r="AT917" s="300"/>
      <c r="AU917" s="297">
        <f>'Debt M &amp; YTM'!N908</f>
        <v>7.1139999999999999</v>
      </c>
      <c r="AV917" s="298"/>
    </row>
    <row r="918" spans="1:48">
      <c r="A918" s="16"/>
      <c r="B918" s="16"/>
      <c r="C918" s="16"/>
      <c r="D918" s="16"/>
      <c r="E918" s="106"/>
      <c r="F918" s="297"/>
      <c r="AG918" s="296">
        <v>41453</v>
      </c>
      <c r="AH918" s="335">
        <f>'Debt M &amp; YTM'!C909</f>
        <v>13.79</v>
      </c>
      <c r="AI918" s="335">
        <f>'Debt M &amp; YTM'!D909</f>
        <v>3.26</v>
      </c>
      <c r="AJ918" s="298"/>
      <c r="AK918" s="335">
        <f>'Debt M &amp; YTM'!F909</f>
        <v>8.44</v>
      </c>
      <c r="AL918" s="335">
        <f>'Debt M &amp; YTM'!G909</f>
        <v>3.31</v>
      </c>
      <c r="AM918" s="298"/>
      <c r="AN918" s="335">
        <f>'Debt M &amp; YTM'!I909</f>
        <v>15.6</v>
      </c>
      <c r="AO918" s="335">
        <f>'Debt M &amp; YTM'!J909</f>
        <v>4.32</v>
      </c>
      <c r="AP918" s="299"/>
      <c r="AQ918" s="297"/>
      <c r="AR918" s="297">
        <f>'Debt M &amp; YTM'!M909</f>
        <v>4.6740000000000004</v>
      </c>
      <c r="AS918" s="298"/>
      <c r="AT918" s="300"/>
      <c r="AU918" s="297">
        <f>'Debt M &amp; YTM'!N909</f>
        <v>7.1440000000000001</v>
      </c>
      <c r="AV918" s="298"/>
    </row>
    <row r="919" spans="1:48">
      <c r="A919" s="16"/>
      <c r="B919" s="16"/>
      <c r="C919" s="16"/>
      <c r="D919" s="16"/>
      <c r="E919" s="106"/>
      <c r="F919" s="297"/>
      <c r="AG919" s="296">
        <v>41455</v>
      </c>
      <c r="AH919" s="335">
        <f>'Debt M &amp; YTM'!C910</f>
        <v>13.78</v>
      </c>
      <c r="AI919" s="335">
        <f>'Debt M &amp; YTM'!D910</f>
        <v>3.26</v>
      </c>
      <c r="AJ919" s="298"/>
      <c r="AK919" s="335">
        <f>'Debt M &amp; YTM'!F910</f>
        <v>8.44</v>
      </c>
      <c r="AL919" s="335">
        <f>'Debt M &amp; YTM'!G910</f>
        <v>3.31</v>
      </c>
      <c r="AM919" s="298"/>
      <c r="AN919" s="335">
        <f>'Debt M &amp; YTM'!I910</f>
        <v>15.6</v>
      </c>
      <c r="AO919" s="335">
        <f>'Debt M &amp; YTM'!J910</f>
        <v>4.32</v>
      </c>
      <c r="AP919" s="299"/>
      <c r="AQ919" s="297"/>
      <c r="AR919" s="297"/>
      <c r="AS919" s="298"/>
      <c r="AT919" s="300"/>
      <c r="AU919" s="297"/>
      <c r="AV919" s="298"/>
    </row>
    <row r="920" spans="1:48">
      <c r="A920" s="16"/>
      <c r="B920" s="16"/>
      <c r="C920" s="16"/>
      <c r="D920" s="16"/>
      <c r="E920" s="106"/>
      <c r="F920" s="297"/>
      <c r="AG920" s="296">
        <v>41456</v>
      </c>
      <c r="AH920" s="335">
        <f>'Debt M &amp; YTM'!C911</f>
        <v>13.89</v>
      </c>
      <c r="AI920" s="335">
        <f>'Debt M &amp; YTM'!D911</f>
        <v>3.26</v>
      </c>
      <c r="AJ920" s="298"/>
      <c r="AK920" s="335">
        <f>'Debt M &amp; YTM'!F911</f>
        <v>8.49</v>
      </c>
      <c r="AL920" s="335">
        <f>'Debt M &amp; YTM'!G911</f>
        <v>3.28</v>
      </c>
      <c r="AM920" s="298"/>
      <c r="AN920" s="335">
        <f>'Debt M &amp; YTM'!I911</f>
        <v>15.72</v>
      </c>
      <c r="AO920" s="335">
        <f>'Debt M &amp; YTM'!J911</f>
        <v>4.2699999999999996</v>
      </c>
      <c r="AP920" s="299"/>
      <c r="AQ920" s="297"/>
      <c r="AR920" s="297">
        <f>'Debt M &amp; YTM'!M911</f>
        <v>4.6520000000000001</v>
      </c>
      <c r="AS920" s="298"/>
      <c r="AT920" s="300"/>
      <c r="AU920" s="297">
        <f>'Debt M &amp; YTM'!N911</f>
        <v>7.1020000000000003</v>
      </c>
      <c r="AV920" s="298"/>
    </row>
    <row r="921" spans="1:48">
      <c r="A921" s="16"/>
      <c r="B921" s="16"/>
      <c r="C921" s="16"/>
      <c r="D921" s="16"/>
      <c r="E921" s="106"/>
      <c r="F921" s="297"/>
      <c r="AG921" s="296">
        <v>41457</v>
      </c>
      <c r="AH921" s="335">
        <f>'Debt M &amp; YTM'!C912</f>
        <v>13.88</v>
      </c>
      <c r="AI921" s="335">
        <f>'Debt M &amp; YTM'!D912</f>
        <v>3.25</v>
      </c>
      <c r="AJ921" s="298"/>
      <c r="AK921" s="335">
        <f>'Debt M &amp; YTM'!F912</f>
        <v>8.49</v>
      </c>
      <c r="AL921" s="335">
        <f>'Debt M &amp; YTM'!G912</f>
        <v>3.26</v>
      </c>
      <c r="AM921" s="298"/>
      <c r="AN921" s="335">
        <f>'Debt M &amp; YTM'!I912</f>
        <v>15.72</v>
      </c>
      <c r="AO921" s="335">
        <f>'Debt M &amp; YTM'!J912</f>
        <v>4.25</v>
      </c>
      <c r="AP921" s="299"/>
      <c r="AQ921" s="297"/>
      <c r="AR921" s="297">
        <f>'Debt M &amp; YTM'!M912</f>
        <v>4.6180000000000003</v>
      </c>
      <c r="AS921" s="298"/>
      <c r="AT921" s="300"/>
      <c r="AU921" s="297">
        <f>'Debt M &amp; YTM'!N912</f>
        <v>7.048</v>
      </c>
      <c r="AV921" s="298"/>
    </row>
    <row r="922" spans="1:48">
      <c r="A922" s="16"/>
      <c r="B922" s="16"/>
      <c r="C922" s="16"/>
      <c r="D922" s="16"/>
      <c r="E922" s="106"/>
      <c r="F922" s="297"/>
      <c r="AG922" s="296">
        <v>41458</v>
      </c>
      <c r="AH922" s="335">
        <f>'Debt M &amp; YTM'!C913</f>
        <v>13.88</v>
      </c>
      <c r="AI922" s="335">
        <f>'Debt M &amp; YTM'!D913</f>
        <v>3.22</v>
      </c>
      <c r="AJ922" s="298"/>
      <c r="AK922" s="335">
        <f>'Debt M &amp; YTM'!F913</f>
        <v>8.48</v>
      </c>
      <c r="AL922" s="335">
        <f>'Debt M &amp; YTM'!G913</f>
        <v>3.25</v>
      </c>
      <c r="AM922" s="298"/>
      <c r="AN922" s="335">
        <f>'Debt M &amp; YTM'!I913</f>
        <v>15.72</v>
      </c>
      <c r="AO922" s="335">
        <f>'Debt M &amp; YTM'!J913</f>
        <v>4.24</v>
      </c>
      <c r="AP922" s="299"/>
      <c r="AQ922" s="297"/>
      <c r="AR922" s="297">
        <f>'Debt M &amp; YTM'!M913</f>
        <v>4.74</v>
      </c>
      <c r="AS922" s="298"/>
      <c r="AT922" s="300"/>
      <c r="AU922" s="297">
        <f>'Debt M &amp; YTM'!N913</f>
        <v>7.1909999999999998</v>
      </c>
      <c r="AV922" s="298"/>
    </row>
    <row r="923" spans="1:48">
      <c r="A923" s="16"/>
      <c r="B923" s="16"/>
      <c r="C923" s="16"/>
      <c r="D923" s="16"/>
      <c r="E923" s="106"/>
      <c r="F923" s="297"/>
      <c r="AG923" s="296">
        <v>41459</v>
      </c>
      <c r="AH923" s="335">
        <f>'Debt M &amp; YTM'!C914</f>
        <v>13.88</v>
      </c>
      <c r="AI923" s="335">
        <f>'Debt M &amp; YTM'!D914</f>
        <v>3.21</v>
      </c>
      <c r="AJ923" s="298"/>
      <c r="AK923" s="335">
        <f>'Debt M &amp; YTM'!F914</f>
        <v>8.48</v>
      </c>
      <c r="AL923" s="335">
        <f>'Debt M &amp; YTM'!G914</f>
        <v>3.22</v>
      </c>
      <c r="AM923" s="298"/>
      <c r="AN923" s="335">
        <f>'Debt M &amp; YTM'!I914</f>
        <v>15.72</v>
      </c>
      <c r="AO923" s="335">
        <f>'Debt M &amp; YTM'!J914</f>
        <v>4.2300000000000004</v>
      </c>
      <c r="AP923" s="299"/>
      <c r="AQ923" s="297"/>
      <c r="AR923" s="297">
        <f>'Debt M &amp; YTM'!M914</f>
        <v>4.6689999999999996</v>
      </c>
      <c r="AS923" s="298"/>
      <c r="AT923" s="300"/>
      <c r="AU923" s="297">
        <f>'Debt M &amp; YTM'!N914</f>
        <v>7.0940000000000003</v>
      </c>
      <c r="AV923" s="298"/>
    </row>
    <row r="924" spans="1:48">
      <c r="A924" s="16"/>
      <c r="B924" s="16"/>
      <c r="C924" s="16"/>
      <c r="D924" s="16"/>
      <c r="E924" s="106"/>
      <c r="F924" s="297"/>
      <c r="AG924" s="296">
        <v>41460</v>
      </c>
      <c r="AH924" s="335">
        <f>'Debt M &amp; YTM'!C915</f>
        <v>13.88</v>
      </c>
      <c r="AI924" s="335">
        <f>'Debt M &amp; YTM'!D915</f>
        <v>3.25</v>
      </c>
      <c r="AJ924" s="298"/>
      <c r="AK924" s="335">
        <f>'Debt M &amp; YTM'!F915</f>
        <v>8.48</v>
      </c>
      <c r="AL924" s="335">
        <f>'Debt M &amp; YTM'!G915</f>
        <v>3.25</v>
      </c>
      <c r="AM924" s="298"/>
      <c r="AN924" s="335">
        <f>'Debt M &amp; YTM'!I915</f>
        <v>15.71</v>
      </c>
      <c r="AO924" s="335">
        <f>'Debt M &amp; YTM'!J915</f>
        <v>4.2699999999999996</v>
      </c>
      <c r="AP924" s="299"/>
      <c r="AQ924" s="297"/>
      <c r="AR924" s="297">
        <f>'Debt M &amp; YTM'!M915</f>
        <v>4.6130000000000004</v>
      </c>
      <c r="AS924" s="298"/>
      <c r="AT924" s="300"/>
      <c r="AU924" s="297">
        <f>'Debt M &amp; YTM'!N915</f>
        <v>7.0389999999999997</v>
      </c>
      <c r="AV924" s="298"/>
    </row>
    <row r="925" spans="1:48">
      <c r="A925" s="16"/>
      <c r="B925" s="16"/>
      <c r="C925" s="16"/>
      <c r="D925" s="16"/>
      <c r="E925" s="106"/>
      <c r="F925" s="297"/>
      <c r="AG925" s="296">
        <v>41463</v>
      </c>
      <c r="AH925" s="335">
        <f>'Debt M &amp; YTM'!C916</f>
        <v>13.87</v>
      </c>
      <c r="AI925" s="335">
        <f>'Debt M &amp; YTM'!D916</f>
        <v>3.24</v>
      </c>
      <c r="AJ925" s="298"/>
      <c r="AK925" s="335">
        <f>'Debt M &amp; YTM'!F916</f>
        <v>8.4700000000000006</v>
      </c>
      <c r="AL925" s="335">
        <f>'Debt M &amp; YTM'!G916</f>
        <v>3.22</v>
      </c>
      <c r="AM925" s="298"/>
      <c r="AN925" s="335">
        <f>'Debt M &amp; YTM'!I916</f>
        <v>15.71</v>
      </c>
      <c r="AO925" s="335">
        <f>'Debt M &amp; YTM'!J916</f>
        <v>4.26</v>
      </c>
      <c r="AP925" s="299"/>
      <c r="AQ925" s="297"/>
      <c r="AR925" s="297">
        <f>'Debt M &amp; YTM'!M916</f>
        <v>4.5469999999999997</v>
      </c>
      <c r="AS925" s="298"/>
      <c r="AT925" s="300"/>
      <c r="AU925" s="297">
        <f>'Debt M &amp; YTM'!N916</f>
        <v>6.99</v>
      </c>
      <c r="AV925" s="298"/>
    </row>
    <row r="926" spans="1:48">
      <c r="A926" s="16"/>
      <c r="B926" s="16"/>
      <c r="C926" s="16"/>
      <c r="D926" s="16"/>
      <c r="E926" s="106"/>
      <c r="F926" s="297"/>
      <c r="AG926" s="296">
        <v>41464</v>
      </c>
      <c r="AH926" s="335">
        <f>'Debt M &amp; YTM'!C917</f>
        <v>13.87</v>
      </c>
      <c r="AI926" s="335">
        <f>'Debt M &amp; YTM'!D917</f>
        <v>3.18</v>
      </c>
      <c r="AJ926" s="298"/>
      <c r="AK926" s="335">
        <f>'Debt M &amp; YTM'!F917</f>
        <v>8.4700000000000006</v>
      </c>
      <c r="AL926" s="335">
        <f>'Debt M &amp; YTM'!G917</f>
        <v>3.15</v>
      </c>
      <c r="AM926" s="298"/>
      <c r="AN926" s="335">
        <f>'Debt M &amp; YTM'!I917</f>
        <v>15.7</v>
      </c>
      <c r="AO926" s="335">
        <f>'Debt M &amp; YTM'!J917</f>
        <v>4.2</v>
      </c>
      <c r="AP926" s="299"/>
      <c r="AQ926" s="297"/>
      <c r="AR926" s="297">
        <f>'Debt M &amp; YTM'!M917</f>
        <v>4.46</v>
      </c>
      <c r="AS926" s="298"/>
      <c r="AT926" s="300"/>
      <c r="AU926" s="297">
        <f>'Debt M &amp; YTM'!N917</f>
        <v>6.8479999999999999</v>
      </c>
      <c r="AV926" s="298"/>
    </row>
    <row r="927" spans="1:48">
      <c r="A927" s="16"/>
      <c r="B927" s="16"/>
      <c r="C927" s="16"/>
      <c r="D927" s="16"/>
      <c r="E927" s="106"/>
      <c r="F927" s="297"/>
      <c r="AG927" s="296">
        <v>41465</v>
      </c>
      <c r="AH927" s="335">
        <f>'Debt M &amp; YTM'!C918</f>
        <v>13.86</v>
      </c>
      <c r="AI927" s="335">
        <f>'Debt M &amp; YTM'!D918</f>
        <v>3.19</v>
      </c>
      <c r="AJ927" s="298"/>
      <c r="AK927" s="335">
        <f>'Debt M &amp; YTM'!F918</f>
        <v>8.4600000000000009</v>
      </c>
      <c r="AL927" s="335">
        <f>'Debt M &amp; YTM'!G918</f>
        <v>3.17</v>
      </c>
      <c r="AM927" s="298"/>
      <c r="AN927" s="335">
        <f>'Debt M &amp; YTM'!I918</f>
        <v>15.7</v>
      </c>
      <c r="AO927" s="335">
        <f>'Debt M &amp; YTM'!J918</f>
        <v>4.22</v>
      </c>
      <c r="AP927" s="299"/>
      <c r="AQ927" s="297"/>
      <c r="AR927" s="297">
        <f>'Debt M &amp; YTM'!M918</f>
        <v>4.4740000000000002</v>
      </c>
      <c r="AS927" s="298"/>
      <c r="AT927" s="300"/>
      <c r="AU927" s="297">
        <f>'Debt M &amp; YTM'!N918</f>
        <v>6.8339999999999996</v>
      </c>
      <c r="AV927" s="298"/>
    </row>
    <row r="928" spans="1:48">
      <c r="A928" s="16"/>
      <c r="B928" s="16"/>
      <c r="C928" s="16"/>
      <c r="D928" s="16"/>
      <c r="E928" s="106"/>
      <c r="F928" s="297"/>
      <c r="AG928" s="296">
        <v>41466</v>
      </c>
      <c r="AH928" s="335">
        <f>'Debt M &amp; YTM'!C919</f>
        <v>13.86</v>
      </c>
      <c r="AI928" s="335">
        <f>'Debt M &amp; YTM'!D919</f>
        <v>3.16</v>
      </c>
      <c r="AJ928" s="298"/>
      <c r="AK928" s="335">
        <f>'Debt M &amp; YTM'!F919</f>
        <v>8.4600000000000009</v>
      </c>
      <c r="AL928" s="335">
        <f>'Debt M &amp; YTM'!G919</f>
        <v>3.15</v>
      </c>
      <c r="AM928" s="298"/>
      <c r="AN928" s="335">
        <f>'Debt M &amp; YTM'!I919</f>
        <v>15.7</v>
      </c>
      <c r="AO928" s="335">
        <f>'Debt M &amp; YTM'!J919</f>
        <v>4.1900000000000004</v>
      </c>
      <c r="AP928" s="299"/>
      <c r="AQ928" s="297"/>
      <c r="AR928" s="297">
        <f>'Debt M &amp; YTM'!M919</f>
        <v>4.4340000000000002</v>
      </c>
      <c r="AS928" s="298"/>
      <c r="AT928" s="300"/>
      <c r="AU928" s="297">
        <f>'Debt M &amp; YTM'!N919</f>
        <v>6.702</v>
      </c>
      <c r="AV928" s="298"/>
    </row>
    <row r="929" spans="1:48">
      <c r="A929" s="16"/>
      <c r="B929" s="16"/>
      <c r="C929" s="16"/>
      <c r="D929" s="16"/>
      <c r="E929" s="106"/>
      <c r="F929" s="297"/>
      <c r="AG929" s="296">
        <v>41467</v>
      </c>
      <c r="AH929" s="335">
        <f>'Debt M &amp; YTM'!C920</f>
        <v>13.86</v>
      </c>
      <c r="AI929" s="335">
        <f>'Debt M &amp; YTM'!D920</f>
        <v>3.11</v>
      </c>
      <c r="AJ929" s="298"/>
      <c r="AK929" s="335">
        <f>'Debt M &amp; YTM'!F920</f>
        <v>8.4600000000000009</v>
      </c>
      <c r="AL929" s="335">
        <f>'Debt M &amp; YTM'!G920</f>
        <v>3.12</v>
      </c>
      <c r="AM929" s="298"/>
      <c r="AN929" s="335">
        <f>'Debt M &amp; YTM'!I920</f>
        <v>15.69</v>
      </c>
      <c r="AO929" s="335">
        <f>'Debt M &amp; YTM'!J920</f>
        <v>4.1500000000000004</v>
      </c>
      <c r="AP929" s="299"/>
      <c r="AQ929" s="297"/>
      <c r="AR929" s="297">
        <f>'Debt M &amp; YTM'!M920</f>
        <v>4.4349999999999996</v>
      </c>
      <c r="AS929" s="298"/>
      <c r="AT929" s="300"/>
      <c r="AU929" s="297">
        <f>'Debt M &amp; YTM'!N920</f>
        <v>6.7069999999999999</v>
      </c>
      <c r="AV929" s="298"/>
    </row>
    <row r="930" spans="1:48">
      <c r="A930" s="16"/>
      <c r="B930" s="16"/>
      <c r="C930" s="16"/>
      <c r="D930" s="16"/>
      <c r="E930" s="106"/>
      <c r="F930" s="297"/>
      <c r="AG930" s="296">
        <v>41470</v>
      </c>
      <c r="AH930" s="335">
        <f>'Debt M &amp; YTM'!C921</f>
        <v>13.85</v>
      </c>
      <c r="AI930" s="335">
        <f>'Debt M &amp; YTM'!D921</f>
        <v>3.13</v>
      </c>
      <c r="AJ930" s="298"/>
      <c r="AK930" s="335">
        <f>'Debt M &amp; YTM'!F921</f>
        <v>8.4499999999999993</v>
      </c>
      <c r="AL930" s="335">
        <f>'Debt M &amp; YTM'!G921</f>
        <v>3.15</v>
      </c>
      <c r="AM930" s="298"/>
      <c r="AN930" s="335">
        <f>'Debt M &amp; YTM'!I921</f>
        <v>15.69</v>
      </c>
      <c r="AO930" s="335">
        <f>'Debt M &amp; YTM'!J921</f>
        <v>4.17</v>
      </c>
      <c r="AP930" s="299"/>
      <c r="AQ930" s="297"/>
      <c r="AR930" s="297">
        <f>'Debt M &amp; YTM'!M921</f>
        <v>4.4279999999999999</v>
      </c>
      <c r="AS930" s="298"/>
      <c r="AT930" s="300"/>
      <c r="AU930" s="297">
        <f>'Debt M &amp; YTM'!N921</f>
        <v>6.601</v>
      </c>
      <c r="AV930" s="298"/>
    </row>
    <row r="931" spans="1:48">
      <c r="A931" s="16"/>
      <c r="B931" s="16"/>
      <c r="C931" s="16"/>
      <c r="D931" s="16"/>
      <c r="E931" s="106"/>
      <c r="F931" s="297"/>
      <c r="AG931" s="296">
        <v>41471</v>
      </c>
      <c r="AH931" s="335">
        <f>'Debt M &amp; YTM'!C922</f>
        <v>13.85</v>
      </c>
      <c r="AI931" s="335">
        <f>'Debt M &amp; YTM'!D922</f>
        <v>3.11</v>
      </c>
      <c r="AJ931" s="298"/>
      <c r="AK931" s="335">
        <f>'Debt M &amp; YTM'!F922</f>
        <v>8.4499999999999993</v>
      </c>
      <c r="AL931" s="335">
        <f>'Debt M &amp; YTM'!G922</f>
        <v>3.13</v>
      </c>
      <c r="AM931" s="298"/>
      <c r="AN931" s="335">
        <f>'Debt M &amp; YTM'!I922</f>
        <v>15.68</v>
      </c>
      <c r="AO931" s="335">
        <f>'Debt M &amp; YTM'!J922</f>
        <v>4.16</v>
      </c>
      <c r="AP931" s="299"/>
      <c r="AQ931" s="297"/>
      <c r="AR931" s="297">
        <f>'Debt M &amp; YTM'!M922</f>
        <v>4.4050000000000002</v>
      </c>
      <c r="AS931" s="298"/>
      <c r="AT931" s="300"/>
      <c r="AU931" s="297">
        <f>'Debt M &amp; YTM'!N922</f>
        <v>6.5279999999999996</v>
      </c>
      <c r="AV931" s="298"/>
    </row>
    <row r="932" spans="1:48">
      <c r="A932" s="16"/>
      <c r="B932" s="16"/>
      <c r="C932" s="16"/>
      <c r="D932" s="16"/>
      <c r="E932" s="106"/>
      <c r="F932" s="297"/>
      <c r="AG932" s="296">
        <v>41472</v>
      </c>
      <c r="AH932" s="335">
        <f>'Debt M &amp; YTM'!C923</f>
        <v>13.84</v>
      </c>
      <c r="AI932" s="335">
        <f>'Debt M &amp; YTM'!D923</f>
        <v>3.09</v>
      </c>
      <c r="AJ932" s="298"/>
      <c r="AK932" s="335">
        <f>'Debt M &amp; YTM'!F923</f>
        <v>8.44</v>
      </c>
      <c r="AL932" s="335">
        <f>'Debt M &amp; YTM'!G923</f>
        <v>3.13</v>
      </c>
      <c r="AM932" s="298"/>
      <c r="AN932" s="335">
        <f>'Debt M &amp; YTM'!I923</f>
        <v>15.68</v>
      </c>
      <c r="AO932" s="335">
        <f>'Debt M &amp; YTM'!J923</f>
        <v>4.16</v>
      </c>
      <c r="AP932" s="299"/>
      <c r="AQ932" s="297"/>
      <c r="AR932" s="297">
        <f>'Debt M &amp; YTM'!M923</f>
        <v>4.3970000000000002</v>
      </c>
      <c r="AS932" s="298"/>
      <c r="AT932" s="300"/>
      <c r="AU932" s="297">
        <f>'Debt M &amp; YTM'!N923</f>
        <v>6.4729999999999999</v>
      </c>
      <c r="AV932" s="298"/>
    </row>
    <row r="933" spans="1:48">
      <c r="A933" s="16"/>
      <c r="B933" s="16"/>
      <c r="C933" s="16"/>
      <c r="D933" s="16"/>
      <c r="E933" s="106"/>
      <c r="F933" s="297"/>
      <c r="AG933" s="296">
        <v>41473</v>
      </c>
      <c r="AH933" s="335">
        <f>'Debt M &amp; YTM'!C924</f>
        <v>13.84</v>
      </c>
      <c r="AI933" s="335">
        <f>'Debt M &amp; YTM'!D924</f>
        <v>3.07</v>
      </c>
      <c r="AJ933" s="298"/>
      <c r="AK933" s="335">
        <f>'Debt M &amp; YTM'!F924</f>
        <v>8.44</v>
      </c>
      <c r="AL933" s="335">
        <f>'Debt M &amp; YTM'!G924</f>
        <v>3.11</v>
      </c>
      <c r="AM933" s="298"/>
      <c r="AN933" s="335">
        <f>'Debt M &amp; YTM'!I924</f>
        <v>15.68</v>
      </c>
      <c r="AO933" s="335">
        <f>'Debt M &amp; YTM'!J924</f>
        <v>4.1399999999999997</v>
      </c>
      <c r="AP933" s="299"/>
      <c r="AQ933" s="297"/>
      <c r="AR933" s="297">
        <f>'Debt M &amp; YTM'!M924</f>
        <v>4.3760000000000003</v>
      </c>
      <c r="AS933" s="298"/>
      <c r="AT933" s="300"/>
      <c r="AU933" s="297">
        <f>'Debt M &amp; YTM'!N924</f>
        <v>6.407</v>
      </c>
      <c r="AV933" s="298"/>
    </row>
    <row r="934" spans="1:48">
      <c r="A934" s="16"/>
      <c r="B934" s="16"/>
      <c r="C934" s="16"/>
      <c r="D934" s="16"/>
      <c r="E934" s="106"/>
      <c r="F934" s="297"/>
      <c r="AG934" s="296">
        <v>41474</v>
      </c>
      <c r="AH934" s="335">
        <f>'Debt M &amp; YTM'!C925</f>
        <v>13.84</v>
      </c>
      <c r="AI934" s="335">
        <f>'Debt M &amp; YTM'!D925</f>
        <v>3.08</v>
      </c>
      <c r="AJ934" s="298"/>
      <c r="AK934" s="335">
        <f>'Debt M &amp; YTM'!F925</f>
        <v>8.44</v>
      </c>
      <c r="AL934" s="335">
        <f>'Debt M &amp; YTM'!G925</f>
        <v>3.12</v>
      </c>
      <c r="AM934" s="298"/>
      <c r="AN934" s="335">
        <f>'Debt M &amp; YTM'!I925</f>
        <v>15.68</v>
      </c>
      <c r="AO934" s="335">
        <f>'Debt M &amp; YTM'!J925</f>
        <v>4.1399999999999997</v>
      </c>
      <c r="AP934" s="299"/>
      <c r="AQ934" s="297"/>
      <c r="AR934" s="297">
        <f>'Debt M &amp; YTM'!M925</f>
        <v>4.3479999999999999</v>
      </c>
      <c r="AS934" s="298"/>
      <c r="AT934" s="300"/>
      <c r="AU934" s="297">
        <f>'Debt M &amp; YTM'!N925</f>
        <v>6.4080000000000004</v>
      </c>
      <c r="AV934" s="298"/>
    </row>
    <row r="935" spans="1:48">
      <c r="A935" s="16"/>
      <c r="B935" s="16"/>
      <c r="C935" s="16"/>
      <c r="D935" s="16"/>
      <c r="E935" s="106"/>
      <c r="F935" s="297"/>
      <c r="AG935" s="296">
        <v>41477</v>
      </c>
      <c r="AH935" s="335">
        <f>'Debt M &amp; YTM'!C926</f>
        <v>13.83</v>
      </c>
      <c r="AI935" s="335">
        <f>'Debt M &amp; YTM'!D926</f>
        <v>3.07</v>
      </c>
      <c r="AJ935" s="298"/>
      <c r="AK935" s="335">
        <f>'Debt M &amp; YTM'!F926</f>
        <v>8.43</v>
      </c>
      <c r="AL935" s="335">
        <f>'Debt M &amp; YTM'!G926</f>
        <v>3.11</v>
      </c>
      <c r="AM935" s="298"/>
      <c r="AN935" s="335">
        <f>'Debt M &amp; YTM'!I926</f>
        <v>15.67</v>
      </c>
      <c r="AO935" s="335">
        <f>'Debt M &amp; YTM'!J926</f>
        <v>4.13</v>
      </c>
      <c r="AP935" s="299"/>
      <c r="AQ935" s="297"/>
      <c r="AR935" s="297">
        <f>'Debt M &amp; YTM'!M926</f>
        <v>4.2809999999999997</v>
      </c>
      <c r="AS935" s="298"/>
      <c r="AT935" s="300"/>
      <c r="AU935" s="297">
        <f>'Debt M &amp; YTM'!N926</f>
        <v>6.3730000000000002</v>
      </c>
      <c r="AV935" s="298"/>
    </row>
    <row r="936" spans="1:48">
      <c r="A936" s="16"/>
      <c r="B936" s="16"/>
      <c r="C936" s="16"/>
      <c r="D936" s="16"/>
      <c r="E936" s="106"/>
      <c r="F936" s="297"/>
      <c r="AG936" s="296">
        <v>41478</v>
      </c>
      <c r="AH936" s="335">
        <f>'Debt M &amp; YTM'!C927</f>
        <v>13.83</v>
      </c>
      <c r="AI936" s="335">
        <f>'Debt M &amp; YTM'!D927</f>
        <v>3.1</v>
      </c>
      <c r="AJ936" s="298"/>
      <c r="AK936" s="335">
        <f>'Debt M &amp; YTM'!F927</f>
        <v>8.43</v>
      </c>
      <c r="AL936" s="335">
        <f>'Debt M &amp; YTM'!G927</f>
        <v>3.12</v>
      </c>
      <c r="AM936" s="298"/>
      <c r="AN936" s="335">
        <f>'Debt M &amp; YTM'!I927</f>
        <v>15.66</v>
      </c>
      <c r="AO936" s="335">
        <f>'Debt M &amp; YTM'!J927</f>
        <v>4.1399999999999997</v>
      </c>
      <c r="AP936" s="299"/>
      <c r="AQ936" s="297"/>
      <c r="AR936" s="297">
        <f>'Debt M &amp; YTM'!M927</f>
        <v>4.2389999999999999</v>
      </c>
      <c r="AS936" s="298"/>
      <c r="AT936" s="300"/>
      <c r="AU936" s="297">
        <f>'Debt M &amp; YTM'!N927</f>
        <v>6.2450000000000001</v>
      </c>
      <c r="AV936" s="298"/>
    </row>
    <row r="937" spans="1:48">
      <c r="A937" s="16"/>
      <c r="B937" s="16"/>
      <c r="C937" s="16"/>
      <c r="D937" s="16"/>
      <c r="E937" s="106"/>
      <c r="F937" s="297"/>
      <c r="AG937" s="296">
        <v>41479</v>
      </c>
      <c r="AH937" s="335">
        <f>'Debt M &amp; YTM'!C928</f>
        <v>13.82</v>
      </c>
      <c r="AI937" s="335">
        <f>'Debt M &amp; YTM'!D928</f>
        <v>3.17</v>
      </c>
      <c r="AJ937" s="298"/>
      <c r="AK937" s="335">
        <f>'Debt M &amp; YTM'!F928</f>
        <v>8.43</v>
      </c>
      <c r="AL937" s="335">
        <f>'Debt M &amp; YTM'!G928</f>
        <v>3.18</v>
      </c>
      <c r="AM937" s="298"/>
      <c r="AN937" s="335">
        <f>'Debt M &amp; YTM'!I928</f>
        <v>15.66</v>
      </c>
      <c r="AO937" s="335">
        <f>'Debt M &amp; YTM'!J928</f>
        <v>4.2</v>
      </c>
      <c r="AP937" s="299"/>
      <c r="AQ937" s="297"/>
      <c r="AR937" s="297">
        <f>'Debt M &amp; YTM'!M928</f>
        <v>4.2300000000000004</v>
      </c>
      <c r="AS937" s="298"/>
      <c r="AT937" s="300"/>
      <c r="AU937" s="297">
        <f>'Debt M &amp; YTM'!N928</f>
        <v>6.2649999999999997</v>
      </c>
      <c r="AV937" s="298"/>
    </row>
    <row r="938" spans="1:48">
      <c r="A938" s="16"/>
      <c r="B938" s="16"/>
      <c r="C938" s="16"/>
      <c r="D938" s="16"/>
      <c r="E938" s="106"/>
      <c r="F938" s="297"/>
      <c r="AG938" s="296">
        <v>41480</v>
      </c>
      <c r="AH938" s="335">
        <f>'Debt M &amp; YTM'!C929</f>
        <v>13.82</v>
      </c>
      <c r="AI938" s="335">
        <f>'Debt M &amp; YTM'!D929</f>
        <v>3.2</v>
      </c>
      <c r="AJ938" s="298"/>
      <c r="AK938" s="335">
        <f>'Debt M &amp; YTM'!F929</f>
        <v>8.42</v>
      </c>
      <c r="AL938" s="335">
        <f>'Debt M &amp; YTM'!G929</f>
        <v>3.21</v>
      </c>
      <c r="AM938" s="298"/>
      <c r="AN938" s="335">
        <f>'Debt M &amp; YTM'!I929</f>
        <v>15.66</v>
      </c>
      <c r="AO938" s="335">
        <f>'Debt M &amp; YTM'!J929</f>
        <v>4.24</v>
      </c>
      <c r="AP938" s="299"/>
      <c r="AQ938" s="297"/>
      <c r="AR938" s="297">
        <f>'Debt M &amp; YTM'!M929</f>
        <v>4.25</v>
      </c>
      <c r="AS938" s="298"/>
      <c r="AT938" s="300"/>
      <c r="AU938" s="297">
        <f>'Debt M &amp; YTM'!N929</f>
        <v>6.3250000000000002</v>
      </c>
      <c r="AV938" s="298"/>
    </row>
    <row r="939" spans="1:48">
      <c r="A939" s="16"/>
      <c r="B939" s="16"/>
      <c r="C939" s="16"/>
      <c r="D939" s="16"/>
      <c r="E939" s="106"/>
      <c r="F939" s="297"/>
      <c r="AG939" s="296">
        <v>41481</v>
      </c>
      <c r="AH939" s="335">
        <f>'Debt M &amp; YTM'!C930</f>
        <v>13.82</v>
      </c>
      <c r="AI939" s="335">
        <f>'Debt M &amp; YTM'!D930</f>
        <v>3.19</v>
      </c>
      <c r="AJ939" s="298"/>
      <c r="AK939" s="335">
        <f>'Debt M &amp; YTM'!F930</f>
        <v>8.42</v>
      </c>
      <c r="AL939" s="335">
        <f>'Debt M &amp; YTM'!G930</f>
        <v>3.19</v>
      </c>
      <c r="AM939" s="298"/>
      <c r="AN939" s="335">
        <f>'Debt M &amp; YTM'!I930</f>
        <v>15.66</v>
      </c>
      <c r="AO939" s="335">
        <f>'Debt M &amp; YTM'!J930</f>
        <v>4.22</v>
      </c>
      <c r="AP939" s="299"/>
      <c r="AQ939" s="297"/>
      <c r="AR939" s="297">
        <f>'Debt M &amp; YTM'!M930</f>
        <v>4.24</v>
      </c>
      <c r="AS939" s="298"/>
      <c r="AT939" s="300"/>
      <c r="AU939" s="297">
        <f>'Debt M &amp; YTM'!N930</f>
        <v>6.335</v>
      </c>
      <c r="AV939" s="298"/>
    </row>
    <row r="940" spans="1:48">
      <c r="A940" s="16"/>
      <c r="B940" s="16"/>
      <c r="C940" s="16"/>
      <c r="D940" s="16"/>
      <c r="E940" s="106"/>
      <c r="F940" s="297"/>
      <c r="AG940" s="296">
        <v>41484</v>
      </c>
      <c r="AH940" s="335">
        <f>'Debt M &amp; YTM'!C931</f>
        <v>13.81</v>
      </c>
      <c r="AI940" s="335">
        <f>'Debt M &amp; YTM'!D931</f>
        <v>3.18</v>
      </c>
      <c r="AJ940" s="298"/>
      <c r="AK940" s="335">
        <f>'Debt M &amp; YTM'!F931</f>
        <v>8.41</v>
      </c>
      <c r="AL940" s="335">
        <f>'Debt M &amp; YTM'!G931</f>
        <v>3.19</v>
      </c>
      <c r="AM940" s="298"/>
      <c r="AN940" s="335">
        <f>'Debt M &amp; YTM'!I931</f>
        <v>15.65</v>
      </c>
      <c r="AO940" s="335">
        <f>'Debt M &amp; YTM'!J931</f>
        <v>4.22</v>
      </c>
      <c r="AP940" s="299"/>
      <c r="AQ940" s="297"/>
      <c r="AR940" s="297">
        <f>'Debt M &amp; YTM'!M931</f>
        <v>4.2350000000000003</v>
      </c>
      <c r="AS940" s="298"/>
      <c r="AT940" s="300"/>
      <c r="AU940" s="297">
        <f>'Debt M &amp; YTM'!N931</f>
        <v>6.3609999999999998</v>
      </c>
      <c r="AV940" s="298"/>
    </row>
    <row r="941" spans="1:48">
      <c r="A941" s="16"/>
      <c r="B941" s="16"/>
      <c r="C941" s="16"/>
      <c r="D941" s="16"/>
      <c r="E941" s="106"/>
      <c r="F941" s="297"/>
      <c r="AG941" s="296">
        <v>41485</v>
      </c>
      <c r="AH941" s="335">
        <f>'Debt M &amp; YTM'!C932</f>
        <v>13.81</v>
      </c>
      <c r="AI941" s="335">
        <f>'Debt M &amp; YTM'!D932</f>
        <v>3.18</v>
      </c>
      <c r="AJ941" s="298"/>
      <c r="AK941" s="335">
        <f>'Debt M &amp; YTM'!F932</f>
        <v>8.41</v>
      </c>
      <c r="AL941" s="335">
        <f>'Debt M &amp; YTM'!G932</f>
        <v>3.18</v>
      </c>
      <c r="AM941" s="298"/>
      <c r="AN941" s="335">
        <f>'Debt M &amp; YTM'!I932</f>
        <v>15.65</v>
      </c>
      <c r="AO941" s="335">
        <f>'Debt M &amp; YTM'!J932</f>
        <v>4.21</v>
      </c>
      <c r="AP941" s="299"/>
      <c r="AQ941" s="297"/>
      <c r="AR941" s="297">
        <f>'Debt M &amp; YTM'!M932</f>
        <v>4.2169999999999996</v>
      </c>
      <c r="AS941" s="298"/>
      <c r="AT941" s="300"/>
      <c r="AU941" s="297">
        <f>'Debt M &amp; YTM'!N932</f>
        <v>6.32</v>
      </c>
      <c r="AV941" s="298"/>
    </row>
    <row r="942" spans="1:48">
      <c r="A942" s="16"/>
      <c r="B942" s="16"/>
      <c r="C942" s="16"/>
      <c r="D942" s="16"/>
      <c r="E942" s="106"/>
      <c r="F942" s="297"/>
      <c r="AG942" s="296">
        <v>41486</v>
      </c>
      <c r="AH942" s="335">
        <f>'Debt M &amp; YTM'!C933</f>
        <v>13.81</v>
      </c>
      <c r="AI942" s="335">
        <f>'Debt M &amp; YTM'!D933</f>
        <v>3.17</v>
      </c>
      <c r="AJ942" s="298"/>
      <c r="AK942" s="335">
        <f>'Debt M &amp; YTM'!F933</f>
        <v>8.41</v>
      </c>
      <c r="AL942" s="335">
        <f>'Debt M &amp; YTM'!G933</f>
        <v>3.16</v>
      </c>
      <c r="AM942" s="298"/>
      <c r="AN942" s="335">
        <f>'Debt M &amp; YTM'!I933</f>
        <v>15.64</v>
      </c>
      <c r="AO942" s="335">
        <f>'Debt M &amp; YTM'!J933</f>
        <v>4.2</v>
      </c>
      <c r="AP942" s="299"/>
      <c r="AQ942" s="297"/>
      <c r="AR942" s="297">
        <f>'Debt M &amp; YTM'!M933</f>
        <v>4.2729999999999997</v>
      </c>
      <c r="AS942" s="298"/>
      <c r="AT942" s="300"/>
      <c r="AU942" s="297">
        <f>'Debt M &amp; YTM'!N933</f>
        <v>6.4390000000000001</v>
      </c>
      <c r="AV942" s="298"/>
    </row>
    <row r="943" spans="1:48">
      <c r="A943" s="16"/>
      <c r="B943" s="16"/>
      <c r="C943" s="16"/>
      <c r="D943" s="16"/>
      <c r="E943" s="106"/>
      <c r="F943" s="297"/>
      <c r="AG943" s="296">
        <v>41487</v>
      </c>
      <c r="AH943" s="335">
        <f>'Debt M &amp; YTM'!C934</f>
        <v>14.09</v>
      </c>
      <c r="AI943" s="335">
        <f>'Debt M &amp; YTM'!D934</f>
        <v>3.17</v>
      </c>
      <c r="AJ943" s="298"/>
      <c r="AK943" s="335">
        <f>'Debt M &amp; YTM'!F934</f>
        <v>8.43</v>
      </c>
      <c r="AL943" s="335">
        <f>'Debt M &amp; YTM'!G934</f>
        <v>3.18</v>
      </c>
      <c r="AM943" s="298"/>
      <c r="AN943" s="335">
        <f>'Debt M &amp; YTM'!I934</f>
        <v>15.56</v>
      </c>
      <c r="AO943" s="335">
        <f>'Debt M &amp; YTM'!J934</f>
        <v>4.1399999999999997</v>
      </c>
      <c r="AP943" s="299"/>
      <c r="AQ943" s="297"/>
      <c r="AR943" s="297">
        <f>'Debt M &amp; YTM'!M934</f>
        <v>4.2220000000000004</v>
      </c>
      <c r="AS943" s="298"/>
      <c r="AT943" s="300"/>
      <c r="AU943" s="297">
        <f>'Debt M &amp; YTM'!N934</f>
        <v>6.3849999999999998</v>
      </c>
      <c r="AV943" s="298"/>
    </row>
    <row r="944" spans="1:48">
      <c r="A944" s="16"/>
      <c r="B944" s="16"/>
      <c r="C944" s="16"/>
      <c r="D944" s="16"/>
      <c r="E944" s="106"/>
      <c r="F944" s="297"/>
      <c r="AG944" s="296">
        <v>41488</v>
      </c>
      <c r="AH944" s="335">
        <f>'Debt M &amp; YTM'!C935</f>
        <v>14.09</v>
      </c>
      <c r="AI944" s="335">
        <f>'Debt M &amp; YTM'!D935</f>
        <v>3.15</v>
      </c>
      <c r="AJ944" s="298"/>
      <c r="AK944" s="335">
        <f>'Debt M &amp; YTM'!F935</f>
        <v>8.43</v>
      </c>
      <c r="AL944" s="335">
        <f>'Debt M &amp; YTM'!G935</f>
        <v>3.15</v>
      </c>
      <c r="AM944" s="298"/>
      <c r="AN944" s="335">
        <f>'Debt M &amp; YTM'!I935</f>
        <v>15.56</v>
      </c>
      <c r="AO944" s="335">
        <f>'Debt M &amp; YTM'!J935</f>
        <v>4.13</v>
      </c>
      <c r="AP944" s="299"/>
      <c r="AQ944" s="297"/>
      <c r="AR944" s="297">
        <f>'Debt M &amp; YTM'!M935</f>
        <v>4.2130000000000001</v>
      </c>
      <c r="AS944" s="298"/>
      <c r="AT944" s="300"/>
      <c r="AU944" s="297">
        <f>'Debt M &amp; YTM'!N935</f>
        <v>6.3680000000000003</v>
      </c>
      <c r="AV944" s="298"/>
    </row>
    <row r="945" spans="1:48">
      <c r="A945" s="16"/>
      <c r="B945" s="16"/>
      <c r="C945" s="16"/>
      <c r="D945" s="16"/>
      <c r="E945" s="106"/>
      <c r="F945" s="297"/>
      <c r="AG945" s="296">
        <v>41491</v>
      </c>
      <c r="AH945" s="335">
        <f>'Debt M &amp; YTM'!C936</f>
        <v>14.08</v>
      </c>
      <c r="AI945" s="335">
        <f>'Debt M &amp; YTM'!D936</f>
        <v>3.18</v>
      </c>
      <c r="AJ945" s="298"/>
      <c r="AK945" s="335">
        <f>'Debt M &amp; YTM'!F936</f>
        <v>8.42</v>
      </c>
      <c r="AL945" s="335">
        <f>'Debt M &amp; YTM'!G936</f>
        <v>3.18</v>
      </c>
      <c r="AM945" s="298"/>
      <c r="AN945" s="335">
        <f>'Debt M &amp; YTM'!I936</f>
        <v>15.55</v>
      </c>
      <c r="AO945" s="335">
        <f>'Debt M &amp; YTM'!J936</f>
        <v>4.16</v>
      </c>
      <c r="AP945" s="299"/>
      <c r="AQ945" s="297"/>
      <c r="AR945" s="297">
        <f>'Debt M &amp; YTM'!M936</f>
        <v>4.1989999999999998</v>
      </c>
      <c r="AS945" s="298"/>
      <c r="AT945" s="300"/>
      <c r="AU945" s="297">
        <f>'Debt M &amp; YTM'!N936</f>
        <v>6.3289999999999997</v>
      </c>
      <c r="AV945" s="298"/>
    </row>
    <row r="946" spans="1:48">
      <c r="A946" s="16"/>
      <c r="B946" s="16"/>
      <c r="C946" s="16"/>
      <c r="D946" s="16"/>
      <c r="E946" s="106"/>
      <c r="F946" s="297"/>
      <c r="AG946" s="296">
        <v>41492</v>
      </c>
      <c r="AH946" s="335">
        <f>'Debt M &amp; YTM'!C937</f>
        <v>14.08</v>
      </c>
      <c r="AI946" s="335">
        <f>'Debt M &amp; YTM'!D937</f>
        <v>3.18</v>
      </c>
      <c r="AJ946" s="298"/>
      <c r="AK946" s="335">
        <f>'Debt M &amp; YTM'!F937</f>
        <v>8.42</v>
      </c>
      <c r="AL946" s="335">
        <f>'Debt M &amp; YTM'!G937</f>
        <v>3.18</v>
      </c>
      <c r="AM946" s="298"/>
      <c r="AN946" s="335">
        <f>'Debt M &amp; YTM'!I937</f>
        <v>15.55</v>
      </c>
      <c r="AO946" s="335">
        <f>'Debt M &amp; YTM'!J937</f>
        <v>4.1500000000000004</v>
      </c>
      <c r="AP946" s="299"/>
      <c r="AQ946" s="297"/>
      <c r="AR946" s="297">
        <f>'Debt M &amp; YTM'!M937</f>
        <v>4.1820000000000004</v>
      </c>
      <c r="AS946" s="298"/>
      <c r="AT946" s="300"/>
      <c r="AU946" s="297">
        <f>'Debt M &amp; YTM'!N937</f>
        <v>6.298</v>
      </c>
      <c r="AV946" s="298"/>
    </row>
    <row r="947" spans="1:48">
      <c r="A947" s="16"/>
      <c r="B947" s="16"/>
      <c r="C947" s="16"/>
      <c r="D947" s="16"/>
      <c r="E947" s="106"/>
      <c r="F947" s="297"/>
      <c r="AG947" s="296">
        <v>41493</v>
      </c>
      <c r="AH947" s="335">
        <f>'Debt M &amp; YTM'!C938</f>
        <v>14.08</v>
      </c>
      <c r="AI947" s="335">
        <f>'Debt M &amp; YTM'!D938</f>
        <v>3.17</v>
      </c>
      <c r="AJ947" s="298"/>
      <c r="AK947" s="335">
        <f>'Debt M &amp; YTM'!F938</f>
        <v>8.41</v>
      </c>
      <c r="AL947" s="335">
        <f>'Debt M &amp; YTM'!G938</f>
        <v>3.16</v>
      </c>
      <c r="AM947" s="298"/>
      <c r="AN947" s="335">
        <f>'Debt M &amp; YTM'!I938</f>
        <v>15.54</v>
      </c>
      <c r="AO947" s="335">
        <f>'Debt M &amp; YTM'!J938</f>
        <v>4.1399999999999997</v>
      </c>
      <c r="AP947" s="299"/>
      <c r="AQ947" s="297"/>
      <c r="AR947" s="297">
        <f>'Debt M &amp; YTM'!M938</f>
        <v>4.1929999999999996</v>
      </c>
      <c r="AS947" s="298"/>
      <c r="AT947" s="300"/>
      <c r="AU947" s="297">
        <f>'Debt M &amp; YTM'!N938</f>
        <v>6.3310000000000004</v>
      </c>
      <c r="AV947" s="298"/>
    </row>
    <row r="948" spans="1:48">
      <c r="A948" s="16"/>
      <c r="B948" s="16"/>
      <c r="C948" s="16"/>
      <c r="D948" s="16"/>
      <c r="E948" s="106"/>
      <c r="F948" s="297"/>
      <c r="AG948" s="296">
        <v>41494</v>
      </c>
      <c r="AH948" s="335">
        <f>'Debt M &amp; YTM'!C939</f>
        <v>14.07</v>
      </c>
      <c r="AI948" s="335">
        <f>'Debt M &amp; YTM'!D939</f>
        <v>3.15</v>
      </c>
      <c r="AJ948" s="298"/>
      <c r="AK948" s="335">
        <f>'Debt M &amp; YTM'!F939</f>
        <v>8.41</v>
      </c>
      <c r="AL948" s="335">
        <f>'Debt M &amp; YTM'!G939</f>
        <v>3.14</v>
      </c>
      <c r="AM948" s="298"/>
      <c r="AN948" s="335">
        <f>'Debt M &amp; YTM'!I939</f>
        <v>15.54</v>
      </c>
      <c r="AO948" s="335">
        <f>'Debt M &amp; YTM'!J939</f>
        <v>4.12</v>
      </c>
      <c r="AP948" s="299"/>
      <c r="AQ948" s="297"/>
      <c r="AR948" s="297">
        <f>'Debt M &amp; YTM'!M939</f>
        <v>4.1769999999999996</v>
      </c>
      <c r="AS948" s="298"/>
      <c r="AT948" s="300"/>
      <c r="AU948" s="297">
        <f>'Debt M &amp; YTM'!N939</f>
        <v>6.3230000000000004</v>
      </c>
      <c r="AV948" s="298"/>
    </row>
    <row r="949" spans="1:48">
      <c r="A949" s="16"/>
      <c r="B949" s="16"/>
      <c r="C949" s="16"/>
      <c r="D949" s="16"/>
      <c r="E949" s="106"/>
      <c r="F949" s="297"/>
      <c r="AG949" s="296">
        <v>41495</v>
      </c>
      <c r="AH949" s="335">
        <f>'Debt M &amp; YTM'!C940</f>
        <v>14.07</v>
      </c>
      <c r="AI949" s="335">
        <f>'Debt M &amp; YTM'!D940</f>
        <v>3.15</v>
      </c>
      <c r="AJ949" s="298"/>
      <c r="AK949" s="335">
        <f>'Debt M &amp; YTM'!F940</f>
        <v>8.41</v>
      </c>
      <c r="AL949" s="335">
        <f>'Debt M &amp; YTM'!G940</f>
        <v>3.13</v>
      </c>
      <c r="AM949" s="298"/>
      <c r="AN949" s="335">
        <f>'Debt M &amp; YTM'!I940</f>
        <v>15.54</v>
      </c>
      <c r="AO949" s="335">
        <f>'Debt M &amp; YTM'!J940</f>
        <v>4.12</v>
      </c>
      <c r="AP949" s="299"/>
      <c r="AQ949" s="297"/>
      <c r="AR949" s="297">
        <f>'Debt M &amp; YTM'!M940</f>
        <v>4.17</v>
      </c>
      <c r="AS949" s="298"/>
      <c r="AT949" s="300"/>
      <c r="AU949" s="297">
        <f>'Debt M &amp; YTM'!N940</f>
        <v>6.3029999999999999</v>
      </c>
      <c r="AV949" s="298"/>
    </row>
    <row r="950" spans="1:48">
      <c r="A950" s="16"/>
      <c r="B950" s="16"/>
      <c r="C950" s="16"/>
      <c r="D950" s="16"/>
      <c r="E950" s="106"/>
      <c r="F950" s="297"/>
      <c r="AG950" s="296">
        <v>41498</v>
      </c>
      <c r="AH950" s="335">
        <f>'Debt M &amp; YTM'!C941</f>
        <v>14.06</v>
      </c>
      <c r="AI950" s="335">
        <f>'Debt M &amp; YTM'!D941</f>
        <v>3.15</v>
      </c>
      <c r="AJ950" s="298"/>
      <c r="AK950" s="335">
        <f>'Debt M &amp; YTM'!F941</f>
        <v>8.4</v>
      </c>
      <c r="AL950" s="335">
        <f>'Debt M &amp; YTM'!G941</f>
        <v>3.14</v>
      </c>
      <c r="AM950" s="298"/>
      <c r="AN950" s="335">
        <f>'Debt M &amp; YTM'!I941</f>
        <v>15.53</v>
      </c>
      <c r="AO950" s="335">
        <f>'Debt M &amp; YTM'!J941</f>
        <v>4.12</v>
      </c>
      <c r="AP950" s="299"/>
      <c r="AQ950" s="297"/>
      <c r="AR950" s="297">
        <f>'Debt M &amp; YTM'!M941</f>
        <v>4.1589999999999998</v>
      </c>
      <c r="AS950" s="298"/>
      <c r="AT950" s="300"/>
      <c r="AU950" s="297">
        <f>'Debt M &amp; YTM'!N941</f>
        <v>6.2939999999999996</v>
      </c>
      <c r="AV950" s="298"/>
    </row>
    <row r="951" spans="1:48">
      <c r="A951" s="16"/>
      <c r="B951" s="16"/>
      <c r="C951" s="16"/>
      <c r="D951" s="16"/>
      <c r="E951" s="106"/>
      <c r="F951" s="297"/>
      <c r="AG951" s="296">
        <v>41499</v>
      </c>
      <c r="AH951" s="335">
        <f>'Debt M &amp; YTM'!C942</f>
        <v>14.06</v>
      </c>
      <c r="AI951" s="335">
        <f>'Debt M &amp; YTM'!D942</f>
        <v>3.25</v>
      </c>
      <c r="AJ951" s="298"/>
      <c r="AK951" s="335">
        <f>'Debt M &amp; YTM'!F942</f>
        <v>8.4</v>
      </c>
      <c r="AL951" s="335">
        <f>'Debt M &amp; YTM'!G942</f>
        <v>3.22</v>
      </c>
      <c r="AM951" s="298"/>
      <c r="AN951" s="335">
        <f>'Debt M &amp; YTM'!I942</f>
        <v>15.53</v>
      </c>
      <c r="AO951" s="335">
        <f>'Debt M &amp; YTM'!J942</f>
        <v>4.2</v>
      </c>
      <c r="AP951" s="299"/>
      <c r="AQ951" s="297"/>
      <c r="AR951" s="297">
        <f>'Debt M &amp; YTM'!M942</f>
        <v>4.1539999999999999</v>
      </c>
      <c r="AS951" s="298"/>
      <c r="AT951" s="300"/>
      <c r="AU951" s="297">
        <f>'Debt M &amp; YTM'!N942</f>
        <v>6.258</v>
      </c>
      <c r="AV951" s="298"/>
    </row>
    <row r="952" spans="1:48">
      <c r="A952" s="16"/>
      <c r="B952" s="16"/>
      <c r="C952" s="16"/>
      <c r="D952" s="16"/>
      <c r="E952" s="106"/>
      <c r="F952" s="297"/>
      <c r="AG952" s="296">
        <v>41500</v>
      </c>
      <c r="AH952" s="335">
        <f>'Debt M &amp; YTM'!C943</f>
        <v>14.06</v>
      </c>
      <c r="AI952" s="335">
        <f>'Debt M &amp; YTM'!D943</f>
        <v>3.24</v>
      </c>
      <c r="AJ952" s="298"/>
      <c r="AK952" s="335">
        <f>'Debt M &amp; YTM'!F943</f>
        <v>8.39</v>
      </c>
      <c r="AL952" s="335">
        <f>'Debt M &amp; YTM'!G943</f>
        <v>3.21</v>
      </c>
      <c r="AM952" s="298"/>
      <c r="AN952" s="335">
        <f>'Debt M &amp; YTM'!I943</f>
        <v>15.52</v>
      </c>
      <c r="AO952" s="335">
        <f>'Debt M &amp; YTM'!J943</f>
        <v>4.1900000000000004</v>
      </c>
      <c r="AP952" s="299"/>
      <c r="AQ952" s="297"/>
      <c r="AR952" s="297">
        <f>'Debt M &amp; YTM'!M943</f>
        <v>4.1429999999999998</v>
      </c>
      <c r="AS952" s="298"/>
      <c r="AT952" s="300"/>
      <c r="AU952" s="297">
        <f>'Debt M &amp; YTM'!N943</f>
        <v>6.2329999999999997</v>
      </c>
      <c r="AV952" s="298"/>
    </row>
    <row r="953" spans="1:48">
      <c r="A953" s="16"/>
      <c r="B953" s="16"/>
      <c r="C953" s="16"/>
      <c r="D953" s="16"/>
      <c r="E953" s="106"/>
      <c r="F953" s="297"/>
      <c r="AG953" s="296">
        <v>41501</v>
      </c>
      <c r="AH953" s="335">
        <f>'Debt M &amp; YTM'!C944</f>
        <v>14.06</v>
      </c>
      <c r="AI953" s="335">
        <f>'Debt M &amp; YTM'!D944</f>
        <v>3.3</v>
      </c>
      <c r="AJ953" s="298"/>
      <c r="AK953" s="335">
        <f>'Debt M &amp; YTM'!F944</f>
        <v>8.39</v>
      </c>
      <c r="AL953" s="335">
        <f>'Debt M &amp; YTM'!G944</f>
        <v>3.27</v>
      </c>
      <c r="AM953" s="298"/>
      <c r="AN953" s="335">
        <f>'Debt M &amp; YTM'!I944</f>
        <v>15.52</v>
      </c>
      <c r="AO953" s="335">
        <f>'Debt M &amp; YTM'!J944</f>
        <v>4.25</v>
      </c>
      <c r="AP953" s="299"/>
      <c r="AQ953" s="297"/>
      <c r="AR953" s="297">
        <f>'Debt M &amp; YTM'!M944</f>
        <v>4.1609999999999996</v>
      </c>
      <c r="AS953" s="298"/>
      <c r="AT953" s="300"/>
      <c r="AU953" s="297">
        <f>'Debt M &amp; YTM'!N944</f>
        <v>6.242</v>
      </c>
      <c r="AV953" s="298"/>
    </row>
    <row r="954" spans="1:48">
      <c r="A954" s="16"/>
      <c r="B954" s="16"/>
      <c r="C954" s="16"/>
      <c r="D954" s="16"/>
      <c r="E954" s="106"/>
      <c r="F954" s="297"/>
      <c r="AG954" s="296">
        <v>41502</v>
      </c>
      <c r="AH954" s="335">
        <f>'Debt M &amp; YTM'!C945</f>
        <v>14.05</v>
      </c>
      <c r="AI954" s="335">
        <f>'Debt M &amp; YTM'!D945</f>
        <v>3.3</v>
      </c>
      <c r="AJ954" s="298"/>
      <c r="AK954" s="335">
        <f>'Debt M &amp; YTM'!F945</f>
        <v>8.39</v>
      </c>
      <c r="AL954" s="335">
        <f>'Debt M &amp; YTM'!G945</f>
        <v>3.26</v>
      </c>
      <c r="AM954" s="298"/>
      <c r="AN954" s="335">
        <f>'Debt M &amp; YTM'!I945</f>
        <v>15.52</v>
      </c>
      <c r="AO954" s="335">
        <f>'Debt M &amp; YTM'!J945</f>
        <v>4.24</v>
      </c>
      <c r="AP954" s="299"/>
      <c r="AQ954" s="297"/>
      <c r="AR954" s="297">
        <f>'Debt M &amp; YTM'!M945</f>
        <v>4.1790000000000003</v>
      </c>
      <c r="AS954" s="298"/>
      <c r="AT954" s="300"/>
      <c r="AU954" s="297">
        <f>'Debt M &amp; YTM'!N945</f>
        <v>6.2720000000000002</v>
      </c>
      <c r="AV954" s="298"/>
    </row>
    <row r="955" spans="1:48">
      <c r="A955" s="16"/>
      <c r="B955" s="16"/>
      <c r="C955" s="16"/>
      <c r="D955" s="16"/>
      <c r="E955" s="106"/>
      <c r="F955" s="297"/>
      <c r="AG955" s="296">
        <v>41505</v>
      </c>
      <c r="AH955" s="335">
        <f>'Debt M &amp; YTM'!C946</f>
        <v>14.04</v>
      </c>
      <c r="AI955" s="335">
        <f>'Debt M &amp; YTM'!D946</f>
        <v>3.32</v>
      </c>
      <c r="AJ955" s="298"/>
      <c r="AK955" s="335">
        <f>'Debt M &amp; YTM'!F946</f>
        <v>8.3800000000000008</v>
      </c>
      <c r="AL955" s="335">
        <f>'Debt M &amp; YTM'!G946</f>
        <v>3.29</v>
      </c>
      <c r="AM955" s="298"/>
      <c r="AN955" s="335">
        <f>'Debt M &amp; YTM'!I946</f>
        <v>15.51</v>
      </c>
      <c r="AO955" s="335">
        <f>'Debt M &amp; YTM'!J946</f>
        <v>4.2699999999999996</v>
      </c>
      <c r="AP955" s="299"/>
      <c r="AQ955" s="297"/>
      <c r="AR955" s="297">
        <f>'Debt M &amp; YTM'!M946</f>
        <v>4.1959999999999997</v>
      </c>
      <c r="AS955" s="298"/>
      <c r="AT955" s="300"/>
      <c r="AU955" s="297">
        <f>'Debt M &amp; YTM'!N946</f>
        <v>6.2519999999999998</v>
      </c>
      <c r="AV955" s="298"/>
    </row>
    <row r="956" spans="1:48">
      <c r="A956" s="16"/>
      <c r="B956" s="16"/>
      <c r="C956" s="16"/>
      <c r="D956" s="16"/>
      <c r="E956" s="106"/>
      <c r="F956" s="297"/>
      <c r="AG956" s="296">
        <v>41506</v>
      </c>
      <c r="AH956" s="335">
        <f>'Debt M &amp; YTM'!C947</f>
        <v>14.04</v>
      </c>
      <c r="AI956" s="335">
        <f>'Debt M &amp; YTM'!D947</f>
        <v>3.29</v>
      </c>
      <c r="AJ956" s="298"/>
      <c r="AK956" s="335">
        <f>'Debt M &amp; YTM'!F947</f>
        <v>8.3800000000000008</v>
      </c>
      <c r="AL956" s="335">
        <f>'Debt M &amp; YTM'!G947</f>
        <v>3.26</v>
      </c>
      <c r="AM956" s="298"/>
      <c r="AN956" s="335">
        <f>'Debt M &amp; YTM'!I947</f>
        <v>15.51</v>
      </c>
      <c r="AO956" s="335">
        <f>'Debt M &amp; YTM'!J947</f>
        <v>4.24</v>
      </c>
      <c r="AP956" s="299"/>
      <c r="AQ956" s="297"/>
      <c r="AR956" s="297">
        <f>'Debt M &amp; YTM'!M947</f>
        <v>4.2510000000000003</v>
      </c>
      <c r="AS956" s="298"/>
      <c r="AT956" s="300"/>
      <c r="AU956" s="297">
        <f>'Debt M &amp; YTM'!N947</f>
        <v>6.3760000000000003</v>
      </c>
      <c r="AV956" s="298"/>
    </row>
    <row r="957" spans="1:48">
      <c r="A957" s="16"/>
      <c r="B957" s="16"/>
      <c r="C957" s="16"/>
      <c r="D957" s="16"/>
      <c r="E957" s="106"/>
      <c r="F957" s="297"/>
      <c r="AG957" s="296">
        <v>41507</v>
      </c>
      <c r="AH957" s="335">
        <f>'Debt M &amp; YTM'!C948</f>
        <v>14.04</v>
      </c>
      <c r="AI957" s="335">
        <f>'Debt M &amp; YTM'!D948</f>
        <v>3.32</v>
      </c>
      <c r="AJ957" s="298"/>
      <c r="AK957" s="335">
        <f>'Debt M &amp; YTM'!F948</f>
        <v>8.3800000000000008</v>
      </c>
      <c r="AL957" s="335">
        <f>'Debt M &amp; YTM'!G948</f>
        <v>3.31</v>
      </c>
      <c r="AM957" s="298"/>
      <c r="AN957" s="335">
        <f>'Debt M &amp; YTM'!I948</f>
        <v>15.51</v>
      </c>
      <c r="AO957" s="335">
        <f>'Debt M &amp; YTM'!J948</f>
        <v>4.2699999999999996</v>
      </c>
      <c r="AP957" s="299"/>
      <c r="AQ957" s="297"/>
      <c r="AR957" s="297">
        <f>'Debt M &amp; YTM'!M948</f>
        <v>4.2809999999999997</v>
      </c>
      <c r="AS957" s="298"/>
      <c r="AT957" s="300"/>
      <c r="AU957" s="297">
        <f>'Debt M &amp; YTM'!N948</f>
        <v>6.37</v>
      </c>
      <c r="AV957" s="298"/>
    </row>
    <row r="958" spans="1:48">
      <c r="A958" s="16"/>
      <c r="B958" s="16"/>
      <c r="C958" s="16"/>
      <c r="D958" s="16"/>
      <c r="E958" s="106"/>
      <c r="F958" s="297"/>
      <c r="AG958" s="296">
        <v>41508</v>
      </c>
      <c r="AH958" s="335">
        <f>'Debt M &amp; YTM'!C949</f>
        <v>14.04</v>
      </c>
      <c r="AI958" s="335">
        <f>'Debt M &amp; YTM'!D949</f>
        <v>3.36</v>
      </c>
      <c r="AJ958" s="298"/>
      <c r="AK958" s="335">
        <f>'Debt M &amp; YTM'!F949</f>
        <v>8.3699999999999992</v>
      </c>
      <c r="AL958" s="335">
        <f>'Debt M &amp; YTM'!G949</f>
        <v>3.36</v>
      </c>
      <c r="AM958" s="298"/>
      <c r="AN958" s="335">
        <f>'Debt M &amp; YTM'!I949</f>
        <v>15.5</v>
      </c>
      <c r="AO958" s="335">
        <f>'Debt M &amp; YTM'!J949</f>
        <v>4.3099999999999996</v>
      </c>
      <c r="AP958" s="299"/>
      <c r="AQ958" s="297"/>
      <c r="AR958" s="297">
        <f>'Debt M &amp; YTM'!M949</f>
        <v>4.3070000000000004</v>
      </c>
      <c r="AS958" s="298"/>
      <c r="AT958" s="300"/>
      <c r="AU958" s="297">
        <f>'Debt M &amp; YTM'!N949</f>
        <v>6.3760000000000003</v>
      </c>
      <c r="AV958" s="298"/>
    </row>
    <row r="959" spans="1:48">
      <c r="A959" s="16"/>
      <c r="B959" s="16"/>
      <c r="C959" s="16"/>
      <c r="D959" s="16"/>
      <c r="E959" s="106"/>
      <c r="F959" s="297"/>
      <c r="AG959" s="296">
        <v>41509</v>
      </c>
      <c r="AH959" s="335">
        <f>'Debt M &amp; YTM'!C950</f>
        <v>14.03</v>
      </c>
      <c r="AI959" s="335">
        <f>'Debt M &amp; YTM'!D950</f>
        <v>3.37</v>
      </c>
      <c r="AJ959" s="298"/>
      <c r="AK959" s="335">
        <f>'Debt M &amp; YTM'!F950</f>
        <v>8.3699999999999992</v>
      </c>
      <c r="AL959" s="335">
        <f>'Debt M &amp; YTM'!G950</f>
        <v>3.38</v>
      </c>
      <c r="AM959" s="298"/>
      <c r="AN959" s="335">
        <f>'Debt M &amp; YTM'!I950</f>
        <v>15.5</v>
      </c>
      <c r="AO959" s="335">
        <f>'Debt M &amp; YTM'!J950</f>
        <v>4.3099999999999996</v>
      </c>
      <c r="AP959" s="299"/>
      <c r="AQ959" s="297"/>
      <c r="AR959" s="297">
        <f>'Debt M &amp; YTM'!M950</f>
        <v>4.3070000000000004</v>
      </c>
      <c r="AS959" s="298"/>
      <c r="AT959" s="300"/>
      <c r="AU959" s="297">
        <f>'Debt M &amp; YTM'!N950</f>
        <v>6.319</v>
      </c>
      <c r="AV959" s="298"/>
    </row>
    <row r="960" spans="1:48">
      <c r="A960" s="16"/>
      <c r="B960" s="16"/>
      <c r="C960" s="16"/>
      <c r="D960" s="16"/>
      <c r="E960" s="106"/>
      <c r="F960" s="297"/>
      <c r="AG960" s="296">
        <v>41512</v>
      </c>
      <c r="AH960" s="335">
        <f>'Debt M &amp; YTM'!C951</f>
        <v>14.03</v>
      </c>
      <c r="AI960" s="335">
        <f>'Debt M &amp; YTM'!D951</f>
        <v>3.34</v>
      </c>
      <c r="AJ960" s="298"/>
      <c r="AK960" s="335">
        <f>'Debt M &amp; YTM'!F951</f>
        <v>8.36</v>
      </c>
      <c r="AL960" s="335">
        <f>'Debt M &amp; YTM'!G951</f>
        <v>3.35</v>
      </c>
      <c r="AM960" s="298"/>
      <c r="AN960" s="335">
        <f>'Debt M &amp; YTM'!I951</f>
        <v>15.49</v>
      </c>
      <c r="AO960" s="335">
        <f>'Debt M &amp; YTM'!J951</f>
        <v>4.29</v>
      </c>
      <c r="AP960" s="299"/>
      <c r="AQ960" s="297"/>
      <c r="AR960" s="297">
        <f>'Debt M &amp; YTM'!M951</f>
        <v>4.2910000000000004</v>
      </c>
      <c r="AS960" s="298"/>
      <c r="AT960" s="300"/>
      <c r="AU960" s="297">
        <f>'Debt M &amp; YTM'!N951</f>
        <v>6.3419999999999996</v>
      </c>
      <c r="AV960" s="298"/>
    </row>
    <row r="961" spans="1:48">
      <c r="A961" s="16"/>
      <c r="B961" s="16"/>
      <c r="C961" s="16"/>
      <c r="D961" s="16"/>
      <c r="E961" s="106"/>
      <c r="F961" s="297"/>
      <c r="AG961" s="296">
        <v>41513</v>
      </c>
      <c r="AH961" s="335">
        <f>'Debt M &amp; YTM'!C952</f>
        <v>14.02</v>
      </c>
      <c r="AI961" s="335">
        <f>'Debt M &amp; YTM'!D952</f>
        <v>3.3</v>
      </c>
      <c r="AJ961" s="298"/>
      <c r="AK961" s="335">
        <f>'Debt M &amp; YTM'!F952</f>
        <v>8.36</v>
      </c>
      <c r="AL961" s="335">
        <f>'Debt M &amp; YTM'!G952</f>
        <v>3.31</v>
      </c>
      <c r="AM961" s="298"/>
      <c r="AN961" s="335">
        <f>'Debt M &amp; YTM'!I952</f>
        <v>15.49</v>
      </c>
      <c r="AO961" s="335">
        <f>'Debt M &amp; YTM'!J952</f>
        <v>4.26</v>
      </c>
      <c r="AP961" s="299"/>
      <c r="AQ961" s="297"/>
      <c r="AR961" s="297">
        <f>'Debt M &amp; YTM'!M952</f>
        <v>4.298</v>
      </c>
      <c r="AS961" s="298"/>
      <c r="AT961" s="300"/>
      <c r="AU961" s="297">
        <f>'Debt M &amp; YTM'!N952</f>
        <v>6.3369999999999997</v>
      </c>
      <c r="AV961" s="298"/>
    </row>
    <row r="962" spans="1:48">
      <c r="A962" s="16"/>
      <c r="B962" s="16"/>
      <c r="C962" s="16"/>
      <c r="D962" s="16"/>
      <c r="E962" s="106"/>
      <c r="F962" s="297"/>
      <c r="AG962" s="296">
        <v>41514</v>
      </c>
      <c r="AH962" s="335">
        <f>'Debt M &amp; YTM'!C953</f>
        <v>14.02</v>
      </c>
      <c r="AI962" s="335">
        <f>'Debt M &amp; YTM'!D953</f>
        <v>3.32</v>
      </c>
      <c r="AJ962" s="298"/>
      <c r="AK962" s="335">
        <f>'Debt M &amp; YTM'!F953</f>
        <v>8.36</v>
      </c>
      <c r="AL962" s="335">
        <f>'Debt M &amp; YTM'!G953</f>
        <v>3.34</v>
      </c>
      <c r="AM962" s="298"/>
      <c r="AN962" s="335">
        <f>'Debt M &amp; YTM'!I953</f>
        <v>15.49</v>
      </c>
      <c r="AO962" s="335">
        <f>'Debt M &amp; YTM'!J953</f>
        <v>4.29</v>
      </c>
      <c r="AP962" s="299"/>
      <c r="AQ962" s="297"/>
      <c r="AR962" s="297">
        <f>'Debt M &amp; YTM'!M953</f>
        <v>4.3310000000000004</v>
      </c>
      <c r="AS962" s="298"/>
      <c r="AT962" s="300"/>
      <c r="AU962" s="297">
        <f>'Debt M &amp; YTM'!N953</f>
        <v>6.4249999999999998</v>
      </c>
      <c r="AV962" s="298"/>
    </row>
    <row r="963" spans="1:48">
      <c r="A963" s="16"/>
      <c r="B963" s="16"/>
      <c r="C963" s="16"/>
      <c r="D963" s="16"/>
      <c r="E963" s="106"/>
      <c r="F963" s="297"/>
      <c r="AG963" s="296">
        <v>41515</v>
      </c>
      <c r="AH963" s="335">
        <f>'Debt M &amp; YTM'!C954</f>
        <v>14.02</v>
      </c>
      <c r="AI963" s="335">
        <f>'Debt M &amp; YTM'!D954</f>
        <v>3.31</v>
      </c>
      <c r="AJ963" s="298"/>
      <c r="AK963" s="335">
        <f>'Debt M &amp; YTM'!F954</f>
        <v>8.35</v>
      </c>
      <c r="AL963" s="335">
        <f>'Debt M &amp; YTM'!G954</f>
        <v>3.32</v>
      </c>
      <c r="AM963" s="298"/>
      <c r="AN963" s="335">
        <f>'Debt M &amp; YTM'!I954</f>
        <v>15.48</v>
      </c>
      <c r="AO963" s="335">
        <f>'Debt M &amp; YTM'!J954</f>
        <v>4.28</v>
      </c>
      <c r="AP963" s="299"/>
      <c r="AQ963" s="297"/>
      <c r="AR963" s="297">
        <f>'Debt M &amp; YTM'!M954</f>
        <v>4.3079999999999998</v>
      </c>
      <c r="AS963" s="298"/>
      <c r="AT963" s="300"/>
      <c r="AU963" s="297">
        <f>'Debt M &amp; YTM'!N954</f>
        <v>6.3550000000000004</v>
      </c>
      <c r="AV963" s="298"/>
    </row>
    <row r="964" spans="1:48">
      <c r="A964" s="16"/>
      <c r="B964" s="16"/>
      <c r="C964" s="16"/>
      <c r="D964" s="16"/>
      <c r="E964" s="106"/>
      <c r="F964" s="297"/>
      <c r="AG964" s="296">
        <v>41516</v>
      </c>
      <c r="AH964" s="335">
        <f>'Debt M &amp; YTM'!C955</f>
        <v>14.01</v>
      </c>
      <c r="AI964" s="335">
        <f>'Debt M &amp; YTM'!D955</f>
        <v>3.31</v>
      </c>
      <c r="AJ964" s="298"/>
      <c r="AK964" s="335">
        <f>'Debt M &amp; YTM'!F955</f>
        <v>8.35</v>
      </c>
      <c r="AL964" s="335">
        <f>'Debt M &amp; YTM'!G955</f>
        <v>3.32</v>
      </c>
      <c r="AM964" s="298"/>
      <c r="AN964" s="335">
        <f>'Debt M &amp; YTM'!I955</f>
        <v>15.48</v>
      </c>
      <c r="AO964" s="335">
        <f>'Debt M &amp; YTM'!J955</f>
        <v>4.2699999999999996</v>
      </c>
      <c r="AP964" s="299"/>
      <c r="AQ964" s="297"/>
      <c r="AR964" s="297">
        <f>'Debt M &amp; YTM'!M955</f>
        <v>4.3099999999999996</v>
      </c>
      <c r="AS964" s="298"/>
      <c r="AT964" s="300"/>
      <c r="AU964" s="297">
        <f>'Debt M &amp; YTM'!N955</f>
        <v>6.3419999999999996</v>
      </c>
      <c r="AV964" s="298"/>
    </row>
    <row r="965" spans="1:48">
      <c r="A965" s="16"/>
      <c r="B965" s="16"/>
      <c r="C965" s="16"/>
      <c r="D965" s="16"/>
      <c r="E965" s="106"/>
      <c r="F965" s="297"/>
      <c r="AG965" s="296">
        <v>41517</v>
      </c>
      <c r="AH965" s="335">
        <f>'Debt M &amp; YTM'!C956</f>
        <v>14.01</v>
      </c>
      <c r="AI965" s="335">
        <f>'Debt M &amp; YTM'!D956</f>
        <v>3.31</v>
      </c>
      <c r="AJ965" s="298"/>
      <c r="AK965" s="335">
        <f>'Debt M &amp; YTM'!F956</f>
        <v>8.35</v>
      </c>
      <c r="AL965" s="335">
        <f>'Debt M &amp; YTM'!G956</f>
        <v>3.32</v>
      </c>
      <c r="AM965" s="298"/>
      <c r="AN965" s="335">
        <f>'Debt M &amp; YTM'!I956</f>
        <v>15.48</v>
      </c>
      <c r="AO965" s="335">
        <f>'Debt M &amp; YTM'!J956</f>
        <v>4.2699999999999996</v>
      </c>
      <c r="AP965" s="299"/>
      <c r="AQ965" s="297"/>
      <c r="AR965" s="297"/>
      <c r="AS965" s="298"/>
      <c r="AT965" s="300"/>
      <c r="AU965" s="297"/>
      <c r="AV965" s="298"/>
    </row>
    <row r="966" spans="1:48">
      <c r="A966" s="16"/>
      <c r="B966" s="16"/>
      <c r="C966" s="16"/>
      <c r="D966" s="16"/>
      <c r="E966" s="106"/>
      <c r="F966" s="297"/>
      <c r="AG966" s="296">
        <v>41519</v>
      </c>
      <c r="AH966" s="335">
        <f>'Debt M &amp; YTM'!C957</f>
        <v>14.01</v>
      </c>
      <c r="AI966" s="335">
        <f>'Debt M &amp; YTM'!D957</f>
        <v>3.36</v>
      </c>
      <c r="AJ966" s="298"/>
      <c r="AK966" s="335">
        <f>'Debt M &amp; YTM'!F957</f>
        <v>8.36</v>
      </c>
      <c r="AL966" s="335">
        <f>'Debt M &amp; YTM'!G957</f>
        <v>3.38</v>
      </c>
      <c r="AM966" s="298"/>
      <c r="AN966" s="335">
        <f>'Debt M &amp; YTM'!I957</f>
        <v>15.47</v>
      </c>
      <c r="AO966" s="335">
        <f>'Debt M &amp; YTM'!J957</f>
        <v>4.3099999999999996</v>
      </c>
      <c r="AP966" s="299"/>
      <c r="AQ966" s="297"/>
      <c r="AR966" s="297">
        <f>'Debt M &amp; YTM'!M957</f>
        <v>4.3150000000000004</v>
      </c>
      <c r="AS966" s="298"/>
      <c r="AT966" s="300"/>
      <c r="AU966" s="297">
        <f>'Debt M &amp; YTM'!N957</f>
        <v>6.3440000000000003</v>
      </c>
      <c r="AV966" s="298"/>
    </row>
    <row r="967" spans="1:48">
      <c r="A967" s="16"/>
      <c r="B967" s="16"/>
      <c r="C967" s="16"/>
      <c r="D967" s="16"/>
      <c r="E967" s="106"/>
      <c r="F967" s="297"/>
      <c r="AG967" s="296">
        <v>41520</v>
      </c>
      <c r="AH967" s="335">
        <f>'Debt M &amp; YTM'!C958</f>
        <v>14</v>
      </c>
      <c r="AI967" s="335">
        <f>'Debt M &amp; YTM'!D958</f>
        <v>3.4</v>
      </c>
      <c r="AJ967" s="298"/>
      <c r="AK967" s="335">
        <f>'Debt M &amp; YTM'!F958</f>
        <v>8.36</v>
      </c>
      <c r="AL967" s="335">
        <f>'Debt M &amp; YTM'!G958</f>
        <v>3.41</v>
      </c>
      <c r="AM967" s="298"/>
      <c r="AN967" s="335">
        <f>'Debt M &amp; YTM'!I958</f>
        <v>15.47</v>
      </c>
      <c r="AO967" s="335">
        <f>'Debt M &amp; YTM'!J958</f>
        <v>4.34</v>
      </c>
      <c r="AP967" s="299"/>
      <c r="AQ967" s="297"/>
      <c r="AR967" s="297">
        <f>'Debt M &amp; YTM'!M958</f>
        <v>4.2990000000000004</v>
      </c>
      <c r="AS967" s="298"/>
      <c r="AT967" s="300"/>
      <c r="AU967" s="297">
        <f>'Debt M &amp; YTM'!N958</f>
        <v>6.2770000000000001</v>
      </c>
      <c r="AV967" s="298"/>
    </row>
    <row r="968" spans="1:48">
      <c r="A968" s="16"/>
      <c r="B968" s="16"/>
      <c r="C968" s="16"/>
      <c r="D968" s="16"/>
      <c r="E968" s="106"/>
      <c r="F968" s="297"/>
      <c r="AG968" s="296">
        <v>41521</v>
      </c>
      <c r="AH968" s="335">
        <f>'Debt M &amp; YTM'!C959</f>
        <v>14</v>
      </c>
      <c r="AI968" s="335">
        <f>'Debt M &amp; YTM'!D959</f>
        <v>3.4</v>
      </c>
      <c r="AJ968" s="298"/>
      <c r="AK968" s="335">
        <f>'Debt M &amp; YTM'!F959</f>
        <v>8.36</v>
      </c>
      <c r="AL968" s="335">
        <f>'Debt M &amp; YTM'!G959</f>
        <v>3.42</v>
      </c>
      <c r="AM968" s="298"/>
      <c r="AN968" s="335">
        <f>'Debt M &amp; YTM'!I959</f>
        <v>15.47</v>
      </c>
      <c r="AO968" s="335">
        <f>'Debt M &amp; YTM'!J959</f>
        <v>4.34</v>
      </c>
      <c r="AP968" s="299"/>
      <c r="AQ968" s="297"/>
      <c r="AR968" s="297">
        <f>'Debt M &amp; YTM'!M959</f>
        <v>4.3070000000000004</v>
      </c>
      <c r="AS968" s="298"/>
      <c r="AT968" s="300"/>
      <c r="AU968" s="297">
        <f>'Debt M &amp; YTM'!N959</f>
        <v>6.3029999999999999</v>
      </c>
      <c r="AV968" s="298"/>
    </row>
    <row r="969" spans="1:48">
      <c r="A969" s="16"/>
      <c r="B969" s="16"/>
      <c r="C969" s="16"/>
      <c r="D969" s="16"/>
      <c r="E969" s="106"/>
      <c r="F969" s="297"/>
      <c r="AG969" s="296">
        <v>41522</v>
      </c>
      <c r="AH969" s="335">
        <f>'Debt M &amp; YTM'!C960</f>
        <v>14</v>
      </c>
      <c r="AI969" s="335">
        <f>'Debt M &amp; YTM'!D960</f>
        <v>3.5</v>
      </c>
      <c r="AJ969" s="298"/>
      <c r="AK969" s="335">
        <f>'Debt M &amp; YTM'!F960</f>
        <v>8.35</v>
      </c>
      <c r="AL969" s="335">
        <f>'Debt M &amp; YTM'!G960</f>
        <v>3.51</v>
      </c>
      <c r="AM969" s="298"/>
      <c r="AN969" s="335">
        <f>'Debt M &amp; YTM'!I960</f>
        <v>15.46</v>
      </c>
      <c r="AO969" s="335">
        <f>'Debt M &amp; YTM'!J960</f>
        <v>4.41</v>
      </c>
      <c r="AP969" s="299"/>
      <c r="AQ969" s="297"/>
      <c r="AR969" s="297">
        <f>'Debt M &amp; YTM'!M960</f>
        <v>4.3209999999999997</v>
      </c>
      <c r="AS969" s="298"/>
      <c r="AT969" s="300"/>
      <c r="AU969" s="297">
        <f>'Debt M &amp; YTM'!N960</f>
        <v>6.28</v>
      </c>
      <c r="AV969" s="298"/>
    </row>
    <row r="970" spans="1:48">
      <c r="A970" s="16"/>
      <c r="B970" s="16"/>
      <c r="C970" s="16"/>
      <c r="D970" s="16"/>
      <c r="E970" s="106"/>
      <c r="F970" s="297"/>
      <c r="AG970" s="296">
        <v>41523</v>
      </c>
      <c r="AH970" s="335">
        <f>'Debt M &amp; YTM'!C961</f>
        <v>14</v>
      </c>
      <c r="AI970" s="335">
        <f>'Debt M &amp; YTM'!D961</f>
        <v>3.43</v>
      </c>
      <c r="AJ970" s="298"/>
      <c r="AK970" s="335">
        <f>'Debt M &amp; YTM'!F961</f>
        <v>8.35</v>
      </c>
      <c r="AL970" s="335">
        <f>'Debt M &amp; YTM'!G961</f>
        <v>3.43</v>
      </c>
      <c r="AM970" s="298"/>
      <c r="AN970" s="335">
        <f>'Debt M &amp; YTM'!I961</f>
        <v>15.46</v>
      </c>
      <c r="AO970" s="335">
        <f>'Debt M &amp; YTM'!J961</f>
        <v>4.3499999999999996</v>
      </c>
      <c r="AP970" s="299"/>
      <c r="AQ970" s="297"/>
      <c r="AR970" s="297">
        <f>'Debt M &amp; YTM'!M961</f>
        <v>4.3220000000000001</v>
      </c>
      <c r="AS970" s="298"/>
      <c r="AT970" s="300"/>
      <c r="AU970" s="297">
        <f>'Debt M &amp; YTM'!N961</f>
        <v>6.2770000000000001</v>
      </c>
      <c r="AV970" s="298"/>
    </row>
    <row r="971" spans="1:48">
      <c r="A971" s="16"/>
      <c r="B971" s="16"/>
      <c r="C971" s="16"/>
      <c r="D971" s="16"/>
      <c r="E971" s="106"/>
      <c r="F971" s="297"/>
      <c r="AG971" s="296">
        <v>41526</v>
      </c>
      <c r="AH971" s="335">
        <f>'Debt M &amp; YTM'!C962</f>
        <v>13.99</v>
      </c>
      <c r="AI971" s="335">
        <f>'Debt M &amp; YTM'!D962</f>
        <v>3.45</v>
      </c>
      <c r="AJ971" s="298"/>
      <c r="AK971" s="335">
        <f>'Debt M &amp; YTM'!F962</f>
        <v>8.34</v>
      </c>
      <c r="AL971" s="335">
        <f>'Debt M &amp; YTM'!G962</f>
        <v>3.44</v>
      </c>
      <c r="AM971" s="298"/>
      <c r="AN971" s="335">
        <f>'Debt M &amp; YTM'!I962</f>
        <v>15.45</v>
      </c>
      <c r="AO971" s="335">
        <f>'Debt M &amp; YTM'!J962</f>
        <v>4.3600000000000003</v>
      </c>
      <c r="AP971" s="299"/>
      <c r="AQ971" s="297"/>
      <c r="AR971" s="297">
        <f>'Debt M &amp; YTM'!M962</f>
        <v>4.3109999999999999</v>
      </c>
      <c r="AS971" s="298"/>
      <c r="AT971" s="300"/>
      <c r="AU971" s="297">
        <f>'Debt M &amp; YTM'!N962</f>
        <v>6.2380000000000004</v>
      </c>
      <c r="AV971" s="298"/>
    </row>
    <row r="972" spans="1:48">
      <c r="A972" s="16"/>
      <c r="B972" s="16"/>
      <c r="C972" s="16"/>
      <c r="D972" s="16"/>
      <c r="E972" s="106"/>
      <c r="F972" s="297"/>
      <c r="AG972" s="296">
        <v>41527</v>
      </c>
      <c r="AH972" s="335">
        <f>'Debt M &amp; YTM'!C963</f>
        <v>13.98</v>
      </c>
      <c r="AI972" s="335">
        <f>'Debt M &amp; YTM'!D963</f>
        <v>3.52</v>
      </c>
      <c r="AJ972" s="298"/>
      <c r="AK972" s="335">
        <f>'Debt M &amp; YTM'!F963</f>
        <v>8.34</v>
      </c>
      <c r="AL972" s="335">
        <f>'Debt M &amp; YTM'!G963</f>
        <v>3.51</v>
      </c>
      <c r="AM972" s="298"/>
      <c r="AN972" s="335">
        <f>'Debt M &amp; YTM'!I963</f>
        <v>15.45</v>
      </c>
      <c r="AO972" s="335">
        <f>'Debt M &amp; YTM'!J963</f>
        <v>4.43</v>
      </c>
      <c r="AP972" s="299"/>
      <c r="AQ972" s="297"/>
      <c r="AR972" s="297">
        <f>'Debt M &amp; YTM'!M963</f>
        <v>4.2960000000000003</v>
      </c>
      <c r="AS972" s="298"/>
      <c r="AT972" s="300"/>
      <c r="AU972" s="297">
        <f>'Debt M &amp; YTM'!N963</f>
        <v>6.1769999999999996</v>
      </c>
      <c r="AV972" s="298"/>
    </row>
    <row r="973" spans="1:48">
      <c r="A973" s="16"/>
      <c r="B973" s="16"/>
      <c r="C973" s="16"/>
      <c r="D973" s="16"/>
      <c r="E973" s="106"/>
      <c r="F973" s="297"/>
      <c r="AG973" s="296">
        <v>41528</v>
      </c>
      <c r="AH973" s="335">
        <f>'Debt M &amp; YTM'!C964</f>
        <v>13.98</v>
      </c>
      <c r="AI973" s="335">
        <f>'Debt M &amp; YTM'!D964</f>
        <v>3.48</v>
      </c>
      <c r="AJ973" s="298"/>
      <c r="AK973" s="335">
        <f>'Debt M &amp; YTM'!F964</f>
        <v>8.34</v>
      </c>
      <c r="AL973" s="335">
        <f>'Debt M &amp; YTM'!G964</f>
        <v>3.47</v>
      </c>
      <c r="AM973" s="298"/>
      <c r="AN973" s="335">
        <f>'Debt M &amp; YTM'!I964</f>
        <v>15.45</v>
      </c>
      <c r="AO973" s="335">
        <f>'Debt M &amp; YTM'!J964</f>
        <v>4.4000000000000004</v>
      </c>
      <c r="AP973" s="299"/>
      <c r="AQ973" s="297"/>
      <c r="AR973" s="297">
        <f>'Debt M &amp; YTM'!M964</f>
        <v>4.282</v>
      </c>
      <c r="AS973" s="298"/>
      <c r="AT973" s="300"/>
      <c r="AU973" s="297">
        <f>'Debt M &amp; YTM'!N964</f>
        <v>6.1440000000000001</v>
      </c>
      <c r="AV973" s="298"/>
    </row>
    <row r="974" spans="1:48">
      <c r="A974" s="16"/>
      <c r="B974" s="16"/>
      <c r="C974" s="16"/>
      <c r="D974" s="16"/>
      <c r="E974" s="106"/>
      <c r="F974" s="297"/>
      <c r="AG974" s="296">
        <v>41529</v>
      </c>
      <c r="AH974" s="335">
        <f>'Debt M &amp; YTM'!C965</f>
        <v>13.98</v>
      </c>
      <c r="AI974" s="335">
        <f>'Debt M &amp; YTM'!D965</f>
        <v>3.43</v>
      </c>
      <c r="AJ974" s="298"/>
      <c r="AK974" s="335">
        <f>'Debt M &amp; YTM'!F965</f>
        <v>8.33</v>
      </c>
      <c r="AL974" s="335">
        <f>'Debt M &amp; YTM'!G965</f>
        <v>3.42</v>
      </c>
      <c r="AM974" s="298"/>
      <c r="AN974" s="335">
        <f>'Debt M &amp; YTM'!I965</f>
        <v>15.45</v>
      </c>
      <c r="AO974" s="335">
        <f>'Debt M &amp; YTM'!J965</f>
        <v>4.3600000000000003</v>
      </c>
      <c r="AP974" s="299"/>
      <c r="AQ974" s="297"/>
      <c r="AR974" s="297">
        <f>'Debt M &amp; YTM'!M965</f>
        <v>4.2839999999999998</v>
      </c>
      <c r="AS974" s="298"/>
      <c r="AT974" s="300"/>
      <c r="AU974" s="297">
        <f>'Debt M &amp; YTM'!N965</f>
        <v>6.141</v>
      </c>
      <c r="AV974" s="298"/>
    </row>
    <row r="975" spans="1:48">
      <c r="A975" s="16"/>
      <c r="B975" s="16"/>
      <c r="C975" s="16"/>
      <c r="D975" s="16"/>
      <c r="E975" s="106"/>
      <c r="F975" s="297"/>
      <c r="AG975" s="296">
        <v>41530</v>
      </c>
      <c r="AH975" s="335">
        <f>'Debt M &amp; YTM'!C966</f>
        <v>13.98</v>
      </c>
      <c r="AI975" s="335">
        <f>'Debt M &amp; YTM'!D966</f>
        <v>3.42</v>
      </c>
      <c r="AJ975" s="298"/>
      <c r="AK975" s="335">
        <f>'Debt M &amp; YTM'!F966</f>
        <v>8.33</v>
      </c>
      <c r="AL975" s="335">
        <f>'Debt M &amp; YTM'!G966</f>
        <v>3.41</v>
      </c>
      <c r="AM975" s="298"/>
      <c r="AN975" s="335">
        <f>'Debt M &amp; YTM'!I966</f>
        <v>15.44</v>
      </c>
      <c r="AO975" s="335">
        <f>'Debt M &amp; YTM'!J966</f>
        <v>4.34</v>
      </c>
      <c r="AP975" s="299"/>
      <c r="AQ975" s="297"/>
      <c r="AR975" s="297">
        <f>'Debt M &amp; YTM'!M966</f>
        <v>4.2869999999999999</v>
      </c>
      <c r="AS975" s="298"/>
      <c r="AT975" s="300"/>
      <c r="AU975" s="297">
        <f>'Debt M &amp; YTM'!N966</f>
        <v>6.165</v>
      </c>
      <c r="AV975" s="298"/>
    </row>
    <row r="976" spans="1:48">
      <c r="A976" s="16"/>
      <c r="B976" s="16"/>
      <c r="C976" s="16"/>
      <c r="D976" s="16"/>
      <c r="E976" s="106"/>
      <c r="F976" s="297"/>
      <c r="AG976" s="296">
        <v>41533</v>
      </c>
      <c r="AH976" s="335">
        <f>'Debt M &amp; YTM'!C967</f>
        <v>13.97</v>
      </c>
      <c r="AI976" s="335">
        <f>'Debt M &amp; YTM'!D967</f>
        <v>3.38</v>
      </c>
      <c r="AJ976" s="298"/>
      <c r="AK976" s="335">
        <f>'Debt M &amp; YTM'!F967</f>
        <v>8.32</v>
      </c>
      <c r="AL976" s="335">
        <f>'Debt M &amp; YTM'!G967</f>
        <v>3.35</v>
      </c>
      <c r="AM976" s="298"/>
      <c r="AN976" s="335">
        <f>'Debt M &amp; YTM'!I967</f>
        <v>15.43</v>
      </c>
      <c r="AO976" s="335">
        <f>'Debt M &amp; YTM'!J967</f>
        <v>4.3</v>
      </c>
      <c r="AP976" s="299"/>
      <c r="AQ976" s="297"/>
      <c r="AR976" s="297">
        <f>'Debt M &amp; YTM'!M967</f>
        <v>4.2409999999999997</v>
      </c>
      <c r="AS976" s="298"/>
      <c r="AT976" s="300"/>
      <c r="AU976" s="297">
        <f>'Debt M &amp; YTM'!N967</f>
        <v>6.0739999999999998</v>
      </c>
      <c r="AV976" s="298"/>
    </row>
    <row r="977" spans="1:48">
      <c r="A977" s="16"/>
      <c r="B977" s="16"/>
      <c r="C977" s="16"/>
      <c r="D977" s="16"/>
      <c r="E977" s="106"/>
      <c r="F977" s="297"/>
      <c r="AG977" s="296">
        <v>41534</v>
      </c>
      <c r="AH977" s="335">
        <f>'Debt M &amp; YTM'!C968</f>
        <v>13.97</v>
      </c>
      <c r="AI977" s="335">
        <f>'Debt M &amp; YTM'!D968</f>
        <v>3.41</v>
      </c>
      <c r="AJ977" s="298"/>
      <c r="AK977" s="335">
        <f>'Debt M &amp; YTM'!F968</f>
        <v>8.32</v>
      </c>
      <c r="AL977" s="335">
        <f>'Debt M &amp; YTM'!G968</f>
        <v>3.39</v>
      </c>
      <c r="AM977" s="298"/>
      <c r="AN977" s="335">
        <f>'Debt M &amp; YTM'!I968</f>
        <v>15.43</v>
      </c>
      <c r="AO977" s="335">
        <f>'Debt M &amp; YTM'!J968</f>
        <v>4.33</v>
      </c>
      <c r="AP977" s="299"/>
      <c r="AQ977" s="297"/>
      <c r="AR977" s="297">
        <f>'Debt M &amp; YTM'!M968</f>
        <v>4.234</v>
      </c>
      <c r="AS977" s="298"/>
      <c r="AT977" s="300"/>
      <c r="AU977" s="297">
        <f>'Debt M &amp; YTM'!N968</f>
        <v>6.0540000000000003</v>
      </c>
      <c r="AV977" s="298"/>
    </row>
    <row r="978" spans="1:48">
      <c r="A978" s="16"/>
      <c r="B978" s="16"/>
      <c r="C978" s="16"/>
      <c r="D978" s="16"/>
      <c r="E978" s="106"/>
      <c r="F978" s="297"/>
      <c r="AG978" s="296">
        <v>41535</v>
      </c>
      <c r="AH978" s="335">
        <f>'Debt M &amp; YTM'!C969</f>
        <v>13.96</v>
      </c>
      <c r="AI978" s="335">
        <f>'Debt M &amp; YTM'!D969</f>
        <v>3.44</v>
      </c>
      <c r="AJ978" s="298"/>
      <c r="AK978" s="335">
        <f>'Debt M &amp; YTM'!F969</f>
        <v>8.32</v>
      </c>
      <c r="AL978" s="335">
        <f>'Debt M &amp; YTM'!G969</f>
        <v>3.41</v>
      </c>
      <c r="AM978" s="298"/>
      <c r="AN978" s="335">
        <f>'Debt M &amp; YTM'!I969</f>
        <v>15.43</v>
      </c>
      <c r="AO978" s="335">
        <f>'Debt M &amp; YTM'!J969</f>
        <v>4.3499999999999996</v>
      </c>
      <c r="AP978" s="299"/>
      <c r="AQ978" s="297"/>
      <c r="AR978" s="297">
        <f>'Debt M &amp; YTM'!M969</f>
        <v>4.2240000000000002</v>
      </c>
      <c r="AS978" s="298"/>
      <c r="AT978" s="300"/>
      <c r="AU978" s="297">
        <f>'Debt M &amp; YTM'!N969</f>
        <v>6</v>
      </c>
      <c r="AV978" s="298"/>
    </row>
    <row r="979" spans="1:48">
      <c r="A979" s="16"/>
      <c r="B979" s="16"/>
      <c r="C979" s="16"/>
      <c r="D979" s="16"/>
      <c r="E979" s="106"/>
      <c r="F979" s="297"/>
      <c r="AG979" s="296">
        <v>41536</v>
      </c>
      <c r="AH979" s="335">
        <f>'Debt M &amp; YTM'!C970</f>
        <v>13.96</v>
      </c>
      <c r="AI979" s="335">
        <f>'Debt M &amp; YTM'!D970</f>
        <v>3.38</v>
      </c>
      <c r="AJ979" s="298"/>
      <c r="AK979" s="335">
        <f>'Debt M &amp; YTM'!F970</f>
        <v>8.32</v>
      </c>
      <c r="AL979" s="335">
        <f>'Debt M &amp; YTM'!G970</f>
        <v>3.31</v>
      </c>
      <c r="AM979" s="298"/>
      <c r="AN979" s="335">
        <f>'Debt M &amp; YTM'!I970</f>
        <v>15.43</v>
      </c>
      <c r="AO979" s="335">
        <f>'Debt M &amp; YTM'!J970</f>
        <v>4.2699999999999996</v>
      </c>
      <c r="AP979" s="299"/>
      <c r="AQ979" s="297"/>
      <c r="AR979" s="297">
        <f>'Debt M &amp; YTM'!M970</f>
        <v>4.1269999999999998</v>
      </c>
      <c r="AS979" s="298"/>
      <c r="AT979" s="300"/>
      <c r="AU979" s="297">
        <f>'Debt M &amp; YTM'!N970</f>
        <v>5.8819999999999997</v>
      </c>
      <c r="AV979" s="298"/>
    </row>
    <row r="980" spans="1:48">
      <c r="A980" s="16"/>
      <c r="B980" s="16"/>
      <c r="C980" s="16"/>
      <c r="D980" s="16"/>
      <c r="E980" s="106"/>
      <c r="F980" s="297"/>
      <c r="AG980" s="296">
        <v>41537</v>
      </c>
      <c r="AH980" s="335">
        <f>'Debt M &amp; YTM'!C971</f>
        <v>13.96</v>
      </c>
      <c r="AI980" s="335">
        <f>'Debt M &amp; YTM'!D971</f>
        <v>3.4</v>
      </c>
      <c r="AJ980" s="298"/>
      <c r="AK980" s="335">
        <f>'Debt M &amp; YTM'!F971</f>
        <v>8.31</v>
      </c>
      <c r="AL980" s="335">
        <f>'Debt M &amp; YTM'!G971</f>
        <v>3.33</v>
      </c>
      <c r="AM980" s="298"/>
      <c r="AN980" s="335">
        <f>'Debt M &amp; YTM'!I971</f>
        <v>15.42</v>
      </c>
      <c r="AO980" s="335">
        <f>'Debt M &amp; YTM'!J971</f>
        <v>4.3</v>
      </c>
      <c r="AP980" s="299"/>
      <c r="AQ980" s="297"/>
      <c r="AR980" s="297">
        <f>'Debt M &amp; YTM'!M971</f>
        <v>4.1289999999999996</v>
      </c>
      <c r="AS980" s="298"/>
      <c r="AT980" s="300"/>
      <c r="AU980" s="297">
        <f>'Debt M &amp; YTM'!N971</f>
        <v>5.8479999999999999</v>
      </c>
      <c r="AV980" s="298"/>
    </row>
    <row r="981" spans="1:48">
      <c r="A981" s="16"/>
      <c r="B981" s="16"/>
      <c r="C981" s="16"/>
      <c r="D981" s="16"/>
      <c r="E981" s="106"/>
      <c r="F981" s="297"/>
      <c r="AG981" s="296">
        <v>41540</v>
      </c>
      <c r="AH981" s="335">
        <f>'Debt M &amp; YTM'!C972</f>
        <v>13.95</v>
      </c>
      <c r="AI981" s="335">
        <f>'Debt M &amp; YTM'!D972</f>
        <v>3.37</v>
      </c>
      <c r="AJ981" s="298"/>
      <c r="AK981" s="335">
        <f>'Debt M &amp; YTM'!F972</f>
        <v>8.3000000000000007</v>
      </c>
      <c r="AL981" s="335">
        <f>'Debt M &amp; YTM'!G972</f>
        <v>3.3</v>
      </c>
      <c r="AM981" s="298"/>
      <c r="AN981" s="335">
        <f>'Debt M &amp; YTM'!I972</f>
        <v>15.42</v>
      </c>
      <c r="AO981" s="335">
        <f>'Debt M &amp; YTM'!J972</f>
        <v>4.2699999999999996</v>
      </c>
      <c r="AP981" s="299"/>
      <c r="AQ981" s="297"/>
      <c r="AR981" s="297">
        <f>'Debt M &amp; YTM'!M972</f>
        <v>4.12</v>
      </c>
      <c r="AS981" s="298"/>
      <c r="AT981" s="300"/>
      <c r="AU981" s="297">
        <f>'Debt M &amp; YTM'!N972</f>
        <v>5.8940000000000001</v>
      </c>
      <c r="AV981" s="298"/>
    </row>
    <row r="982" spans="1:48">
      <c r="A982" s="16"/>
      <c r="B982" s="16"/>
      <c r="C982" s="16"/>
      <c r="D982" s="16"/>
      <c r="E982" s="106"/>
      <c r="F982" s="297"/>
      <c r="AG982" s="296">
        <v>41541</v>
      </c>
      <c r="AH982" s="335">
        <f>'Debt M &amp; YTM'!C973</f>
        <v>13.95</v>
      </c>
      <c r="AI982" s="335">
        <f>'Debt M &amp; YTM'!D973</f>
        <v>3.32</v>
      </c>
      <c r="AJ982" s="298"/>
      <c r="AK982" s="335">
        <f>'Debt M &amp; YTM'!F973</f>
        <v>8.3000000000000007</v>
      </c>
      <c r="AL982" s="335">
        <f>'Debt M &amp; YTM'!G973</f>
        <v>3.24</v>
      </c>
      <c r="AM982" s="298"/>
      <c r="AN982" s="335">
        <f>'Debt M &amp; YTM'!I973</f>
        <v>15.41</v>
      </c>
      <c r="AO982" s="335">
        <f>'Debt M &amp; YTM'!J973</f>
        <v>4.22</v>
      </c>
      <c r="AP982" s="299"/>
      <c r="AQ982" s="297"/>
      <c r="AR982" s="297">
        <f>'Debt M &amp; YTM'!M973</f>
        <v>4.1210000000000004</v>
      </c>
      <c r="AS982" s="298"/>
      <c r="AT982" s="300"/>
      <c r="AU982" s="297">
        <f>'Debt M &amp; YTM'!N973</f>
        <v>5.9409999999999998</v>
      </c>
      <c r="AV982" s="298"/>
    </row>
    <row r="983" spans="1:48">
      <c r="A983" s="16"/>
      <c r="B983" s="16"/>
      <c r="C983" s="16"/>
      <c r="D983" s="16"/>
      <c r="E983" s="106"/>
      <c r="F983" s="297"/>
      <c r="AG983" s="296">
        <v>41542</v>
      </c>
      <c r="AH983" s="335">
        <f>'Debt M &amp; YTM'!C974</f>
        <v>13.94</v>
      </c>
      <c r="AI983" s="335">
        <f>'Debt M &amp; YTM'!D974</f>
        <v>3.29</v>
      </c>
      <c r="AJ983" s="298"/>
      <c r="AK983" s="335">
        <f>'Debt M &amp; YTM'!F974</f>
        <v>8.3000000000000007</v>
      </c>
      <c r="AL983" s="335">
        <f>'Debt M &amp; YTM'!G974</f>
        <v>3.22</v>
      </c>
      <c r="AM983" s="298"/>
      <c r="AN983" s="335">
        <f>'Debt M &amp; YTM'!I974</f>
        <v>15.41</v>
      </c>
      <c r="AO983" s="335">
        <f>'Debt M &amp; YTM'!J974</f>
        <v>4.2</v>
      </c>
      <c r="AP983" s="299"/>
      <c r="AQ983" s="297"/>
      <c r="AR983" s="297">
        <f>'Debt M &amp; YTM'!M974</f>
        <v>4.117</v>
      </c>
      <c r="AS983" s="298"/>
      <c r="AT983" s="300"/>
      <c r="AU983" s="297">
        <f>'Debt M &amp; YTM'!N974</f>
        <v>5.9020000000000001</v>
      </c>
      <c r="AV983" s="298"/>
    </row>
    <row r="984" spans="1:48">
      <c r="A984" s="16"/>
      <c r="B984" s="16"/>
      <c r="C984" s="16"/>
      <c r="D984" s="16"/>
      <c r="E984" s="106"/>
      <c r="F984" s="297"/>
      <c r="AG984" s="296">
        <v>41543</v>
      </c>
      <c r="AH984" s="335">
        <f>'Debt M &amp; YTM'!C975</f>
        <v>13.94</v>
      </c>
      <c r="AI984" s="335">
        <f>'Debt M &amp; YTM'!D975</f>
        <v>3.29</v>
      </c>
      <c r="AJ984" s="298"/>
      <c r="AK984" s="335">
        <f>'Debt M &amp; YTM'!F975</f>
        <v>8.3000000000000007</v>
      </c>
      <c r="AL984" s="335">
        <f>'Debt M &amp; YTM'!G975</f>
        <v>3.23</v>
      </c>
      <c r="AM984" s="298"/>
      <c r="AN984" s="335">
        <f>'Debt M &amp; YTM'!I975</f>
        <v>15.41</v>
      </c>
      <c r="AO984" s="335">
        <f>'Debt M &amp; YTM'!J975</f>
        <v>4.2</v>
      </c>
      <c r="AP984" s="299"/>
      <c r="AQ984" s="297"/>
      <c r="AR984" s="297">
        <f>'Debt M &amp; YTM'!M975</f>
        <v>4.1159999999999997</v>
      </c>
      <c r="AS984" s="298"/>
      <c r="AT984" s="300"/>
      <c r="AU984" s="297">
        <f>'Debt M &amp; YTM'!N975</f>
        <v>5.8339999999999996</v>
      </c>
      <c r="AV984" s="298"/>
    </row>
    <row r="985" spans="1:48">
      <c r="A985" s="16"/>
      <c r="B985" s="16"/>
      <c r="C985" s="16"/>
      <c r="D985" s="16"/>
      <c r="E985" s="106"/>
      <c r="F985" s="297"/>
      <c r="AG985" s="296">
        <v>41544</v>
      </c>
      <c r="AH985" s="335">
        <f>'Debt M &amp; YTM'!C976</f>
        <v>13.94</v>
      </c>
      <c r="AI985" s="335">
        <f>'Debt M &amp; YTM'!D976</f>
        <v>3.26</v>
      </c>
      <c r="AJ985" s="298"/>
      <c r="AK985" s="335">
        <f>'Debt M &amp; YTM'!F976</f>
        <v>8.2899999999999991</v>
      </c>
      <c r="AL985" s="335">
        <f>'Debt M &amp; YTM'!G976</f>
        <v>3.2</v>
      </c>
      <c r="AM985" s="298"/>
      <c r="AN985" s="335">
        <f>'Debt M &amp; YTM'!I976</f>
        <v>15.4</v>
      </c>
      <c r="AO985" s="335">
        <f>'Debt M &amp; YTM'!J976</f>
        <v>4.18</v>
      </c>
      <c r="AP985" s="299"/>
      <c r="AQ985" s="297"/>
      <c r="AR985" s="297">
        <f>'Debt M &amp; YTM'!M976</f>
        <v>4.1139999999999999</v>
      </c>
      <c r="AS985" s="298"/>
      <c r="AT985" s="300"/>
      <c r="AU985" s="297">
        <f>'Debt M &amp; YTM'!N976</f>
        <v>5.8419999999999996</v>
      </c>
      <c r="AV985" s="298"/>
    </row>
    <row r="986" spans="1:48">
      <c r="A986" s="16"/>
      <c r="B986" s="16"/>
      <c r="C986" s="16"/>
      <c r="D986" s="16"/>
      <c r="E986" s="106"/>
      <c r="F986" s="297"/>
      <c r="AG986" s="296">
        <v>41547</v>
      </c>
      <c r="AH986" s="335">
        <f>'Debt M &amp; YTM'!C977</f>
        <v>13.93</v>
      </c>
      <c r="AI986" s="335">
        <f>'Debt M &amp; YTM'!D977</f>
        <v>3.26</v>
      </c>
      <c r="AJ986" s="298"/>
      <c r="AK986" s="335">
        <f>'Debt M &amp; YTM'!F977</f>
        <v>8.2899999999999991</v>
      </c>
      <c r="AL986" s="335">
        <f>'Debt M &amp; YTM'!G977</f>
        <v>3.22</v>
      </c>
      <c r="AM986" s="298"/>
      <c r="AN986" s="335">
        <f>'Debt M &amp; YTM'!I977</f>
        <v>15.4</v>
      </c>
      <c r="AO986" s="335">
        <f>'Debt M &amp; YTM'!J977</f>
        <v>4.2</v>
      </c>
      <c r="AP986" s="299"/>
      <c r="AQ986" s="297"/>
      <c r="AR986" s="297">
        <f>'Debt M &amp; YTM'!M977</f>
        <v>4.2789999999999999</v>
      </c>
      <c r="AS986" s="298"/>
      <c r="AT986" s="300"/>
      <c r="AU986" s="297">
        <f>'Debt M &amp; YTM'!N977</f>
        <v>6.0949999999999998</v>
      </c>
      <c r="AV986" s="298"/>
    </row>
    <row r="987" spans="1:48">
      <c r="A987" s="16"/>
      <c r="B987" s="16"/>
      <c r="C987" s="16"/>
      <c r="D987" s="16"/>
      <c r="E987" s="106"/>
      <c r="F987" s="297"/>
      <c r="AG987" s="296">
        <v>41548</v>
      </c>
      <c r="AH987" s="335">
        <f>'Debt M &amp; YTM'!C978</f>
        <v>14</v>
      </c>
      <c r="AI987" s="335">
        <f>'Debt M &amp; YTM'!D978</f>
        <v>3.3</v>
      </c>
      <c r="AJ987" s="298"/>
      <c r="AK987" s="335">
        <f>'Debt M &amp; YTM'!F978</f>
        <v>8.3800000000000008</v>
      </c>
      <c r="AL987" s="335">
        <f>'Debt M &amp; YTM'!G978</f>
        <v>3.3</v>
      </c>
      <c r="AM987" s="298"/>
      <c r="AN987" s="335">
        <f>'Debt M &amp; YTM'!I978</f>
        <v>15.23</v>
      </c>
      <c r="AO987" s="335">
        <f>'Debt M &amp; YTM'!J978</f>
        <v>4.1900000000000004</v>
      </c>
      <c r="AP987" s="299"/>
      <c r="AQ987" s="297"/>
      <c r="AR987" s="297">
        <f>'Debt M &amp; YTM'!M978</f>
        <v>4.2549999999999999</v>
      </c>
      <c r="AS987" s="298"/>
      <c r="AT987" s="300"/>
      <c r="AU987" s="297">
        <f>'Debt M &amp; YTM'!N978</f>
        <v>6.0229999999999997</v>
      </c>
      <c r="AV987" s="298"/>
    </row>
    <row r="988" spans="1:48">
      <c r="A988" s="16"/>
      <c r="B988" s="16"/>
      <c r="C988" s="16"/>
      <c r="D988" s="16"/>
      <c r="E988" s="106"/>
      <c r="F988" s="297"/>
      <c r="AG988" s="296">
        <v>41549</v>
      </c>
      <c r="AH988" s="335">
        <f>'Debt M &amp; YTM'!C979</f>
        <v>14</v>
      </c>
      <c r="AI988" s="335">
        <f>'Debt M &amp; YTM'!D979</f>
        <v>3.31</v>
      </c>
      <c r="AJ988" s="298"/>
      <c r="AK988" s="335">
        <f>'Debt M &amp; YTM'!F979</f>
        <v>8.3800000000000008</v>
      </c>
      <c r="AL988" s="335">
        <f>'Debt M &amp; YTM'!G979</f>
        <v>3.29</v>
      </c>
      <c r="AM988" s="298"/>
      <c r="AN988" s="335">
        <f>'Debt M &amp; YTM'!I979</f>
        <v>15.22</v>
      </c>
      <c r="AO988" s="335">
        <f>'Debt M &amp; YTM'!J979</f>
        <v>4.18</v>
      </c>
      <c r="AP988" s="299"/>
      <c r="AQ988" s="297"/>
      <c r="AR988" s="297">
        <f>'Debt M &amp; YTM'!M979</f>
        <v>4.22</v>
      </c>
      <c r="AS988" s="298"/>
      <c r="AT988" s="300"/>
      <c r="AU988" s="297">
        <f>'Debt M &amp; YTM'!N979</f>
        <v>6.0270000000000001</v>
      </c>
      <c r="AV988" s="298"/>
    </row>
    <row r="989" spans="1:48">
      <c r="A989" s="16"/>
      <c r="B989" s="16"/>
      <c r="C989" s="16"/>
      <c r="D989" s="16"/>
      <c r="E989" s="106"/>
      <c r="F989" s="297"/>
      <c r="AG989" s="296">
        <v>41550</v>
      </c>
      <c r="AH989" s="335">
        <f>'Debt M &amp; YTM'!C980</f>
        <v>13.99</v>
      </c>
      <c r="AI989" s="335">
        <f>'Debt M &amp; YTM'!D980</f>
        <v>3.32</v>
      </c>
      <c r="AJ989" s="298"/>
      <c r="AK989" s="335">
        <f>'Debt M &amp; YTM'!F980</f>
        <v>8.3699999999999992</v>
      </c>
      <c r="AL989" s="335">
        <f>'Debt M &amp; YTM'!G980</f>
        <v>3.29</v>
      </c>
      <c r="AM989" s="298"/>
      <c r="AN989" s="335">
        <f>'Debt M &amp; YTM'!I980</f>
        <v>15.22</v>
      </c>
      <c r="AO989" s="335">
        <f>'Debt M &amp; YTM'!J980</f>
        <v>4.1900000000000004</v>
      </c>
      <c r="AP989" s="299"/>
      <c r="AQ989" s="297"/>
      <c r="AR989" s="297">
        <f>'Debt M &amp; YTM'!M980</f>
        <v>4.1989999999999998</v>
      </c>
      <c r="AS989" s="298"/>
      <c r="AT989" s="300"/>
      <c r="AU989" s="297">
        <f>'Debt M &amp; YTM'!N980</f>
        <v>5.9790000000000001</v>
      </c>
      <c r="AV989" s="298"/>
    </row>
    <row r="990" spans="1:48">
      <c r="A990" s="16"/>
      <c r="B990" s="16"/>
      <c r="C990" s="16"/>
      <c r="D990" s="16"/>
      <c r="E990" s="106"/>
      <c r="F990" s="297"/>
      <c r="AG990" s="296">
        <v>41551</v>
      </c>
      <c r="AH990" s="335">
        <f>'Debt M &amp; YTM'!C981</f>
        <v>13.99</v>
      </c>
      <c r="AI990" s="335">
        <f>'Debt M &amp; YTM'!D981</f>
        <v>3.34</v>
      </c>
      <c r="AJ990" s="298"/>
      <c r="AK990" s="335">
        <f>'Debt M &amp; YTM'!F981</f>
        <v>8.3699999999999992</v>
      </c>
      <c r="AL990" s="335">
        <f>'Debt M &amp; YTM'!G981</f>
        <v>3.29</v>
      </c>
      <c r="AM990" s="298"/>
      <c r="AN990" s="335">
        <f>'Debt M &amp; YTM'!I981</f>
        <v>15.22</v>
      </c>
      <c r="AO990" s="335">
        <f>'Debt M &amp; YTM'!J981</f>
        <v>4.21</v>
      </c>
      <c r="AP990" s="299"/>
      <c r="AQ990" s="297"/>
      <c r="AR990" s="297">
        <f>'Debt M &amp; YTM'!M981</f>
        <v>4.1749999999999998</v>
      </c>
      <c r="AS990" s="298"/>
      <c r="AT990" s="300"/>
      <c r="AU990" s="297">
        <f>'Debt M &amp; YTM'!N981</f>
        <v>5.9279999999999999</v>
      </c>
      <c r="AV990" s="298"/>
    </row>
    <row r="991" spans="1:48">
      <c r="A991" s="16"/>
      <c r="B991" s="16"/>
      <c r="C991" s="16"/>
      <c r="D991" s="16"/>
      <c r="E991" s="106"/>
      <c r="F991" s="297"/>
      <c r="AG991" s="296">
        <v>41554</v>
      </c>
      <c r="AH991" s="335">
        <f>'Debt M &amp; YTM'!C982</f>
        <v>13.98</v>
      </c>
      <c r="AI991" s="335">
        <f>'Debt M &amp; YTM'!D982</f>
        <v>3.31</v>
      </c>
      <c r="AJ991" s="298"/>
      <c r="AK991" s="335">
        <f>'Debt M &amp; YTM'!F982</f>
        <v>8.36</v>
      </c>
      <c r="AL991" s="335">
        <f>'Debt M &amp; YTM'!G982</f>
        <v>3.26</v>
      </c>
      <c r="AM991" s="298"/>
      <c r="AN991" s="335">
        <f>'Debt M &amp; YTM'!I982</f>
        <v>15.21</v>
      </c>
      <c r="AO991" s="335">
        <f>'Debt M &amp; YTM'!J982</f>
        <v>4.18</v>
      </c>
      <c r="AP991" s="299"/>
      <c r="AQ991" s="297"/>
      <c r="AR991" s="297">
        <f>'Debt M &amp; YTM'!M982</f>
        <v>4.1440000000000001</v>
      </c>
      <c r="AS991" s="298"/>
      <c r="AT991" s="300"/>
      <c r="AU991" s="297">
        <f>'Debt M &amp; YTM'!N982</f>
        <v>5.9329999999999998</v>
      </c>
      <c r="AV991" s="298"/>
    </row>
    <row r="992" spans="1:48">
      <c r="A992" s="16"/>
      <c r="B992" s="16"/>
      <c r="C992" s="16"/>
      <c r="D992" s="16"/>
      <c r="E992" s="106"/>
      <c r="F992" s="297"/>
      <c r="AG992" s="296">
        <v>41555</v>
      </c>
      <c r="AH992" s="335">
        <f>'Debt M &amp; YTM'!C983</f>
        <v>13.98</v>
      </c>
      <c r="AI992" s="335">
        <f>'Debt M &amp; YTM'!D983</f>
        <v>3.32</v>
      </c>
      <c r="AJ992" s="298"/>
      <c r="AK992" s="335">
        <f>'Debt M &amp; YTM'!F983</f>
        <v>8.36</v>
      </c>
      <c r="AL992" s="335">
        <f>'Debt M &amp; YTM'!G983</f>
        <v>3.27</v>
      </c>
      <c r="AM992" s="298"/>
      <c r="AN992" s="335">
        <f>'Debt M &amp; YTM'!I983</f>
        <v>15.21</v>
      </c>
      <c r="AO992" s="335">
        <f>'Debt M &amp; YTM'!J983</f>
        <v>4.2</v>
      </c>
      <c r="AP992" s="299"/>
      <c r="AQ992" s="297"/>
      <c r="AR992" s="297">
        <f>'Debt M &amp; YTM'!M983</f>
        <v>4.1260000000000003</v>
      </c>
      <c r="AS992" s="298"/>
      <c r="AT992" s="300"/>
      <c r="AU992" s="297">
        <f>'Debt M &amp; YTM'!N983</f>
        <v>5.9</v>
      </c>
      <c r="AV992" s="298"/>
    </row>
    <row r="993" spans="1:48">
      <c r="A993" s="16"/>
      <c r="B993" s="16"/>
      <c r="C993" s="16"/>
      <c r="D993" s="16"/>
      <c r="E993" s="106"/>
      <c r="F993" s="297"/>
      <c r="AG993" s="296">
        <v>41556</v>
      </c>
      <c r="AH993" s="335">
        <f>'Debt M &amp; YTM'!C984</f>
        <v>13.98</v>
      </c>
      <c r="AI993" s="335">
        <f>'Debt M &amp; YTM'!D984</f>
        <v>3.32</v>
      </c>
      <c r="AJ993" s="298"/>
      <c r="AK993" s="335">
        <f>'Debt M &amp; YTM'!F984</f>
        <v>8.36</v>
      </c>
      <c r="AL993" s="335">
        <f>'Debt M &amp; YTM'!G984</f>
        <v>3.26</v>
      </c>
      <c r="AM993" s="298"/>
      <c r="AN993" s="335">
        <f>'Debt M &amp; YTM'!I984</f>
        <v>15.2</v>
      </c>
      <c r="AO993" s="335">
        <f>'Debt M &amp; YTM'!J984</f>
        <v>4.1900000000000004</v>
      </c>
      <c r="AP993" s="299"/>
      <c r="AQ993" s="297"/>
      <c r="AR993" s="297">
        <f>'Debt M &amp; YTM'!M984</f>
        <v>4.1210000000000004</v>
      </c>
      <c r="AS993" s="298"/>
      <c r="AT993" s="300"/>
      <c r="AU993" s="297">
        <f>'Debt M &amp; YTM'!N984</f>
        <v>5.93</v>
      </c>
      <c r="AV993" s="298"/>
    </row>
    <row r="994" spans="1:48">
      <c r="A994" s="16"/>
      <c r="B994" s="16"/>
      <c r="C994" s="16"/>
      <c r="D994" s="16"/>
      <c r="E994" s="106"/>
      <c r="F994" s="297"/>
      <c r="AG994" s="296">
        <v>41557</v>
      </c>
      <c r="AH994" s="335">
        <f>'Debt M &amp; YTM'!C985</f>
        <v>13.97</v>
      </c>
      <c r="AI994" s="335">
        <f>'Debt M &amp; YTM'!D985</f>
        <v>3.37</v>
      </c>
      <c r="AJ994" s="298"/>
      <c r="AK994" s="335">
        <f>'Debt M &amp; YTM'!F985</f>
        <v>8.35</v>
      </c>
      <c r="AL994" s="335">
        <f>'Debt M &amp; YTM'!G985</f>
        <v>3.29</v>
      </c>
      <c r="AM994" s="298"/>
      <c r="AN994" s="335">
        <f>'Debt M &amp; YTM'!I985</f>
        <v>15.2</v>
      </c>
      <c r="AO994" s="335">
        <f>'Debt M &amp; YTM'!J985</f>
        <v>4.22</v>
      </c>
      <c r="AP994" s="299"/>
      <c r="AQ994" s="297"/>
      <c r="AR994" s="297">
        <f>'Debt M &amp; YTM'!M985</f>
        <v>4.0910000000000002</v>
      </c>
      <c r="AS994" s="298"/>
      <c r="AT994" s="300"/>
      <c r="AU994" s="297">
        <f>'Debt M &amp; YTM'!N985</f>
        <v>5.8689999999999998</v>
      </c>
      <c r="AV994" s="298"/>
    </row>
    <row r="995" spans="1:48">
      <c r="A995" s="16"/>
      <c r="B995" s="16"/>
      <c r="C995" s="16"/>
      <c r="D995" s="16"/>
      <c r="E995" s="106"/>
      <c r="F995" s="297"/>
      <c r="AG995" s="296">
        <v>41558</v>
      </c>
      <c r="AH995" s="335">
        <f>'Debt M &amp; YTM'!C986</f>
        <v>13.97</v>
      </c>
      <c r="AI995" s="335">
        <f>'Debt M &amp; YTM'!D986</f>
        <v>3.35</v>
      </c>
      <c r="AJ995" s="298"/>
      <c r="AK995" s="335">
        <f>'Debt M &amp; YTM'!F986</f>
        <v>8.35</v>
      </c>
      <c r="AL995" s="335">
        <f>'Debt M &amp; YTM'!G986</f>
        <v>3.27</v>
      </c>
      <c r="AM995" s="298"/>
      <c r="AN995" s="335">
        <f>'Debt M &amp; YTM'!I986</f>
        <v>15.2</v>
      </c>
      <c r="AO995" s="335">
        <f>'Debt M &amp; YTM'!J986</f>
        <v>4.2</v>
      </c>
      <c r="AP995" s="299"/>
      <c r="AQ995" s="297"/>
      <c r="AR995" s="297">
        <f>'Debt M &amp; YTM'!M986</f>
        <v>4.0579999999999998</v>
      </c>
      <c r="AS995" s="298"/>
      <c r="AT995" s="300"/>
      <c r="AU995" s="297">
        <f>'Debt M &amp; YTM'!N986</f>
        <v>5.8239999999999998</v>
      </c>
      <c r="AV995" s="298"/>
    </row>
    <row r="996" spans="1:48">
      <c r="A996" s="16"/>
      <c r="B996" s="16"/>
      <c r="C996" s="16"/>
      <c r="D996" s="16"/>
      <c r="E996" s="106"/>
      <c r="F996" s="297"/>
      <c r="AG996" s="296">
        <v>41561</v>
      </c>
      <c r="AH996" s="335">
        <f>'Debt M &amp; YTM'!C987</f>
        <v>13.96</v>
      </c>
      <c r="AI996" s="335">
        <f>'Debt M &amp; YTM'!D987</f>
        <v>3.35</v>
      </c>
      <c r="AJ996" s="298"/>
      <c r="AK996" s="335">
        <f>'Debt M &amp; YTM'!F987</f>
        <v>8.34</v>
      </c>
      <c r="AL996" s="335">
        <f>'Debt M &amp; YTM'!G987</f>
        <v>3.26</v>
      </c>
      <c r="AM996" s="298"/>
      <c r="AN996" s="335">
        <f>'Debt M &amp; YTM'!I987</f>
        <v>15.19</v>
      </c>
      <c r="AO996" s="335">
        <f>'Debt M &amp; YTM'!J987</f>
        <v>4.2</v>
      </c>
      <c r="AP996" s="299"/>
      <c r="AQ996" s="297"/>
      <c r="AR996" s="297">
        <f>'Debt M &amp; YTM'!M987</f>
        <v>4.0190000000000001</v>
      </c>
      <c r="AS996" s="298"/>
      <c r="AT996" s="300"/>
      <c r="AU996" s="297">
        <f>'Debt M &amp; YTM'!N987</f>
        <v>5.758</v>
      </c>
      <c r="AV996" s="298"/>
    </row>
    <row r="997" spans="1:48">
      <c r="A997" s="16"/>
      <c r="B997" s="16"/>
      <c r="C997" s="16"/>
      <c r="D997" s="16"/>
      <c r="E997" s="106"/>
      <c r="F997" s="297"/>
      <c r="AG997" s="296">
        <v>41562</v>
      </c>
      <c r="AH997" s="335">
        <f>'Debt M &amp; YTM'!C988</f>
        <v>13.96</v>
      </c>
      <c r="AI997" s="335">
        <f>'Debt M &amp; YTM'!D988</f>
        <v>3.38</v>
      </c>
      <c r="AJ997" s="298"/>
      <c r="AK997" s="335">
        <f>'Debt M &amp; YTM'!F988</f>
        <v>8.34</v>
      </c>
      <c r="AL997" s="335">
        <f>'Debt M &amp; YTM'!G988</f>
        <v>3.28</v>
      </c>
      <c r="AM997" s="298"/>
      <c r="AN997" s="335">
        <f>'Debt M &amp; YTM'!I988</f>
        <v>15.19</v>
      </c>
      <c r="AO997" s="335">
        <f>'Debt M &amp; YTM'!J988</f>
        <v>4.22</v>
      </c>
      <c r="AP997" s="299"/>
      <c r="AQ997" s="297"/>
      <c r="AR997" s="297">
        <f>'Debt M &amp; YTM'!M988</f>
        <v>3.9809999999999999</v>
      </c>
      <c r="AS997" s="298"/>
      <c r="AT997" s="300"/>
      <c r="AU997" s="297">
        <f>'Debt M &amp; YTM'!N988</f>
        <v>5.6760000000000002</v>
      </c>
      <c r="AV997" s="298"/>
    </row>
    <row r="998" spans="1:48">
      <c r="A998" s="16"/>
      <c r="B998" s="16"/>
      <c r="C998" s="16"/>
      <c r="D998" s="16"/>
      <c r="E998" s="106"/>
      <c r="F998" s="297"/>
      <c r="AG998" s="296">
        <v>41563</v>
      </c>
      <c r="AH998" s="335">
        <f>'Debt M &amp; YTM'!C989</f>
        <v>13.96</v>
      </c>
      <c r="AI998" s="335">
        <f>'Debt M &amp; YTM'!D989</f>
        <v>3.41</v>
      </c>
      <c r="AJ998" s="298"/>
      <c r="AK998" s="335">
        <f>'Debt M &amp; YTM'!F989</f>
        <v>8.34</v>
      </c>
      <c r="AL998" s="335">
        <f>'Debt M &amp; YTM'!G989</f>
        <v>3.29</v>
      </c>
      <c r="AM998" s="298"/>
      <c r="AN998" s="335">
        <f>'Debt M &amp; YTM'!I989</f>
        <v>15.18</v>
      </c>
      <c r="AO998" s="335">
        <f>'Debt M &amp; YTM'!J989</f>
        <v>4.24</v>
      </c>
      <c r="AP998" s="299"/>
      <c r="AQ998" s="297"/>
      <c r="AR998" s="297">
        <f>'Debt M &amp; YTM'!M989</f>
        <v>3.9729999999999999</v>
      </c>
      <c r="AS998" s="298"/>
      <c r="AT998" s="300"/>
      <c r="AU998" s="297">
        <f>'Debt M &amp; YTM'!N989</f>
        <v>5.66</v>
      </c>
      <c r="AV998" s="298"/>
    </row>
    <row r="999" spans="1:48">
      <c r="A999" s="16"/>
      <c r="B999" s="16"/>
      <c r="C999" s="16"/>
      <c r="D999" s="16"/>
      <c r="E999" s="106"/>
      <c r="F999" s="297"/>
      <c r="AG999" s="296">
        <v>41564</v>
      </c>
      <c r="AH999" s="335">
        <f>'Debt M &amp; YTM'!C990</f>
        <v>13.95</v>
      </c>
      <c r="AI999" s="335">
        <f>'Debt M &amp; YTM'!D990</f>
        <v>3.35</v>
      </c>
      <c r="AJ999" s="298"/>
      <c r="AK999" s="335">
        <f>'Debt M &amp; YTM'!F990</f>
        <v>8.33</v>
      </c>
      <c r="AL999" s="335">
        <f>'Debt M &amp; YTM'!G990</f>
        <v>3.22</v>
      </c>
      <c r="AM999" s="298"/>
      <c r="AN999" s="335">
        <f>'Debt M &amp; YTM'!I990</f>
        <v>15.18</v>
      </c>
      <c r="AO999" s="335">
        <f>'Debt M &amp; YTM'!J990</f>
        <v>4.18</v>
      </c>
      <c r="AP999" s="299"/>
      <c r="AQ999" s="297"/>
      <c r="AR999" s="297">
        <f>'Debt M &amp; YTM'!M990</f>
        <v>3.9340000000000002</v>
      </c>
      <c r="AS999" s="298"/>
      <c r="AT999" s="300"/>
      <c r="AU999" s="297">
        <f>'Debt M &amp; YTM'!N990</f>
        <v>5.6230000000000002</v>
      </c>
      <c r="AV999" s="298"/>
    </row>
    <row r="1000" spans="1:48">
      <c r="A1000" s="16"/>
      <c r="B1000" s="16"/>
      <c r="C1000" s="16"/>
      <c r="D1000" s="16"/>
      <c r="E1000" s="106"/>
      <c r="F1000" s="297"/>
      <c r="AG1000" s="296">
        <v>41565</v>
      </c>
      <c r="AH1000" s="335">
        <f>'Debt M &amp; YTM'!C991</f>
        <v>13.95</v>
      </c>
      <c r="AI1000" s="335">
        <f>'Debt M &amp; YTM'!D991</f>
        <v>3.32</v>
      </c>
      <c r="AJ1000" s="298"/>
      <c r="AK1000" s="335">
        <f>'Debt M &amp; YTM'!F991</f>
        <v>8.33</v>
      </c>
      <c r="AL1000" s="335">
        <f>'Debt M &amp; YTM'!G991</f>
        <v>3.18</v>
      </c>
      <c r="AM1000" s="298"/>
      <c r="AN1000" s="335">
        <f>'Debt M &amp; YTM'!I991</f>
        <v>15.18</v>
      </c>
      <c r="AO1000" s="335">
        <f>'Debt M &amp; YTM'!J991</f>
        <v>4.1399999999999997</v>
      </c>
      <c r="AP1000" s="299"/>
      <c r="AQ1000" s="297"/>
      <c r="AR1000" s="297">
        <f>'Debt M &amp; YTM'!M991</f>
        <v>3.9020000000000001</v>
      </c>
      <c r="AS1000" s="298"/>
      <c r="AT1000" s="300"/>
      <c r="AU1000" s="297">
        <f>'Debt M &amp; YTM'!N991</f>
        <v>5.5279999999999996</v>
      </c>
      <c r="AV1000" s="298"/>
    </row>
    <row r="1001" spans="1:48">
      <c r="A1001" s="16"/>
      <c r="B1001" s="16"/>
      <c r="C1001" s="16"/>
      <c r="D1001" s="16"/>
      <c r="E1001" s="106"/>
      <c r="F1001" s="297"/>
      <c r="AG1001" s="296">
        <v>41568</v>
      </c>
      <c r="AH1001" s="335">
        <f>'Debt M &amp; YTM'!C992</f>
        <v>13.94</v>
      </c>
      <c r="AI1001" s="335">
        <f>'Debt M &amp; YTM'!D992</f>
        <v>3.32</v>
      </c>
      <c r="AJ1001" s="298"/>
      <c r="AK1001" s="335">
        <f>'Debt M &amp; YTM'!F992</f>
        <v>8.32</v>
      </c>
      <c r="AL1001" s="335">
        <f>'Debt M &amp; YTM'!G992</f>
        <v>3.18</v>
      </c>
      <c r="AM1001" s="298"/>
      <c r="AN1001" s="335">
        <f>'Debt M &amp; YTM'!I992</f>
        <v>15.17</v>
      </c>
      <c r="AO1001" s="335">
        <f>'Debt M &amp; YTM'!J992</f>
        <v>4.1399999999999997</v>
      </c>
      <c r="AP1001" s="299"/>
      <c r="AQ1001" s="297"/>
      <c r="AR1001" s="297">
        <f>'Debt M &amp; YTM'!M992</f>
        <v>3.887</v>
      </c>
      <c r="AS1001" s="298"/>
      <c r="AT1001" s="300"/>
      <c r="AU1001" s="297">
        <f>'Debt M &amp; YTM'!N992</f>
        <v>5.5490000000000004</v>
      </c>
      <c r="AV1001" s="298"/>
    </row>
    <row r="1002" spans="1:48">
      <c r="A1002" s="16"/>
      <c r="B1002" s="16"/>
      <c r="C1002" s="16"/>
      <c r="D1002" s="16"/>
      <c r="E1002" s="106"/>
      <c r="F1002" s="297"/>
      <c r="AG1002" s="296">
        <v>41569</v>
      </c>
      <c r="AH1002" s="335">
        <f>'Debt M &amp; YTM'!C993</f>
        <v>13.94</v>
      </c>
      <c r="AI1002" s="335">
        <f>'Debt M &amp; YTM'!D993</f>
        <v>3.27</v>
      </c>
      <c r="AJ1002" s="298"/>
      <c r="AK1002" s="335">
        <f>'Debt M &amp; YTM'!F993</f>
        <v>8.32</v>
      </c>
      <c r="AL1002" s="335">
        <f>'Debt M &amp; YTM'!G993</f>
        <v>3.13</v>
      </c>
      <c r="AM1002" s="298"/>
      <c r="AN1002" s="335">
        <f>'Debt M &amp; YTM'!I993</f>
        <v>15.17</v>
      </c>
      <c r="AO1002" s="335">
        <f>'Debt M &amp; YTM'!J993</f>
        <v>4.0999999999999996</v>
      </c>
      <c r="AP1002" s="299"/>
      <c r="AQ1002" s="297"/>
      <c r="AR1002" s="297">
        <f>'Debt M &amp; YTM'!M993</f>
        <v>3.867</v>
      </c>
      <c r="AS1002" s="298"/>
      <c r="AT1002" s="300"/>
      <c r="AU1002" s="297">
        <f>'Debt M &amp; YTM'!N993</f>
        <v>5.484</v>
      </c>
      <c r="AV1002" s="298"/>
    </row>
    <row r="1003" spans="1:48">
      <c r="A1003" s="16"/>
      <c r="B1003" s="16"/>
      <c r="C1003" s="16"/>
      <c r="D1003" s="16"/>
      <c r="E1003" s="106"/>
      <c r="F1003" s="297"/>
      <c r="AG1003" s="296">
        <v>41570</v>
      </c>
      <c r="AH1003" s="335">
        <f>'Debt M &amp; YTM'!C994</f>
        <v>13.94</v>
      </c>
      <c r="AI1003" s="335">
        <f>'Debt M &amp; YTM'!D994</f>
        <v>3.25</v>
      </c>
      <c r="AJ1003" s="298"/>
      <c r="AK1003" s="335">
        <f>'Debt M &amp; YTM'!F994</f>
        <v>8.32</v>
      </c>
      <c r="AL1003" s="335">
        <f>'Debt M &amp; YTM'!G994</f>
        <v>3.11</v>
      </c>
      <c r="AM1003" s="298"/>
      <c r="AN1003" s="335">
        <f>'Debt M &amp; YTM'!I994</f>
        <v>15.17</v>
      </c>
      <c r="AO1003" s="335">
        <f>'Debt M &amp; YTM'!J994</f>
        <v>4.08</v>
      </c>
      <c r="AP1003" s="299"/>
      <c r="AQ1003" s="297"/>
      <c r="AR1003" s="297">
        <f>'Debt M &amp; YTM'!M994</f>
        <v>3.863</v>
      </c>
      <c r="AS1003" s="298"/>
      <c r="AT1003" s="300"/>
      <c r="AU1003" s="297">
        <f>'Debt M &amp; YTM'!N994</f>
        <v>5.5090000000000003</v>
      </c>
      <c r="AV1003" s="298"/>
    </row>
    <row r="1004" spans="1:48">
      <c r="A1004" s="16"/>
      <c r="B1004" s="16"/>
      <c r="C1004" s="16"/>
      <c r="D1004" s="16"/>
      <c r="E1004" s="106"/>
      <c r="F1004" s="297"/>
      <c r="AG1004" s="296">
        <v>41571</v>
      </c>
      <c r="AH1004" s="335">
        <f>'Debt M &amp; YTM'!C995</f>
        <v>13.93</v>
      </c>
      <c r="AI1004" s="335">
        <f>'Debt M &amp; YTM'!D995</f>
        <v>3.25</v>
      </c>
      <c r="AJ1004" s="298"/>
      <c r="AK1004" s="335">
        <f>'Debt M &amp; YTM'!F995</f>
        <v>8.32</v>
      </c>
      <c r="AL1004" s="335">
        <f>'Debt M &amp; YTM'!G995</f>
        <v>3.12</v>
      </c>
      <c r="AM1004" s="298"/>
      <c r="AN1004" s="335">
        <f>'Debt M &amp; YTM'!I995</f>
        <v>15.16</v>
      </c>
      <c r="AO1004" s="335">
        <f>'Debt M &amp; YTM'!J995</f>
        <v>4.09</v>
      </c>
      <c r="AP1004" s="299"/>
      <c r="AQ1004" s="297"/>
      <c r="AR1004" s="297">
        <f>'Debt M &amp; YTM'!M995</f>
        <v>3.879</v>
      </c>
      <c r="AS1004" s="298"/>
      <c r="AT1004" s="300"/>
      <c r="AU1004" s="297">
        <f>'Debt M &amp; YTM'!N995</f>
        <v>5.4909999999999997</v>
      </c>
      <c r="AV1004" s="298"/>
    </row>
    <row r="1005" spans="1:48">
      <c r="A1005" s="16"/>
      <c r="B1005" s="16"/>
      <c r="C1005" s="16"/>
      <c r="D1005" s="16"/>
      <c r="E1005" s="106"/>
      <c r="F1005" s="297"/>
      <c r="AG1005" s="296">
        <v>41572</v>
      </c>
      <c r="AH1005" s="335">
        <f>'Debt M &amp; YTM'!C996</f>
        <v>13.93</v>
      </c>
      <c r="AI1005" s="335">
        <f>'Debt M &amp; YTM'!D996</f>
        <v>3.24</v>
      </c>
      <c r="AJ1005" s="298"/>
      <c r="AK1005" s="335">
        <f>'Debt M &amp; YTM'!F996</f>
        <v>8.31</v>
      </c>
      <c r="AL1005" s="335">
        <f>'Debt M &amp; YTM'!G996</f>
        <v>3.12</v>
      </c>
      <c r="AM1005" s="298"/>
      <c r="AN1005" s="335">
        <f>'Debt M &amp; YTM'!I996</f>
        <v>15.16</v>
      </c>
      <c r="AO1005" s="335">
        <f>'Debt M &amp; YTM'!J996</f>
        <v>4.07</v>
      </c>
      <c r="AP1005" s="299"/>
      <c r="AQ1005" s="297"/>
      <c r="AR1005" s="297">
        <f>'Debt M &amp; YTM'!M996</f>
        <v>3.875</v>
      </c>
      <c r="AS1005" s="298"/>
      <c r="AT1005" s="300"/>
      <c r="AU1005" s="297">
        <f>'Debt M &amp; YTM'!N996</f>
        <v>5.524</v>
      </c>
      <c r="AV1005" s="298"/>
    </row>
    <row r="1006" spans="1:48">
      <c r="A1006" s="16"/>
      <c r="B1006" s="16"/>
      <c r="C1006" s="16"/>
      <c r="D1006" s="16"/>
      <c r="E1006" s="106"/>
      <c r="F1006" s="297"/>
      <c r="AG1006" s="296">
        <v>41575</v>
      </c>
      <c r="AH1006" s="335">
        <f>'Debt M &amp; YTM'!C997</f>
        <v>13.92</v>
      </c>
      <c r="AI1006" s="335">
        <f>'Debt M &amp; YTM'!D997</f>
        <v>3.23</v>
      </c>
      <c r="AJ1006" s="298"/>
      <c r="AK1006" s="335">
        <f>'Debt M &amp; YTM'!F997</f>
        <v>8.3000000000000007</v>
      </c>
      <c r="AL1006" s="335">
        <f>'Debt M &amp; YTM'!G997</f>
        <v>3.11</v>
      </c>
      <c r="AM1006" s="298"/>
      <c r="AN1006" s="335">
        <f>'Debt M &amp; YTM'!I997</f>
        <v>15.15</v>
      </c>
      <c r="AO1006" s="335">
        <f>'Debt M &amp; YTM'!J997</f>
        <v>4.07</v>
      </c>
      <c r="AP1006" s="299"/>
      <c r="AQ1006" s="297"/>
      <c r="AR1006" s="297">
        <f>'Debt M &amp; YTM'!M997</f>
        <v>3.8570000000000002</v>
      </c>
      <c r="AS1006" s="298"/>
      <c r="AT1006" s="300"/>
      <c r="AU1006" s="297">
        <f>'Debt M &amp; YTM'!N997</f>
        <v>5.5369999999999999</v>
      </c>
      <c r="AV1006" s="298"/>
    </row>
    <row r="1007" spans="1:48">
      <c r="A1007" s="16"/>
      <c r="B1007" s="16"/>
      <c r="C1007" s="16"/>
      <c r="D1007" s="16"/>
      <c r="E1007" s="106"/>
      <c r="F1007" s="297"/>
      <c r="AG1007" s="296">
        <v>41576</v>
      </c>
      <c r="AH1007" s="335">
        <f>'Debt M &amp; YTM'!C998</f>
        <v>13.92</v>
      </c>
      <c r="AI1007" s="335">
        <f>'Debt M &amp; YTM'!D998</f>
        <v>3.22</v>
      </c>
      <c r="AJ1007" s="298"/>
      <c r="AK1007" s="335">
        <f>'Debt M &amp; YTM'!F998</f>
        <v>8.3000000000000007</v>
      </c>
      <c r="AL1007" s="335">
        <f>'Debt M &amp; YTM'!G998</f>
        <v>3.09</v>
      </c>
      <c r="AM1007" s="298"/>
      <c r="AN1007" s="335">
        <f>'Debt M &amp; YTM'!I998</f>
        <v>15.15</v>
      </c>
      <c r="AO1007" s="335">
        <f>'Debt M &amp; YTM'!J998</f>
        <v>4.05</v>
      </c>
      <c r="AP1007" s="299"/>
      <c r="AQ1007" s="297"/>
      <c r="AR1007" s="297">
        <f>'Debt M &amp; YTM'!M998</f>
        <v>3.8340000000000001</v>
      </c>
      <c r="AS1007" s="298"/>
      <c r="AT1007" s="300"/>
      <c r="AU1007" s="297">
        <f>'Debt M &amp; YTM'!N998</f>
        <v>5.4530000000000003</v>
      </c>
      <c r="AV1007" s="298"/>
    </row>
    <row r="1008" spans="1:48">
      <c r="A1008" s="16"/>
      <c r="B1008" s="16"/>
      <c r="C1008" s="16"/>
      <c r="D1008" s="16"/>
      <c r="E1008" s="106"/>
      <c r="F1008" s="297"/>
      <c r="AG1008" s="296">
        <v>41577</v>
      </c>
      <c r="AH1008" s="335">
        <f>'Debt M &amp; YTM'!C999</f>
        <v>13.92</v>
      </c>
      <c r="AI1008" s="335">
        <f>'Debt M &amp; YTM'!D999</f>
        <v>3.17</v>
      </c>
      <c r="AJ1008" s="298"/>
      <c r="AK1008" s="335">
        <f>'Debt M &amp; YTM'!F999</f>
        <v>8.3000000000000007</v>
      </c>
      <c r="AL1008" s="335">
        <f>'Debt M &amp; YTM'!G999</f>
        <v>3.03</v>
      </c>
      <c r="AM1008" s="298"/>
      <c r="AN1008" s="335">
        <f>'Debt M &amp; YTM'!I999</f>
        <v>15.15</v>
      </c>
      <c r="AO1008" s="335">
        <f>'Debt M &amp; YTM'!J999</f>
        <v>4.01</v>
      </c>
      <c r="AP1008" s="299"/>
      <c r="AQ1008" s="297"/>
      <c r="AR1008" s="297">
        <f>'Debt M &amp; YTM'!M999</f>
        <v>3.8050000000000002</v>
      </c>
      <c r="AS1008" s="298"/>
      <c r="AT1008" s="300"/>
      <c r="AU1008" s="297">
        <f>'Debt M &amp; YTM'!N999</f>
        <v>5.423</v>
      </c>
      <c r="AV1008" s="298"/>
    </row>
    <row r="1009" spans="1:48">
      <c r="A1009" s="16"/>
      <c r="B1009" s="16"/>
      <c r="C1009" s="16"/>
      <c r="D1009" s="16"/>
      <c r="E1009" s="106"/>
      <c r="F1009" s="297"/>
      <c r="AG1009" s="296">
        <v>41578</v>
      </c>
      <c r="AH1009" s="335">
        <f>'Debt M &amp; YTM'!C1000</f>
        <v>13.92</v>
      </c>
      <c r="AI1009" s="335">
        <f>'Debt M &amp; YTM'!D1000</f>
        <v>3.16</v>
      </c>
      <c r="AJ1009" s="298"/>
      <c r="AK1009" s="335">
        <f>'Debt M &amp; YTM'!F1000</f>
        <v>8.3000000000000007</v>
      </c>
      <c r="AL1009" s="335">
        <f>'Debt M &amp; YTM'!G1000</f>
        <v>3</v>
      </c>
      <c r="AM1009" s="298"/>
      <c r="AN1009" s="335">
        <f>'Debt M &amp; YTM'!I1000</f>
        <v>15.14</v>
      </c>
      <c r="AO1009" s="335">
        <f>'Debt M &amp; YTM'!J1000</f>
        <v>3.99</v>
      </c>
      <c r="AP1009" s="299"/>
      <c r="AQ1009" s="297"/>
      <c r="AR1009" s="297">
        <f>'Debt M &amp; YTM'!M1000</f>
        <v>3.8410000000000002</v>
      </c>
      <c r="AS1009" s="298"/>
      <c r="AT1009" s="300"/>
      <c r="AU1009" s="297">
        <f>'Debt M &amp; YTM'!N1000</f>
        <v>5.5149999999999997</v>
      </c>
      <c r="AV1009" s="298"/>
    </row>
    <row r="1010" spans="1:48">
      <c r="A1010" s="16"/>
      <c r="B1010" s="16"/>
      <c r="C1010" s="16"/>
      <c r="D1010" s="16"/>
      <c r="E1010" s="106"/>
      <c r="F1010" s="297"/>
      <c r="AG1010" s="296">
        <v>41579</v>
      </c>
      <c r="AH1010" s="335">
        <f>'Debt M &amp; YTM'!C1001</f>
        <v>13.91</v>
      </c>
      <c r="AI1010" s="335">
        <f>'Debt M &amp; YTM'!D1001</f>
        <v>3.17</v>
      </c>
      <c r="AJ1010" s="298"/>
      <c r="AK1010" s="335">
        <f>'Debt M &amp; YTM'!F1001</f>
        <v>8.35</v>
      </c>
      <c r="AL1010" s="335">
        <f>'Debt M &amp; YTM'!G1001</f>
        <v>3.02</v>
      </c>
      <c r="AM1010" s="298"/>
      <c r="AN1010" s="335">
        <f>'Debt M &amp; YTM'!I1001</f>
        <v>15.33</v>
      </c>
      <c r="AO1010" s="335">
        <f>'Debt M &amp; YTM'!J1001</f>
        <v>4</v>
      </c>
      <c r="AP1010" s="299"/>
      <c r="AQ1010" s="297"/>
      <c r="AR1010" s="297">
        <f>'Debt M &amp; YTM'!M1001</f>
        <v>3.8210000000000002</v>
      </c>
      <c r="AS1010" s="298"/>
      <c r="AT1010" s="300"/>
      <c r="AU1010" s="297">
        <f>'Debt M &amp; YTM'!N1001</f>
        <v>5.508</v>
      </c>
      <c r="AV1010" s="298"/>
    </row>
    <row r="1011" spans="1:48">
      <c r="A1011" s="16"/>
      <c r="B1011" s="16"/>
      <c r="C1011" s="16"/>
      <c r="D1011" s="16"/>
      <c r="E1011" s="106"/>
      <c r="F1011" s="297"/>
      <c r="AG1011" s="296">
        <v>41582</v>
      </c>
      <c r="AH1011" s="335">
        <f>'Debt M &amp; YTM'!C1002</f>
        <v>13.9</v>
      </c>
      <c r="AI1011" s="335">
        <f>'Debt M &amp; YTM'!D1002</f>
        <v>3.16</v>
      </c>
      <c r="AJ1011" s="298"/>
      <c r="AK1011" s="335">
        <f>'Debt M &amp; YTM'!F1002</f>
        <v>8.34</v>
      </c>
      <c r="AL1011" s="335">
        <f>'Debt M &amp; YTM'!G1002</f>
        <v>3.01</v>
      </c>
      <c r="AM1011" s="298"/>
      <c r="AN1011" s="335">
        <f>'Debt M &amp; YTM'!I1002</f>
        <v>15.32</v>
      </c>
      <c r="AO1011" s="335">
        <f>'Debt M &amp; YTM'!J1002</f>
        <v>3.99</v>
      </c>
      <c r="AP1011" s="299"/>
      <c r="AQ1011" s="297"/>
      <c r="AR1011" s="297">
        <f>'Debt M &amp; YTM'!M1002</f>
        <v>3.7949999999999999</v>
      </c>
      <c r="AS1011" s="298"/>
      <c r="AT1011" s="300"/>
      <c r="AU1011" s="297">
        <f>'Debt M &amp; YTM'!N1002</f>
        <v>5.5039999999999996</v>
      </c>
      <c r="AV1011" s="298"/>
    </row>
    <row r="1012" spans="1:48">
      <c r="A1012" s="16"/>
      <c r="B1012" s="16"/>
      <c r="C1012" s="16"/>
      <c r="D1012" s="16"/>
      <c r="E1012" s="106"/>
      <c r="F1012" s="297"/>
      <c r="AG1012" s="296">
        <v>41583</v>
      </c>
      <c r="AH1012" s="335">
        <f>'Debt M &amp; YTM'!C1003</f>
        <v>13.9</v>
      </c>
      <c r="AI1012" s="335">
        <f>'Debt M &amp; YTM'!D1003</f>
        <v>3.22</v>
      </c>
      <c r="AJ1012" s="298"/>
      <c r="AK1012" s="335">
        <f>'Debt M &amp; YTM'!F1003</f>
        <v>8.34</v>
      </c>
      <c r="AL1012" s="335">
        <f>'Debt M &amp; YTM'!G1003</f>
        <v>3.07</v>
      </c>
      <c r="AM1012" s="298"/>
      <c r="AN1012" s="335">
        <f>'Debt M &amp; YTM'!I1003</f>
        <v>15.32</v>
      </c>
      <c r="AO1012" s="335">
        <f>'Debt M &amp; YTM'!J1003</f>
        <v>4.04</v>
      </c>
      <c r="AP1012" s="299"/>
      <c r="AQ1012" s="297"/>
      <c r="AR1012" s="297">
        <f>'Debt M &amp; YTM'!M1003</f>
        <v>3.7919999999999998</v>
      </c>
      <c r="AS1012" s="298"/>
      <c r="AT1012" s="300"/>
      <c r="AU1012" s="297">
        <f>'Debt M &amp; YTM'!N1003</f>
        <v>5.5259999999999998</v>
      </c>
      <c r="AV1012" s="298"/>
    </row>
    <row r="1013" spans="1:48">
      <c r="A1013" s="16"/>
      <c r="B1013" s="16"/>
      <c r="C1013" s="16"/>
      <c r="D1013" s="16"/>
      <c r="E1013" s="106"/>
      <c r="F1013" s="297"/>
      <c r="AG1013" s="296">
        <v>41584</v>
      </c>
      <c r="AH1013" s="335">
        <f>'Debt M &amp; YTM'!C1004</f>
        <v>13.9</v>
      </c>
      <c r="AI1013" s="335">
        <f>'Debt M &amp; YTM'!D1004</f>
        <v>3.22</v>
      </c>
      <c r="AJ1013" s="298"/>
      <c r="AK1013" s="335">
        <f>'Debt M &amp; YTM'!F1004</f>
        <v>8.33</v>
      </c>
      <c r="AL1013" s="335">
        <f>'Debt M &amp; YTM'!G1004</f>
        <v>3.07</v>
      </c>
      <c r="AM1013" s="298"/>
      <c r="AN1013" s="335">
        <f>'Debt M &amp; YTM'!I1004</f>
        <v>15.32</v>
      </c>
      <c r="AO1013" s="335">
        <f>'Debt M &amp; YTM'!J1004</f>
        <v>4.04</v>
      </c>
      <c r="AP1013" s="299"/>
      <c r="AQ1013" s="297"/>
      <c r="AR1013" s="297">
        <f>'Debt M &amp; YTM'!M1004</f>
        <v>3.7789999999999999</v>
      </c>
      <c r="AS1013" s="298"/>
      <c r="AT1013" s="300"/>
      <c r="AU1013" s="297">
        <f>'Debt M &amp; YTM'!N1004</f>
        <v>5.5449999999999999</v>
      </c>
      <c r="AV1013" s="298"/>
    </row>
    <row r="1014" spans="1:48">
      <c r="A1014" s="16"/>
      <c r="B1014" s="16"/>
      <c r="C1014" s="16"/>
      <c r="D1014" s="16"/>
      <c r="E1014" s="106"/>
      <c r="F1014" s="297"/>
      <c r="AG1014" s="296">
        <v>41585</v>
      </c>
      <c r="AH1014" s="335">
        <f>'Debt M &amp; YTM'!C1005</f>
        <v>13.9</v>
      </c>
      <c r="AI1014" s="335">
        <f>'Debt M &amp; YTM'!D1005</f>
        <v>3.17</v>
      </c>
      <c r="AJ1014" s="298"/>
      <c r="AK1014" s="335">
        <f>'Debt M &amp; YTM'!F1005</f>
        <v>8.33</v>
      </c>
      <c r="AL1014" s="335">
        <f>'Debt M &amp; YTM'!G1005</f>
        <v>3</v>
      </c>
      <c r="AM1014" s="298"/>
      <c r="AN1014" s="335">
        <f>'Debt M &amp; YTM'!I1005</f>
        <v>15.32</v>
      </c>
      <c r="AO1014" s="335">
        <f>'Debt M &amp; YTM'!J1005</f>
        <v>3.98</v>
      </c>
      <c r="AP1014" s="299"/>
      <c r="AQ1014" s="297"/>
      <c r="AR1014" s="297">
        <f>'Debt M &amp; YTM'!M1005</f>
        <v>3.7450000000000001</v>
      </c>
      <c r="AS1014" s="298"/>
      <c r="AT1014" s="300"/>
      <c r="AU1014" s="297">
        <f>'Debt M &amp; YTM'!N1005</f>
        <v>5.5439999999999996</v>
      </c>
      <c r="AV1014" s="298"/>
    </row>
    <row r="1015" spans="1:48">
      <c r="A1015" s="16"/>
      <c r="B1015" s="16"/>
      <c r="C1015" s="16"/>
      <c r="D1015" s="16"/>
      <c r="E1015" s="106"/>
      <c r="F1015" s="297"/>
      <c r="AG1015" s="296">
        <v>41586</v>
      </c>
      <c r="AH1015" s="335">
        <f>'Debt M &amp; YTM'!C1006</f>
        <v>13.89</v>
      </c>
      <c r="AI1015" s="335">
        <f>'Debt M &amp; YTM'!D1006</f>
        <v>3.23</v>
      </c>
      <c r="AJ1015" s="298"/>
      <c r="AK1015" s="335">
        <f>'Debt M &amp; YTM'!F1006</f>
        <v>8.33</v>
      </c>
      <c r="AL1015" s="335">
        <f>'Debt M &amp; YTM'!G1006</f>
        <v>3.07</v>
      </c>
      <c r="AM1015" s="298"/>
      <c r="AN1015" s="335">
        <f>'Debt M &amp; YTM'!I1006</f>
        <v>15.31</v>
      </c>
      <c r="AO1015" s="335">
        <f>'Debt M &amp; YTM'!J1006</f>
        <v>4.05</v>
      </c>
      <c r="AP1015" s="299"/>
      <c r="AQ1015" s="297"/>
      <c r="AR1015" s="297">
        <f>'Debt M &amp; YTM'!M1006</f>
        <v>3.7570000000000001</v>
      </c>
      <c r="AS1015" s="298"/>
      <c r="AT1015" s="300"/>
      <c r="AU1015" s="297">
        <f>'Debt M &amp; YTM'!N1006</f>
        <v>5.5880000000000001</v>
      </c>
      <c r="AV1015" s="298"/>
    </row>
    <row r="1016" spans="1:48">
      <c r="A1016" s="16"/>
      <c r="B1016" s="16"/>
      <c r="C1016" s="16"/>
      <c r="D1016" s="16"/>
      <c r="E1016" s="106"/>
      <c r="F1016" s="297"/>
      <c r="AG1016" s="296">
        <v>41589</v>
      </c>
      <c r="AH1016" s="335">
        <f>'Debt M &amp; YTM'!C1007</f>
        <v>13.89</v>
      </c>
      <c r="AI1016" s="335">
        <f>'Debt M &amp; YTM'!D1007</f>
        <v>3.23</v>
      </c>
      <c r="AJ1016" s="298"/>
      <c r="AK1016" s="335">
        <f>'Debt M &amp; YTM'!F1007</f>
        <v>8.32</v>
      </c>
      <c r="AL1016" s="335">
        <f>'Debt M &amp; YTM'!G1007</f>
        <v>3.06</v>
      </c>
      <c r="AM1016" s="298"/>
      <c r="AN1016" s="335">
        <f>'Debt M &amp; YTM'!I1007</f>
        <v>15.3</v>
      </c>
      <c r="AO1016" s="335">
        <f>'Debt M &amp; YTM'!J1007</f>
        <v>4.05</v>
      </c>
      <c r="AP1016" s="299"/>
      <c r="AQ1016" s="297"/>
      <c r="AR1016" s="297">
        <f>'Debt M &amp; YTM'!M1007</f>
        <v>3.7440000000000002</v>
      </c>
      <c r="AS1016" s="298"/>
      <c r="AT1016" s="300"/>
      <c r="AU1016" s="297">
        <f>'Debt M &amp; YTM'!N1007</f>
        <v>5.5880000000000001</v>
      </c>
      <c r="AV1016" s="298"/>
    </row>
    <row r="1017" spans="1:48">
      <c r="A1017" s="16"/>
      <c r="B1017" s="16"/>
      <c r="C1017" s="16"/>
      <c r="D1017" s="16"/>
      <c r="E1017" s="106"/>
      <c r="F1017" s="297"/>
      <c r="AG1017" s="296">
        <v>41590</v>
      </c>
      <c r="AH1017" s="335">
        <f>'Debt M &amp; YTM'!C1008</f>
        <v>13.88</v>
      </c>
      <c r="AI1017" s="335">
        <f>'Debt M &amp; YTM'!D1008</f>
        <v>3.26</v>
      </c>
      <c r="AJ1017" s="298"/>
      <c r="AK1017" s="335">
        <f>'Debt M &amp; YTM'!F1008</f>
        <v>8.32</v>
      </c>
      <c r="AL1017" s="335">
        <f>'Debt M &amp; YTM'!G1008</f>
        <v>3.09</v>
      </c>
      <c r="AM1017" s="298"/>
      <c r="AN1017" s="335">
        <f>'Debt M &amp; YTM'!I1008</f>
        <v>15.3</v>
      </c>
      <c r="AO1017" s="335">
        <f>'Debt M &amp; YTM'!J1008</f>
        <v>4.08</v>
      </c>
      <c r="AP1017" s="299"/>
      <c r="AQ1017" s="297"/>
      <c r="AR1017" s="297">
        <f>'Debt M &amp; YTM'!M1008</f>
        <v>3.7389999999999999</v>
      </c>
      <c r="AS1017" s="298"/>
      <c r="AT1017" s="300"/>
      <c r="AU1017" s="297">
        <f>'Debt M &amp; YTM'!N1008</f>
        <v>5.5750000000000002</v>
      </c>
      <c r="AV1017" s="298"/>
    </row>
    <row r="1018" spans="1:48">
      <c r="A1018" s="16"/>
      <c r="B1018" s="16"/>
      <c r="C1018" s="16"/>
      <c r="D1018" s="16"/>
      <c r="E1018" s="106"/>
      <c r="F1018" s="297"/>
      <c r="AG1018" s="296">
        <v>41591</v>
      </c>
      <c r="AH1018" s="335">
        <f>'Debt M &amp; YTM'!C1009</f>
        <v>13.88</v>
      </c>
      <c r="AI1018" s="335">
        <f>'Debt M &amp; YTM'!D1009</f>
        <v>3.22</v>
      </c>
      <c r="AJ1018" s="298"/>
      <c r="AK1018" s="335">
        <f>'Debt M &amp; YTM'!F1009</f>
        <v>8.31</v>
      </c>
      <c r="AL1018" s="335">
        <f>'Debt M &amp; YTM'!G1009</f>
        <v>3.06</v>
      </c>
      <c r="AM1018" s="298"/>
      <c r="AN1018" s="335">
        <f>'Debt M &amp; YTM'!I1009</f>
        <v>15.3</v>
      </c>
      <c r="AO1018" s="335">
        <f>'Debt M &amp; YTM'!J1009</f>
        <v>4.05</v>
      </c>
      <c r="AP1018" s="299"/>
      <c r="AQ1018" s="297"/>
      <c r="AR1018" s="297">
        <f>'Debt M &amp; YTM'!M1009</f>
        <v>3.7709999999999999</v>
      </c>
      <c r="AS1018" s="298"/>
      <c r="AT1018" s="300"/>
      <c r="AU1018" s="297">
        <f>'Debt M &amp; YTM'!N1009</f>
        <v>5.6689999999999996</v>
      </c>
      <c r="AV1018" s="298"/>
    </row>
    <row r="1019" spans="1:48">
      <c r="A1019" s="16"/>
      <c r="B1019" s="16"/>
      <c r="C1019" s="16"/>
      <c r="D1019" s="16"/>
      <c r="E1019" s="106"/>
      <c r="F1019" s="297"/>
      <c r="AG1019" s="296">
        <v>41592</v>
      </c>
      <c r="AH1019" s="335">
        <f>'Debt M &amp; YTM'!C1010</f>
        <v>13.88</v>
      </c>
      <c r="AI1019" s="335">
        <f>'Debt M &amp; YTM'!D1010</f>
        <v>3.2</v>
      </c>
      <c r="AJ1019" s="298"/>
      <c r="AK1019" s="335">
        <f>'Debt M &amp; YTM'!F1010</f>
        <v>8.31</v>
      </c>
      <c r="AL1019" s="335">
        <f>'Debt M &amp; YTM'!G1010</f>
        <v>3.04</v>
      </c>
      <c r="AM1019" s="298"/>
      <c r="AN1019" s="335">
        <f>'Debt M &amp; YTM'!I1010</f>
        <v>15.3</v>
      </c>
      <c r="AO1019" s="335">
        <f>'Debt M &amp; YTM'!J1010</f>
        <v>4.0199999999999996</v>
      </c>
      <c r="AP1019" s="299"/>
      <c r="AQ1019" s="297"/>
      <c r="AR1019" s="297">
        <f>'Debt M &amp; YTM'!M1010</f>
        <v>3.7650000000000001</v>
      </c>
      <c r="AS1019" s="298"/>
      <c r="AT1019" s="300"/>
      <c r="AU1019" s="297">
        <f>'Debt M &amp; YTM'!N1010</f>
        <v>5.5739999999999998</v>
      </c>
      <c r="AV1019" s="298"/>
    </row>
    <row r="1020" spans="1:48">
      <c r="A1020" s="16"/>
      <c r="B1020" s="16"/>
      <c r="C1020" s="16"/>
      <c r="D1020" s="16"/>
      <c r="E1020" s="106"/>
      <c r="F1020" s="297"/>
      <c r="AG1020" s="296">
        <v>41593</v>
      </c>
      <c r="AH1020" s="335">
        <f>'Debt M &amp; YTM'!C1011</f>
        <v>13.87</v>
      </c>
      <c r="AI1020" s="335">
        <f>'Debt M &amp; YTM'!D1011</f>
        <v>3.2</v>
      </c>
      <c r="AJ1020" s="298"/>
      <c r="AK1020" s="335">
        <f>'Debt M &amp; YTM'!F1011</f>
        <v>8.31</v>
      </c>
      <c r="AL1020" s="335">
        <f>'Debt M &amp; YTM'!G1011</f>
        <v>3.04</v>
      </c>
      <c r="AM1020" s="298"/>
      <c r="AN1020" s="335">
        <f>'Debt M &amp; YTM'!I1011</f>
        <v>15.29</v>
      </c>
      <c r="AO1020" s="335">
        <f>'Debt M &amp; YTM'!J1011</f>
        <v>4.0199999999999996</v>
      </c>
      <c r="AP1020" s="299"/>
      <c r="AQ1020" s="297"/>
      <c r="AR1020" s="297">
        <f>'Debt M &amp; YTM'!M1011</f>
        <v>3.7610000000000001</v>
      </c>
      <c r="AS1020" s="298"/>
      <c r="AT1020" s="300"/>
      <c r="AU1020" s="297">
        <f>'Debt M &amp; YTM'!N1011</f>
        <v>5.5960000000000001</v>
      </c>
      <c r="AV1020" s="298"/>
    </row>
    <row r="1021" spans="1:48">
      <c r="A1021" s="16"/>
      <c r="B1021" s="16"/>
      <c r="C1021" s="16"/>
      <c r="D1021" s="16"/>
      <c r="E1021" s="106"/>
      <c r="F1021" s="297"/>
      <c r="AG1021" s="296">
        <v>41596</v>
      </c>
      <c r="AH1021" s="335">
        <f>'Debt M &amp; YTM'!C1012</f>
        <v>13.87</v>
      </c>
      <c r="AI1021" s="335">
        <f>'Debt M &amp; YTM'!D1012</f>
        <v>3.18</v>
      </c>
      <c r="AJ1021" s="298"/>
      <c r="AK1021" s="335">
        <f>'Debt M &amp; YTM'!F1012</f>
        <v>8.3000000000000007</v>
      </c>
      <c r="AL1021" s="335">
        <f>'Debt M &amp; YTM'!G1012</f>
        <v>3.02</v>
      </c>
      <c r="AM1021" s="298"/>
      <c r="AN1021" s="335">
        <f>'Debt M &amp; YTM'!I1012</f>
        <v>15.29</v>
      </c>
      <c r="AO1021" s="335">
        <f>'Debt M &amp; YTM'!J1012</f>
        <v>4.01</v>
      </c>
      <c r="AP1021" s="299"/>
      <c r="AQ1021" s="297"/>
      <c r="AR1021" s="297">
        <f>'Debt M &amp; YTM'!M1012</f>
        <v>3.7349999999999999</v>
      </c>
      <c r="AS1021" s="298"/>
      <c r="AT1021" s="300"/>
      <c r="AU1021" s="297">
        <f>'Debt M &amp; YTM'!N1012</f>
        <v>5.577</v>
      </c>
      <c r="AV1021" s="298"/>
    </row>
    <row r="1022" spans="1:48">
      <c r="A1022" s="16"/>
      <c r="B1022" s="16"/>
      <c r="C1022" s="16"/>
      <c r="D1022" s="16"/>
      <c r="E1022" s="106"/>
      <c r="F1022" s="297"/>
      <c r="AG1022" s="296">
        <v>41597</v>
      </c>
      <c r="AH1022" s="335">
        <f>'Debt M &amp; YTM'!C1013</f>
        <v>13.86</v>
      </c>
      <c r="AI1022" s="335">
        <f>'Debt M &amp; YTM'!D1013</f>
        <v>3.21</v>
      </c>
      <c r="AJ1022" s="298"/>
      <c r="AK1022" s="335">
        <f>'Debt M &amp; YTM'!F1013</f>
        <v>8.3000000000000007</v>
      </c>
      <c r="AL1022" s="335">
        <f>'Debt M &amp; YTM'!G1013</f>
        <v>3.05</v>
      </c>
      <c r="AM1022" s="298"/>
      <c r="AN1022" s="335">
        <f>'Debt M &amp; YTM'!I1013</f>
        <v>15.28</v>
      </c>
      <c r="AO1022" s="335">
        <f>'Debt M &amp; YTM'!J1013</f>
        <v>4.04</v>
      </c>
      <c r="AP1022" s="299"/>
      <c r="AQ1022" s="297"/>
      <c r="AR1022" s="297">
        <f>'Debt M &amp; YTM'!M1013</f>
        <v>3.7360000000000002</v>
      </c>
      <c r="AS1022" s="298"/>
      <c r="AT1022" s="300"/>
      <c r="AU1022" s="297">
        <f>'Debt M &amp; YTM'!N1013</f>
        <v>5.5860000000000003</v>
      </c>
      <c r="AV1022" s="298"/>
    </row>
    <row r="1023" spans="1:48">
      <c r="A1023" s="16"/>
      <c r="B1023" s="16"/>
      <c r="C1023" s="16"/>
      <c r="D1023" s="16"/>
      <c r="E1023" s="106"/>
      <c r="F1023" s="297"/>
      <c r="AG1023" s="296">
        <v>41598</v>
      </c>
      <c r="AH1023" s="335">
        <f>'Debt M &amp; YTM'!C1014</f>
        <v>13.86</v>
      </c>
      <c r="AI1023" s="335">
        <f>'Debt M &amp; YTM'!D1014</f>
        <v>3.21</v>
      </c>
      <c r="AJ1023" s="298"/>
      <c r="AK1023" s="335">
        <f>'Debt M &amp; YTM'!F1014</f>
        <v>8.2899999999999991</v>
      </c>
      <c r="AL1023" s="335">
        <f>'Debt M &amp; YTM'!G1014</f>
        <v>3.05</v>
      </c>
      <c r="AM1023" s="298"/>
      <c r="AN1023" s="335">
        <f>'Debt M &amp; YTM'!I1014</f>
        <v>15.28</v>
      </c>
      <c r="AO1023" s="335">
        <f>'Debt M &amp; YTM'!J1014</f>
        <v>4.04</v>
      </c>
      <c r="AP1023" s="299"/>
      <c r="AQ1023" s="297"/>
      <c r="AR1023" s="297">
        <f>'Debt M &amp; YTM'!M1014</f>
        <v>3.7349999999999999</v>
      </c>
      <c r="AS1023" s="298"/>
      <c r="AT1023" s="300"/>
      <c r="AU1023" s="297">
        <f>'Debt M &amp; YTM'!N1014</f>
        <v>5.556</v>
      </c>
      <c r="AV1023" s="298"/>
    </row>
    <row r="1024" spans="1:48">
      <c r="A1024" s="16"/>
      <c r="B1024" s="16"/>
      <c r="C1024" s="16"/>
      <c r="D1024" s="16"/>
      <c r="E1024" s="106"/>
      <c r="F1024" s="297"/>
      <c r="AG1024" s="296">
        <v>41599</v>
      </c>
      <c r="AH1024" s="335">
        <f>'Debt M &amp; YTM'!C1015</f>
        <v>13.86</v>
      </c>
      <c r="AI1024" s="335">
        <f>'Debt M &amp; YTM'!D1015</f>
        <v>3.24</v>
      </c>
      <c r="AJ1024" s="298"/>
      <c r="AK1024" s="335">
        <f>'Debt M &amp; YTM'!F1015</f>
        <v>8.2899999999999991</v>
      </c>
      <c r="AL1024" s="335">
        <f>'Debt M &amp; YTM'!G1015</f>
        <v>3.08</v>
      </c>
      <c r="AM1024" s="298"/>
      <c r="AN1024" s="335">
        <f>'Debt M &amp; YTM'!I1015</f>
        <v>15.28</v>
      </c>
      <c r="AO1024" s="335">
        <f>'Debt M &amp; YTM'!J1015</f>
        <v>4.07</v>
      </c>
      <c r="AP1024" s="299"/>
      <c r="AQ1024" s="297"/>
      <c r="AR1024" s="297">
        <f>'Debt M &amp; YTM'!M1015</f>
        <v>3.734</v>
      </c>
      <c r="AS1024" s="298"/>
      <c r="AT1024" s="300"/>
      <c r="AU1024" s="297">
        <f>'Debt M &amp; YTM'!N1015</f>
        <v>5.577</v>
      </c>
      <c r="AV1024" s="298"/>
    </row>
    <row r="1025" spans="1:48">
      <c r="A1025" s="16"/>
      <c r="B1025" s="16"/>
      <c r="C1025" s="16"/>
      <c r="D1025" s="16"/>
      <c r="E1025" s="106"/>
      <c r="F1025" s="297"/>
      <c r="AG1025" s="296">
        <v>41600</v>
      </c>
      <c r="AH1025" s="335">
        <f>'Debt M &amp; YTM'!C1016</f>
        <v>13.86</v>
      </c>
      <c r="AI1025" s="335">
        <f>'Debt M &amp; YTM'!D1016</f>
        <v>3.25</v>
      </c>
      <c r="AJ1025" s="298"/>
      <c r="AK1025" s="335">
        <f>'Debt M &amp; YTM'!F1016</f>
        <v>8.2899999999999991</v>
      </c>
      <c r="AL1025" s="335">
        <f>'Debt M &amp; YTM'!G1016</f>
        <v>3.09</v>
      </c>
      <c r="AM1025" s="298"/>
      <c r="AN1025" s="335">
        <f>'Debt M &amp; YTM'!I1016</f>
        <v>15.27</v>
      </c>
      <c r="AO1025" s="335">
        <f>'Debt M &amp; YTM'!J1016</f>
        <v>4.07</v>
      </c>
      <c r="AP1025" s="299"/>
      <c r="AQ1025" s="297"/>
      <c r="AR1025" s="297">
        <f>'Debt M &amp; YTM'!M1016</f>
        <v>3.73</v>
      </c>
      <c r="AS1025" s="298"/>
      <c r="AT1025" s="300"/>
      <c r="AU1025" s="297">
        <f>'Debt M &amp; YTM'!N1016</f>
        <v>5.5179999999999998</v>
      </c>
      <c r="AV1025" s="298"/>
    </row>
    <row r="1026" spans="1:48">
      <c r="A1026" s="16"/>
      <c r="B1026" s="16"/>
      <c r="C1026" s="16"/>
      <c r="D1026" s="16"/>
      <c r="E1026" s="106"/>
      <c r="F1026" s="297"/>
      <c r="AG1026" s="296">
        <v>41603</v>
      </c>
      <c r="AH1026" s="335">
        <f>'Debt M &amp; YTM'!C1017</f>
        <v>13.85</v>
      </c>
      <c r="AI1026" s="335">
        <f>'Debt M &amp; YTM'!D1017</f>
        <v>3.22</v>
      </c>
      <c r="AJ1026" s="298"/>
      <c r="AK1026" s="335">
        <f>'Debt M &amp; YTM'!F1017</f>
        <v>8.2799999999999994</v>
      </c>
      <c r="AL1026" s="335">
        <f>'Debt M &amp; YTM'!G1017</f>
        <v>3.07</v>
      </c>
      <c r="AM1026" s="298"/>
      <c r="AN1026" s="335">
        <f>'Debt M &amp; YTM'!I1017</f>
        <v>15.27</v>
      </c>
      <c r="AO1026" s="335">
        <f>'Debt M &amp; YTM'!J1017</f>
        <v>4.04</v>
      </c>
      <c r="AP1026" s="299"/>
      <c r="AQ1026" s="297"/>
      <c r="AR1026" s="297">
        <f>'Debt M &amp; YTM'!M1017</f>
        <v>3.7090000000000001</v>
      </c>
      <c r="AS1026" s="298"/>
      <c r="AT1026" s="300"/>
      <c r="AU1026" s="297">
        <f>'Debt M &amp; YTM'!N1017</f>
        <v>5.4829999999999997</v>
      </c>
      <c r="AV1026" s="298"/>
    </row>
    <row r="1027" spans="1:48">
      <c r="A1027" s="16"/>
      <c r="B1027" s="16"/>
      <c r="C1027" s="16"/>
      <c r="D1027" s="16"/>
      <c r="E1027" s="106"/>
      <c r="F1027" s="297"/>
      <c r="AG1027" s="296">
        <v>41604</v>
      </c>
      <c r="AH1027" s="335">
        <f>'Debt M &amp; YTM'!C1018</f>
        <v>13.84</v>
      </c>
      <c r="AI1027" s="335">
        <f>'Debt M &amp; YTM'!D1018</f>
        <v>3.19</v>
      </c>
      <c r="AJ1027" s="298"/>
      <c r="AK1027" s="335">
        <f>'Debt M &amp; YTM'!F1018</f>
        <v>8.2799999999999994</v>
      </c>
      <c r="AL1027" s="335">
        <f>'Debt M &amp; YTM'!G1018</f>
        <v>3.04</v>
      </c>
      <c r="AM1027" s="298"/>
      <c r="AN1027" s="335">
        <f>'Debt M &amp; YTM'!I1018</f>
        <v>15.26</v>
      </c>
      <c r="AO1027" s="335">
        <f>'Debt M &amp; YTM'!J1018</f>
        <v>4.0199999999999996</v>
      </c>
      <c r="AP1027" s="299"/>
      <c r="AQ1027" s="297"/>
      <c r="AR1027" s="297">
        <f>'Debt M &amp; YTM'!M1018</f>
        <v>3.7029999999999998</v>
      </c>
      <c r="AS1027" s="298"/>
      <c r="AT1027" s="300"/>
      <c r="AU1027" s="297">
        <f>'Debt M &amp; YTM'!N1018</f>
        <v>5.4660000000000002</v>
      </c>
      <c r="AV1027" s="298"/>
    </row>
    <row r="1028" spans="1:48">
      <c r="A1028" s="16"/>
      <c r="B1028" s="16"/>
      <c r="C1028" s="16"/>
      <c r="D1028" s="16"/>
      <c r="E1028" s="106"/>
      <c r="F1028" s="297"/>
      <c r="AG1028" s="296">
        <v>41605</v>
      </c>
      <c r="AH1028" s="335">
        <f>'Debt M &amp; YTM'!C1019</f>
        <v>13.84</v>
      </c>
      <c r="AI1028" s="335">
        <f>'Debt M &amp; YTM'!D1019</f>
        <v>3.2</v>
      </c>
      <c r="AJ1028" s="298"/>
      <c r="AK1028" s="335">
        <f>'Debt M &amp; YTM'!F1019</f>
        <v>8.2799999999999994</v>
      </c>
      <c r="AL1028" s="335">
        <f>'Debt M &amp; YTM'!G1019</f>
        <v>3.04</v>
      </c>
      <c r="AM1028" s="298"/>
      <c r="AN1028" s="335">
        <f>'Debt M &amp; YTM'!I1019</f>
        <v>15.26</v>
      </c>
      <c r="AO1028" s="335">
        <f>'Debt M &amp; YTM'!J1019</f>
        <v>4.03</v>
      </c>
      <c r="AP1028" s="299"/>
      <c r="AQ1028" s="297"/>
      <c r="AR1028" s="297">
        <f>'Debt M &amp; YTM'!M1019</f>
        <v>3.6960000000000002</v>
      </c>
      <c r="AS1028" s="298"/>
      <c r="AT1028" s="300"/>
      <c r="AU1028" s="297">
        <f>'Debt M &amp; YTM'!N1019</f>
        <v>5.4530000000000003</v>
      </c>
      <c r="AV1028" s="298"/>
    </row>
    <row r="1029" spans="1:48">
      <c r="A1029" s="16"/>
      <c r="B1029" s="16"/>
      <c r="C1029" s="16"/>
      <c r="D1029" s="16"/>
      <c r="E1029" s="106"/>
      <c r="F1029" s="297"/>
      <c r="AG1029" s="296">
        <v>41606</v>
      </c>
      <c r="AH1029" s="335">
        <f>'Debt M &amp; YTM'!C1020</f>
        <v>13.84</v>
      </c>
      <c r="AI1029" s="335">
        <f>'Debt M &amp; YTM'!D1020</f>
        <v>3.2</v>
      </c>
      <c r="AJ1029" s="298"/>
      <c r="AK1029" s="335">
        <f>'Debt M &amp; YTM'!F1020</f>
        <v>8.27</v>
      </c>
      <c r="AL1029" s="335">
        <f>'Debt M &amp; YTM'!G1020</f>
        <v>3.03</v>
      </c>
      <c r="AM1029" s="298"/>
      <c r="AN1029" s="335">
        <f>'Debt M &amp; YTM'!I1020</f>
        <v>15.26</v>
      </c>
      <c r="AO1029" s="335">
        <f>'Debt M &amp; YTM'!J1020</f>
        <v>4.0199999999999996</v>
      </c>
      <c r="AP1029" s="299"/>
      <c r="AQ1029" s="297"/>
      <c r="AR1029" s="297">
        <f>'Debt M &amp; YTM'!M1020</f>
        <v>3.6850000000000001</v>
      </c>
      <c r="AS1029" s="298"/>
      <c r="AT1029" s="300"/>
      <c r="AU1029" s="297">
        <f>'Debt M &amp; YTM'!N1020</f>
        <v>5.4080000000000004</v>
      </c>
      <c r="AV1029" s="298"/>
    </row>
    <row r="1030" spans="1:48">
      <c r="A1030" s="16"/>
      <c r="B1030" s="16"/>
      <c r="C1030" s="16"/>
      <c r="D1030" s="16"/>
      <c r="E1030" s="106"/>
      <c r="F1030" s="297"/>
      <c r="AG1030" s="296">
        <v>41607</v>
      </c>
      <c r="AH1030" s="335">
        <f>'Debt M &amp; YTM'!C1021</f>
        <v>13.84</v>
      </c>
      <c r="AI1030" s="335">
        <f>'Debt M &amp; YTM'!D1021</f>
        <v>3.18</v>
      </c>
      <c r="AJ1030" s="298"/>
      <c r="AK1030" s="335">
        <f>'Debt M &amp; YTM'!F1021</f>
        <v>8.27</v>
      </c>
      <c r="AL1030" s="335">
        <f>'Debt M &amp; YTM'!G1021</f>
        <v>3.01</v>
      </c>
      <c r="AM1030" s="298"/>
      <c r="AN1030" s="335">
        <f>'Debt M &amp; YTM'!I1021</f>
        <v>15.26</v>
      </c>
      <c r="AO1030" s="335">
        <f>'Debt M &amp; YTM'!J1021</f>
        <v>4</v>
      </c>
      <c r="AP1030" s="299"/>
      <c r="AQ1030" s="297"/>
      <c r="AR1030" s="297">
        <f>'Debt M &amp; YTM'!M1021</f>
        <v>3.6629999999999998</v>
      </c>
      <c r="AS1030" s="298"/>
      <c r="AT1030" s="300"/>
      <c r="AU1030" s="297">
        <f>'Debt M &amp; YTM'!N1021</f>
        <v>5.3959999999999999</v>
      </c>
      <c r="AV1030" s="298"/>
    </row>
    <row r="1031" spans="1:48">
      <c r="A1031" s="16"/>
      <c r="B1031" s="16"/>
      <c r="C1031" s="16"/>
      <c r="D1031" s="16"/>
      <c r="E1031" s="106"/>
      <c r="F1031" s="297"/>
      <c r="AG1031" s="296">
        <v>41608</v>
      </c>
      <c r="AH1031" s="335">
        <f>'Debt M &amp; YTM'!C1022</f>
        <v>13.83</v>
      </c>
      <c r="AI1031" s="335">
        <f>'Debt M &amp; YTM'!D1022</f>
        <v>3.18</v>
      </c>
      <c r="AJ1031" s="298"/>
      <c r="AK1031" s="335">
        <f>'Debt M &amp; YTM'!F1022</f>
        <v>8.27</v>
      </c>
      <c r="AL1031" s="335">
        <f>'Debt M &amp; YTM'!G1022</f>
        <v>3.01</v>
      </c>
      <c r="AM1031" s="298"/>
      <c r="AN1031" s="335">
        <f>'Debt M &amp; YTM'!I1022</f>
        <v>15.25</v>
      </c>
      <c r="AO1031" s="335">
        <f>'Debt M &amp; YTM'!J1022</f>
        <v>4</v>
      </c>
      <c r="AP1031" s="299"/>
      <c r="AQ1031" s="297"/>
      <c r="AR1031" s="297"/>
      <c r="AS1031" s="298"/>
      <c r="AT1031" s="300"/>
      <c r="AU1031" s="297"/>
      <c r="AV1031" s="298"/>
    </row>
    <row r="1032" spans="1:48">
      <c r="A1032" s="16"/>
      <c r="B1032" s="16"/>
      <c r="C1032" s="16"/>
      <c r="D1032" s="16"/>
      <c r="E1032" s="106"/>
      <c r="F1032" s="297"/>
      <c r="AG1032" s="296">
        <v>41610</v>
      </c>
      <c r="AH1032" s="335">
        <f>'Debt M &amp; YTM'!C1023</f>
        <v>13.72</v>
      </c>
      <c r="AI1032" s="335">
        <f>'Debt M &amp; YTM'!D1023</f>
        <v>3.21</v>
      </c>
      <c r="AJ1032" s="298"/>
      <c r="AK1032" s="335">
        <f>'Debt M &amp; YTM'!F1023</f>
        <v>8.31</v>
      </c>
      <c r="AL1032" s="335">
        <f>'Debt M &amp; YTM'!G1023</f>
        <v>3.01</v>
      </c>
      <c r="AM1032" s="298"/>
      <c r="AN1032" s="335">
        <f>'Debt M &amp; YTM'!I1023</f>
        <v>13.91</v>
      </c>
      <c r="AO1032" s="335">
        <f>'Debt M &amp; YTM'!J1023</f>
        <v>3.75</v>
      </c>
      <c r="AP1032" s="299"/>
      <c r="AQ1032" s="297"/>
      <c r="AR1032" s="297">
        <f>'Debt M &amp; YTM'!M1023</f>
        <v>3.7749999999999999</v>
      </c>
      <c r="AS1032" s="298"/>
      <c r="AT1032" s="300"/>
      <c r="AU1032" s="297">
        <f>'Debt M &amp; YTM'!N1023</f>
        <v>5.5490000000000004</v>
      </c>
      <c r="AV1032" s="298"/>
    </row>
    <row r="1033" spans="1:48">
      <c r="A1033" s="16"/>
      <c r="B1033" s="16"/>
      <c r="C1033" s="16"/>
      <c r="D1033" s="16"/>
      <c r="E1033" s="106"/>
      <c r="F1033" s="297"/>
      <c r="AG1033" s="296">
        <v>41611</v>
      </c>
      <c r="AH1033" s="335">
        <f>'Debt M &amp; YTM'!C1024</f>
        <v>13.71</v>
      </c>
      <c r="AI1033" s="335">
        <f>'Debt M &amp; YTM'!D1024</f>
        <v>3.2</v>
      </c>
      <c r="AJ1033" s="298"/>
      <c r="AK1033" s="335">
        <f>'Debt M &amp; YTM'!F1024</f>
        <v>8.3000000000000007</v>
      </c>
      <c r="AL1033" s="335">
        <f>'Debt M &amp; YTM'!G1024</f>
        <v>3</v>
      </c>
      <c r="AM1033" s="298"/>
      <c r="AN1033" s="335">
        <f>'Debt M &amp; YTM'!I1024</f>
        <v>13.91</v>
      </c>
      <c r="AO1033" s="335">
        <f>'Debt M &amp; YTM'!J1024</f>
        <v>3.74</v>
      </c>
      <c r="AP1033" s="299"/>
      <c r="AQ1033" s="297"/>
      <c r="AR1033" s="297">
        <f>'Debt M &amp; YTM'!M1024</f>
        <v>3.7730000000000001</v>
      </c>
      <c r="AS1033" s="298"/>
      <c r="AT1033" s="300"/>
      <c r="AU1033" s="297">
        <f>'Debt M &amp; YTM'!N1024</f>
        <v>5.5629999999999997</v>
      </c>
      <c r="AV1033" s="298"/>
    </row>
    <row r="1034" spans="1:48">
      <c r="A1034" s="16"/>
      <c r="B1034" s="16"/>
      <c r="C1034" s="16"/>
      <c r="D1034" s="16"/>
      <c r="E1034" s="106"/>
      <c r="F1034" s="297"/>
      <c r="AG1034" s="296">
        <v>41612</v>
      </c>
      <c r="AH1034" s="335">
        <f>'Debt M &amp; YTM'!C1025</f>
        <v>13.71</v>
      </c>
      <c r="AI1034" s="335">
        <f>'Debt M &amp; YTM'!D1025</f>
        <v>3.28</v>
      </c>
      <c r="AJ1034" s="298"/>
      <c r="AK1034" s="335">
        <f>'Debt M &amp; YTM'!F1025</f>
        <v>8.3000000000000007</v>
      </c>
      <c r="AL1034" s="335">
        <f>'Debt M &amp; YTM'!G1025</f>
        <v>3.07</v>
      </c>
      <c r="AM1034" s="298"/>
      <c r="AN1034" s="335">
        <f>'Debt M &amp; YTM'!I1025</f>
        <v>13.91</v>
      </c>
      <c r="AO1034" s="335">
        <f>'Debt M &amp; YTM'!J1025</f>
        <v>3.81</v>
      </c>
      <c r="AP1034" s="299"/>
      <c r="AQ1034" s="297"/>
      <c r="AR1034" s="297">
        <f>'Debt M &amp; YTM'!M1025</f>
        <v>3.7879999999999998</v>
      </c>
      <c r="AS1034" s="298"/>
      <c r="AT1034" s="300"/>
      <c r="AU1034" s="297">
        <f>'Debt M &amp; YTM'!N1025</f>
        <v>5.58</v>
      </c>
      <c r="AV1034" s="298"/>
    </row>
    <row r="1035" spans="1:48">
      <c r="A1035" s="16"/>
      <c r="B1035" s="16"/>
      <c r="C1035" s="16"/>
      <c r="D1035" s="16"/>
      <c r="E1035" s="106"/>
      <c r="F1035" s="297"/>
      <c r="AG1035" s="296">
        <v>41613</v>
      </c>
      <c r="AH1035" s="335">
        <f>'Debt M &amp; YTM'!C1026</f>
        <v>13.71</v>
      </c>
      <c r="AI1035" s="335">
        <f>'Debt M &amp; YTM'!D1026</f>
        <v>3.32</v>
      </c>
      <c r="AJ1035" s="298"/>
      <c r="AK1035" s="335">
        <f>'Debt M &amp; YTM'!F1026</f>
        <v>8.3000000000000007</v>
      </c>
      <c r="AL1035" s="335">
        <f>'Debt M &amp; YTM'!G1026</f>
        <v>3.12</v>
      </c>
      <c r="AM1035" s="298"/>
      <c r="AN1035" s="335">
        <f>'Debt M &amp; YTM'!I1026</f>
        <v>13.9</v>
      </c>
      <c r="AO1035" s="335">
        <f>'Debt M &amp; YTM'!J1026</f>
        <v>3.85</v>
      </c>
      <c r="AP1035" s="299"/>
      <c r="AQ1035" s="297"/>
      <c r="AR1035" s="297">
        <f>'Debt M &amp; YTM'!M1026</f>
        <v>3.8069999999999999</v>
      </c>
      <c r="AS1035" s="298"/>
      <c r="AT1035" s="300"/>
      <c r="AU1035" s="297">
        <f>'Debt M &amp; YTM'!N1026</f>
        <v>5.601</v>
      </c>
      <c r="AV1035" s="298"/>
    </row>
    <row r="1036" spans="1:48">
      <c r="A1036" s="16"/>
      <c r="B1036" s="16"/>
      <c r="C1036" s="16"/>
      <c r="D1036" s="16"/>
      <c r="E1036" s="106"/>
      <c r="F1036" s="297"/>
      <c r="AG1036" s="296">
        <v>41614</v>
      </c>
      <c r="AH1036" s="335">
        <f>'Debt M &amp; YTM'!C1027</f>
        <v>13.71</v>
      </c>
      <c r="AI1036" s="335">
        <f>'Debt M &amp; YTM'!D1027</f>
        <v>3.3</v>
      </c>
      <c r="AJ1036" s="298"/>
      <c r="AK1036" s="335">
        <f>'Debt M &amp; YTM'!F1027</f>
        <v>8.3000000000000007</v>
      </c>
      <c r="AL1036" s="335">
        <f>'Debt M &amp; YTM'!G1027</f>
        <v>3.1</v>
      </c>
      <c r="AM1036" s="298"/>
      <c r="AN1036" s="335">
        <f>'Debt M &amp; YTM'!I1027</f>
        <v>13.9</v>
      </c>
      <c r="AO1036" s="335">
        <f>'Debt M &amp; YTM'!J1027</f>
        <v>3.83</v>
      </c>
      <c r="AP1036" s="299"/>
      <c r="AQ1036" s="297"/>
      <c r="AR1036" s="297">
        <f>'Debt M &amp; YTM'!M1027</f>
        <v>3.819</v>
      </c>
      <c r="AS1036" s="298"/>
      <c r="AT1036" s="300"/>
      <c r="AU1036" s="297">
        <f>'Debt M &amp; YTM'!N1027</f>
        <v>5.5759999999999996</v>
      </c>
      <c r="AV1036" s="298"/>
    </row>
    <row r="1037" spans="1:48">
      <c r="A1037" s="16"/>
      <c r="B1037" s="16"/>
      <c r="C1037" s="16"/>
      <c r="D1037" s="16"/>
      <c r="E1037" s="106"/>
      <c r="F1037" s="297"/>
      <c r="AG1037" s="296">
        <v>41617</v>
      </c>
      <c r="AH1037" s="335">
        <f>'Debt M &amp; YTM'!C1028</f>
        <v>13.7</v>
      </c>
      <c r="AI1037" s="335">
        <f>'Debt M &amp; YTM'!D1028</f>
        <v>3.3</v>
      </c>
      <c r="AJ1037" s="298"/>
      <c r="AK1037" s="335">
        <f>'Debt M &amp; YTM'!F1028</f>
        <v>8.2899999999999991</v>
      </c>
      <c r="AL1037" s="335">
        <f>'Debt M &amp; YTM'!G1028</f>
        <v>3.1</v>
      </c>
      <c r="AM1037" s="298"/>
      <c r="AN1037" s="335">
        <f>'Debt M &amp; YTM'!I1028</f>
        <v>13.89</v>
      </c>
      <c r="AO1037" s="335">
        <f>'Debt M &amp; YTM'!J1028</f>
        <v>3.83</v>
      </c>
      <c r="AP1037" s="299"/>
      <c r="AQ1037" s="297"/>
      <c r="AR1037" s="297">
        <f>'Debt M &amp; YTM'!M1028</f>
        <v>3.806</v>
      </c>
      <c r="AS1037" s="298"/>
      <c r="AT1037" s="300"/>
      <c r="AU1037" s="297">
        <f>'Debt M &amp; YTM'!N1028</f>
        <v>5.5759999999999996</v>
      </c>
      <c r="AV1037" s="298"/>
    </row>
    <row r="1038" spans="1:48">
      <c r="A1038" s="16"/>
      <c r="B1038" s="16"/>
      <c r="C1038" s="16"/>
      <c r="D1038" s="16"/>
      <c r="E1038" s="106"/>
      <c r="F1038" s="297"/>
      <c r="AG1038" s="296">
        <v>41618</v>
      </c>
      <c r="AH1038" s="335">
        <f>'Debt M &amp; YTM'!C1029</f>
        <v>13.69</v>
      </c>
      <c r="AI1038" s="335">
        <f>'Debt M &amp; YTM'!D1029</f>
        <v>3.29</v>
      </c>
      <c r="AJ1038" s="298"/>
      <c r="AK1038" s="335">
        <f>'Debt M &amp; YTM'!F1029</f>
        <v>8.2799999999999994</v>
      </c>
      <c r="AL1038" s="335">
        <f>'Debt M &amp; YTM'!G1029</f>
        <v>3.09</v>
      </c>
      <c r="AM1038" s="298"/>
      <c r="AN1038" s="335">
        <f>'Debt M &amp; YTM'!I1029</f>
        <v>13.89</v>
      </c>
      <c r="AO1038" s="335">
        <f>'Debt M &amp; YTM'!J1029</f>
        <v>3.82</v>
      </c>
      <c r="AP1038" s="299"/>
      <c r="AQ1038" s="297"/>
      <c r="AR1038" s="297">
        <f>'Debt M &amp; YTM'!M1029</f>
        <v>3.78</v>
      </c>
      <c r="AS1038" s="298"/>
      <c r="AT1038" s="300"/>
      <c r="AU1038" s="297">
        <f>'Debt M &amp; YTM'!N1029</f>
        <v>5.5060000000000002</v>
      </c>
      <c r="AV1038" s="298"/>
    </row>
    <row r="1039" spans="1:48">
      <c r="A1039" s="16"/>
      <c r="B1039" s="16"/>
      <c r="C1039" s="16"/>
      <c r="D1039" s="16"/>
      <c r="E1039" s="106"/>
      <c r="F1039" s="297"/>
      <c r="AG1039" s="296">
        <v>41619</v>
      </c>
      <c r="AH1039" s="335">
        <f>'Debt M &amp; YTM'!C1030</f>
        <v>13.69</v>
      </c>
      <c r="AI1039" s="335">
        <f>'Debt M &amp; YTM'!D1030</f>
        <v>3.28</v>
      </c>
      <c r="AJ1039" s="298"/>
      <c r="AK1039" s="335">
        <f>'Debt M &amp; YTM'!F1030</f>
        <v>8.2799999999999994</v>
      </c>
      <c r="AL1039" s="335">
        <f>'Debt M &amp; YTM'!G1030</f>
        <v>3.08</v>
      </c>
      <c r="AM1039" s="298"/>
      <c r="AN1039" s="335">
        <f>'Debt M &amp; YTM'!I1030</f>
        <v>13.89</v>
      </c>
      <c r="AO1039" s="335">
        <f>'Debt M &amp; YTM'!J1030</f>
        <v>3.81</v>
      </c>
      <c r="AP1039" s="299"/>
      <c r="AQ1039" s="297"/>
      <c r="AR1039" s="297">
        <f>'Debt M &amp; YTM'!M1030</f>
        <v>3.78</v>
      </c>
      <c r="AS1039" s="298"/>
      <c r="AT1039" s="300"/>
      <c r="AU1039" s="297">
        <f>'Debt M &amp; YTM'!N1030</f>
        <v>5.4930000000000003</v>
      </c>
      <c r="AV1039" s="298"/>
    </row>
    <row r="1040" spans="1:48">
      <c r="A1040" s="16"/>
      <c r="B1040" s="16"/>
      <c r="C1040" s="16"/>
      <c r="D1040" s="16"/>
      <c r="E1040" s="106"/>
      <c r="F1040" s="297"/>
      <c r="AG1040" s="296">
        <v>41620</v>
      </c>
      <c r="AH1040" s="335">
        <f>'Debt M &amp; YTM'!C1031</f>
        <v>13.69</v>
      </c>
      <c r="AI1040" s="335">
        <f>'Debt M &amp; YTM'!D1031</f>
        <v>3.29</v>
      </c>
      <c r="AJ1040" s="298"/>
      <c r="AK1040" s="335">
        <f>'Debt M &amp; YTM'!F1031</f>
        <v>8.2799999999999994</v>
      </c>
      <c r="AL1040" s="335">
        <f>'Debt M &amp; YTM'!G1031</f>
        <v>3.1</v>
      </c>
      <c r="AM1040" s="298"/>
      <c r="AN1040" s="335">
        <f>'Debt M &amp; YTM'!I1031</f>
        <v>13.88</v>
      </c>
      <c r="AO1040" s="335">
        <f>'Debt M &amp; YTM'!J1031</f>
        <v>3.82</v>
      </c>
      <c r="AP1040" s="299"/>
      <c r="AQ1040" s="297"/>
      <c r="AR1040" s="297">
        <f>'Debt M &amp; YTM'!M1031</f>
        <v>3.7829999999999999</v>
      </c>
      <c r="AS1040" s="298"/>
      <c r="AT1040" s="300"/>
      <c r="AU1040" s="297">
        <f>'Debt M &amp; YTM'!N1031</f>
        <v>5.5259999999999998</v>
      </c>
      <c r="AV1040" s="298"/>
    </row>
    <row r="1041" spans="1:48">
      <c r="A1041" s="16"/>
      <c r="B1041" s="16"/>
      <c r="C1041" s="16"/>
      <c r="D1041" s="16"/>
      <c r="E1041" s="106"/>
      <c r="F1041" s="297"/>
      <c r="AG1041" s="296">
        <v>41621</v>
      </c>
      <c r="AH1041" s="335">
        <f>'Debt M &amp; YTM'!C1032</f>
        <v>13.69</v>
      </c>
      <c r="AI1041" s="335">
        <f>'Debt M &amp; YTM'!D1032</f>
        <v>3.28</v>
      </c>
      <c r="AJ1041" s="298"/>
      <c r="AK1041" s="335">
        <f>'Debt M &amp; YTM'!F1032</f>
        <v>8.2799999999999994</v>
      </c>
      <c r="AL1041" s="335">
        <f>'Debt M &amp; YTM'!G1032</f>
        <v>3.09</v>
      </c>
      <c r="AM1041" s="298"/>
      <c r="AN1041" s="335">
        <f>'Debt M &amp; YTM'!I1032</f>
        <v>13.88</v>
      </c>
      <c r="AO1041" s="335">
        <f>'Debt M &amp; YTM'!J1032</f>
        <v>3.81</v>
      </c>
      <c r="AP1041" s="299"/>
      <c r="AQ1041" s="297"/>
      <c r="AR1041" s="297">
        <f>'Debt M &amp; YTM'!M1032</f>
        <v>3.782</v>
      </c>
      <c r="AS1041" s="298"/>
      <c r="AT1041" s="300"/>
      <c r="AU1041" s="297">
        <f>'Debt M &amp; YTM'!N1032</f>
        <v>5.5389999999999997</v>
      </c>
      <c r="AV1041" s="298"/>
    </row>
    <row r="1042" spans="1:48">
      <c r="A1042" s="16"/>
      <c r="B1042" s="16"/>
      <c r="C1042" s="16"/>
      <c r="D1042" s="16"/>
      <c r="E1042" s="106"/>
      <c r="F1042" s="297"/>
      <c r="AG1042" s="296">
        <v>41624</v>
      </c>
      <c r="AH1042" s="335">
        <f>'Debt M &amp; YTM'!C1033</f>
        <v>13.68</v>
      </c>
      <c r="AI1042" s="335">
        <f>'Debt M &amp; YTM'!D1033</f>
        <v>3.28</v>
      </c>
      <c r="AJ1042" s="298"/>
      <c r="AK1042" s="335">
        <f>'Debt M &amp; YTM'!F1033</f>
        <v>8.27</v>
      </c>
      <c r="AL1042" s="335">
        <f>'Debt M &amp; YTM'!G1033</f>
        <v>3.09</v>
      </c>
      <c r="AM1042" s="298"/>
      <c r="AN1042" s="335">
        <f>'Debt M &amp; YTM'!I1033</f>
        <v>13.87</v>
      </c>
      <c r="AO1042" s="335">
        <f>'Debt M &amp; YTM'!J1033</f>
        <v>3.81</v>
      </c>
      <c r="AP1042" s="299"/>
      <c r="AQ1042" s="297"/>
      <c r="AR1042" s="297">
        <f>'Debt M &amp; YTM'!M1033</f>
        <v>3.7639999999999998</v>
      </c>
      <c r="AS1042" s="298"/>
      <c r="AT1042" s="300"/>
      <c r="AU1042" s="297">
        <f>'Debt M &amp; YTM'!N1033</f>
        <v>5.4969999999999999</v>
      </c>
      <c r="AV1042" s="298"/>
    </row>
    <row r="1043" spans="1:48">
      <c r="A1043" s="16"/>
      <c r="B1043" s="16"/>
      <c r="C1043" s="16"/>
      <c r="D1043" s="16"/>
      <c r="E1043" s="106"/>
      <c r="F1043" s="297"/>
      <c r="AG1043" s="296">
        <v>41625</v>
      </c>
      <c r="AH1043" s="335">
        <f>'Debt M &amp; YTM'!C1034</f>
        <v>13.67</v>
      </c>
      <c r="AI1043" s="335">
        <f>'Debt M &amp; YTM'!D1034</f>
        <v>3.28</v>
      </c>
      <c r="AJ1043" s="298"/>
      <c r="AK1043" s="335">
        <f>'Debt M &amp; YTM'!F1034</f>
        <v>8.27</v>
      </c>
      <c r="AL1043" s="335">
        <f>'Debt M &amp; YTM'!G1034</f>
        <v>3.08</v>
      </c>
      <c r="AM1043" s="298"/>
      <c r="AN1043" s="335">
        <f>'Debt M &amp; YTM'!I1034</f>
        <v>13.87</v>
      </c>
      <c r="AO1043" s="335">
        <f>'Debt M &amp; YTM'!J1034</f>
        <v>3.8</v>
      </c>
      <c r="AP1043" s="299"/>
      <c r="AQ1043" s="297"/>
      <c r="AR1043" s="297">
        <f>'Debt M &amp; YTM'!M1034</f>
        <v>3.7490000000000001</v>
      </c>
      <c r="AS1043" s="298"/>
      <c r="AT1043" s="300"/>
      <c r="AU1043" s="297">
        <f>'Debt M &amp; YTM'!N1034</f>
        <v>5.4859999999999998</v>
      </c>
      <c r="AV1043" s="298"/>
    </row>
    <row r="1044" spans="1:48">
      <c r="A1044" s="16"/>
      <c r="B1044" s="16"/>
      <c r="C1044" s="16"/>
      <c r="D1044" s="16"/>
      <c r="E1044" s="106"/>
      <c r="F1044" s="297"/>
      <c r="AG1044" s="296">
        <v>41626</v>
      </c>
      <c r="AH1044" s="335">
        <f>'Debt M &amp; YTM'!C1035</f>
        <v>13.67</v>
      </c>
      <c r="AI1044" s="335">
        <f>'Debt M &amp; YTM'!D1035</f>
        <v>3.28</v>
      </c>
      <c r="AJ1044" s="298"/>
      <c r="AK1044" s="335">
        <f>'Debt M &amp; YTM'!F1035</f>
        <v>8.26</v>
      </c>
      <c r="AL1044" s="335">
        <f>'Debt M &amp; YTM'!G1035</f>
        <v>3.09</v>
      </c>
      <c r="AM1044" s="298"/>
      <c r="AN1044" s="335">
        <f>'Debt M &amp; YTM'!I1035</f>
        <v>13.87</v>
      </c>
      <c r="AO1044" s="335">
        <f>'Debt M &amp; YTM'!J1035</f>
        <v>3.81</v>
      </c>
      <c r="AP1044" s="299"/>
      <c r="AQ1044" s="297"/>
      <c r="AR1044" s="297">
        <f>'Debt M &amp; YTM'!M1035</f>
        <v>3.7559999999999998</v>
      </c>
      <c r="AS1044" s="298"/>
      <c r="AT1044" s="300"/>
      <c r="AU1044" s="297">
        <f>'Debt M &amp; YTM'!N1035</f>
        <v>5.4359999999999999</v>
      </c>
      <c r="AV1044" s="298"/>
    </row>
    <row r="1045" spans="1:48">
      <c r="A1045" s="16"/>
      <c r="B1045" s="16"/>
      <c r="C1045" s="16"/>
      <c r="D1045" s="16"/>
      <c r="E1045" s="106"/>
      <c r="F1045" s="297"/>
      <c r="AG1045" s="296">
        <v>41627</v>
      </c>
      <c r="AH1045" s="335">
        <f>'Debt M &amp; YTM'!C1036</f>
        <v>13.67</v>
      </c>
      <c r="AI1045" s="335">
        <f>'Debt M &amp; YTM'!D1036</f>
        <v>3.29</v>
      </c>
      <c r="AJ1045" s="298"/>
      <c r="AK1045" s="335">
        <f>'Debt M &amp; YTM'!F1036</f>
        <v>8.26</v>
      </c>
      <c r="AL1045" s="335">
        <f>'Debt M &amp; YTM'!G1036</f>
        <v>3.09</v>
      </c>
      <c r="AM1045" s="298"/>
      <c r="AN1045" s="335">
        <f>'Debt M &amp; YTM'!I1036</f>
        <v>13.87</v>
      </c>
      <c r="AO1045" s="335">
        <f>'Debt M &amp; YTM'!J1036</f>
        <v>3.82</v>
      </c>
      <c r="AP1045" s="299"/>
      <c r="AQ1045" s="297"/>
      <c r="AR1045" s="297">
        <f>'Debt M &amp; YTM'!M1036</f>
        <v>3.7269999999999999</v>
      </c>
      <c r="AS1045" s="298"/>
      <c r="AT1045" s="300"/>
      <c r="AU1045" s="297">
        <f>'Debt M &amp; YTM'!N1036</f>
        <v>5.36</v>
      </c>
      <c r="AV1045" s="298"/>
    </row>
    <row r="1046" spans="1:48">
      <c r="A1046" s="16"/>
      <c r="B1046" s="16"/>
      <c r="C1046" s="16"/>
      <c r="D1046" s="16"/>
      <c r="E1046" s="106"/>
      <c r="F1046" s="297"/>
      <c r="AG1046" s="296">
        <v>41628</v>
      </c>
      <c r="AH1046" s="335">
        <f>'Debt M &amp; YTM'!C1037</f>
        <v>13.67</v>
      </c>
      <c r="AI1046" s="335">
        <f>'Debt M &amp; YTM'!D1037</f>
        <v>3.28</v>
      </c>
      <c r="AJ1046" s="298"/>
      <c r="AK1046" s="335">
        <f>'Debt M &amp; YTM'!F1037</f>
        <v>8.26</v>
      </c>
      <c r="AL1046" s="335">
        <f>'Debt M &amp; YTM'!G1037</f>
        <v>3.08</v>
      </c>
      <c r="AM1046" s="298"/>
      <c r="AN1046" s="335">
        <f>'Debt M &amp; YTM'!I1037</f>
        <v>13.86</v>
      </c>
      <c r="AO1046" s="335">
        <f>'Debt M &amp; YTM'!J1037</f>
        <v>3.81</v>
      </c>
      <c r="AP1046" s="299"/>
      <c r="AQ1046" s="297"/>
      <c r="AR1046" s="297">
        <f>'Debt M &amp; YTM'!M1037</f>
        <v>3.706</v>
      </c>
      <c r="AS1046" s="298"/>
      <c r="AT1046" s="300"/>
      <c r="AU1046" s="297">
        <f>'Debt M &amp; YTM'!N1037</f>
        <v>5.3620000000000001</v>
      </c>
      <c r="AV1046" s="298"/>
    </row>
    <row r="1047" spans="1:48">
      <c r="A1047" s="16"/>
      <c r="B1047" s="16"/>
      <c r="C1047" s="16"/>
      <c r="D1047" s="16"/>
      <c r="E1047" s="106"/>
      <c r="F1047" s="297"/>
      <c r="AG1047" s="296">
        <v>41631</v>
      </c>
      <c r="AH1047" s="335">
        <f>'Debt M &amp; YTM'!C1038</f>
        <v>13.66</v>
      </c>
      <c r="AI1047" s="335">
        <f>'Debt M &amp; YTM'!D1038</f>
        <v>3.3</v>
      </c>
      <c r="AJ1047" s="298"/>
      <c r="AK1047" s="335">
        <f>'Debt M &amp; YTM'!F1038</f>
        <v>8.25</v>
      </c>
      <c r="AL1047" s="335">
        <f>'Debt M &amp; YTM'!G1038</f>
        <v>3.09</v>
      </c>
      <c r="AM1047" s="298"/>
      <c r="AN1047" s="335">
        <f>'Debt M &amp; YTM'!I1038</f>
        <v>13.85</v>
      </c>
      <c r="AO1047" s="335">
        <f>'Debt M &amp; YTM'!J1038</f>
        <v>3.82</v>
      </c>
      <c r="AP1047" s="299"/>
      <c r="AQ1047" s="297"/>
      <c r="AR1047" s="297">
        <f>'Debt M &amp; YTM'!M1038</f>
        <v>3.6989999999999998</v>
      </c>
      <c r="AS1047" s="298"/>
      <c r="AT1047" s="300"/>
      <c r="AU1047" s="297">
        <f>'Debt M &amp; YTM'!N1038</f>
        <v>5.327</v>
      </c>
      <c r="AV1047" s="298"/>
    </row>
    <row r="1048" spans="1:48">
      <c r="A1048" s="16"/>
      <c r="B1048" s="16"/>
      <c r="C1048" s="16"/>
      <c r="D1048" s="16"/>
      <c r="E1048" s="106"/>
      <c r="F1048" s="297"/>
      <c r="AG1048" s="296">
        <v>41632</v>
      </c>
      <c r="AH1048" s="335">
        <f>'Debt M &amp; YTM'!C1039</f>
        <v>13.66</v>
      </c>
      <c r="AI1048" s="335">
        <f>'Debt M &amp; YTM'!D1039</f>
        <v>3.31</v>
      </c>
      <c r="AJ1048" s="298"/>
      <c r="AK1048" s="335">
        <f>'Debt M &amp; YTM'!F1039</f>
        <v>8.25</v>
      </c>
      <c r="AL1048" s="335">
        <f>'Debt M &amp; YTM'!G1039</f>
        <v>3.09</v>
      </c>
      <c r="AM1048" s="298"/>
      <c r="AN1048" s="335">
        <f>'Debt M &amp; YTM'!I1039</f>
        <v>13.85</v>
      </c>
      <c r="AO1048" s="335">
        <f>'Debt M &amp; YTM'!J1039</f>
        <v>3.84</v>
      </c>
      <c r="AP1048" s="299"/>
      <c r="AQ1048" s="297"/>
      <c r="AR1048" s="297">
        <f>'Debt M &amp; YTM'!M1039</f>
        <v>3.7029999999999998</v>
      </c>
      <c r="AS1048" s="298"/>
      <c r="AT1048" s="300"/>
      <c r="AU1048" s="297">
        <f>'Debt M &amp; YTM'!N1039</f>
        <v>5.2889999999999997</v>
      </c>
      <c r="AV1048" s="298"/>
    </row>
    <row r="1049" spans="1:48">
      <c r="A1049" s="16"/>
      <c r="B1049" s="16"/>
      <c r="C1049" s="16"/>
      <c r="D1049" s="16"/>
      <c r="E1049" s="106"/>
      <c r="F1049" s="297"/>
      <c r="AG1049" s="296">
        <v>41635</v>
      </c>
      <c r="AH1049" s="335">
        <f>'Debt M &amp; YTM'!C1040</f>
        <v>13.65</v>
      </c>
      <c r="AI1049" s="335">
        <f>'Debt M &amp; YTM'!D1040</f>
        <v>3.36</v>
      </c>
      <c r="AJ1049" s="298"/>
      <c r="AK1049" s="335">
        <f>'Debt M &amp; YTM'!F1040</f>
        <v>8.24</v>
      </c>
      <c r="AL1049" s="335">
        <f>'Debt M &amp; YTM'!G1040</f>
        <v>3.15</v>
      </c>
      <c r="AM1049" s="298"/>
      <c r="AN1049" s="335">
        <f>'Debt M &amp; YTM'!I1040</f>
        <v>13.84</v>
      </c>
      <c r="AO1049" s="335">
        <f>'Debt M &amp; YTM'!J1040</f>
        <v>3.88</v>
      </c>
      <c r="AP1049" s="299"/>
      <c r="AQ1049" s="297"/>
      <c r="AR1049" s="297">
        <f>'Debt M &amp; YTM'!M1040</f>
        <v>3.6869999999999998</v>
      </c>
      <c r="AS1049" s="298"/>
      <c r="AT1049" s="300"/>
      <c r="AU1049" s="297">
        <f>'Debt M &amp; YTM'!N1040</f>
        <v>5.2460000000000004</v>
      </c>
      <c r="AV1049" s="298"/>
    </row>
    <row r="1050" spans="1:48">
      <c r="A1050" s="16"/>
      <c r="B1050" s="16"/>
      <c r="C1050" s="16"/>
      <c r="D1050" s="16"/>
      <c r="E1050" s="106"/>
      <c r="F1050" s="297"/>
      <c r="AG1050" s="296">
        <v>41638</v>
      </c>
      <c r="AH1050" s="335">
        <f>'Debt M &amp; YTM'!C1041</f>
        <v>13.64</v>
      </c>
      <c r="AI1050" s="335">
        <f>'Debt M &amp; YTM'!D1041</f>
        <v>3.34</v>
      </c>
      <c r="AJ1050" s="298"/>
      <c r="AK1050" s="335">
        <f>'Debt M &amp; YTM'!F1041</f>
        <v>8.23</v>
      </c>
      <c r="AL1050" s="335">
        <f>'Debt M &amp; YTM'!G1041</f>
        <v>3.13</v>
      </c>
      <c r="AM1050" s="298"/>
      <c r="AN1050" s="335">
        <f>'Debt M &amp; YTM'!I1041</f>
        <v>13.84</v>
      </c>
      <c r="AO1050" s="335">
        <f>'Debt M &amp; YTM'!J1041</f>
        <v>3.86</v>
      </c>
      <c r="AP1050" s="299"/>
      <c r="AQ1050" s="297"/>
      <c r="AR1050" s="297">
        <f>'Debt M &amp; YTM'!M1041</f>
        <v>3.6640000000000001</v>
      </c>
      <c r="AS1050" s="298"/>
      <c r="AT1050" s="300"/>
      <c r="AU1050" s="297">
        <f>'Debt M &amp; YTM'!N1041</f>
        <v>5.2530000000000001</v>
      </c>
      <c r="AV1050" s="298"/>
    </row>
    <row r="1051" spans="1:48">
      <c r="A1051" s="16"/>
      <c r="B1051" s="16"/>
      <c r="C1051" s="16"/>
      <c r="D1051" s="16"/>
      <c r="E1051" s="106"/>
      <c r="F1051" s="297"/>
      <c r="AG1051" s="296">
        <v>41639</v>
      </c>
      <c r="AH1051" s="335">
        <f>'Debt M &amp; YTM'!C1042</f>
        <v>13.64</v>
      </c>
      <c r="AI1051" s="335">
        <f>'Debt M &amp; YTM'!D1042</f>
        <v>3.34</v>
      </c>
      <c r="AJ1051" s="298"/>
      <c r="AK1051" s="335">
        <f>'Debt M &amp; YTM'!F1042</f>
        <v>8.23</v>
      </c>
      <c r="AL1051" s="335">
        <f>'Debt M &amp; YTM'!G1042</f>
        <v>3.12</v>
      </c>
      <c r="AM1051" s="298"/>
      <c r="AN1051" s="335">
        <f>'Debt M &amp; YTM'!I1042</f>
        <v>13.83</v>
      </c>
      <c r="AO1051" s="335">
        <f>'Debt M &amp; YTM'!J1042</f>
        <v>3.86</v>
      </c>
      <c r="AP1051" s="299"/>
      <c r="AQ1051" s="297"/>
      <c r="AR1051" s="297">
        <f>'Debt M &amp; YTM'!M1042</f>
        <v>3.7229999999999999</v>
      </c>
      <c r="AS1051" s="298"/>
      <c r="AT1051" s="300"/>
      <c r="AU1051" s="297">
        <f>'Debt M &amp; YTM'!N1042</f>
        <v>5.3680000000000003</v>
      </c>
      <c r="AV1051" s="298"/>
    </row>
    <row r="1052" spans="1:48">
      <c r="A1052" s="16"/>
      <c r="B1052" s="16"/>
      <c r="C1052" s="16"/>
      <c r="D1052" s="16"/>
      <c r="E1052" s="106"/>
      <c r="F1052" s="297"/>
      <c r="AG1052" s="296">
        <v>41641</v>
      </c>
      <c r="AH1052" s="335">
        <f>'Debt M &amp; YTM'!C1043</f>
        <v>13.69</v>
      </c>
      <c r="AI1052" s="335">
        <f>'Debt M &amp; YTM'!D1043</f>
        <v>3.36</v>
      </c>
      <c r="AJ1052" s="298"/>
      <c r="AK1052" s="335">
        <f>'Debt M &amp; YTM'!F1043</f>
        <v>8.18</v>
      </c>
      <c r="AL1052" s="335">
        <f>'Debt M &amp; YTM'!G1043</f>
        <v>3.13</v>
      </c>
      <c r="AM1052" s="298"/>
      <c r="AN1052" s="335">
        <f>'Debt M &amp; YTM'!I1043</f>
        <v>13.83</v>
      </c>
      <c r="AO1052" s="335">
        <f>'Debt M &amp; YTM'!J1043</f>
        <v>3.87</v>
      </c>
      <c r="AP1052" s="299"/>
      <c r="AQ1052" s="297"/>
      <c r="AR1052" s="297">
        <f>'Debt M &amp; YTM'!M1043</f>
        <v>3.6680000000000001</v>
      </c>
      <c r="AS1052" s="298"/>
      <c r="AT1052" s="300"/>
      <c r="AU1052" s="297">
        <f>'Debt M &amp; YTM'!N1043</f>
        <v>5.36</v>
      </c>
      <c r="AV1052" s="298"/>
    </row>
    <row r="1053" spans="1:48">
      <c r="A1053" s="16"/>
      <c r="B1053" s="16"/>
      <c r="C1053" s="16"/>
      <c r="D1053" s="16"/>
      <c r="E1053" s="106"/>
      <c r="F1053" s="297"/>
      <c r="AG1053" s="296">
        <v>41642</v>
      </c>
      <c r="AH1053" s="335">
        <f>'Debt M &amp; YTM'!C1044</f>
        <v>13.68</v>
      </c>
      <c r="AI1053" s="335">
        <f>'Debt M &amp; YTM'!D1044</f>
        <v>3.35</v>
      </c>
      <c r="AJ1053" s="298"/>
      <c r="AK1053" s="335">
        <f>'Debt M &amp; YTM'!F1044</f>
        <v>8.18</v>
      </c>
      <c r="AL1053" s="335">
        <f>'Debt M &amp; YTM'!G1044</f>
        <v>3.11</v>
      </c>
      <c r="AM1053" s="298"/>
      <c r="AN1053" s="335">
        <f>'Debt M &amp; YTM'!I1044</f>
        <v>13.82</v>
      </c>
      <c r="AO1053" s="335">
        <f>'Debt M &amp; YTM'!J1044</f>
        <v>3.85</v>
      </c>
      <c r="AP1053" s="299"/>
      <c r="AQ1053" s="297"/>
      <c r="AR1053" s="297">
        <f>'Debt M &amp; YTM'!M1044</f>
        <v>3.6320000000000001</v>
      </c>
      <c r="AS1053" s="298"/>
      <c r="AT1053" s="300"/>
      <c r="AU1053" s="297">
        <f>'Debt M &amp; YTM'!N1044</f>
        <v>5.3520000000000003</v>
      </c>
      <c r="AV1053" s="298"/>
    </row>
    <row r="1054" spans="1:48">
      <c r="A1054" s="16"/>
      <c r="B1054" s="16"/>
      <c r="C1054" s="16"/>
      <c r="D1054" s="16"/>
      <c r="E1054" s="106"/>
      <c r="F1054" s="297"/>
      <c r="AG1054" s="296">
        <v>41645</v>
      </c>
      <c r="AH1054" s="335">
        <f>'Debt M &amp; YTM'!C1045</f>
        <v>13.68</v>
      </c>
      <c r="AI1054" s="335">
        <f>'Debt M &amp; YTM'!D1045</f>
        <v>3.31</v>
      </c>
      <c r="AJ1054" s="298"/>
      <c r="AK1054" s="335">
        <f>'Debt M &amp; YTM'!F1045</f>
        <v>8.17</v>
      </c>
      <c r="AL1054" s="335">
        <f>'Debt M &amp; YTM'!G1045</f>
        <v>3.05</v>
      </c>
      <c r="AM1054" s="298"/>
      <c r="AN1054" s="335">
        <f>'Debt M &amp; YTM'!I1045</f>
        <v>13.82</v>
      </c>
      <c r="AO1054" s="335">
        <f>'Debt M &amp; YTM'!J1045</f>
        <v>3.81</v>
      </c>
      <c r="AP1054" s="299"/>
      <c r="AQ1054" s="297"/>
      <c r="AR1054" s="297">
        <f>'Debt M &amp; YTM'!M1045</f>
        <v>3.5819999999999999</v>
      </c>
      <c r="AS1054" s="298"/>
      <c r="AT1054" s="300"/>
      <c r="AU1054" s="297">
        <f>'Debt M &amp; YTM'!N1045</f>
        <v>5.29</v>
      </c>
      <c r="AV1054" s="298"/>
    </row>
    <row r="1055" spans="1:48">
      <c r="A1055" s="16"/>
      <c r="B1055" s="16"/>
      <c r="C1055" s="16"/>
      <c r="D1055" s="16"/>
      <c r="E1055" s="106"/>
      <c r="F1055" s="297"/>
      <c r="AG1055" s="296">
        <v>41646</v>
      </c>
      <c r="AH1055" s="335">
        <f>'Debt M &amp; YTM'!C1046</f>
        <v>13.67</v>
      </c>
      <c r="AI1055" s="335">
        <f>'Debt M &amp; YTM'!D1046</f>
        <v>3.29</v>
      </c>
      <c r="AJ1055" s="298"/>
      <c r="AK1055" s="335">
        <f>'Debt M &amp; YTM'!F1046</f>
        <v>8.17</v>
      </c>
      <c r="AL1055" s="335">
        <f>'Debt M &amp; YTM'!G1046</f>
        <v>3.02</v>
      </c>
      <c r="AM1055" s="298"/>
      <c r="AN1055" s="335">
        <f>'Debt M &amp; YTM'!I1046</f>
        <v>13.81</v>
      </c>
      <c r="AO1055" s="335">
        <f>'Debt M &amp; YTM'!J1046</f>
        <v>3.78</v>
      </c>
      <c r="AP1055" s="299"/>
      <c r="AQ1055" s="297"/>
      <c r="AR1055" s="297">
        <f>'Debt M &amp; YTM'!M1046</f>
        <v>3.5569999999999999</v>
      </c>
      <c r="AS1055" s="298"/>
      <c r="AT1055" s="300"/>
      <c r="AU1055" s="297">
        <f>'Debt M &amp; YTM'!N1046</f>
        <v>5.2119999999999997</v>
      </c>
      <c r="AV1055" s="298"/>
    </row>
    <row r="1056" spans="1:48">
      <c r="A1056" s="16"/>
      <c r="B1056" s="16"/>
      <c r="C1056" s="16"/>
      <c r="D1056" s="16"/>
      <c r="E1056" s="106"/>
      <c r="F1056" s="297"/>
      <c r="AG1056" s="296">
        <v>41647</v>
      </c>
      <c r="AH1056" s="335">
        <f>'Debt M &amp; YTM'!C1047</f>
        <v>13.67</v>
      </c>
      <c r="AI1056" s="335">
        <f>'Debt M &amp; YTM'!D1047</f>
        <v>3.3</v>
      </c>
      <c r="AJ1056" s="298"/>
      <c r="AK1056" s="335">
        <f>'Debt M &amp; YTM'!F1047</f>
        <v>8.17</v>
      </c>
      <c r="AL1056" s="335">
        <f>'Debt M &amp; YTM'!G1047</f>
        <v>3.04</v>
      </c>
      <c r="AM1056" s="298"/>
      <c r="AN1056" s="335">
        <f>'Debt M &amp; YTM'!I1047</f>
        <v>13.81</v>
      </c>
      <c r="AO1056" s="335">
        <f>'Debt M &amp; YTM'!J1047</f>
        <v>3.8</v>
      </c>
      <c r="AP1056" s="299"/>
      <c r="AQ1056" s="297"/>
      <c r="AR1056" s="297">
        <f>'Debt M &amp; YTM'!M1047</f>
        <v>3.56</v>
      </c>
      <c r="AS1056" s="298"/>
      <c r="AT1056" s="300"/>
      <c r="AU1056" s="297">
        <f>'Debt M &amp; YTM'!N1047</f>
        <v>5.1950000000000003</v>
      </c>
      <c r="AV1056" s="298"/>
    </row>
    <row r="1057" spans="1:48">
      <c r="A1057" s="16"/>
      <c r="B1057" s="16"/>
      <c r="C1057" s="16"/>
      <c r="D1057" s="16"/>
      <c r="E1057" s="106"/>
      <c r="F1057" s="297"/>
      <c r="AG1057" s="296">
        <v>41648</v>
      </c>
      <c r="AH1057" s="335">
        <f>'Debt M &amp; YTM'!C1048</f>
        <v>13.67</v>
      </c>
      <c r="AI1057" s="335">
        <f>'Debt M &amp; YTM'!D1048</f>
        <v>3.31</v>
      </c>
      <c r="AJ1057" s="298"/>
      <c r="AK1057" s="335">
        <f>'Debt M &amp; YTM'!F1048</f>
        <v>8.16</v>
      </c>
      <c r="AL1057" s="335">
        <f>'Debt M &amp; YTM'!G1048</f>
        <v>3.04</v>
      </c>
      <c r="AM1057" s="298"/>
      <c r="AN1057" s="335">
        <f>'Debt M &amp; YTM'!I1048</f>
        <v>13.81</v>
      </c>
      <c r="AO1057" s="335">
        <f>'Debt M &amp; YTM'!J1048</f>
        <v>3.8</v>
      </c>
      <c r="AP1057" s="299"/>
      <c r="AQ1057" s="297"/>
      <c r="AR1057" s="297">
        <f>'Debt M &amp; YTM'!M1048</f>
        <v>3.5680000000000001</v>
      </c>
      <c r="AS1057" s="298"/>
      <c r="AT1057" s="300"/>
      <c r="AU1057" s="297">
        <f>'Debt M &amp; YTM'!N1048</f>
        <v>5.1840000000000002</v>
      </c>
      <c r="AV1057" s="298"/>
    </row>
    <row r="1058" spans="1:48">
      <c r="A1058" s="16"/>
      <c r="B1058" s="16"/>
      <c r="C1058" s="16"/>
      <c r="D1058" s="16"/>
      <c r="E1058" s="106"/>
      <c r="F1058" s="297"/>
      <c r="AG1058" s="296">
        <v>41649</v>
      </c>
      <c r="AH1058" s="335">
        <f>'Debt M &amp; YTM'!C1049</f>
        <v>13.67</v>
      </c>
      <c r="AI1058" s="335">
        <f>'Debt M &amp; YTM'!D1049</f>
        <v>3.27</v>
      </c>
      <c r="AJ1058" s="298"/>
      <c r="AK1058" s="335">
        <f>'Debt M &amp; YTM'!F1049</f>
        <v>8.16</v>
      </c>
      <c r="AL1058" s="335">
        <f>'Debt M &amp; YTM'!G1049</f>
        <v>3</v>
      </c>
      <c r="AM1058" s="298"/>
      <c r="AN1058" s="335">
        <f>'Debt M &amp; YTM'!I1049</f>
        <v>13.8</v>
      </c>
      <c r="AO1058" s="335">
        <f>'Debt M &amp; YTM'!J1049</f>
        <v>3.76</v>
      </c>
      <c r="AP1058" s="299"/>
      <c r="AQ1058" s="297"/>
      <c r="AR1058" s="297">
        <f>'Debt M &amp; YTM'!M1049</f>
        <v>3.5619999999999998</v>
      </c>
      <c r="AS1058" s="298"/>
      <c r="AT1058" s="300"/>
      <c r="AU1058" s="297">
        <f>'Debt M &amp; YTM'!N1049</f>
        <v>5.16</v>
      </c>
      <c r="AV1058" s="298"/>
    </row>
    <row r="1059" spans="1:48">
      <c r="A1059" s="16"/>
      <c r="B1059" s="16"/>
      <c r="C1059" s="16"/>
      <c r="D1059" s="16"/>
      <c r="E1059" s="106"/>
      <c r="F1059" s="297"/>
      <c r="AG1059" s="296">
        <v>41652</v>
      </c>
      <c r="AH1059" s="335">
        <f>'Debt M &amp; YTM'!C1050</f>
        <v>13.66</v>
      </c>
      <c r="AI1059" s="335">
        <f>'Debt M &amp; YTM'!D1050</f>
        <v>3.24</v>
      </c>
      <c r="AJ1059" s="298"/>
      <c r="AK1059" s="335">
        <f>'Debt M &amp; YTM'!F1050</f>
        <v>8.15</v>
      </c>
      <c r="AL1059" s="335">
        <f>'Debt M &amp; YTM'!G1050</f>
        <v>2.97</v>
      </c>
      <c r="AM1059" s="298"/>
      <c r="AN1059" s="335">
        <f>'Debt M &amp; YTM'!I1050</f>
        <v>13.8</v>
      </c>
      <c r="AO1059" s="335">
        <f>'Debt M &amp; YTM'!J1050</f>
        <v>3.73</v>
      </c>
      <c r="AP1059" s="299"/>
      <c r="AQ1059" s="297"/>
      <c r="AR1059" s="297">
        <f>'Debt M &amp; YTM'!M1050</f>
        <v>3.5430000000000001</v>
      </c>
      <c r="AS1059" s="298"/>
      <c r="AT1059" s="300"/>
      <c r="AU1059" s="297">
        <f>'Debt M &amp; YTM'!N1050</f>
        <v>5.1509999999999998</v>
      </c>
      <c r="AV1059" s="298"/>
    </row>
    <row r="1060" spans="1:48">
      <c r="A1060" s="16"/>
      <c r="B1060" s="16"/>
      <c r="C1060" s="16"/>
      <c r="D1060" s="16"/>
      <c r="E1060" s="106"/>
      <c r="F1060" s="297"/>
      <c r="AG1060" s="296">
        <v>41653</v>
      </c>
      <c r="AH1060" s="335">
        <f>'Debt M &amp; YTM'!C1051</f>
        <v>13.65</v>
      </c>
      <c r="AI1060" s="335">
        <f>'Debt M &amp; YTM'!D1051</f>
        <v>3.24</v>
      </c>
      <c r="AJ1060" s="298"/>
      <c r="AK1060" s="335">
        <f>'Debt M &amp; YTM'!F1051</f>
        <v>8.15</v>
      </c>
      <c r="AL1060" s="335">
        <f>'Debt M &amp; YTM'!G1051</f>
        <v>2.98</v>
      </c>
      <c r="AM1060" s="298"/>
      <c r="AN1060" s="335">
        <f>'Debt M &amp; YTM'!I1051</f>
        <v>13.79</v>
      </c>
      <c r="AO1060" s="335">
        <f>'Debt M &amp; YTM'!J1051</f>
        <v>3.73</v>
      </c>
      <c r="AP1060" s="299"/>
      <c r="AQ1060" s="297"/>
      <c r="AR1060" s="297">
        <f>'Debt M &amp; YTM'!M1051</f>
        <v>3.5670000000000002</v>
      </c>
      <c r="AS1060" s="298"/>
      <c r="AT1060" s="300"/>
      <c r="AU1060" s="297">
        <f>'Debt M &amp; YTM'!N1051</f>
        <v>5.2910000000000004</v>
      </c>
      <c r="AV1060" s="298"/>
    </row>
    <row r="1061" spans="1:48">
      <c r="A1061" s="16"/>
      <c r="B1061" s="16"/>
      <c r="C1061" s="16"/>
      <c r="D1061" s="16"/>
      <c r="E1061" s="106"/>
      <c r="F1061" s="297"/>
      <c r="AG1061" s="296">
        <v>41654</v>
      </c>
      <c r="AH1061" s="335">
        <f>'Debt M &amp; YTM'!C1052</f>
        <v>13.65</v>
      </c>
      <c r="AI1061" s="335">
        <f>'Debt M &amp; YTM'!D1052</f>
        <v>3.25</v>
      </c>
      <c r="AJ1061" s="298"/>
      <c r="AK1061" s="335">
        <f>'Debt M &amp; YTM'!F1052</f>
        <v>8.15</v>
      </c>
      <c r="AL1061" s="335">
        <f>'Debt M &amp; YTM'!G1052</f>
        <v>3</v>
      </c>
      <c r="AM1061" s="298"/>
      <c r="AN1061" s="335">
        <f>'Debt M &amp; YTM'!I1052</f>
        <v>13.79</v>
      </c>
      <c r="AO1061" s="335">
        <f>'Debt M &amp; YTM'!J1052</f>
        <v>3.74</v>
      </c>
      <c r="AP1061" s="299"/>
      <c r="AQ1061" s="297"/>
      <c r="AR1061" s="297">
        <f>'Debt M &amp; YTM'!M1052</f>
        <v>3.56</v>
      </c>
      <c r="AS1061" s="298"/>
      <c r="AT1061" s="300"/>
      <c r="AU1061" s="297">
        <f>'Debt M &amp; YTM'!N1052</f>
        <v>5.2839999999999998</v>
      </c>
      <c r="AV1061" s="298"/>
    </row>
    <row r="1062" spans="1:48">
      <c r="A1062" s="16"/>
      <c r="B1062" s="16"/>
      <c r="C1062" s="16"/>
      <c r="D1062" s="16"/>
      <c r="E1062" s="106"/>
      <c r="F1062" s="297"/>
      <c r="AG1062" s="296">
        <v>41655</v>
      </c>
      <c r="AH1062" s="335">
        <f>'Debt M &amp; YTM'!C1053</f>
        <v>13.65</v>
      </c>
      <c r="AI1062" s="335">
        <f>'Debt M &amp; YTM'!D1053</f>
        <v>3.21</v>
      </c>
      <c r="AJ1062" s="298"/>
      <c r="AK1062" s="335">
        <f>'Debt M &amp; YTM'!F1053</f>
        <v>8.14</v>
      </c>
      <c r="AL1062" s="335">
        <f>'Debt M &amp; YTM'!G1053</f>
        <v>2.95</v>
      </c>
      <c r="AM1062" s="298"/>
      <c r="AN1062" s="335">
        <f>'Debt M &amp; YTM'!I1053</f>
        <v>13.79</v>
      </c>
      <c r="AO1062" s="335">
        <f>'Debt M &amp; YTM'!J1053</f>
        <v>3.7</v>
      </c>
      <c r="AP1062" s="299"/>
      <c r="AQ1062" s="297"/>
      <c r="AR1062" s="297">
        <f>'Debt M &amp; YTM'!M1053</f>
        <v>3.528</v>
      </c>
      <c r="AS1062" s="298"/>
      <c r="AT1062" s="300"/>
      <c r="AU1062" s="297">
        <f>'Debt M &amp; YTM'!N1053</f>
        <v>5.0739999999999998</v>
      </c>
      <c r="AV1062" s="298"/>
    </row>
    <row r="1063" spans="1:48">
      <c r="A1063" s="16"/>
      <c r="B1063" s="16"/>
      <c r="C1063" s="16"/>
      <c r="D1063" s="16"/>
      <c r="E1063" s="106"/>
      <c r="F1063" s="297"/>
      <c r="AG1063" s="296">
        <v>41656</v>
      </c>
      <c r="AH1063" s="335">
        <f>'Debt M &amp; YTM'!C1054</f>
        <v>13.65</v>
      </c>
      <c r="AI1063" s="335">
        <f>'Debt M &amp; YTM'!D1054</f>
        <v>3.19</v>
      </c>
      <c r="AJ1063" s="298"/>
      <c r="AK1063" s="335">
        <f>'Debt M &amp; YTM'!F1054</f>
        <v>8.14</v>
      </c>
      <c r="AL1063" s="335">
        <f>'Debt M &amp; YTM'!G1054</f>
        <v>2.92</v>
      </c>
      <c r="AM1063" s="298"/>
      <c r="AN1063" s="335">
        <f>'Debt M &amp; YTM'!I1054</f>
        <v>13.79</v>
      </c>
      <c r="AO1063" s="335">
        <f>'Debt M &amp; YTM'!J1054</f>
        <v>3.67</v>
      </c>
      <c r="AP1063" s="299"/>
      <c r="AQ1063" s="297"/>
      <c r="AR1063" s="297">
        <f>'Debt M &amp; YTM'!M1054</f>
        <v>3.5230000000000001</v>
      </c>
      <c r="AS1063" s="298"/>
      <c r="AT1063" s="300"/>
      <c r="AU1063" s="297">
        <f>'Debt M &amp; YTM'!N1054</f>
        <v>5.0289999999999999</v>
      </c>
      <c r="AV1063" s="298"/>
    </row>
    <row r="1064" spans="1:48">
      <c r="A1064" s="16"/>
      <c r="B1064" s="16"/>
      <c r="C1064" s="16"/>
      <c r="D1064" s="16"/>
      <c r="E1064" s="106"/>
      <c r="F1064" s="297"/>
      <c r="AG1064" s="296">
        <v>41659</v>
      </c>
      <c r="AH1064" s="335">
        <f>'Debt M &amp; YTM'!C1055</f>
        <v>13.64</v>
      </c>
      <c r="AI1064" s="335">
        <f>'Debt M &amp; YTM'!D1055</f>
        <v>3.18</v>
      </c>
      <c r="AJ1064" s="298"/>
      <c r="AK1064" s="335">
        <f>'Debt M &amp; YTM'!F1055</f>
        <v>8.1300000000000008</v>
      </c>
      <c r="AL1064" s="335">
        <f>'Debt M &amp; YTM'!G1055</f>
        <v>2.91</v>
      </c>
      <c r="AM1064" s="298"/>
      <c r="AN1064" s="335">
        <f>'Debt M &amp; YTM'!I1055</f>
        <v>13.78</v>
      </c>
      <c r="AO1064" s="335">
        <f>'Debt M &amp; YTM'!J1055</f>
        <v>3.66</v>
      </c>
      <c r="AP1064" s="299"/>
      <c r="AQ1064" s="297"/>
      <c r="AR1064" s="297">
        <f>'Debt M &amp; YTM'!M1055</f>
        <v>3.5</v>
      </c>
      <c r="AS1064" s="298"/>
      <c r="AT1064" s="300"/>
      <c r="AU1064" s="297">
        <f>'Debt M &amp; YTM'!N1055</f>
        <v>5.0110000000000001</v>
      </c>
      <c r="AV1064" s="298"/>
    </row>
    <row r="1065" spans="1:48">
      <c r="A1065" s="16"/>
      <c r="B1065" s="16"/>
      <c r="C1065" s="16"/>
      <c r="D1065" s="16"/>
      <c r="E1065" s="106"/>
      <c r="F1065" s="297"/>
      <c r="AG1065" s="296">
        <v>41660</v>
      </c>
      <c r="AH1065" s="335">
        <f>'Debt M &amp; YTM'!C1056</f>
        <v>13.63</v>
      </c>
      <c r="AI1065" s="335">
        <f>'Debt M &amp; YTM'!D1056</f>
        <v>3.17</v>
      </c>
      <c r="AJ1065" s="298"/>
      <c r="AK1065" s="335">
        <f>'Debt M &amp; YTM'!F1056</f>
        <v>8.1300000000000008</v>
      </c>
      <c r="AL1065" s="335">
        <f>'Debt M &amp; YTM'!G1056</f>
        <v>2.9</v>
      </c>
      <c r="AM1065" s="298"/>
      <c r="AN1065" s="335">
        <f>'Debt M &amp; YTM'!I1056</f>
        <v>13.77</v>
      </c>
      <c r="AO1065" s="335">
        <f>'Debt M &amp; YTM'!J1056</f>
        <v>3.65</v>
      </c>
      <c r="AP1065" s="299"/>
      <c r="AQ1065" s="297"/>
      <c r="AR1065" s="297">
        <f>'Debt M &amp; YTM'!M1056</f>
        <v>3.484</v>
      </c>
      <c r="AS1065" s="298"/>
      <c r="AT1065" s="300"/>
      <c r="AU1065" s="297">
        <f>'Debt M &amp; YTM'!N1056</f>
        <v>5.0149999999999997</v>
      </c>
      <c r="AV1065" s="298"/>
    </row>
    <row r="1066" spans="1:48">
      <c r="A1066" s="16"/>
      <c r="B1066" s="16"/>
      <c r="C1066" s="16"/>
      <c r="D1066" s="16"/>
      <c r="E1066" s="106"/>
      <c r="F1066" s="297"/>
      <c r="AG1066" s="296">
        <v>41661</v>
      </c>
      <c r="AH1066" s="335">
        <f>'Debt M &amp; YTM'!C1057</f>
        <v>13.63</v>
      </c>
      <c r="AI1066" s="335">
        <f>'Debt M &amp; YTM'!D1057</f>
        <v>3.19</v>
      </c>
      <c r="AJ1066" s="298"/>
      <c r="AK1066" s="335">
        <f>'Debt M &amp; YTM'!F1057</f>
        <v>8.1300000000000008</v>
      </c>
      <c r="AL1066" s="335">
        <f>'Debt M &amp; YTM'!G1057</f>
        <v>2.91</v>
      </c>
      <c r="AM1066" s="298"/>
      <c r="AN1066" s="335">
        <f>'Debt M &amp; YTM'!I1057</f>
        <v>13.77</v>
      </c>
      <c r="AO1066" s="335">
        <f>'Debt M &amp; YTM'!J1057</f>
        <v>3.66</v>
      </c>
      <c r="AP1066" s="299"/>
      <c r="AQ1066" s="297"/>
      <c r="AR1066" s="297">
        <f>'Debt M &amp; YTM'!M1057</f>
        <v>3.4769999999999999</v>
      </c>
      <c r="AS1066" s="298"/>
      <c r="AT1066" s="300"/>
      <c r="AU1066" s="297">
        <f>'Debt M &amp; YTM'!N1057</f>
        <v>5.0289999999999999</v>
      </c>
      <c r="AV1066" s="298"/>
    </row>
    <row r="1067" spans="1:48">
      <c r="A1067" s="16"/>
      <c r="B1067" s="16"/>
      <c r="C1067" s="16"/>
      <c r="D1067" s="16"/>
      <c r="E1067" s="106"/>
      <c r="F1067" s="297"/>
      <c r="AG1067" s="296">
        <v>41662</v>
      </c>
      <c r="AH1067" s="335">
        <f>'Debt M &amp; YTM'!C1058</f>
        <v>13.63</v>
      </c>
      <c r="AI1067" s="335">
        <f>'Debt M &amp; YTM'!D1058</f>
        <v>3.15</v>
      </c>
      <c r="AJ1067" s="298"/>
      <c r="AK1067" s="335">
        <f>'Debt M &amp; YTM'!F1058</f>
        <v>8.1199999999999992</v>
      </c>
      <c r="AL1067" s="335">
        <f>'Debt M &amp; YTM'!G1058</f>
        <v>2.9</v>
      </c>
      <c r="AM1067" s="298"/>
      <c r="AN1067" s="335">
        <f>'Debt M &amp; YTM'!I1058</f>
        <v>13.77</v>
      </c>
      <c r="AO1067" s="335">
        <f>'Debt M &amp; YTM'!J1058</f>
        <v>3.63</v>
      </c>
      <c r="AP1067" s="299"/>
      <c r="AQ1067" s="297"/>
      <c r="AR1067" s="297">
        <f>'Debt M &amp; YTM'!M1058</f>
        <v>3.49</v>
      </c>
      <c r="AS1067" s="298"/>
      <c r="AT1067" s="300"/>
      <c r="AU1067" s="297">
        <f>'Debt M &amp; YTM'!N1058</f>
        <v>5.0759999999999996</v>
      </c>
      <c r="AV1067" s="298"/>
    </row>
    <row r="1068" spans="1:48">
      <c r="A1068" s="16"/>
      <c r="B1068" s="16"/>
      <c r="C1068" s="16"/>
      <c r="D1068" s="16"/>
      <c r="E1068" s="106"/>
      <c r="F1068" s="297"/>
      <c r="AG1068" s="296">
        <v>41663</v>
      </c>
      <c r="AH1068" s="335">
        <f>'Debt M &amp; YTM'!C1059</f>
        <v>13.63</v>
      </c>
      <c r="AI1068" s="335">
        <f>'Debt M &amp; YTM'!D1059</f>
        <v>3.12</v>
      </c>
      <c r="AJ1068" s="298"/>
      <c r="AK1068" s="335">
        <f>'Debt M &amp; YTM'!F1059</f>
        <v>8.1199999999999992</v>
      </c>
      <c r="AL1068" s="335">
        <f>'Debt M &amp; YTM'!G1059</f>
        <v>2.89</v>
      </c>
      <c r="AM1068" s="298"/>
      <c r="AN1068" s="335">
        <f>'Debt M &amp; YTM'!I1059</f>
        <v>13.77</v>
      </c>
      <c r="AO1068" s="335">
        <f>'Debt M &amp; YTM'!J1059</f>
        <v>3.61</v>
      </c>
      <c r="AP1068" s="299"/>
      <c r="AQ1068" s="297"/>
      <c r="AR1068" s="297">
        <f>'Debt M &amp; YTM'!M1059</f>
        <v>3.573</v>
      </c>
      <c r="AS1068" s="298"/>
      <c r="AT1068" s="300"/>
      <c r="AU1068" s="297">
        <f>'Debt M &amp; YTM'!N1059</f>
        <v>5.2759999999999998</v>
      </c>
      <c r="AV1068" s="298"/>
    </row>
    <row r="1069" spans="1:48">
      <c r="A1069" s="16"/>
      <c r="B1069" s="16"/>
      <c r="C1069" s="16"/>
      <c r="D1069" s="16"/>
      <c r="E1069" s="106"/>
      <c r="F1069" s="297"/>
      <c r="AG1069" s="296">
        <v>41666</v>
      </c>
      <c r="AH1069" s="335">
        <f>'Debt M &amp; YTM'!C1060</f>
        <v>13.62</v>
      </c>
      <c r="AI1069" s="335">
        <f>'Debt M &amp; YTM'!D1060</f>
        <v>3.14</v>
      </c>
      <c r="AJ1069" s="298"/>
      <c r="AK1069" s="335">
        <f>'Debt M &amp; YTM'!F1060</f>
        <v>8.11</v>
      </c>
      <c r="AL1069" s="335">
        <f>'Debt M &amp; YTM'!G1060</f>
        <v>2.92</v>
      </c>
      <c r="AM1069" s="298"/>
      <c r="AN1069" s="335">
        <f>'Debt M &amp; YTM'!I1060</f>
        <v>13.76</v>
      </c>
      <c r="AO1069" s="335">
        <f>'Debt M &amp; YTM'!J1060</f>
        <v>3.63</v>
      </c>
      <c r="AP1069" s="299"/>
      <c r="AQ1069" s="297"/>
      <c r="AR1069" s="297">
        <f>'Debt M &amp; YTM'!M1060</f>
        <v>3.617</v>
      </c>
      <c r="AS1069" s="298"/>
      <c r="AT1069" s="300"/>
      <c r="AU1069" s="297">
        <f>'Debt M &amp; YTM'!N1060</f>
        <v>5.3940000000000001</v>
      </c>
      <c r="AV1069" s="298"/>
    </row>
    <row r="1070" spans="1:48">
      <c r="A1070" s="16"/>
      <c r="B1070" s="16"/>
      <c r="C1070" s="16"/>
      <c r="D1070" s="16"/>
      <c r="E1070" s="106"/>
      <c r="F1070" s="297"/>
      <c r="AG1070" s="296">
        <v>41667</v>
      </c>
      <c r="AH1070" s="335">
        <f>'Debt M &amp; YTM'!C1061</f>
        <v>13.62</v>
      </c>
      <c r="AI1070" s="335">
        <f>'Debt M &amp; YTM'!D1061</f>
        <v>3.14</v>
      </c>
      <c r="AJ1070" s="298"/>
      <c r="AK1070" s="335">
        <f>'Debt M &amp; YTM'!F1061</f>
        <v>8.11</v>
      </c>
      <c r="AL1070" s="335">
        <f>'Debt M &amp; YTM'!G1061</f>
        <v>2.92</v>
      </c>
      <c r="AM1070" s="298"/>
      <c r="AN1070" s="335">
        <f>'Debt M &amp; YTM'!I1061</f>
        <v>13.76</v>
      </c>
      <c r="AO1070" s="335">
        <f>'Debt M &amp; YTM'!J1061</f>
        <v>3.63</v>
      </c>
      <c r="AP1070" s="299"/>
      <c r="AQ1070" s="297"/>
      <c r="AR1070" s="297">
        <f>'Debt M &amp; YTM'!M1061</f>
        <v>3.5990000000000002</v>
      </c>
      <c r="AS1070" s="298"/>
      <c r="AT1070" s="300"/>
      <c r="AU1070" s="297">
        <f>'Debt M &amp; YTM'!N1061</f>
        <v>5.39</v>
      </c>
      <c r="AV1070" s="298"/>
    </row>
    <row r="1071" spans="1:48">
      <c r="A1071" s="16"/>
      <c r="B1071" s="16"/>
      <c r="C1071" s="16"/>
      <c r="D1071" s="16"/>
      <c r="E1071" s="106"/>
      <c r="F1071" s="297"/>
      <c r="AG1071" s="296">
        <v>41668</v>
      </c>
      <c r="AH1071" s="335">
        <f>'Debt M &amp; YTM'!C1062</f>
        <v>13.61</v>
      </c>
      <c r="AI1071" s="335">
        <f>'Debt M &amp; YTM'!D1062</f>
        <v>3.11</v>
      </c>
      <c r="AJ1071" s="298"/>
      <c r="AK1071" s="335">
        <f>'Debt M &amp; YTM'!F1062</f>
        <v>8.11</v>
      </c>
      <c r="AL1071" s="335">
        <f>'Debt M &amp; YTM'!G1062</f>
        <v>2.89</v>
      </c>
      <c r="AM1071" s="298"/>
      <c r="AN1071" s="335">
        <f>'Debt M &amp; YTM'!I1062</f>
        <v>13.75</v>
      </c>
      <c r="AO1071" s="335">
        <f>'Debt M &amp; YTM'!J1062</f>
        <v>3.6</v>
      </c>
      <c r="AP1071" s="299"/>
      <c r="AQ1071" s="297"/>
      <c r="AR1071" s="297">
        <f>'Debt M &amp; YTM'!M1062</f>
        <v>3.5910000000000002</v>
      </c>
      <c r="AS1071" s="298"/>
      <c r="AT1071" s="300"/>
      <c r="AU1071" s="297">
        <f>'Debt M &amp; YTM'!N1062</f>
        <v>5.4039999999999999</v>
      </c>
      <c r="AV1071" s="298"/>
    </row>
    <row r="1072" spans="1:48">
      <c r="A1072" s="16"/>
      <c r="B1072" s="16"/>
      <c r="C1072" s="16"/>
      <c r="D1072" s="16"/>
      <c r="E1072" s="106"/>
      <c r="F1072" s="297"/>
      <c r="AG1072" s="296">
        <v>41669</v>
      </c>
      <c r="AH1072" s="335">
        <f>'Debt M &amp; YTM'!C1063</f>
        <v>13.61</v>
      </c>
      <c r="AI1072" s="335">
        <f>'Debt M &amp; YTM'!D1063</f>
        <v>3.1</v>
      </c>
      <c r="AJ1072" s="298"/>
      <c r="AK1072" s="335">
        <f>'Debt M &amp; YTM'!F1063</f>
        <v>8.1</v>
      </c>
      <c r="AL1072" s="335">
        <f>'Debt M &amp; YTM'!G1063</f>
        <v>2.88</v>
      </c>
      <c r="AM1072" s="298"/>
      <c r="AN1072" s="335">
        <f>'Debt M &amp; YTM'!I1063</f>
        <v>13.75</v>
      </c>
      <c r="AO1072" s="335">
        <f>'Debt M &amp; YTM'!J1063</f>
        <v>3.59</v>
      </c>
      <c r="AP1072" s="299"/>
      <c r="AQ1072" s="297"/>
      <c r="AR1072" s="297">
        <f>'Debt M &amp; YTM'!M1063</f>
        <v>3.6059999999999999</v>
      </c>
      <c r="AS1072" s="298"/>
      <c r="AT1072" s="300"/>
      <c r="AU1072" s="297">
        <f>'Debt M &amp; YTM'!N1063</f>
        <v>5.4880000000000004</v>
      </c>
      <c r="AV1072" s="298"/>
    </row>
    <row r="1073" spans="1:48">
      <c r="A1073" s="16"/>
      <c r="B1073" s="16"/>
      <c r="C1073" s="16"/>
      <c r="D1073" s="16"/>
      <c r="E1073" s="106"/>
      <c r="F1073" s="297"/>
      <c r="AG1073" s="296">
        <v>41670</v>
      </c>
      <c r="AH1073" s="335">
        <f>'Debt M &amp; YTM'!C1064</f>
        <v>13.61</v>
      </c>
      <c r="AI1073" s="335">
        <f>'Debt M &amp; YTM'!D1064</f>
        <v>3.06</v>
      </c>
      <c r="AJ1073" s="298"/>
      <c r="AK1073" s="335">
        <f>'Debt M &amp; YTM'!F1064</f>
        <v>8.1</v>
      </c>
      <c r="AL1073" s="335">
        <f>'Debt M &amp; YTM'!G1064</f>
        <v>2.85</v>
      </c>
      <c r="AM1073" s="298"/>
      <c r="AN1073" s="335">
        <f>'Debt M &amp; YTM'!I1064</f>
        <v>13.75</v>
      </c>
      <c r="AO1073" s="335">
        <f>'Debt M &amp; YTM'!J1064</f>
        <v>3.55</v>
      </c>
      <c r="AP1073" s="299"/>
      <c r="AQ1073" s="297"/>
      <c r="AR1073" s="297">
        <f>'Debt M &amp; YTM'!M1064</f>
        <v>3.625</v>
      </c>
      <c r="AS1073" s="298"/>
      <c r="AT1073" s="300"/>
      <c r="AU1073" s="297">
        <f>'Debt M &amp; YTM'!N1064</f>
        <v>5.5190000000000001</v>
      </c>
      <c r="AV1073" s="298"/>
    </row>
    <row r="1074" spans="1:48">
      <c r="A1074" s="16"/>
      <c r="B1074" s="16"/>
      <c r="C1074" s="16"/>
      <c r="D1074" s="16"/>
      <c r="E1074" s="106"/>
      <c r="F1074" s="297"/>
      <c r="AG1074" s="296">
        <v>41673</v>
      </c>
      <c r="AH1074" s="335">
        <f>'Debt M &amp; YTM'!C1065</f>
        <v>13.57</v>
      </c>
      <c r="AI1074" s="335">
        <f>'Debt M &amp; YTM'!D1065</f>
        <v>3.11</v>
      </c>
      <c r="AJ1074" s="298"/>
      <c r="AK1074" s="335">
        <f>'Debt M &amp; YTM'!F1065</f>
        <v>8.31</v>
      </c>
      <c r="AL1074" s="335">
        <f>'Debt M &amp; YTM'!G1065</f>
        <v>2.9</v>
      </c>
      <c r="AM1074" s="298"/>
      <c r="AN1074" s="335">
        <f>'Debt M &amp; YTM'!I1065</f>
        <v>13.86</v>
      </c>
      <c r="AO1074" s="335">
        <f>'Debt M &amp; YTM'!J1065</f>
        <v>3.63</v>
      </c>
      <c r="AP1074" s="299"/>
      <c r="AQ1074" s="297"/>
      <c r="AR1074" s="297">
        <f>'Debt M &amp; YTM'!M1065</f>
        <v>3.625</v>
      </c>
      <c r="AS1074" s="298"/>
      <c r="AT1074" s="300"/>
      <c r="AU1074" s="297">
        <f>'Debt M &amp; YTM'!N1065</f>
        <v>5.5469999999999997</v>
      </c>
      <c r="AV1074" s="298"/>
    </row>
    <row r="1075" spans="1:48">
      <c r="A1075" s="16"/>
      <c r="B1075" s="16"/>
      <c r="C1075" s="16"/>
      <c r="D1075" s="16"/>
      <c r="E1075" s="106"/>
      <c r="F1075" s="297"/>
      <c r="AG1075" s="296">
        <v>41674</v>
      </c>
      <c r="AH1075" s="335">
        <f>'Debt M &amp; YTM'!C1066</f>
        <v>13.57</v>
      </c>
      <c r="AI1075" s="335">
        <f>'Debt M &amp; YTM'!D1066</f>
        <v>3.11</v>
      </c>
      <c r="AJ1075" s="298"/>
      <c r="AK1075" s="335">
        <f>'Debt M &amp; YTM'!F1066</f>
        <v>8.31</v>
      </c>
      <c r="AL1075" s="335">
        <f>'Debt M &amp; YTM'!G1066</f>
        <v>2.91</v>
      </c>
      <c r="AM1075" s="298"/>
      <c r="AN1075" s="335">
        <f>'Debt M &amp; YTM'!I1066</f>
        <v>13.86</v>
      </c>
      <c r="AO1075" s="335">
        <f>'Debt M &amp; YTM'!J1066</f>
        <v>3.64</v>
      </c>
      <c r="AP1075" s="299"/>
      <c r="AQ1075" s="297"/>
      <c r="AR1075" s="297">
        <f>'Debt M &amp; YTM'!M1066</f>
        <v>3.64</v>
      </c>
      <c r="AS1075" s="298"/>
      <c r="AT1075" s="300"/>
      <c r="AU1075" s="297">
        <f>'Debt M &amp; YTM'!N1066</f>
        <v>5.5839999999999996</v>
      </c>
      <c r="AV1075" s="298"/>
    </row>
    <row r="1076" spans="1:48">
      <c r="A1076" s="16"/>
      <c r="B1076" s="16"/>
      <c r="C1076" s="16"/>
      <c r="D1076" s="16"/>
      <c r="E1076" s="106"/>
      <c r="F1076" s="297"/>
      <c r="AG1076" s="296">
        <v>41675</v>
      </c>
      <c r="AH1076" s="335">
        <f>'Debt M &amp; YTM'!C1067</f>
        <v>13.57</v>
      </c>
      <c r="AI1076" s="335">
        <f>'Debt M &amp; YTM'!D1067</f>
        <v>3.11</v>
      </c>
      <c r="AJ1076" s="298"/>
      <c r="AK1076" s="335">
        <f>'Debt M &amp; YTM'!F1067</f>
        <v>8.31</v>
      </c>
      <c r="AL1076" s="335">
        <f>'Debt M &amp; YTM'!G1067</f>
        <v>2.89</v>
      </c>
      <c r="AM1076" s="298"/>
      <c r="AN1076" s="335">
        <f>'Debt M &amp; YTM'!I1067</f>
        <v>13.85</v>
      </c>
      <c r="AO1076" s="335">
        <f>'Debt M &amp; YTM'!J1067</f>
        <v>3.63</v>
      </c>
      <c r="AP1076" s="299"/>
      <c r="AQ1076" s="297"/>
      <c r="AR1076" s="297">
        <f>'Debt M &amp; YTM'!M1067</f>
        <v>3.6139999999999999</v>
      </c>
      <c r="AS1076" s="298"/>
      <c r="AT1076" s="300"/>
      <c r="AU1076" s="297">
        <f>'Debt M &amp; YTM'!N1067</f>
        <v>5.5620000000000003</v>
      </c>
      <c r="AV1076" s="298"/>
    </row>
    <row r="1077" spans="1:48">
      <c r="A1077" s="16"/>
      <c r="B1077" s="16"/>
      <c r="C1077" s="16"/>
      <c r="D1077" s="16"/>
      <c r="E1077" s="106"/>
      <c r="F1077" s="297"/>
      <c r="AG1077" s="296">
        <v>41676</v>
      </c>
      <c r="AH1077" s="335">
        <f>'Debt M &amp; YTM'!C1068</f>
        <v>13.57</v>
      </c>
      <c r="AI1077" s="335">
        <f>'Debt M &amp; YTM'!D1068</f>
        <v>3.16</v>
      </c>
      <c r="AJ1077" s="298"/>
      <c r="AK1077" s="335">
        <f>'Debt M &amp; YTM'!F1068</f>
        <v>8.31</v>
      </c>
      <c r="AL1077" s="335">
        <f>'Debt M &amp; YTM'!G1068</f>
        <v>2.94</v>
      </c>
      <c r="AM1077" s="298"/>
      <c r="AN1077" s="335">
        <f>'Debt M &amp; YTM'!I1068</f>
        <v>13.85</v>
      </c>
      <c r="AO1077" s="335">
        <f>'Debt M &amp; YTM'!J1068</f>
        <v>3.67</v>
      </c>
      <c r="AP1077" s="299"/>
      <c r="AQ1077" s="297"/>
      <c r="AR1077" s="297">
        <f>'Debt M &amp; YTM'!M1068</f>
        <v>3.6040000000000001</v>
      </c>
      <c r="AS1077" s="298"/>
      <c r="AT1077" s="300"/>
      <c r="AU1077" s="297">
        <f>'Debt M &amp; YTM'!N1068</f>
        <v>5.5069999999999997</v>
      </c>
      <c r="AV1077" s="298"/>
    </row>
    <row r="1078" spans="1:48">
      <c r="A1078" s="16"/>
      <c r="B1078" s="16"/>
      <c r="C1078" s="16"/>
      <c r="D1078" s="16"/>
      <c r="E1078" s="106"/>
      <c r="F1078" s="297"/>
      <c r="AG1078" s="296">
        <v>41677</v>
      </c>
      <c r="AH1078" s="335">
        <f>'Debt M &amp; YTM'!C1069</f>
        <v>13.56</v>
      </c>
      <c r="AI1078" s="335">
        <f>'Debt M &amp; YTM'!D1069</f>
        <v>3.12</v>
      </c>
      <c r="AJ1078" s="298"/>
      <c r="AK1078" s="335">
        <f>'Debt M &amp; YTM'!F1069</f>
        <v>8.3000000000000007</v>
      </c>
      <c r="AL1078" s="335">
        <f>'Debt M &amp; YTM'!G1069</f>
        <v>2.89</v>
      </c>
      <c r="AM1078" s="298"/>
      <c r="AN1078" s="335">
        <f>'Debt M &amp; YTM'!I1069</f>
        <v>13.85</v>
      </c>
      <c r="AO1078" s="335">
        <f>'Debt M &amp; YTM'!J1069</f>
        <v>3.63</v>
      </c>
      <c r="AP1078" s="299"/>
      <c r="AQ1078" s="297"/>
      <c r="AR1078" s="297">
        <f>'Debt M &amp; YTM'!M1069</f>
        <v>3.5619999999999998</v>
      </c>
      <c r="AS1078" s="298"/>
      <c r="AT1078" s="300"/>
      <c r="AU1078" s="297">
        <f>'Debt M &amp; YTM'!N1069</f>
        <v>5.4260000000000002</v>
      </c>
      <c r="AV1078" s="298"/>
    </row>
    <row r="1079" spans="1:48">
      <c r="A1079" s="16"/>
      <c r="B1079" s="16"/>
      <c r="C1079" s="16"/>
      <c r="D1079" s="16"/>
      <c r="E1079" s="106"/>
      <c r="F1079" s="297"/>
      <c r="AG1079" s="296">
        <v>41680</v>
      </c>
      <c r="AH1079" s="335">
        <f>'Debt M &amp; YTM'!C1070</f>
        <v>13.56</v>
      </c>
      <c r="AI1079" s="335">
        <f>'Debt M &amp; YTM'!D1070</f>
        <v>3.13</v>
      </c>
      <c r="AJ1079" s="298"/>
      <c r="AK1079" s="335">
        <f>'Debt M &amp; YTM'!F1070</f>
        <v>8.3000000000000007</v>
      </c>
      <c r="AL1079" s="335">
        <f>'Debt M &amp; YTM'!G1070</f>
        <v>2.89</v>
      </c>
      <c r="AM1079" s="298"/>
      <c r="AN1079" s="335">
        <f>'Debt M &amp; YTM'!I1070</f>
        <v>13.84</v>
      </c>
      <c r="AO1079" s="335">
        <f>'Debt M &amp; YTM'!J1070</f>
        <v>3.64</v>
      </c>
      <c r="AP1079" s="299"/>
      <c r="AQ1079" s="297"/>
      <c r="AR1079" s="297">
        <f>'Debt M &amp; YTM'!M1070</f>
        <v>3.53</v>
      </c>
      <c r="AS1079" s="298"/>
      <c r="AT1079" s="300"/>
      <c r="AU1079" s="297">
        <f>'Debt M &amp; YTM'!N1070</f>
        <v>5.3540000000000001</v>
      </c>
      <c r="AV1079" s="298"/>
    </row>
    <row r="1080" spans="1:48">
      <c r="F1080" s="297"/>
      <c r="AG1080" s="296">
        <v>41681</v>
      </c>
      <c r="AH1080" s="335">
        <f>'Debt M &amp; YTM'!C1071</f>
        <v>13.55</v>
      </c>
      <c r="AI1080" s="335">
        <f>'Debt M &amp; YTM'!D1071</f>
        <v>3.12</v>
      </c>
      <c r="AJ1080" s="298"/>
      <c r="AK1080" s="335">
        <f>'Debt M &amp; YTM'!F1071</f>
        <v>8.2899999999999991</v>
      </c>
      <c r="AL1080" s="335">
        <f>'Debt M &amp; YTM'!G1071</f>
        <v>2.88</v>
      </c>
      <c r="AM1080" s="298"/>
      <c r="AN1080" s="335">
        <f>'Debt M &amp; YTM'!I1071</f>
        <v>13.84</v>
      </c>
      <c r="AO1080" s="335">
        <f>'Debt M &amp; YTM'!J1071</f>
        <v>3.63</v>
      </c>
      <c r="AP1080" s="299"/>
      <c r="AQ1080" s="297"/>
      <c r="AR1080" s="297">
        <f>'Debt M &amp; YTM'!M1071</f>
        <v>3.4980000000000002</v>
      </c>
      <c r="AS1080" s="298"/>
      <c r="AT1080" s="300"/>
      <c r="AU1080" s="297">
        <f>'Debt M &amp; YTM'!N1071</f>
        <v>5.3150000000000004</v>
      </c>
      <c r="AV1080" s="298"/>
    </row>
    <row r="1081" spans="1:48">
      <c r="F1081" s="297"/>
      <c r="AG1081" s="296">
        <v>41682</v>
      </c>
      <c r="AH1081" s="335">
        <f>'Debt M &amp; YTM'!C1072</f>
        <v>13.55</v>
      </c>
      <c r="AI1081" s="335">
        <f>'Debt M &amp; YTM'!D1072</f>
        <v>3.15</v>
      </c>
      <c r="AJ1081" s="298"/>
      <c r="AK1081" s="335">
        <f>'Debt M &amp; YTM'!F1072</f>
        <v>8.2899999999999991</v>
      </c>
      <c r="AL1081" s="335">
        <f>'Debt M &amp; YTM'!G1072</f>
        <v>2.9</v>
      </c>
      <c r="AM1081" s="298"/>
      <c r="AN1081" s="335">
        <f>'Debt M &amp; YTM'!I1072</f>
        <v>13.84</v>
      </c>
      <c r="AO1081" s="335">
        <f>'Debt M &amp; YTM'!J1072</f>
        <v>3.66</v>
      </c>
      <c r="AP1081" s="299"/>
      <c r="AQ1081" s="297"/>
      <c r="AR1081" s="297">
        <f>'Debt M &amp; YTM'!M1072</f>
        <v>3.4940000000000002</v>
      </c>
      <c r="AS1081" s="298"/>
      <c r="AT1081" s="300"/>
      <c r="AU1081" s="297">
        <f>'Debt M &amp; YTM'!N1072</f>
        <v>5.2750000000000004</v>
      </c>
      <c r="AV1081" s="298"/>
    </row>
    <row r="1082" spans="1:48">
      <c r="F1082" s="297"/>
      <c r="AG1082" s="296">
        <v>41683</v>
      </c>
      <c r="AH1082" s="335">
        <f>'Debt M &amp; YTM'!C1073</f>
        <v>13.55</v>
      </c>
      <c r="AI1082" s="335">
        <f>'Debt M &amp; YTM'!D1073</f>
        <v>3.11</v>
      </c>
      <c r="AJ1082" s="298"/>
      <c r="AK1082" s="335">
        <f>'Debt M &amp; YTM'!F1073</f>
        <v>8.2899999999999991</v>
      </c>
      <c r="AL1082" s="335">
        <f>'Debt M &amp; YTM'!G1073</f>
        <v>2.86</v>
      </c>
      <c r="AM1082" s="298"/>
      <c r="AN1082" s="335">
        <f>'Debt M &amp; YTM'!I1073</f>
        <v>13.83</v>
      </c>
      <c r="AO1082" s="335">
        <f>'Debt M &amp; YTM'!J1073</f>
        <v>3.62</v>
      </c>
      <c r="AP1082" s="299"/>
      <c r="AQ1082" s="297"/>
      <c r="AR1082" s="297">
        <f>'Debt M &amp; YTM'!M1073</f>
        <v>3.4910000000000001</v>
      </c>
      <c r="AS1082" s="298"/>
      <c r="AT1082" s="300"/>
      <c r="AU1082" s="297">
        <f>'Debt M &amp; YTM'!N1073</f>
        <v>5.2619999999999996</v>
      </c>
      <c r="AV1082" s="298"/>
    </row>
    <row r="1083" spans="1:48">
      <c r="F1083" s="297"/>
      <c r="AG1083" s="296">
        <v>41684</v>
      </c>
      <c r="AH1083" s="335">
        <f>'Debt M &amp; YTM'!C1074</f>
        <v>13.54</v>
      </c>
      <c r="AI1083" s="335">
        <f>'Debt M &amp; YTM'!D1074</f>
        <v>3.12</v>
      </c>
      <c r="AJ1083" s="298"/>
      <c r="AK1083" s="335">
        <f>'Debt M &amp; YTM'!F1074</f>
        <v>8.2799999999999994</v>
      </c>
      <c r="AL1083" s="335">
        <f>'Debt M &amp; YTM'!G1074</f>
        <v>2.87</v>
      </c>
      <c r="AM1083" s="298"/>
      <c r="AN1083" s="335">
        <f>'Debt M &amp; YTM'!I1074</f>
        <v>13.83</v>
      </c>
      <c r="AO1083" s="335">
        <f>'Debt M &amp; YTM'!J1074</f>
        <v>3.62</v>
      </c>
      <c r="AP1083" s="299"/>
      <c r="AQ1083" s="297"/>
      <c r="AR1083" s="297">
        <f>'Debt M &amp; YTM'!M1074</f>
        <v>3.4790000000000001</v>
      </c>
      <c r="AS1083" s="298"/>
      <c r="AT1083" s="300"/>
      <c r="AU1083" s="297">
        <f>'Debt M &amp; YTM'!N1074</f>
        <v>5.2190000000000003</v>
      </c>
      <c r="AV1083" s="298"/>
    </row>
    <row r="1084" spans="1:48">
      <c r="F1084" s="297"/>
      <c r="AG1084" s="296">
        <v>41687</v>
      </c>
      <c r="AH1084" s="335">
        <f>'Debt M &amp; YTM'!C1075</f>
        <v>13.54</v>
      </c>
      <c r="AI1084" s="335">
        <f>'Debt M &amp; YTM'!D1075</f>
        <v>3.12</v>
      </c>
      <c r="AJ1084" s="298"/>
      <c r="AK1084" s="335">
        <f>'Debt M &amp; YTM'!F1075</f>
        <v>8.2799999999999994</v>
      </c>
      <c r="AL1084" s="335">
        <f>'Debt M &amp; YTM'!G1075</f>
        <v>2.86</v>
      </c>
      <c r="AM1084" s="298"/>
      <c r="AN1084" s="335">
        <f>'Debt M &amp; YTM'!I1075</f>
        <v>13.82</v>
      </c>
      <c r="AO1084" s="335">
        <f>'Debt M &amp; YTM'!J1075</f>
        <v>3.62</v>
      </c>
      <c r="AP1084" s="299"/>
      <c r="AQ1084" s="297"/>
      <c r="AR1084" s="297">
        <f>'Debt M &amp; YTM'!M1075</f>
        <v>3.4510000000000001</v>
      </c>
      <c r="AS1084" s="298"/>
      <c r="AT1084" s="300"/>
      <c r="AU1084" s="297">
        <f>'Debt M &amp; YTM'!N1075</f>
        <v>5.1619999999999999</v>
      </c>
      <c r="AV1084" s="298"/>
    </row>
    <row r="1085" spans="1:48">
      <c r="F1085" s="297"/>
      <c r="AG1085" s="296">
        <v>41688</v>
      </c>
      <c r="AH1085" s="335">
        <f>'Debt M &amp; YTM'!C1076</f>
        <v>13.53</v>
      </c>
      <c r="AI1085" s="335">
        <f>'Debt M &amp; YTM'!D1076</f>
        <v>3.11</v>
      </c>
      <c r="AJ1085" s="298"/>
      <c r="AK1085" s="335">
        <f>'Debt M &amp; YTM'!F1076</f>
        <v>8.27</v>
      </c>
      <c r="AL1085" s="335">
        <f>'Debt M &amp; YTM'!G1076</f>
        <v>2.84</v>
      </c>
      <c r="AM1085" s="298"/>
      <c r="AN1085" s="335">
        <f>'Debt M &amp; YTM'!I1076</f>
        <v>13.82</v>
      </c>
      <c r="AO1085" s="335">
        <f>'Debt M &amp; YTM'!J1076</f>
        <v>3.61</v>
      </c>
      <c r="AP1085" s="299"/>
      <c r="AQ1085" s="297"/>
      <c r="AR1085" s="297">
        <f>'Debt M &amp; YTM'!M1076</f>
        <v>3.423</v>
      </c>
      <c r="AS1085" s="298"/>
      <c r="AT1085" s="300"/>
      <c r="AU1085" s="297">
        <f>'Debt M &amp; YTM'!N1076</f>
        <v>5.1159999999999997</v>
      </c>
      <c r="AV1085" s="298"/>
    </row>
    <row r="1086" spans="1:48">
      <c r="F1086" s="297"/>
      <c r="AG1086" s="296">
        <v>41689</v>
      </c>
      <c r="AH1086" s="335">
        <f>'Debt M &amp; YTM'!C1077</f>
        <v>13.53</v>
      </c>
      <c r="AI1086" s="335">
        <f>'Debt M &amp; YTM'!D1077</f>
        <v>3.09</v>
      </c>
      <c r="AJ1086" s="298"/>
      <c r="AK1086" s="335">
        <f>'Debt M &amp; YTM'!F1077</f>
        <v>8.27</v>
      </c>
      <c r="AL1086" s="335">
        <f>'Debt M &amp; YTM'!G1077</f>
        <v>2.82</v>
      </c>
      <c r="AM1086" s="298"/>
      <c r="AN1086" s="335">
        <f>'Debt M &amp; YTM'!I1077</f>
        <v>13.82</v>
      </c>
      <c r="AO1086" s="335">
        <f>'Debt M &amp; YTM'!J1077</f>
        <v>3.59</v>
      </c>
      <c r="AP1086" s="299"/>
      <c r="AQ1086" s="297"/>
      <c r="AR1086" s="297">
        <f>'Debt M &amp; YTM'!M1077</f>
        <v>3.391</v>
      </c>
      <c r="AS1086" s="298"/>
      <c r="AT1086" s="300"/>
      <c r="AU1086" s="297">
        <f>'Debt M &amp; YTM'!N1077</f>
        <v>5.0839999999999996</v>
      </c>
      <c r="AV1086" s="298"/>
    </row>
    <row r="1087" spans="1:48">
      <c r="F1087" s="297"/>
      <c r="AG1087" s="296">
        <v>41690</v>
      </c>
      <c r="AH1087" s="335">
        <f>'Debt M &amp; YTM'!C1078</f>
        <v>13.53</v>
      </c>
      <c r="AI1087" s="335">
        <f>'Debt M &amp; YTM'!D1078</f>
        <v>3.12</v>
      </c>
      <c r="AJ1087" s="298"/>
      <c r="AK1087" s="335">
        <f>'Debt M &amp; YTM'!F1078</f>
        <v>8.27</v>
      </c>
      <c r="AL1087" s="335">
        <f>'Debt M &amp; YTM'!G1078</f>
        <v>2.85</v>
      </c>
      <c r="AM1087" s="298"/>
      <c r="AN1087" s="335">
        <f>'Debt M &amp; YTM'!I1078</f>
        <v>13.81</v>
      </c>
      <c r="AO1087" s="335">
        <f>'Debt M &amp; YTM'!J1078</f>
        <v>3.62</v>
      </c>
      <c r="AP1087" s="299"/>
      <c r="AQ1087" s="297"/>
      <c r="AR1087" s="297">
        <f>'Debt M &amp; YTM'!M1078</f>
        <v>3.41</v>
      </c>
      <c r="AS1087" s="298"/>
      <c r="AT1087" s="300"/>
      <c r="AU1087" s="297">
        <f>'Debt M &amp; YTM'!N1078</f>
        <v>5.0519999999999996</v>
      </c>
      <c r="AV1087" s="298"/>
    </row>
    <row r="1088" spans="1:48">
      <c r="F1088" s="297"/>
      <c r="AG1088" s="296">
        <v>41691</v>
      </c>
      <c r="AH1088" s="335">
        <f>'Debt M &amp; YTM'!C1079</f>
        <v>13.53</v>
      </c>
      <c r="AI1088" s="335">
        <f>'Debt M &amp; YTM'!D1079</f>
        <v>3.09</v>
      </c>
      <c r="AJ1088" s="298"/>
      <c r="AK1088" s="335">
        <f>'Debt M &amp; YTM'!F1079</f>
        <v>8.26</v>
      </c>
      <c r="AL1088" s="335">
        <f>'Debt M &amp; YTM'!G1079</f>
        <v>2.81</v>
      </c>
      <c r="AM1088" s="298"/>
      <c r="AN1088" s="335">
        <f>'Debt M &amp; YTM'!I1079</f>
        <v>13.81</v>
      </c>
      <c r="AO1088" s="335">
        <f>'Debt M &amp; YTM'!J1079</f>
        <v>3.59</v>
      </c>
      <c r="AP1088" s="299"/>
      <c r="AQ1088" s="297"/>
      <c r="AR1088" s="297">
        <f>'Debt M &amp; YTM'!M1079</f>
        <v>3.3820000000000001</v>
      </c>
      <c r="AS1088" s="298"/>
      <c r="AT1088" s="300"/>
      <c r="AU1088" s="297">
        <f>'Debt M &amp; YTM'!N1079</f>
        <v>5.0430000000000001</v>
      </c>
      <c r="AV1088" s="298"/>
    </row>
    <row r="1089" spans="6:48">
      <c r="F1089" s="297"/>
      <c r="AG1089" s="296">
        <v>41694</v>
      </c>
      <c r="AH1089" s="335">
        <f>'Debt M &amp; YTM'!C1080</f>
        <v>13.52</v>
      </c>
      <c r="AI1089" s="335">
        <f>'Debt M &amp; YTM'!D1080</f>
        <v>3.1</v>
      </c>
      <c r="AJ1089" s="298"/>
      <c r="AK1089" s="335">
        <f>'Debt M &amp; YTM'!F1080</f>
        <v>8.26</v>
      </c>
      <c r="AL1089" s="335">
        <f>'Debt M &amp; YTM'!G1080</f>
        <v>2.81</v>
      </c>
      <c r="AM1089" s="298"/>
      <c r="AN1089" s="335">
        <f>'Debt M &amp; YTM'!I1080</f>
        <v>13.8</v>
      </c>
      <c r="AO1089" s="335">
        <f>'Debt M &amp; YTM'!J1080</f>
        <v>3.6</v>
      </c>
      <c r="AP1089" s="299"/>
      <c r="AQ1089" s="297"/>
      <c r="AR1089" s="297">
        <f>'Debt M &amp; YTM'!M1080</f>
        <v>3.3420000000000001</v>
      </c>
      <c r="AS1089" s="298"/>
      <c r="AT1089" s="300"/>
      <c r="AU1089" s="297">
        <f>'Debt M &amp; YTM'!N1080</f>
        <v>4.931</v>
      </c>
      <c r="AV1089" s="298"/>
    </row>
    <row r="1090" spans="6:48">
      <c r="F1090" s="297"/>
      <c r="AG1090" s="296">
        <v>41695</v>
      </c>
      <c r="AH1090" s="335">
        <f>'Debt M &amp; YTM'!C1081</f>
        <v>13.51</v>
      </c>
      <c r="AI1090" s="335">
        <f>'Debt M &amp; YTM'!D1081</f>
        <v>3.07</v>
      </c>
      <c r="AJ1090" s="298"/>
      <c r="AK1090" s="335">
        <f>'Debt M &amp; YTM'!F1081</f>
        <v>8.25</v>
      </c>
      <c r="AL1090" s="335">
        <f>'Debt M &amp; YTM'!G1081</f>
        <v>2.77</v>
      </c>
      <c r="AM1090" s="298"/>
      <c r="AN1090" s="335">
        <f>'Debt M &amp; YTM'!I1081</f>
        <v>13.8</v>
      </c>
      <c r="AO1090" s="335">
        <f>'Debt M &amp; YTM'!J1081</f>
        <v>3.57</v>
      </c>
      <c r="AP1090" s="299"/>
      <c r="AQ1090" s="297"/>
      <c r="AR1090" s="297">
        <f>'Debt M &amp; YTM'!M1081</f>
        <v>3.3180000000000001</v>
      </c>
      <c r="AS1090" s="298"/>
      <c r="AT1090" s="300"/>
      <c r="AU1090" s="297">
        <f>'Debt M &amp; YTM'!N1081</f>
        <v>4.9359999999999999</v>
      </c>
      <c r="AV1090" s="298"/>
    </row>
    <row r="1091" spans="6:48">
      <c r="F1091" s="297"/>
      <c r="AG1091" s="296">
        <v>41696</v>
      </c>
      <c r="AH1091" s="335">
        <f>'Debt M &amp; YTM'!C1082</f>
        <v>13.51</v>
      </c>
      <c r="AI1091" s="335">
        <f>'Debt M &amp; YTM'!D1082</f>
        <v>3.03</v>
      </c>
      <c r="AJ1091" s="298"/>
      <c r="AK1091" s="335">
        <f>'Debt M &amp; YTM'!F1082</f>
        <v>8.25</v>
      </c>
      <c r="AL1091" s="335">
        <f>'Debt M &amp; YTM'!G1082</f>
        <v>2.73</v>
      </c>
      <c r="AM1091" s="298"/>
      <c r="AN1091" s="335">
        <f>'Debt M &amp; YTM'!I1082</f>
        <v>13.8</v>
      </c>
      <c r="AO1091" s="335">
        <f>'Debt M &amp; YTM'!J1082</f>
        <v>3.53</v>
      </c>
      <c r="AP1091" s="299"/>
      <c r="AQ1091" s="297"/>
      <c r="AR1091" s="297">
        <f>'Debt M &amp; YTM'!M1082</f>
        <v>3.2890000000000001</v>
      </c>
      <c r="AS1091" s="298"/>
      <c r="AT1091" s="300"/>
      <c r="AU1091" s="297">
        <f>'Debt M &amp; YTM'!N1082</f>
        <v>4.9089999999999998</v>
      </c>
      <c r="AV1091" s="298"/>
    </row>
    <row r="1092" spans="6:48">
      <c r="F1092" s="297"/>
      <c r="AG1092" s="296">
        <v>41697</v>
      </c>
      <c r="AH1092" s="335">
        <f>'Debt M &amp; YTM'!C1083</f>
        <v>13.51</v>
      </c>
      <c r="AI1092" s="335">
        <f>'Debt M &amp; YTM'!D1083</f>
        <v>2.99</v>
      </c>
      <c r="AJ1092" s="298"/>
      <c r="AK1092" s="335">
        <f>'Debt M &amp; YTM'!F1083</f>
        <v>8.25</v>
      </c>
      <c r="AL1092" s="335">
        <f>'Debt M &amp; YTM'!G1083</f>
        <v>2.69</v>
      </c>
      <c r="AM1092" s="298"/>
      <c r="AN1092" s="335">
        <f>'Debt M &amp; YTM'!I1083</f>
        <v>13.79</v>
      </c>
      <c r="AO1092" s="335">
        <f>'Debt M &amp; YTM'!J1083</f>
        <v>3.49</v>
      </c>
      <c r="AP1092" s="299"/>
      <c r="AQ1092" s="297"/>
      <c r="AR1092" s="297">
        <f>'Debt M &amp; YTM'!M1083</f>
        <v>3.266</v>
      </c>
      <c r="AS1092" s="298"/>
      <c r="AT1092" s="300"/>
      <c r="AU1092" s="297">
        <f>'Debt M &amp; YTM'!N1083</f>
        <v>4.9160000000000004</v>
      </c>
      <c r="AV1092" s="298"/>
    </row>
    <row r="1093" spans="6:48">
      <c r="F1093" s="297"/>
      <c r="AG1093" s="296">
        <v>41698</v>
      </c>
      <c r="AH1093" s="335">
        <f>'Debt M &amp; YTM'!C1084</f>
        <v>13.51</v>
      </c>
      <c r="AI1093" s="335">
        <f>'Debt M &amp; YTM'!D1084</f>
        <v>3.03</v>
      </c>
      <c r="AJ1093" s="298"/>
      <c r="AK1093" s="335">
        <f>'Debt M &amp; YTM'!F1084</f>
        <v>8.25</v>
      </c>
      <c r="AL1093" s="335">
        <f>'Debt M &amp; YTM'!G1084</f>
        <v>2.73</v>
      </c>
      <c r="AM1093" s="298"/>
      <c r="AN1093" s="335">
        <f>'Debt M &amp; YTM'!I1084</f>
        <v>13.79</v>
      </c>
      <c r="AO1093" s="335">
        <f>'Debt M &amp; YTM'!J1084</f>
        <v>3.53</v>
      </c>
      <c r="AP1093" s="299"/>
      <c r="AQ1093" s="297"/>
      <c r="AR1093" s="297">
        <f>'Debt M &amp; YTM'!M1084</f>
        <v>3.286</v>
      </c>
      <c r="AS1093" s="298"/>
      <c r="AT1093" s="300"/>
      <c r="AU1093" s="297">
        <f>'Debt M &amp; YTM'!N1084</f>
        <v>4.66</v>
      </c>
      <c r="AV1093" s="298"/>
    </row>
    <row r="1094" spans="6:48">
      <c r="F1094" s="297"/>
      <c r="AG1094" s="296">
        <v>41701</v>
      </c>
      <c r="AH1094" s="335">
        <f>'Debt M &amp; YTM'!C1085</f>
        <v>13.58</v>
      </c>
      <c r="AI1094" s="335">
        <f>'Debt M &amp; YTM'!D1085</f>
        <v>2.99</v>
      </c>
      <c r="AJ1094" s="298"/>
      <c r="AK1094" s="335">
        <f>'Debt M &amp; YTM'!F1085</f>
        <v>8.33</v>
      </c>
      <c r="AL1094" s="335">
        <f>'Debt M &amp; YTM'!G1085</f>
        <v>2.72</v>
      </c>
      <c r="AM1094" s="298"/>
      <c r="AN1094" s="335">
        <f>'Debt M &amp; YTM'!I1085</f>
        <v>13.66</v>
      </c>
      <c r="AO1094" s="335">
        <f>'Debt M &amp; YTM'!J1085</f>
        <v>3.45</v>
      </c>
      <c r="AP1094" s="299"/>
      <c r="AQ1094" s="297"/>
      <c r="AR1094" s="297">
        <f>'Debt M &amp; YTM'!M1085</f>
        <v>3.3</v>
      </c>
      <c r="AS1094" s="298"/>
      <c r="AT1094" s="300"/>
      <c r="AU1094" s="297">
        <f>'Debt M &amp; YTM'!N1085</f>
        <v>4.6859999999999999</v>
      </c>
      <c r="AV1094" s="298"/>
    </row>
    <row r="1095" spans="6:48">
      <c r="F1095" s="297"/>
      <c r="AG1095" s="296">
        <v>41702</v>
      </c>
      <c r="AH1095" s="335">
        <f>'Debt M &amp; YTM'!C1086</f>
        <v>13.57</v>
      </c>
      <c r="AI1095" s="335">
        <f>'Debt M &amp; YTM'!D1086</f>
        <v>3.01</v>
      </c>
      <c r="AJ1095" s="298"/>
      <c r="AK1095" s="335">
        <f>'Debt M &amp; YTM'!F1086</f>
        <v>8.33</v>
      </c>
      <c r="AL1095" s="335">
        <f>'Debt M &amp; YTM'!G1086</f>
        <v>2.73</v>
      </c>
      <c r="AM1095" s="298"/>
      <c r="AN1095" s="335">
        <f>'Debt M &amp; YTM'!I1086</f>
        <v>13.66</v>
      </c>
      <c r="AO1095" s="335">
        <f>'Debt M &amp; YTM'!J1086</f>
        <v>3.47</v>
      </c>
      <c r="AP1095" s="299"/>
      <c r="AQ1095" s="297"/>
      <c r="AR1095" s="297">
        <f>'Debt M &amp; YTM'!M1086</f>
        <v>3.3029999999999999</v>
      </c>
      <c r="AS1095" s="298"/>
      <c r="AT1095" s="300"/>
      <c r="AU1095" s="297">
        <f>'Debt M &amp; YTM'!N1086</f>
        <v>4.6289999999999996</v>
      </c>
      <c r="AV1095" s="298"/>
    </row>
    <row r="1096" spans="6:48">
      <c r="F1096" s="297"/>
      <c r="AG1096" s="296">
        <v>41703</v>
      </c>
      <c r="AH1096" s="335">
        <f>'Debt M &amp; YTM'!C1087</f>
        <v>13.57</v>
      </c>
      <c r="AI1096" s="335">
        <f>'Debt M &amp; YTM'!D1087</f>
        <v>3.01</v>
      </c>
      <c r="AJ1096" s="298"/>
      <c r="AK1096" s="335">
        <f>'Debt M &amp; YTM'!F1087</f>
        <v>8.33</v>
      </c>
      <c r="AL1096" s="335">
        <f>'Debt M &amp; YTM'!G1087</f>
        <v>2.72</v>
      </c>
      <c r="AM1096" s="298"/>
      <c r="AN1096" s="335">
        <f>'Debt M &amp; YTM'!I1087</f>
        <v>13.66</v>
      </c>
      <c r="AO1096" s="335">
        <f>'Debt M &amp; YTM'!J1087</f>
        <v>3.46</v>
      </c>
      <c r="AP1096" s="299"/>
      <c r="AQ1096" s="297"/>
      <c r="AR1096" s="297">
        <f>'Debt M &amp; YTM'!M1087</f>
        <v>3.2770000000000001</v>
      </c>
      <c r="AS1096" s="298"/>
      <c r="AT1096" s="300"/>
      <c r="AU1096" s="297">
        <f>'Debt M &amp; YTM'!N1087</f>
        <v>4.5519999999999996</v>
      </c>
      <c r="AV1096" s="298"/>
    </row>
    <row r="1097" spans="6:48">
      <c r="F1097" s="297"/>
      <c r="AG1097" s="296">
        <v>41704</v>
      </c>
      <c r="AH1097" s="335">
        <f>'Debt M &amp; YTM'!C1088</f>
        <v>13.57</v>
      </c>
      <c r="AI1097" s="335">
        <f>'Debt M &amp; YTM'!D1088</f>
        <v>3.05</v>
      </c>
      <c r="AJ1097" s="298"/>
      <c r="AK1097" s="335">
        <f>'Debt M &amp; YTM'!F1088</f>
        <v>8.32</v>
      </c>
      <c r="AL1097" s="335">
        <f>'Debt M &amp; YTM'!G1088</f>
        <v>2.75</v>
      </c>
      <c r="AM1097" s="298"/>
      <c r="AN1097" s="335">
        <f>'Debt M &amp; YTM'!I1088</f>
        <v>13.65</v>
      </c>
      <c r="AO1097" s="335">
        <f>'Debt M &amp; YTM'!J1088</f>
        <v>3.5</v>
      </c>
      <c r="AP1097" s="299"/>
      <c r="AQ1097" s="297"/>
      <c r="AR1097" s="297">
        <f>'Debt M &amp; YTM'!M1088</f>
        <v>3.2650000000000001</v>
      </c>
      <c r="AS1097" s="298"/>
      <c r="AT1097" s="300"/>
      <c r="AU1097" s="297">
        <f>'Debt M &amp; YTM'!N1088</f>
        <v>4.5209999999999999</v>
      </c>
      <c r="AV1097" s="298"/>
    </row>
    <row r="1098" spans="6:48">
      <c r="F1098" s="297"/>
      <c r="AG1098" s="296">
        <v>41705</v>
      </c>
      <c r="AH1098" s="335">
        <f>'Debt M &amp; YTM'!C1089</f>
        <v>13.57</v>
      </c>
      <c r="AI1098" s="335">
        <f>'Debt M &amp; YTM'!D1089</f>
        <v>3.05</v>
      </c>
      <c r="AJ1098" s="298"/>
      <c r="AK1098" s="335">
        <f>'Debt M &amp; YTM'!F1089</f>
        <v>8.32</v>
      </c>
      <c r="AL1098" s="335">
        <f>'Debt M &amp; YTM'!G1089</f>
        <v>2.74</v>
      </c>
      <c r="AM1098" s="298"/>
      <c r="AN1098" s="335">
        <f>'Debt M &amp; YTM'!I1089</f>
        <v>13.65</v>
      </c>
      <c r="AO1098" s="335">
        <f>'Debt M &amp; YTM'!J1089</f>
        <v>3.49</v>
      </c>
      <c r="AP1098" s="299"/>
      <c r="AQ1098" s="297"/>
      <c r="AR1098" s="297">
        <f>'Debt M &amp; YTM'!M1089</f>
        <v>3.2480000000000002</v>
      </c>
      <c r="AS1098" s="298"/>
      <c r="AT1098" s="300"/>
      <c r="AU1098" s="297">
        <f>'Debt M &amp; YTM'!N1089</f>
        <v>4.508</v>
      </c>
      <c r="AV1098" s="298"/>
    </row>
    <row r="1099" spans="6:48">
      <c r="F1099" s="297"/>
      <c r="AG1099" s="296">
        <v>41708</v>
      </c>
      <c r="AH1099" s="335">
        <f>'Debt M &amp; YTM'!C1090</f>
        <v>13.56</v>
      </c>
      <c r="AI1099" s="335">
        <f>'Debt M &amp; YTM'!D1090</f>
        <v>3.03</v>
      </c>
      <c r="AJ1099" s="298"/>
      <c r="AK1099" s="335">
        <f>'Debt M &amp; YTM'!F1090</f>
        <v>8.31</v>
      </c>
      <c r="AL1099" s="335">
        <f>'Debt M &amp; YTM'!G1090</f>
        <v>2.72</v>
      </c>
      <c r="AM1099" s="298"/>
      <c r="AN1099" s="335">
        <f>'Debt M &amp; YTM'!I1090</f>
        <v>13.64</v>
      </c>
      <c r="AO1099" s="335">
        <f>'Debt M &amp; YTM'!J1090</f>
        <v>3.47</v>
      </c>
      <c r="AP1099" s="299"/>
      <c r="AQ1099" s="297"/>
      <c r="AR1099" s="297">
        <f>'Debt M &amp; YTM'!M1090</f>
        <v>3.2320000000000002</v>
      </c>
      <c r="AS1099" s="298"/>
      <c r="AT1099" s="300"/>
      <c r="AU1099" s="297">
        <f>'Debt M &amp; YTM'!N1090</f>
        <v>4.4980000000000002</v>
      </c>
      <c r="AV1099" s="298"/>
    </row>
    <row r="1100" spans="6:48">
      <c r="F1100" s="297"/>
      <c r="AG1100" s="296">
        <v>41709</v>
      </c>
      <c r="AH1100" s="335">
        <f>'Debt M &amp; YTM'!C1091</f>
        <v>13.56</v>
      </c>
      <c r="AI1100" s="335">
        <f>'Debt M &amp; YTM'!D1091</f>
        <v>3.04</v>
      </c>
      <c r="AJ1100" s="298"/>
      <c r="AK1100" s="335">
        <f>'Debt M &amp; YTM'!F1091</f>
        <v>8.31</v>
      </c>
      <c r="AL1100" s="335">
        <f>'Debt M &amp; YTM'!G1091</f>
        <v>2.72</v>
      </c>
      <c r="AM1100" s="298"/>
      <c r="AN1100" s="335">
        <f>'Debt M &amp; YTM'!I1091</f>
        <v>13.64</v>
      </c>
      <c r="AO1100" s="335">
        <f>'Debt M &amp; YTM'!J1091</f>
        <v>3.49</v>
      </c>
      <c r="AP1100" s="299"/>
      <c r="AQ1100" s="297"/>
      <c r="AR1100" s="297">
        <f>'Debt M &amp; YTM'!M1091</f>
        <v>3.226</v>
      </c>
      <c r="AS1100" s="298"/>
      <c r="AT1100" s="300"/>
      <c r="AU1100" s="297">
        <f>'Debt M &amp; YTM'!N1091</f>
        <v>4.5279999999999996</v>
      </c>
      <c r="AV1100" s="298"/>
    </row>
    <row r="1101" spans="6:48">
      <c r="F1101" s="297"/>
      <c r="AG1101" s="296">
        <v>41710</v>
      </c>
      <c r="AH1101" s="335">
        <f>'Debt M &amp; YTM'!C1092</f>
        <v>13.55</v>
      </c>
      <c r="AI1101" s="335">
        <f>'Debt M &amp; YTM'!D1092</f>
        <v>3.01</v>
      </c>
      <c r="AJ1101" s="298"/>
      <c r="AK1101" s="335">
        <f>'Debt M &amp; YTM'!F1092</f>
        <v>8.31</v>
      </c>
      <c r="AL1101" s="335">
        <f>'Debt M &amp; YTM'!G1092</f>
        <v>2.7</v>
      </c>
      <c r="AM1101" s="298"/>
      <c r="AN1101" s="335">
        <f>'Debt M &amp; YTM'!I1092</f>
        <v>13.64</v>
      </c>
      <c r="AO1101" s="335">
        <f>'Debt M &amp; YTM'!J1092</f>
        <v>3.46</v>
      </c>
      <c r="AP1101" s="299"/>
      <c r="AQ1101" s="297"/>
      <c r="AR1101" s="297">
        <f>'Debt M &amp; YTM'!M1092</f>
        <v>3.2429999999999999</v>
      </c>
      <c r="AS1101" s="298"/>
      <c r="AT1101" s="300"/>
      <c r="AU1101" s="297">
        <f>'Debt M &amp; YTM'!N1092</f>
        <v>4.6189999999999998</v>
      </c>
      <c r="AV1101" s="298"/>
    </row>
    <row r="1102" spans="6:48">
      <c r="F1102" s="297"/>
      <c r="AG1102" s="296">
        <v>41711</v>
      </c>
      <c r="AH1102" s="335">
        <f>'Debt M &amp; YTM'!C1093</f>
        <v>13.55</v>
      </c>
      <c r="AI1102" s="335">
        <f>'Debt M &amp; YTM'!D1093</f>
        <v>2.97</v>
      </c>
      <c r="AJ1102" s="298"/>
      <c r="AK1102" s="335">
        <f>'Debt M &amp; YTM'!F1093</f>
        <v>8.3000000000000007</v>
      </c>
      <c r="AL1102" s="335">
        <f>'Debt M &amp; YTM'!G1093</f>
        <v>2.66</v>
      </c>
      <c r="AM1102" s="298"/>
      <c r="AN1102" s="335">
        <f>'Debt M &amp; YTM'!I1093</f>
        <v>13.64</v>
      </c>
      <c r="AO1102" s="335">
        <f>'Debt M &amp; YTM'!J1093</f>
        <v>3.42</v>
      </c>
      <c r="AP1102" s="299"/>
      <c r="AQ1102" s="297"/>
      <c r="AR1102" s="297">
        <f>'Debt M &amp; YTM'!M1093</f>
        <v>3.2450000000000001</v>
      </c>
      <c r="AS1102" s="298"/>
      <c r="AT1102" s="300"/>
      <c r="AU1102" s="297">
        <f>'Debt M &amp; YTM'!N1093</f>
        <v>4.657</v>
      </c>
      <c r="AV1102" s="298"/>
    </row>
    <row r="1103" spans="6:48">
      <c r="F1103" s="297"/>
      <c r="AG1103" s="296">
        <v>41712</v>
      </c>
      <c r="AH1103" s="335">
        <f>'Debt M &amp; YTM'!C1094</f>
        <v>13.55</v>
      </c>
      <c r="AI1103" s="335">
        <f>'Debt M &amp; YTM'!D1094</f>
        <v>2.98</v>
      </c>
      <c r="AJ1103" s="298"/>
      <c r="AK1103" s="335">
        <f>'Debt M &amp; YTM'!F1094</f>
        <v>8.3000000000000007</v>
      </c>
      <c r="AL1103" s="335">
        <f>'Debt M &amp; YTM'!G1094</f>
        <v>2.68</v>
      </c>
      <c r="AM1103" s="298"/>
      <c r="AN1103" s="335">
        <f>'Debt M &amp; YTM'!I1094</f>
        <v>13.63</v>
      </c>
      <c r="AO1103" s="335">
        <f>'Debt M &amp; YTM'!J1094</f>
        <v>3.44</v>
      </c>
      <c r="AP1103" s="299"/>
      <c r="AQ1103" s="297"/>
      <c r="AR1103" s="297">
        <f>'Debt M &amp; YTM'!M1094</f>
        <v>3.286</v>
      </c>
      <c r="AS1103" s="298"/>
      <c r="AT1103" s="300"/>
      <c r="AU1103" s="297">
        <f>'Debt M &amp; YTM'!N1094</f>
        <v>4.7320000000000002</v>
      </c>
      <c r="AV1103" s="298"/>
    </row>
    <row r="1104" spans="6:48">
      <c r="F1104" s="297"/>
      <c r="AG1104" s="296">
        <v>41715</v>
      </c>
      <c r="AH1104" s="335">
        <f>'Debt M &amp; YTM'!C1095</f>
        <v>13.54</v>
      </c>
      <c r="AI1104" s="335">
        <f>'Debt M &amp; YTM'!D1095</f>
        <v>2.99</v>
      </c>
      <c r="AJ1104" s="298"/>
      <c r="AK1104" s="335">
        <f>'Debt M &amp; YTM'!F1095</f>
        <v>8.2899999999999991</v>
      </c>
      <c r="AL1104" s="335">
        <f>'Debt M &amp; YTM'!G1095</f>
        <v>2.7</v>
      </c>
      <c r="AM1104" s="298"/>
      <c r="AN1104" s="335">
        <f>'Debt M &amp; YTM'!I1095</f>
        <v>13.62</v>
      </c>
      <c r="AO1104" s="335">
        <f>'Debt M &amp; YTM'!J1095</f>
        <v>3.45</v>
      </c>
      <c r="AP1104" s="299"/>
      <c r="AQ1104" s="297"/>
      <c r="AR1104" s="297">
        <f>'Debt M &amp; YTM'!M1095</f>
        <v>3.2730000000000001</v>
      </c>
      <c r="AS1104" s="298"/>
      <c r="AT1104" s="300"/>
      <c r="AU1104" s="297">
        <f>'Debt M &amp; YTM'!N1095</f>
        <v>4.6760000000000002</v>
      </c>
      <c r="AV1104" s="298"/>
    </row>
    <row r="1105" spans="6:48">
      <c r="F1105" s="297"/>
      <c r="AG1105" s="296">
        <v>41716</v>
      </c>
      <c r="AH1105" s="335">
        <f>'Debt M &amp; YTM'!C1096</f>
        <v>13.54</v>
      </c>
      <c r="AI1105" s="335">
        <f>'Debt M &amp; YTM'!D1096</f>
        <v>2.99</v>
      </c>
      <c r="AJ1105" s="298"/>
      <c r="AK1105" s="335">
        <f>'Debt M &amp; YTM'!F1096</f>
        <v>8.2899999999999991</v>
      </c>
      <c r="AL1105" s="335">
        <f>'Debt M &amp; YTM'!G1096</f>
        <v>2.69</v>
      </c>
      <c r="AM1105" s="298"/>
      <c r="AN1105" s="335">
        <f>'Debt M &amp; YTM'!I1096</f>
        <v>13.62</v>
      </c>
      <c r="AO1105" s="335">
        <f>'Debt M &amp; YTM'!J1096</f>
        <v>3.45</v>
      </c>
      <c r="AP1105" s="299"/>
      <c r="AQ1105" s="297"/>
      <c r="AR1105" s="297">
        <f>'Debt M &amp; YTM'!M1096</f>
        <v>3.2519999999999998</v>
      </c>
      <c r="AS1105" s="298"/>
      <c r="AT1105" s="300"/>
      <c r="AU1105" s="297">
        <f>'Debt M &amp; YTM'!N1096</f>
        <v>4.625</v>
      </c>
      <c r="AV1105" s="298"/>
    </row>
    <row r="1106" spans="6:48">
      <c r="F1106" s="297"/>
      <c r="AG1106" s="296">
        <v>41717</v>
      </c>
      <c r="AH1106" s="335">
        <f>'Debt M &amp; YTM'!C1097</f>
        <v>13.53</v>
      </c>
      <c r="AI1106" s="335">
        <f>'Debt M &amp; YTM'!D1097</f>
        <v>3.01</v>
      </c>
      <c r="AJ1106" s="298"/>
      <c r="AK1106" s="335">
        <f>'Debt M &amp; YTM'!F1097</f>
        <v>8.2899999999999991</v>
      </c>
      <c r="AL1106" s="335">
        <f>'Debt M &amp; YTM'!G1097</f>
        <v>2.71</v>
      </c>
      <c r="AM1106" s="298"/>
      <c r="AN1106" s="335">
        <f>'Debt M &amp; YTM'!I1097</f>
        <v>13.62</v>
      </c>
      <c r="AO1106" s="335">
        <f>'Debt M &amp; YTM'!J1097</f>
        <v>3.47</v>
      </c>
      <c r="AP1106" s="299"/>
      <c r="AQ1106" s="297"/>
      <c r="AR1106" s="297">
        <f>'Debt M &amp; YTM'!M1097</f>
        <v>3.2130000000000001</v>
      </c>
      <c r="AS1106" s="298"/>
      <c r="AT1106" s="300"/>
      <c r="AU1106" s="297">
        <f>'Debt M &amp; YTM'!N1097</f>
        <v>4.59</v>
      </c>
      <c r="AV1106" s="298"/>
    </row>
    <row r="1107" spans="6:48">
      <c r="F1107" s="297"/>
      <c r="AG1107" s="296">
        <v>41718</v>
      </c>
      <c r="AH1107" s="335">
        <f>'Debt M &amp; YTM'!C1098</f>
        <v>13.53</v>
      </c>
      <c r="AI1107" s="335">
        <f>'Debt M &amp; YTM'!D1098</f>
        <v>3.06</v>
      </c>
      <c r="AJ1107" s="298"/>
      <c r="AK1107" s="335">
        <f>'Debt M &amp; YTM'!F1098</f>
        <v>8.2899999999999991</v>
      </c>
      <c r="AL1107" s="335">
        <f>'Debt M &amp; YTM'!G1098</f>
        <v>2.77</v>
      </c>
      <c r="AM1107" s="298"/>
      <c r="AN1107" s="335">
        <f>'Debt M &amp; YTM'!I1098</f>
        <v>13.62</v>
      </c>
      <c r="AO1107" s="335">
        <f>'Debt M &amp; YTM'!J1098</f>
        <v>3.5</v>
      </c>
      <c r="AP1107" s="299"/>
      <c r="AQ1107" s="297"/>
      <c r="AR1107" s="297">
        <f>'Debt M &amp; YTM'!M1098</f>
        <v>3.2309999999999999</v>
      </c>
      <c r="AS1107" s="298"/>
      <c r="AT1107" s="300"/>
      <c r="AU1107" s="297">
        <f>'Debt M &amp; YTM'!N1098</f>
        <v>4.556</v>
      </c>
      <c r="AV1107" s="298"/>
    </row>
    <row r="1108" spans="6:48">
      <c r="F1108" s="297"/>
      <c r="AG1108" s="296">
        <v>41719</v>
      </c>
      <c r="AH1108" s="335">
        <f>'Debt M &amp; YTM'!C1099</f>
        <v>13.53</v>
      </c>
      <c r="AI1108" s="335">
        <f>'Debt M &amp; YTM'!D1099</f>
        <v>3.05</v>
      </c>
      <c r="AJ1108" s="298"/>
      <c r="AK1108" s="335">
        <f>'Debt M &amp; YTM'!F1099</f>
        <v>8.2799999999999994</v>
      </c>
      <c r="AL1108" s="335">
        <f>'Debt M &amp; YTM'!G1099</f>
        <v>2.76</v>
      </c>
      <c r="AM1108" s="298"/>
      <c r="AN1108" s="335">
        <f>'Debt M &amp; YTM'!I1099</f>
        <v>13.61</v>
      </c>
      <c r="AO1108" s="335">
        <f>'Debt M &amp; YTM'!J1099</f>
        <v>3.49</v>
      </c>
      <c r="AP1108" s="299"/>
      <c r="AQ1108" s="297"/>
      <c r="AR1108" s="297">
        <f>'Debt M &amp; YTM'!M1099</f>
        <v>3.238</v>
      </c>
      <c r="AS1108" s="298"/>
      <c r="AT1108" s="300"/>
      <c r="AU1108" s="297">
        <f>'Debt M &amp; YTM'!N1099</f>
        <v>4.53</v>
      </c>
      <c r="AV1108" s="298"/>
    </row>
    <row r="1109" spans="6:48">
      <c r="F1109" s="297"/>
      <c r="AG1109" s="296">
        <v>41722</v>
      </c>
      <c r="AH1109" s="335">
        <f>'Debt M &amp; YTM'!C1100</f>
        <v>13.52</v>
      </c>
      <c r="AI1109" s="335">
        <f>'Debt M &amp; YTM'!D1100</f>
        <v>3</v>
      </c>
      <c r="AJ1109" s="298"/>
      <c r="AK1109" s="335">
        <f>'Debt M &amp; YTM'!F1100</f>
        <v>8.27</v>
      </c>
      <c r="AL1109" s="335">
        <f>'Debt M &amp; YTM'!G1100</f>
        <v>2.72</v>
      </c>
      <c r="AM1109" s="298"/>
      <c r="AN1109" s="335">
        <f>'Debt M &amp; YTM'!I1100</f>
        <v>13.61</v>
      </c>
      <c r="AO1109" s="335">
        <f>'Debt M &amp; YTM'!J1100</f>
        <v>3.45</v>
      </c>
      <c r="AP1109" s="299"/>
      <c r="AQ1109" s="297"/>
      <c r="AR1109" s="297">
        <f>'Debt M &amp; YTM'!M1100</f>
        <v>3.2360000000000002</v>
      </c>
      <c r="AS1109" s="298"/>
      <c r="AT1109" s="300"/>
      <c r="AU1109" s="297">
        <f>'Debt M &amp; YTM'!N1100</f>
        <v>4.5140000000000002</v>
      </c>
      <c r="AV1109" s="298"/>
    </row>
    <row r="1110" spans="6:48">
      <c r="F1110" s="297"/>
      <c r="AG1110" s="296">
        <v>41723</v>
      </c>
      <c r="AH1110" s="335">
        <f>'Debt M &amp; YTM'!C1101</f>
        <v>13.52</v>
      </c>
      <c r="AI1110" s="335">
        <f>'Debt M &amp; YTM'!D1101</f>
        <v>2.99</v>
      </c>
      <c r="AJ1110" s="298"/>
      <c r="AK1110" s="335">
        <f>'Debt M &amp; YTM'!F1101</f>
        <v>8.27</v>
      </c>
      <c r="AL1110" s="335">
        <f>'Debt M &amp; YTM'!G1101</f>
        <v>2.71</v>
      </c>
      <c r="AM1110" s="298"/>
      <c r="AN1110" s="335">
        <f>'Debt M &amp; YTM'!I1101</f>
        <v>13.6</v>
      </c>
      <c r="AO1110" s="335">
        <f>'Debt M &amp; YTM'!J1101</f>
        <v>3.44</v>
      </c>
      <c r="AP1110" s="299"/>
      <c r="AQ1110" s="297"/>
      <c r="AR1110" s="297">
        <f>'Debt M &amp; YTM'!M1101</f>
        <v>3.2440000000000002</v>
      </c>
      <c r="AS1110" s="298"/>
      <c r="AT1110" s="300"/>
      <c r="AU1110" s="297">
        <f>'Debt M &amp; YTM'!N1101</f>
        <v>4.5419999999999998</v>
      </c>
      <c r="AV1110" s="298"/>
    </row>
    <row r="1111" spans="6:48">
      <c r="F1111" s="297"/>
      <c r="AG1111" s="296">
        <v>41724</v>
      </c>
      <c r="AH1111" s="335">
        <f>'Debt M &amp; YTM'!C1102</f>
        <v>13.51</v>
      </c>
      <c r="AI1111" s="335">
        <f>'Debt M &amp; YTM'!D1102</f>
        <v>2.98</v>
      </c>
      <c r="AJ1111" s="298"/>
      <c r="AK1111" s="335">
        <f>'Debt M &amp; YTM'!F1102</f>
        <v>8.27</v>
      </c>
      <c r="AL1111" s="335">
        <f>'Debt M &amp; YTM'!G1102</f>
        <v>2.69</v>
      </c>
      <c r="AM1111" s="298"/>
      <c r="AN1111" s="335">
        <f>'Debt M &amp; YTM'!I1102</f>
        <v>13.6</v>
      </c>
      <c r="AO1111" s="335">
        <f>'Debt M &amp; YTM'!J1102</f>
        <v>3.43</v>
      </c>
      <c r="AP1111" s="299"/>
      <c r="AQ1111" s="297"/>
      <c r="AR1111" s="297">
        <f>'Debt M &amp; YTM'!M1102</f>
        <v>3.242</v>
      </c>
      <c r="AS1111" s="298"/>
      <c r="AT1111" s="300"/>
      <c r="AU1111" s="297">
        <f>'Debt M &amp; YTM'!N1102</f>
        <v>4.5149999999999997</v>
      </c>
      <c r="AV1111" s="298"/>
    </row>
    <row r="1112" spans="6:48">
      <c r="F1112" s="297"/>
      <c r="AG1112" s="296">
        <v>41725</v>
      </c>
      <c r="AH1112" s="335">
        <f>'Debt M &amp; YTM'!C1103</f>
        <v>13.51</v>
      </c>
      <c r="AI1112" s="335">
        <f>'Debt M &amp; YTM'!D1103</f>
        <v>2.96</v>
      </c>
      <c r="AJ1112" s="298"/>
      <c r="AK1112" s="335">
        <f>'Debt M &amp; YTM'!F1103</f>
        <v>8.27</v>
      </c>
      <c r="AL1112" s="335">
        <f>'Debt M &amp; YTM'!G1103</f>
        <v>2.67</v>
      </c>
      <c r="AM1112" s="298"/>
      <c r="AN1112" s="335">
        <f>'Debt M &amp; YTM'!I1103</f>
        <v>13.6</v>
      </c>
      <c r="AO1112" s="335">
        <f>'Debt M &amp; YTM'!J1103</f>
        <v>3.4</v>
      </c>
      <c r="AP1112" s="299"/>
      <c r="AQ1112" s="297"/>
      <c r="AR1112" s="297">
        <f>'Debt M &amp; YTM'!M1103</f>
        <v>3.238</v>
      </c>
      <c r="AS1112" s="298"/>
      <c r="AT1112" s="300"/>
      <c r="AU1112" s="297">
        <f>'Debt M &amp; YTM'!N1103</f>
        <v>4.5350000000000001</v>
      </c>
      <c r="AV1112" s="298"/>
    </row>
    <row r="1113" spans="6:48">
      <c r="F1113" s="297"/>
      <c r="AG1113" s="296">
        <v>41726</v>
      </c>
      <c r="AH1113" s="335">
        <f>'Debt M &amp; YTM'!C1104</f>
        <v>13.51</v>
      </c>
      <c r="AI1113" s="335">
        <f>'Debt M &amp; YTM'!D1104</f>
        <v>2.98</v>
      </c>
      <c r="AJ1113" s="298"/>
      <c r="AK1113" s="335">
        <f>'Debt M &amp; YTM'!F1104</f>
        <v>8.26</v>
      </c>
      <c r="AL1113" s="335">
        <f>'Debt M &amp; YTM'!G1104</f>
        <v>2.69</v>
      </c>
      <c r="AM1113" s="298"/>
      <c r="AN1113" s="335">
        <f>'Debt M &amp; YTM'!I1104</f>
        <v>13.59</v>
      </c>
      <c r="AO1113" s="335">
        <f>'Debt M &amp; YTM'!J1104</f>
        <v>3.42</v>
      </c>
      <c r="AP1113" s="299"/>
      <c r="AQ1113" s="297"/>
      <c r="AR1113" s="297">
        <f>'Debt M &amp; YTM'!M1104</f>
        <v>3.2309999999999999</v>
      </c>
      <c r="AS1113" s="298"/>
      <c r="AT1113" s="300"/>
      <c r="AU1113" s="297">
        <f>'Debt M &amp; YTM'!N1104</f>
        <v>4.47</v>
      </c>
      <c r="AV1113" s="298"/>
    </row>
    <row r="1114" spans="6:48">
      <c r="F1114" s="297"/>
      <c r="AG1114" s="296">
        <v>41729</v>
      </c>
      <c r="AH1114" s="335">
        <f>'Debt M &amp; YTM'!C1105</f>
        <v>13.5</v>
      </c>
      <c r="AI1114" s="335">
        <f>'Debt M &amp; YTM'!D1105</f>
        <v>2.99</v>
      </c>
      <c r="AJ1114" s="298"/>
      <c r="AK1114" s="335">
        <f>'Debt M &amp; YTM'!F1105</f>
        <v>8.26</v>
      </c>
      <c r="AL1114" s="335">
        <f>'Debt M &amp; YTM'!G1105</f>
        <v>2.7</v>
      </c>
      <c r="AM1114" s="298"/>
      <c r="AN1114" s="335">
        <f>'Debt M &amp; YTM'!I1105</f>
        <v>13.59</v>
      </c>
      <c r="AO1114" s="335">
        <f>'Debt M &amp; YTM'!J1105</f>
        <v>3.43</v>
      </c>
      <c r="AP1114" s="299"/>
      <c r="AQ1114" s="297"/>
      <c r="AR1114" s="297">
        <f>'Debt M &amp; YTM'!M1105</f>
        <v>3.3090000000000002</v>
      </c>
      <c r="AS1114" s="298"/>
      <c r="AT1114" s="300"/>
      <c r="AU1114" s="297">
        <f>'Debt M &amp; YTM'!N1105</f>
        <v>4.5010000000000003</v>
      </c>
      <c r="AV1114" s="298"/>
    </row>
    <row r="1115" spans="6:48">
      <c r="F1115" s="297"/>
      <c r="AG1115" s="296">
        <v>41730</v>
      </c>
      <c r="AH1115" s="335">
        <f>'Debt M &amp; YTM'!C1106</f>
        <v>13.39</v>
      </c>
      <c r="AI1115" s="335">
        <f>'Debt M &amp; YTM'!D1106</f>
        <v>2.99</v>
      </c>
      <c r="AJ1115" s="298"/>
      <c r="AK1115" s="335">
        <f>'Debt M &amp; YTM'!F1106</f>
        <v>8.36</v>
      </c>
      <c r="AL1115" s="335">
        <f>'Debt M &amp; YTM'!G1106</f>
        <v>2.74</v>
      </c>
      <c r="AM1115" s="298"/>
      <c r="AN1115" s="335">
        <f>'Debt M &amp; YTM'!I1106</f>
        <v>13.48</v>
      </c>
      <c r="AO1115" s="335">
        <f>'Debt M &amp; YTM'!J1106</f>
        <v>3.51</v>
      </c>
      <c r="AP1115" s="299"/>
      <c r="AQ1115" s="297"/>
      <c r="AR1115" s="297">
        <f>'Debt M &amp; YTM'!M1106</f>
        <v>3.2909999999999999</v>
      </c>
      <c r="AS1115" s="298"/>
      <c r="AT1115" s="300"/>
      <c r="AU1115" s="297">
        <f>'Debt M &amp; YTM'!N1106</f>
        <v>4.4619999999999997</v>
      </c>
      <c r="AV1115" s="298"/>
    </row>
    <row r="1116" spans="6:48">
      <c r="F1116" s="297"/>
      <c r="AG1116" s="296">
        <v>41731</v>
      </c>
      <c r="AH1116" s="335">
        <f>'Debt M &amp; YTM'!C1107</f>
        <v>13.38</v>
      </c>
      <c r="AI1116" s="335">
        <f>'Debt M &amp; YTM'!D1107</f>
        <v>3.02</v>
      </c>
      <c r="AJ1116" s="298"/>
      <c r="AK1116" s="335">
        <f>'Debt M &amp; YTM'!F1107</f>
        <v>8.35</v>
      </c>
      <c r="AL1116" s="335">
        <f>'Debt M &amp; YTM'!G1107</f>
        <v>2.76</v>
      </c>
      <c r="AM1116" s="298"/>
      <c r="AN1116" s="335">
        <f>'Debt M &amp; YTM'!I1107</f>
        <v>13.48</v>
      </c>
      <c r="AO1116" s="335">
        <f>'Debt M &amp; YTM'!J1107</f>
        <v>3.54</v>
      </c>
      <c r="AP1116" s="299"/>
      <c r="AQ1116" s="297"/>
      <c r="AR1116" s="297">
        <f>'Debt M &amp; YTM'!M1107</f>
        <v>3.274</v>
      </c>
      <c r="AS1116" s="298"/>
      <c r="AT1116" s="300"/>
      <c r="AU1116" s="297">
        <f>'Debt M &amp; YTM'!N1107</f>
        <v>4.4580000000000002</v>
      </c>
      <c r="AV1116" s="298"/>
    </row>
    <row r="1117" spans="6:48">
      <c r="F1117" s="297"/>
      <c r="AG1117" s="296">
        <v>41732</v>
      </c>
      <c r="AH1117" s="335">
        <f>'Debt M &amp; YTM'!C1108</f>
        <v>13.38</v>
      </c>
      <c r="AI1117" s="335">
        <f>'Debt M &amp; YTM'!D1108</f>
        <v>3.01</v>
      </c>
      <c r="AJ1117" s="298"/>
      <c r="AK1117" s="335">
        <f>'Debt M &amp; YTM'!F1108</f>
        <v>8.35</v>
      </c>
      <c r="AL1117" s="335">
        <f>'Debt M &amp; YTM'!G1108</f>
        <v>2.74</v>
      </c>
      <c r="AM1117" s="298"/>
      <c r="AN1117" s="335">
        <f>'Debt M &amp; YTM'!I1108</f>
        <v>13.48</v>
      </c>
      <c r="AO1117" s="335">
        <f>'Debt M &amp; YTM'!J1108</f>
        <v>3.53</v>
      </c>
      <c r="AP1117" s="299"/>
      <c r="AQ1117" s="297"/>
      <c r="AR1117" s="297">
        <f>'Debt M &amp; YTM'!M1108</f>
        <v>3.2589999999999999</v>
      </c>
      <c r="AS1117" s="298"/>
      <c r="AT1117" s="300"/>
      <c r="AU1117" s="297">
        <f>'Debt M &amp; YTM'!N1108</f>
        <v>4.4450000000000003</v>
      </c>
      <c r="AV1117" s="298"/>
    </row>
    <row r="1118" spans="6:48">
      <c r="F1118" s="297"/>
      <c r="AG1118" s="296">
        <v>41733</v>
      </c>
      <c r="AH1118" s="335">
        <f>'Debt M &amp; YTM'!C1109</f>
        <v>13.38</v>
      </c>
      <c r="AI1118" s="335">
        <f>'Debt M &amp; YTM'!D1109</f>
        <v>2.96</v>
      </c>
      <c r="AJ1118" s="298"/>
      <c r="AK1118" s="335">
        <f>'Debt M &amp; YTM'!F1109</f>
        <v>8.35</v>
      </c>
      <c r="AL1118" s="335">
        <f>'Debt M &amp; YTM'!G1109</f>
        <v>2.7</v>
      </c>
      <c r="AM1118" s="298"/>
      <c r="AN1118" s="335">
        <f>'Debt M &amp; YTM'!I1109</f>
        <v>13.47</v>
      </c>
      <c r="AO1118" s="335">
        <f>'Debt M &amp; YTM'!J1109</f>
        <v>3.48</v>
      </c>
      <c r="AP1118" s="299"/>
      <c r="AQ1118" s="297"/>
      <c r="AR1118" s="297">
        <f>'Debt M &amp; YTM'!M1109</f>
        <v>3.2509999999999999</v>
      </c>
      <c r="AS1118" s="298"/>
      <c r="AT1118" s="300"/>
      <c r="AU1118" s="297">
        <f>'Debt M &amp; YTM'!N1109</f>
        <v>4.4050000000000002</v>
      </c>
      <c r="AV1118" s="298"/>
    </row>
    <row r="1119" spans="6:48">
      <c r="F1119" s="297"/>
      <c r="AG1119" s="296">
        <v>41736</v>
      </c>
      <c r="AH1119" s="335">
        <f>'Debt M &amp; YTM'!C1110</f>
        <v>13.37</v>
      </c>
      <c r="AI1119" s="335">
        <f>'Debt M &amp; YTM'!D1110</f>
        <v>2.95</v>
      </c>
      <c r="AJ1119" s="298"/>
      <c r="AK1119" s="335">
        <f>'Debt M &amp; YTM'!F1110</f>
        <v>8.34</v>
      </c>
      <c r="AL1119" s="335">
        <f>'Debt M &amp; YTM'!G1110</f>
        <v>2.68</v>
      </c>
      <c r="AM1119" s="298"/>
      <c r="AN1119" s="335">
        <f>'Debt M &amp; YTM'!I1110</f>
        <v>13.47</v>
      </c>
      <c r="AO1119" s="335">
        <f>'Debt M &amp; YTM'!J1110</f>
        <v>3.47</v>
      </c>
      <c r="AP1119" s="299"/>
      <c r="AQ1119" s="297"/>
      <c r="AR1119" s="297">
        <f>'Debt M &amp; YTM'!M1110</f>
        <v>3.2570000000000001</v>
      </c>
      <c r="AS1119" s="298"/>
      <c r="AT1119" s="300"/>
      <c r="AU1119" s="297">
        <f>'Debt M &amp; YTM'!N1110</f>
        <v>4.3970000000000002</v>
      </c>
      <c r="AV1119" s="298"/>
    </row>
    <row r="1120" spans="6:48">
      <c r="F1120" s="297"/>
      <c r="AG1120" s="296">
        <v>41737</v>
      </c>
      <c r="AH1120" s="335">
        <f>'Debt M &amp; YTM'!C1111</f>
        <v>13.37</v>
      </c>
      <c r="AI1120" s="335">
        <f>'Debt M &amp; YTM'!D1111</f>
        <v>2.96</v>
      </c>
      <c r="AJ1120" s="298"/>
      <c r="AK1120" s="335">
        <f>'Debt M &amp; YTM'!F1111</f>
        <v>8.34</v>
      </c>
      <c r="AL1120" s="335">
        <f>'Debt M &amp; YTM'!G1111</f>
        <v>2.69</v>
      </c>
      <c r="AM1120" s="298"/>
      <c r="AN1120" s="335">
        <f>'Debt M &amp; YTM'!I1111</f>
        <v>13.46</v>
      </c>
      <c r="AO1120" s="335">
        <f>'Debt M &amp; YTM'!J1111</f>
        <v>3.48</v>
      </c>
      <c r="AP1120" s="299"/>
      <c r="AQ1120" s="297"/>
      <c r="AR1120" s="297">
        <f>'Debt M &amp; YTM'!M1111</f>
        <v>3.24</v>
      </c>
      <c r="AS1120" s="298"/>
      <c r="AT1120" s="300"/>
      <c r="AU1120" s="297">
        <f>'Debt M &amp; YTM'!N1111</f>
        <v>4.3869999999999996</v>
      </c>
      <c r="AV1120" s="298"/>
    </row>
    <row r="1121" spans="6:48">
      <c r="F1121" s="297"/>
      <c r="AG1121" s="296">
        <v>41738</v>
      </c>
      <c r="AH1121" s="335">
        <f>'Debt M &amp; YTM'!C1112</f>
        <v>13.37</v>
      </c>
      <c r="AI1121" s="335">
        <f>'Debt M &amp; YTM'!D1112</f>
        <v>2.97</v>
      </c>
      <c r="AJ1121" s="298"/>
      <c r="AK1121" s="335">
        <f>'Debt M &amp; YTM'!F1112</f>
        <v>8.33</v>
      </c>
      <c r="AL1121" s="335">
        <f>'Debt M &amp; YTM'!G1112</f>
        <v>2.7</v>
      </c>
      <c r="AM1121" s="298"/>
      <c r="AN1121" s="335">
        <f>'Debt M &amp; YTM'!I1112</f>
        <v>13.46</v>
      </c>
      <c r="AO1121" s="335">
        <f>'Debt M &amp; YTM'!J1112</f>
        <v>3.49</v>
      </c>
      <c r="AP1121" s="299"/>
      <c r="AQ1121" s="297"/>
      <c r="AR1121" s="297">
        <f>'Debt M &amp; YTM'!M1112</f>
        <v>3.2320000000000002</v>
      </c>
      <c r="AS1121" s="298"/>
      <c r="AT1121" s="300"/>
      <c r="AU1121" s="297">
        <f>'Debt M &amp; YTM'!N1112</f>
        <v>4.3250000000000002</v>
      </c>
      <c r="AV1121" s="298"/>
    </row>
    <row r="1122" spans="6:48">
      <c r="F1122" s="297"/>
      <c r="AG1122" s="296">
        <v>41739</v>
      </c>
      <c r="AH1122" s="335">
        <f>'Debt M &amp; YTM'!C1113</f>
        <v>13.36</v>
      </c>
      <c r="AI1122" s="335">
        <f>'Debt M &amp; YTM'!D1113</f>
        <v>2.92</v>
      </c>
      <c r="AJ1122" s="298"/>
      <c r="AK1122" s="335">
        <f>'Debt M &amp; YTM'!F1113</f>
        <v>8.33</v>
      </c>
      <c r="AL1122" s="335">
        <f>'Debt M &amp; YTM'!G1113</f>
        <v>2.65</v>
      </c>
      <c r="AM1122" s="298"/>
      <c r="AN1122" s="335">
        <f>'Debt M &amp; YTM'!I1113</f>
        <v>13.46</v>
      </c>
      <c r="AO1122" s="335">
        <f>'Debt M &amp; YTM'!J1113</f>
        <v>3.44</v>
      </c>
      <c r="AP1122" s="299"/>
      <c r="AQ1122" s="297"/>
      <c r="AR1122" s="297">
        <f>'Debt M &amp; YTM'!M1113</f>
        <v>3.202</v>
      </c>
      <c r="AS1122" s="298"/>
      <c r="AT1122" s="300"/>
      <c r="AU1122" s="297">
        <f>'Debt M &amp; YTM'!N1113</f>
        <v>4.3129999999999997</v>
      </c>
      <c r="AV1122" s="298"/>
    </row>
    <row r="1123" spans="6:48">
      <c r="F1123" s="297"/>
      <c r="AG1123" s="296">
        <v>41740</v>
      </c>
      <c r="AH1123" s="335">
        <f>'Debt M &amp; YTM'!C1114</f>
        <v>13.36</v>
      </c>
      <c r="AI1123" s="335">
        <f>'Debt M &amp; YTM'!D1114</f>
        <v>2.91</v>
      </c>
      <c r="AJ1123" s="298"/>
      <c r="AK1123" s="335">
        <f>'Debt M &amp; YTM'!F1114</f>
        <v>8.33</v>
      </c>
      <c r="AL1123" s="335">
        <f>'Debt M &amp; YTM'!G1114</f>
        <v>2.64</v>
      </c>
      <c r="AM1123" s="298"/>
      <c r="AN1123" s="335">
        <f>'Debt M &amp; YTM'!I1114</f>
        <v>13.46</v>
      </c>
      <c r="AO1123" s="335">
        <f>'Debt M &amp; YTM'!J1114</f>
        <v>3.43</v>
      </c>
      <c r="AP1123" s="299"/>
      <c r="AQ1123" s="297"/>
      <c r="AR1123" s="297">
        <f>'Debt M &amp; YTM'!M1114</f>
        <v>3.22</v>
      </c>
      <c r="AS1123" s="298"/>
      <c r="AT1123" s="300"/>
      <c r="AU1123" s="297">
        <f>'Debt M &amp; YTM'!N1114</f>
        <v>4.37</v>
      </c>
      <c r="AV1123" s="298"/>
    </row>
    <row r="1124" spans="6:48">
      <c r="F1124" s="297"/>
      <c r="AG1124" s="296">
        <v>41743</v>
      </c>
      <c r="AH1124" s="335">
        <f>'Debt M &amp; YTM'!C1115</f>
        <v>13.35</v>
      </c>
      <c r="AI1124" s="335">
        <f>'Debt M &amp; YTM'!D1115</f>
        <v>2.92</v>
      </c>
      <c r="AJ1124" s="298"/>
      <c r="AK1124" s="335">
        <f>'Debt M &amp; YTM'!F1115</f>
        <v>8.32</v>
      </c>
      <c r="AL1124" s="335">
        <f>'Debt M &amp; YTM'!G1115</f>
        <v>2.65</v>
      </c>
      <c r="AM1124" s="298"/>
      <c r="AN1124" s="335">
        <f>'Debt M &amp; YTM'!I1115</f>
        <v>13.45</v>
      </c>
      <c r="AO1124" s="335">
        <f>'Debt M &amp; YTM'!J1115</f>
        <v>3.44</v>
      </c>
      <c r="AP1124" s="299"/>
      <c r="AQ1124" s="297"/>
      <c r="AR1124" s="297">
        <f>'Debt M &amp; YTM'!M1115</f>
        <v>3.226</v>
      </c>
      <c r="AS1124" s="298"/>
      <c r="AT1124" s="300"/>
      <c r="AU1124" s="297">
        <f>'Debt M &amp; YTM'!N1115</f>
        <v>4.4219999999999997</v>
      </c>
      <c r="AV1124" s="298"/>
    </row>
    <row r="1125" spans="6:48">
      <c r="F1125" s="297"/>
      <c r="AG1125" s="296">
        <v>41744</v>
      </c>
      <c r="AH1125" s="335">
        <f>'Debt M &amp; YTM'!C1116</f>
        <v>13.35</v>
      </c>
      <c r="AI1125" s="335">
        <f>'Debt M &amp; YTM'!D1116</f>
        <v>2.87</v>
      </c>
      <c r="AJ1125" s="298"/>
      <c r="AK1125" s="335">
        <f>'Debt M &amp; YTM'!F1116</f>
        <v>8.32</v>
      </c>
      <c r="AL1125" s="335">
        <f>'Debt M &amp; YTM'!G1116</f>
        <v>2.6</v>
      </c>
      <c r="AM1125" s="298"/>
      <c r="AN1125" s="335">
        <f>'Debt M &amp; YTM'!I1116</f>
        <v>13.44</v>
      </c>
      <c r="AO1125" s="335">
        <f>'Debt M &amp; YTM'!J1116</f>
        <v>3.4</v>
      </c>
      <c r="AP1125" s="299"/>
      <c r="AQ1125" s="297"/>
      <c r="AR1125" s="297">
        <f>'Debt M &amp; YTM'!M1116</f>
        <v>3.1869999999999998</v>
      </c>
      <c r="AS1125" s="298"/>
      <c r="AT1125" s="300"/>
      <c r="AU1125" s="297">
        <f>'Debt M &amp; YTM'!N1116</f>
        <v>4.4359999999999999</v>
      </c>
      <c r="AV1125" s="298"/>
    </row>
    <row r="1126" spans="6:48">
      <c r="F1126" s="297"/>
      <c r="AG1126" s="296">
        <v>41745</v>
      </c>
      <c r="AH1126" s="335">
        <f>'Debt M &amp; YTM'!C1117</f>
        <v>13.35</v>
      </c>
      <c r="AI1126" s="335">
        <f>'Debt M &amp; YTM'!D1117</f>
        <v>2.88</v>
      </c>
      <c r="AJ1126" s="298"/>
      <c r="AK1126" s="335">
        <f>'Debt M &amp; YTM'!F1117</f>
        <v>8.31</v>
      </c>
      <c r="AL1126" s="335">
        <f>'Debt M &amp; YTM'!G1117</f>
        <v>2.61</v>
      </c>
      <c r="AM1126" s="298"/>
      <c r="AN1126" s="335">
        <f>'Debt M &amp; YTM'!I1117</f>
        <v>13.44</v>
      </c>
      <c r="AO1126" s="335">
        <f>'Debt M &amp; YTM'!J1117</f>
        <v>3.41</v>
      </c>
      <c r="AP1126" s="299"/>
      <c r="AQ1126" s="297"/>
      <c r="AR1126" s="297">
        <f>'Debt M &amp; YTM'!M1117</f>
        <v>3.1960000000000002</v>
      </c>
      <c r="AS1126" s="298"/>
      <c r="AT1126" s="300"/>
      <c r="AU1126" s="297">
        <f>'Debt M &amp; YTM'!N1117</f>
        <v>4.4539999999999997</v>
      </c>
      <c r="AV1126" s="298"/>
    </row>
    <row r="1127" spans="6:48">
      <c r="F1127" s="297"/>
      <c r="AG1127" s="296">
        <v>41746</v>
      </c>
      <c r="AH1127" s="335">
        <f>'Debt M &amp; YTM'!C1118</f>
        <v>13.34</v>
      </c>
      <c r="AI1127" s="335">
        <f>'Debt M &amp; YTM'!D1118</f>
        <v>2.9</v>
      </c>
      <c r="AJ1127" s="298"/>
      <c r="AK1127" s="335">
        <f>'Debt M &amp; YTM'!F1118</f>
        <v>8.31</v>
      </c>
      <c r="AL1127" s="335">
        <f>'Debt M &amp; YTM'!G1118</f>
        <v>2.63</v>
      </c>
      <c r="AM1127" s="298"/>
      <c r="AN1127" s="335">
        <f>'Debt M &amp; YTM'!I1118</f>
        <v>13.44</v>
      </c>
      <c r="AO1127" s="335">
        <f>'Debt M &amp; YTM'!J1118</f>
        <v>3.42</v>
      </c>
      <c r="AP1127" s="299"/>
      <c r="AQ1127" s="297"/>
      <c r="AR1127" s="297">
        <f>'Debt M &amp; YTM'!M1118</f>
        <v>3.1970000000000001</v>
      </c>
      <c r="AS1127" s="298"/>
      <c r="AT1127" s="300"/>
      <c r="AU1127" s="297">
        <f>'Debt M &amp; YTM'!N1118</f>
        <v>4.5259999999999998</v>
      </c>
      <c r="AV1127" s="298"/>
    </row>
    <row r="1128" spans="6:48">
      <c r="F1128" s="297"/>
      <c r="AG1128" s="296">
        <v>41751</v>
      </c>
      <c r="AH1128" s="335">
        <f>'Debt M &amp; YTM'!C1119</f>
        <v>13.33</v>
      </c>
      <c r="AI1128" s="335">
        <f>'Debt M &amp; YTM'!D1119</f>
        <v>2.92</v>
      </c>
      <c r="AJ1128" s="298"/>
      <c r="AK1128" s="335">
        <f>'Debt M &amp; YTM'!F1119</f>
        <v>8.3000000000000007</v>
      </c>
      <c r="AL1128" s="335">
        <f>'Debt M &amp; YTM'!G1119</f>
        <v>2.64</v>
      </c>
      <c r="AM1128" s="298"/>
      <c r="AN1128" s="335">
        <f>'Debt M &amp; YTM'!I1119</f>
        <v>13.43</v>
      </c>
      <c r="AO1128" s="335">
        <f>'Debt M &amp; YTM'!J1119</f>
        <v>3.44</v>
      </c>
      <c r="AP1128" s="299"/>
      <c r="AQ1128" s="297"/>
      <c r="AR1128" s="297">
        <f>'Debt M &amp; YTM'!M1119</f>
        <v>3.1890000000000001</v>
      </c>
      <c r="AS1128" s="298"/>
      <c r="AT1128" s="300"/>
      <c r="AU1128" s="297">
        <f>'Debt M &amp; YTM'!N1119</f>
        <v>4.399</v>
      </c>
      <c r="AV1128" s="298"/>
    </row>
    <row r="1129" spans="6:48">
      <c r="F1129" s="297"/>
      <c r="AG1129" s="296">
        <v>41752</v>
      </c>
      <c r="AH1129" s="335">
        <f>'Debt M &amp; YTM'!C1120</f>
        <v>13.33</v>
      </c>
      <c r="AI1129" s="335">
        <f>'Debt M &amp; YTM'!D1120</f>
        <v>2.9</v>
      </c>
      <c r="AJ1129" s="298"/>
      <c r="AK1129" s="335">
        <f>'Debt M &amp; YTM'!F1120</f>
        <v>8.3000000000000007</v>
      </c>
      <c r="AL1129" s="335">
        <f>'Debt M &amp; YTM'!G1120</f>
        <v>2.61</v>
      </c>
      <c r="AM1129" s="298"/>
      <c r="AN1129" s="335">
        <f>'Debt M &amp; YTM'!I1120</f>
        <v>13.42</v>
      </c>
      <c r="AO1129" s="335">
        <f>'Debt M &amp; YTM'!J1120</f>
        <v>3.41</v>
      </c>
      <c r="AP1129" s="299"/>
      <c r="AQ1129" s="297"/>
      <c r="AR1129" s="297">
        <f>'Debt M &amp; YTM'!M1120</f>
        <v>3.177</v>
      </c>
      <c r="AS1129" s="298"/>
      <c r="AT1129" s="300"/>
      <c r="AU1129" s="297">
        <f>'Debt M &amp; YTM'!N1120</f>
        <v>4.3940000000000001</v>
      </c>
      <c r="AV1129" s="298"/>
    </row>
    <row r="1130" spans="6:48">
      <c r="F1130" s="297"/>
      <c r="AG1130" s="296">
        <v>41753</v>
      </c>
      <c r="AH1130" s="335">
        <f>'Debt M &amp; YTM'!C1121</f>
        <v>13.32</v>
      </c>
      <c r="AI1130" s="335">
        <f>'Debt M &amp; YTM'!D1121</f>
        <v>2.9</v>
      </c>
      <c r="AJ1130" s="298"/>
      <c r="AK1130" s="335">
        <f>'Debt M &amp; YTM'!F1121</f>
        <v>8.2899999999999991</v>
      </c>
      <c r="AL1130" s="335">
        <f>'Debt M &amp; YTM'!G1121</f>
        <v>2.6</v>
      </c>
      <c r="AM1130" s="298"/>
      <c r="AN1130" s="335">
        <f>'Debt M &amp; YTM'!I1121</f>
        <v>13.42</v>
      </c>
      <c r="AO1130" s="335">
        <f>'Debt M &amp; YTM'!J1121</f>
        <v>3.4</v>
      </c>
      <c r="AP1130" s="299"/>
      <c r="AQ1130" s="297"/>
      <c r="AR1130" s="297">
        <f>'Debt M &amp; YTM'!M1121</f>
        <v>3.1640000000000001</v>
      </c>
      <c r="AS1130" s="298"/>
      <c r="AT1130" s="300"/>
      <c r="AU1130" s="297">
        <f>'Debt M &amp; YTM'!N1121</f>
        <v>4.4080000000000004</v>
      </c>
      <c r="AV1130" s="298"/>
    </row>
    <row r="1131" spans="6:48">
      <c r="F1131" s="297"/>
      <c r="AG1131" s="296">
        <v>41754</v>
      </c>
      <c r="AH1131" s="335">
        <f>'Debt M &amp; YTM'!C1122</f>
        <v>13.32</v>
      </c>
      <c r="AI1131" s="335">
        <f>'Debt M &amp; YTM'!D1122</f>
        <v>2.85</v>
      </c>
      <c r="AJ1131" s="298"/>
      <c r="AK1131" s="335">
        <f>'Debt M &amp; YTM'!F1122</f>
        <v>8.2899999999999991</v>
      </c>
      <c r="AL1131" s="335">
        <f>'Debt M &amp; YTM'!G1122</f>
        <v>2.56</v>
      </c>
      <c r="AM1131" s="298"/>
      <c r="AN1131" s="335">
        <f>'Debt M &amp; YTM'!I1122</f>
        <v>13.42</v>
      </c>
      <c r="AO1131" s="335">
        <f>'Debt M &amp; YTM'!J1122</f>
        <v>3.36</v>
      </c>
      <c r="AP1131" s="299"/>
      <c r="AQ1131" s="297"/>
      <c r="AR1131" s="297">
        <f>'Debt M &amp; YTM'!M1122</f>
        <v>3.16</v>
      </c>
      <c r="AS1131" s="298"/>
      <c r="AT1131" s="300"/>
      <c r="AU1131" s="297">
        <f>'Debt M &amp; YTM'!N1122</f>
        <v>4.3849999999999998</v>
      </c>
      <c r="AV1131" s="298"/>
    </row>
    <row r="1132" spans="6:48">
      <c r="F1132" s="297"/>
      <c r="AG1132" s="296">
        <v>41757</v>
      </c>
      <c r="AH1132" s="335">
        <f>'Debt M &amp; YTM'!C1123</f>
        <v>13.31</v>
      </c>
      <c r="AI1132" s="335">
        <f>'Debt M &amp; YTM'!D1123</f>
        <v>2.86</v>
      </c>
      <c r="AJ1132" s="298"/>
      <c r="AK1132" s="335">
        <f>'Debt M &amp; YTM'!F1123</f>
        <v>8.2799999999999994</v>
      </c>
      <c r="AL1132" s="335">
        <f>'Debt M &amp; YTM'!G1123</f>
        <v>2.57</v>
      </c>
      <c r="AM1132" s="298"/>
      <c r="AN1132" s="335">
        <f>'Debt M &amp; YTM'!I1123</f>
        <v>13.41</v>
      </c>
      <c r="AO1132" s="335">
        <f>'Debt M &amp; YTM'!J1123</f>
        <v>3.37</v>
      </c>
      <c r="AP1132" s="299"/>
      <c r="AQ1132" s="297"/>
      <c r="AR1132" s="297">
        <f>'Debt M &amp; YTM'!M1123</f>
        <v>3.165</v>
      </c>
      <c r="AS1132" s="298"/>
      <c r="AT1132" s="300"/>
      <c r="AU1132" s="297">
        <f>'Debt M &amp; YTM'!N1123</f>
        <v>4.45</v>
      </c>
      <c r="AV1132" s="298"/>
    </row>
    <row r="1133" spans="6:48">
      <c r="F1133" s="297"/>
      <c r="AG1133" s="296">
        <v>41758</v>
      </c>
      <c r="AH1133" s="335">
        <f>'Debt M &amp; YTM'!C1124</f>
        <v>13.31</v>
      </c>
      <c r="AI1133" s="335">
        <f>'Debt M &amp; YTM'!D1124</f>
        <v>2.86</v>
      </c>
      <c r="AJ1133" s="298"/>
      <c r="AK1133" s="335">
        <f>'Debt M &amp; YTM'!F1124</f>
        <v>8.2799999999999994</v>
      </c>
      <c r="AL1133" s="335">
        <f>'Debt M &amp; YTM'!G1124</f>
        <v>2.5499999999999998</v>
      </c>
      <c r="AM1133" s="298"/>
      <c r="AN1133" s="335">
        <f>'Debt M &amp; YTM'!I1124</f>
        <v>13.41</v>
      </c>
      <c r="AO1133" s="335">
        <f>'Debt M &amp; YTM'!J1124</f>
        <v>3.36</v>
      </c>
      <c r="AP1133" s="299"/>
      <c r="AQ1133" s="297"/>
      <c r="AR1133" s="297">
        <f>'Debt M &amp; YTM'!M1124</f>
        <v>3.1469999999999998</v>
      </c>
      <c r="AS1133" s="298"/>
      <c r="AT1133" s="300"/>
      <c r="AU1133" s="297">
        <f>'Debt M &amp; YTM'!N1124</f>
        <v>4.431</v>
      </c>
      <c r="AV1133" s="298"/>
    </row>
    <row r="1134" spans="6:48">
      <c r="F1134" s="297"/>
      <c r="AG1134" s="296">
        <v>41759</v>
      </c>
      <c r="AH1134" s="335">
        <f>'Debt M &amp; YTM'!C1125</f>
        <v>13.31</v>
      </c>
      <c r="AI1134" s="335">
        <f>'Debt M &amp; YTM'!D1125</f>
        <v>2.82</v>
      </c>
      <c r="AJ1134" s="298"/>
      <c r="AK1134" s="335">
        <f>'Debt M &amp; YTM'!F1125</f>
        <v>8.2799999999999994</v>
      </c>
      <c r="AL1134" s="335">
        <f>'Debt M &amp; YTM'!G1125</f>
        <v>2.5</v>
      </c>
      <c r="AM1134" s="298"/>
      <c r="AN1134" s="335">
        <f>'Debt M &amp; YTM'!I1125</f>
        <v>13.4</v>
      </c>
      <c r="AO1134" s="335">
        <f>'Debt M &amp; YTM'!J1125</f>
        <v>3.32</v>
      </c>
      <c r="AP1134" s="299"/>
      <c r="AQ1134" s="297"/>
      <c r="AR1134" s="297">
        <f>'Debt M &amp; YTM'!M1125</f>
        <v>3.2650000000000001</v>
      </c>
      <c r="AS1134" s="298"/>
      <c r="AT1134" s="300"/>
      <c r="AU1134" s="297">
        <f>'Debt M &amp; YTM'!N1125</f>
        <v>4.5069999999999997</v>
      </c>
      <c r="AV1134" s="298"/>
    </row>
    <row r="1135" spans="6:48">
      <c r="F1135" s="297"/>
      <c r="AG1135" s="296">
        <v>41760</v>
      </c>
      <c r="AH1135" s="335">
        <f>'Debt M &amp; YTM'!C1126</f>
        <v>13.42</v>
      </c>
      <c r="AI1135" s="335">
        <f>'Debt M &amp; YTM'!D1126</f>
        <v>2.82</v>
      </c>
      <c r="AJ1135" s="298"/>
      <c r="AK1135" s="335">
        <f>'Debt M &amp; YTM'!F1126</f>
        <v>8.41</v>
      </c>
      <c r="AL1135" s="335">
        <f>'Debt M &amp; YTM'!G1126</f>
        <v>2.5</v>
      </c>
      <c r="AM1135" s="298"/>
      <c r="AN1135" s="335">
        <f>'Debt M &amp; YTM'!I1126</f>
        <v>13.3</v>
      </c>
      <c r="AO1135" s="335">
        <f>'Debt M &amp; YTM'!J1126</f>
        <v>3.33</v>
      </c>
      <c r="AP1135" s="299"/>
      <c r="AQ1135" s="297"/>
      <c r="AR1135" s="297">
        <f>'Debt M &amp; YTM'!M1126</f>
        <v>3.254</v>
      </c>
      <c r="AS1135" s="298"/>
      <c r="AT1135" s="300"/>
      <c r="AU1135" s="297">
        <f>'Debt M &amp; YTM'!N1126</f>
        <v>4.508</v>
      </c>
      <c r="AV1135" s="298"/>
    </row>
    <row r="1136" spans="6:48">
      <c r="F1136" s="297"/>
      <c r="AG1136" s="296">
        <v>41761</v>
      </c>
      <c r="AH1136" s="335">
        <f>'Debt M &amp; YTM'!C1127</f>
        <v>13.42</v>
      </c>
      <c r="AI1136" s="335">
        <f>'Debt M &amp; YTM'!D1127</f>
        <v>2.8</v>
      </c>
      <c r="AJ1136" s="298"/>
      <c r="AK1136" s="335">
        <f>'Debt M &amp; YTM'!F1127</f>
        <v>8.4</v>
      </c>
      <c r="AL1136" s="335">
        <f>'Debt M &amp; YTM'!G1127</f>
        <v>2.48</v>
      </c>
      <c r="AM1136" s="298"/>
      <c r="AN1136" s="335">
        <f>'Debt M &amp; YTM'!I1127</f>
        <v>13.3</v>
      </c>
      <c r="AO1136" s="335">
        <f>'Debt M &amp; YTM'!J1127</f>
        <v>3.3</v>
      </c>
      <c r="AP1136" s="299"/>
      <c r="AQ1136" s="297"/>
      <c r="AR1136" s="297">
        <f>'Debt M &amp; YTM'!M1127</f>
        <v>3.242</v>
      </c>
      <c r="AS1136" s="298"/>
      <c r="AT1136" s="300"/>
      <c r="AU1136" s="297">
        <f>'Debt M &amp; YTM'!N1127</f>
        <v>4.4980000000000002</v>
      </c>
      <c r="AV1136" s="298"/>
    </row>
    <row r="1137" spans="6:48">
      <c r="F1137" s="297"/>
      <c r="AG1137" s="296">
        <v>41764</v>
      </c>
      <c r="AH1137" s="335">
        <f>'Debt M &amp; YTM'!C1128</f>
        <v>13.41</v>
      </c>
      <c r="AI1137" s="335">
        <f>'Debt M &amp; YTM'!D1128</f>
        <v>2.81</v>
      </c>
      <c r="AJ1137" s="298"/>
      <c r="AK1137" s="335">
        <f>'Debt M &amp; YTM'!F1128</f>
        <v>8.4</v>
      </c>
      <c r="AL1137" s="335">
        <f>'Debt M &amp; YTM'!G1128</f>
        <v>2.48</v>
      </c>
      <c r="AM1137" s="298"/>
      <c r="AN1137" s="335">
        <f>'Debt M &amp; YTM'!I1128</f>
        <v>13.29</v>
      </c>
      <c r="AO1137" s="335">
        <f>'Debt M &amp; YTM'!J1128</f>
        <v>3.31</v>
      </c>
      <c r="AP1137" s="299"/>
      <c r="AQ1137" s="297"/>
      <c r="AR1137" s="297">
        <f>'Debt M &amp; YTM'!M1128</f>
        <v>3.2309999999999999</v>
      </c>
      <c r="AS1137" s="298"/>
      <c r="AT1137" s="300"/>
      <c r="AU1137" s="297">
        <f>'Debt M &amp; YTM'!N1128</f>
        <v>4.46</v>
      </c>
      <c r="AV1137" s="298"/>
    </row>
    <row r="1138" spans="6:48">
      <c r="F1138" s="297"/>
      <c r="AG1138" s="296">
        <v>41765</v>
      </c>
      <c r="AH1138" s="335">
        <f>'Debt M &amp; YTM'!C1129</f>
        <v>13.41</v>
      </c>
      <c r="AI1138" s="335">
        <f>'Debt M &amp; YTM'!D1129</f>
        <v>2.81</v>
      </c>
      <c r="AJ1138" s="298"/>
      <c r="AK1138" s="335">
        <f>'Debt M &amp; YTM'!F1129</f>
        <v>8.39</v>
      </c>
      <c r="AL1138" s="335">
        <f>'Debt M &amp; YTM'!G1129</f>
        <v>2.4700000000000002</v>
      </c>
      <c r="AM1138" s="298"/>
      <c r="AN1138" s="335">
        <f>'Debt M &amp; YTM'!I1129</f>
        <v>13.29</v>
      </c>
      <c r="AO1138" s="335">
        <f>'Debt M &amp; YTM'!J1129</f>
        <v>3.3</v>
      </c>
      <c r="AP1138" s="299"/>
      <c r="AQ1138" s="297"/>
      <c r="AR1138" s="297">
        <f>'Debt M &amp; YTM'!M1129</f>
        <v>3.2330000000000001</v>
      </c>
      <c r="AS1138" s="298"/>
      <c r="AT1138" s="300"/>
      <c r="AU1138" s="297">
        <f>'Debt M &amp; YTM'!N1129</f>
        <v>4.4870000000000001</v>
      </c>
      <c r="AV1138" s="298"/>
    </row>
    <row r="1139" spans="6:48">
      <c r="F1139" s="297"/>
      <c r="AG1139" s="296">
        <v>41766</v>
      </c>
      <c r="AH1139" s="335">
        <f>'Debt M &amp; YTM'!C1130</f>
        <v>13.4</v>
      </c>
      <c r="AI1139" s="335">
        <f>'Debt M &amp; YTM'!D1130</f>
        <v>2.81</v>
      </c>
      <c r="AJ1139" s="298"/>
      <c r="AK1139" s="335">
        <f>'Debt M &amp; YTM'!F1130</f>
        <v>8.39</v>
      </c>
      <c r="AL1139" s="335">
        <f>'Debt M &amp; YTM'!G1130</f>
        <v>2.4700000000000002</v>
      </c>
      <c r="AM1139" s="298"/>
      <c r="AN1139" s="335">
        <f>'Debt M &amp; YTM'!I1130</f>
        <v>13.29</v>
      </c>
      <c r="AO1139" s="335">
        <f>'Debt M &amp; YTM'!J1130</f>
        <v>3.29</v>
      </c>
      <c r="AP1139" s="299"/>
      <c r="AQ1139" s="297"/>
      <c r="AR1139" s="297">
        <f>'Debt M &amp; YTM'!M1130</f>
        <v>3.2250000000000001</v>
      </c>
      <c r="AS1139" s="298"/>
      <c r="AT1139" s="300"/>
      <c r="AU1139" s="297">
        <f>'Debt M &amp; YTM'!N1130</f>
        <v>4.4969999999999999</v>
      </c>
      <c r="AV1139" s="298"/>
    </row>
    <row r="1140" spans="6:48">
      <c r="F1140" s="297"/>
      <c r="AG1140" s="296">
        <v>41767</v>
      </c>
      <c r="AH1140" s="335">
        <f>'Debt M &amp; YTM'!C1131</f>
        <v>13.4</v>
      </c>
      <c r="AI1140" s="335">
        <f>'Debt M &amp; YTM'!D1131</f>
        <v>2.78</v>
      </c>
      <c r="AJ1140" s="298"/>
      <c r="AK1140" s="335">
        <f>'Debt M &amp; YTM'!F1131</f>
        <v>8.39</v>
      </c>
      <c r="AL1140" s="335">
        <f>'Debt M &amp; YTM'!G1131</f>
        <v>2.42</v>
      </c>
      <c r="AM1140" s="298"/>
      <c r="AN1140" s="335">
        <f>'Debt M &amp; YTM'!I1131</f>
        <v>13.28</v>
      </c>
      <c r="AO1140" s="335">
        <f>'Debt M &amp; YTM'!J1131</f>
        <v>3.25</v>
      </c>
      <c r="AP1140" s="299"/>
      <c r="AQ1140" s="297"/>
      <c r="AR1140" s="297">
        <f>'Debt M &amp; YTM'!M1131</f>
        <v>3.1930000000000001</v>
      </c>
      <c r="AS1140" s="298"/>
      <c r="AT1140" s="300"/>
      <c r="AU1140" s="297">
        <f>'Debt M &amp; YTM'!N1131</f>
        <v>4.4470000000000001</v>
      </c>
      <c r="AV1140" s="298"/>
    </row>
    <row r="1141" spans="6:48">
      <c r="F1141" s="297"/>
      <c r="AG1141" s="296">
        <v>41768</v>
      </c>
      <c r="AH1141" s="335">
        <f>'Debt M &amp; YTM'!C1132</f>
        <v>13.4</v>
      </c>
      <c r="AI1141" s="335">
        <f>'Debt M &amp; YTM'!D1132</f>
        <v>2.77</v>
      </c>
      <c r="AJ1141" s="298"/>
      <c r="AK1141" s="335">
        <f>'Debt M &amp; YTM'!F1132</f>
        <v>8.39</v>
      </c>
      <c r="AL1141" s="335">
        <f>'Debt M &amp; YTM'!G1132</f>
        <v>2.41</v>
      </c>
      <c r="AM1141" s="298"/>
      <c r="AN1141" s="335">
        <f>'Debt M &amp; YTM'!I1132</f>
        <v>13.28</v>
      </c>
      <c r="AO1141" s="335">
        <f>'Debt M &amp; YTM'!J1132</f>
        <v>3.24</v>
      </c>
      <c r="AP1141" s="299"/>
      <c r="AQ1141" s="297"/>
      <c r="AR1141" s="297">
        <f>'Debt M &amp; YTM'!M1132</f>
        <v>3.165</v>
      </c>
      <c r="AS1141" s="298"/>
      <c r="AT1141" s="300"/>
      <c r="AU1141" s="297">
        <f>'Debt M &amp; YTM'!N1132</f>
        <v>4.4269999999999996</v>
      </c>
      <c r="AV1141" s="298"/>
    </row>
    <row r="1142" spans="6:48">
      <c r="F1142" s="297"/>
      <c r="AG1142" s="296">
        <v>41771</v>
      </c>
      <c r="AH1142" s="335">
        <f>'Debt M &amp; YTM'!C1133</f>
        <v>13.39</v>
      </c>
      <c r="AI1142" s="335">
        <f>'Debt M &amp; YTM'!D1133</f>
        <v>2.77</v>
      </c>
      <c r="AJ1142" s="298"/>
      <c r="AK1142" s="335">
        <f>'Debt M &amp; YTM'!F1133</f>
        <v>8.3800000000000008</v>
      </c>
      <c r="AL1142" s="335">
        <f>'Debt M &amp; YTM'!G1133</f>
        <v>2.41</v>
      </c>
      <c r="AM1142" s="298"/>
      <c r="AN1142" s="335">
        <f>'Debt M &amp; YTM'!I1133</f>
        <v>13.27</v>
      </c>
      <c r="AO1142" s="335">
        <f>'Debt M &amp; YTM'!J1133</f>
        <v>3.24</v>
      </c>
      <c r="AP1142" s="299"/>
      <c r="AQ1142" s="297"/>
      <c r="AR1142" s="297">
        <f>'Debt M &amp; YTM'!M1133</f>
        <v>3.1469999999999998</v>
      </c>
      <c r="AS1142" s="298"/>
      <c r="AT1142" s="300"/>
      <c r="AU1142" s="297">
        <f>'Debt M &amp; YTM'!N1133</f>
        <v>4.3899999999999997</v>
      </c>
      <c r="AV1142" s="298"/>
    </row>
    <row r="1143" spans="6:48">
      <c r="F1143" s="297"/>
      <c r="AG1143" s="296">
        <v>41772</v>
      </c>
      <c r="AH1143" s="335">
        <f>'Debt M &amp; YTM'!C1134</f>
        <v>13.39</v>
      </c>
      <c r="AI1143" s="335">
        <f>'Debt M &amp; YTM'!D1134</f>
        <v>2.73</v>
      </c>
      <c r="AJ1143" s="298"/>
      <c r="AK1143" s="335">
        <f>'Debt M &amp; YTM'!F1134</f>
        <v>8.3699999999999992</v>
      </c>
      <c r="AL1143" s="335">
        <f>'Debt M &amp; YTM'!G1134</f>
        <v>2.36</v>
      </c>
      <c r="AM1143" s="298"/>
      <c r="AN1143" s="335">
        <f>'Debt M &amp; YTM'!I1134</f>
        <v>13.27</v>
      </c>
      <c r="AO1143" s="335">
        <f>'Debt M &amp; YTM'!J1134</f>
        <v>3.19</v>
      </c>
      <c r="AP1143" s="299"/>
      <c r="AQ1143" s="297"/>
      <c r="AR1143" s="297">
        <f>'Debt M &amp; YTM'!M1134</f>
        <v>3.1150000000000002</v>
      </c>
      <c r="AS1143" s="298"/>
      <c r="AT1143" s="300"/>
      <c r="AU1143" s="297">
        <f>'Debt M &amp; YTM'!N1134</f>
        <v>4.3490000000000002</v>
      </c>
      <c r="AV1143" s="298"/>
    </row>
    <row r="1144" spans="6:48">
      <c r="F1144" s="297"/>
      <c r="AG1144" s="296">
        <v>41773</v>
      </c>
      <c r="AH1144" s="335">
        <f>'Debt M &amp; YTM'!C1135</f>
        <v>13.39</v>
      </c>
      <c r="AI1144" s="335">
        <f>'Debt M &amp; YTM'!D1135</f>
        <v>2.7</v>
      </c>
      <c r="AJ1144" s="298"/>
      <c r="AK1144" s="335">
        <f>'Debt M &amp; YTM'!F1135</f>
        <v>8.3699999999999992</v>
      </c>
      <c r="AL1144" s="335">
        <f>'Debt M &amp; YTM'!G1135</f>
        <v>2.34</v>
      </c>
      <c r="AM1144" s="298"/>
      <c r="AN1144" s="335">
        <f>'Debt M &amp; YTM'!I1135</f>
        <v>13.27</v>
      </c>
      <c r="AO1144" s="335">
        <f>'Debt M &amp; YTM'!J1135</f>
        <v>3.16</v>
      </c>
      <c r="AP1144" s="299"/>
      <c r="AQ1144" s="297"/>
      <c r="AR1144" s="297">
        <f>'Debt M &amp; YTM'!M1135</f>
        <v>3.1139999999999999</v>
      </c>
      <c r="AS1144" s="298"/>
      <c r="AT1144" s="300"/>
      <c r="AU1144" s="297">
        <f>'Debt M &amp; YTM'!N1135</f>
        <v>4.3609999999999998</v>
      </c>
      <c r="AV1144" s="298"/>
    </row>
    <row r="1145" spans="6:48">
      <c r="F1145" s="297"/>
      <c r="AG1145" s="296">
        <v>41774</v>
      </c>
      <c r="AH1145" s="335">
        <f>'Debt M &amp; YTM'!C1136</f>
        <v>13.38</v>
      </c>
      <c r="AI1145" s="335">
        <f>'Debt M &amp; YTM'!D1136</f>
        <v>2.65</v>
      </c>
      <c r="AJ1145" s="298"/>
      <c r="AK1145" s="335">
        <f>'Debt M &amp; YTM'!F1136</f>
        <v>8.3699999999999992</v>
      </c>
      <c r="AL1145" s="335">
        <f>'Debt M &amp; YTM'!G1136</f>
        <v>2.31</v>
      </c>
      <c r="AM1145" s="298"/>
      <c r="AN1145" s="335">
        <f>'Debt M &amp; YTM'!I1136</f>
        <v>13.26</v>
      </c>
      <c r="AO1145" s="335">
        <f>'Debt M &amp; YTM'!J1136</f>
        <v>3.13</v>
      </c>
      <c r="AP1145" s="299"/>
      <c r="AQ1145" s="297"/>
      <c r="AR1145" s="297">
        <f>'Debt M &amp; YTM'!M1136</f>
        <v>3.1419999999999999</v>
      </c>
      <c r="AS1145" s="298"/>
      <c r="AT1145" s="300"/>
      <c r="AU1145" s="297">
        <f>'Debt M &amp; YTM'!N1136</f>
        <v>4.3730000000000002</v>
      </c>
      <c r="AV1145" s="298"/>
    </row>
    <row r="1146" spans="6:48">
      <c r="F1146" s="297"/>
      <c r="AG1146" s="296">
        <v>41775</v>
      </c>
      <c r="AH1146" s="335">
        <f>'Debt M &amp; YTM'!C1137</f>
        <v>13.38</v>
      </c>
      <c r="AI1146" s="335">
        <f>'Debt M &amp; YTM'!D1137</f>
        <v>2.68</v>
      </c>
      <c r="AJ1146" s="298"/>
      <c r="AK1146" s="335">
        <f>'Debt M &amp; YTM'!F1137</f>
        <v>8.3699999999999992</v>
      </c>
      <c r="AL1146" s="335">
        <f>'Debt M &amp; YTM'!G1137</f>
        <v>2.36</v>
      </c>
      <c r="AM1146" s="298"/>
      <c r="AN1146" s="335">
        <f>'Debt M &amp; YTM'!I1137</f>
        <v>13.26</v>
      </c>
      <c r="AO1146" s="335">
        <f>'Debt M &amp; YTM'!J1137</f>
        <v>3.16</v>
      </c>
      <c r="AP1146" s="299"/>
      <c r="AQ1146" s="297"/>
      <c r="AR1146" s="297">
        <f>'Debt M &amp; YTM'!M1137</f>
        <v>3.17</v>
      </c>
      <c r="AS1146" s="298"/>
      <c r="AT1146" s="300"/>
      <c r="AU1146" s="297">
        <f>'Debt M &amp; YTM'!N1137</f>
        <v>4.4249999999999998</v>
      </c>
      <c r="AV1146" s="298"/>
    </row>
    <row r="1147" spans="6:48">
      <c r="F1147" s="297"/>
      <c r="AG1147" s="296">
        <v>41778</v>
      </c>
      <c r="AH1147" s="335">
        <f>'Debt M &amp; YTM'!C1138</f>
        <v>13.37</v>
      </c>
      <c r="AI1147" s="335">
        <f>'Debt M &amp; YTM'!D1138</f>
        <v>2.69</v>
      </c>
      <c r="AJ1147" s="298"/>
      <c r="AK1147" s="335">
        <f>'Debt M &amp; YTM'!F1138</f>
        <v>8.36</v>
      </c>
      <c r="AL1147" s="335">
        <f>'Debt M &amp; YTM'!G1138</f>
        <v>2.36</v>
      </c>
      <c r="AM1147" s="298"/>
      <c r="AN1147" s="335">
        <f>'Debt M &amp; YTM'!I1138</f>
        <v>13.25</v>
      </c>
      <c r="AO1147" s="335">
        <f>'Debt M &amp; YTM'!J1138</f>
        <v>3.17</v>
      </c>
      <c r="AP1147" s="299"/>
      <c r="AQ1147" s="297"/>
      <c r="AR1147" s="297">
        <f>'Debt M &amp; YTM'!M1138</f>
        <v>3.1680000000000001</v>
      </c>
      <c r="AS1147" s="298"/>
      <c r="AT1147" s="300"/>
      <c r="AU1147" s="297">
        <f>'Debt M &amp; YTM'!N1138</f>
        <v>4.4139999999999997</v>
      </c>
      <c r="AV1147" s="298"/>
    </row>
    <row r="1148" spans="6:48">
      <c r="F1148" s="297"/>
      <c r="AG1148" s="296">
        <v>41779</v>
      </c>
      <c r="AH1148" s="335">
        <f>'Debt M &amp; YTM'!C1139</f>
        <v>13.37</v>
      </c>
      <c r="AI1148" s="335">
        <f>'Debt M &amp; YTM'!D1139</f>
        <v>2.7</v>
      </c>
      <c r="AJ1148" s="298"/>
      <c r="AK1148" s="335">
        <f>'Debt M &amp; YTM'!F1139</f>
        <v>8.35</v>
      </c>
      <c r="AL1148" s="335">
        <f>'Debt M &amp; YTM'!G1139</f>
        <v>2.38</v>
      </c>
      <c r="AM1148" s="298"/>
      <c r="AN1148" s="335">
        <f>'Debt M &amp; YTM'!I1139</f>
        <v>13.25</v>
      </c>
      <c r="AO1148" s="335">
        <f>'Debt M &amp; YTM'!J1139</f>
        <v>3.19</v>
      </c>
      <c r="AP1148" s="299"/>
      <c r="AQ1148" s="297"/>
      <c r="AR1148" s="297">
        <f>'Debt M &amp; YTM'!M1139</f>
        <v>3.1850000000000001</v>
      </c>
      <c r="AS1148" s="298"/>
      <c r="AT1148" s="300"/>
      <c r="AU1148" s="297">
        <f>'Debt M &amp; YTM'!N1139</f>
        <v>4.4550000000000001</v>
      </c>
      <c r="AV1148" s="298"/>
    </row>
    <row r="1149" spans="6:48">
      <c r="F1149" s="297"/>
      <c r="AG1149" s="296">
        <v>41780</v>
      </c>
      <c r="AH1149" s="335">
        <f>'Debt M &amp; YTM'!C1140</f>
        <v>13.37</v>
      </c>
      <c r="AI1149" s="335">
        <f>'Debt M &amp; YTM'!D1140</f>
        <v>2.73</v>
      </c>
      <c r="AJ1149" s="298"/>
      <c r="AK1149" s="335">
        <f>'Debt M &amp; YTM'!F1140</f>
        <v>8.35</v>
      </c>
      <c r="AL1149" s="335">
        <f>'Debt M &amp; YTM'!G1140</f>
        <v>2.41</v>
      </c>
      <c r="AM1149" s="298"/>
      <c r="AN1149" s="335">
        <f>'Debt M &amp; YTM'!I1140</f>
        <v>13.25</v>
      </c>
      <c r="AO1149" s="335">
        <f>'Debt M &amp; YTM'!J1140</f>
        <v>3.22</v>
      </c>
      <c r="AP1149" s="299"/>
      <c r="AQ1149" s="297"/>
      <c r="AR1149" s="297">
        <f>'Debt M &amp; YTM'!M1140</f>
        <v>3.2160000000000002</v>
      </c>
      <c r="AS1149" s="298"/>
      <c r="AT1149" s="300"/>
      <c r="AU1149" s="297">
        <f>'Debt M &amp; YTM'!N1140</f>
        <v>4.5259999999999998</v>
      </c>
      <c r="AV1149" s="298"/>
    </row>
    <row r="1150" spans="6:48">
      <c r="F1150" s="297"/>
      <c r="AG1150" s="296">
        <v>41781</v>
      </c>
      <c r="AH1150" s="335">
        <f>'Debt M &amp; YTM'!C1141</f>
        <v>13.36</v>
      </c>
      <c r="AI1150" s="335">
        <f>'Debt M &amp; YTM'!D1141</f>
        <v>2.71</v>
      </c>
      <c r="AJ1150" s="298"/>
      <c r="AK1150" s="335">
        <f>'Debt M &amp; YTM'!F1141</f>
        <v>8.35</v>
      </c>
      <c r="AL1150" s="335">
        <f>'Debt M &amp; YTM'!G1141</f>
        <v>2.39</v>
      </c>
      <c r="AM1150" s="298"/>
      <c r="AN1150" s="335">
        <f>'Debt M &amp; YTM'!I1141</f>
        <v>13.24</v>
      </c>
      <c r="AO1150" s="335">
        <f>'Debt M &amp; YTM'!J1141</f>
        <v>3.2</v>
      </c>
      <c r="AP1150" s="299"/>
      <c r="AQ1150" s="297"/>
      <c r="AR1150" s="297">
        <f>'Debt M &amp; YTM'!M1141</f>
        <v>3.23</v>
      </c>
      <c r="AS1150" s="298"/>
      <c r="AT1150" s="300"/>
      <c r="AU1150" s="297">
        <f>'Debt M &amp; YTM'!N1141</f>
        <v>4.5259999999999998</v>
      </c>
      <c r="AV1150" s="298"/>
    </row>
    <row r="1151" spans="6:48">
      <c r="F1151" s="297"/>
      <c r="AG1151" s="296">
        <v>41782</v>
      </c>
      <c r="AH1151" s="335">
        <f>'Debt M &amp; YTM'!C1142</f>
        <v>13.36</v>
      </c>
      <c r="AI1151" s="335">
        <f>'Debt M &amp; YTM'!D1142</f>
        <v>2.71</v>
      </c>
      <c r="AJ1151" s="298"/>
      <c r="AK1151" s="335">
        <f>'Debt M &amp; YTM'!F1142</f>
        <v>8.35</v>
      </c>
      <c r="AL1151" s="335">
        <f>'Debt M &amp; YTM'!G1142</f>
        <v>2.39</v>
      </c>
      <c r="AM1151" s="298"/>
      <c r="AN1151" s="335">
        <f>'Debt M &amp; YTM'!I1142</f>
        <v>13.24</v>
      </c>
      <c r="AO1151" s="335">
        <f>'Debt M &amp; YTM'!J1142</f>
        <v>3.2</v>
      </c>
      <c r="AP1151" s="299"/>
      <c r="AQ1151" s="297"/>
      <c r="AR1151" s="297">
        <f>'Debt M &amp; YTM'!M1142</f>
        <v>3.2240000000000002</v>
      </c>
      <c r="AS1151" s="298"/>
      <c r="AT1151" s="300"/>
      <c r="AU1151" s="297">
        <f>'Debt M &amp; YTM'!N1142</f>
        <v>4.5069999999999997</v>
      </c>
      <c r="AV1151" s="298"/>
    </row>
    <row r="1152" spans="6:48">
      <c r="F1152" s="297"/>
      <c r="AG1152" s="296">
        <v>41785</v>
      </c>
      <c r="AH1152" s="335">
        <f>'Debt M &amp; YTM'!C1143</f>
        <v>13.35</v>
      </c>
      <c r="AI1152" s="335">
        <f>'Debt M &amp; YTM'!D1143</f>
        <v>2.71</v>
      </c>
      <c r="AJ1152" s="298"/>
      <c r="AK1152" s="335">
        <f>'Debt M &amp; YTM'!F1143</f>
        <v>8.34</v>
      </c>
      <c r="AL1152" s="335">
        <f>'Debt M &amp; YTM'!G1143</f>
        <v>2.39</v>
      </c>
      <c r="AM1152" s="298"/>
      <c r="AN1152" s="335">
        <f>'Debt M &amp; YTM'!I1143</f>
        <v>13.23</v>
      </c>
      <c r="AO1152" s="335">
        <f>'Debt M &amp; YTM'!J1143</f>
        <v>3.2</v>
      </c>
      <c r="AP1152" s="299"/>
      <c r="AQ1152" s="297"/>
      <c r="AR1152" s="297">
        <f>'Debt M &amp; YTM'!M1143</f>
        <v>3.21</v>
      </c>
      <c r="AS1152" s="298"/>
      <c r="AT1152" s="300"/>
      <c r="AU1152" s="297">
        <f>'Debt M &amp; YTM'!N1143</f>
        <v>4.4749999999999996</v>
      </c>
      <c r="AV1152" s="298"/>
    </row>
    <row r="1153" spans="6:48">
      <c r="F1153" s="297"/>
      <c r="AG1153" s="296">
        <v>41786</v>
      </c>
      <c r="AH1153" s="335">
        <f>'Debt M &amp; YTM'!C1144</f>
        <v>13.35</v>
      </c>
      <c r="AI1153" s="335">
        <f>'Debt M &amp; YTM'!D1144</f>
        <v>2.69</v>
      </c>
      <c r="AJ1153" s="298"/>
      <c r="AK1153" s="335">
        <f>'Debt M &amp; YTM'!F1144</f>
        <v>8.34</v>
      </c>
      <c r="AL1153" s="335">
        <f>'Debt M &amp; YTM'!G1144</f>
        <v>2.35</v>
      </c>
      <c r="AM1153" s="298"/>
      <c r="AN1153" s="335">
        <f>'Debt M &amp; YTM'!I1144</f>
        <v>13.23</v>
      </c>
      <c r="AO1153" s="335">
        <f>'Debt M &amp; YTM'!J1144</f>
        <v>3.17</v>
      </c>
      <c r="AP1153" s="299"/>
      <c r="AQ1153" s="297"/>
      <c r="AR1153" s="297">
        <f>'Debt M &amp; YTM'!M1144</f>
        <v>3.1749999999999998</v>
      </c>
      <c r="AS1153" s="298"/>
      <c r="AT1153" s="300"/>
      <c r="AU1153" s="297">
        <f>'Debt M &amp; YTM'!N1144</f>
        <v>4.4210000000000003</v>
      </c>
      <c r="AV1153" s="298"/>
    </row>
    <row r="1154" spans="6:48">
      <c r="F1154" s="297"/>
      <c r="AG1154" s="296">
        <v>41787</v>
      </c>
      <c r="AH1154" s="335">
        <f>'Debt M &amp; YTM'!C1145</f>
        <v>13.35</v>
      </c>
      <c r="AI1154" s="335">
        <f>'Debt M &amp; YTM'!D1145</f>
        <v>2.64</v>
      </c>
      <c r="AJ1154" s="298"/>
      <c r="AK1154" s="335">
        <f>'Debt M &amp; YTM'!F1145</f>
        <v>8.33</v>
      </c>
      <c r="AL1154" s="335">
        <f>'Debt M &amp; YTM'!G1145</f>
        <v>2.2999999999999998</v>
      </c>
      <c r="AM1154" s="298"/>
      <c r="AN1154" s="335">
        <f>'Debt M &amp; YTM'!I1145</f>
        <v>13.23</v>
      </c>
      <c r="AO1154" s="335">
        <f>'Debt M &amp; YTM'!J1145</f>
        <v>3.13</v>
      </c>
      <c r="AP1154" s="299"/>
      <c r="AQ1154" s="297"/>
      <c r="AR1154" s="297">
        <f>'Debt M &amp; YTM'!M1145</f>
        <v>3.15</v>
      </c>
      <c r="AS1154" s="298"/>
      <c r="AT1154" s="300"/>
      <c r="AU1154" s="297">
        <f>'Debt M &amp; YTM'!N1145</f>
        <v>4.4160000000000004</v>
      </c>
      <c r="AV1154" s="298"/>
    </row>
    <row r="1155" spans="6:48">
      <c r="F1155" s="297"/>
      <c r="AG1155" s="296">
        <v>41788</v>
      </c>
      <c r="AH1155" s="335">
        <f>'Debt M &amp; YTM'!C1146</f>
        <v>13.34</v>
      </c>
      <c r="AI1155" s="335">
        <f>'Debt M &amp; YTM'!D1146</f>
        <v>2.65</v>
      </c>
      <c r="AJ1155" s="298"/>
      <c r="AK1155" s="335">
        <f>'Debt M &amp; YTM'!F1146</f>
        <v>8.33</v>
      </c>
      <c r="AL1155" s="335">
        <f>'Debt M &amp; YTM'!G1146</f>
        <v>2.31</v>
      </c>
      <c r="AM1155" s="298"/>
      <c r="AN1155" s="335">
        <f>'Debt M &amp; YTM'!I1146</f>
        <v>13.23</v>
      </c>
      <c r="AO1155" s="335">
        <f>'Debt M &amp; YTM'!J1146</f>
        <v>3.14</v>
      </c>
      <c r="AP1155" s="299"/>
      <c r="AQ1155" s="297"/>
      <c r="AR1155" s="297">
        <f>'Debt M &amp; YTM'!M1146</f>
        <v>3.1480000000000001</v>
      </c>
      <c r="AS1155" s="298"/>
      <c r="AT1155" s="300"/>
      <c r="AU1155" s="297">
        <f>'Debt M &amp; YTM'!N1146</f>
        <v>4.4169999999999998</v>
      </c>
      <c r="AV1155" s="298"/>
    </row>
    <row r="1156" spans="6:48">
      <c r="F1156" s="297"/>
      <c r="AG1156" s="296">
        <v>41789</v>
      </c>
      <c r="AH1156" s="335">
        <f>'Debt M &amp; YTM'!C1147</f>
        <v>13.34</v>
      </c>
      <c r="AI1156" s="335">
        <f>'Debt M &amp; YTM'!D1147</f>
        <v>2.66</v>
      </c>
      <c r="AJ1156" s="298"/>
      <c r="AK1156" s="335">
        <f>'Debt M &amp; YTM'!F1147</f>
        <v>8.33</v>
      </c>
      <c r="AL1156" s="335">
        <f>'Debt M &amp; YTM'!G1147</f>
        <v>2.3199999999999998</v>
      </c>
      <c r="AM1156" s="298"/>
      <c r="AN1156" s="335">
        <f>'Debt M &amp; YTM'!I1147</f>
        <v>13.22</v>
      </c>
      <c r="AO1156" s="335">
        <f>'Debt M &amp; YTM'!J1147</f>
        <v>3.15</v>
      </c>
      <c r="AP1156" s="299"/>
      <c r="AQ1156" s="297"/>
      <c r="AR1156" s="297">
        <f>'Debt M &amp; YTM'!M1147</f>
        <v>3.2349999999999999</v>
      </c>
      <c r="AS1156" s="298"/>
      <c r="AT1156" s="300"/>
      <c r="AU1156" s="297">
        <f>'Debt M &amp; YTM'!N1147</f>
        <v>4.6509999999999998</v>
      </c>
      <c r="AV1156" s="298"/>
    </row>
    <row r="1157" spans="6:48">
      <c r="F1157" s="297"/>
      <c r="AG1157" s="296">
        <v>41790</v>
      </c>
      <c r="AH1157" s="335">
        <f>'Debt M &amp; YTM'!C1148</f>
        <v>13.34</v>
      </c>
      <c r="AI1157" s="335">
        <f>'Debt M &amp; YTM'!D1148</f>
        <v>2.66</v>
      </c>
      <c r="AJ1157" s="298"/>
      <c r="AK1157" s="335">
        <f>'Debt M &amp; YTM'!F1148</f>
        <v>8.32</v>
      </c>
      <c r="AL1157" s="335">
        <f>'Debt M &amp; YTM'!G1148</f>
        <v>2.3199999999999998</v>
      </c>
      <c r="AM1157" s="298"/>
      <c r="AN1157" s="335">
        <f>'Debt M &amp; YTM'!I1148</f>
        <v>13.22</v>
      </c>
      <c r="AO1157" s="335">
        <f>'Debt M &amp; YTM'!J1148</f>
        <v>3.15</v>
      </c>
      <c r="AP1157" s="299"/>
      <c r="AQ1157" s="297"/>
      <c r="AR1157" s="297"/>
      <c r="AS1157" s="298"/>
      <c r="AT1157" s="300"/>
      <c r="AU1157" s="297"/>
      <c r="AV1157" s="298"/>
    </row>
    <row r="1158" spans="6:48">
      <c r="F1158" s="297"/>
      <c r="AG1158" s="296">
        <v>41792</v>
      </c>
      <c r="AH1158" s="335">
        <f>'Debt M &amp; YTM'!C1149</f>
        <v>13.5</v>
      </c>
      <c r="AI1158" s="335">
        <f>'Debt M &amp; YTM'!D1149</f>
        <v>2.68</v>
      </c>
      <c r="AJ1158" s="298"/>
      <c r="AK1158" s="335">
        <f>'Debt M &amp; YTM'!F1149</f>
        <v>8.3800000000000008</v>
      </c>
      <c r="AL1158" s="335">
        <f>'Debt M &amp; YTM'!G1149</f>
        <v>2.34</v>
      </c>
      <c r="AM1158" s="298"/>
      <c r="AN1158" s="335">
        <f>'Debt M &amp; YTM'!I1149</f>
        <v>13.33</v>
      </c>
      <c r="AO1158" s="335">
        <f>'Debt M &amp; YTM'!J1149</f>
        <v>3.17</v>
      </c>
      <c r="AP1158" s="299"/>
      <c r="AQ1158" s="297"/>
      <c r="AR1158" s="297">
        <f>'Debt M &amp; YTM'!M1149</f>
        <v>3.2269999999999999</v>
      </c>
      <c r="AS1158" s="298"/>
      <c r="AT1158" s="300"/>
      <c r="AU1158" s="297">
        <f>'Debt M &amp; YTM'!N1149</f>
        <v>4.6310000000000002</v>
      </c>
      <c r="AV1158" s="298"/>
    </row>
    <row r="1159" spans="6:48">
      <c r="F1159" s="297"/>
      <c r="AG1159" s="296">
        <v>41793</v>
      </c>
      <c r="AH1159" s="335">
        <f>'Debt M &amp; YTM'!C1150</f>
        <v>13.5</v>
      </c>
      <c r="AI1159" s="335">
        <f>'Debt M &amp; YTM'!D1150</f>
        <v>2.72</v>
      </c>
      <c r="AJ1159" s="298"/>
      <c r="AK1159" s="335">
        <f>'Debt M &amp; YTM'!F1150</f>
        <v>8.3800000000000008</v>
      </c>
      <c r="AL1159" s="335">
        <f>'Debt M &amp; YTM'!G1150</f>
        <v>2.38</v>
      </c>
      <c r="AM1159" s="298"/>
      <c r="AN1159" s="335">
        <f>'Debt M &amp; YTM'!I1150</f>
        <v>13.33</v>
      </c>
      <c r="AO1159" s="335">
        <f>'Debt M &amp; YTM'!J1150</f>
        <v>3.21</v>
      </c>
      <c r="AP1159" s="299"/>
      <c r="AQ1159" s="297"/>
      <c r="AR1159" s="297">
        <f>'Debt M &amp; YTM'!M1150</f>
        <v>3.2280000000000002</v>
      </c>
      <c r="AS1159" s="298"/>
      <c r="AT1159" s="300"/>
      <c r="AU1159" s="297">
        <f>'Debt M &amp; YTM'!N1150</f>
        <v>4.641</v>
      </c>
      <c r="AV1159" s="298"/>
    </row>
    <row r="1160" spans="6:48">
      <c r="F1160" s="297"/>
      <c r="AG1160" s="296">
        <v>41794</v>
      </c>
      <c r="AH1160" s="335">
        <f>'Debt M &amp; YTM'!C1151</f>
        <v>13.49</v>
      </c>
      <c r="AI1160" s="335">
        <f>'Debt M &amp; YTM'!D1151</f>
        <v>2.74</v>
      </c>
      <c r="AJ1160" s="298"/>
      <c r="AK1160" s="335">
        <f>'Debt M &amp; YTM'!F1151</f>
        <v>8.3800000000000008</v>
      </c>
      <c r="AL1160" s="335">
        <f>'Debt M &amp; YTM'!G1151</f>
        <v>2.4</v>
      </c>
      <c r="AM1160" s="298"/>
      <c r="AN1160" s="335">
        <f>'Debt M &amp; YTM'!I1151</f>
        <v>13.32</v>
      </c>
      <c r="AO1160" s="335">
        <f>'Debt M &amp; YTM'!J1151</f>
        <v>3.23</v>
      </c>
      <c r="AP1160" s="299"/>
      <c r="AQ1160" s="297"/>
      <c r="AR1160" s="297">
        <f>'Debt M &amp; YTM'!M1151</f>
        <v>3.2269999999999999</v>
      </c>
      <c r="AS1160" s="298"/>
      <c r="AT1160" s="300"/>
      <c r="AU1160" s="297">
        <f>'Debt M &amp; YTM'!N1151</f>
        <v>4.5940000000000003</v>
      </c>
      <c r="AV1160" s="298"/>
    </row>
    <row r="1161" spans="6:48">
      <c r="F1161" s="297"/>
      <c r="AG1161" s="296">
        <v>41795</v>
      </c>
      <c r="AH1161" s="335">
        <f>'Debt M &amp; YTM'!C1152</f>
        <v>13.49</v>
      </c>
      <c r="AI1161" s="335">
        <f>'Debt M &amp; YTM'!D1152</f>
        <v>2.72</v>
      </c>
      <c r="AJ1161" s="298"/>
      <c r="AK1161" s="335">
        <f>'Debt M &amp; YTM'!F1152</f>
        <v>8.3800000000000008</v>
      </c>
      <c r="AL1161" s="335">
        <f>'Debt M &amp; YTM'!G1152</f>
        <v>2.37</v>
      </c>
      <c r="AM1161" s="298"/>
      <c r="AN1161" s="335">
        <f>'Debt M &amp; YTM'!I1152</f>
        <v>13.32</v>
      </c>
      <c r="AO1161" s="335">
        <f>'Debt M &amp; YTM'!J1152</f>
        <v>3.21</v>
      </c>
      <c r="AP1161" s="299"/>
      <c r="AQ1161" s="297"/>
      <c r="AR1161" s="297">
        <f>'Debt M &amp; YTM'!M1152</f>
        <v>3.2</v>
      </c>
      <c r="AS1161" s="298"/>
      <c r="AT1161" s="300"/>
      <c r="AU1161" s="297">
        <f>'Debt M &amp; YTM'!N1152</f>
        <v>4.5190000000000001</v>
      </c>
      <c r="AV1161" s="298"/>
    </row>
    <row r="1162" spans="6:48">
      <c r="F1162" s="297"/>
      <c r="AG1162" s="296">
        <v>41796</v>
      </c>
      <c r="AH1162" s="335">
        <f>'Debt M &amp; YTM'!C1153</f>
        <v>13.49</v>
      </c>
      <c r="AI1162" s="335">
        <f>'Debt M &amp; YTM'!D1153</f>
        <v>2.67</v>
      </c>
      <c r="AJ1162" s="298"/>
      <c r="AK1162" s="335">
        <f>'Debt M &amp; YTM'!F1153</f>
        <v>8.3699999999999992</v>
      </c>
      <c r="AL1162" s="335">
        <f>'Debt M &amp; YTM'!G1153</f>
        <v>2.29</v>
      </c>
      <c r="AM1162" s="298"/>
      <c r="AN1162" s="335">
        <f>'Debt M &amp; YTM'!I1153</f>
        <v>13.32</v>
      </c>
      <c r="AO1162" s="335">
        <f>'Debt M &amp; YTM'!J1153</f>
        <v>3.15</v>
      </c>
      <c r="AP1162" s="299"/>
      <c r="AQ1162" s="297"/>
      <c r="AR1162" s="297">
        <f>'Debt M &amp; YTM'!M1153</f>
        <v>3.1179999999999999</v>
      </c>
      <c r="AS1162" s="298"/>
      <c r="AT1162" s="300"/>
      <c r="AU1162" s="297">
        <f>'Debt M &amp; YTM'!N1153</f>
        <v>4.423</v>
      </c>
      <c r="AV1162" s="298"/>
    </row>
    <row r="1163" spans="6:48">
      <c r="F1163" s="297"/>
      <c r="AG1163" s="296">
        <v>41799</v>
      </c>
      <c r="AH1163" s="335">
        <f>'Debt M &amp; YTM'!C1154</f>
        <v>13.48</v>
      </c>
      <c r="AI1163" s="335">
        <f>'Debt M &amp; YTM'!D1154</f>
        <v>2.68</v>
      </c>
      <c r="AJ1163" s="298"/>
      <c r="AK1163" s="335">
        <f>'Debt M &amp; YTM'!F1154</f>
        <v>8.36</v>
      </c>
      <c r="AL1163" s="335">
        <f>'Debt M &amp; YTM'!G1154</f>
        <v>2.2999999999999998</v>
      </c>
      <c r="AM1163" s="298"/>
      <c r="AN1163" s="335">
        <f>'Debt M &amp; YTM'!I1154</f>
        <v>13.31</v>
      </c>
      <c r="AO1163" s="335">
        <f>'Debt M &amp; YTM'!J1154</f>
        <v>3.15</v>
      </c>
      <c r="AP1163" s="299"/>
      <c r="AQ1163" s="297"/>
      <c r="AR1163" s="297">
        <f>'Debt M &amp; YTM'!M1154</f>
        <v>3.0630000000000002</v>
      </c>
      <c r="AS1163" s="298"/>
      <c r="AT1163" s="300"/>
      <c r="AU1163" s="297">
        <f>'Debt M &amp; YTM'!N1154</f>
        <v>4.3659999999999997</v>
      </c>
      <c r="AV1163" s="298"/>
    </row>
    <row r="1164" spans="6:48">
      <c r="F1164" s="297"/>
      <c r="AG1164" s="296">
        <v>41800</v>
      </c>
      <c r="AH1164" s="335">
        <f>'Debt M &amp; YTM'!C1155</f>
        <v>13.48</v>
      </c>
      <c r="AI1164" s="335">
        <f>'Debt M &amp; YTM'!D1155</f>
        <v>2.69</v>
      </c>
      <c r="AJ1164" s="298"/>
      <c r="AK1164" s="335">
        <f>'Debt M &amp; YTM'!F1155</f>
        <v>8.36</v>
      </c>
      <c r="AL1164" s="335">
        <f>'Debt M &amp; YTM'!G1155</f>
        <v>2.31</v>
      </c>
      <c r="AM1164" s="298"/>
      <c r="AN1164" s="335">
        <f>'Debt M &amp; YTM'!I1155</f>
        <v>13.31</v>
      </c>
      <c r="AO1164" s="335">
        <f>'Debt M &amp; YTM'!J1155</f>
        <v>3.16</v>
      </c>
      <c r="AP1164" s="299"/>
      <c r="AQ1164" s="297"/>
      <c r="AR1164" s="297">
        <f>'Debt M &amp; YTM'!M1155</f>
        <v>3.0510000000000002</v>
      </c>
      <c r="AS1164" s="298"/>
      <c r="AT1164" s="300"/>
      <c r="AU1164" s="297">
        <f>'Debt M &amp; YTM'!N1155</f>
        <v>4.3230000000000004</v>
      </c>
      <c r="AV1164" s="298"/>
    </row>
    <row r="1165" spans="6:48">
      <c r="F1165" s="297"/>
      <c r="AG1165" s="296">
        <v>41801</v>
      </c>
      <c r="AH1165" s="335">
        <f>'Debt M &amp; YTM'!C1156</f>
        <v>13.47</v>
      </c>
      <c r="AI1165" s="335">
        <f>'Debt M &amp; YTM'!D1156</f>
        <v>2.69</v>
      </c>
      <c r="AJ1165" s="298"/>
      <c r="AK1165" s="335">
        <f>'Debt M &amp; YTM'!F1156</f>
        <v>8.36</v>
      </c>
      <c r="AL1165" s="335">
        <f>'Debt M &amp; YTM'!G1156</f>
        <v>2.2999999999999998</v>
      </c>
      <c r="AM1165" s="298"/>
      <c r="AN1165" s="335">
        <f>'Debt M &amp; YTM'!I1156</f>
        <v>13.3</v>
      </c>
      <c r="AO1165" s="335">
        <f>'Debt M &amp; YTM'!J1156</f>
        <v>3.16</v>
      </c>
      <c r="AP1165" s="299"/>
      <c r="AQ1165" s="297"/>
      <c r="AR1165" s="297">
        <f>'Debt M &amp; YTM'!M1156</f>
        <v>3.0569999999999999</v>
      </c>
      <c r="AS1165" s="298"/>
      <c r="AT1165" s="300"/>
      <c r="AU1165" s="297">
        <f>'Debt M &amp; YTM'!N1156</f>
        <v>4.3550000000000004</v>
      </c>
      <c r="AV1165" s="298"/>
    </row>
    <row r="1166" spans="6:48">
      <c r="F1166" s="297"/>
      <c r="AG1166" s="296">
        <v>41802</v>
      </c>
      <c r="AH1166" s="335">
        <f>'Debt M &amp; YTM'!C1157</f>
        <v>13.47</v>
      </c>
      <c r="AI1166" s="335">
        <f>'Debt M &amp; YTM'!D1157</f>
        <v>2.68</v>
      </c>
      <c r="AJ1166" s="298"/>
      <c r="AK1166" s="335">
        <f>'Debt M &amp; YTM'!F1157</f>
        <v>8.36</v>
      </c>
      <c r="AL1166" s="335">
        <f>'Debt M &amp; YTM'!G1157</f>
        <v>2.29</v>
      </c>
      <c r="AM1166" s="298"/>
      <c r="AN1166" s="335">
        <f>'Debt M &amp; YTM'!I1157</f>
        <v>13.3</v>
      </c>
      <c r="AO1166" s="335">
        <f>'Debt M &amp; YTM'!J1157</f>
        <v>3.16</v>
      </c>
      <c r="AP1166" s="299"/>
      <c r="AQ1166" s="297"/>
      <c r="AR1166" s="297">
        <f>'Debt M &amp; YTM'!M1157</f>
        <v>3.052</v>
      </c>
      <c r="AS1166" s="298"/>
      <c r="AT1166" s="300"/>
      <c r="AU1166" s="297">
        <f>'Debt M &amp; YTM'!N1157</f>
        <v>4.3630000000000004</v>
      </c>
      <c r="AV1166" s="298"/>
    </row>
    <row r="1167" spans="6:48">
      <c r="F1167" s="297"/>
      <c r="AG1167" s="296">
        <v>41803</v>
      </c>
      <c r="AH1167" s="335">
        <f>'Debt M &amp; YTM'!C1158</f>
        <v>13.47</v>
      </c>
      <c r="AI1167" s="335">
        <f>'Debt M &amp; YTM'!D1158</f>
        <v>2.67</v>
      </c>
      <c r="AJ1167" s="298"/>
      <c r="AK1167" s="335">
        <f>'Debt M &amp; YTM'!F1158</f>
        <v>8.35</v>
      </c>
      <c r="AL1167" s="335">
        <f>'Debt M &amp; YTM'!G1158</f>
        <v>2.29</v>
      </c>
      <c r="AM1167" s="298"/>
      <c r="AN1167" s="335">
        <f>'Debt M &amp; YTM'!I1158</f>
        <v>13.3</v>
      </c>
      <c r="AO1167" s="335">
        <f>'Debt M &amp; YTM'!J1158</f>
        <v>3.14</v>
      </c>
      <c r="AP1167" s="299"/>
      <c r="AQ1167" s="297"/>
      <c r="AR1167" s="297">
        <f>'Debt M &amp; YTM'!M1158</f>
        <v>3.0710000000000002</v>
      </c>
      <c r="AS1167" s="298"/>
      <c r="AT1167" s="300"/>
      <c r="AU1167" s="297">
        <f>'Debt M &amp; YTM'!N1158</f>
        <v>4.3899999999999997</v>
      </c>
      <c r="AV1167" s="298"/>
    </row>
    <row r="1168" spans="6:48">
      <c r="F1168" s="297"/>
      <c r="AG1168" s="296">
        <v>41806</v>
      </c>
      <c r="AH1168" s="335">
        <f>'Debt M &amp; YTM'!C1159</f>
        <v>13.46</v>
      </c>
      <c r="AI1168" s="335">
        <f>'Debt M &amp; YTM'!D1159</f>
        <v>2.66</v>
      </c>
      <c r="AJ1168" s="298"/>
      <c r="AK1168" s="335">
        <f>'Debt M &amp; YTM'!F1159</f>
        <v>8.35</v>
      </c>
      <c r="AL1168" s="335">
        <f>'Debt M &amp; YTM'!G1159</f>
        <v>2.27</v>
      </c>
      <c r="AM1168" s="298"/>
      <c r="AN1168" s="335">
        <f>'Debt M &amp; YTM'!I1159</f>
        <v>13.29</v>
      </c>
      <c r="AO1168" s="335">
        <f>'Debt M &amp; YTM'!J1159</f>
        <v>3.13</v>
      </c>
      <c r="AP1168" s="299"/>
      <c r="AQ1168" s="297"/>
      <c r="AR1168" s="297">
        <f>'Debt M &amp; YTM'!M1159</f>
        <v>3.07</v>
      </c>
      <c r="AS1168" s="298"/>
      <c r="AT1168" s="300"/>
      <c r="AU1168" s="297">
        <f>'Debt M &amp; YTM'!N1159</f>
        <v>4.375</v>
      </c>
      <c r="AV1168" s="298"/>
    </row>
    <row r="1169" spans="6:48">
      <c r="F1169" s="297"/>
      <c r="AG1169" s="296">
        <v>41807</v>
      </c>
      <c r="AH1169" s="335">
        <f>'Debt M &amp; YTM'!C1160</f>
        <v>13.46</v>
      </c>
      <c r="AI1169" s="335">
        <f>'Debt M &amp; YTM'!D1160</f>
        <v>2.7</v>
      </c>
      <c r="AJ1169" s="298"/>
      <c r="AK1169" s="335">
        <f>'Debt M &amp; YTM'!F1160</f>
        <v>8.34</v>
      </c>
      <c r="AL1169" s="335">
        <f>'Debt M &amp; YTM'!G1160</f>
        <v>2.3199999999999998</v>
      </c>
      <c r="AM1169" s="298"/>
      <c r="AN1169" s="335">
        <f>'Debt M &amp; YTM'!I1160</f>
        <v>13.29</v>
      </c>
      <c r="AO1169" s="335">
        <f>'Debt M &amp; YTM'!J1160</f>
        <v>3.16</v>
      </c>
      <c r="AP1169" s="299"/>
      <c r="AQ1169" s="297"/>
      <c r="AR1169" s="297">
        <f>'Debt M &amp; YTM'!M1160</f>
        <v>3.0760000000000001</v>
      </c>
      <c r="AS1169" s="298"/>
      <c r="AT1169" s="300"/>
      <c r="AU1169" s="297">
        <f>'Debt M &amp; YTM'!N1160</f>
        <v>4.351</v>
      </c>
      <c r="AV1169" s="298"/>
    </row>
    <row r="1170" spans="6:48">
      <c r="F1170" s="297"/>
      <c r="AG1170" s="296">
        <v>41808</v>
      </c>
      <c r="AH1170" s="335">
        <f>'Debt M &amp; YTM'!C1161</f>
        <v>13.45</v>
      </c>
      <c r="AI1170" s="335">
        <f>'Debt M &amp; YTM'!D1161</f>
        <v>2.67</v>
      </c>
      <c r="AJ1170" s="298"/>
      <c r="AK1170" s="335">
        <f>'Debt M &amp; YTM'!F1161</f>
        <v>8.34</v>
      </c>
      <c r="AL1170" s="335">
        <f>'Debt M &amp; YTM'!G1161</f>
        <v>2.29</v>
      </c>
      <c r="AM1170" s="298"/>
      <c r="AN1170" s="335">
        <f>'Debt M &amp; YTM'!I1161</f>
        <v>13.28</v>
      </c>
      <c r="AO1170" s="335">
        <f>'Debt M &amp; YTM'!J1161</f>
        <v>3.14</v>
      </c>
      <c r="AP1170" s="299"/>
      <c r="AQ1170" s="297"/>
      <c r="AR1170" s="297">
        <f>'Debt M &amp; YTM'!M1161</f>
        <v>3.0680000000000001</v>
      </c>
      <c r="AS1170" s="298"/>
      <c r="AT1170" s="300"/>
      <c r="AU1170" s="297">
        <f>'Debt M &amp; YTM'!N1161</f>
        <v>4.3520000000000003</v>
      </c>
      <c r="AV1170" s="298"/>
    </row>
    <row r="1171" spans="6:48">
      <c r="F1171" s="297"/>
      <c r="AG1171" s="296">
        <v>41809</v>
      </c>
      <c r="AH1171" s="335">
        <f>'Debt M &amp; YTM'!C1162</f>
        <v>13.45</v>
      </c>
      <c r="AI1171" s="335">
        <f>'Debt M &amp; YTM'!D1162</f>
        <v>2.63</v>
      </c>
      <c r="AJ1171" s="298"/>
      <c r="AK1171" s="335">
        <f>'Debt M &amp; YTM'!F1162</f>
        <v>8.34</v>
      </c>
      <c r="AL1171" s="335">
        <f>'Debt M &amp; YTM'!G1162</f>
        <v>2.2400000000000002</v>
      </c>
      <c r="AM1171" s="298"/>
      <c r="AN1171" s="335">
        <f>'Debt M &amp; YTM'!I1162</f>
        <v>13.28</v>
      </c>
      <c r="AO1171" s="335">
        <f>'Debt M &amp; YTM'!J1162</f>
        <v>3.1</v>
      </c>
      <c r="AP1171" s="299"/>
      <c r="AQ1171" s="297"/>
      <c r="AR1171" s="297">
        <f>'Debt M &amp; YTM'!M1162</f>
        <v>3.0390000000000001</v>
      </c>
      <c r="AS1171" s="298"/>
      <c r="AT1171" s="300"/>
      <c r="AU1171" s="297">
        <f>'Debt M &amp; YTM'!N1162</f>
        <v>4.2919999999999998</v>
      </c>
      <c r="AV1171" s="298"/>
    </row>
    <row r="1172" spans="6:48">
      <c r="F1172" s="297"/>
      <c r="AG1172" s="296">
        <v>41810</v>
      </c>
      <c r="AH1172" s="335">
        <f>'Debt M &amp; YTM'!C1163</f>
        <v>13.45</v>
      </c>
      <c r="AI1172" s="335">
        <f>'Debt M &amp; YTM'!D1163</f>
        <v>2.65</v>
      </c>
      <c r="AJ1172" s="298"/>
      <c r="AK1172" s="335">
        <f>'Debt M &amp; YTM'!F1163</f>
        <v>8.33</v>
      </c>
      <c r="AL1172" s="335">
        <f>'Debt M &amp; YTM'!G1163</f>
        <v>2.2599999999999998</v>
      </c>
      <c r="AM1172" s="298"/>
      <c r="AN1172" s="335">
        <f>'Debt M &amp; YTM'!I1163</f>
        <v>13.28</v>
      </c>
      <c r="AO1172" s="335">
        <f>'Debt M &amp; YTM'!J1163</f>
        <v>3.12</v>
      </c>
      <c r="AP1172" s="299"/>
      <c r="AQ1172" s="297"/>
      <c r="AR1172" s="297">
        <f>'Debt M &amp; YTM'!M1163</f>
        <v>3.0379999999999998</v>
      </c>
      <c r="AS1172" s="298"/>
      <c r="AT1172" s="300"/>
      <c r="AU1172" s="297">
        <f>'Debt M &amp; YTM'!N1163</f>
        <v>4.2679999999999998</v>
      </c>
      <c r="AV1172" s="298"/>
    </row>
    <row r="1173" spans="6:48">
      <c r="F1173" s="297"/>
      <c r="AG1173" s="296">
        <v>41813</v>
      </c>
      <c r="AH1173" s="335">
        <f>'Debt M &amp; YTM'!C1164</f>
        <v>13.44</v>
      </c>
      <c r="AI1173" s="335">
        <f>'Debt M &amp; YTM'!D1164</f>
        <v>2.63</v>
      </c>
      <c r="AJ1173" s="298"/>
      <c r="AK1173" s="335">
        <f>'Debt M &amp; YTM'!F1164</f>
        <v>8.33</v>
      </c>
      <c r="AL1173" s="335">
        <f>'Debt M &amp; YTM'!G1164</f>
        <v>2.2400000000000002</v>
      </c>
      <c r="AM1173" s="298"/>
      <c r="AN1173" s="335">
        <f>'Debt M &amp; YTM'!I1164</f>
        <v>13.27</v>
      </c>
      <c r="AO1173" s="335">
        <f>'Debt M &amp; YTM'!J1164</f>
        <v>3.1</v>
      </c>
      <c r="AP1173" s="299"/>
      <c r="AQ1173" s="297"/>
      <c r="AR1173" s="297">
        <f>'Debt M &amp; YTM'!M1164</f>
        <v>3.048</v>
      </c>
      <c r="AS1173" s="298"/>
      <c r="AT1173" s="300"/>
      <c r="AU1173" s="297">
        <f>'Debt M &amp; YTM'!N1164</f>
        <v>4.3079999999999998</v>
      </c>
      <c r="AV1173" s="298"/>
    </row>
    <row r="1174" spans="6:48">
      <c r="F1174" s="297"/>
      <c r="AG1174" s="296">
        <v>41814</v>
      </c>
      <c r="AH1174" s="335">
        <f>'Debt M &amp; YTM'!C1165</f>
        <v>13.44</v>
      </c>
      <c r="AI1174" s="335">
        <f>'Debt M &amp; YTM'!D1165</f>
        <v>2.64</v>
      </c>
      <c r="AJ1174" s="298"/>
      <c r="AK1174" s="335">
        <f>'Debt M &amp; YTM'!F1165</f>
        <v>8.32</v>
      </c>
      <c r="AL1174" s="335">
        <f>'Debt M &amp; YTM'!G1165</f>
        <v>2.25</v>
      </c>
      <c r="AM1174" s="298"/>
      <c r="AN1174" s="335">
        <f>'Debt M &amp; YTM'!I1165</f>
        <v>13.27</v>
      </c>
      <c r="AO1174" s="335">
        <f>'Debt M &amp; YTM'!J1165</f>
        <v>3.1</v>
      </c>
      <c r="AP1174" s="299"/>
      <c r="AQ1174" s="297"/>
      <c r="AR1174" s="297">
        <f>'Debt M &amp; YTM'!M1165</f>
        <v>3.0470000000000002</v>
      </c>
      <c r="AS1174" s="298"/>
      <c r="AT1174" s="300"/>
      <c r="AU1174" s="297">
        <f>'Debt M &amp; YTM'!N1165</f>
        <v>4.3330000000000002</v>
      </c>
      <c r="AV1174" s="298"/>
    </row>
    <row r="1175" spans="6:48">
      <c r="F1175" s="297"/>
      <c r="AG1175" s="296">
        <v>41815</v>
      </c>
      <c r="AH1175" s="335">
        <f>'Debt M &amp; YTM'!C1166</f>
        <v>13.43</v>
      </c>
      <c r="AI1175" s="335">
        <f>'Debt M &amp; YTM'!D1166</f>
        <v>2.58</v>
      </c>
      <c r="AJ1175" s="298"/>
      <c r="AK1175" s="335">
        <f>'Debt M &amp; YTM'!F1166</f>
        <v>8.32</v>
      </c>
      <c r="AL1175" s="335">
        <f>'Debt M &amp; YTM'!G1166</f>
        <v>2.2000000000000002</v>
      </c>
      <c r="AM1175" s="298"/>
      <c r="AN1175" s="335">
        <f>'Debt M &amp; YTM'!I1166</f>
        <v>13.27</v>
      </c>
      <c r="AO1175" s="335">
        <f>'Debt M &amp; YTM'!J1166</f>
        <v>3.06</v>
      </c>
      <c r="AP1175" s="299"/>
      <c r="AQ1175" s="297"/>
      <c r="AR1175" s="297">
        <f>'Debt M &amp; YTM'!M1166</f>
        <v>3.1</v>
      </c>
      <c r="AS1175" s="298"/>
      <c r="AT1175" s="300"/>
      <c r="AU1175" s="297">
        <f>'Debt M &amp; YTM'!N1166</f>
        <v>4.3559999999999999</v>
      </c>
      <c r="AV1175" s="298"/>
    </row>
    <row r="1176" spans="6:48">
      <c r="F1176" s="297"/>
      <c r="AG1176" s="296">
        <v>41816</v>
      </c>
      <c r="AH1176" s="335">
        <f>'Debt M &amp; YTM'!C1167</f>
        <v>13.43</v>
      </c>
      <c r="AI1176" s="335">
        <f>'Debt M &amp; YTM'!D1167</f>
        <v>2.57</v>
      </c>
      <c r="AJ1176" s="298"/>
      <c r="AK1176" s="335">
        <f>'Debt M &amp; YTM'!F1167</f>
        <v>8.32</v>
      </c>
      <c r="AL1176" s="335">
        <f>'Debt M &amp; YTM'!G1167</f>
        <v>2.19</v>
      </c>
      <c r="AM1176" s="298"/>
      <c r="AN1176" s="335">
        <f>'Debt M &amp; YTM'!I1167</f>
        <v>13.26</v>
      </c>
      <c r="AO1176" s="335">
        <f>'Debt M &amp; YTM'!J1167</f>
        <v>3.04</v>
      </c>
      <c r="AP1176" s="299"/>
      <c r="AQ1176" s="297"/>
      <c r="AR1176" s="297">
        <f>'Debt M &amp; YTM'!M1167</f>
        <v>3.1150000000000002</v>
      </c>
      <c r="AS1176" s="298"/>
      <c r="AT1176" s="300"/>
      <c r="AU1176" s="297">
        <f>'Debt M &amp; YTM'!N1167</f>
        <v>4.4169999999999998</v>
      </c>
      <c r="AV1176" s="298"/>
    </row>
    <row r="1177" spans="6:48">
      <c r="F1177" s="297"/>
      <c r="AG1177" s="296">
        <v>41817</v>
      </c>
      <c r="AH1177" s="335">
        <f>'Debt M &amp; YTM'!C1168</f>
        <v>13.43</v>
      </c>
      <c r="AI1177" s="335">
        <f>'Debt M &amp; YTM'!D1168</f>
        <v>2.58</v>
      </c>
      <c r="AJ1177" s="298"/>
      <c r="AK1177" s="335">
        <f>'Debt M &amp; YTM'!F1168</f>
        <v>8.32</v>
      </c>
      <c r="AL1177" s="335">
        <f>'Debt M &amp; YTM'!G1168</f>
        <v>2.21</v>
      </c>
      <c r="AM1177" s="298"/>
      <c r="AN1177" s="335">
        <f>'Debt M &amp; YTM'!I1168</f>
        <v>13.26</v>
      </c>
      <c r="AO1177" s="335">
        <f>'Debt M &amp; YTM'!J1168</f>
        <v>3.05</v>
      </c>
      <c r="AP1177" s="299"/>
      <c r="AQ1177" s="297"/>
      <c r="AR1177" s="297">
        <f>'Debt M &amp; YTM'!M1168</f>
        <v>3.0870000000000002</v>
      </c>
      <c r="AS1177" s="298"/>
      <c r="AT1177" s="300"/>
      <c r="AU1177" s="297">
        <f>'Debt M &amp; YTM'!N1168</f>
        <v>4.4850000000000003</v>
      </c>
      <c r="AV1177" s="298"/>
    </row>
    <row r="1178" spans="6:48">
      <c r="F1178" s="297"/>
      <c r="AG1178" s="296">
        <v>41820</v>
      </c>
      <c r="AH1178" s="335">
        <f>'Debt M &amp; YTM'!C1169</f>
        <v>13.42</v>
      </c>
      <c r="AI1178" s="335">
        <f>'Debt M &amp; YTM'!D1169</f>
        <v>2.57</v>
      </c>
      <c r="AJ1178" s="298"/>
      <c r="AK1178" s="335">
        <f>'Debt M &amp; YTM'!F1169</f>
        <v>8.31</v>
      </c>
      <c r="AL1178" s="335">
        <f>'Debt M &amp; YTM'!G1169</f>
        <v>2.2000000000000002</v>
      </c>
      <c r="AM1178" s="298"/>
      <c r="AN1178" s="335">
        <f>'Debt M &amp; YTM'!I1169</f>
        <v>13.25</v>
      </c>
      <c r="AO1178" s="335">
        <f>'Debt M &amp; YTM'!J1169</f>
        <v>3.05</v>
      </c>
      <c r="AP1178" s="299"/>
      <c r="AQ1178" s="297"/>
      <c r="AR1178" s="297">
        <f>'Debt M &amp; YTM'!M1169</f>
        <v>3.1840000000000002</v>
      </c>
      <c r="AS1178" s="298"/>
      <c r="AT1178" s="300"/>
      <c r="AU1178" s="297">
        <f>'Debt M &amp; YTM'!N1169</f>
        <v>4.6790000000000003</v>
      </c>
      <c r="AV1178" s="298"/>
    </row>
    <row r="1179" spans="6:48">
      <c r="F1179" s="297"/>
      <c r="AG1179" s="296">
        <v>41821</v>
      </c>
      <c r="AH1179" s="335">
        <f>'Debt M &amp; YTM'!C1170</f>
        <v>13.52</v>
      </c>
      <c r="AI1179" s="335">
        <f>'Debt M &amp; YTM'!D1170</f>
        <v>2.58</v>
      </c>
      <c r="AJ1179" s="298"/>
      <c r="AK1179" s="335">
        <f>'Debt M &amp; YTM'!F1170</f>
        <v>8.39</v>
      </c>
      <c r="AL1179" s="335">
        <f>'Debt M &amp; YTM'!G1170</f>
        <v>2.2200000000000002</v>
      </c>
      <c r="AM1179" s="298"/>
      <c r="AN1179" s="335">
        <f>'Debt M &amp; YTM'!I1170</f>
        <v>13.35</v>
      </c>
      <c r="AO1179" s="335">
        <f>'Debt M &amp; YTM'!J1170</f>
        <v>3.09</v>
      </c>
      <c r="AP1179" s="299"/>
      <c r="AQ1179" s="297"/>
      <c r="AR1179" s="297">
        <f>'Debt M &amp; YTM'!M1170</f>
        <v>3.1930000000000001</v>
      </c>
      <c r="AS1179" s="298"/>
      <c r="AT1179" s="300"/>
      <c r="AU1179" s="297">
        <f>'Debt M &amp; YTM'!N1170</f>
        <v>4.6950000000000003</v>
      </c>
      <c r="AV1179" s="298"/>
    </row>
    <row r="1180" spans="6:48">
      <c r="F1180" s="297"/>
      <c r="AG1180" s="296">
        <v>41822</v>
      </c>
      <c r="AH1180" s="335">
        <f>'Debt M &amp; YTM'!C1171</f>
        <v>13.52</v>
      </c>
      <c r="AI1180" s="335">
        <f>'Debt M &amp; YTM'!D1171</f>
        <v>2.61</v>
      </c>
      <c r="AJ1180" s="298"/>
      <c r="AK1180" s="335">
        <f>'Debt M &amp; YTM'!F1171</f>
        <v>8.39</v>
      </c>
      <c r="AL1180" s="335">
        <f>'Debt M &amp; YTM'!G1171</f>
        <v>2.25</v>
      </c>
      <c r="AM1180" s="298"/>
      <c r="AN1180" s="335">
        <f>'Debt M &amp; YTM'!I1171</f>
        <v>13.35</v>
      </c>
      <c r="AO1180" s="335">
        <f>'Debt M &amp; YTM'!J1171</f>
        <v>3.12</v>
      </c>
      <c r="AP1180" s="299"/>
      <c r="AQ1180" s="297"/>
      <c r="AR1180" s="297">
        <f>'Debt M &amp; YTM'!M1171</f>
        <v>3.1909999999999998</v>
      </c>
      <c r="AS1180" s="298"/>
      <c r="AT1180" s="300"/>
      <c r="AU1180" s="297">
        <f>'Debt M &amp; YTM'!N1171</f>
        <v>4.6760000000000002</v>
      </c>
      <c r="AV1180" s="298"/>
    </row>
    <row r="1181" spans="6:48">
      <c r="F1181" s="297"/>
      <c r="AG1181" s="296">
        <v>41823</v>
      </c>
      <c r="AH1181" s="335">
        <f>'Debt M &amp; YTM'!C1172</f>
        <v>13.52</v>
      </c>
      <c r="AI1181" s="335">
        <f>'Debt M &amp; YTM'!D1172</f>
        <v>2.62</v>
      </c>
      <c r="AJ1181" s="298"/>
      <c r="AK1181" s="335">
        <f>'Debt M &amp; YTM'!F1172</f>
        <v>8.3800000000000008</v>
      </c>
      <c r="AL1181" s="335">
        <f>'Debt M &amp; YTM'!G1172</f>
        <v>2.2599999999999998</v>
      </c>
      <c r="AM1181" s="298"/>
      <c r="AN1181" s="335">
        <f>'Debt M &amp; YTM'!I1172</f>
        <v>13.35</v>
      </c>
      <c r="AO1181" s="335">
        <f>'Debt M &amp; YTM'!J1172</f>
        <v>3.13</v>
      </c>
      <c r="AP1181" s="299"/>
      <c r="AQ1181" s="297"/>
      <c r="AR1181" s="297">
        <f>'Debt M &amp; YTM'!M1172</f>
        <v>3.1840000000000002</v>
      </c>
      <c r="AS1181" s="298"/>
      <c r="AT1181" s="300"/>
      <c r="AU1181" s="297">
        <f>'Debt M &amp; YTM'!N1172</f>
        <v>4.6619999999999999</v>
      </c>
      <c r="AV1181" s="298"/>
    </row>
    <row r="1182" spans="6:48">
      <c r="F1182" s="297"/>
      <c r="AG1182" s="296">
        <v>41824</v>
      </c>
      <c r="AH1182" s="335">
        <f>'Debt M &amp; YTM'!C1173</f>
        <v>13.51</v>
      </c>
      <c r="AI1182" s="335">
        <f>'Debt M &amp; YTM'!D1173</f>
        <v>2.6</v>
      </c>
      <c r="AJ1182" s="298"/>
      <c r="AK1182" s="335">
        <f>'Debt M &amp; YTM'!F1173</f>
        <v>8.3800000000000008</v>
      </c>
      <c r="AL1182" s="335">
        <f>'Debt M &amp; YTM'!G1173</f>
        <v>2.2400000000000002</v>
      </c>
      <c r="AM1182" s="298"/>
      <c r="AN1182" s="335">
        <f>'Debt M &amp; YTM'!I1173</f>
        <v>13.34</v>
      </c>
      <c r="AO1182" s="335">
        <f>'Debt M &amp; YTM'!J1173</f>
        <v>3.11</v>
      </c>
      <c r="AP1182" s="299"/>
      <c r="AQ1182" s="297"/>
      <c r="AR1182" s="297">
        <f>'Debt M &amp; YTM'!M1173</f>
        <v>3.181</v>
      </c>
      <c r="AS1182" s="298"/>
      <c r="AT1182" s="300"/>
      <c r="AU1182" s="297">
        <f>'Debt M &amp; YTM'!N1173</f>
        <v>4.6639999999999997</v>
      </c>
      <c r="AV1182" s="298"/>
    </row>
    <row r="1183" spans="6:48">
      <c r="F1183" s="297"/>
      <c r="AG1183" s="296">
        <v>41827</v>
      </c>
      <c r="AH1183" s="335">
        <f>'Debt M &amp; YTM'!C1174</f>
        <v>13.51</v>
      </c>
      <c r="AI1183" s="335">
        <f>'Debt M &amp; YTM'!D1174</f>
        <v>2.59</v>
      </c>
      <c r="AJ1183" s="298"/>
      <c r="AK1183" s="335">
        <f>'Debt M &amp; YTM'!F1174</f>
        <v>8.3699999999999992</v>
      </c>
      <c r="AL1183" s="335">
        <f>'Debt M &amp; YTM'!G1174</f>
        <v>2.2200000000000002</v>
      </c>
      <c r="AM1183" s="298"/>
      <c r="AN1183" s="335">
        <f>'Debt M &amp; YTM'!I1174</f>
        <v>13.34</v>
      </c>
      <c r="AO1183" s="335">
        <f>'Debt M &amp; YTM'!J1174</f>
        <v>3.1</v>
      </c>
      <c r="AP1183" s="299"/>
      <c r="AQ1183" s="297"/>
      <c r="AR1183" s="297">
        <f>'Debt M &amp; YTM'!M1174</f>
        <v>3.1680000000000001</v>
      </c>
      <c r="AS1183" s="298"/>
      <c r="AT1183" s="300"/>
      <c r="AU1183" s="297">
        <f>'Debt M &amp; YTM'!N1174</f>
        <v>4.625</v>
      </c>
      <c r="AV1183" s="298"/>
    </row>
    <row r="1184" spans="6:48">
      <c r="F1184" s="297"/>
      <c r="AG1184" s="296">
        <v>41828</v>
      </c>
      <c r="AH1184" s="335">
        <f>'Debt M &amp; YTM'!C1175</f>
        <v>13.5</v>
      </c>
      <c r="AI1184" s="335">
        <f>'Debt M &amp; YTM'!D1175</f>
        <v>2.56</v>
      </c>
      <c r="AJ1184" s="298"/>
      <c r="AK1184" s="335">
        <f>'Debt M &amp; YTM'!F1175</f>
        <v>8.3699999999999992</v>
      </c>
      <c r="AL1184" s="335">
        <f>'Debt M &amp; YTM'!G1175</f>
        <v>2.2000000000000002</v>
      </c>
      <c r="AM1184" s="298"/>
      <c r="AN1184" s="335">
        <f>'Debt M &amp; YTM'!I1175</f>
        <v>13.33</v>
      </c>
      <c r="AO1184" s="335">
        <f>'Debt M &amp; YTM'!J1175</f>
        <v>3.08</v>
      </c>
      <c r="AP1184" s="299"/>
      <c r="AQ1184" s="297"/>
      <c r="AR1184" s="297">
        <f>'Debt M &amp; YTM'!M1175</f>
        <v>3.18</v>
      </c>
      <c r="AS1184" s="298"/>
      <c r="AT1184" s="300"/>
      <c r="AU1184" s="297">
        <f>'Debt M &amp; YTM'!N1175</f>
        <v>4.6779999999999999</v>
      </c>
      <c r="AV1184" s="298"/>
    </row>
    <row r="1185" spans="6:48">
      <c r="F1185" s="297"/>
      <c r="AG1185" s="296">
        <v>41829</v>
      </c>
      <c r="AH1185" s="335">
        <f>'Debt M &amp; YTM'!C1176</f>
        <v>13.5</v>
      </c>
      <c r="AI1185" s="335">
        <f>'Debt M &amp; YTM'!D1176</f>
        <v>2.57</v>
      </c>
      <c r="AJ1185" s="298"/>
      <c r="AK1185" s="335">
        <f>'Debt M &amp; YTM'!F1176</f>
        <v>8.3699999999999992</v>
      </c>
      <c r="AL1185" s="335">
        <f>'Debt M &amp; YTM'!G1176</f>
        <v>2.21</v>
      </c>
      <c r="AM1185" s="298"/>
      <c r="AN1185" s="335">
        <f>'Debt M &amp; YTM'!I1176</f>
        <v>13.33</v>
      </c>
      <c r="AO1185" s="335">
        <f>'Debt M &amp; YTM'!J1176</f>
        <v>3.09</v>
      </c>
      <c r="AP1185" s="299"/>
      <c r="AQ1185" s="297"/>
      <c r="AR1185" s="297">
        <f>'Debt M &amp; YTM'!M1176</f>
        <v>3.2229999999999999</v>
      </c>
      <c r="AS1185" s="298"/>
      <c r="AT1185" s="300"/>
      <c r="AU1185" s="297">
        <f>'Debt M &amp; YTM'!N1176</f>
        <v>4.7370000000000001</v>
      </c>
      <c r="AV1185" s="298"/>
    </row>
    <row r="1186" spans="6:48">
      <c r="F1186" s="297"/>
      <c r="AG1186" s="296">
        <v>41830</v>
      </c>
      <c r="AH1186" s="335">
        <f>'Debt M &amp; YTM'!C1177</f>
        <v>13.5</v>
      </c>
      <c r="AI1186" s="335">
        <f>'Debt M &amp; YTM'!D1177</f>
        <v>2.5499999999999998</v>
      </c>
      <c r="AJ1186" s="298"/>
      <c r="AK1186" s="335">
        <f>'Debt M &amp; YTM'!F1177</f>
        <v>8.36</v>
      </c>
      <c r="AL1186" s="335">
        <f>'Debt M &amp; YTM'!G1177</f>
        <v>2.21</v>
      </c>
      <c r="AM1186" s="298"/>
      <c r="AN1186" s="335">
        <f>'Debt M &amp; YTM'!I1177</f>
        <v>13.33</v>
      </c>
      <c r="AO1186" s="335">
        <f>'Debt M &amp; YTM'!J1177</f>
        <v>3.08</v>
      </c>
      <c r="AP1186" s="299"/>
      <c r="AQ1186" s="297"/>
      <c r="AR1186" s="297">
        <f>'Debt M &amp; YTM'!M1177</f>
        <v>3.2749999999999999</v>
      </c>
      <c r="AS1186" s="298"/>
      <c r="AT1186" s="300"/>
      <c r="AU1186" s="297">
        <f>'Debt M &amp; YTM'!N1177</f>
        <v>4.8550000000000004</v>
      </c>
      <c r="AV1186" s="298"/>
    </row>
    <row r="1187" spans="6:48">
      <c r="F1187" s="297"/>
      <c r="AG1187" s="296">
        <v>41831</v>
      </c>
      <c r="AH1187" s="335">
        <f>'Debt M &amp; YTM'!C1178</f>
        <v>13.5</v>
      </c>
      <c r="AI1187" s="335">
        <f>'Debt M &amp; YTM'!D1178</f>
        <v>2.5499999999999998</v>
      </c>
      <c r="AJ1187" s="298"/>
      <c r="AK1187" s="335">
        <f>'Debt M &amp; YTM'!F1178</f>
        <v>8.36</v>
      </c>
      <c r="AL1187" s="335">
        <f>'Debt M &amp; YTM'!G1178</f>
        <v>2.21</v>
      </c>
      <c r="AM1187" s="298"/>
      <c r="AN1187" s="335">
        <f>'Debt M &amp; YTM'!I1178</f>
        <v>13.32</v>
      </c>
      <c r="AO1187" s="335">
        <f>'Debt M &amp; YTM'!J1178</f>
        <v>3.07</v>
      </c>
      <c r="AP1187" s="299"/>
      <c r="AQ1187" s="297"/>
      <c r="AR1187" s="297">
        <f>'Debt M &amp; YTM'!M1178</f>
        <v>3.2610000000000001</v>
      </c>
      <c r="AS1187" s="298"/>
      <c r="AT1187" s="300"/>
      <c r="AU1187" s="297">
        <f>'Debt M &amp; YTM'!N1178</f>
        <v>4.8520000000000003</v>
      </c>
      <c r="AV1187" s="298"/>
    </row>
    <row r="1188" spans="6:48">
      <c r="F1188" s="297"/>
      <c r="AG1188" s="296">
        <v>41834</v>
      </c>
      <c r="AH1188" s="335">
        <f>'Debt M &amp; YTM'!C1179</f>
        <v>13.49</v>
      </c>
      <c r="AI1188" s="335">
        <f>'Debt M &amp; YTM'!D1179</f>
        <v>2.5499999999999998</v>
      </c>
      <c r="AJ1188" s="298"/>
      <c r="AK1188" s="335">
        <f>'Debt M &amp; YTM'!F1179</f>
        <v>8.35</v>
      </c>
      <c r="AL1188" s="335">
        <f>'Debt M &amp; YTM'!G1179</f>
        <v>2.21</v>
      </c>
      <c r="AM1188" s="298"/>
      <c r="AN1188" s="335">
        <f>'Debt M &amp; YTM'!I1179</f>
        <v>13.32</v>
      </c>
      <c r="AO1188" s="335">
        <f>'Debt M &amp; YTM'!J1179</f>
        <v>3.07</v>
      </c>
      <c r="AP1188" s="299"/>
      <c r="AQ1188" s="297"/>
      <c r="AR1188" s="297">
        <f>'Debt M &amp; YTM'!M1179</f>
        <v>3.278</v>
      </c>
      <c r="AS1188" s="298"/>
      <c r="AT1188" s="300"/>
      <c r="AU1188" s="297">
        <f>'Debt M &amp; YTM'!N1179</f>
        <v>4.8710000000000004</v>
      </c>
      <c r="AV1188" s="298"/>
    </row>
    <row r="1189" spans="6:48">
      <c r="F1189" s="297"/>
      <c r="AG1189" s="296">
        <v>41835</v>
      </c>
      <c r="AH1189" s="335">
        <f>'Debt M &amp; YTM'!C1180</f>
        <v>13.48</v>
      </c>
      <c r="AI1189" s="335">
        <f>'Debt M &amp; YTM'!D1180</f>
        <v>2.5499999999999998</v>
      </c>
      <c r="AJ1189" s="298"/>
      <c r="AK1189" s="335">
        <f>'Debt M &amp; YTM'!F1180</f>
        <v>8.35</v>
      </c>
      <c r="AL1189" s="335">
        <f>'Debt M &amp; YTM'!G1180</f>
        <v>2.21</v>
      </c>
      <c r="AM1189" s="298"/>
      <c r="AN1189" s="335">
        <f>'Debt M &amp; YTM'!I1180</f>
        <v>13.31</v>
      </c>
      <c r="AO1189" s="335">
        <f>'Debt M &amp; YTM'!J1180</f>
        <v>3.08</v>
      </c>
      <c r="AP1189" s="299"/>
      <c r="AQ1189" s="297"/>
      <c r="AR1189" s="297">
        <f>'Debt M &amp; YTM'!M1180</f>
        <v>3.2890000000000001</v>
      </c>
      <c r="AS1189" s="298"/>
      <c r="AT1189" s="300"/>
      <c r="AU1189" s="297">
        <f>'Debt M &amp; YTM'!N1180</f>
        <v>4.8789999999999996</v>
      </c>
      <c r="AV1189" s="298"/>
    </row>
    <row r="1190" spans="6:48">
      <c r="F1190" s="297"/>
      <c r="AG1190" s="296">
        <v>41836</v>
      </c>
      <c r="AH1190" s="335">
        <f>'Debt M &amp; YTM'!C1181</f>
        <v>13.48</v>
      </c>
      <c r="AI1190" s="335">
        <f>'Debt M &amp; YTM'!D1181</f>
        <v>2.5299999999999998</v>
      </c>
      <c r="AJ1190" s="298"/>
      <c r="AK1190" s="335">
        <f>'Debt M &amp; YTM'!F1181</f>
        <v>8.35</v>
      </c>
      <c r="AL1190" s="335">
        <f>'Debt M &amp; YTM'!G1181</f>
        <v>2.2000000000000002</v>
      </c>
      <c r="AM1190" s="298"/>
      <c r="AN1190" s="335">
        <f>'Debt M &amp; YTM'!I1181</f>
        <v>13.31</v>
      </c>
      <c r="AO1190" s="335">
        <f>'Debt M &amp; YTM'!J1181</f>
        <v>3.06</v>
      </c>
      <c r="AP1190" s="299"/>
      <c r="AQ1190" s="297"/>
      <c r="AR1190" s="297">
        <f>'Debt M &amp; YTM'!M1181</f>
        <v>3.2730000000000001</v>
      </c>
      <c r="AS1190" s="298"/>
      <c r="AT1190" s="300"/>
      <c r="AU1190" s="297">
        <f>'Debt M &amp; YTM'!N1181</f>
        <v>4.87</v>
      </c>
      <c r="AV1190" s="298"/>
    </row>
    <row r="1191" spans="6:48">
      <c r="F1191" s="297"/>
      <c r="AG1191" s="296">
        <v>41837</v>
      </c>
      <c r="AH1191" s="335">
        <f>'Debt M &amp; YTM'!C1182</f>
        <v>13.48</v>
      </c>
      <c r="AI1191" s="335">
        <f>'Debt M &amp; YTM'!D1182</f>
        <v>2.5</v>
      </c>
      <c r="AJ1191" s="298"/>
      <c r="AK1191" s="335">
        <f>'Debt M &amp; YTM'!F1182</f>
        <v>8.35</v>
      </c>
      <c r="AL1191" s="335">
        <f>'Debt M &amp; YTM'!G1182</f>
        <v>2.17</v>
      </c>
      <c r="AM1191" s="298"/>
      <c r="AN1191" s="335">
        <f>'Debt M &amp; YTM'!I1182</f>
        <v>13.31</v>
      </c>
      <c r="AO1191" s="335">
        <f>'Debt M &amp; YTM'!J1182</f>
        <v>3.04</v>
      </c>
      <c r="AP1191" s="299"/>
      <c r="AQ1191" s="297"/>
      <c r="AR1191" s="297">
        <f>'Debt M &amp; YTM'!M1182</f>
        <v>3.2690000000000001</v>
      </c>
      <c r="AS1191" s="298"/>
      <c r="AT1191" s="300"/>
      <c r="AU1191" s="297">
        <f>'Debt M &amp; YTM'!N1182</f>
        <v>4.8760000000000003</v>
      </c>
      <c r="AV1191" s="298"/>
    </row>
    <row r="1192" spans="6:48">
      <c r="F1192" s="297"/>
      <c r="AG1192" s="296">
        <v>41838</v>
      </c>
      <c r="AH1192" s="335">
        <f>'Debt M &amp; YTM'!C1183</f>
        <v>13.48</v>
      </c>
      <c r="AI1192" s="335">
        <f>'Debt M &amp; YTM'!D1183</f>
        <v>2.5</v>
      </c>
      <c r="AJ1192" s="298"/>
      <c r="AK1192" s="335">
        <f>'Debt M &amp; YTM'!F1183</f>
        <v>8.34</v>
      </c>
      <c r="AL1192" s="335">
        <f>'Debt M &amp; YTM'!G1183</f>
        <v>2.1800000000000002</v>
      </c>
      <c r="AM1192" s="298"/>
      <c r="AN1192" s="335">
        <f>'Debt M &amp; YTM'!I1183</f>
        <v>13.31</v>
      </c>
      <c r="AO1192" s="335">
        <f>'Debt M &amp; YTM'!J1183</f>
        <v>3.04</v>
      </c>
      <c r="AP1192" s="299"/>
      <c r="AQ1192" s="297"/>
      <c r="AR1192" s="297">
        <f>'Debt M &amp; YTM'!M1183</f>
        <v>3.2850000000000001</v>
      </c>
      <c r="AS1192" s="298"/>
      <c r="AT1192" s="300"/>
      <c r="AU1192" s="297">
        <f>'Debt M &amp; YTM'!N1183</f>
        <v>4.91</v>
      </c>
      <c r="AV1192" s="298"/>
    </row>
    <row r="1193" spans="6:48">
      <c r="F1193" s="297"/>
      <c r="AG1193" s="296">
        <v>41841</v>
      </c>
      <c r="AH1193" s="335">
        <f>'Debt M &amp; YTM'!C1184</f>
        <v>13.47</v>
      </c>
      <c r="AI1193" s="335">
        <f>'Debt M &amp; YTM'!D1184</f>
        <v>2.48</v>
      </c>
      <c r="AJ1193" s="298"/>
      <c r="AK1193" s="335">
        <f>'Debt M &amp; YTM'!F1184</f>
        <v>8.33</v>
      </c>
      <c r="AL1193" s="335">
        <f>'Debt M &amp; YTM'!G1184</f>
        <v>2.16</v>
      </c>
      <c r="AM1193" s="298"/>
      <c r="AN1193" s="335">
        <f>'Debt M &amp; YTM'!I1184</f>
        <v>13.3</v>
      </c>
      <c r="AO1193" s="335">
        <f>'Debt M &amp; YTM'!J1184</f>
        <v>3.03</v>
      </c>
      <c r="AP1193" s="299"/>
      <c r="AQ1193" s="297"/>
      <c r="AR1193" s="297">
        <f>'Debt M &amp; YTM'!M1184</f>
        <v>3.2810000000000001</v>
      </c>
      <c r="AS1193" s="298"/>
      <c r="AT1193" s="300"/>
      <c r="AU1193" s="297">
        <f>'Debt M &amp; YTM'!N1184</f>
        <v>4.9089999999999998</v>
      </c>
      <c r="AV1193" s="298"/>
    </row>
    <row r="1194" spans="6:48">
      <c r="F1194" s="297"/>
      <c r="AG1194" s="296">
        <v>41842</v>
      </c>
      <c r="AH1194" s="335">
        <f>'Debt M &amp; YTM'!C1185</f>
        <v>13.47</v>
      </c>
      <c r="AI1194" s="335">
        <f>'Debt M &amp; YTM'!D1185</f>
        <v>2.5099999999999998</v>
      </c>
      <c r="AJ1194" s="298"/>
      <c r="AK1194" s="335">
        <f>'Debt M &amp; YTM'!F1185</f>
        <v>8.33</v>
      </c>
      <c r="AL1194" s="335">
        <f>'Debt M &amp; YTM'!G1185</f>
        <v>2.1800000000000002</v>
      </c>
      <c r="AM1194" s="298"/>
      <c r="AN1194" s="335">
        <f>'Debt M &amp; YTM'!I1185</f>
        <v>13.29</v>
      </c>
      <c r="AO1194" s="335">
        <f>'Debt M &amp; YTM'!J1185</f>
        <v>3.05</v>
      </c>
      <c r="AP1194" s="299"/>
      <c r="AQ1194" s="297"/>
      <c r="AR1194" s="297">
        <f>'Debt M &amp; YTM'!M1185</f>
        <v>3.2810000000000001</v>
      </c>
      <c r="AS1194" s="298"/>
      <c r="AT1194" s="300"/>
      <c r="AU1194" s="297">
        <f>'Debt M &amp; YTM'!N1185</f>
        <v>4.9210000000000003</v>
      </c>
      <c r="AV1194" s="298"/>
    </row>
    <row r="1195" spans="6:48">
      <c r="F1195" s="297"/>
      <c r="AG1195" s="296">
        <v>41843</v>
      </c>
      <c r="AH1195" s="335">
        <f>'Debt M &amp; YTM'!C1186</f>
        <v>13.46</v>
      </c>
      <c r="AI1195" s="335">
        <f>'Debt M &amp; YTM'!D1186</f>
        <v>2.48</v>
      </c>
      <c r="AJ1195" s="298"/>
      <c r="AK1195" s="335">
        <f>'Debt M &amp; YTM'!F1186</f>
        <v>8.33</v>
      </c>
      <c r="AL1195" s="335">
        <f>'Debt M &amp; YTM'!G1186</f>
        <v>2.16</v>
      </c>
      <c r="AM1195" s="298"/>
      <c r="AN1195" s="335">
        <f>'Debt M &amp; YTM'!I1186</f>
        <v>13.29</v>
      </c>
      <c r="AO1195" s="335">
        <f>'Debt M &amp; YTM'!J1186</f>
        <v>3.03</v>
      </c>
      <c r="AP1195" s="299"/>
      <c r="AQ1195" s="297"/>
      <c r="AR1195" s="297">
        <f>'Debt M &amp; YTM'!M1186</f>
        <v>3.2639999999999998</v>
      </c>
      <c r="AS1195" s="298"/>
      <c r="AT1195" s="300"/>
      <c r="AU1195" s="297">
        <f>'Debt M &amp; YTM'!N1186</f>
        <v>4.8819999999999997</v>
      </c>
      <c r="AV1195" s="298"/>
    </row>
    <row r="1196" spans="6:48">
      <c r="F1196" s="297"/>
      <c r="AG1196" s="296">
        <v>41844</v>
      </c>
      <c r="AH1196" s="335">
        <f>'Debt M &amp; YTM'!C1187</f>
        <v>13.46</v>
      </c>
      <c r="AI1196" s="335">
        <f>'Debt M &amp; YTM'!D1187</f>
        <v>2.5</v>
      </c>
      <c r="AJ1196" s="298"/>
      <c r="AK1196" s="335">
        <f>'Debt M &amp; YTM'!F1187</f>
        <v>8.33</v>
      </c>
      <c r="AL1196" s="335">
        <f>'Debt M &amp; YTM'!G1187</f>
        <v>2.1800000000000002</v>
      </c>
      <c r="AM1196" s="298"/>
      <c r="AN1196" s="335">
        <f>'Debt M &amp; YTM'!I1187</f>
        <v>13.29</v>
      </c>
      <c r="AO1196" s="335">
        <f>'Debt M &amp; YTM'!J1187</f>
        <v>3.05</v>
      </c>
      <c r="AP1196" s="299"/>
      <c r="AQ1196" s="297"/>
      <c r="AR1196" s="297">
        <f>'Debt M &amp; YTM'!M1187</f>
        <v>3.254</v>
      </c>
      <c r="AS1196" s="298"/>
      <c r="AT1196" s="300"/>
      <c r="AU1196" s="297">
        <f>'Debt M &amp; YTM'!N1187</f>
        <v>4.8659999999999997</v>
      </c>
      <c r="AV1196" s="298"/>
    </row>
    <row r="1197" spans="6:48">
      <c r="F1197" s="297"/>
      <c r="AG1197" s="296">
        <v>41845</v>
      </c>
      <c r="AH1197" s="335">
        <f>'Debt M &amp; YTM'!C1188</f>
        <v>13.46</v>
      </c>
      <c r="AI1197" s="335">
        <f>'Debt M &amp; YTM'!D1188</f>
        <v>2.4700000000000002</v>
      </c>
      <c r="AJ1197" s="298"/>
      <c r="AK1197" s="335">
        <f>'Debt M &amp; YTM'!F1188</f>
        <v>8.32</v>
      </c>
      <c r="AL1197" s="335">
        <f>'Debt M &amp; YTM'!G1188</f>
        <v>2.15</v>
      </c>
      <c r="AM1197" s="298"/>
      <c r="AN1197" s="335">
        <f>'Debt M &amp; YTM'!I1188</f>
        <v>13.29</v>
      </c>
      <c r="AO1197" s="335">
        <f>'Debt M &amp; YTM'!J1188</f>
        <v>3.02</v>
      </c>
      <c r="AP1197" s="299"/>
      <c r="AQ1197" s="297"/>
      <c r="AR1197" s="297">
        <f>'Debt M &amp; YTM'!M1188</f>
        <v>3.2490000000000001</v>
      </c>
      <c r="AS1197" s="298"/>
      <c r="AT1197" s="300"/>
      <c r="AU1197" s="297">
        <f>'Debt M &amp; YTM'!N1188</f>
        <v>4.875</v>
      </c>
      <c r="AV1197" s="298"/>
    </row>
    <row r="1198" spans="6:48">
      <c r="F1198" s="297"/>
      <c r="AG1198" s="296">
        <v>41848</v>
      </c>
      <c r="AH1198" s="335">
        <f>'Debt M &amp; YTM'!C1189</f>
        <v>13.45</v>
      </c>
      <c r="AI1198" s="335">
        <f>'Debt M &amp; YTM'!D1189</f>
        <v>2.46</v>
      </c>
      <c r="AJ1198" s="298"/>
      <c r="AK1198" s="335">
        <f>'Debt M &amp; YTM'!F1189</f>
        <v>8.32</v>
      </c>
      <c r="AL1198" s="335">
        <f>'Debt M &amp; YTM'!G1189</f>
        <v>2.15</v>
      </c>
      <c r="AM1198" s="298"/>
      <c r="AN1198" s="335">
        <f>'Debt M &amp; YTM'!I1189</f>
        <v>13.28</v>
      </c>
      <c r="AO1198" s="335">
        <f>'Debt M &amp; YTM'!J1189</f>
        <v>3.02</v>
      </c>
      <c r="AP1198" s="299"/>
      <c r="AQ1198" s="297"/>
      <c r="AR1198" s="297">
        <f>'Debt M &amp; YTM'!M1189</f>
        <v>3.2429999999999999</v>
      </c>
      <c r="AS1198" s="298"/>
      <c r="AT1198" s="300"/>
      <c r="AU1198" s="297">
        <f>'Debt M &amp; YTM'!N1189</f>
        <v>4.8559999999999999</v>
      </c>
      <c r="AV1198" s="298"/>
    </row>
    <row r="1199" spans="6:48">
      <c r="F1199" s="297"/>
      <c r="AG1199" s="296">
        <v>41849</v>
      </c>
      <c r="AH1199" s="335">
        <f>'Debt M &amp; YTM'!C1190</f>
        <v>13.45</v>
      </c>
      <c r="AI1199" s="335">
        <f>'Debt M &amp; YTM'!D1190</f>
        <v>2.42</v>
      </c>
      <c r="AJ1199" s="298"/>
      <c r="AK1199" s="335">
        <f>'Debt M &amp; YTM'!F1190</f>
        <v>8.31</v>
      </c>
      <c r="AL1199" s="335">
        <f>'Debt M &amp; YTM'!G1190</f>
        <v>2.12</v>
      </c>
      <c r="AM1199" s="298"/>
      <c r="AN1199" s="335">
        <f>'Debt M &amp; YTM'!I1190</f>
        <v>13.27</v>
      </c>
      <c r="AO1199" s="335">
        <f>'Debt M &amp; YTM'!J1190</f>
        <v>2.98</v>
      </c>
      <c r="AP1199" s="299"/>
      <c r="AQ1199" s="297"/>
      <c r="AR1199" s="297">
        <f>'Debt M &amp; YTM'!M1190</f>
        <v>3.2410000000000001</v>
      </c>
      <c r="AS1199" s="298"/>
      <c r="AT1199" s="300"/>
      <c r="AU1199" s="297">
        <f>'Debt M &amp; YTM'!N1190</f>
        <v>4.8559999999999999</v>
      </c>
      <c r="AV1199" s="298"/>
    </row>
    <row r="1200" spans="6:48">
      <c r="F1200" s="297"/>
      <c r="AG1200" s="296">
        <v>41850</v>
      </c>
      <c r="AH1200" s="335">
        <f>'Debt M &amp; YTM'!C1191</f>
        <v>13.44</v>
      </c>
      <c r="AI1200" s="335">
        <f>'Debt M &amp; YTM'!D1191</f>
        <v>2.46</v>
      </c>
      <c r="AJ1200" s="298"/>
      <c r="AK1200" s="335">
        <f>'Debt M &amp; YTM'!F1191</f>
        <v>8.31</v>
      </c>
      <c r="AL1200" s="335">
        <f>'Debt M &amp; YTM'!G1191</f>
        <v>2.15</v>
      </c>
      <c r="AM1200" s="298"/>
      <c r="AN1200" s="335">
        <f>'Debt M &amp; YTM'!I1191</f>
        <v>13.27</v>
      </c>
      <c r="AO1200" s="335">
        <f>'Debt M &amp; YTM'!J1191</f>
        <v>3.02</v>
      </c>
      <c r="AP1200" s="299"/>
      <c r="AQ1200" s="297"/>
      <c r="AR1200" s="297">
        <f>'Debt M &amp; YTM'!M1191</f>
        <v>3.2480000000000002</v>
      </c>
      <c r="AS1200" s="298"/>
      <c r="AT1200" s="300"/>
      <c r="AU1200" s="297">
        <f>'Debt M &amp; YTM'!N1191</f>
        <v>4.8659999999999997</v>
      </c>
      <c r="AV1200" s="298"/>
    </row>
    <row r="1201" spans="6:48">
      <c r="F1201" s="297"/>
      <c r="AG1201" s="296">
        <v>41851</v>
      </c>
      <c r="AH1201" s="335">
        <f>'Debt M &amp; YTM'!C1192</f>
        <v>13.44</v>
      </c>
      <c r="AI1201" s="335">
        <f>'Debt M &amp; YTM'!D1192</f>
        <v>2.4700000000000002</v>
      </c>
      <c r="AJ1201" s="298"/>
      <c r="AK1201" s="335">
        <f>'Debt M &amp; YTM'!F1192</f>
        <v>8.31</v>
      </c>
      <c r="AL1201" s="335">
        <f>'Debt M &amp; YTM'!G1192</f>
        <v>2.15</v>
      </c>
      <c r="AM1201" s="298"/>
      <c r="AN1201" s="335">
        <f>'Debt M &amp; YTM'!I1192</f>
        <v>13.27</v>
      </c>
      <c r="AO1201" s="335">
        <f>'Debt M &amp; YTM'!J1192</f>
        <v>3.02</v>
      </c>
      <c r="AP1201" s="299"/>
      <c r="AQ1201" s="297"/>
      <c r="AR1201" s="297">
        <f>'Debt M &amp; YTM'!M1192</f>
        <v>3.3140000000000001</v>
      </c>
      <c r="AS1201" s="298"/>
      <c r="AT1201" s="300"/>
      <c r="AU1201" s="297">
        <f>'Debt M &amp; YTM'!N1192</f>
        <v>5.1619999999999999</v>
      </c>
      <c r="AV1201" s="298"/>
    </row>
    <row r="1202" spans="6:48">
      <c r="F1202" s="297"/>
      <c r="AG1202" s="296">
        <v>41852</v>
      </c>
      <c r="AH1202" s="335">
        <f>'Debt M &amp; YTM'!C1193</f>
        <v>13.48</v>
      </c>
      <c r="AI1202" s="335">
        <f>'Debt M &amp; YTM'!D1193</f>
        <v>2.46</v>
      </c>
      <c r="AJ1202" s="298"/>
      <c r="AK1202" s="335">
        <f>'Debt M &amp; YTM'!F1193</f>
        <v>8.4600000000000009</v>
      </c>
      <c r="AL1202" s="335">
        <f>'Debt M &amp; YTM'!G1193</f>
        <v>2.1800000000000002</v>
      </c>
      <c r="AM1202" s="298"/>
      <c r="AN1202" s="335">
        <f>'Debt M &amp; YTM'!I1193</f>
        <v>13.23</v>
      </c>
      <c r="AO1202" s="335">
        <f>'Debt M &amp; YTM'!J1193</f>
        <v>2.98</v>
      </c>
      <c r="AP1202" s="299"/>
      <c r="AQ1202" s="297"/>
      <c r="AR1202" s="297">
        <f>'Debt M &amp; YTM'!M1193</f>
        <v>3.3570000000000002</v>
      </c>
      <c r="AS1202" s="298"/>
      <c r="AT1202" s="300"/>
      <c r="AU1202" s="297">
        <f>'Debt M &amp; YTM'!N1193</f>
        <v>5.31</v>
      </c>
      <c r="AV1202" s="298"/>
    </row>
    <row r="1203" spans="6:48">
      <c r="F1203" s="297"/>
      <c r="AG1203" s="296">
        <v>41855</v>
      </c>
      <c r="AH1203" s="335">
        <f>'Debt M &amp; YTM'!C1194</f>
        <v>13.47</v>
      </c>
      <c r="AI1203" s="335">
        <f>'Debt M &amp; YTM'!D1194</f>
        <v>2.4500000000000002</v>
      </c>
      <c r="AJ1203" s="298"/>
      <c r="AK1203" s="335">
        <f>'Debt M &amp; YTM'!F1194</f>
        <v>8.4600000000000009</v>
      </c>
      <c r="AL1203" s="335">
        <f>'Debt M &amp; YTM'!G1194</f>
        <v>2.1800000000000002</v>
      </c>
      <c r="AM1203" s="298"/>
      <c r="AN1203" s="335">
        <f>'Debt M &amp; YTM'!I1194</f>
        <v>13.23</v>
      </c>
      <c r="AO1203" s="335">
        <f>'Debt M &amp; YTM'!J1194</f>
        <v>2.98</v>
      </c>
      <c r="AP1203" s="299"/>
      <c r="AQ1203" s="297"/>
      <c r="AR1203" s="297">
        <f>'Debt M &amp; YTM'!M1194</f>
        <v>3.371</v>
      </c>
      <c r="AS1203" s="298"/>
      <c r="AT1203" s="300"/>
      <c r="AU1203" s="297">
        <f>'Debt M &amp; YTM'!N1194</f>
        <v>5.2359999999999998</v>
      </c>
      <c r="AV1203" s="298"/>
    </row>
    <row r="1204" spans="6:48">
      <c r="F1204" s="297"/>
      <c r="AG1204" s="296">
        <v>41856</v>
      </c>
      <c r="AH1204" s="335">
        <f>'Debt M &amp; YTM'!C1195</f>
        <v>13.47</v>
      </c>
      <c r="AI1204" s="335">
        <f>'Debt M &amp; YTM'!D1195</f>
        <v>2.48</v>
      </c>
      <c r="AJ1204" s="298"/>
      <c r="AK1204" s="335">
        <f>'Debt M &amp; YTM'!F1195</f>
        <v>8.4499999999999993</v>
      </c>
      <c r="AL1204" s="335">
        <f>'Debt M &amp; YTM'!G1195</f>
        <v>2.21</v>
      </c>
      <c r="AM1204" s="298"/>
      <c r="AN1204" s="335">
        <f>'Debt M &amp; YTM'!I1195</f>
        <v>13.22</v>
      </c>
      <c r="AO1204" s="335">
        <f>'Debt M &amp; YTM'!J1195</f>
        <v>3.01</v>
      </c>
      <c r="AP1204" s="299"/>
      <c r="AQ1204" s="297"/>
      <c r="AR1204" s="297">
        <f>'Debt M &amp; YTM'!M1195</f>
        <v>3.4</v>
      </c>
      <c r="AS1204" s="298"/>
      <c r="AT1204" s="300"/>
      <c r="AU1204" s="297">
        <f>'Debt M &amp; YTM'!N1195</f>
        <v>5.2649999999999997</v>
      </c>
      <c r="AV1204" s="298"/>
    </row>
    <row r="1205" spans="6:48">
      <c r="F1205" s="297"/>
      <c r="AG1205" s="296">
        <v>41857</v>
      </c>
      <c r="AH1205" s="335">
        <f>'Debt M &amp; YTM'!C1196</f>
        <v>13.47</v>
      </c>
      <c r="AI1205" s="335">
        <f>'Debt M &amp; YTM'!D1196</f>
        <v>2.42</v>
      </c>
      <c r="AJ1205" s="298"/>
      <c r="AK1205" s="335">
        <f>'Debt M &amp; YTM'!F1196</f>
        <v>8.4499999999999993</v>
      </c>
      <c r="AL1205" s="335">
        <f>'Debt M &amp; YTM'!G1196</f>
        <v>2.1800000000000002</v>
      </c>
      <c r="AM1205" s="298"/>
      <c r="AN1205" s="335">
        <f>'Debt M &amp; YTM'!I1196</f>
        <v>13.22</v>
      </c>
      <c r="AO1205" s="335">
        <f>'Debt M &amp; YTM'!J1196</f>
        <v>2.98</v>
      </c>
      <c r="AP1205" s="299"/>
      <c r="AQ1205" s="297"/>
      <c r="AR1205" s="297">
        <f>'Debt M &amp; YTM'!M1196</f>
        <v>3.45</v>
      </c>
      <c r="AS1205" s="298"/>
      <c r="AT1205" s="300"/>
      <c r="AU1205" s="297">
        <f>'Debt M &amp; YTM'!N1196</f>
        <v>5.4080000000000004</v>
      </c>
      <c r="AV1205" s="298"/>
    </row>
    <row r="1206" spans="6:48">
      <c r="F1206" s="297"/>
      <c r="AG1206" s="296">
        <v>41858</v>
      </c>
      <c r="AH1206" s="335">
        <f>'Debt M &amp; YTM'!C1197</f>
        <v>13.46</v>
      </c>
      <c r="AI1206" s="335">
        <f>'Debt M &amp; YTM'!D1197</f>
        <v>2.39</v>
      </c>
      <c r="AJ1206" s="298"/>
      <c r="AK1206" s="335">
        <f>'Debt M &amp; YTM'!F1197</f>
        <v>8.4499999999999993</v>
      </c>
      <c r="AL1206" s="335">
        <f>'Debt M &amp; YTM'!G1197</f>
        <v>2.15</v>
      </c>
      <c r="AM1206" s="298"/>
      <c r="AN1206" s="335">
        <f>'Debt M &amp; YTM'!I1197</f>
        <v>13.22</v>
      </c>
      <c r="AO1206" s="335">
        <f>'Debt M &amp; YTM'!J1197</f>
        <v>2.96</v>
      </c>
      <c r="AP1206" s="299"/>
      <c r="AQ1206" s="297"/>
      <c r="AR1206" s="297">
        <f>'Debt M &amp; YTM'!M1197</f>
        <v>3.4729999999999999</v>
      </c>
      <c r="AS1206" s="298"/>
      <c r="AT1206" s="300"/>
      <c r="AU1206" s="297">
        <f>'Debt M &amp; YTM'!N1197</f>
        <v>5.4130000000000003</v>
      </c>
      <c r="AV1206" s="298"/>
    </row>
    <row r="1207" spans="6:48">
      <c r="F1207" s="297"/>
      <c r="AG1207" s="296">
        <v>41859</v>
      </c>
      <c r="AH1207" s="335">
        <f>'Debt M &amp; YTM'!C1198</f>
        <v>13.46</v>
      </c>
      <c r="AI1207" s="335">
        <f>'Debt M &amp; YTM'!D1198</f>
        <v>2.38</v>
      </c>
      <c r="AJ1207" s="298"/>
      <c r="AK1207" s="335">
        <f>'Debt M &amp; YTM'!F1198</f>
        <v>8.4499999999999993</v>
      </c>
      <c r="AL1207" s="335">
        <f>'Debt M &amp; YTM'!G1198</f>
        <v>2.16</v>
      </c>
      <c r="AM1207" s="298"/>
      <c r="AN1207" s="335">
        <f>'Debt M &amp; YTM'!I1198</f>
        <v>13.22</v>
      </c>
      <c r="AO1207" s="335">
        <f>'Debt M &amp; YTM'!J1198</f>
        <v>2.96</v>
      </c>
      <c r="AP1207" s="299"/>
      <c r="AQ1207" s="297"/>
      <c r="AR1207" s="297">
        <f>'Debt M &amp; YTM'!M1198</f>
        <v>3.5529999999999999</v>
      </c>
      <c r="AS1207" s="298"/>
      <c r="AT1207" s="300"/>
      <c r="AU1207" s="297">
        <f>'Debt M &amp; YTM'!N1198</f>
        <v>5.5259999999999998</v>
      </c>
      <c r="AV1207" s="298"/>
    </row>
    <row r="1208" spans="6:48">
      <c r="F1208" s="297"/>
      <c r="AG1208" s="296">
        <v>41862</v>
      </c>
      <c r="AH1208" s="335">
        <f>'Debt M &amp; YTM'!C1199</f>
        <v>13.45</v>
      </c>
      <c r="AI1208" s="335">
        <f>'Debt M &amp; YTM'!D1199</f>
        <v>2.39</v>
      </c>
      <c r="AJ1208" s="298"/>
      <c r="AK1208" s="335">
        <f>'Debt M &amp; YTM'!F1199</f>
        <v>8.44</v>
      </c>
      <c r="AL1208" s="335">
        <f>'Debt M &amp; YTM'!G1199</f>
        <v>2.16</v>
      </c>
      <c r="AM1208" s="298"/>
      <c r="AN1208" s="335">
        <f>'Debt M &amp; YTM'!I1199</f>
        <v>13.21</v>
      </c>
      <c r="AO1208" s="335">
        <f>'Debt M &amp; YTM'!J1199</f>
        <v>2.96</v>
      </c>
      <c r="AP1208" s="299"/>
      <c r="AQ1208" s="297"/>
      <c r="AR1208" s="297">
        <f>'Debt M &amp; YTM'!M1199</f>
        <v>3.5230000000000001</v>
      </c>
      <c r="AS1208" s="298"/>
      <c r="AT1208" s="300"/>
      <c r="AU1208" s="297">
        <f>'Debt M &amp; YTM'!N1199</f>
        <v>5.4589999999999996</v>
      </c>
      <c r="AV1208" s="298"/>
    </row>
    <row r="1209" spans="6:48">
      <c r="F1209" s="297"/>
      <c r="AG1209" s="296">
        <v>41863</v>
      </c>
      <c r="AH1209" s="335">
        <f>'Debt M &amp; YTM'!C1200</f>
        <v>13.45</v>
      </c>
      <c r="AI1209" s="335">
        <f>'Debt M &amp; YTM'!D1200</f>
        <v>2.39</v>
      </c>
      <c r="AJ1209" s="298"/>
      <c r="AK1209" s="335">
        <f>'Debt M &amp; YTM'!F1200</f>
        <v>8.43</v>
      </c>
      <c r="AL1209" s="335">
        <f>'Debt M &amp; YTM'!G1200</f>
        <v>2.15</v>
      </c>
      <c r="AM1209" s="298"/>
      <c r="AN1209" s="335">
        <f>'Debt M &amp; YTM'!I1200</f>
        <v>13.2</v>
      </c>
      <c r="AO1209" s="335">
        <f>'Debt M &amp; YTM'!J1200</f>
        <v>2.95</v>
      </c>
      <c r="AP1209" s="299"/>
      <c r="AQ1209" s="297"/>
      <c r="AR1209" s="297">
        <f>'Debt M &amp; YTM'!M1200</f>
        <v>3.49</v>
      </c>
      <c r="AS1209" s="298"/>
      <c r="AT1209" s="300"/>
      <c r="AU1209" s="297">
        <f>'Debt M &amp; YTM'!N1200</f>
        <v>5.3860000000000001</v>
      </c>
      <c r="AV1209" s="298"/>
    </row>
    <row r="1210" spans="6:48">
      <c r="F1210" s="297"/>
      <c r="AG1210" s="296">
        <v>41864</v>
      </c>
      <c r="AH1210" s="335">
        <f>'Debt M &amp; YTM'!C1201</f>
        <v>13.45</v>
      </c>
      <c r="AI1210" s="335">
        <f>'Debt M &amp; YTM'!D1201</f>
        <v>2.36</v>
      </c>
      <c r="AJ1210" s="298"/>
      <c r="AK1210" s="335">
        <f>'Debt M &amp; YTM'!F1201</f>
        <v>8.43</v>
      </c>
      <c r="AL1210" s="335">
        <f>'Debt M &amp; YTM'!G1201</f>
        <v>2.12</v>
      </c>
      <c r="AM1210" s="298"/>
      <c r="AN1210" s="335">
        <f>'Debt M &amp; YTM'!I1201</f>
        <v>13.2</v>
      </c>
      <c r="AO1210" s="335">
        <f>'Debt M &amp; YTM'!J1201</f>
        <v>2.93</v>
      </c>
      <c r="AP1210" s="299"/>
      <c r="AQ1210" s="297"/>
      <c r="AR1210" s="297">
        <f>'Debt M &amp; YTM'!M1201</f>
        <v>3.4580000000000002</v>
      </c>
      <c r="AS1210" s="298"/>
      <c r="AT1210" s="300"/>
      <c r="AU1210" s="297">
        <f>'Debt M &amp; YTM'!N1201</f>
        <v>5.3369999999999997</v>
      </c>
      <c r="AV1210" s="298"/>
    </row>
    <row r="1211" spans="6:48">
      <c r="F1211" s="297"/>
      <c r="AG1211" s="296">
        <v>41865</v>
      </c>
      <c r="AH1211" s="335">
        <f>'Debt M &amp; YTM'!C1202</f>
        <v>13.44</v>
      </c>
      <c r="AI1211" s="335">
        <f>'Debt M &amp; YTM'!D1202</f>
        <v>2.34</v>
      </c>
      <c r="AJ1211" s="298"/>
      <c r="AK1211" s="335">
        <f>'Debt M &amp; YTM'!F1202</f>
        <v>8.43</v>
      </c>
      <c r="AL1211" s="335">
        <f>'Debt M &amp; YTM'!G1202</f>
        <v>2.11</v>
      </c>
      <c r="AM1211" s="298"/>
      <c r="AN1211" s="335">
        <f>'Debt M &amp; YTM'!I1202</f>
        <v>13.2</v>
      </c>
      <c r="AO1211" s="335">
        <f>'Debt M &amp; YTM'!J1202</f>
        <v>2.91</v>
      </c>
      <c r="AP1211" s="299"/>
      <c r="AQ1211" s="297"/>
      <c r="AR1211" s="297">
        <f>'Debt M &amp; YTM'!M1202</f>
        <v>3.427</v>
      </c>
      <c r="AS1211" s="298"/>
      <c r="AT1211" s="300"/>
      <c r="AU1211" s="297">
        <f>'Debt M &amp; YTM'!N1202</f>
        <v>5.2690000000000001</v>
      </c>
      <c r="AV1211" s="298"/>
    </row>
    <row r="1212" spans="6:48">
      <c r="F1212" s="297"/>
      <c r="AG1212" s="296">
        <v>41866</v>
      </c>
      <c r="AH1212" s="335">
        <f>'Debt M &amp; YTM'!C1203</f>
        <v>13.44</v>
      </c>
      <c r="AI1212" s="335">
        <f>'Debt M &amp; YTM'!D1203</f>
        <v>2.2999999999999998</v>
      </c>
      <c r="AJ1212" s="298"/>
      <c r="AK1212" s="335">
        <f>'Debt M &amp; YTM'!F1203</f>
        <v>8.43</v>
      </c>
      <c r="AL1212" s="335">
        <f>'Debt M &amp; YTM'!G1203</f>
        <v>2.08</v>
      </c>
      <c r="AM1212" s="298"/>
      <c r="AN1212" s="335">
        <f>'Debt M &amp; YTM'!I1203</f>
        <v>13.2</v>
      </c>
      <c r="AO1212" s="335">
        <f>'Debt M &amp; YTM'!J1203</f>
        <v>2.87</v>
      </c>
      <c r="AP1212" s="299"/>
      <c r="AQ1212" s="297"/>
      <c r="AR1212" s="297">
        <f>'Debt M &amp; YTM'!M1203</f>
        <v>3.3919999999999999</v>
      </c>
      <c r="AS1212" s="298"/>
      <c r="AT1212" s="300"/>
      <c r="AU1212" s="297">
        <f>'Debt M &amp; YTM'!N1203</f>
        <v>5.2</v>
      </c>
      <c r="AV1212" s="298"/>
    </row>
    <row r="1213" spans="6:48">
      <c r="F1213" s="297"/>
      <c r="AG1213" s="296">
        <v>41869</v>
      </c>
      <c r="AH1213" s="335">
        <f>'Debt M &amp; YTM'!C1204</f>
        <v>13.43</v>
      </c>
      <c r="AI1213" s="335">
        <f>'Debt M &amp; YTM'!D1204</f>
        <v>2.33</v>
      </c>
      <c r="AJ1213" s="298"/>
      <c r="AK1213" s="335">
        <f>'Debt M &amp; YTM'!F1204</f>
        <v>8.42</v>
      </c>
      <c r="AL1213" s="335">
        <f>'Debt M &amp; YTM'!G1204</f>
        <v>2.1</v>
      </c>
      <c r="AM1213" s="298"/>
      <c r="AN1213" s="335">
        <f>'Debt M &amp; YTM'!I1204</f>
        <v>13.19</v>
      </c>
      <c r="AO1213" s="335">
        <f>'Debt M &amp; YTM'!J1204</f>
        <v>2.9</v>
      </c>
      <c r="AP1213" s="299"/>
      <c r="AQ1213" s="297"/>
      <c r="AR1213" s="297">
        <f>'Debt M &amp; YTM'!M1204</f>
        <v>3.379</v>
      </c>
      <c r="AS1213" s="298"/>
      <c r="AT1213" s="300"/>
      <c r="AU1213" s="297">
        <f>'Debt M &amp; YTM'!N1204</f>
        <v>5.1589999999999998</v>
      </c>
      <c r="AV1213" s="298"/>
    </row>
    <row r="1214" spans="6:48">
      <c r="F1214" s="297"/>
      <c r="AG1214" s="296">
        <v>41870</v>
      </c>
      <c r="AH1214" s="335">
        <f>'Debt M &amp; YTM'!C1205</f>
        <v>13.43</v>
      </c>
      <c r="AI1214" s="335">
        <f>'Debt M &amp; YTM'!D1205</f>
        <v>2.31</v>
      </c>
      <c r="AJ1214" s="298"/>
      <c r="AK1214" s="335">
        <f>'Debt M &amp; YTM'!F1205</f>
        <v>8.42</v>
      </c>
      <c r="AL1214" s="335">
        <f>'Debt M &amp; YTM'!G1205</f>
        <v>2.08</v>
      </c>
      <c r="AM1214" s="298"/>
      <c r="AN1214" s="335">
        <f>'Debt M &amp; YTM'!I1205</f>
        <v>13.18</v>
      </c>
      <c r="AO1214" s="335">
        <f>'Debt M &amp; YTM'!J1205</f>
        <v>2.87</v>
      </c>
      <c r="AP1214" s="299"/>
      <c r="AQ1214" s="297"/>
      <c r="AR1214" s="297">
        <f>'Debt M &amp; YTM'!M1205</f>
        <v>3.3319999999999999</v>
      </c>
      <c r="AS1214" s="298"/>
      <c r="AT1214" s="300"/>
      <c r="AU1214" s="297">
        <f>'Debt M &amp; YTM'!N1205</f>
        <v>5.0679999999999996</v>
      </c>
      <c r="AV1214" s="298"/>
    </row>
    <row r="1215" spans="6:48">
      <c r="F1215" s="297"/>
      <c r="AG1215" s="296">
        <v>41871</v>
      </c>
      <c r="AH1215" s="335">
        <f>'Debt M &amp; YTM'!C1206</f>
        <v>13.43</v>
      </c>
      <c r="AI1215" s="335">
        <f>'Debt M &amp; YTM'!D1206</f>
        <v>2.29</v>
      </c>
      <c r="AJ1215" s="298"/>
      <c r="AK1215" s="335">
        <f>'Debt M &amp; YTM'!F1206</f>
        <v>8.41</v>
      </c>
      <c r="AL1215" s="335">
        <f>'Debt M &amp; YTM'!G1206</f>
        <v>2.0699999999999998</v>
      </c>
      <c r="AM1215" s="298"/>
      <c r="AN1215" s="335">
        <f>'Debt M &amp; YTM'!I1206</f>
        <v>13.18</v>
      </c>
      <c r="AO1215" s="335">
        <f>'Debt M &amp; YTM'!J1206</f>
        <v>2.85</v>
      </c>
      <c r="AP1215" s="299"/>
      <c r="AQ1215" s="297"/>
      <c r="AR1215" s="297">
        <f>'Debt M &amp; YTM'!M1206</f>
        <v>3.3090000000000002</v>
      </c>
      <c r="AS1215" s="298"/>
      <c r="AT1215" s="300"/>
      <c r="AU1215" s="297">
        <f>'Debt M &amp; YTM'!N1206</f>
        <v>5.0579999999999998</v>
      </c>
      <c r="AV1215" s="298"/>
    </row>
    <row r="1216" spans="6:48">
      <c r="F1216" s="297"/>
      <c r="AG1216" s="296">
        <v>41872</v>
      </c>
      <c r="AH1216" s="335">
        <f>'Debt M &amp; YTM'!C1207</f>
        <v>13.43</v>
      </c>
      <c r="AI1216" s="335">
        <f>'Debt M &amp; YTM'!D1207</f>
        <v>2.29</v>
      </c>
      <c r="AJ1216" s="298"/>
      <c r="AK1216" s="335">
        <f>'Debt M &amp; YTM'!F1207</f>
        <v>8.41</v>
      </c>
      <c r="AL1216" s="335">
        <f>'Debt M &amp; YTM'!G1207</f>
        <v>2.06</v>
      </c>
      <c r="AM1216" s="298"/>
      <c r="AN1216" s="335">
        <f>'Debt M &amp; YTM'!I1207</f>
        <v>13.18</v>
      </c>
      <c r="AO1216" s="335">
        <f>'Debt M &amp; YTM'!J1207</f>
        <v>2.85</v>
      </c>
      <c r="AP1216" s="299"/>
      <c r="AQ1216" s="297"/>
      <c r="AR1216" s="297">
        <f>'Debt M &amp; YTM'!M1207</f>
        <v>3.2909999999999999</v>
      </c>
      <c r="AS1216" s="298"/>
      <c r="AT1216" s="300"/>
      <c r="AU1216" s="297">
        <f>'Debt M &amp; YTM'!N1207</f>
        <v>5.0110000000000001</v>
      </c>
      <c r="AV1216" s="298"/>
    </row>
    <row r="1217" spans="6:48">
      <c r="F1217" s="297"/>
      <c r="AG1217" s="296">
        <v>41873</v>
      </c>
      <c r="AH1217" s="335">
        <f>'Debt M &amp; YTM'!C1208</f>
        <v>13.42</v>
      </c>
      <c r="AI1217" s="335">
        <f>'Debt M &amp; YTM'!D1208</f>
        <v>2.2799999999999998</v>
      </c>
      <c r="AJ1217" s="298"/>
      <c r="AK1217" s="335">
        <f>'Debt M &amp; YTM'!F1208</f>
        <v>8.41</v>
      </c>
      <c r="AL1217" s="335">
        <f>'Debt M &amp; YTM'!G1208</f>
        <v>2.06</v>
      </c>
      <c r="AM1217" s="298"/>
      <c r="AN1217" s="335">
        <f>'Debt M &amp; YTM'!I1208</f>
        <v>13.18</v>
      </c>
      <c r="AO1217" s="335">
        <f>'Debt M &amp; YTM'!J1208</f>
        <v>2.84</v>
      </c>
      <c r="AP1217" s="299"/>
      <c r="AQ1217" s="297"/>
      <c r="AR1217" s="297">
        <f>'Debt M &amp; YTM'!M1208</f>
        <v>3.2759999999999998</v>
      </c>
      <c r="AS1217" s="298"/>
      <c r="AT1217" s="300"/>
      <c r="AU1217" s="297">
        <f>'Debt M &amp; YTM'!N1208</f>
        <v>4.9809999999999999</v>
      </c>
      <c r="AV1217" s="298"/>
    </row>
    <row r="1218" spans="6:48">
      <c r="F1218" s="297"/>
      <c r="AG1218" s="296">
        <v>41876</v>
      </c>
      <c r="AH1218" s="335">
        <f>'Debt M &amp; YTM'!C1209</f>
        <v>13.41</v>
      </c>
      <c r="AI1218" s="335">
        <f>'Debt M &amp; YTM'!D1209</f>
        <v>2.2599999999999998</v>
      </c>
      <c r="AJ1218" s="298"/>
      <c r="AK1218" s="335">
        <f>'Debt M &amp; YTM'!F1209</f>
        <v>8.4</v>
      </c>
      <c r="AL1218" s="335">
        <f>'Debt M &amp; YTM'!G1209</f>
        <v>2.0299999999999998</v>
      </c>
      <c r="AM1218" s="298"/>
      <c r="AN1218" s="335">
        <f>'Debt M &amp; YTM'!I1209</f>
        <v>13.17</v>
      </c>
      <c r="AO1218" s="335">
        <f>'Debt M &amp; YTM'!J1209</f>
        <v>2.82</v>
      </c>
      <c r="AP1218" s="299"/>
      <c r="AQ1218" s="297"/>
      <c r="AR1218" s="297">
        <f>'Debt M &amp; YTM'!M1209</f>
        <v>3.2570000000000001</v>
      </c>
      <c r="AS1218" s="298"/>
      <c r="AT1218" s="300"/>
      <c r="AU1218" s="297">
        <f>'Debt M &amp; YTM'!N1209</f>
        <v>4.9729999999999999</v>
      </c>
      <c r="AV1218" s="298"/>
    </row>
    <row r="1219" spans="6:48">
      <c r="F1219" s="297"/>
      <c r="AG1219" s="296">
        <v>41877</v>
      </c>
      <c r="AH1219" s="335">
        <f>'Debt M &amp; YTM'!C1210</f>
        <v>13.41</v>
      </c>
      <c r="AI1219" s="335">
        <f>'Debt M &amp; YTM'!D1210</f>
        <v>2.2400000000000002</v>
      </c>
      <c r="AJ1219" s="298"/>
      <c r="AK1219" s="335">
        <f>'Debt M &amp; YTM'!F1210</f>
        <v>8.4</v>
      </c>
      <c r="AL1219" s="335">
        <f>'Debt M &amp; YTM'!G1210</f>
        <v>2</v>
      </c>
      <c r="AM1219" s="298"/>
      <c r="AN1219" s="335">
        <f>'Debt M &amp; YTM'!I1210</f>
        <v>13.17</v>
      </c>
      <c r="AO1219" s="335">
        <f>'Debt M &amp; YTM'!J1210</f>
        <v>2.79</v>
      </c>
      <c r="AP1219" s="299"/>
      <c r="AQ1219" s="297"/>
      <c r="AR1219" s="297">
        <f>'Debt M &amp; YTM'!M1210</f>
        <v>3.2160000000000002</v>
      </c>
      <c r="AS1219" s="298"/>
      <c r="AT1219" s="300"/>
      <c r="AU1219" s="297">
        <f>'Debt M &amp; YTM'!N1210</f>
        <v>4.9139999999999997</v>
      </c>
      <c r="AV1219" s="298"/>
    </row>
    <row r="1220" spans="6:48">
      <c r="F1220" s="297"/>
      <c r="AG1220" s="296">
        <v>41878</v>
      </c>
      <c r="AH1220" s="335">
        <f>'Debt M &amp; YTM'!C1211</f>
        <v>13.41</v>
      </c>
      <c r="AI1220" s="335">
        <f>'Debt M &amp; YTM'!D1211</f>
        <v>2.2000000000000002</v>
      </c>
      <c r="AJ1220" s="298"/>
      <c r="AK1220" s="335">
        <f>'Debt M &amp; YTM'!F1211</f>
        <v>8.39</v>
      </c>
      <c r="AL1220" s="335">
        <f>'Debt M &amp; YTM'!G1211</f>
        <v>1.96</v>
      </c>
      <c r="AM1220" s="298"/>
      <c r="AN1220" s="335">
        <f>'Debt M &amp; YTM'!I1211</f>
        <v>13.16</v>
      </c>
      <c r="AO1220" s="335">
        <f>'Debt M &amp; YTM'!J1211</f>
        <v>2.74</v>
      </c>
      <c r="AP1220" s="299"/>
      <c r="AQ1220" s="297"/>
      <c r="AR1220" s="297">
        <f>'Debt M &amp; YTM'!M1211</f>
        <v>3.1909999999999998</v>
      </c>
      <c r="AS1220" s="298"/>
      <c r="AT1220" s="300"/>
      <c r="AU1220" s="297">
        <f>'Debt M &amp; YTM'!N1211</f>
        <v>4.875</v>
      </c>
      <c r="AV1220" s="298"/>
    </row>
    <row r="1221" spans="6:48">
      <c r="F1221" s="297"/>
      <c r="AG1221" s="296">
        <v>41879</v>
      </c>
      <c r="AH1221" s="335">
        <f>'Debt M &amp; YTM'!C1212</f>
        <v>13.41</v>
      </c>
      <c r="AI1221" s="335">
        <f>'Debt M &amp; YTM'!D1212</f>
        <v>2.17</v>
      </c>
      <c r="AJ1221" s="298"/>
      <c r="AK1221" s="335">
        <f>'Debt M &amp; YTM'!F1212</f>
        <v>8.39</v>
      </c>
      <c r="AL1221" s="335">
        <f>'Debt M &amp; YTM'!G1212</f>
        <v>1.94</v>
      </c>
      <c r="AM1221" s="298"/>
      <c r="AN1221" s="335">
        <f>'Debt M &amp; YTM'!I1212</f>
        <v>13.16</v>
      </c>
      <c r="AO1221" s="335">
        <f>'Debt M &amp; YTM'!J1212</f>
        <v>2.72</v>
      </c>
      <c r="AP1221" s="299"/>
      <c r="AQ1221" s="297"/>
      <c r="AR1221" s="297">
        <f>'Debt M &amp; YTM'!M1212</f>
        <v>3.1989999999999998</v>
      </c>
      <c r="AS1221" s="298"/>
      <c r="AT1221" s="300"/>
      <c r="AU1221" s="297">
        <f>'Debt M &amp; YTM'!N1212</f>
        <v>4.9050000000000002</v>
      </c>
      <c r="AV1221" s="298"/>
    </row>
    <row r="1222" spans="6:48">
      <c r="F1222" s="297"/>
      <c r="AG1222" s="296">
        <v>41880</v>
      </c>
      <c r="AH1222" s="335">
        <f>'Debt M &amp; YTM'!C1213</f>
        <v>13.4</v>
      </c>
      <c r="AI1222" s="335">
        <f>'Debt M &amp; YTM'!D1213</f>
        <v>2.17</v>
      </c>
      <c r="AJ1222" s="298"/>
      <c r="AK1222" s="335">
        <f>'Debt M &amp; YTM'!F1213</f>
        <v>8.39</v>
      </c>
      <c r="AL1222" s="335">
        <f>'Debt M &amp; YTM'!G1213</f>
        <v>1.94</v>
      </c>
      <c r="AM1222" s="298"/>
      <c r="AN1222" s="335">
        <f>'Debt M &amp; YTM'!I1213</f>
        <v>13.16</v>
      </c>
      <c r="AO1222" s="335">
        <f>'Debt M &amp; YTM'!J1213</f>
        <v>2.71</v>
      </c>
      <c r="AP1222" s="299"/>
      <c r="AQ1222" s="297"/>
      <c r="AR1222" s="297">
        <f>'Debt M &amp; YTM'!M1213</f>
        <v>3.19</v>
      </c>
      <c r="AS1222" s="298"/>
      <c r="AT1222" s="300"/>
      <c r="AU1222" s="297">
        <f>'Debt M &amp; YTM'!N1213</f>
        <v>4.9000000000000004</v>
      </c>
      <c r="AV1222" s="298"/>
    </row>
    <row r="1223" spans="6:48">
      <c r="F1223" s="297"/>
      <c r="AG1223" s="296">
        <v>41882</v>
      </c>
      <c r="AH1223" s="335">
        <f>'Debt M &amp; YTM'!C1214</f>
        <v>13.4</v>
      </c>
      <c r="AI1223" s="335">
        <f>'Debt M &amp; YTM'!D1214</f>
        <v>2.17</v>
      </c>
      <c r="AJ1223" s="298"/>
      <c r="AK1223" s="335">
        <f>'Debt M &amp; YTM'!F1214</f>
        <v>8.3800000000000008</v>
      </c>
      <c r="AL1223" s="335">
        <f>'Debt M &amp; YTM'!G1214</f>
        <v>1.94</v>
      </c>
      <c r="AM1223" s="298"/>
      <c r="AN1223" s="335">
        <f>'Debt M &amp; YTM'!I1214</f>
        <v>13.15</v>
      </c>
      <c r="AO1223" s="335">
        <f>'Debt M &amp; YTM'!J1214</f>
        <v>2.71</v>
      </c>
      <c r="AP1223" s="299"/>
      <c r="AQ1223" s="297"/>
      <c r="AR1223" s="297"/>
      <c r="AS1223" s="298"/>
      <c r="AT1223" s="300"/>
      <c r="AU1223" s="297"/>
      <c r="AV1223" s="298"/>
    </row>
    <row r="1224" spans="6:48">
      <c r="F1224" s="297"/>
      <c r="AG1224" s="296">
        <v>41883</v>
      </c>
      <c r="AH1224" s="335">
        <f>'Debt M &amp; YTM'!C1215</f>
        <v>13.4</v>
      </c>
      <c r="AI1224" s="335">
        <f>'Debt M &amp; YTM'!D1215</f>
        <v>2.16</v>
      </c>
      <c r="AJ1224" s="298"/>
      <c r="AK1224" s="335">
        <f>'Debt M &amp; YTM'!F1215</f>
        <v>8.39</v>
      </c>
      <c r="AL1224" s="335">
        <f>'Debt M &amp; YTM'!G1215</f>
        <v>1.93</v>
      </c>
      <c r="AM1224" s="298"/>
      <c r="AN1224" s="335">
        <f>'Debt M &amp; YTM'!I1215</f>
        <v>13.1</v>
      </c>
      <c r="AO1224" s="335">
        <f>'Debt M &amp; YTM'!J1215</f>
        <v>2.71</v>
      </c>
      <c r="AP1224" s="299"/>
      <c r="AQ1224" s="297"/>
      <c r="AR1224" s="297">
        <f>'Debt M &amp; YTM'!M1215</f>
        <v>3.2040000000000002</v>
      </c>
      <c r="AS1224" s="298"/>
      <c r="AT1224" s="300"/>
      <c r="AU1224" s="297">
        <f>'Debt M &amp; YTM'!N1215</f>
        <v>5.0830000000000002</v>
      </c>
      <c r="AV1224" s="298"/>
    </row>
    <row r="1225" spans="6:48">
      <c r="F1225" s="297"/>
      <c r="AG1225" s="296">
        <v>41884</v>
      </c>
      <c r="AH1225" s="335">
        <f>'Debt M &amp; YTM'!C1216</f>
        <v>13.39</v>
      </c>
      <c r="AI1225" s="335">
        <f>'Debt M &amp; YTM'!D1216</f>
        <v>2.2000000000000002</v>
      </c>
      <c r="AJ1225" s="298"/>
      <c r="AK1225" s="335">
        <f>'Debt M &amp; YTM'!F1216</f>
        <v>8.39</v>
      </c>
      <c r="AL1225" s="335">
        <f>'Debt M &amp; YTM'!G1216</f>
        <v>1.94</v>
      </c>
      <c r="AM1225" s="298"/>
      <c r="AN1225" s="335">
        <f>'Debt M &amp; YTM'!I1216</f>
        <v>13.1</v>
      </c>
      <c r="AO1225" s="335">
        <f>'Debt M &amp; YTM'!J1216</f>
        <v>2.73</v>
      </c>
      <c r="AP1225" s="299"/>
      <c r="AQ1225" s="297"/>
      <c r="AR1225" s="297">
        <f>'Debt M &amp; YTM'!M1216</f>
        <v>3.194</v>
      </c>
      <c r="AS1225" s="298"/>
      <c r="AT1225" s="300"/>
      <c r="AU1225" s="297">
        <f>'Debt M &amp; YTM'!N1216</f>
        <v>5.0869999999999997</v>
      </c>
      <c r="AV1225" s="298"/>
    </row>
    <row r="1226" spans="6:48">
      <c r="F1226" s="297"/>
      <c r="AG1226" s="296">
        <v>41885</v>
      </c>
      <c r="AH1226" s="335">
        <f>'Debt M &amp; YTM'!C1217</f>
        <v>13.39</v>
      </c>
      <c r="AI1226" s="335">
        <f>'Debt M &amp; YTM'!D1217</f>
        <v>2.2200000000000002</v>
      </c>
      <c r="AJ1226" s="298"/>
      <c r="AK1226" s="335">
        <f>'Debt M &amp; YTM'!F1217</f>
        <v>8.3800000000000008</v>
      </c>
      <c r="AL1226" s="335">
        <f>'Debt M &amp; YTM'!G1217</f>
        <v>1.95</v>
      </c>
      <c r="AM1226" s="298"/>
      <c r="AN1226" s="335">
        <f>'Debt M &amp; YTM'!I1217</f>
        <v>13.09</v>
      </c>
      <c r="AO1226" s="335">
        <f>'Debt M &amp; YTM'!J1217</f>
        <v>2.74</v>
      </c>
      <c r="AP1226" s="299"/>
      <c r="AQ1226" s="297"/>
      <c r="AR1226" s="297">
        <f>'Debt M &amp; YTM'!M1217</f>
        <v>3.1909999999999998</v>
      </c>
      <c r="AS1226" s="298"/>
      <c r="AT1226" s="300"/>
      <c r="AU1226" s="297">
        <f>'Debt M &amp; YTM'!N1217</f>
        <v>5.1130000000000004</v>
      </c>
      <c r="AV1226" s="298"/>
    </row>
    <row r="1227" spans="6:48">
      <c r="F1227" s="297"/>
      <c r="AG1227" s="296">
        <v>41886</v>
      </c>
      <c r="AH1227" s="335">
        <f>'Debt M &amp; YTM'!C1218</f>
        <v>13.39</v>
      </c>
      <c r="AI1227" s="335">
        <f>'Debt M &amp; YTM'!D1218</f>
        <v>2.23</v>
      </c>
      <c r="AJ1227" s="298"/>
      <c r="AK1227" s="335">
        <f>'Debt M &amp; YTM'!F1218</f>
        <v>8.3800000000000008</v>
      </c>
      <c r="AL1227" s="335">
        <f>'Debt M &amp; YTM'!G1218</f>
        <v>1.94</v>
      </c>
      <c r="AM1227" s="298"/>
      <c r="AN1227" s="335">
        <f>'Debt M &amp; YTM'!I1218</f>
        <v>13.09</v>
      </c>
      <c r="AO1227" s="335">
        <f>'Debt M &amp; YTM'!J1218</f>
        <v>2.75</v>
      </c>
      <c r="AP1227" s="299"/>
      <c r="AQ1227" s="297"/>
      <c r="AR1227" s="297">
        <f>'Debt M &amp; YTM'!M1218</f>
        <v>3.1840000000000002</v>
      </c>
      <c r="AS1227" s="298"/>
      <c r="AT1227" s="300"/>
      <c r="AU1227" s="297">
        <f>'Debt M &amp; YTM'!N1218</f>
        <v>5.1619999999999999</v>
      </c>
      <c r="AV1227" s="298"/>
    </row>
    <row r="1228" spans="6:48">
      <c r="F1228" s="297"/>
      <c r="AG1228" s="296">
        <v>41887</v>
      </c>
      <c r="AH1228" s="335">
        <f>'Debt M &amp; YTM'!C1219</f>
        <v>13.38</v>
      </c>
      <c r="AI1228" s="335">
        <f>'Debt M &amp; YTM'!D1219</f>
        <v>2.2000000000000002</v>
      </c>
      <c r="AJ1228" s="298"/>
      <c r="AK1228" s="335">
        <f>'Debt M &amp; YTM'!F1219</f>
        <v>8.3800000000000008</v>
      </c>
      <c r="AL1228" s="335">
        <f>'Debt M &amp; YTM'!G1219</f>
        <v>1.9</v>
      </c>
      <c r="AM1228" s="298"/>
      <c r="AN1228" s="335">
        <f>'Debt M &amp; YTM'!I1219</f>
        <v>13.09</v>
      </c>
      <c r="AO1228" s="335">
        <f>'Debt M &amp; YTM'!J1219</f>
        <v>2.72</v>
      </c>
      <c r="AP1228" s="299"/>
      <c r="AQ1228" s="297"/>
      <c r="AR1228" s="297">
        <f>'Debt M &amp; YTM'!M1219</f>
        <v>3.1709999999999998</v>
      </c>
      <c r="AS1228" s="298"/>
      <c r="AT1228" s="300"/>
      <c r="AU1228" s="297">
        <f>'Debt M &amp; YTM'!N1219</f>
        <v>5.1769999999999996</v>
      </c>
      <c r="AV1228" s="298"/>
    </row>
    <row r="1229" spans="6:48">
      <c r="F1229" s="297"/>
      <c r="AG1229" s="296">
        <v>41890</v>
      </c>
      <c r="AH1229" s="335">
        <f>'Debt M &amp; YTM'!C1220</f>
        <v>13.38</v>
      </c>
      <c r="AI1229" s="335">
        <f>'Debt M &amp; YTM'!D1220</f>
        <v>2.2000000000000002</v>
      </c>
      <c r="AJ1229" s="298"/>
      <c r="AK1229" s="335">
        <f>'Debt M &amp; YTM'!F1220</f>
        <v>8.3699999999999992</v>
      </c>
      <c r="AL1229" s="335">
        <f>'Debt M &amp; YTM'!G1220</f>
        <v>1.9</v>
      </c>
      <c r="AM1229" s="298"/>
      <c r="AN1229" s="335">
        <f>'Debt M &amp; YTM'!I1220</f>
        <v>13.08</v>
      </c>
      <c r="AO1229" s="335">
        <f>'Debt M &amp; YTM'!J1220</f>
        <v>2.71</v>
      </c>
      <c r="AP1229" s="299"/>
      <c r="AQ1229" s="297"/>
      <c r="AR1229" s="297">
        <f>'Debt M &amp; YTM'!M1220</f>
        <v>3.1579999999999999</v>
      </c>
      <c r="AS1229" s="298"/>
      <c r="AT1229" s="300"/>
      <c r="AU1229" s="297">
        <f>'Debt M &amp; YTM'!N1220</f>
        <v>5.1890000000000001</v>
      </c>
      <c r="AV1229" s="298"/>
    </row>
    <row r="1230" spans="6:48">
      <c r="F1230" s="297"/>
      <c r="AG1230" s="296">
        <v>41891</v>
      </c>
      <c r="AH1230" s="335">
        <f>'Debt M &amp; YTM'!C1221</f>
        <v>13.37</v>
      </c>
      <c r="AI1230" s="335">
        <f>'Debt M &amp; YTM'!D1221</f>
        <v>2.25</v>
      </c>
      <c r="AJ1230" s="298"/>
      <c r="AK1230" s="335">
        <f>'Debt M &amp; YTM'!F1221</f>
        <v>8.3699999999999992</v>
      </c>
      <c r="AL1230" s="335">
        <f>'Debt M &amp; YTM'!G1221</f>
        <v>1.95</v>
      </c>
      <c r="AM1230" s="298"/>
      <c r="AN1230" s="335">
        <f>'Debt M &amp; YTM'!I1221</f>
        <v>13.08</v>
      </c>
      <c r="AO1230" s="335">
        <f>'Debt M &amp; YTM'!J1221</f>
        <v>2.76</v>
      </c>
      <c r="AP1230" s="299"/>
      <c r="AQ1230" s="297"/>
      <c r="AR1230" s="297">
        <f>'Debt M &amp; YTM'!M1221</f>
        <v>3.1720000000000002</v>
      </c>
      <c r="AS1230" s="298"/>
      <c r="AT1230" s="300"/>
      <c r="AU1230" s="297">
        <f>'Debt M &amp; YTM'!N1221</f>
        <v>5.25</v>
      </c>
      <c r="AV1230" s="298"/>
    </row>
    <row r="1231" spans="6:48">
      <c r="F1231" s="297"/>
      <c r="AG1231" s="296">
        <v>41892</v>
      </c>
      <c r="AH1231" s="335">
        <f>'Debt M &amp; YTM'!C1222</f>
        <v>13.37</v>
      </c>
      <c r="AI1231" s="335">
        <f>'Debt M &amp; YTM'!D1222</f>
        <v>2.25</v>
      </c>
      <c r="AJ1231" s="298"/>
      <c r="AK1231" s="335">
        <f>'Debt M &amp; YTM'!F1222</f>
        <v>8.36</v>
      </c>
      <c r="AL1231" s="335">
        <f>'Debt M &amp; YTM'!G1222</f>
        <v>1.96</v>
      </c>
      <c r="AM1231" s="298"/>
      <c r="AN1231" s="335">
        <f>'Debt M &amp; YTM'!I1222</f>
        <v>13.07</v>
      </c>
      <c r="AO1231" s="335">
        <f>'Debt M &amp; YTM'!J1222</f>
        <v>2.78</v>
      </c>
      <c r="AP1231" s="299"/>
      <c r="AQ1231" s="297"/>
      <c r="AR1231" s="297">
        <f>'Debt M &amp; YTM'!M1222</f>
        <v>3.1909999999999998</v>
      </c>
      <c r="AS1231" s="298"/>
      <c r="AT1231" s="300"/>
      <c r="AU1231" s="297">
        <f>'Debt M &amp; YTM'!N1222</f>
        <v>5.2750000000000004</v>
      </c>
      <c r="AV1231" s="298"/>
    </row>
    <row r="1232" spans="6:48">
      <c r="F1232" s="297"/>
      <c r="AG1232" s="296">
        <v>41893</v>
      </c>
      <c r="AH1232" s="335">
        <f>'Debt M &amp; YTM'!C1223</f>
        <v>13.37</v>
      </c>
      <c r="AI1232" s="335">
        <f>'Debt M &amp; YTM'!D1223</f>
        <v>2.25</v>
      </c>
      <c r="AJ1232" s="298"/>
      <c r="AK1232" s="335">
        <f>'Debt M &amp; YTM'!F1223</f>
        <v>8.36</v>
      </c>
      <c r="AL1232" s="335">
        <f>'Debt M &amp; YTM'!G1223</f>
        <v>1.96</v>
      </c>
      <c r="AM1232" s="298"/>
      <c r="AN1232" s="335">
        <f>'Debt M &amp; YTM'!I1223</f>
        <v>13.07</v>
      </c>
      <c r="AO1232" s="335">
        <f>'Debt M &amp; YTM'!J1223</f>
        <v>2.78</v>
      </c>
      <c r="AP1232" s="299"/>
      <c r="AQ1232" s="297"/>
      <c r="AR1232" s="297">
        <f>'Debt M &amp; YTM'!M1223</f>
        <v>3.1739999999999999</v>
      </c>
      <c r="AS1232" s="298"/>
      <c r="AT1232" s="300"/>
      <c r="AU1232" s="297">
        <f>'Debt M &amp; YTM'!N1223</f>
        <v>5.2670000000000003</v>
      </c>
      <c r="AV1232" s="298"/>
    </row>
    <row r="1233" spans="6:48">
      <c r="F1233" s="297"/>
      <c r="AG1233" s="296">
        <v>41894</v>
      </c>
      <c r="AH1233" s="335">
        <f>'Debt M &amp; YTM'!C1224</f>
        <v>13.37</v>
      </c>
      <c r="AI1233" s="335">
        <f>'Debt M &amp; YTM'!D1224</f>
        <v>2.29</v>
      </c>
      <c r="AJ1233" s="298"/>
      <c r="AK1233" s="335">
        <f>'Debt M &amp; YTM'!F1224</f>
        <v>8.36</v>
      </c>
      <c r="AL1233" s="335">
        <f>'Debt M &amp; YTM'!G1224</f>
        <v>1.99</v>
      </c>
      <c r="AM1233" s="298"/>
      <c r="AN1233" s="335">
        <f>'Debt M &amp; YTM'!I1224</f>
        <v>13.07</v>
      </c>
      <c r="AO1233" s="335">
        <f>'Debt M &amp; YTM'!J1224</f>
        <v>2.81</v>
      </c>
      <c r="AP1233" s="299"/>
      <c r="AQ1233" s="297"/>
      <c r="AR1233" s="297">
        <f>'Debt M &amp; YTM'!M1224</f>
        <v>3.1779999999999999</v>
      </c>
      <c r="AS1233" s="298"/>
      <c r="AT1233" s="300"/>
      <c r="AU1233" s="297">
        <f>'Debt M &amp; YTM'!N1224</f>
        <v>5.2430000000000003</v>
      </c>
      <c r="AV1233" s="298"/>
    </row>
    <row r="1234" spans="6:48">
      <c r="F1234" s="297"/>
      <c r="AG1234" s="296">
        <v>41897</v>
      </c>
      <c r="AH1234" s="335">
        <f>'Debt M &amp; YTM'!C1225</f>
        <v>13.36</v>
      </c>
      <c r="AI1234" s="335">
        <f>'Debt M &amp; YTM'!D1225</f>
        <v>2.27</v>
      </c>
      <c r="AJ1234" s="298"/>
      <c r="AK1234" s="335">
        <f>'Debt M &amp; YTM'!F1225</f>
        <v>8.35</v>
      </c>
      <c r="AL1234" s="335">
        <f>'Debt M &amp; YTM'!G1225</f>
        <v>1.98</v>
      </c>
      <c r="AM1234" s="298"/>
      <c r="AN1234" s="335">
        <f>'Debt M &amp; YTM'!I1225</f>
        <v>13.06</v>
      </c>
      <c r="AO1234" s="335">
        <f>'Debt M &amp; YTM'!J1225</f>
        <v>2.8</v>
      </c>
      <c r="AP1234" s="299"/>
      <c r="AQ1234" s="297"/>
      <c r="AR1234" s="297">
        <f>'Debt M &amp; YTM'!M1225</f>
        <v>3.1779999999999999</v>
      </c>
      <c r="AS1234" s="298"/>
      <c r="AT1234" s="300"/>
      <c r="AU1234" s="297">
        <f>'Debt M &amp; YTM'!N1225</f>
        <v>5.2610000000000001</v>
      </c>
      <c r="AV1234" s="298"/>
    </row>
    <row r="1235" spans="6:48">
      <c r="F1235" s="297"/>
      <c r="AG1235" s="296">
        <v>41898</v>
      </c>
      <c r="AH1235" s="335">
        <f>'Debt M &amp; YTM'!C1226</f>
        <v>13.35</v>
      </c>
      <c r="AI1235" s="335">
        <f>'Debt M &amp; YTM'!D1226</f>
        <v>2.2799999999999998</v>
      </c>
      <c r="AJ1235" s="298"/>
      <c r="AK1235" s="335">
        <f>'Debt M &amp; YTM'!F1226</f>
        <v>8.35</v>
      </c>
      <c r="AL1235" s="335">
        <f>'Debt M &amp; YTM'!G1226</f>
        <v>1.98</v>
      </c>
      <c r="AM1235" s="298"/>
      <c r="AN1235" s="335">
        <f>'Debt M &amp; YTM'!I1226</f>
        <v>13.06</v>
      </c>
      <c r="AO1235" s="335">
        <f>'Debt M &amp; YTM'!J1226</f>
        <v>2.81</v>
      </c>
      <c r="AP1235" s="299"/>
      <c r="AQ1235" s="297"/>
      <c r="AR1235" s="297">
        <f>'Debt M &amp; YTM'!M1226</f>
        <v>3.2010000000000001</v>
      </c>
      <c r="AS1235" s="298"/>
      <c r="AT1235" s="300"/>
      <c r="AU1235" s="297">
        <f>'Debt M &amp; YTM'!N1226</f>
        <v>5.3170000000000002</v>
      </c>
      <c r="AV1235" s="298"/>
    </row>
    <row r="1236" spans="6:48">
      <c r="F1236" s="297"/>
      <c r="AG1236" s="296">
        <v>41899</v>
      </c>
      <c r="AH1236" s="335">
        <f>'Debt M &amp; YTM'!C1227</f>
        <v>13.35</v>
      </c>
      <c r="AI1236" s="335">
        <f>'Debt M &amp; YTM'!D1227</f>
        <v>2.27</v>
      </c>
      <c r="AJ1236" s="298"/>
      <c r="AK1236" s="335">
        <f>'Debt M &amp; YTM'!F1227</f>
        <v>8.35</v>
      </c>
      <c r="AL1236" s="335">
        <f>'Debt M &amp; YTM'!G1227</f>
        <v>1.97</v>
      </c>
      <c r="AM1236" s="298"/>
      <c r="AN1236" s="335">
        <f>'Debt M &amp; YTM'!I1227</f>
        <v>13.06</v>
      </c>
      <c r="AO1236" s="335">
        <f>'Debt M &amp; YTM'!J1227</f>
        <v>2.8</v>
      </c>
      <c r="AP1236" s="299"/>
      <c r="AQ1236" s="297"/>
      <c r="AR1236" s="297">
        <f>'Debt M &amp; YTM'!M1227</f>
        <v>3.2</v>
      </c>
      <c r="AS1236" s="298"/>
      <c r="AT1236" s="300"/>
      <c r="AU1236" s="297">
        <f>'Debt M &amp; YTM'!N1227</f>
        <v>5.306</v>
      </c>
      <c r="AV1236" s="298"/>
    </row>
    <row r="1237" spans="6:48">
      <c r="F1237" s="297"/>
      <c r="AG1237" s="296">
        <v>41900</v>
      </c>
      <c r="AH1237" s="335">
        <f>'Debt M &amp; YTM'!C1228</f>
        <v>13.35</v>
      </c>
      <c r="AI1237" s="335">
        <f>'Debt M &amp; YTM'!D1228</f>
        <v>2.3199999999999998</v>
      </c>
      <c r="AJ1237" s="298"/>
      <c r="AK1237" s="335">
        <f>'Debt M &amp; YTM'!F1228</f>
        <v>8.34</v>
      </c>
      <c r="AL1237" s="335">
        <f>'Debt M &amp; YTM'!G1228</f>
        <v>2.0099999999999998</v>
      </c>
      <c r="AM1237" s="298"/>
      <c r="AN1237" s="335">
        <f>'Debt M &amp; YTM'!I1228</f>
        <v>13.05</v>
      </c>
      <c r="AO1237" s="335">
        <f>'Debt M &amp; YTM'!J1228</f>
        <v>2.83</v>
      </c>
      <c r="AP1237" s="299"/>
      <c r="AQ1237" s="297"/>
      <c r="AR1237" s="297">
        <f>'Debt M &amp; YTM'!M1228</f>
        <v>3.1890000000000001</v>
      </c>
      <c r="AS1237" s="298"/>
      <c r="AT1237" s="300"/>
      <c r="AU1237" s="297">
        <f>'Debt M &amp; YTM'!N1228</f>
        <v>5.3049999999999997</v>
      </c>
      <c r="AV1237" s="298"/>
    </row>
    <row r="1238" spans="6:48">
      <c r="F1238" s="297"/>
      <c r="AG1238" s="296">
        <v>41901</v>
      </c>
      <c r="AH1238" s="335">
        <f>'Debt M &amp; YTM'!C1229</f>
        <v>13.35</v>
      </c>
      <c r="AI1238" s="335">
        <f>'Debt M &amp; YTM'!D1229</f>
        <v>2.27</v>
      </c>
      <c r="AJ1238" s="298"/>
      <c r="AK1238" s="335">
        <f>'Debt M &amp; YTM'!F1229</f>
        <v>8.34</v>
      </c>
      <c r="AL1238" s="335">
        <f>'Debt M &amp; YTM'!G1229</f>
        <v>1.96</v>
      </c>
      <c r="AM1238" s="298"/>
      <c r="AN1238" s="335">
        <f>'Debt M &amp; YTM'!I1229</f>
        <v>13.05</v>
      </c>
      <c r="AO1238" s="335">
        <f>'Debt M &amp; YTM'!J1229</f>
        <v>2.78</v>
      </c>
      <c r="AP1238" s="299"/>
      <c r="AQ1238" s="297"/>
      <c r="AR1238" s="297">
        <f>'Debt M &amp; YTM'!M1229</f>
        <v>3.157</v>
      </c>
      <c r="AS1238" s="298"/>
      <c r="AT1238" s="300"/>
      <c r="AU1238" s="297">
        <f>'Debt M &amp; YTM'!N1229</f>
        <v>5.2610000000000001</v>
      </c>
      <c r="AV1238" s="298"/>
    </row>
    <row r="1239" spans="6:48">
      <c r="F1239" s="297"/>
      <c r="AG1239" s="296">
        <v>41904</v>
      </c>
      <c r="AH1239" s="335">
        <f>'Debt M &amp; YTM'!C1230</f>
        <v>13.34</v>
      </c>
      <c r="AI1239" s="335">
        <f>'Debt M &amp; YTM'!D1230</f>
        <v>2.25</v>
      </c>
      <c r="AJ1239" s="298"/>
      <c r="AK1239" s="335">
        <f>'Debt M &amp; YTM'!F1230</f>
        <v>8.33</v>
      </c>
      <c r="AL1239" s="335">
        <f>'Debt M &amp; YTM'!G1230</f>
        <v>1.95</v>
      </c>
      <c r="AM1239" s="298"/>
      <c r="AN1239" s="335">
        <f>'Debt M &amp; YTM'!I1230</f>
        <v>13.04</v>
      </c>
      <c r="AO1239" s="335">
        <f>'Debt M &amp; YTM'!J1230</f>
        <v>2.77</v>
      </c>
      <c r="AP1239" s="299"/>
      <c r="AQ1239" s="297"/>
      <c r="AR1239" s="297">
        <f>'Debt M &amp; YTM'!M1230</f>
        <v>3.1480000000000001</v>
      </c>
      <c r="AS1239" s="298"/>
      <c r="AT1239" s="300"/>
      <c r="AU1239" s="297">
        <f>'Debt M &amp; YTM'!N1230</f>
        <v>5.2839999999999998</v>
      </c>
      <c r="AV1239" s="298"/>
    </row>
    <row r="1240" spans="6:48">
      <c r="F1240" s="297"/>
      <c r="AG1240" s="296">
        <v>41905</v>
      </c>
      <c r="AH1240" s="335">
        <f>'Debt M &amp; YTM'!C1231</f>
        <v>13.34</v>
      </c>
      <c r="AI1240" s="335">
        <f>'Debt M &amp; YTM'!D1231</f>
        <v>2.2400000000000002</v>
      </c>
      <c r="AJ1240" s="298"/>
      <c r="AK1240" s="335">
        <f>'Debt M &amp; YTM'!F1231</f>
        <v>8.33</v>
      </c>
      <c r="AL1240" s="335">
        <f>'Debt M &amp; YTM'!G1231</f>
        <v>1.95</v>
      </c>
      <c r="AM1240" s="298"/>
      <c r="AN1240" s="335">
        <f>'Debt M &amp; YTM'!I1231</f>
        <v>13.04</v>
      </c>
      <c r="AO1240" s="335">
        <f>'Debt M &amp; YTM'!J1231</f>
        <v>2.77</v>
      </c>
      <c r="AP1240" s="299"/>
      <c r="AQ1240" s="297"/>
      <c r="AR1240" s="297">
        <f>'Debt M &amp; YTM'!M1231</f>
        <v>3.177</v>
      </c>
      <c r="AS1240" s="298"/>
      <c r="AT1240" s="300"/>
      <c r="AU1240" s="297">
        <f>'Debt M &amp; YTM'!N1231</f>
        <v>5.3609999999999998</v>
      </c>
      <c r="AV1240" s="298"/>
    </row>
    <row r="1241" spans="6:48">
      <c r="F1241" s="297"/>
      <c r="AG1241" s="296">
        <v>41906</v>
      </c>
      <c r="AH1241" s="335">
        <f>'Debt M &amp; YTM'!C1232</f>
        <v>13.33</v>
      </c>
      <c r="AI1241" s="335">
        <f>'Debt M &amp; YTM'!D1232</f>
        <v>2.2400000000000002</v>
      </c>
      <c r="AJ1241" s="298"/>
      <c r="AK1241" s="335">
        <f>'Debt M &amp; YTM'!F1232</f>
        <v>8.33</v>
      </c>
      <c r="AL1241" s="335">
        <f>'Debt M &amp; YTM'!G1232</f>
        <v>1.95</v>
      </c>
      <c r="AM1241" s="298"/>
      <c r="AN1241" s="335">
        <f>'Debt M &amp; YTM'!I1232</f>
        <v>13.04</v>
      </c>
      <c r="AO1241" s="335">
        <f>'Debt M &amp; YTM'!J1232</f>
        <v>2.77</v>
      </c>
      <c r="AP1241" s="299"/>
      <c r="AQ1241" s="297"/>
      <c r="AR1241" s="297">
        <f>'Debt M &amp; YTM'!M1232</f>
        <v>3.1850000000000001</v>
      </c>
      <c r="AS1241" s="298"/>
      <c r="AT1241" s="300"/>
      <c r="AU1241" s="297">
        <f>'Debt M &amp; YTM'!N1232</f>
        <v>5.4139999999999997</v>
      </c>
      <c r="AV1241" s="298"/>
    </row>
    <row r="1242" spans="6:48">
      <c r="F1242" s="297"/>
      <c r="AG1242" s="296">
        <v>41907</v>
      </c>
      <c r="AH1242" s="335">
        <f>'Debt M &amp; YTM'!C1233</f>
        <v>13.33</v>
      </c>
      <c r="AI1242" s="335">
        <f>'Debt M &amp; YTM'!D1233</f>
        <v>2.21</v>
      </c>
      <c r="AJ1242" s="298"/>
      <c r="AK1242" s="335">
        <f>'Debt M &amp; YTM'!F1233</f>
        <v>8.32</v>
      </c>
      <c r="AL1242" s="335">
        <f>'Debt M &amp; YTM'!G1233</f>
        <v>1.93</v>
      </c>
      <c r="AM1242" s="298"/>
      <c r="AN1242" s="335">
        <f>'Debt M &amp; YTM'!I1233</f>
        <v>13.03</v>
      </c>
      <c r="AO1242" s="335">
        <f>'Debt M &amp; YTM'!J1233</f>
        <v>2.75</v>
      </c>
      <c r="AP1242" s="299"/>
      <c r="AQ1242" s="297"/>
      <c r="AR1242" s="297">
        <f>'Debt M &amp; YTM'!M1233</f>
        <v>3.1930000000000001</v>
      </c>
      <c r="AS1242" s="298"/>
      <c r="AT1242" s="300"/>
      <c r="AU1242" s="297">
        <f>'Debt M &amp; YTM'!N1233</f>
        <v>5.4580000000000002</v>
      </c>
      <c r="AV1242" s="298"/>
    </row>
    <row r="1243" spans="6:48">
      <c r="F1243" s="297"/>
      <c r="AG1243" s="296">
        <v>41908</v>
      </c>
      <c r="AH1243" s="335">
        <f>'Debt M &amp; YTM'!C1234</f>
        <v>13.33</v>
      </c>
      <c r="AI1243" s="335">
        <f>'Debt M &amp; YTM'!D1234</f>
        <v>2.21</v>
      </c>
      <c r="AJ1243" s="298"/>
      <c r="AK1243" s="335">
        <f>'Debt M &amp; YTM'!F1234</f>
        <v>8.32</v>
      </c>
      <c r="AL1243" s="335">
        <f>'Debt M &amp; YTM'!G1234</f>
        <v>1.94</v>
      </c>
      <c r="AM1243" s="298"/>
      <c r="AN1243" s="335">
        <f>'Debt M &amp; YTM'!I1234</f>
        <v>13.03</v>
      </c>
      <c r="AO1243" s="335">
        <f>'Debt M &amp; YTM'!J1234</f>
        <v>2.75</v>
      </c>
      <c r="AP1243" s="299"/>
      <c r="AQ1243" s="297"/>
      <c r="AR1243" s="297">
        <f>'Debt M &amp; YTM'!M1234</f>
        <v>3.2269999999999999</v>
      </c>
      <c r="AS1243" s="298"/>
      <c r="AT1243" s="300"/>
      <c r="AU1243" s="297">
        <f>'Debt M &amp; YTM'!N1234</f>
        <v>5.5549999999999997</v>
      </c>
      <c r="AV1243" s="298"/>
    </row>
    <row r="1244" spans="6:48">
      <c r="F1244" s="297"/>
      <c r="AG1244" s="296">
        <v>41911</v>
      </c>
      <c r="AH1244" s="335">
        <f>'Debt M &amp; YTM'!C1235</f>
        <v>13.32</v>
      </c>
      <c r="AI1244" s="335">
        <f>'Debt M &amp; YTM'!D1235</f>
        <v>2.2200000000000002</v>
      </c>
      <c r="AJ1244" s="298"/>
      <c r="AK1244" s="335">
        <f>'Debt M &amp; YTM'!F1235</f>
        <v>8.31</v>
      </c>
      <c r="AL1244" s="335">
        <f>'Debt M &amp; YTM'!G1235</f>
        <v>1.96</v>
      </c>
      <c r="AM1244" s="298"/>
      <c r="AN1244" s="335">
        <f>'Debt M &amp; YTM'!I1235</f>
        <v>13.02</v>
      </c>
      <c r="AO1244" s="335">
        <f>'Debt M &amp; YTM'!J1235</f>
        <v>2.76</v>
      </c>
      <c r="AP1244" s="299"/>
      <c r="AQ1244" s="297"/>
      <c r="AR1244" s="297">
        <f>'Debt M &amp; YTM'!M1235</f>
        <v>3.2730000000000001</v>
      </c>
      <c r="AS1244" s="298"/>
      <c r="AT1244" s="300"/>
      <c r="AU1244" s="297">
        <f>'Debt M &amp; YTM'!N1235</f>
        <v>5.7380000000000004</v>
      </c>
      <c r="AV1244" s="298"/>
    </row>
    <row r="1245" spans="6:48">
      <c r="F1245" s="297"/>
      <c r="AG1245" s="296">
        <v>41912</v>
      </c>
      <c r="AH1245" s="335">
        <f>'Debt M &amp; YTM'!C1236</f>
        <v>13.32</v>
      </c>
      <c r="AI1245" s="335">
        <f>'Debt M &amp; YTM'!D1236</f>
        <v>2.21</v>
      </c>
      <c r="AJ1245" s="298"/>
      <c r="AK1245" s="335">
        <f>'Debt M &amp; YTM'!F1236</f>
        <v>8.31</v>
      </c>
      <c r="AL1245" s="335">
        <f>'Debt M &amp; YTM'!G1236</f>
        <v>1.94</v>
      </c>
      <c r="AM1245" s="298"/>
      <c r="AN1245" s="335">
        <f>'Debt M &amp; YTM'!I1236</f>
        <v>13.02</v>
      </c>
      <c r="AO1245" s="335">
        <f>'Debt M &amp; YTM'!J1236</f>
        <v>2.75</v>
      </c>
      <c r="AP1245" s="299"/>
      <c r="AQ1245" s="297"/>
      <c r="AR1245" s="297">
        <f>'Debt M &amp; YTM'!M1236</f>
        <v>3.22</v>
      </c>
      <c r="AS1245" s="298"/>
      <c r="AT1245" s="300"/>
      <c r="AU1245" s="297">
        <f>'Debt M &amp; YTM'!N1236</f>
        <v>5.67</v>
      </c>
      <c r="AV1245" s="298"/>
    </row>
    <row r="1246" spans="6:48">
      <c r="F1246" s="297"/>
      <c r="AG1246" s="296">
        <v>41913</v>
      </c>
      <c r="AH1246" s="335">
        <f>'Debt M &amp; YTM'!C1237</f>
        <v>13.57</v>
      </c>
      <c r="AI1246" s="335">
        <f>'Debt M &amp; YTM'!D1237</f>
        <v>2.2000000000000002</v>
      </c>
      <c r="AJ1246" s="298"/>
      <c r="AK1246" s="335">
        <f>'Debt M &amp; YTM'!F1237</f>
        <v>8.3800000000000008</v>
      </c>
      <c r="AL1246" s="335">
        <f>'Debt M &amp; YTM'!G1237</f>
        <v>1.94</v>
      </c>
      <c r="AM1246" s="298"/>
      <c r="AN1246" s="335">
        <f>'Debt M &amp; YTM'!I1237</f>
        <v>12.98</v>
      </c>
      <c r="AO1246" s="335">
        <f>'Debt M &amp; YTM'!J1237</f>
        <v>2.64</v>
      </c>
      <c r="AP1246" s="299"/>
      <c r="AQ1246" s="297"/>
      <c r="AR1246" s="297">
        <f>'Debt M &amp; YTM'!M1237</f>
        <v>3.202</v>
      </c>
      <c r="AS1246" s="298"/>
      <c r="AT1246" s="300"/>
      <c r="AU1246" s="297">
        <f>'Debt M &amp; YTM'!N1237</f>
        <v>5.6269999999999998</v>
      </c>
      <c r="AV1246" s="298"/>
    </row>
    <row r="1247" spans="6:48">
      <c r="F1247" s="297"/>
      <c r="AG1247" s="296">
        <v>41914</v>
      </c>
      <c r="AH1247" s="335">
        <f>'Debt M &amp; YTM'!C1238</f>
        <v>13.56</v>
      </c>
      <c r="AI1247" s="335">
        <f>'Debt M &amp; YTM'!D1238</f>
        <v>2.21</v>
      </c>
      <c r="AJ1247" s="298"/>
      <c r="AK1247" s="335">
        <f>'Debt M &amp; YTM'!F1238</f>
        <v>8.3800000000000008</v>
      </c>
      <c r="AL1247" s="335">
        <f>'Debt M &amp; YTM'!G1238</f>
        <v>1.95</v>
      </c>
      <c r="AM1247" s="298"/>
      <c r="AN1247" s="335">
        <f>'Debt M &amp; YTM'!I1238</f>
        <v>12.98</v>
      </c>
      <c r="AO1247" s="335">
        <f>'Debt M &amp; YTM'!J1238</f>
        <v>2.65</v>
      </c>
      <c r="AP1247" s="299"/>
      <c r="AQ1247" s="297"/>
      <c r="AR1247" s="297">
        <f>'Debt M &amp; YTM'!M1238</f>
        <v>3.2149999999999999</v>
      </c>
      <c r="AS1247" s="298"/>
      <c r="AT1247" s="300"/>
      <c r="AU1247" s="297">
        <f>'Debt M &amp; YTM'!N1238</f>
        <v>5.6740000000000004</v>
      </c>
      <c r="AV1247" s="298"/>
    </row>
    <row r="1248" spans="6:48">
      <c r="F1248" s="297"/>
      <c r="AG1248" s="296">
        <v>41915</v>
      </c>
      <c r="AH1248" s="335">
        <f>'Debt M &amp; YTM'!C1239</f>
        <v>13.56</v>
      </c>
      <c r="AI1248" s="335">
        <f>'Debt M &amp; YTM'!D1239</f>
        <v>2.2200000000000002</v>
      </c>
      <c r="AJ1248" s="298"/>
      <c r="AK1248" s="335">
        <f>'Debt M &amp; YTM'!F1239</f>
        <v>8.3699999999999992</v>
      </c>
      <c r="AL1248" s="335">
        <f>'Debt M &amp; YTM'!G1239</f>
        <v>1.97</v>
      </c>
      <c r="AM1248" s="298"/>
      <c r="AN1248" s="335">
        <f>'Debt M &amp; YTM'!I1239</f>
        <v>12.98</v>
      </c>
      <c r="AO1248" s="335">
        <f>'Debt M &amp; YTM'!J1239</f>
        <v>2.66</v>
      </c>
      <c r="AP1248" s="299"/>
      <c r="AQ1248" s="297"/>
      <c r="AR1248" s="297">
        <f>'Debt M &amp; YTM'!M1239</f>
        <v>3.2250000000000001</v>
      </c>
      <c r="AS1248" s="298"/>
      <c r="AT1248" s="300"/>
      <c r="AU1248" s="297">
        <f>'Debt M &amp; YTM'!N1239</f>
        <v>5.6689999999999996</v>
      </c>
      <c r="AV1248" s="298"/>
    </row>
    <row r="1249" spans="6:48">
      <c r="F1249" s="297"/>
      <c r="AG1249" s="296">
        <v>41918</v>
      </c>
      <c r="AH1249" s="335">
        <f>'Debt M &amp; YTM'!C1240</f>
        <v>13.55</v>
      </c>
      <c r="AI1249" s="335">
        <f>'Debt M &amp; YTM'!D1240</f>
        <v>2.19</v>
      </c>
      <c r="AJ1249" s="298"/>
      <c r="AK1249" s="335">
        <f>'Debt M &amp; YTM'!F1240</f>
        <v>8.3699999999999992</v>
      </c>
      <c r="AL1249" s="335">
        <f>'Debt M &amp; YTM'!G1240</f>
        <v>1.94</v>
      </c>
      <c r="AM1249" s="298"/>
      <c r="AN1249" s="335">
        <f>'Debt M &amp; YTM'!I1240</f>
        <v>12.97</v>
      </c>
      <c r="AO1249" s="335">
        <f>'Debt M &amp; YTM'!J1240</f>
        <v>2.64</v>
      </c>
      <c r="AP1249" s="299"/>
      <c r="AQ1249" s="297"/>
      <c r="AR1249" s="297">
        <f>'Debt M &amp; YTM'!M1240</f>
        <v>3.194</v>
      </c>
      <c r="AS1249" s="298"/>
      <c r="AT1249" s="300"/>
      <c r="AU1249" s="297">
        <f>'Debt M &amp; YTM'!N1240</f>
        <v>5.6130000000000004</v>
      </c>
      <c r="AV1249" s="298"/>
    </row>
    <row r="1250" spans="6:48">
      <c r="F1250" s="297"/>
      <c r="AG1250" s="296">
        <v>41919</v>
      </c>
      <c r="AH1250" s="335">
        <f>'Debt M &amp; YTM'!C1241</f>
        <v>13.55</v>
      </c>
      <c r="AI1250" s="335">
        <f>'Debt M &amp; YTM'!D1241</f>
        <v>2.2000000000000002</v>
      </c>
      <c r="AJ1250" s="298"/>
      <c r="AK1250" s="335">
        <f>'Debt M &amp; YTM'!F1241</f>
        <v>8.36</v>
      </c>
      <c r="AL1250" s="335">
        <f>'Debt M &amp; YTM'!G1241</f>
        <v>1.95</v>
      </c>
      <c r="AM1250" s="298"/>
      <c r="AN1250" s="335">
        <f>'Debt M &amp; YTM'!I1241</f>
        <v>12.96</v>
      </c>
      <c r="AO1250" s="335">
        <f>'Debt M &amp; YTM'!J1241</f>
        <v>2.64</v>
      </c>
      <c r="AP1250" s="299"/>
      <c r="AQ1250" s="297"/>
      <c r="AR1250" s="297">
        <f>'Debt M &amp; YTM'!M1241</f>
        <v>3.2029999999999998</v>
      </c>
      <c r="AS1250" s="298"/>
      <c r="AT1250" s="300"/>
      <c r="AU1250" s="297">
        <f>'Debt M &amp; YTM'!N1241</f>
        <v>5.6980000000000004</v>
      </c>
      <c r="AV1250" s="298"/>
    </row>
    <row r="1251" spans="6:48">
      <c r="F1251" s="297"/>
      <c r="AG1251" s="296">
        <v>41920</v>
      </c>
      <c r="AH1251" s="335">
        <f>'Debt M &amp; YTM'!C1242</f>
        <v>13.55</v>
      </c>
      <c r="AI1251" s="335">
        <f>'Debt M &amp; YTM'!D1242</f>
        <v>2.19</v>
      </c>
      <c r="AJ1251" s="298"/>
      <c r="AK1251" s="335">
        <f>'Debt M &amp; YTM'!F1242</f>
        <v>8.36</v>
      </c>
      <c r="AL1251" s="335">
        <f>'Debt M &amp; YTM'!G1242</f>
        <v>1.94</v>
      </c>
      <c r="AM1251" s="298"/>
      <c r="AN1251" s="335">
        <f>'Debt M &amp; YTM'!I1242</f>
        <v>12.96</v>
      </c>
      <c r="AO1251" s="335">
        <f>'Debt M &amp; YTM'!J1242</f>
        <v>2.64</v>
      </c>
      <c r="AP1251" s="299"/>
      <c r="AQ1251" s="297"/>
      <c r="AR1251" s="297">
        <f>'Debt M &amp; YTM'!M1242</f>
        <v>3.222</v>
      </c>
      <c r="AS1251" s="298"/>
      <c r="AT1251" s="300"/>
      <c r="AU1251" s="297">
        <f>'Debt M &amp; YTM'!N1242</f>
        <v>5.766</v>
      </c>
      <c r="AV1251" s="298"/>
    </row>
    <row r="1252" spans="6:48">
      <c r="F1252" s="297"/>
      <c r="AG1252" s="296">
        <v>41921</v>
      </c>
      <c r="AH1252" s="335">
        <f>'Debt M &amp; YTM'!C1243</f>
        <v>13.54</v>
      </c>
      <c r="AI1252" s="335">
        <f>'Debt M &amp; YTM'!D1243</f>
        <v>2.2000000000000002</v>
      </c>
      <c r="AJ1252" s="298"/>
      <c r="AK1252" s="335">
        <f>'Debt M &amp; YTM'!F1243</f>
        <v>8.36</v>
      </c>
      <c r="AL1252" s="335">
        <f>'Debt M &amp; YTM'!G1243</f>
        <v>1.94</v>
      </c>
      <c r="AM1252" s="298"/>
      <c r="AN1252" s="335">
        <f>'Debt M &amp; YTM'!I1243</f>
        <v>12.96</v>
      </c>
      <c r="AO1252" s="335">
        <f>'Debt M &amp; YTM'!J1243</f>
        <v>2.64</v>
      </c>
      <c r="AP1252" s="299"/>
      <c r="AQ1252" s="297"/>
      <c r="AR1252" s="297">
        <f>'Debt M &amp; YTM'!M1243</f>
        <v>3.2240000000000002</v>
      </c>
      <c r="AS1252" s="298"/>
      <c r="AT1252" s="300"/>
      <c r="AU1252" s="297">
        <f>'Debt M &amp; YTM'!N1243</f>
        <v>5.7389999999999999</v>
      </c>
      <c r="AV1252" s="298"/>
    </row>
    <row r="1253" spans="6:48">
      <c r="F1253" s="297"/>
      <c r="AG1253" s="296">
        <v>41922</v>
      </c>
      <c r="AH1253" s="335">
        <f>'Debt M &amp; YTM'!C1244</f>
        <v>13.54</v>
      </c>
      <c r="AI1253" s="335">
        <f>'Debt M &amp; YTM'!D1244</f>
        <v>2.1800000000000002</v>
      </c>
      <c r="AJ1253" s="298"/>
      <c r="AK1253" s="335">
        <f>'Debt M &amp; YTM'!F1244</f>
        <v>8.36</v>
      </c>
      <c r="AL1253" s="335">
        <f>'Debt M &amp; YTM'!G1244</f>
        <v>1.94</v>
      </c>
      <c r="AM1253" s="298"/>
      <c r="AN1253" s="335">
        <f>'Debt M &amp; YTM'!I1244</f>
        <v>12.96</v>
      </c>
      <c r="AO1253" s="335">
        <f>'Debt M &amp; YTM'!J1244</f>
        <v>2.64</v>
      </c>
      <c r="AP1253" s="299"/>
      <c r="AQ1253" s="297"/>
      <c r="AR1253" s="297">
        <f>'Debt M &amp; YTM'!M1244</f>
        <v>3.2639999999999998</v>
      </c>
      <c r="AS1253" s="298"/>
      <c r="AT1253" s="300"/>
      <c r="AU1253" s="297">
        <f>'Debt M &amp; YTM'!N1244</f>
        <v>5.8719999999999999</v>
      </c>
      <c r="AV1253" s="298"/>
    </row>
    <row r="1254" spans="6:48">
      <c r="F1254" s="297"/>
      <c r="AG1254" s="296">
        <v>41925</v>
      </c>
      <c r="AH1254" s="335">
        <f>'Debt M &amp; YTM'!C1245</f>
        <v>13.53</v>
      </c>
      <c r="AI1254" s="335">
        <f>'Debt M &amp; YTM'!D1245</f>
        <v>2.19</v>
      </c>
      <c r="AJ1254" s="298"/>
      <c r="AK1254" s="335">
        <f>'Debt M &amp; YTM'!F1245</f>
        <v>8.35</v>
      </c>
      <c r="AL1254" s="335">
        <f>'Debt M &amp; YTM'!G1245</f>
        <v>1.95</v>
      </c>
      <c r="AM1254" s="298"/>
      <c r="AN1254" s="335">
        <f>'Debt M &amp; YTM'!I1245</f>
        <v>12.95</v>
      </c>
      <c r="AO1254" s="335">
        <f>'Debt M &amp; YTM'!J1245</f>
        <v>2.65</v>
      </c>
      <c r="AP1254" s="299"/>
      <c r="AQ1254" s="297"/>
      <c r="AR1254" s="297">
        <f>'Debt M &amp; YTM'!M1245</f>
        <v>3.3069999999999999</v>
      </c>
      <c r="AS1254" s="298"/>
      <c r="AT1254" s="300"/>
      <c r="AU1254" s="297">
        <f>'Debt M &amp; YTM'!N1245</f>
        <v>5.9720000000000004</v>
      </c>
      <c r="AV1254" s="298"/>
    </row>
    <row r="1255" spans="6:48">
      <c r="F1255" s="297"/>
      <c r="AG1255" s="296">
        <v>41926</v>
      </c>
      <c r="AH1255" s="335">
        <f>'Debt M &amp; YTM'!C1246</f>
        <v>13.53</v>
      </c>
      <c r="AI1255" s="335">
        <f>'Debt M &amp; YTM'!D1246</f>
        <v>2.15</v>
      </c>
      <c r="AJ1255" s="298"/>
      <c r="AK1255" s="335">
        <f>'Debt M &amp; YTM'!F1246</f>
        <v>8.34</v>
      </c>
      <c r="AL1255" s="335">
        <f>'Debt M &amp; YTM'!G1246</f>
        <v>1.93</v>
      </c>
      <c r="AM1255" s="298"/>
      <c r="AN1255" s="335">
        <f>'Debt M &amp; YTM'!I1246</f>
        <v>12.95</v>
      </c>
      <c r="AO1255" s="335">
        <f>'Debt M &amp; YTM'!J1246</f>
        <v>2.62</v>
      </c>
      <c r="AP1255" s="299"/>
      <c r="AQ1255" s="297"/>
      <c r="AR1255" s="297">
        <f>'Debt M &amp; YTM'!M1246</f>
        <v>3.339</v>
      </c>
      <c r="AS1255" s="298"/>
      <c r="AT1255" s="300"/>
      <c r="AU1255" s="297">
        <f>'Debt M &amp; YTM'!N1246</f>
        <v>6.0259999999999998</v>
      </c>
      <c r="AV1255" s="298"/>
    </row>
    <row r="1256" spans="6:48">
      <c r="F1256" s="297"/>
      <c r="AG1256" s="296">
        <v>41927</v>
      </c>
      <c r="AH1256" s="335">
        <f>'Debt M &amp; YTM'!C1247</f>
        <v>13.53</v>
      </c>
      <c r="AI1256" s="335">
        <f>'Debt M &amp; YTM'!D1247</f>
        <v>2.08</v>
      </c>
      <c r="AJ1256" s="298"/>
      <c r="AK1256" s="335">
        <f>'Debt M &amp; YTM'!F1247</f>
        <v>8.34</v>
      </c>
      <c r="AL1256" s="335">
        <f>'Debt M &amp; YTM'!G1247</f>
        <v>1.88</v>
      </c>
      <c r="AM1256" s="298"/>
      <c r="AN1256" s="335">
        <f>'Debt M &amp; YTM'!I1247</f>
        <v>12.94</v>
      </c>
      <c r="AO1256" s="335">
        <f>'Debt M &amp; YTM'!J1247</f>
        <v>2.56</v>
      </c>
      <c r="AP1256" s="299"/>
      <c r="AQ1256" s="297"/>
      <c r="AR1256" s="297">
        <f>'Debt M &amp; YTM'!M1247</f>
        <v>3.367</v>
      </c>
      <c r="AS1256" s="298"/>
      <c r="AT1256" s="300"/>
      <c r="AU1256" s="297">
        <f>'Debt M &amp; YTM'!N1247</f>
        <v>6.1189999999999998</v>
      </c>
      <c r="AV1256" s="298"/>
    </row>
    <row r="1257" spans="6:48">
      <c r="F1257" s="297"/>
      <c r="AG1257" s="296">
        <v>41928</v>
      </c>
      <c r="AH1257" s="335">
        <f>'Debt M &amp; YTM'!C1248</f>
        <v>13.53</v>
      </c>
      <c r="AI1257" s="335">
        <f>'Debt M &amp; YTM'!D1248</f>
        <v>2.14</v>
      </c>
      <c r="AJ1257" s="298"/>
      <c r="AK1257" s="335">
        <f>'Debt M &amp; YTM'!F1248</f>
        <v>8.34</v>
      </c>
      <c r="AL1257" s="335">
        <f>'Debt M &amp; YTM'!G1248</f>
        <v>1.96</v>
      </c>
      <c r="AM1257" s="298"/>
      <c r="AN1257" s="335">
        <f>'Debt M &amp; YTM'!I1248</f>
        <v>12.94</v>
      </c>
      <c r="AO1257" s="335">
        <f>'Debt M &amp; YTM'!J1248</f>
        <v>2.62</v>
      </c>
      <c r="AP1257" s="299"/>
      <c r="AQ1257" s="297"/>
      <c r="AR1257" s="297">
        <f>'Debt M &amp; YTM'!M1248</f>
        <v>3.5070000000000001</v>
      </c>
      <c r="AS1257" s="298"/>
      <c r="AT1257" s="300"/>
      <c r="AU1257" s="297">
        <f>'Debt M &amp; YTM'!N1248</f>
        <v>6.3559999999999999</v>
      </c>
      <c r="AV1257" s="298"/>
    </row>
    <row r="1258" spans="6:48">
      <c r="F1258" s="297"/>
      <c r="AG1258" s="296">
        <v>41929</v>
      </c>
      <c r="AH1258" s="335">
        <f>'Debt M &amp; YTM'!C1249</f>
        <v>13.52</v>
      </c>
      <c r="AI1258" s="335">
        <f>'Debt M &amp; YTM'!D1249</f>
        <v>2.1800000000000002</v>
      </c>
      <c r="AJ1258" s="298"/>
      <c r="AK1258" s="335">
        <f>'Debt M &amp; YTM'!F1249</f>
        <v>8.34</v>
      </c>
      <c r="AL1258" s="335">
        <f>'Debt M &amp; YTM'!G1249</f>
        <v>1.99</v>
      </c>
      <c r="AM1258" s="298"/>
      <c r="AN1258" s="335">
        <f>'Debt M &amp; YTM'!I1249</f>
        <v>12.94</v>
      </c>
      <c r="AO1258" s="335">
        <f>'Debt M &amp; YTM'!J1249</f>
        <v>2.66</v>
      </c>
      <c r="AP1258" s="299"/>
      <c r="AQ1258" s="297"/>
      <c r="AR1258" s="297">
        <f>'Debt M &amp; YTM'!M1249</f>
        <v>3.4769999999999999</v>
      </c>
      <c r="AS1258" s="298"/>
      <c r="AT1258" s="300"/>
      <c r="AU1258" s="297">
        <f>'Debt M &amp; YTM'!N1249</f>
        <v>6.1909999999999998</v>
      </c>
      <c r="AV1258" s="298"/>
    </row>
    <row r="1259" spans="6:48">
      <c r="F1259" s="297"/>
      <c r="AG1259" s="296">
        <v>41932</v>
      </c>
      <c r="AH1259" s="335">
        <f>'Debt M &amp; YTM'!C1250</f>
        <v>13.51</v>
      </c>
      <c r="AI1259" s="335">
        <f>'Debt M &amp; YTM'!D1250</f>
        <v>2.17</v>
      </c>
      <c r="AJ1259" s="298"/>
      <c r="AK1259" s="335">
        <f>'Debt M &amp; YTM'!F1250</f>
        <v>8.33</v>
      </c>
      <c r="AL1259" s="335">
        <f>'Debt M &amp; YTM'!G1250</f>
        <v>1.98</v>
      </c>
      <c r="AM1259" s="298"/>
      <c r="AN1259" s="335">
        <f>'Debt M &amp; YTM'!I1250</f>
        <v>12.93</v>
      </c>
      <c r="AO1259" s="335">
        <f>'Debt M &amp; YTM'!J1250</f>
        <v>2.64</v>
      </c>
      <c r="AP1259" s="299"/>
      <c r="AQ1259" s="297"/>
      <c r="AR1259" s="297">
        <f>'Debt M &amp; YTM'!M1250</f>
        <v>3.4489999999999998</v>
      </c>
      <c r="AS1259" s="298"/>
      <c r="AT1259" s="300"/>
      <c r="AU1259" s="297">
        <f>'Debt M &amp; YTM'!N1250</f>
        <v>6.17</v>
      </c>
      <c r="AV1259" s="298"/>
    </row>
    <row r="1260" spans="6:48">
      <c r="F1260" s="297"/>
      <c r="AG1260" s="296">
        <v>41933</v>
      </c>
      <c r="AH1260" s="335">
        <f>'Debt M &amp; YTM'!C1251</f>
        <v>13.51</v>
      </c>
      <c r="AI1260" s="335">
        <f>'Debt M &amp; YTM'!D1251</f>
        <v>2.1800000000000002</v>
      </c>
      <c r="AJ1260" s="298"/>
      <c r="AK1260" s="335">
        <f>'Debt M &amp; YTM'!F1251</f>
        <v>8.33</v>
      </c>
      <c r="AL1260" s="335">
        <f>'Debt M &amp; YTM'!G1251</f>
        <v>1.97</v>
      </c>
      <c r="AM1260" s="298"/>
      <c r="AN1260" s="335">
        <f>'Debt M &amp; YTM'!I1251</f>
        <v>12.93</v>
      </c>
      <c r="AO1260" s="335">
        <f>'Debt M &amp; YTM'!J1251</f>
        <v>2.65</v>
      </c>
      <c r="AP1260" s="299"/>
      <c r="AQ1260" s="297"/>
      <c r="AR1260" s="297">
        <f>'Debt M &amp; YTM'!M1251</f>
        <v>3.3940000000000001</v>
      </c>
      <c r="AS1260" s="298"/>
      <c r="AT1260" s="300"/>
      <c r="AU1260" s="297">
        <f>'Debt M &amp; YTM'!N1251</f>
        <v>6.056</v>
      </c>
      <c r="AV1260" s="298"/>
    </row>
    <row r="1261" spans="6:48">
      <c r="F1261" s="297"/>
      <c r="AG1261" s="296">
        <v>41934</v>
      </c>
      <c r="AH1261" s="335">
        <f>'Debt M &amp; YTM'!C1252</f>
        <v>13.51</v>
      </c>
      <c r="AI1261" s="335">
        <f>'Debt M &amp; YTM'!D1252</f>
        <v>2.17</v>
      </c>
      <c r="AJ1261" s="298"/>
      <c r="AK1261" s="335">
        <f>'Debt M &amp; YTM'!F1252</f>
        <v>8.32</v>
      </c>
      <c r="AL1261" s="335">
        <f>'Debt M &amp; YTM'!G1252</f>
        <v>1.96</v>
      </c>
      <c r="AM1261" s="298"/>
      <c r="AN1261" s="335">
        <f>'Debt M &amp; YTM'!I1252</f>
        <v>12.92</v>
      </c>
      <c r="AO1261" s="335">
        <f>'Debt M &amp; YTM'!J1252</f>
        <v>2.64</v>
      </c>
      <c r="AP1261" s="299"/>
      <c r="AQ1261" s="297"/>
      <c r="AR1261" s="297">
        <f>'Debt M &amp; YTM'!M1252</f>
        <v>3.3439999999999999</v>
      </c>
      <c r="AS1261" s="298"/>
      <c r="AT1261" s="300"/>
      <c r="AU1261" s="297">
        <f>'Debt M &amp; YTM'!N1252</f>
        <v>5.9420000000000002</v>
      </c>
      <c r="AV1261" s="298"/>
    </row>
    <row r="1262" spans="6:48">
      <c r="F1262" s="297"/>
      <c r="AG1262" s="296">
        <v>41935</v>
      </c>
      <c r="AH1262" s="335">
        <f>'Debt M &amp; YTM'!C1253</f>
        <v>13.51</v>
      </c>
      <c r="AI1262" s="335">
        <f>'Debt M &amp; YTM'!D1253</f>
        <v>2.2000000000000002</v>
      </c>
      <c r="AJ1262" s="298"/>
      <c r="AK1262" s="335">
        <f>'Debt M &amp; YTM'!F1253</f>
        <v>8.32</v>
      </c>
      <c r="AL1262" s="335">
        <f>'Debt M &amp; YTM'!G1253</f>
        <v>1.98</v>
      </c>
      <c r="AM1262" s="298"/>
      <c r="AN1262" s="335">
        <f>'Debt M &amp; YTM'!I1253</f>
        <v>12.92</v>
      </c>
      <c r="AO1262" s="335">
        <f>'Debt M &amp; YTM'!J1253</f>
        <v>2.66</v>
      </c>
      <c r="AP1262" s="299"/>
      <c r="AQ1262" s="297"/>
      <c r="AR1262" s="297">
        <f>'Debt M &amp; YTM'!M1253</f>
        <v>3.3250000000000002</v>
      </c>
      <c r="AS1262" s="298"/>
      <c r="AT1262" s="300"/>
      <c r="AU1262" s="297">
        <f>'Debt M &amp; YTM'!N1253</f>
        <v>5.9</v>
      </c>
      <c r="AV1262" s="298"/>
    </row>
    <row r="1263" spans="6:48">
      <c r="F1263" s="297"/>
      <c r="AG1263" s="296">
        <v>41936</v>
      </c>
      <c r="AH1263" s="335">
        <f>'Debt M &amp; YTM'!C1254</f>
        <v>13.5</v>
      </c>
      <c r="AI1263" s="335">
        <f>'Debt M &amp; YTM'!D1254</f>
        <v>2.19</v>
      </c>
      <c r="AJ1263" s="298"/>
      <c r="AK1263" s="335">
        <f>'Debt M &amp; YTM'!F1254</f>
        <v>8.32</v>
      </c>
      <c r="AL1263" s="335">
        <f>'Debt M &amp; YTM'!G1254</f>
        <v>1.98</v>
      </c>
      <c r="AM1263" s="298"/>
      <c r="AN1263" s="335">
        <f>'Debt M &amp; YTM'!I1254</f>
        <v>12.92</v>
      </c>
      <c r="AO1263" s="335">
        <f>'Debt M &amp; YTM'!J1254</f>
        <v>2.66</v>
      </c>
      <c r="AP1263" s="299"/>
      <c r="AQ1263" s="297"/>
      <c r="AR1263" s="297">
        <f>'Debt M &amp; YTM'!M1254</f>
        <v>3.3</v>
      </c>
      <c r="AS1263" s="298"/>
      <c r="AT1263" s="300"/>
      <c r="AU1263" s="297">
        <f>'Debt M &amp; YTM'!N1254</f>
        <v>5.8559999999999999</v>
      </c>
      <c r="AV1263" s="298"/>
    </row>
    <row r="1264" spans="6:48">
      <c r="F1264" s="297"/>
      <c r="AG1264" s="296">
        <v>41939</v>
      </c>
      <c r="AH1264" s="335">
        <f>'Debt M &amp; YTM'!C1255</f>
        <v>13.5</v>
      </c>
      <c r="AI1264" s="335">
        <f>'Debt M &amp; YTM'!D1255</f>
        <v>2.17</v>
      </c>
      <c r="AJ1264" s="298"/>
      <c r="AK1264" s="335">
        <f>'Debt M &amp; YTM'!F1255</f>
        <v>8.31</v>
      </c>
      <c r="AL1264" s="335">
        <f>'Debt M &amp; YTM'!G1255</f>
        <v>1.96</v>
      </c>
      <c r="AM1264" s="298"/>
      <c r="AN1264" s="335">
        <f>'Debt M &amp; YTM'!I1255</f>
        <v>12.91</v>
      </c>
      <c r="AO1264" s="335">
        <f>'Debt M &amp; YTM'!J1255</f>
        <v>2.65</v>
      </c>
      <c r="AP1264" s="299"/>
      <c r="AQ1264" s="297"/>
      <c r="AR1264" s="297">
        <f>'Debt M &amp; YTM'!M1255</f>
        <v>3.258</v>
      </c>
      <c r="AS1264" s="298"/>
      <c r="AT1264" s="300"/>
      <c r="AU1264" s="297">
        <f>'Debt M &amp; YTM'!N1255</f>
        <v>5.8209999999999997</v>
      </c>
      <c r="AV1264" s="298"/>
    </row>
    <row r="1265" spans="6:48">
      <c r="F1265" s="297"/>
      <c r="AG1265" s="296">
        <v>41940</v>
      </c>
      <c r="AH1265" s="335">
        <f>'Debt M &amp; YTM'!C1256</f>
        <v>13.49</v>
      </c>
      <c r="AI1265" s="335">
        <f>'Debt M &amp; YTM'!D1256</f>
        <v>2.17</v>
      </c>
      <c r="AJ1265" s="298"/>
      <c r="AK1265" s="335">
        <f>'Debt M &amp; YTM'!F1256</f>
        <v>8.31</v>
      </c>
      <c r="AL1265" s="335">
        <f>'Debt M &amp; YTM'!G1256</f>
        <v>1.96</v>
      </c>
      <c r="AM1265" s="298"/>
      <c r="AN1265" s="335">
        <f>'Debt M &amp; YTM'!I1256</f>
        <v>12.91</v>
      </c>
      <c r="AO1265" s="335">
        <f>'Debt M &amp; YTM'!J1256</f>
        <v>2.64</v>
      </c>
      <c r="AP1265" s="299"/>
      <c r="AQ1265" s="297"/>
      <c r="AR1265" s="297">
        <f>'Debt M &amp; YTM'!M1256</f>
        <v>3.2559999999999998</v>
      </c>
      <c r="AS1265" s="298"/>
      <c r="AT1265" s="300"/>
      <c r="AU1265" s="297">
        <f>'Debt M &amp; YTM'!N1256</f>
        <v>5.8250000000000002</v>
      </c>
      <c r="AV1265" s="298"/>
    </row>
    <row r="1266" spans="6:48">
      <c r="F1266" s="297"/>
      <c r="AG1266" s="296">
        <v>41941</v>
      </c>
      <c r="AH1266" s="335">
        <f>'Debt M &amp; YTM'!C1257</f>
        <v>13.49</v>
      </c>
      <c r="AI1266" s="335">
        <f>'Debt M &amp; YTM'!D1257</f>
        <v>2.1800000000000002</v>
      </c>
      <c r="AJ1266" s="298"/>
      <c r="AK1266" s="335">
        <f>'Debt M &amp; YTM'!F1257</f>
        <v>8.3000000000000007</v>
      </c>
      <c r="AL1266" s="335">
        <f>'Debt M &amp; YTM'!G1257</f>
        <v>1.96</v>
      </c>
      <c r="AM1266" s="298"/>
      <c r="AN1266" s="335">
        <f>'Debt M &amp; YTM'!I1257</f>
        <v>12.9</v>
      </c>
      <c r="AO1266" s="335">
        <f>'Debt M &amp; YTM'!J1257</f>
        <v>2.65</v>
      </c>
      <c r="AP1266" s="299"/>
      <c r="AQ1266" s="297"/>
      <c r="AR1266" s="297">
        <f>'Debt M &amp; YTM'!M1257</f>
        <v>3.23</v>
      </c>
      <c r="AS1266" s="298"/>
      <c r="AT1266" s="300"/>
      <c r="AU1266" s="297">
        <f>'Debt M &amp; YTM'!N1257</f>
        <v>5.8010000000000002</v>
      </c>
      <c r="AV1266" s="298"/>
    </row>
    <row r="1267" spans="6:48">
      <c r="F1267" s="297"/>
      <c r="AG1267" s="296">
        <v>41942</v>
      </c>
      <c r="AH1267" s="335">
        <f>'Debt M &amp; YTM'!C1258</f>
        <v>13.49</v>
      </c>
      <c r="AI1267" s="335">
        <f>'Debt M &amp; YTM'!D1258</f>
        <v>2.14</v>
      </c>
      <c r="AJ1267" s="298"/>
      <c r="AK1267" s="335">
        <f>'Debt M &amp; YTM'!F1258</f>
        <v>8.3000000000000007</v>
      </c>
      <c r="AL1267" s="335">
        <f>'Debt M &amp; YTM'!G1258</f>
        <v>1.93</v>
      </c>
      <c r="AM1267" s="298"/>
      <c r="AN1267" s="335">
        <f>'Debt M &amp; YTM'!I1258</f>
        <v>12.9</v>
      </c>
      <c r="AO1267" s="335">
        <f>'Debt M &amp; YTM'!J1258</f>
        <v>2.61</v>
      </c>
      <c r="AP1267" s="299"/>
      <c r="AQ1267" s="297"/>
      <c r="AR1267" s="297">
        <f>'Debt M &amp; YTM'!M1258</f>
        <v>3.246</v>
      </c>
      <c r="AS1267" s="298"/>
      <c r="AT1267" s="300"/>
      <c r="AU1267" s="297">
        <f>'Debt M &amp; YTM'!N1258</f>
        <v>5.8869999999999996</v>
      </c>
      <c r="AV1267" s="298"/>
    </row>
    <row r="1268" spans="6:48">
      <c r="F1268" s="297"/>
      <c r="AG1268" s="296">
        <v>41943</v>
      </c>
      <c r="AH1268" s="335">
        <f>'Debt M &amp; YTM'!C1259</f>
        <v>13.48</v>
      </c>
      <c r="AI1268" s="335">
        <f>'Debt M &amp; YTM'!D1259</f>
        <v>2.13</v>
      </c>
      <c r="AJ1268" s="298"/>
      <c r="AK1268" s="335">
        <f>'Debt M &amp; YTM'!F1259</f>
        <v>8.3000000000000007</v>
      </c>
      <c r="AL1268" s="335">
        <f>'Debt M &amp; YTM'!G1259</f>
        <v>1.91</v>
      </c>
      <c r="AM1268" s="298"/>
      <c r="AN1268" s="335">
        <f>'Debt M &amp; YTM'!I1259</f>
        <v>12.9</v>
      </c>
      <c r="AO1268" s="335">
        <f>'Debt M &amp; YTM'!J1259</f>
        <v>2.6</v>
      </c>
      <c r="AP1268" s="299"/>
      <c r="AQ1268" s="297"/>
      <c r="AR1268" s="297">
        <f>'Debt M &amp; YTM'!M1259</f>
        <v>3.306</v>
      </c>
      <c r="AS1268" s="298"/>
      <c r="AT1268" s="300"/>
      <c r="AU1268" s="297">
        <f>'Debt M &amp; YTM'!N1259</f>
        <v>5.867</v>
      </c>
      <c r="AV1268" s="298"/>
    </row>
    <row r="1269" spans="6:48">
      <c r="F1269" s="297"/>
      <c r="AG1269" s="296">
        <v>41946</v>
      </c>
      <c r="AH1269" s="335">
        <f>'Debt M &amp; YTM'!C1260</f>
        <v>13.5</v>
      </c>
      <c r="AI1269" s="335">
        <f>'Debt M &amp; YTM'!D1260</f>
        <v>2.13</v>
      </c>
      <c r="AJ1269" s="298"/>
      <c r="AK1269" s="335">
        <f>'Debt M &amp; YTM'!F1260</f>
        <v>8.44</v>
      </c>
      <c r="AL1269" s="335">
        <f>'Debt M &amp; YTM'!G1260</f>
        <v>1.92</v>
      </c>
      <c r="AM1269" s="298"/>
      <c r="AN1269" s="335">
        <f>'Debt M &amp; YTM'!I1260</f>
        <v>13.17</v>
      </c>
      <c r="AO1269" s="335">
        <f>'Debt M &amp; YTM'!J1260</f>
        <v>2.76</v>
      </c>
      <c r="AP1269" s="299"/>
      <c r="AQ1269" s="297"/>
      <c r="AR1269" s="297">
        <f>'Debt M &amp; YTM'!M1260</f>
        <v>3.2749999999999999</v>
      </c>
      <c r="AS1269" s="298"/>
      <c r="AT1269" s="300"/>
      <c r="AU1269" s="297">
        <f>'Debt M &amp; YTM'!N1260</f>
        <v>5.8630000000000004</v>
      </c>
      <c r="AV1269" s="298"/>
    </row>
    <row r="1270" spans="6:48">
      <c r="F1270" s="297"/>
      <c r="AG1270" s="296">
        <v>41947</v>
      </c>
      <c r="AH1270" s="335">
        <f>'Debt M &amp; YTM'!C1261</f>
        <v>13.5</v>
      </c>
      <c r="AI1270" s="335">
        <f>'Debt M &amp; YTM'!D1261</f>
        <v>2.08</v>
      </c>
      <c r="AJ1270" s="298"/>
      <c r="AK1270" s="335">
        <f>'Debt M &amp; YTM'!F1261</f>
        <v>8.43</v>
      </c>
      <c r="AL1270" s="335">
        <f>'Debt M &amp; YTM'!G1261</f>
        <v>1.88</v>
      </c>
      <c r="AM1270" s="298"/>
      <c r="AN1270" s="335">
        <f>'Debt M &amp; YTM'!I1261</f>
        <v>13.17</v>
      </c>
      <c r="AO1270" s="335">
        <f>'Debt M &amp; YTM'!J1261</f>
        <v>2.71</v>
      </c>
      <c r="AP1270" s="299"/>
      <c r="AQ1270" s="297"/>
      <c r="AR1270" s="297">
        <f>'Debt M &amp; YTM'!M1261</f>
        <v>3.2490000000000001</v>
      </c>
      <c r="AS1270" s="298"/>
      <c r="AT1270" s="300"/>
      <c r="AU1270" s="297">
        <f>'Debt M &amp; YTM'!N1261</f>
        <v>5.8170000000000002</v>
      </c>
      <c r="AV1270" s="298"/>
    </row>
    <row r="1271" spans="6:48">
      <c r="F1271" s="297"/>
      <c r="AG1271" s="296">
        <v>41948</v>
      </c>
      <c r="AH1271" s="335">
        <f>'Debt M &amp; YTM'!C1262</f>
        <v>13.49</v>
      </c>
      <c r="AI1271" s="335">
        <f>'Debt M &amp; YTM'!D1262</f>
        <v>2.1</v>
      </c>
      <c r="AJ1271" s="298"/>
      <c r="AK1271" s="335">
        <f>'Debt M &amp; YTM'!F1262</f>
        <v>8.43</v>
      </c>
      <c r="AL1271" s="335">
        <f>'Debt M &amp; YTM'!G1262</f>
        <v>1.89</v>
      </c>
      <c r="AM1271" s="298"/>
      <c r="AN1271" s="335">
        <f>'Debt M &amp; YTM'!I1262</f>
        <v>13.17</v>
      </c>
      <c r="AO1271" s="335">
        <f>'Debt M &amp; YTM'!J1262</f>
        <v>2.72</v>
      </c>
      <c r="AP1271" s="299"/>
      <c r="AQ1271" s="297"/>
      <c r="AR1271" s="297">
        <f>'Debt M &amp; YTM'!M1262</f>
        <v>3.2370000000000001</v>
      </c>
      <c r="AS1271" s="298"/>
      <c r="AT1271" s="300"/>
      <c r="AU1271" s="297">
        <f>'Debt M &amp; YTM'!N1262</f>
        <v>5.7949999999999999</v>
      </c>
      <c r="AV1271" s="298"/>
    </row>
    <row r="1272" spans="6:48">
      <c r="F1272" s="297"/>
      <c r="AG1272" s="296">
        <v>41949</v>
      </c>
      <c r="AH1272" s="335">
        <f>'Debt M &amp; YTM'!C1263</f>
        <v>13.49</v>
      </c>
      <c r="AI1272" s="335">
        <f>'Debt M &amp; YTM'!D1263</f>
        <v>2.1</v>
      </c>
      <c r="AJ1272" s="298"/>
      <c r="AK1272" s="335">
        <f>'Debt M &amp; YTM'!F1263</f>
        <v>8.43</v>
      </c>
      <c r="AL1272" s="335">
        <f>'Debt M &amp; YTM'!G1263</f>
        <v>1.88</v>
      </c>
      <c r="AM1272" s="298"/>
      <c r="AN1272" s="335">
        <f>'Debt M &amp; YTM'!I1263</f>
        <v>13.17</v>
      </c>
      <c r="AO1272" s="335">
        <f>'Debt M &amp; YTM'!J1263</f>
        <v>2.72</v>
      </c>
      <c r="AP1272" s="299"/>
      <c r="AQ1272" s="297"/>
      <c r="AR1272" s="297">
        <f>'Debt M &amp; YTM'!M1263</f>
        <v>3.214</v>
      </c>
      <c r="AS1272" s="298"/>
      <c r="AT1272" s="300"/>
      <c r="AU1272" s="297">
        <f>'Debt M &amp; YTM'!N1263</f>
        <v>5.7489999999999997</v>
      </c>
      <c r="AV1272" s="298"/>
    </row>
    <row r="1273" spans="6:48">
      <c r="F1273" s="297"/>
      <c r="AG1273" s="296">
        <v>41950</v>
      </c>
      <c r="AH1273" s="335">
        <f>'Debt M &amp; YTM'!C1264</f>
        <v>13.49</v>
      </c>
      <c r="AI1273" s="335">
        <f>'Debt M &amp; YTM'!D1264</f>
        <v>2.09</v>
      </c>
      <c r="AJ1273" s="298"/>
      <c r="AK1273" s="335">
        <f>'Debt M &amp; YTM'!F1264</f>
        <v>8.43</v>
      </c>
      <c r="AL1273" s="335">
        <f>'Debt M &amp; YTM'!G1264</f>
        <v>1.87</v>
      </c>
      <c r="AM1273" s="298"/>
      <c r="AN1273" s="335">
        <f>'Debt M &amp; YTM'!I1264</f>
        <v>13.16</v>
      </c>
      <c r="AO1273" s="335">
        <f>'Debt M &amp; YTM'!J1264</f>
        <v>2.71</v>
      </c>
      <c r="AP1273" s="299"/>
      <c r="AQ1273" s="297"/>
      <c r="AR1273" s="297">
        <f>'Debt M &amp; YTM'!M1264</f>
        <v>3.1850000000000001</v>
      </c>
      <c r="AS1273" s="298"/>
      <c r="AT1273" s="300"/>
      <c r="AU1273" s="297">
        <f>'Debt M &amp; YTM'!N1264</f>
        <v>5.72</v>
      </c>
      <c r="AV1273" s="298"/>
    </row>
    <row r="1274" spans="6:48">
      <c r="F1274" s="297"/>
      <c r="AG1274" s="296">
        <v>41953</v>
      </c>
      <c r="AH1274" s="335">
        <f>'Debt M &amp; YTM'!C1265</f>
        <v>13.48</v>
      </c>
      <c r="AI1274" s="335">
        <f>'Debt M &amp; YTM'!D1265</f>
        <v>2.08</v>
      </c>
      <c r="AJ1274" s="298"/>
      <c r="AK1274" s="335">
        <f>'Debt M &amp; YTM'!F1265</f>
        <v>8.42</v>
      </c>
      <c r="AL1274" s="335">
        <f>'Debt M &amp; YTM'!G1265</f>
        <v>1.86</v>
      </c>
      <c r="AM1274" s="298"/>
      <c r="AN1274" s="335">
        <f>'Debt M &amp; YTM'!I1265</f>
        <v>13.15</v>
      </c>
      <c r="AO1274" s="335">
        <f>'Debt M &amp; YTM'!J1265</f>
        <v>2.7</v>
      </c>
      <c r="AP1274" s="299"/>
      <c r="AQ1274" s="297"/>
      <c r="AR1274" s="297">
        <f>'Debt M &amp; YTM'!M1265</f>
        <v>3.1560000000000001</v>
      </c>
      <c r="AS1274" s="298"/>
      <c r="AT1274" s="300"/>
      <c r="AU1274" s="297">
        <f>'Debt M &amp; YTM'!N1265</f>
        <v>5.6790000000000003</v>
      </c>
      <c r="AV1274" s="298"/>
    </row>
    <row r="1275" spans="6:48">
      <c r="F1275" s="297"/>
      <c r="AG1275" s="296">
        <v>41954</v>
      </c>
      <c r="AH1275" s="335">
        <f>'Debt M &amp; YTM'!C1266</f>
        <v>13.48</v>
      </c>
      <c r="AI1275" s="335">
        <f>'Debt M &amp; YTM'!D1266</f>
        <v>2.08</v>
      </c>
      <c r="AJ1275" s="298"/>
      <c r="AK1275" s="335">
        <f>'Debt M &amp; YTM'!F1266</f>
        <v>8.42</v>
      </c>
      <c r="AL1275" s="335">
        <f>'Debt M &amp; YTM'!G1266</f>
        <v>1.84</v>
      </c>
      <c r="AM1275" s="298"/>
      <c r="AN1275" s="335">
        <f>'Debt M &amp; YTM'!I1266</f>
        <v>13.15</v>
      </c>
      <c r="AO1275" s="335">
        <f>'Debt M &amp; YTM'!J1266</f>
        <v>2.69</v>
      </c>
      <c r="AP1275" s="299"/>
      <c r="AQ1275" s="297"/>
      <c r="AR1275" s="297">
        <f>'Debt M &amp; YTM'!M1266</f>
        <v>3.1150000000000002</v>
      </c>
      <c r="AS1275" s="298"/>
      <c r="AT1275" s="300"/>
      <c r="AU1275" s="297">
        <f>'Debt M &amp; YTM'!N1266</f>
        <v>5.609</v>
      </c>
      <c r="AV1275" s="298"/>
    </row>
    <row r="1276" spans="6:48">
      <c r="F1276" s="297"/>
      <c r="AG1276" s="296">
        <v>41955</v>
      </c>
      <c r="AH1276" s="335">
        <f>'Debt M &amp; YTM'!C1267</f>
        <v>13.47</v>
      </c>
      <c r="AI1276" s="335">
        <f>'Debt M &amp; YTM'!D1267</f>
        <v>2.06</v>
      </c>
      <c r="AJ1276" s="298"/>
      <c r="AK1276" s="335">
        <f>'Debt M &amp; YTM'!F1267</f>
        <v>8.41</v>
      </c>
      <c r="AL1276" s="335">
        <f>'Debt M &amp; YTM'!G1267</f>
        <v>1.82</v>
      </c>
      <c r="AM1276" s="298"/>
      <c r="AN1276" s="335">
        <f>'Debt M &amp; YTM'!I1267</f>
        <v>13.15</v>
      </c>
      <c r="AO1276" s="335">
        <f>'Debt M &amp; YTM'!J1267</f>
        <v>2.66</v>
      </c>
      <c r="AP1276" s="299"/>
      <c r="AQ1276" s="297"/>
      <c r="AR1276" s="297">
        <f>'Debt M &amp; YTM'!M1267</f>
        <v>3.0990000000000002</v>
      </c>
      <c r="AS1276" s="298"/>
      <c r="AT1276" s="300"/>
      <c r="AU1276" s="297">
        <f>'Debt M &amp; YTM'!N1267</f>
        <v>5.6159999999999997</v>
      </c>
      <c r="AV1276" s="298"/>
    </row>
    <row r="1277" spans="6:48">
      <c r="F1277" s="297"/>
      <c r="AG1277" s="296">
        <v>41956</v>
      </c>
      <c r="AH1277" s="335">
        <f>'Debt M &amp; YTM'!C1268</f>
        <v>13.47</v>
      </c>
      <c r="AI1277" s="335">
        <f>'Debt M &amp; YTM'!D1268</f>
        <v>2.0499999999999998</v>
      </c>
      <c r="AJ1277" s="298"/>
      <c r="AK1277" s="335">
        <f>'Debt M &amp; YTM'!F1268</f>
        <v>8.41</v>
      </c>
      <c r="AL1277" s="335">
        <f>'Debt M &amp; YTM'!G1268</f>
        <v>1.81</v>
      </c>
      <c r="AM1277" s="298"/>
      <c r="AN1277" s="335">
        <f>'Debt M &amp; YTM'!I1268</f>
        <v>13.15</v>
      </c>
      <c r="AO1277" s="335">
        <f>'Debt M &amp; YTM'!J1268</f>
        <v>2.65</v>
      </c>
      <c r="AP1277" s="299"/>
      <c r="AQ1277" s="297"/>
      <c r="AR1277" s="297">
        <f>'Debt M &amp; YTM'!M1268</f>
        <v>3.089</v>
      </c>
      <c r="AS1277" s="298"/>
      <c r="AT1277" s="300"/>
      <c r="AU1277" s="297">
        <f>'Debt M &amp; YTM'!N1268</f>
        <v>5.6260000000000003</v>
      </c>
      <c r="AV1277" s="298"/>
    </row>
    <row r="1278" spans="6:48">
      <c r="F1278" s="297"/>
      <c r="AG1278" s="296">
        <v>41957</v>
      </c>
      <c r="AH1278" s="335">
        <f>'Debt M &amp; YTM'!C1269</f>
        <v>13.47</v>
      </c>
      <c r="AI1278" s="335">
        <f>'Debt M &amp; YTM'!D1269</f>
        <v>2.04</v>
      </c>
      <c r="AJ1278" s="298"/>
      <c r="AK1278" s="335">
        <f>'Debt M &amp; YTM'!F1269</f>
        <v>8.41</v>
      </c>
      <c r="AL1278" s="335">
        <f>'Debt M &amp; YTM'!G1269</f>
        <v>1.82</v>
      </c>
      <c r="AM1278" s="298"/>
      <c r="AN1278" s="335">
        <f>'Debt M &amp; YTM'!I1269</f>
        <v>13.14</v>
      </c>
      <c r="AO1278" s="335">
        <f>'Debt M &amp; YTM'!J1269</f>
        <v>2.66</v>
      </c>
      <c r="AP1278" s="299"/>
      <c r="AQ1278" s="297"/>
      <c r="AR1278" s="297">
        <f>'Debt M &amp; YTM'!M1269</f>
        <v>3.105</v>
      </c>
      <c r="AS1278" s="298"/>
      <c r="AT1278" s="300"/>
      <c r="AU1278" s="297">
        <f>'Debt M &amp; YTM'!N1269</f>
        <v>5.8339999999999996</v>
      </c>
      <c r="AV1278" s="298"/>
    </row>
    <row r="1279" spans="6:48">
      <c r="F1279" s="297"/>
      <c r="AG1279" s="296">
        <v>41960</v>
      </c>
      <c r="AH1279" s="335">
        <f>'Debt M &amp; YTM'!C1270</f>
        <v>13.46</v>
      </c>
      <c r="AI1279" s="335">
        <f>'Debt M &amp; YTM'!D1270</f>
        <v>2.04</v>
      </c>
      <c r="AJ1279" s="298"/>
      <c r="AK1279" s="335">
        <f>'Debt M &amp; YTM'!F1270</f>
        <v>8.4</v>
      </c>
      <c r="AL1279" s="335">
        <f>'Debt M &amp; YTM'!G1270</f>
        <v>1.83</v>
      </c>
      <c r="AM1279" s="298"/>
      <c r="AN1279" s="335">
        <f>'Debt M &amp; YTM'!I1270</f>
        <v>13.14</v>
      </c>
      <c r="AO1279" s="335">
        <f>'Debt M &amp; YTM'!J1270</f>
        <v>2.67</v>
      </c>
      <c r="AP1279" s="299"/>
      <c r="AQ1279" s="297"/>
      <c r="AR1279" s="297">
        <f>'Debt M &amp; YTM'!M1270</f>
        <v>3.1150000000000002</v>
      </c>
      <c r="AS1279" s="298"/>
      <c r="AT1279" s="300"/>
      <c r="AU1279" s="297">
        <f>'Debt M &amp; YTM'!N1270</f>
        <v>5.7789999999999999</v>
      </c>
      <c r="AV1279" s="298"/>
    </row>
    <row r="1280" spans="6:48">
      <c r="F1280" s="297"/>
      <c r="AG1280" s="296">
        <v>41961</v>
      </c>
      <c r="AH1280" s="335">
        <f>'Debt M &amp; YTM'!C1271</f>
        <v>13.46</v>
      </c>
      <c r="AI1280" s="335">
        <f>'Debt M &amp; YTM'!D1271</f>
        <v>2.0499999999999998</v>
      </c>
      <c r="AJ1280" s="298"/>
      <c r="AK1280" s="335">
        <f>'Debt M &amp; YTM'!F1271</f>
        <v>8.4</v>
      </c>
      <c r="AL1280" s="335">
        <f>'Debt M &amp; YTM'!G1271</f>
        <v>1.84</v>
      </c>
      <c r="AM1280" s="298"/>
      <c r="AN1280" s="335">
        <f>'Debt M &amp; YTM'!I1271</f>
        <v>13.13</v>
      </c>
      <c r="AO1280" s="335">
        <f>'Debt M &amp; YTM'!J1271</f>
        <v>2.68</v>
      </c>
      <c r="AP1280" s="299"/>
      <c r="AQ1280" s="297"/>
      <c r="AR1280" s="297">
        <f>'Debt M &amp; YTM'!M1271</f>
        <v>3.113</v>
      </c>
      <c r="AS1280" s="298"/>
      <c r="AT1280" s="300"/>
      <c r="AU1280" s="297">
        <f>'Debt M &amp; YTM'!N1271</f>
        <v>5.76</v>
      </c>
      <c r="AV1280" s="298"/>
    </row>
    <row r="1281" spans="6:48">
      <c r="F1281" s="297"/>
      <c r="AG1281" s="296">
        <v>41962</v>
      </c>
      <c r="AH1281" s="335">
        <f>'Debt M &amp; YTM'!C1272</f>
        <v>13.46</v>
      </c>
      <c r="AI1281" s="335">
        <f>'Debt M &amp; YTM'!D1272</f>
        <v>2.09</v>
      </c>
      <c r="AJ1281" s="298"/>
      <c r="AK1281" s="335">
        <f>'Debt M &amp; YTM'!F1272</f>
        <v>8.39</v>
      </c>
      <c r="AL1281" s="335">
        <f>'Debt M &amp; YTM'!G1272</f>
        <v>1.89</v>
      </c>
      <c r="AM1281" s="298"/>
      <c r="AN1281" s="335">
        <f>'Debt M &amp; YTM'!I1272</f>
        <v>13.13</v>
      </c>
      <c r="AO1281" s="335">
        <f>'Debt M &amp; YTM'!J1272</f>
        <v>2.71</v>
      </c>
      <c r="AP1281" s="299"/>
      <c r="AQ1281" s="297"/>
      <c r="AR1281" s="297">
        <f>'Debt M &amp; YTM'!M1272</f>
        <v>3.1389999999999998</v>
      </c>
      <c r="AS1281" s="298"/>
      <c r="AT1281" s="300"/>
      <c r="AU1281" s="297">
        <f>'Debt M &amp; YTM'!N1272</f>
        <v>5.7770000000000001</v>
      </c>
      <c r="AV1281" s="298"/>
    </row>
    <row r="1282" spans="6:48">
      <c r="F1282" s="297"/>
      <c r="AG1282" s="296">
        <v>41963</v>
      </c>
      <c r="AH1282" s="335">
        <f>'Debt M &amp; YTM'!C1273</f>
        <v>13.45</v>
      </c>
      <c r="AI1282" s="335">
        <f>'Debt M &amp; YTM'!D1273</f>
        <v>2.06</v>
      </c>
      <c r="AJ1282" s="298"/>
      <c r="AK1282" s="335">
        <f>'Debt M &amp; YTM'!F1273</f>
        <v>8.39</v>
      </c>
      <c r="AL1282" s="335">
        <f>'Debt M &amp; YTM'!G1273</f>
        <v>1.86</v>
      </c>
      <c r="AM1282" s="298"/>
      <c r="AN1282" s="335">
        <f>'Debt M &amp; YTM'!I1273</f>
        <v>13.13</v>
      </c>
      <c r="AO1282" s="335">
        <f>'Debt M &amp; YTM'!J1273</f>
        <v>2.69</v>
      </c>
      <c r="AP1282" s="299"/>
      <c r="AQ1282" s="297"/>
      <c r="AR1282" s="297">
        <f>'Debt M &amp; YTM'!M1273</f>
        <v>3.16</v>
      </c>
      <c r="AS1282" s="298"/>
      <c r="AT1282" s="300"/>
      <c r="AU1282" s="297">
        <f>'Debt M &amp; YTM'!N1273</f>
        <v>5.8710000000000004</v>
      </c>
      <c r="AV1282" s="298"/>
    </row>
    <row r="1283" spans="6:48">
      <c r="F1283" s="297"/>
      <c r="AG1283" s="296">
        <v>41964</v>
      </c>
      <c r="AH1283" s="335">
        <f>'Debt M &amp; YTM'!C1274</f>
        <v>13.45</v>
      </c>
      <c r="AI1283" s="335">
        <f>'Debt M &amp; YTM'!D1274</f>
        <v>2.04</v>
      </c>
      <c r="AJ1283" s="298"/>
      <c r="AK1283" s="335">
        <f>'Debt M &amp; YTM'!F1274</f>
        <v>8.39</v>
      </c>
      <c r="AL1283" s="335">
        <f>'Debt M &amp; YTM'!G1274</f>
        <v>1.84</v>
      </c>
      <c r="AM1283" s="298"/>
      <c r="AN1283" s="335">
        <f>'Debt M &amp; YTM'!I1274</f>
        <v>13.12</v>
      </c>
      <c r="AO1283" s="335">
        <f>'Debt M &amp; YTM'!J1274</f>
        <v>2.66</v>
      </c>
      <c r="AP1283" s="299"/>
      <c r="AQ1283" s="297"/>
      <c r="AR1283" s="297">
        <f>'Debt M &amp; YTM'!M1274</f>
        <v>3.1339999999999999</v>
      </c>
      <c r="AS1283" s="298"/>
      <c r="AT1283" s="300"/>
      <c r="AU1283" s="297">
        <f>'Debt M &amp; YTM'!N1274</f>
        <v>5.8410000000000002</v>
      </c>
      <c r="AV1283" s="298"/>
    </row>
    <row r="1284" spans="6:48">
      <c r="F1284" s="297"/>
      <c r="AG1284" s="296">
        <v>41967</v>
      </c>
      <c r="AH1284" s="335">
        <f>'Debt M &amp; YTM'!C1275</f>
        <v>13.44</v>
      </c>
      <c r="AI1284" s="335">
        <f>'Debt M &amp; YTM'!D1275</f>
        <v>2.0499999999999998</v>
      </c>
      <c r="AJ1284" s="298"/>
      <c r="AK1284" s="335">
        <f>'Debt M &amp; YTM'!F1275</f>
        <v>8.3800000000000008</v>
      </c>
      <c r="AL1284" s="335">
        <f>'Debt M &amp; YTM'!G1275</f>
        <v>1.84</v>
      </c>
      <c r="AM1284" s="298"/>
      <c r="AN1284" s="335">
        <f>'Debt M &amp; YTM'!I1275</f>
        <v>13.12</v>
      </c>
      <c r="AO1284" s="335">
        <f>'Debt M &amp; YTM'!J1275</f>
        <v>2.67</v>
      </c>
      <c r="AP1284" s="299"/>
      <c r="AQ1284" s="297"/>
      <c r="AR1284" s="297">
        <f>'Debt M &amp; YTM'!M1275</f>
        <v>3.105</v>
      </c>
      <c r="AS1284" s="298"/>
      <c r="AT1284" s="300"/>
      <c r="AU1284" s="297">
        <f>'Debt M &amp; YTM'!N1275</f>
        <v>5.7939999999999996</v>
      </c>
      <c r="AV1284" s="298"/>
    </row>
    <row r="1285" spans="6:48">
      <c r="F1285" s="297"/>
      <c r="AG1285" s="296">
        <v>41968</v>
      </c>
      <c r="AH1285" s="335">
        <f>'Debt M &amp; YTM'!C1276</f>
        <v>13.44</v>
      </c>
      <c r="AI1285" s="335">
        <f>'Debt M &amp; YTM'!D1276</f>
        <v>2.02</v>
      </c>
      <c r="AJ1285" s="298"/>
      <c r="AK1285" s="335">
        <f>'Debt M &amp; YTM'!F1276</f>
        <v>8.3800000000000008</v>
      </c>
      <c r="AL1285" s="335">
        <f>'Debt M &amp; YTM'!G1276</f>
        <v>1.82</v>
      </c>
      <c r="AM1285" s="298"/>
      <c r="AN1285" s="335">
        <f>'Debt M &amp; YTM'!I1276</f>
        <v>13.11</v>
      </c>
      <c r="AO1285" s="335">
        <f>'Debt M &amp; YTM'!J1276</f>
        <v>2.65</v>
      </c>
      <c r="AP1285" s="299"/>
      <c r="AQ1285" s="297"/>
      <c r="AR1285" s="297">
        <f>'Debt M &amp; YTM'!M1276</f>
        <v>3.0950000000000002</v>
      </c>
      <c r="AS1285" s="298"/>
      <c r="AT1285" s="300"/>
      <c r="AU1285" s="297">
        <f>'Debt M &amp; YTM'!N1276</f>
        <v>5.7480000000000002</v>
      </c>
      <c r="AV1285" s="298"/>
    </row>
    <row r="1286" spans="6:48">
      <c r="F1286" s="297"/>
      <c r="AG1286" s="296">
        <v>41969</v>
      </c>
      <c r="AH1286" s="335">
        <f>'Debt M &amp; YTM'!C1277</f>
        <v>13.44</v>
      </c>
      <c r="AI1286" s="335">
        <f>'Debt M &amp; YTM'!D1277</f>
        <v>2</v>
      </c>
      <c r="AJ1286" s="298"/>
      <c r="AK1286" s="335">
        <f>'Debt M &amp; YTM'!F1277</f>
        <v>8.3699999999999992</v>
      </c>
      <c r="AL1286" s="335">
        <f>'Debt M &amp; YTM'!G1277</f>
        <v>1.81</v>
      </c>
      <c r="AM1286" s="298"/>
      <c r="AN1286" s="335">
        <f>'Debt M &amp; YTM'!I1277</f>
        <v>13.11</v>
      </c>
      <c r="AO1286" s="335">
        <f>'Debt M &amp; YTM'!J1277</f>
        <v>2.64</v>
      </c>
      <c r="AP1286" s="299"/>
      <c r="AQ1286" s="297"/>
      <c r="AR1286" s="297">
        <f>'Debt M &amp; YTM'!M1277</f>
        <v>3.0819999999999999</v>
      </c>
      <c r="AS1286" s="298"/>
      <c r="AT1286" s="300"/>
      <c r="AU1286" s="297">
        <f>'Debt M &amp; YTM'!N1277</f>
        <v>5.7110000000000003</v>
      </c>
      <c r="AV1286" s="298"/>
    </row>
    <row r="1287" spans="6:48">
      <c r="F1287" s="297"/>
      <c r="AG1287" s="296">
        <v>41970</v>
      </c>
      <c r="AH1287" s="335">
        <f>'Debt M &amp; YTM'!C1278</f>
        <v>13.43</v>
      </c>
      <c r="AI1287" s="335">
        <f>'Debt M &amp; YTM'!D1278</f>
        <v>1.98</v>
      </c>
      <c r="AJ1287" s="298"/>
      <c r="AK1287" s="335">
        <f>'Debt M &amp; YTM'!F1278</f>
        <v>8.3699999999999992</v>
      </c>
      <c r="AL1287" s="335">
        <f>'Debt M &amp; YTM'!G1278</f>
        <v>1.79</v>
      </c>
      <c r="AM1287" s="298"/>
      <c r="AN1287" s="335">
        <f>'Debt M &amp; YTM'!I1278</f>
        <v>13.11</v>
      </c>
      <c r="AO1287" s="335">
        <f>'Debt M &amp; YTM'!J1278</f>
        <v>2.61</v>
      </c>
      <c r="AP1287" s="299"/>
      <c r="AQ1287" s="297"/>
      <c r="AR1287" s="297">
        <f>'Debt M &amp; YTM'!M1278</f>
        <v>3.0710000000000002</v>
      </c>
      <c r="AS1287" s="298"/>
      <c r="AT1287" s="300"/>
      <c r="AU1287" s="297">
        <f>'Debt M &amp; YTM'!N1278</f>
        <v>5.673</v>
      </c>
      <c r="AV1287" s="298"/>
    </row>
    <row r="1288" spans="6:48">
      <c r="F1288" s="297"/>
      <c r="AG1288" s="296">
        <v>41971</v>
      </c>
      <c r="AH1288" s="335">
        <f>'Debt M &amp; YTM'!C1279</f>
        <v>13.43</v>
      </c>
      <c r="AI1288" s="335">
        <f>'Debt M &amp; YTM'!D1279</f>
        <v>1.99</v>
      </c>
      <c r="AJ1288" s="298"/>
      <c r="AK1288" s="335">
        <f>'Debt M &amp; YTM'!F1279</f>
        <v>8.3699999999999992</v>
      </c>
      <c r="AL1288" s="335">
        <f>'Debt M &amp; YTM'!G1279</f>
        <v>1.8</v>
      </c>
      <c r="AM1288" s="298"/>
      <c r="AN1288" s="335">
        <f>'Debt M &amp; YTM'!I1279</f>
        <v>13.11</v>
      </c>
      <c r="AO1288" s="335">
        <f>'Debt M &amp; YTM'!J1279</f>
        <v>2.61</v>
      </c>
      <c r="AP1288" s="299"/>
      <c r="AQ1288" s="297"/>
      <c r="AR1288" s="297">
        <f>'Debt M &amp; YTM'!M1279</f>
        <v>3.0590000000000002</v>
      </c>
      <c r="AS1288" s="298"/>
      <c r="AT1288" s="300"/>
      <c r="AU1288" s="297">
        <f>'Debt M &amp; YTM'!N1279</f>
        <v>5.6559999999999997</v>
      </c>
      <c r="AV1288" s="298"/>
    </row>
    <row r="1289" spans="6:48">
      <c r="F1289" s="297"/>
      <c r="AG1289" s="296">
        <v>41973</v>
      </c>
      <c r="AH1289" s="335">
        <f>'Debt M &amp; YTM'!C1280</f>
        <v>13.43</v>
      </c>
      <c r="AI1289" s="335">
        <f>'Debt M &amp; YTM'!D1280</f>
        <v>1.99</v>
      </c>
      <c r="AJ1289" s="298"/>
      <c r="AK1289" s="335">
        <f>'Debt M &amp; YTM'!F1280</f>
        <v>8.36</v>
      </c>
      <c r="AL1289" s="335">
        <f>'Debt M &amp; YTM'!G1280</f>
        <v>1.79</v>
      </c>
      <c r="AM1289" s="298"/>
      <c r="AN1289" s="335">
        <f>'Debt M &amp; YTM'!I1280</f>
        <v>13.1</v>
      </c>
      <c r="AO1289" s="335">
        <f>'Debt M &amp; YTM'!J1280</f>
        <v>2.61</v>
      </c>
      <c r="AP1289" s="299"/>
      <c r="AQ1289" s="297"/>
      <c r="AR1289" s="297"/>
      <c r="AS1289" s="298"/>
      <c r="AT1289" s="300"/>
      <c r="AU1289" s="297"/>
      <c r="AV1289" s="298"/>
    </row>
    <row r="1290" spans="6:48">
      <c r="F1290" s="297"/>
      <c r="AG1290" s="296">
        <v>41974</v>
      </c>
      <c r="AH1290" s="335">
        <f>'Debt M &amp; YTM'!C1281</f>
        <v>13.46</v>
      </c>
      <c r="AI1290" s="335">
        <f>'Debt M &amp; YTM'!D1281</f>
        <v>2</v>
      </c>
      <c r="AJ1290" s="298"/>
      <c r="AK1290" s="335">
        <f>'Debt M &amp; YTM'!F1281</f>
        <v>8.3699999999999992</v>
      </c>
      <c r="AL1290" s="335">
        <f>'Debt M &amp; YTM'!G1281</f>
        <v>1.75</v>
      </c>
      <c r="AM1290" s="298"/>
      <c r="AN1290" s="335">
        <f>'Debt M &amp; YTM'!I1281</f>
        <v>12.92</v>
      </c>
      <c r="AO1290" s="335">
        <f>'Debt M &amp; YTM'!J1281</f>
        <v>2.58</v>
      </c>
      <c r="AP1290" s="299"/>
      <c r="AQ1290" s="297"/>
      <c r="AR1290" s="297">
        <f>'Debt M &amp; YTM'!M1281</f>
        <v>3.0249999999999999</v>
      </c>
      <c r="AS1290" s="298"/>
      <c r="AT1290" s="300"/>
      <c r="AU1290" s="297">
        <f>'Debt M &amp; YTM'!N1281</f>
        <v>5.6929999999999996</v>
      </c>
      <c r="AV1290" s="298"/>
    </row>
    <row r="1291" spans="6:48">
      <c r="F1291" s="297"/>
      <c r="AG1291" s="296">
        <v>41975</v>
      </c>
      <c r="AH1291" s="335">
        <f>'Debt M &amp; YTM'!C1282</f>
        <v>13.46</v>
      </c>
      <c r="AI1291" s="335">
        <f>'Debt M &amp; YTM'!D1282</f>
        <v>2.04</v>
      </c>
      <c r="AJ1291" s="298"/>
      <c r="AK1291" s="335">
        <f>'Debt M &amp; YTM'!F1282</f>
        <v>8.36</v>
      </c>
      <c r="AL1291" s="335">
        <f>'Debt M &amp; YTM'!G1282</f>
        <v>1.79</v>
      </c>
      <c r="AM1291" s="298"/>
      <c r="AN1291" s="335">
        <f>'Debt M &amp; YTM'!I1282</f>
        <v>12.91</v>
      </c>
      <c r="AO1291" s="335">
        <f>'Debt M &amp; YTM'!J1282</f>
        <v>2.62</v>
      </c>
      <c r="AP1291" s="299"/>
      <c r="AQ1291" s="297"/>
      <c r="AR1291" s="297">
        <f>'Debt M &amp; YTM'!M1282</f>
        <v>3.024</v>
      </c>
      <c r="AS1291" s="298"/>
      <c r="AT1291" s="300"/>
      <c r="AU1291" s="297">
        <f>'Debt M &amp; YTM'!N1282</f>
        <v>5.6849999999999996</v>
      </c>
      <c r="AV1291" s="298"/>
    </row>
    <row r="1292" spans="6:48">
      <c r="F1292" s="297"/>
      <c r="AG1292" s="296">
        <v>41976</v>
      </c>
      <c r="AH1292" s="335">
        <f>'Debt M &amp; YTM'!C1283</f>
        <v>13.46</v>
      </c>
      <c r="AI1292" s="335">
        <f>'Debt M &amp; YTM'!D1283</f>
        <v>2.04</v>
      </c>
      <c r="AJ1292" s="298"/>
      <c r="AK1292" s="335">
        <f>'Debt M &amp; YTM'!F1283</f>
        <v>8.36</v>
      </c>
      <c r="AL1292" s="335">
        <f>'Debt M &amp; YTM'!G1283</f>
        <v>1.79</v>
      </c>
      <c r="AM1292" s="298"/>
      <c r="AN1292" s="335">
        <f>'Debt M &amp; YTM'!I1283</f>
        <v>12.91</v>
      </c>
      <c r="AO1292" s="335">
        <f>'Debt M &amp; YTM'!J1283</f>
        <v>2.62</v>
      </c>
      <c r="AP1292" s="299"/>
      <c r="AQ1292" s="297"/>
      <c r="AR1292" s="297">
        <f>'Debt M &amp; YTM'!M1283</f>
        <v>3.008</v>
      </c>
      <c r="AS1292" s="298"/>
      <c r="AT1292" s="300"/>
      <c r="AU1292" s="297">
        <f>'Debt M &amp; YTM'!N1283</f>
        <v>5.7009999999999996</v>
      </c>
      <c r="AV1292" s="298"/>
    </row>
    <row r="1293" spans="6:48">
      <c r="F1293" s="297"/>
      <c r="AG1293" s="296">
        <v>41977</v>
      </c>
      <c r="AH1293" s="335">
        <f>'Debt M &amp; YTM'!C1284</f>
        <v>13.46</v>
      </c>
      <c r="AI1293" s="335">
        <f>'Debt M &amp; YTM'!D1284</f>
        <v>2.04</v>
      </c>
      <c r="AJ1293" s="298"/>
      <c r="AK1293" s="335">
        <f>'Debt M &amp; YTM'!F1284</f>
        <v>8.36</v>
      </c>
      <c r="AL1293" s="335">
        <f>'Debt M &amp; YTM'!G1284</f>
        <v>1.79</v>
      </c>
      <c r="AM1293" s="298"/>
      <c r="AN1293" s="335">
        <f>'Debt M &amp; YTM'!I1284</f>
        <v>12.91</v>
      </c>
      <c r="AO1293" s="335">
        <f>'Debt M &amp; YTM'!J1284</f>
        <v>2.62</v>
      </c>
      <c r="AP1293" s="299"/>
      <c r="AQ1293" s="297"/>
      <c r="AR1293" s="297">
        <f>'Debt M &amp; YTM'!M1284</f>
        <v>3.004</v>
      </c>
      <c r="AS1293" s="298"/>
      <c r="AT1293" s="300"/>
      <c r="AU1293" s="297">
        <f>'Debt M &amp; YTM'!N1284</f>
        <v>5.6130000000000004</v>
      </c>
      <c r="AV1293" s="298"/>
    </row>
    <row r="1294" spans="6:48">
      <c r="F1294" s="297"/>
      <c r="AG1294" s="296">
        <v>41978</v>
      </c>
      <c r="AH1294" s="335">
        <f>'Debt M &amp; YTM'!C1285</f>
        <v>13.45</v>
      </c>
      <c r="AI1294" s="335">
        <f>'Debt M &amp; YTM'!D1285</f>
        <v>2.0499999999999998</v>
      </c>
      <c r="AJ1294" s="298"/>
      <c r="AK1294" s="335">
        <f>'Debt M &amp; YTM'!F1285</f>
        <v>8.35</v>
      </c>
      <c r="AL1294" s="335">
        <f>'Debt M &amp; YTM'!G1285</f>
        <v>1.8</v>
      </c>
      <c r="AM1294" s="298"/>
      <c r="AN1294" s="335">
        <f>'Debt M &amp; YTM'!I1285</f>
        <v>12.91</v>
      </c>
      <c r="AO1294" s="335">
        <f>'Debt M &amp; YTM'!J1285</f>
        <v>2.63</v>
      </c>
      <c r="AP1294" s="299"/>
      <c r="AQ1294" s="297"/>
      <c r="AR1294" s="297">
        <f>'Debt M &amp; YTM'!M1285</f>
        <v>3.01</v>
      </c>
      <c r="AS1294" s="298"/>
      <c r="AT1294" s="300"/>
      <c r="AU1294" s="297">
        <f>'Debt M &amp; YTM'!N1285</f>
        <v>5.6109999999999998</v>
      </c>
      <c r="AV1294" s="298"/>
    </row>
    <row r="1295" spans="6:48">
      <c r="F1295" s="297"/>
      <c r="AG1295" s="296">
        <v>41981</v>
      </c>
      <c r="AH1295" s="335">
        <f>'Debt M &amp; YTM'!C1286</f>
        <v>13.44</v>
      </c>
      <c r="AI1295" s="335">
        <f>'Debt M &amp; YTM'!D1286</f>
        <v>2</v>
      </c>
      <c r="AJ1295" s="298"/>
      <c r="AK1295" s="335">
        <f>'Debt M &amp; YTM'!F1286</f>
        <v>8.35</v>
      </c>
      <c r="AL1295" s="335">
        <f>'Debt M &amp; YTM'!G1286</f>
        <v>1.75</v>
      </c>
      <c r="AM1295" s="298"/>
      <c r="AN1295" s="335">
        <f>'Debt M &amp; YTM'!I1286</f>
        <v>12.9</v>
      </c>
      <c r="AO1295" s="335">
        <f>'Debt M &amp; YTM'!J1286</f>
        <v>2.59</v>
      </c>
      <c r="AP1295" s="299"/>
      <c r="AQ1295" s="297"/>
      <c r="AR1295" s="297">
        <f>'Debt M &amp; YTM'!M1286</f>
        <v>2.9929999999999999</v>
      </c>
      <c r="AS1295" s="298"/>
      <c r="AT1295" s="300"/>
      <c r="AU1295" s="297">
        <f>'Debt M &amp; YTM'!N1286</f>
        <v>5.5970000000000004</v>
      </c>
      <c r="AV1295" s="298"/>
    </row>
    <row r="1296" spans="6:48">
      <c r="F1296" s="297"/>
      <c r="AG1296" s="296">
        <v>41982</v>
      </c>
      <c r="AH1296" s="335">
        <f>'Debt M &amp; YTM'!C1287</f>
        <v>13.44</v>
      </c>
      <c r="AI1296" s="335">
        <f>'Debt M &amp; YTM'!D1287</f>
        <v>1.97</v>
      </c>
      <c r="AJ1296" s="298"/>
      <c r="AK1296" s="335">
        <f>'Debt M &amp; YTM'!F1287</f>
        <v>8.34</v>
      </c>
      <c r="AL1296" s="335">
        <f>'Debt M &amp; YTM'!G1287</f>
        <v>1.75</v>
      </c>
      <c r="AM1296" s="298"/>
      <c r="AN1296" s="335">
        <f>'Debt M &amp; YTM'!I1287</f>
        <v>12.89</v>
      </c>
      <c r="AO1296" s="335">
        <f>'Debt M &amp; YTM'!J1287</f>
        <v>2.58</v>
      </c>
      <c r="AP1296" s="299"/>
      <c r="AQ1296" s="297"/>
      <c r="AR1296" s="297">
        <f>'Debt M &amp; YTM'!M1287</f>
        <v>3.0070000000000001</v>
      </c>
      <c r="AS1296" s="298"/>
      <c r="AT1296" s="300"/>
      <c r="AU1296" s="297">
        <f>'Debt M &amp; YTM'!N1287</f>
        <v>5.6829999999999998</v>
      </c>
      <c r="AV1296" s="298"/>
    </row>
    <row r="1297" spans="6:48">
      <c r="F1297" s="297"/>
      <c r="AG1297" s="296">
        <v>41983</v>
      </c>
      <c r="AH1297" s="335">
        <f>'Debt M &amp; YTM'!C1288</f>
        <v>13.44</v>
      </c>
      <c r="AI1297" s="335">
        <f>'Debt M &amp; YTM'!D1288</f>
        <v>1.97</v>
      </c>
      <c r="AJ1297" s="298"/>
      <c r="AK1297" s="335">
        <f>'Debt M &amp; YTM'!F1288</f>
        <v>8.34</v>
      </c>
      <c r="AL1297" s="335">
        <f>'Debt M &amp; YTM'!G1288</f>
        <v>1.75</v>
      </c>
      <c r="AM1297" s="298"/>
      <c r="AN1297" s="335">
        <f>'Debt M &amp; YTM'!I1288</f>
        <v>12.89</v>
      </c>
      <c r="AO1297" s="335">
        <f>'Debt M &amp; YTM'!J1288</f>
        <v>2.58</v>
      </c>
      <c r="AP1297" s="299"/>
      <c r="AQ1297" s="297"/>
      <c r="AR1297" s="297">
        <f>'Debt M &amp; YTM'!M1288</f>
        <v>3.0339999999999998</v>
      </c>
      <c r="AS1297" s="298"/>
      <c r="AT1297" s="300"/>
      <c r="AU1297" s="297">
        <f>'Debt M &amp; YTM'!N1288</f>
        <v>5.74</v>
      </c>
      <c r="AV1297" s="298"/>
    </row>
    <row r="1298" spans="6:48">
      <c r="F1298" s="297"/>
      <c r="AG1298" s="296">
        <v>41984</v>
      </c>
      <c r="AH1298" s="335">
        <f>'Debt M &amp; YTM'!C1289</f>
        <v>13.44</v>
      </c>
      <c r="AI1298" s="335">
        <f>'Debt M &amp; YTM'!D1289</f>
        <v>1.95</v>
      </c>
      <c r="AJ1298" s="298"/>
      <c r="AK1298" s="335">
        <f>'Debt M &amp; YTM'!F1289</f>
        <v>8.34</v>
      </c>
      <c r="AL1298" s="335">
        <f>'Debt M &amp; YTM'!G1289</f>
        <v>1.74</v>
      </c>
      <c r="AM1298" s="298"/>
      <c r="AN1298" s="335">
        <f>'Debt M &amp; YTM'!I1289</f>
        <v>12.89</v>
      </c>
      <c r="AO1298" s="335">
        <f>'Debt M &amp; YTM'!J1289</f>
        <v>2.58</v>
      </c>
      <c r="AP1298" s="299"/>
      <c r="AQ1298" s="297"/>
      <c r="AR1298" s="297">
        <f>'Debt M &amp; YTM'!M1289</f>
        <v>3.0670000000000002</v>
      </c>
      <c r="AS1298" s="298"/>
      <c r="AT1298" s="300"/>
      <c r="AU1298" s="297">
        <f>'Debt M &amp; YTM'!N1289</f>
        <v>5.8159999999999998</v>
      </c>
      <c r="AV1298" s="298"/>
    </row>
    <row r="1299" spans="6:48">
      <c r="F1299" s="297"/>
      <c r="AG1299" s="296">
        <v>41985</v>
      </c>
      <c r="AH1299" s="335">
        <f>'Debt M &amp; YTM'!C1290</f>
        <v>13.43</v>
      </c>
      <c r="AI1299" s="335">
        <f>'Debt M &amp; YTM'!D1290</f>
        <v>1.92</v>
      </c>
      <c r="AJ1299" s="298"/>
      <c r="AK1299" s="335">
        <f>'Debt M &amp; YTM'!F1290</f>
        <v>8.34</v>
      </c>
      <c r="AL1299" s="335">
        <f>'Debt M &amp; YTM'!G1290</f>
        <v>1.73</v>
      </c>
      <c r="AM1299" s="298"/>
      <c r="AN1299" s="335">
        <f>'Debt M &amp; YTM'!I1290</f>
        <v>12.89</v>
      </c>
      <c r="AO1299" s="335">
        <f>'Debt M &amp; YTM'!J1290</f>
        <v>2.58</v>
      </c>
      <c r="AP1299" s="299"/>
      <c r="AQ1299" s="297"/>
      <c r="AR1299" s="297">
        <f>'Debt M &amp; YTM'!M1290</f>
        <v>3.09</v>
      </c>
      <c r="AS1299" s="298"/>
      <c r="AT1299" s="300"/>
      <c r="AU1299" s="297">
        <f>'Debt M &amp; YTM'!N1290</f>
        <v>5.915</v>
      </c>
      <c r="AV1299" s="298"/>
    </row>
    <row r="1300" spans="6:48">
      <c r="F1300" s="297"/>
      <c r="AG1300" s="296">
        <v>41988</v>
      </c>
      <c r="AH1300" s="335">
        <f>'Debt M &amp; YTM'!C1291</f>
        <v>13.43</v>
      </c>
      <c r="AI1300" s="335">
        <f>'Debt M &amp; YTM'!D1291</f>
        <v>1.92</v>
      </c>
      <c r="AJ1300" s="298"/>
      <c r="AK1300" s="335">
        <f>'Debt M &amp; YTM'!F1291</f>
        <v>8.33</v>
      </c>
      <c r="AL1300" s="335">
        <f>'Debt M &amp; YTM'!G1291</f>
        <v>1.75</v>
      </c>
      <c r="AM1300" s="298"/>
      <c r="AN1300" s="335">
        <f>'Debt M &amp; YTM'!I1291</f>
        <v>12.88</v>
      </c>
      <c r="AO1300" s="335">
        <f>'Debt M &amp; YTM'!J1291</f>
        <v>2.6</v>
      </c>
      <c r="AP1300" s="299"/>
      <c r="AQ1300" s="297"/>
      <c r="AR1300" s="297">
        <f>'Debt M &amp; YTM'!M1291</f>
        <v>3.1110000000000002</v>
      </c>
      <c r="AS1300" s="298"/>
      <c r="AT1300" s="300"/>
      <c r="AU1300" s="297">
        <f>'Debt M &amp; YTM'!N1291</f>
        <v>5.9359999999999999</v>
      </c>
      <c r="AV1300" s="298"/>
    </row>
    <row r="1301" spans="6:48">
      <c r="F1301" s="297"/>
      <c r="AG1301" s="296">
        <v>41989</v>
      </c>
      <c r="AH1301" s="335">
        <f>'Debt M &amp; YTM'!C1292</f>
        <v>13.42</v>
      </c>
      <c r="AI1301" s="335">
        <f>'Debt M &amp; YTM'!D1292</f>
        <v>1.87</v>
      </c>
      <c r="AJ1301" s="298"/>
      <c r="AK1301" s="335">
        <f>'Debt M &amp; YTM'!F1292</f>
        <v>8.32</v>
      </c>
      <c r="AL1301" s="335">
        <f>'Debt M &amp; YTM'!G1292</f>
        <v>1.73</v>
      </c>
      <c r="AM1301" s="298"/>
      <c r="AN1301" s="335">
        <f>'Debt M &amp; YTM'!I1292</f>
        <v>12.88</v>
      </c>
      <c r="AO1301" s="335">
        <f>'Debt M &amp; YTM'!J1292</f>
        <v>2.57</v>
      </c>
      <c r="AP1301" s="299"/>
      <c r="AQ1301" s="297"/>
      <c r="AR1301" s="297">
        <f>'Debt M &amp; YTM'!M1292</f>
        <v>3.169</v>
      </c>
      <c r="AS1301" s="298"/>
      <c r="AT1301" s="300"/>
      <c r="AU1301" s="297">
        <f>'Debt M &amp; YTM'!N1292</f>
        <v>6.09</v>
      </c>
      <c r="AV1301" s="298"/>
    </row>
    <row r="1302" spans="6:48">
      <c r="F1302" s="297"/>
      <c r="AG1302" s="296">
        <v>41990</v>
      </c>
      <c r="AH1302" s="335">
        <f>'Debt M &amp; YTM'!C1293</f>
        <v>13.42</v>
      </c>
      <c r="AI1302" s="335">
        <f>'Debt M &amp; YTM'!D1293</f>
        <v>1.87</v>
      </c>
      <c r="AJ1302" s="298"/>
      <c r="AK1302" s="335">
        <f>'Debt M &amp; YTM'!F1293</f>
        <v>8.32</v>
      </c>
      <c r="AL1302" s="335">
        <f>'Debt M &amp; YTM'!G1293</f>
        <v>1.72</v>
      </c>
      <c r="AM1302" s="298"/>
      <c r="AN1302" s="335">
        <f>'Debt M &amp; YTM'!I1293</f>
        <v>12.87</v>
      </c>
      <c r="AO1302" s="335">
        <f>'Debt M &amp; YTM'!J1293</f>
        <v>2.57</v>
      </c>
      <c r="AP1302" s="299"/>
      <c r="AQ1302" s="297"/>
      <c r="AR1302" s="297">
        <f>'Debt M &amp; YTM'!M1293</f>
        <v>3.1850000000000001</v>
      </c>
      <c r="AS1302" s="298"/>
      <c r="AT1302" s="300"/>
      <c r="AU1302" s="297">
        <f>'Debt M &amp; YTM'!N1293</f>
        <v>6.1260000000000003</v>
      </c>
      <c r="AV1302" s="298"/>
    </row>
    <row r="1303" spans="6:48">
      <c r="F1303" s="297"/>
      <c r="AG1303" s="296">
        <v>41991</v>
      </c>
      <c r="AH1303" s="335">
        <f>'Debt M &amp; YTM'!C1294</f>
        <v>13.42</v>
      </c>
      <c r="AI1303" s="335">
        <f>'Debt M &amp; YTM'!D1294</f>
        <v>1.91</v>
      </c>
      <c r="AJ1303" s="298"/>
      <c r="AK1303" s="335">
        <f>'Debt M &amp; YTM'!F1294</f>
        <v>8.32</v>
      </c>
      <c r="AL1303" s="335">
        <f>'Debt M &amp; YTM'!G1294</f>
        <v>1.74</v>
      </c>
      <c r="AM1303" s="298"/>
      <c r="AN1303" s="335">
        <f>'Debt M &amp; YTM'!I1294</f>
        <v>12.87</v>
      </c>
      <c r="AO1303" s="335">
        <f>'Debt M &amp; YTM'!J1294</f>
        <v>2.58</v>
      </c>
      <c r="AP1303" s="299"/>
      <c r="AQ1303" s="297"/>
      <c r="AR1303" s="297">
        <f>'Debt M &amp; YTM'!M1294</f>
        <v>3.157</v>
      </c>
      <c r="AS1303" s="298"/>
      <c r="AT1303" s="300"/>
      <c r="AU1303" s="297">
        <f>'Debt M &amp; YTM'!N1294</f>
        <v>6.0369999999999999</v>
      </c>
      <c r="AV1303" s="298"/>
    </row>
    <row r="1304" spans="6:48">
      <c r="F1304" s="297"/>
      <c r="AG1304" s="296">
        <v>41992</v>
      </c>
      <c r="AH1304" s="335">
        <f>'Debt M &amp; YTM'!C1295</f>
        <v>13.41</v>
      </c>
      <c r="AI1304" s="335">
        <f>'Debt M &amp; YTM'!D1295</f>
        <v>1.89</v>
      </c>
      <c r="AJ1304" s="298"/>
      <c r="AK1304" s="335">
        <f>'Debt M &amp; YTM'!F1295</f>
        <v>8.32</v>
      </c>
      <c r="AL1304" s="335">
        <f>'Debt M &amp; YTM'!G1295</f>
        <v>1.71</v>
      </c>
      <c r="AM1304" s="298"/>
      <c r="AN1304" s="335">
        <f>'Debt M &amp; YTM'!I1295</f>
        <v>12.87</v>
      </c>
      <c r="AO1304" s="335">
        <f>'Debt M &amp; YTM'!J1295</f>
        <v>2.56</v>
      </c>
      <c r="AP1304" s="299"/>
      <c r="AQ1304" s="297"/>
      <c r="AR1304" s="297">
        <f>'Debt M &amp; YTM'!M1295</f>
        <v>3.1440000000000001</v>
      </c>
      <c r="AS1304" s="298"/>
      <c r="AT1304" s="300"/>
      <c r="AU1304" s="297">
        <f>'Debt M &amp; YTM'!N1295</f>
        <v>6.0270000000000001</v>
      </c>
      <c r="AV1304" s="298"/>
    </row>
    <row r="1305" spans="6:48">
      <c r="F1305" s="297"/>
      <c r="AG1305" s="296">
        <v>41995</v>
      </c>
      <c r="AH1305" s="335">
        <f>'Debt M &amp; YTM'!C1296</f>
        <v>13.41</v>
      </c>
      <c r="AI1305" s="335">
        <f>'Debt M &amp; YTM'!D1296</f>
        <v>1.89</v>
      </c>
      <c r="AJ1305" s="298"/>
      <c r="AK1305" s="335">
        <f>'Debt M &amp; YTM'!F1296</f>
        <v>8.31</v>
      </c>
      <c r="AL1305" s="335">
        <f>'Debt M &amp; YTM'!G1296</f>
        <v>1.7</v>
      </c>
      <c r="AM1305" s="298"/>
      <c r="AN1305" s="335">
        <f>'Debt M &amp; YTM'!I1296</f>
        <v>12.86</v>
      </c>
      <c r="AO1305" s="335">
        <f>'Debt M &amp; YTM'!J1296</f>
        <v>2.54</v>
      </c>
      <c r="AP1305" s="299"/>
      <c r="AQ1305" s="297"/>
      <c r="AR1305" s="297">
        <f>'Debt M &amp; YTM'!M1296</f>
        <v>3.1269999999999998</v>
      </c>
      <c r="AS1305" s="298"/>
      <c r="AT1305" s="300"/>
      <c r="AU1305" s="297">
        <f>'Debt M &amp; YTM'!N1296</f>
        <v>5.9939999999999998</v>
      </c>
      <c r="AV1305" s="298"/>
    </row>
    <row r="1306" spans="6:48">
      <c r="F1306" s="297"/>
      <c r="AG1306" s="296">
        <v>41996</v>
      </c>
      <c r="AH1306" s="335">
        <f>'Debt M &amp; YTM'!C1297</f>
        <v>13.4</v>
      </c>
      <c r="AI1306" s="335">
        <f>'Debt M &amp; YTM'!D1297</f>
        <v>1.89</v>
      </c>
      <c r="AJ1306" s="298"/>
      <c r="AK1306" s="335">
        <f>'Debt M &amp; YTM'!F1297</f>
        <v>8.31</v>
      </c>
      <c r="AL1306" s="335">
        <f>'Debt M &amp; YTM'!G1297</f>
        <v>1.7</v>
      </c>
      <c r="AM1306" s="298"/>
      <c r="AN1306" s="335">
        <f>'Debt M &amp; YTM'!I1297</f>
        <v>12.86</v>
      </c>
      <c r="AO1306" s="335">
        <f>'Debt M &amp; YTM'!J1297</f>
        <v>2.54</v>
      </c>
      <c r="AP1306" s="299"/>
      <c r="AQ1306" s="297"/>
      <c r="AR1306" s="297">
        <f>'Debt M &amp; YTM'!M1297</f>
        <v>3.1280000000000001</v>
      </c>
      <c r="AS1306" s="298"/>
      <c r="AT1306" s="300"/>
      <c r="AU1306" s="297">
        <f>'Debt M &amp; YTM'!N1297</f>
        <v>5.9889999999999999</v>
      </c>
      <c r="AV1306" s="298"/>
    </row>
    <row r="1307" spans="6:48">
      <c r="F1307" s="297"/>
      <c r="AG1307" s="296">
        <v>41997</v>
      </c>
      <c r="AH1307" s="335">
        <f>'Debt M &amp; YTM'!C1298</f>
        <v>13.4</v>
      </c>
      <c r="AI1307" s="335">
        <f>'Debt M &amp; YTM'!D1298</f>
        <v>1.89</v>
      </c>
      <c r="AJ1307" s="298"/>
      <c r="AK1307" s="335">
        <f>'Debt M &amp; YTM'!F1298</f>
        <v>8.3000000000000007</v>
      </c>
      <c r="AL1307" s="335">
        <f>'Debt M &amp; YTM'!G1298</f>
        <v>1.71</v>
      </c>
      <c r="AM1307" s="298"/>
      <c r="AN1307" s="335">
        <f>'Debt M &amp; YTM'!I1298</f>
        <v>12.85</v>
      </c>
      <c r="AO1307" s="335">
        <f>'Debt M &amp; YTM'!J1298</f>
        <v>2.54</v>
      </c>
      <c r="AP1307" s="299"/>
      <c r="AQ1307" s="297"/>
      <c r="AR1307" s="297">
        <f>'Debt M &amp; YTM'!M1298</f>
        <v>3.13</v>
      </c>
      <c r="AS1307" s="298"/>
      <c r="AT1307" s="300"/>
      <c r="AU1307" s="297">
        <f>'Debt M &amp; YTM'!N1298</f>
        <v>5.9829999999999997</v>
      </c>
      <c r="AV1307" s="298"/>
    </row>
    <row r="1308" spans="6:48">
      <c r="F1308" s="297"/>
      <c r="AG1308" s="296">
        <v>42002</v>
      </c>
      <c r="AH1308" s="335">
        <f>'Debt M &amp; YTM'!C1299</f>
        <v>13.39</v>
      </c>
      <c r="AI1308" s="335">
        <f>'Debt M &amp; YTM'!D1299</f>
        <v>1.84</v>
      </c>
      <c r="AJ1308" s="298"/>
      <c r="AK1308" s="335">
        <f>'Debt M &amp; YTM'!F1299</f>
        <v>8.2899999999999991</v>
      </c>
      <c r="AL1308" s="335">
        <f>'Debt M &amp; YTM'!G1299</f>
        <v>1.67</v>
      </c>
      <c r="AM1308" s="298"/>
      <c r="AN1308" s="335">
        <f>'Debt M &amp; YTM'!I1299</f>
        <v>12.84</v>
      </c>
      <c r="AO1308" s="335">
        <f>'Debt M &amp; YTM'!J1299</f>
        <v>2.5</v>
      </c>
      <c r="AP1308" s="299"/>
      <c r="AQ1308" s="297"/>
      <c r="AR1308" s="297">
        <f>'Debt M &amp; YTM'!M1299</f>
        <v>3.1110000000000002</v>
      </c>
      <c r="AS1308" s="298"/>
      <c r="AT1308" s="300"/>
      <c r="AU1308" s="297">
        <f>'Debt M &amp; YTM'!N1299</f>
        <v>5.9930000000000003</v>
      </c>
      <c r="AV1308" s="298"/>
    </row>
    <row r="1309" spans="6:48">
      <c r="F1309" s="297"/>
      <c r="AG1309" s="296">
        <v>42003</v>
      </c>
      <c r="AH1309" s="335">
        <f>'Debt M &amp; YTM'!C1300</f>
        <v>13.38</v>
      </c>
      <c r="AI1309" s="335">
        <f>'Debt M &amp; YTM'!D1300</f>
        <v>1.83</v>
      </c>
      <c r="AJ1309" s="298"/>
      <c r="AK1309" s="335">
        <f>'Debt M &amp; YTM'!F1300</f>
        <v>8.2899999999999991</v>
      </c>
      <c r="AL1309" s="335">
        <f>'Debt M &amp; YTM'!G1300</f>
        <v>1.65</v>
      </c>
      <c r="AM1309" s="298"/>
      <c r="AN1309" s="335">
        <f>'Debt M &amp; YTM'!I1300</f>
        <v>12.84</v>
      </c>
      <c r="AO1309" s="335">
        <f>'Debt M &amp; YTM'!J1300</f>
        <v>2.4900000000000002</v>
      </c>
      <c r="AP1309" s="299"/>
      <c r="AQ1309" s="297"/>
      <c r="AR1309" s="297">
        <f>'Debt M &amp; YTM'!M1300</f>
        <v>3.105</v>
      </c>
      <c r="AS1309" s="298"/>
      <c r="AT1309" s="300"/>
      <c r="AU1309" s="297">
        <f>'Debt M &amp; YTM'!N1300</f>
        <v>5.9889999999999999</v>
      </c>
      <c r="AV1309" s="298"/>
    </row>
    <row r="1310" spans="6:48">
      <c r="F1310" s="297"/>
      <c r="AG1310" s="296">
        <v>42004</v>
      </c>
      <c r="AH1310" s="335">
        <f>'Debt M &amp; YTM'!C1301</f>
        <v>13.38</v>
      </c>
      <c r="AI1310" s="335">
        <f>'Debt M &amp; YTM'!D1301</f>
        <v>1.83</v>
      </c>
      <c r="AJ1310" s="298"/>
      <c r="AK1310" s="335">
        <f>'Debt M &amp; YTM'!F1301</f>
        <v>8.2799999999999994</v>
      </c>
      <c r="AL1310" s="335">
        <f>'Debt M &amp; YTM'!G1301</f>
        <v>1.66</v>
      </c>
      <c r="AM1310" s="298"/>
      <c r="AN1310" s="335">
        <f>'Debt M &amp; YTM'!I1301</f>
        <v>12.83</v>
      </c>
      <c r="AO1310" s="335">
        <f>'Debt M &amp; YTM'!J1301</f>
        <v>2.5</v>
      </c>
      <c r="AP1310" s="299"/>
      <c r="AQ1310" s="297"/>
      <c r="AR1310" s="297">
        <f>'Debt M &amp; YTM'!M1301</f>
        <v>3.1789999999999998</v>
      </c>
      <c r="AS1310" s="298"/>
      <c r="AT1310" s="300"/>
      <c r="AU1310" s="297">
        <f>'Debt M &amp; YTM'!N1301</f>
        <v>6.0129999999999999</v>
      </c>
      <c r="AV1310" s="298"/>
    </row>
    <row r="1311" spans="6:48">
      <c r="F1311" s="297"/>
      <c r="AG1311" s="296">
        <v>42006</v>
      </c>
      <c r="AH1311" s="335">
        <f>'Debt M &amp; YTM'!C1302</f>
        <v>13.47</v>
      </c>
      <c r="AI1311" s="335">
        <f>'Debt M &amp; YTM'!D1302</f>
        <v>1.8</v>
      </c>
      <c r="AJ1311" s="298"/>
      <c r="AK1311" s="335">
        <f>'Debt M &amp; YTM'!F1302</f>
        <v>8.39</v>
      </c>
      <c r="AL1311" s="335">
        <f>'Debt M &amp; YTM'!G1302</f>
        <v>1.64</v>
      </c>
      <c r="AM1311" s="298"/>
      <c r="AN1311" s="335">
        <f>'Debt M &amp; YTM'!I1302</f>
        <v>12.97</v>
      </c>
      <c r="AO1311" s="335">
        <f>'Debt M &amp; YTM'!J1302</f>
        <v>2.4700000000000002</v>
      </c>
      <c r="AP1311" s="299"/>
      <c r="AQ1311" s="297"/>
      <c r="AR1311" s="297">
        <f>'Debt M &amp; YTM'!M1302</f>
        <v>3.165</v>
      </c>
      <c r="AS1311" s="298"/>
      <c r="AT1311" s="300"/>
      <c r="AU1311" s="297">
        <f>'Debt M &amp; YTM'!N1302</f>
        <v>6.0010000000000003</v>
      </c>
      <c r="AV1311" s="298"/>
    </row>
    <row r="1312" spans="6:48">
      <c r="F1312" s="297"/>
      <c r="AG1312" s="296">
        <v>42009</v>
      </c>
      <c r="AH1312" s="335">
        <f>'Debt M &amp; YTM'!C1303</f>
        <v>13.46</v>
      </c>
      <c r="AI1312" s="335">
        <f>'Debt M &amp; YTM'!D1303</f>
        <v>1.78</v>
      </c>
      <c r="AJ1312" s="298"/>
      <c r="AK1312" s="335">
        <f>'Debt M &amp; YTM'!F1303</f>
        <v>8.3800000000000008</v>
      </c>
      <c r="AL1312" s="335">
        <f>'Debt M &amp; YTM'!G1303</f>
        <v>1.63</v>
      </c>
      <c r="AM1312" s="298"/>
      <c r="AN1312" s="335">
        <f>'Debt M &amp; YTM'!I1303</f>
        <v>12.96</v>
      </c>
      <c r="AO1312" s="335">
        <f>'Debt M &amp; YTM'!J1303</f>
        <v>2.4500000000000002</v>
      </c>
      <c r="AP1312" s="299"/>
      <c r="AQ1312" s="297"/>
      <c r="AR1312" s="297">
        <f>'Debt M &amp; YTM'!M1303</f>
        <v>3.1539999999999999</v>
      </c>
      <c r="AS1312" s="298"/>
      <c r="AT1312" s="300"/>
      <c r="AU1312" s="297">
        <f>'Debt M &amp; YTM'!N1303</f>
        <v>5.976</v>
      </c>
      <c r="AV1312" s="298"/>
    </row>
    <row r="1313" spans="6:48">
      <c r="F1313" s="297"/>
      <c r="AG1313" s="296">
        <v>42010</v>
      </c>
      <c r="AH1313" s="335">
        <f>'Debt M &amp; YTM'!C1304</f>
        <v>13.45</v>
      </c>
      <c r="AI1313" s="335">
        <f>'Debt M &amp; YTM'!D1304</f>
        <v>1.72</v>
      </c>
      <c r="AJ1313" s="298"/>
      <c r="AK1313" s="335">
        <f>'Debt M &amp; YTM'!F1304</f>
        <v>8.3800000000000008</v>
      </c>
      <c r="AL1313" s="335">
        <f>'Debt M &amp; YTM'!G1304</f>
        <v>1.6</v>
      </c>
      <c r="AM1313" s="298"/>
      <c r="AN1313" s="335">
        <f>'Debt M &amp; YTM'!I1304</f>
        <v>12.96</v>
      </c>
      <c r="AO1313" s="335">
        <f>'Debt M &amp; YTM'!J1304</f>
        <v>2.4</v>
      </c>
      <c r="AP1313" s="299"/>
      <c r="AQ1313" s="297"/>
      <c r="AR1313" s="297">
        <f>'Debt M &amp; YTM'!M1304</f>
        <v>3.169</v>
      </c>
      <c r="AS1313" s="298"/>
      <c r="AT1313" s="300"/>
      <c r="AU1313" s="297">
        <f>'Debt M &amp; YTM'!N1304</f>
        <v>6.0140000000000002</v>
      </c>
      <c r="AV1313" s="298"/>
    </row>
    <row r="1314" spans="6:48">
      <c r="F1314" s="297"/>
      <c r="AG1314" s="296">
        <v>42011</v>
      </c>
      <c r="AH1314" s="335">
        <f>'Debt M &amp; YTM'!C1305</f>
        <v>13.45</v>
      </c>
      <c r="AI1314" s="335">
        <f>'Debt M &amp; YTM'!D1305</f>
        <v>1.73</v>
      </c>
      <c r="AJ1314" s="298"/>
      <c r="AK1314" s="335">
        <f>'Debt M &amp; YTM'!F1305</f>
        <v>8.3699999999999992</v>
      </c>
      <c r="AL1314" s="335">
        <f>'Debt M &amp; YTM'!G1305</f>
        <v>1.61</v>
      </c>
      <c r="AM1314" s="298"/>
      <c r="AN1314" s="335">
        <f>'Debt M &amp; YTM'!I1305</f>
        <v>12.96</v>
      </c>
      <c r="AO1314" s="335">
        <f>'Debt M &amp; YTM'!J1305</f>
        <v>2.42</v>
      </c>
      <c r="AP1314" s="299"/>
      <c r="AQ1314" s="297"/>
      <c r="AR1314" s="297">
        <f>'Debt M &amp; YTM'!M1305</f>
        <v>3.1760000000000002</v>
      </c>
      <c r="AS1314" s="298"/>
      <c r="AT1314" s="300"/>
      <c r="AU1314" s="297">
        <f>'Debt M &amp; YTM'!N1305</f>
        <v>6.0369999999999999</v>
      </c>
      <c r="AV1314" s="298"/>
    </row>
    <row r="1315" spans="6:48">
      <c r="F1315" s="297"/>
      <c r="AG1315" s="296">
        <v>42012</v>
      </c>
      <c r="AH1315" s="335">
        <f>'Debt M &amp; YTM'!C1306</f>
        <v>13.45</v>
      </c>
      <c r="AI1315" s="335">
        <f>'Debt M &amp; YTM'!D1306</f>
        <v>1.76</v>
      </c>
      <c r="AJ1315" s="298"/>
      <c r="AK1315" s="335">
        <f>'Debt M &amp; YTM'!F1306</f>
        <v>8.3699999999999992</v>
      </c>
      <c r="AL1315" s="335">
        <f>'Debt M &amp; YTM'!G1306</f>
        <v>1.62</v>
      </c>
      <c r="AM1315" s="298"/>
      <c r="AN1315" s="335">
        <f>'Debt M &amp; YTM'!I1306</f>
        <v>12.95</v>
      </c>
      <c r="AO1315" s="335">
        <f>'Debt M &amp; YTM'!J1306</f>
        <v>2.4300000000000002</v>
      </c>
      <c r="AP1315" s="299"/>
      <c r="AQ1315" s="297"/>
      <c r="AR1315" s="297">
        <f>'Debt M &amp; YTM'!M1306</f>
        <v>3.1640000000000001</v>
      </c>
      <c r="AS1315" s="298"/>
      <c r="AT1315" s="300"/>
      <c r="AU1315" s="297">
        <f>'Debt M &amp; YTM'!N1306</f>
        <v>5.9960000000000004</v>
      </c>
      <c r="AV1315" s="298"/>
    </row>
    <row r="1316" spans="6:48">
      <c r="F1316" s="297"/>
      <c r="AG1316" s="296">
        <v>42013</v>
      </c>
      <c r="AH1316" s="335">
        <f>'Debt M &amp; YTM'!C1307</f>
        <v>13.45</v>
      </c>
      <c r="AI1316" s="335">
        <f>'Debt M &amp; YTM'!D1307</f>
        <v>1.77</v>
      </c>
      <c r="AJ1316" s="298"/>
      <c r="AK1316" s="335">
        <f>'Debt M &amp; YTM'!F1307</f>
        <v>8.3699999999999992</v>
      </c>
      <c r="AL1316" s="335">
        <f>'Debt M &amp; YTM'!G1307</f>
        <v>1.62</v>
      </c>
      <c r="AM1316" s="298"/>
      <c r="AN1316" s="335">
        <f>'Debt M &amp; YTM'!I1307</f>
        <v>12.95</v>
      </c>
      <c r="AO1316" s="335">
        <f>'Debt M &amp; YTM'!J1307</f>
        <v>2.44</v>
      </c>
      <c r="AP1316" s="299"/>
      <c r="AQ1316" s="297"/>
      <c r="AR1316" s="297">
        <f>'Debt M &amp; YTM'!M1307</f>
        <v>3.1429999999999998</v>
      </c>
      <c r="AS1316" s="298"/>
      <c r="AT1316" s="300"/>
      <c r="AU1316" s="297">
        <f>'Debt M &amp; YTM'!N1307</f>
        <v>5.9569999999999999</v>
      </c>
      <c r="AV1316" s="298"/>
    </row>
    <row r="1317" spans="6:48">
      <c r="F1317" s="297"/>
      <c r="AG1317" s="296">
        <v>42016</v>
      </c>
      <c r="AH1317" s="335">
        <f>'Debt M &amp; YTM'!C1308</f>
        <v>13.44</v>
      </c>
      <c r="AI1317" s="335">
        <f>'Debt M &amp; YTM'!D1308</f>
        <v>1.72</v>
      </c>
      <c r="AJ1317" s="298"/>
      <c r="AK1317" s="335">
        <f>'Debt M &amp; YTM'!F1308</f>
        <v>8.36</v>
      </c>
      <c r="AL1317" s="335">
        <f>'Debt M &amp; YTM'!G1308</f>
        <v>1.59</v>
      </c>
      <c r="AM1317" s="298"/>
      <c r="AN1317" s="335">
        <f>'Debt M &amp; YTM'!I1308</f>
        <v>12.94</v>
      </c>
      <c r="AO1317" s="335">
        <f>'Debt M &amp; YTM'!J1308</f>
        <v>2.4</v>
      </c>
      <c r="AP1317" s="299"/>
      <c r="AQ1317" s="297"/>
      <c r="AR1317" s="297">
        <f>'Debt M &amp; YTM'!M1308</f>
        <v>3.1309999999999998</v>
      </c>
      <c r="AS1317" s="298"/>
      <c r="AT1317" s="300"/>
      <c r="AU1317" s="297">
        <f>'Debt M &amp; YTM'!N1308</f>
        <v>5.9160000000000004</v>
      </c>
      <c r="AV1317" s="298"/>
    </row>
    <row r="1318" spans="6:48">
      <c r="F1318" s="297"/>
      <c r="AG1318" s="296">
        <v>42017</v>
      </c>
      <c r="AH1318" s="335">
        <f>'Debt M &amp; YTM'!C1309</f>
        <v>13.44</v>
      </c>
      <c r="AI1318" s="335">
        <f>'Debt M &amp; YTM'!D1309</f>
        <v>1.73</v>
      </c>
      <c r="AJ1318" s="298"/>
      <c r="AK1318" s="335">
        <f>'Debt M &amp; YTM'!F1309</f>
        <v>8.36</v>
      </c>
      <c r="AL1318" s="335">
        <f>'Debt M &amp; YTM'!G1309</f>
        <v>1.59</v>
      </c>
      <c r="AM1318" s="298"/>
      <c r="AN1318" s="335">
        <f>'Debt M &amp; YTM'!I1309</f>
        <v>12.94</v>
      </c>
      <c r="AO1318" s="335">
        <f>'Debt M &amp; YTM'!J1309</f>
        <v>2.41</v>
      </c>
      <c r="AP1318" s="299"/>
      <c r="AQ1318" s="297"/>
      <c r="AR1318" s="297">
        <f>'Debt M &amp; YTM'!M1309</f>
        <v>3.1339999999999999</v>
      </c>
      <c r="AS1318" s="298"/>
      <c r="AT1318" s="300"/>
      <c r="AU1318" s="297">
        <f>'Debt M &amp; YTM'!N1309</f>
        <v>5.8940000000000001</v>
      </c>
      <c r="AV1318" s="298"/>
    </row>
    <row r="1319" spans="6:48">
      <c r="F1319" s="297"/>
      <c r="AG1319" s="296">
        <v>42018</v>
      </c>
      <c r="AH1319" s="335">
        <f>'Debt M &amp; YTM'!C1310</f>
        <v>13.43</v>
      </c>
      <c r="AI1319" s="335">
        <f>'Debt M &amp; YTM'!D1310</f>
        <v>1.69</v>
      </c>
      <c r="AJ1319" s="298"/>
      <c r="AK1319" s="335">
        <f>'Debt M &amp; YTM'!F1310</f>
        <v>8.36</v>
      </c>
      <c r="AL1319" s="335">
        <f>'Debt M &amp; YTM'!G1310</f>
        <v>1.57</v>
      </c>
      <c r="AM1319" s="298"/>
      <c r="AN1319" s="335">
        <f>'Debt M &amp; YTM'!I1310</f>
        <v>12.94</v>
      </c>
      <c r="AO1319" s="335">
        <f>'Debt M &amp; YTM'!J1310</f>
        <v>2.37</v>
      </c>
      <c r="AP1319" s="299"/>
      <c r="AQ1319" s="297"/>
      <c r="AR1319" s="297">
        <f>'Debt M &amp; YTM'!M1310</f>
        <v>3.125</v>
      </c>
      <c r="AS1319" s="298"/>
      <c r="AT1319" s="300"/>
      <c r="AU1319" s="297">
        <f>'Debt M &amp; YTM'!N1310</f>
        <v>5.8570000000000002</v>
      </c>
      <c r="AV1319" s="298"/>
    </row>
    <row r="1320" spans="6:48">
      <c r="F1320" s="297"/>
      <c r="AG1320" s="296">
        <v>42019</v>
      </c>
      <c r="AH1320" s="335">
        <f>'Debt M &amp; YTM'!C1311</f>
        <v>13.43</v>
      </c>
      <c r="AI1320" s="335">
        <f>'Debt M &amp; YTM'!D1311</f>
        <v>1.68</v>
      </c>
      <c r="AJ1320" s="298"/>
      <c r="AK1320" s="335">
        <f>'Debt M &amp; YTM'!F1311</f>
        <v>8.35</v>
      </c>
      <c r="AL1320" s="335">
        <f>'Debt M &amp; YTM'!G1311</f>
        <v>1.55</v>
      </c>
      <c r="AM1320" s="298"/>
      <c r="AN1320" s="335">
        <f>'Debt M &amp; YTM'!I1311</f>
        <v>12.94</v>
      </c>
      <c r="AO1320" s="335">
        <f>'Debt M &amp; YTM'!J1311</f>
        <v>2.36</v>
      </c>
      <c r="AP1320" s="299"/>
      <c r="AQ1320" s="297"/>
      <c r="AR1320" s="297">
        <f>'Debt M &amp; YTM'!M1311</f>
        <v>3.121</v>
      </c>
      <c r="AS1320" s="298"/>
      <c r="AT1320" s="300"/>
      <c r="AU1320" s="297">
        <f>'Debt M &amp; YTM'!N1311</f>
        <v>5.8390000000000004</v>
      </c>
      <c r="AV1320" s="298"/>
    </row>
    <row r="1321" spans="6:48">
      <c r="F1321" s="297"/>
      <c r="AG1321" s="296">
        <v>42020</v>
      </c>
      <c r="AH1321" s="335">
        <f>'Debt M &amp; YTM'!C1312</f>
        <v>13.43</v>
      </c>
      <c r="AI1321" s="335">
        <f>'Debt M &amp; YTM'!D1312</f>
        <v>1.68</v>
      </c>
      <c r="AJ1321" s="298"/>
      <c r="AK1321" s="335">
        <f>'Debt M &amp; YTM'!F1312</f>
        <v>8.35</v>
      </c>
      <c r="AL1321" s="335">
        <f>'Debt M &amp; YTM'!G1312</f>
        <v>1.55</v>
      </c>
      <c r="AM1321" s="298"/>
      <c r="AN1321" s="335">
        <f>'Debt M &amp; YTM'!I1312</f>
        <v>12.93</v>
      </c>
      <c r="AO1321" s="335">
        <f>'Debt M &amp; YTM'!J1312</f>
        <v>2.35</v>
      </c>
      <c r="AP1321" s="299"/>
      <c r="AQ1321" s="297"/>
      <c r="AR1321" s="297">
        <f>'Debt M &amp; YTM'!M1312</f>
        <v>3.14</v>
      </c>
      <c r="AS1321" s="298"/>
      <c r="AT1321" s="300"/>
      <c r="AU1321" s="297">
        <f>'Debt M &amp; YTM'!N1312</f>
        <v>5.83</v>
      </c>
      <c r="AV1321" s="298"/>
    </row>
    <row r="1322" spans="6:48">
      <c r="F1322" s="297"/>
      <c r="AG1322" s="296">
        <v>42023</v>
      </c>
      <c r="AH1322" s="335">
        <f>'Debt M &amp; YTM'!C1313</f>
        <v>13.42</v>
      </c>
      <c r="AI1322" s="335">
        <f>'Debt M &amp; YTM'!D1313</f>
        <v>1.66</v>
      </c>
      <c r="AJ1322" s="298"/>
      <c r="AK1322" s="335">
        <f>'Debt M &amp; YTM'!F1313</f>
        <v>8.34</v>
      </c>
      <c r="AL1322" s="335">
        <f>'Debt M &amp; YTM'!G1313</f>
        <v>1.54</v>
      </c>
      <c r="AM1322" s="298"/>
      <c r="AN1322" s="335">
        <f>'Debt M &amp; YTM'!I1313</f>
        <v>12.92</v>
      </c>
      <c r="AO1322" s="335">
        <f>'Debt M &amp; YTM'!J1313</f>
        <v>2.34</v>
      </c>
      <c r="AP1322" s="299"/>
      <c r="AQ1322" s="297"/>
      <c r="AR1322" s="297">
        <f>'Debt M &amp; YTM'!M1313</f>
        <v>3.1179999999999999</v>
      </c>
      <c r="AS1322" s="298"/>
      <c r="AT1322" s="300"/>
      <c r="AU1322" s="297">
        <f>'Debt M &amp; YTM'!N1313</f>
        <v>5.8120000000000003</v>
      </c>
      <c r="AV1322" s="298"/>
    </row>
    <row r="1323" spans="6:48">
      <c r="F1323" s="297"/>
      <c r="AG1323" s="296">
        <v>42024</v>
      </c>
      <c r="AH1323" s="335">
        <f>'Debt M &amp; YTM'!C1314</f>
        <v>13.42</v>
      </c>
      <c r="AI1323" s="335">
        <f>'Debt M &amp; YTM'!D1314</f>
        <v>1.67</v>
      </c>
      <c r="AJ1323" s="298"/>
      <c r="AK1323" s="335">
        <f>'Debt M &amp; YTM'!F1314</f>
        <v>8.34</v>
      </c>
      <c r="AL1323" s="335">
        <f>'Debt M &amp; YTM'!G1314</f>
        <v>1.54</v>
      </c>
      <c r="AM1323" s="298"/>
      <c r="AN1323" s="335">
        <f>'Debt M &amp; YTM'!I1314</f>
        <v>12.92</v>
      </c>
      <c r="AO1323" s="335">
        <f>'Debt M &amp; YTM'!J1314</f>
        <v>2.33</v>
      </c>
      <c r="AP1323" s="299"/>
      <c r="AQ1323" s="297"/>
      <c r="AR1323" s="297">
        <f>'Debt M &amp; YTM'!M1314</f>
        <v>3.0880000000000001</v>
      </c>
      <c r="AS1323" s="298"/>
      <c r="AT1323" s="300"/>
      <c r="AU1323" s="297">
        <f>'Debt M &amp; YTM'!N1314</f>
        <v>5.7770000000000001</v>
      </c>
      <c r="AV1323" s="298"/>
    </row>
    <row r="1324" spans="6:48">
      <c r="F1324" s="297"/>
      <c r="AG1324" s="296">
        <v>42025</v>
      </c>
      <c r="AH1324" s="335">
        <f>'Debt M &amp; YTM'!C1315</f>
        <v>13.41</v>
      </c>
      <c r="AI1324" s="335">
        <f>'Debt M &amp; YTM'!D1315</f>
        <v>1.71</v>
      </c>
      <c r="AJ1324" s="298"/>
      <c r="AK1324" s="335">
        <f>'Debt M &amp; YTM'!F1315</f>
        <v>8.34</v>
      </c>
      <c r="AL1324" s="335">
        <f>'Debt M &amp; YTM'!G1315</f>
        <v>1.58</v>
      </c>
      <c r="AM1324" s="298"/>
      <c r="AN1324" s="335">
        <f>'Debt M &amp; YTM'!I1315</f>
        <v>12.92</v>
      </c>
      <c r="AO1324" s="335">
        <f>'Debt M &amp; YTM'!J1315</f>
        <v>2.37</v>
      </c>
      <c r="AP1324" s="299"/>
      <c r="AQ1324" s="297"/>
      <c r="AR1324" s="297">
        <f>'Debt M &amp; YTM'!M1315</f>
        <v>3.0739999999999998</v>
      </c>
      <c r="AS1324" s="298"/>
      <c r="AT1324" s="300"/>
      <c r="AU1324" s="297">
        <f>'Debt M &amp; YTM'!N1315</f>
        <v>5.7560000000000002</v>
      </c>
      <c r="AV1324" s="298"/>
    </row>
    <row r="1325" spans="6:48">
      <c r="F1325" s="297"/>
      <c r="AG1325" s="296">
        <v>42026</v>
      </c>
      <c r="AH1325" s="335">
        <f>'Debt M &amp; YTM'!C1316</f>
        <v>13.41</v>
      </c>
      <c r="AI1325" s="335">
        <f>'Debt M &amp; YTM'!D1316</f>
        <v>1.66</v>
      </c>
      <c r="AJ1325" s="298"/>
      <c r="AK1325" s="335">
        <f>'Debt M &amp; YTM'!F1316</f>
        <v>8.33</v>
      </c>
      <c r="AL1325" s="335">
        <f>'Debt M &amp; YTM'!G1316</f>
        <v>1.54</v>
      </c>
      <c r="AM1325" s="298"/>
      <c r="AN1325" s="335">
        <f>'Debt M &amp; YTM'!I1316</f>
        <v>12.92</v>
      </c>
      <c r="AO1325" s="335">
        <f>'Debt M &amp; YTM'!J1316</f>
        <v>2.3199999999999998</v>
      </c>
      <c r="AP1325" s="299"/>
      <c r="AQ1325" s="297"/>
      <c r="AR1325" s="297">
        <f>'Debt M &amp; YTM'!M1316</f>
        <v>3.036</v>
      </c>
      <c r="AS1325" s="298"/>
      <c r="AT1325" s="300"/>
      <c r="AU1325" s="297">
        <f>'Debt M &amp; YTM'!N1316</f>
        <v>5.6970000000000001</v>
      </c>
      <c r="AV1325" s="298"/>
    </row>
    <row r="1326" spans="6:48">
      <c r="F1326" s="297"/>
      <c r="AG1326" s="296">
        <v>42027</v>
      </c>
      <c r="AH1326" s="335">
        <f>'Debt M &amp; YTM'!C1317</f>
        <v>13.41</v>
      </c>
      <c r="AI1326" s="335">
        <f>'Debt M &amp; YTM'!D1317</f>
        <v>1.58</v>
      </c>
      <c r="AJ1326" s="298"/>
      <c r="AK1326" s="335">
        <f>'Debt M &amp; YTM'!F1317</f>
        <v>8.33</v>
      </c>
      <c r="AL1326" s="335">
        <f>'Debt M &amp; YTM'!G1317</f>
        <v>1.46</v>
      </c>
      <c r="AM1326" s="298"/>
      <c r="AN1326" s="335">
        <f>'Debt M &amp; YTM'!I1317</f>
        <v>12.91</v>
      </c>
      <c r="AO1326" s="335">
        <f>'Debt M &amp; YTM'!J1317</f>
        <v>2.21</v>
      </c>
      <c r="AP1326" s="299"/>
      <c r="AQ1326" s="297"/>
      <c r="AR1326" s="297">
        <f>'Debt M &amp; YTM'!M1317</f>
        <v>2.944</v>
      </c>
      <c r="AS1326" s="298"/>
      <c r="AT1326" s="300"/>
      <c r="AU1326" s="297">
        <f>'Debt M &amp; YTM'!N1317</f>
        <v>5.5640000000000001</v>
      </c>
      <c r="AV1326" s="298"/>
    </row>
    <row r="1327" spans="6:48">
      <c r="F1327" s="297"/>
      <c r="AG1327" s="296">
        <v>42030</v>
      </c>
      <c r="AH1327" s="335">
        <f>'Debt M &amp; YTM'!C1318</f>
        <v>13.4</v>
      </c>
      <c r="AI1327" s="335">
        <f>'Debt M &amp; YTM'!D1318</f>
        <v>1.59</v>
      </c>
      <c r="AJ1327" s="298"/>
      <c r="AK1327" s="335">
        <f>'Debt M &amp; YTM'!F1318</f>
        <v>8.32</v>
      </c>
      <c r="AL1327" s="335">
        <f>'Debt M &amp; YTM'!G1318</f>
        <v>1.47</v>
      </c>
      <c r="AM1327" s="298"/>
      <c r="AN1327" s="335">
        <f>'Debt M &amp; YTM'!I1318</f>
        <v>12.91</v>
      </c>
      <c r="AO1327" s="335">
        <f>'Debt M &amp; YTM'!J1318</f>
        <v>2.2200000000000002</v>
      </c>
      <c r="AP1327" s="299"/>
      <c r="AQ1327" s="297"/>
      <c r="AR1327" s="297">
        <f>'Debt M &amp; YTM'!M1318</f>
        <v>2.9319999999999999</v>
      </c>
      <c r="AS1327" s="298"/>
      <c r="AT1327" s="300"/>
      <c r="AU1327" s="297">
        <f>'Debt M &amp; YTM'!N1318</f>
        <v>5.5330000000000004</v>
      </c>
      <c r="AV1327" s="298"/>
    </row>
    <row r="1328" spans="6:48">
      <c r="F1328" s="297"/>
      <c r="AG1328" s="296">
        <v>42031</v>
      </c>
      <c r="AH1328" s="335">
        <f>'Debt M &amp; YTM'!C1319</f>
        <v>13.4</v>
      </c>
      <c r="AI1328" s="335">
        <f>'Debt M &amp; YTM'!D1319</f>
        <v>1.58</v>
      </c>
      <c r="AJ1328" s="298"/>
      <c r="AK1328" s="335">
        <f>'Debt M &amp; YTM'!F1319</f>
        <v>8.32</v>
      </c>
      <c r="AL1328" s="335">
        <f>'Debt M &amp; YTM'!G1319</f>
        <v>1.48</v>
      </c>
      <c r="AM1328" s="298"/>
      <c r="AN1328" s="335">
        <f>'Debt M &amp; YTM'!I1319</f>
        <v>12.9</v>
      </c>
      <c r="AO1328" s="335">
        <f>'Debt M &amp; YTM'!J1319</f>
        <v>2.2000000000000002</v>
      </c>
      <c r="AP1328" s="299"/>
      <c r="AQ1328" s="297"/>
      <c r="AR1328" s="297">
        <f>'Debt M &amp; YTM'!M1319</f>
        <v>2.9220000000000002</v>
      </c>
      <c r="AS1328" s="298"/>
      <c r="AT1328" s="300"/>
      <c r="AU1328" s="297">
        <f>'Debt M &amp; YTM'!N1319</f>
        <v>5.5380000000000003</v>
      </c>
      <c r="AV1328" s="298"/>
    </row>
    <row r="1329" spans="6:48">
      <c r="F1329" s="297"/>
      <c r="AG1329" s="296">
        <v>42032</v>
      </c>
      <c r="AH1329" s="335">
        <f>'Debt M &amp; YTM'!C1320</f>
        <v>13.39</v>
      </c>
      <c r="AI1329" s="335">
        <f>'Debt M &amp; YTM'!D1320</f>
        <v>1.53</v>
      </c>
      <c r="AJ1329" s="298"/>
      <c r="AK1329" s="335">
        <f>'Debt M &amp; YTM'!F1320</f>
        <v>8.32</v>
      </c>
      <c r="AL1329" s="335">
        <f>'Debt M &amp; YTM'!G1320</f>
        <v>1.45</v>
      </c>
      <c r="AM1329" s="298"/>
      <c r="AN1329" s="335">
        <f>'Debt M &amp; YTM'!I1320</f>
        <v>12.9</v>
      </c>
      <c r="AO1329" s="335">
        <f>'Debt M &amp; YTM'!J1320</f>
        <v>2.16</v>
      </c>
      <c r="AP1329" s="299"/>
      <c r="AQ1329" s="297"/>
      <c r="AR1329" s="297">
        <f>'Debt M &amp; YTM'!M1320</f>
        <v>2.9340000000000002</v>
      </c>
      <c r="AS1329" s="298"/>
      <c r="AT1329" s="300"/>
      <c r="AU1329" s="297">
        <f>'Debt M &amp; YTM'!N1320</f>
        <v>5.5590000000000002</v>
      </c>
      <c r="AV1329" s="298"/>
    </row>
    <row r="1330" spans="6:48">
      <c r="F1330" s="297"/>
      <c r="AG1330" s="296">
        <v>42033</v>
      </c>
      <c r="AH1330" s="335">
        <f>'Debt M &amp; YTM'!C1321</f>
        <v>13.39</v>
      </c>
      <c r="AI1330" s="335">
        <f>'Debt M &amp; YTM'!D1321</f>
        <v>1.54</v>
      </c>
      <c r="AJ1330" s="298"/>
      <c r="AK1330" s="335">
        <f>'Debt M &amp; YTM'!F1321</f>
        <v>8.31</v>
      </c>
      <c r="AL1330" s="335">
        <f>'Debt M &amp; YTM'!G1321</f>
        <v>1.45</v>
      </c>
      <c r="AM1330" s="298"/>
      <c r="AN1330" s="335">
        <f>'Debt M &amp; YTM'!I1321</f>
        <v>12.9</v>
      </c>
      <c r="AO1330" s="335">
        <f>'Debt M &amp; YTM'!J1321</f>
        <v>2.17</v>
      </c>
      <c r="AP1330" s="299"/>
      <c r="AQ1330" s="297"/>
      <c r="AR1330" s="297">
        <f>'Debt M &amp; YTM'!M1321</f>
        <v>2.9369999999999998</v>
      </c>
      <c r="AS1330" s="298"/>
      <c r="AT1330" s="300"/>
      <c r="AU1330" s="297">
        <f>'Debt M &amp; YTM'!N1321</f>
        <v>5.5860000000000003</v>
      </c>
      <c r="AV1330" s="298"/>
    </row>
    <row r="1331" spans="6:48">
      <c r="F1331" s="297"/>
      <c r="AG1331" s="296">
        <v>42034</v>
      </c>
      <c r="AH1331" s="335">
        <f>'Debt M &amp; YTM'!C1322</f>
        <v>13.39</v>
      </c>
      <c r="AI1331" s="335">
        <f>'Debt M &amp; YTM'!D1322</f>
        <v>1.52</v>
      </c>
      <c r="AJ1331" s="298"/>
      <c r="AK1331" s="335">
        <f>'Debt M &amp; YTM'!F1322</f>
        <v>8.31</v>
      </c>
      <c r="AL1331" s="335">
        <f>'Debt M &amp; YTM'!G1322</f>
        <v>1.45</v>
      </c>
      <c r="AM1331" s="298"/>
      <c r="AN1331" s="335">
        <f>'Debt M &amp; YTM'!I1322</f>
        <v>12.89</v>
      </c>
      <c r="AO1331" s="335">
        <f>'Debt M &amp; YTM'!J1322</f>
        <v>2.16</v>
      </c>
      <c r="AP1331" s="299"/>
      <c r="AQ1331" s="297"/>
      <c r="AR1331" s="297">
        <f>'Debt M &amp; YTM'!M1322</f>
        <v>2.9340000000000002</v>
      </c>
      <c r="AS1331" s="298"/>
      <c r="AT1331" s="300"/>
      <c r="AU1331" s="297">
        <f>'Debt M &amp; YTM'!N1322</f>
        <v>5.5890000000000004</v>
      </c>
      <c r="AV1331" s="298"/>
    </row>
    <row r="1332" spans="6:48">
      <c r="F1332" s="297"/>
      <c r="AG1332" s="296">
        <v>42035</v>
      </c>
      <c r="AH1332" s="335">
        <f>'Debt M &amp; YTM'!C1323</f>
        <v>13.39</v>
      </c>
      <c r="AI1332" s="335">
        <f>'Debt M &amp; YTM'!D1323</f>
        <v>1.52</v>
      </c>
      <c r="AJ1332" s="298"/>
      <c r="AK1332" s="335">
        <f>'Debt M &amp; YTM'!F1323</f>
        <v>8.31</v>
      </c>
      <c r="AL1332" s="335">
        <f>'Debt M &amp; YTM'!G1323</f>
        <v>1.45</v>
      </c>
      <c r="AM1332" s="298"/>
      <c r="AN1332" s="335">
        <f>'Debt M &amp; YTM'!I1323</f>
        <v>12.89</v>
      </c>
      <c r="AO1332" s="335">
        <f>'Debt M &amp; YTM'!J1323</f>
        <v>2.16</v>
      </c>
      <c r="AP1332" s="299"/>
      <c r="AQ1332" s="297"/>
      <c r="AR1332" s="297"/>
      <c r="AS1332" s="298"/>
      <c r="AT1332" s="300"/>
      <c r="AU1332" s="297"/>
      <c r="AV1332" s="298"/>
    </row>
    <row r="1333" spans="6:48">
      <c r="F1333" s="297"/>
      <c r="AG1333" s="296">
        <v>42037</v>
      </c>
      <c r="AH1333" s="335">
        <f>'Debt M &amp; YTM'!C1324</f>
        <v>13.56</v>
      </c>
      <c r="AI1333" s="335">
        <f>'Debt M &amp; YTM'!D1324</f>
        <v>1.46</v>
      </c>
      <c r="AJ1333" s="298"/>
      <c r="AK1333" s="335">
        <f>'Debt M &amp; YTM'!F1324</f>
        <v>8.44</v>
      </c>
      <c r="AL1333" s="335">
        <f>'Debt M &amp; YTM'!G1324</f>
        <v>1.45</v>
      </c>
      <c r="AM1333" s="298"/>
      <c r="AN1333" s="335">
        <f>'Debt M &amp; YTM'!I1324</f>
        <v>12.6</v>
      </c>
      <c r="AO1333" s="335">
        <f>'Debt M &amp; YTM'!J1324</f>
        <v>1.99</v>
      </c>
      <c r="AP1333" s="299"/>
      <c r="AQ1333" s="297"/>
      <c r="AR1333" s="297">
        <f>'Debt M &amp; YTM'!M1324</f>
        <v>3.0390000000000001</v>
      </c>
      <c r="AS1333" s="298"/>
      <c r="AT1333" s="300"/>
      <c r="AU1333" s="297">
        <f>'Debt M &amp; YTM'!N1324</f>
        <v>5.6029999999999998</v>
      </c>
      <c r="AV1333" s="298"/>
    </row>
    <row r="1334" spans="6:48">
      <c r="F1334" s="297"/>
      <c r="AG1334" s="296">
        <v>42038</v>
      </c>
      <c r="AH1334" s="335">
        <f>'Debt M &amp; YTM'!C1325</f>
        <v>13.56</v>
      </c>
      <c r="AI1334" s="335">
        <f>'Debt M &amp; YTM'!D1325</f>
        <v>1.49</v>
      </c>
      <c r="AJ1334" s="298"/>
      <c r="AK1334" s="335">
        <f>'Debt M &amp; YTM'!F1325</f>
        <v>8.44</v>
      </c>
      <c r="AL1334" s="335">
        <f>'Debt M &amp; YTM'!G1325</f>
        <v>1.47</v>
      </c>
      <c r="AM1334" s="298"/>
      <c r="AN1334" s="335">
        <f>'Debt M &amp; YTM'!I1325</f>
        <v>12.6</v>
      </c>
      <c r="AO1334" s="335">
        <f>'Debt M &amp; YTM'!J1325</f>
        <v>2</v>
      </c>
      <c r="AP1334" s="299"/>
      <c r="AQ1334" s="297"/>
      <c r="AR1334" s="297">
        <f>'Debt M &amp; YTM'!M1325</f>
        <v>3.01</v>
      </c>
      <c r="AS1334" s="298"/>
      <c r="AT1334" s="300"/>
      <c r="AU1334" s="297">
        <f>'Debt M &amp; YTM'!N1325</f>
        <v>5.5389999999999997</v>
      </c>
      <c r="AV1334" s="298"/>
    </row>
    <row r="1335" spans="6:48">
      <c r="F1335" s="297"/>
      <c r="AG1335" s="296">
        <v>42039</v>
      </c>
      <c r="AH1335" s="335">
        <f>'Debt M &amp; YTM'!C1326</f>
        <v>13.56</v>
      </c>
      <c r="AI1335" s="335">
        <f>'Debt M &amp; YTM'!D1326</f>
        <v>1.5</v>
      </c>
      <c r="AJ1335" s="298"/>
      <c r="AK1335" s="335">
        <f>'Debt M &amp; YTM'!F1326</f>
        <v>8.43</v>
      </c>
      <c r="AL1335" s="335">
        <f>'Debt M &amp; YTM'!G1326</f>
        <v>1.47</v>
      </c>
      <c r="AM1335" s="298"/>
      <c r="AN1335" s="335">
        <f>'Debt M &amp; YTM'!I1326</f>
        <v>12.6</v>
      </c>
      <c r="AO1335" s="335">
        <f>'Debt M &amp; YTM'!J1326</f>
        <v>2.0099999999999998</v>
      </c>
      <c r="AP1335" s="299"/>
      <c r="AQ1335" s="297"/>
      <c r="AR1335" s="297">
        <f>'Debt M &amp; YTM'!M1326</f>
        <v>2.9980000000000002</v>
      </c>
      <c r="AS1335" s="298"/>
      <c r="AT1335" s="300"/>
      <c r="AU1335" s="297">
        <f>'Debt M &amp; YTM'!N1326</f>
        <v>5.516</v>
      </c>
      <c r="AV1335" s="298"/>
    </row>
    <row r="1336" spans="6:48">
      <c r="F1336" s="297"/>
      <c r="AG1336" s="296">
        <v>42040</v>
      </c>
      <c r="AH1336" s="335">
        <f>'Debt M &amp; YTM'!C1327</f>
        <v>13.55</v>
      </c>
      <c r="AI1336" s="335">
        <f>'Debt M &amp; YTM'!D1327</f>
        <v>1.5</v>
      </c>
      <c r="AJ1336" s="298"/>
      <c r="AK1336" s="335">
        <f>'Debt M &amp; YTM'!F1327</f>
        <v>8.43</v>
      </c>
      <c r="AL1336" s="335">
        <f>'Debt M &amp; YTM'!G1327</f>
        <v>1.47</v>
      </c>
      <c r="AM1336" s="298"/>
      <c r="AN1336" s="335">
        <f>'Debt M &amp; YTM'!I1327</f>
        <v>12.59</v>
      </c>
      <c r="AO1336" s="335">
        <f>'Debt M &amp; YTM'!J1327</f>
        <v>2</v>
      </c>
      <c r="AP1336" s="299"/>
      <c r="AQ1336" s="297"/>
      <c r="AR1336" s="297">
        <f>'Debt M &amp; YTM'!M1327</f>
        <v>2.992</v>
      </c>
      <c r="AS1336" s="298"/>
      <c r="AT1336" s="300"/>
      <c r="AU1336" s="297">
        <f>'Debt M &amp; YTM'!N1327</f>
        <v>5.5140000000000002</v>
      </c>
      <c r="AV1336" s="298"/>
    </row>
    <row r="1337" spans="6:48">
      <c r="F1337" s="297"/>
      <c r="AG1337" s="296">
        <v>42041</v>
      </c>
      <c r="AH1337" s="335">
        <f>'Debt M &amp; YTM'!C1328</f>
        <v>13.55</v>
      </c>
      <c r="AI1337" s="335">
        <f>'Debt M &amp; YTM'!D1328</f>
        <v>1.5</v>
      </c>
      <c r="AJ1337" s="298"/>
      <c r="AK1337" s="335">
        <f>'Debt M &amp; YTM'!F1328</f>
        <v>8.43</v>
      </c>
      <c r="AL1337" s="335">
        <f>'Debt M &amp; YTM'!G1328</f>
        <v>1.46</v>
      </c>
      <c r="AM1337" s="298"/>
      <c r="AN1337" s="335">
        <f>'Debt M &amp; YTM'!I1328</f>
        <v>12.59</v>
      </c>
      <c r="AO1337" s="335">
        <f>'Debt M &amp; YTM'!J1328</f>
        <v>1.99</v>
      </c>
      <c r="AP1337" s="299"/>
      <c r="AQ1337" s="297"/>
      <c r="AR1337" s="297">
        <f>'Debt M &amp; YTM'!M1328</f>
        <v>2.9649999999999999</v>
      </c>
      <c r="AS1337" s="298"/>
      <c r="AT1337" s="300"/>
      <c r="AU1337" s="297">
        <f>'Debt M &amp; YTM'!N1328</f>
        <v>5.4630000000000001</v>
      </c>
      <c r="AV1337" s="298"/>
    </row>
    <row r="1338" spans="6:48">
      <c r="F1338" s="297"/>
      <c r="AG1338" s="296">
        <v>42044</v>
      </c>
      <c r="AH1338" s="335">
        <f>'Debt M &amp; YTM'!C1329</f>
        <v>13.54</v>
      </c>
      <c r="AI1338" s="335">
        <f>'Debt M &amp; YTM'!D1329</f>
        <v>1.48</v>
      </c>
      <c r="AJ1338" s="298"/>
      <c r="AK1338" s="335">
        <f>'Debt M &amp; YTM'!F1329</f>
        <v>8.42</v>
      </c>
      <c r="AL1338" s="335">
        <f>'Debt M &amp; YTM'!G1329</f>
        <v>1.44</v>
      </c>
      <c r="AM1338" s="298"/>
      <c r="AN1338" s="335">
        <f>'Debt M &amp; YTM'!I1329</f>
        <v>12.58</v>
      </c>
      <c r="AO1338" s="335">
        <f>'Debt M &amp; YTM'!J1329</f>
        <v>1.97</v>
      </c>
      <c r="AP1338" s="299"/>
      <c r="AQ1338" s="297"/>
      <c r="AR1338" s="297">
        <f>'Debt M &amp; YTM'!M1329</f>
        <v>2.964</v>
      </c>
      <c r="AS1338" s="298"/>
      <c r="AT1338" s="300"/>
      <c r="AU1338" s="297">
        <f>'Debt M &amp; YTM'!N1329</f>
        <v>5.4690000000000003</v>
      </c>
      <c r="AV1338" s="298"/>
    </row>
    <row r="1339" spans="6:48">
      <c r="F1339" s="297"/>
      <c r="AG1339" s="296">
        <v>42045</v>
      </c>
      <c r="AH1339" s="335">
        <f>'Debt M &amp; YTM'!C1330</f>
        <v>13.54</v>
      </c>
      <c r="AI1339" s="335">
        <f>'Debt M &amp; YTM'!D1330</f>
        <v>1.5</v>
      </c>
      <c r="AJ1339" s="298"/>
      <c r="AK1339" s="335">
        <f>'Debt M &amp; YTM'!F1330</f>
        <v>8.42</v>
      </c>
      <c r="AL1339" s="335">
        <f>'Debt M &amp; YTM'!G1330</f>
        <v>1.45</v>
      </c>
      <c r="AM1339" s="298"/>
      <c r="AN1339" s="335">
        <f>'Debt M &amp; YTM'!I1330</f>
        <v>12.58</v>
      </c>
      <c r="AO1339" s="335">
        <f>'Debt M &amp; YTM'!J1330</f>
        <v>1.98</v>
      </c>
      <c r="AP1339" s="299"/>
      <c r="AQ1339" s="297"/>
      <c r="AR1339" s="297">
        <f>'Debt M &amp; YTM'!M1330</f>
        <v>2.952</v>
      </c>
      <c r="AS1339" s="298"/>
      <c r="AT1339" s="300"/>
      <c r="AU1339" s="297">
        <f>'Debt M &amp; YTM'!N1330</f>
        <v>5.4710000000000001</v>
      </c>
      <c r="AV1339" s="298"/>
    </row>
    <row r="1340" spans="6:48">
      <c r="F1340" s="297"/>
      <c r="AG1340" s="296">
        <v>42046</v>
      </c>
      <c r="AH1340" s="335">
        <f>'Debt M &amp; YTM'!C1331</f>
        <v>13.54</v>
      </c>
      <c r="AI1340" s="335">
        <f>'Debt M &amp; YTM'!D1331</f>
        <v>1.49</v>
      </c>
      <c r="AJ1340" s="298"/>
      <c r="AK1340" s="335">
        <f>'Debt M &amp; YTM'!F1331</f>
        <v>8.42</v>
      </c>
      <c r="AL1340" s="335">
        <f>'Debt M &amp; YTM'!G1331</f>
        <v>1.44</v>
      </c>
      <c r="AM1340" s="298"/>
      <c r="AN1340" s="335">
        <f>'Debt M &amp; YTM'!I1331</f>
        <v>12.58</v>
      </c>
      <c r="AO1340" s="335">
        <f>'Debt M &amp; YTM'!J1331</f>
        <v>1.97</v>
      </c>
      <c r="AP1340" s="299"/>
      <c r="AQ1340" s="297"/>
      <c r="AR1340" s="297">
        <f>'Debt M &amp; YTM'!M1331</f>
        <v>2.9540000000000002</v>
      </c>
      <c r="AS1340" s="298"/>
      <c r="AT1340" s="300"/>
      <c r="AU1340" s="297">
        <f>'Debt M &amp; YTM'!N1331</f>
        <v>5.4749999999999996</v>
      </c>
      <c r="AV1340" s="298"/>
    </row>
    <row r="1341" spans="6:48">
      <c r="F1341" s="297"/>
      <c r="AG1341" s="296">
        <v>42047</v>
      </c>
      <c r="AH1341" s="335">
        <f>'Debt M &amp; YTM'!C1332</f>
        <v>13.53</v>
      </c>
      <c r="AI1341" s="335">
        <f>'Debt M &amp; YTM'!D1332</f>
        <v>1.46</v>
      </c>
      <c r="AJ1341" s="298"/>
      <c r="AK1341" s="335">
        <f>'Debt M &amp; YTM'!F1332</f>
        <v>8.41</v>
      </c>
      <c r="AL1341" s="335">
        <f>'Debt M &amp; YTM'!G1332</f>
        <v>1.42</v>
      </c>
      <c r="AM1341" s="298"/>
      <c r="AN1341" s="335">
        <f>'Debt M &amp; YTM'!I1332</f>
        <v>12.57</v>
      </c>
      <c r="AO1341" s="335">
        <f>'Debt M &amp; YTM'!J1332</f>
        <v>1.94</v>
      </c>
      <c r="AP1341" s="299"/>
      <c r="AQ1341" s="297"/>
      <c r="AR1341" s="297">
        <f>'Debt M &amp; YTM'!M1332</f>
        <v>2.9390000000000001</v>
      </c>
      <c r="AS1341" s="298"/>
      <c r="AT1341" s="300"/>
      <c r="AU1341" s="297">
        <f>'Debt M &amp; YTM'!N1332</f>
        <v>5.4569999999999999</v>
      </c>
      <c r="AV1341" s="298"/>
    </row>
    <row r="1342" spans="6:48">
      <c r="F1342" s="297"/>
      <c r="AG1342" s="296">
        <v>42048</v>
      </c>
      <c r="AH1342" s="335">
        <f>'Debt M &amp; YTM'!C1333</f>
        <v>13.53</v>
      </c>
      <c r="AI1342" s="335">
        <f>'Debt M &amp; YTM'!D1333</f>
        <v>1.46</v>
      </c>
      <c r="AJ1342" s="298"/>
      <c r="AK1342" s="335">
        <f>'Debt M &amp; YTM'!F1333</f>
        <v>8.41</v>
      </c>
      <c r="AL1342" s="335">
        <f>'Debt M &amp; YTM'!G1333</f>
        <v>1.41</v>
      </c>
      <c r="AM1342" s="298"/>
      <c r="AN1342" s="335">
        <f>'Debt M &amp; YTM'!I1333</f>
        <v>12.57</v>
      </c>
      <c r="AO1342" s="335">
        <f>'Debt M &amp; YTM'!J1333</f>
        <v>1.94</v>
      </c>
      <c r="AP1342" s="299"/>
      <c r="AQ1342" s="297"/>
      <c r="AR1342" s="297">
        <f>'Debt M &amp; YTM'!M1333</f>
        <v>2.9049999999999998</v>
      </c>
      <c r="AS1342" s="298"/>
      <c r="AT1342" s="300"/>
      <c r="AU1342" s="297">
        <f>'Debt M &amp; YTM'!N1333</f>
        <v>5.3849999999999998</v>
      </c>
      <c r="AV1342" s="298"/>
    </row>
    <row r="1343" spans="6:48">
      <c r="F1343" s="297"/>
      <c r="AG1343" s="296">
        <v>42051</v>
      </c>
      <c r="AH1343" s="335">
        <f>'Debt M &amp; YTM'!C1334</f>
        <v>13.52</v>
      </c>
      <c r="AI1343" s="335">
        <f>'Debt M &amp; YTM'!D1334</f>
        <v>1.47</v>
      </c>
      <c r="AJ1343" s="298"/>
      <c r="AK1343" s="335">
        <f>'Debt M &amp; YTM'!F1334</f>
        <v>8.4</v>
      </c>
      <c r="AL1343" s="335">
        <f>'Debt M &amp; YTM'!G1334</f>
        <v>1.41</v>
      </c>
      <c r="AM1343" s="298"/>
      <c r="AN1343" s="335">
        <f>'Debt M &amp; YTM'!I1334</f>
        <v>12.56</v>
      </c>
      <c r="AO1343" s="335">
        <f>'Debt M &amp; YTM'!J1334</f>
        <v>1.94</v>
      </c>
      <c r="AP1343" s="299"/>
      <c r="AQ1343" s="297"/>
      <c r="AR1343" s="297">
        <f>'Debt M &amp; YTM'!M1334</f>
        <v>2.8780000000000001</v>
      </c>
      <c r="AS1343" s="298"/>
      <c r="AT1343" s="300"/>
      <c r="AU1343" s="297">
        <f>'Debt M &amp; YTM'!N1334</f>
        <v>5.3259999999999996</v>
      </c>
      <c r="AV1343" s="298"/>
    </row>
    <row r="1344" spans="6:48">
      <c r="F1344" s="297"/>
      <c r="AG1344" s="296">
        <v>42052</v>
      </c>
      <c r="AH1344" s="335">
        <f>'Debt M &amp; YTM'!C1335</f>
        <v>13.52</v>
      </c>
      <c r="AI1344" s="335">
        <f>'Debt M &amp; YTM'!D1335</f>
        <v>1.49</v>
      </c>
      <c r="AJ1344" s="298"/>
      <c r="AK1344" s="335">
        <f>'Debt M &amp; YTM'!F1335</f>
        <v>8.4</v>
      </c>
      <c r="AL1344" s="335">
        <f>'Debt M &amp; YTM'!G1335</f>
        <v>1.42</v>
      </c>
      <c r="AM1344" s="298"/>
      <c r="AN1344" s="335">
        <f>'Debt M &amp; YTM'!I1335</f>
        <v>12.56</v>
      </c>
      <c r="AO1344" s="335">
        <f>'Debt M &amp; YTM'!J1335</f>
        <v>1.96</v>
      </c>
      <c r="AP1344" s="299"/>
      <c r="AQ1344" s="297"/>
      <c r="AR1344" s="297">
        <f>'Debt M &amp; YTM'!M1335</f>
        <v>2.8730000000000002</v>
      </c>
      <c r="AS1344" s="298"/>
      <c r="AT1344" s="300"/>
      <c r="AU1344" s="297">
        <f>'Debt M &amp; YTM'!N1335</f>
        <v>5.3170000000000002</v>
      </c>
      <c r="AV1344" s="298"/>
    </row>
    <row r="1345" spans="6:48">
      <c r="F1345" s="297"/>
      <c r="AG1345" s="296">
        <v>42053</v>
      </c>
      <c r="AH1345" s="335">
        <f>'Debt M &amp; YTM'!C1336</f>
        <v>13.52</v>
      </c>
      <c r="AI1345" s="335">
        <f>'Debt M &amp; YTM'!D1336</f>
        <v>1.5</v>
      </c>
      <c r="AJ1345" s="298"/>
      <c r="AK1345" s="335">
        <f>'Debt M &amp; YTM'!F1336</f>
        <v>8.4</v>
      </c>
      <c r="AL1345" s="335">
        <f>'Debt M &amp; YTM'!G1336</f>
        <v>1.42</v>
      </c>
      <c r="AM1345" s="298"/>
      <c r="AN1345" s="335">
        <f>'Debt M &amp; YTM'!I1336</f>
        <v>12.56</v>
      </c>
      <c r="AO1345" s="335">
        <f>'Debt M &amp; YTM'!J1336</f>
        <v>1.96</v>
      </c>
      <c r="AP1345" s="299"/>
      <c r="AQ1345" s="297"/>
      <c r="AR1345" s="297">
        <f>'Debt M &amp; YTM'!M1336</f>
        <v>2.8540000000000001</v>
      </c>
      <c r="AS1345" s="298"/>
      <c r="AT1345" s="300"/>
      <c r="AU1345" s="297">
        <f>'Debt M &amp; YTM'!N1336</f>
        <v>5.2489999999999997</v>
      </c>
      <c r="AV1345" s="298"/>
    </row>
    <row r="1346" spans="6:48">
      <c r="F1346" s="297"/>
      <c r="AG1346" s="296">
        <v>42054</v>
      </c>
      <c r="AH1346" s="335">
        <f>'Debt M &amp; YTM'!C1337</f>
        <v>13.51</v>
      </c>
      <c r="AI1346" s="335">
        <f>'Debt M &amp; YTM'!D1337</f>
        <v>1.5</v>
      </c>
      <c r="AJ1346" s="298"/>
      <c r="AK1346" s="335">
        <f>'Debt M &amp; YTM'!F1337</f>
        <v>8.39</v>
      </c>
      <c r="AL1346" s="335">
        <f>'Debt M &amp; YTM'!G1337</f>
        <v>1.41</v>
      </c>
      <c r="AM1346" s="298"/>
      <c r="AN1346" s="335">
        <f>'Debt M &amp; YTM'!I1337</f>
        <v>12.55</v>
      </c>
      <c r="AO1346" s="335">
        <f>'Debt M &amp; YTM'!J1337</f>
        <v>1.96</v>
      </c>
      <c r="AP1346" s="299"/>
      <c r="AQ1346" s="297"/>
      <c r="AR1346" s="297">
        <f>'Debt M &amp; YTM'!M1337</f>
        <v>2.8450000000000002</v>
      </c>
      <c r="AS1346" s="298"/>
      <c r="AT1346" s="300"/>
      <c r="AU1346" s="297">
        <f>'Debt M &amp; YTM'!N1337</f>
        <v>5.1829999999999998</v>
      </c>
      <c r="AV1346" s="298"/>
    </row>
    <row r="1347" spans="6:48">
      <c r="F1347" s="297"/>
      <c r="AG1347" s="296">
        <v>42055</v>
      </c>
      <c r="AH1347" s="335">
        <f>'Debt M &amp; YTM'!C1338</f>
        <v>13.51</v>
      </c>
      <c r="AI1347" s="335">
        <f>'Debt M &amp; YTM'!D1338</f>
        <v>1.49</v>
      </c>
      <c r="AJ1347" s="298"/>
      <c r="AK1347" s="335">
        <f>'Debt M &amp; YTM'!F1338</f>
        <v>8.39</v>
      </c>
      <c r="AL1347" s="335">
        <f>'Debt M &amp; YTM'!G1338</f>
        <v>1.4</v>
      </c>
      <c r="AM1347" s="298"/>
      <c r="AN1347" s="335">
        <f>'Debt M &amp; YTM'!I1338</f>
        <v>12.55</v>
      </c>
      <c r="AO1347" s="335">
        <f>'Debt M &amp; YTM'!J1338</f>
        <v>1.95</v>
      </c>
      <c r="AP1347" s="299"/>
      <c r="AQ1347" s="297"/>
      <c r="AR1347" s="297">
        <f>'Debt M &amp; YTM'!M1338</f>
        <v>2.83</v>
      </c>
      <c r="AS1347" s="298"/>
      <c r="AT1347" s="300"/>
      <c r="AU1347" s="297">
        <f>'Debt M &amp; YTM'!N1338</f>
        <v>5.1289999999999996</v>
      </c>
      <c r="AV1347" s="298"/>
    </row>
    <row r="1348" spans="6:48">
      <c r="F1348" s="297"/>
      <c r="AG1348" s="296">
        <v>42058</v>
      </c>
      <c r="AH1348" s="335">
        <f>'Debt M &amp; YTM'!C1339</f>
        <v>13.5</v>
      </c>
      <c r="AI1348" s="335">
        <f>'Debt M &amp; YTM'!D1339</f>
        <v>1.51</v>
      </c>
      <c r="AJ1348" s="298"/>
      <c r="AK1348" s="335">
        <f>'Debt M &amp; YTM'!F1339</f>
        <v>8.3800000000000008</v>
      </c>
      <c r="AL1348" s="335">
        <f>'Debt M &amp; YTM'!G1339</f>
        <v>1.4</v>
      </c>
      <c r="AM1348" s="298"/>
      <c r="AN1348" s="335">
        <f>'Debt M &amp; YTM'!I1339</f>
        <v>12.54</v>
      </c>
      <c r="AO1348" s="335">
        <f>'Debt M &amp; YTM'!J1339</f>
        <v>1.96</v>
      </c>
      <c r="AP1348" s="299"/>
      <c r="AQ1348" s="297"/>
      <c r="AR1348" s="297">
        <f>'Debt M &amp; YTM'!M1339</f>
        <v>2.7909999999999999</v>
      </c>
      <c r="AS1348" s="298"/>
      <c r="AT1348" s="300"/>
      <c r="AU1348" s="297">
        <f>'Debt M &amp; YTM'!N1339</f>
        <v>5.048</v>
      </c>
      <c r="AV1348" s="298"/>
    </row>
    <row r="1349" spans="6:48">
      <c r="F1349" s="297"/>
      <c r="AG1349" s="296">
        <v>42059</v>
      </c>
      <c r="AH1349" s="335">
        <f>'Debt M &amp; YTM'!C1340</f>
        <v>13.5</v>
      </c>
      <c r="AI1349" s="335">
        <f>'Debt M &amp; YTM'!D1340</f>
        <v>1.5</v>
      </c>
      <c r="AJ1349" s="298"/>
      <c r="AK1349" s="335">
        <f>'Debt M &amp; YTM'!F1340</f>
        <v>8.3800000000000008</v>
      </c>
      <c r="AL1349" s="335">
        <f>'Debt M &amp; YTM'!G1340</f>
        <v>1.39</v>
      </c>
      <c r="AM1349" s="298"/>
      <c r="AN1349" s="335">
        <f>'Debt M &amp; YTM'!I1340</f>
        <v>12.54</v>
      </c>
      <c r="AO1349" s="335">
        <f>'Debt M &amp; YTM'!J1340</f>
        <v>1.95</v>
      </c>
      <c r="AP1349" s="299"/>
      <c r="AQ1349" s="297"/>
      <c r="AR1349" s="297">
        <f>'Debt M &amp; YTM'!M1340</f>
        <v>2.7610000000000001</v>
      </c>
      <c r="AS1349" s="298"/>
      <c r="AT1349" s="300"/>
      <c r="AU1349" s="297">
        <f>'Debt M &amp; YTM'!N1340</f>
        <v>4.9790000000000001</v>
      </c>
      <c r="AV1349" s="298"/>
    </row>
    <row r="1350" spans="6:48">
      <c r="F1350" s="297"/>
      <c r="AG1350" s="296">
        <v>42060</v>
      </c>
      <c r="AH1350" s="335">
        <f>'Debt M &amp; YTM'!C1341</f>
        <v>13.5</v>
      </c>
      <c r="AI1350" s="335">
        <f>'Debt M &amp; YTM'!D1341</f>
        <v>1.47</v>
      </c>
      <c r="AJ1350" s="298"/>
      <c r="AK1350" s="335">
        <f>'Debt M &amp; YTM'!F1341</f>
        <v>8.3800000000000008</v>
      </c>
      <c r="AL1350" s="335">
        <f>'Debt M &amp; YTM'!G1341</f>
        <v>1.37</v>
      </c>
      <c r="AM1350" s="298"/>
      <c r="AN1350" s="335">
        <f>'Debt M &amp; YTM'!I1341</f>
        <v>12.54</v>
      </c>
      <c r="AO1350" s="335">
        <f>'Debt M &amp; YTM'!J1341</f>
        <v>1.92</v>
      </c>
      <c r="AP1350" s="299"/>
      <c r="AQ1350" s="297"/>
      <c r="AR1350" s="297">
        <f>'Debt M &amp; YTM'!M1341</f>
        <v>2.7349999999999999</v>
      </c>
      <c r="AS1350" s="298"/>
      <c r="AT1350" s="300"/>
      <c r="AU1350" s="297">
        <f>'Debt M &amp; YTM'!N1341</f>
        <v>4.9249999999999998</v>
      </c>
      <c r="AV1350" s="298"/>
    </row>
    <row r="1351" spans="6:48">
      <c r="F1351" s="297"/>
      <c r="AG1351" s="296">
        <v>42061</v>
      </c>
      <c r="AH1351" s="335">
        <f>'Debt M &amp; YTM'!C1342</f>
        <v>13.5</v>
      </c>
      <c r="AI1351" s="335">
        <f>'Debt M &amp; YTM'!D1342</f>
        <v>1.43</v>
      </c>
      <c r="AJ1351" s="298"/>
      <c r="AK1351" s="335">
        <f>'Debt M &amp; YTM'!F1342</f>
        <v>8.3699999999999992</v>
      </c>
      <c r="AL1351" s="335">
        <f>'Debt M &amp; YTM'!G1342</f>
        <v>1.34</v>
      </c>
      <c r="AM1351" s="298"/>
      <c r="AN1351" s="335">
        <f>'Debt M &amp; YTM'!I1342</f>
        <v>12.54</v>
      </c>
      <c r="AO1351" s="335">
        <f>'Debt M &amp; YTM'!J1342</f>
        <v>1.88</v>
      </c>
      <c r="AP1351" s="299"/>
      <c r="AQ1351" s="297"/>
      <c r="AR1351" s="297">
        <f>'Debt M &amp; YTM'!M1342</f>
        <v>2.7149999999999999</v>
      </c>
      <c r="AS1351" s="298"/>
      <c r="AT1351" s="300"/>
      <c r="AU1351" s="297">
        <f>'Debt M &amp; YTM'!N1342</f>
        <v>4.8689999999999998</v>
      </c>
      <c r="AV1351" s="298"/>
    </row>
    <row r="1352" spans="6:48">
      <c r="F1352" s="297"/>
      <c r="AG1352" s="296">
        <v>42062</v>
      </c>
      <c r="AH1352" s="335">
        <f>'Debt M &amp; YTM'!C1343</f>
        <v>13.49</v>
      </c>
      <c r="AI1352" s="335">
        <f>'Debt M &amp; YTM'!D1343</f>
        <v>1.45</v>
      </c>
      <c r="AJ1352" s="298"/>
      <c r="AK1352" s="335">
        <f>'Debt M &amp; YTM'!F1343</f>
        <v>8.3699999999999992</v>
      </c>
      <c r="AL1352" s="335">
        <f>'Debt M &amp; YTM'!G1343</f>
        <v>1.35</v>
      </c>
      <c r="AM1352" s="298"/>
      <c r="AN1352" s="335">
        <f>'Debt M &amp; YTM'!I1343</f>
        <v>12.53</v>
      </c>
      <c r="AO1352" s="335">
        <f>'Debt M &amp; YTM'!J1343</f>
        <v>1.9</v>
      </c>
      <c r="AP1352" s="299"/>
      <c r="AQ1352" s="297"/>
      <c r="AR1352" s="297">
        <f>'Debt M &amp; YTM'!M1343</f>
        <v>2.7040000000000002</v>
      </c>
      <c r="AS1352" s="298"/>
      <c r="AT1352" s="300"/>
      <c r="AU1352" s="297">
        <f>'Debt M &amp; YTM'!N1343</f>
        <v>4.83</v>
      </c>
      <c r="AV1352" s="298"/>
    </row>
    <row r="1353" spans="6:48">
      <c r="F1353" s="297"/>
      <c r="AG1353" s="296">
        <v>42063</v>
      </c>
      <c r="AH1353" s="335">
        <f>'Debt M &amp; YTM'!C1344</f>
        <v>13.49</v>
      </c>
      <c r="AI1353" s="335">
        <f>'Debt M &amp; YTM'!D1344</f>
        <v>1.45</v>
      </c>
      <c r="AJ1353" s="298"/>
      <c r="AK1353" s="335">
        <f>'Debt M &amp; YTM'!F1344</f>
        <v>8.3699999999999992</v>
      </c>
      <c r="AL1353" s="335">
        <f>'Debt M &amp; YTM'!G1344</f>
        <v>1.35</v>
      </c>
      <c r="AM1353" s="298"/>
      <c r="AN1353" s="335">
        <f>'Debt M &amp; YTM'!I1344</f>
        <v>12.53</v>
      </c>
      <c r="AO1353" s="335">
        <f>'Debt M &amp; YTM'!J1344</f>
        <v>1.9</v>
      </c>
      <c r="AP1353" s="299"/>
      <c r="AQ1353" s="297"/>
      <c r="AR1353" s="297"/>
      <c r="AS1353" s="298"/>
      <c r="AT1353" s="300"/>
      <c r="AU1353" s="297"/>
      <c r="AV1353" s="298"/>
    </row>
    <row r="1354" spans="6:48">
      <c r="F1354" s="297"/>
      <c r="AG1354" s="296">
        <v>42065</v>
      </c>
      <c r="AH1354" s="335">
        <f>'Debt M &amp; YTM'!C1345</f>
        <v>13.29</v>
      </c>
      <c r="AI1354" s="335">
        <f>'Debt M &amp; YTM'!D1345</f>
        <v>1.42</v>
      </c>
      <c r="AJ1354" s="298"/>
      <c r="AK1354" s="335">
        <f>'Debt M &amp; YTM'!F1345</f>
        <v>8.49</v>
      </c>
      <c r="AL1354" s="335">
        <f>'Debt M &amp; YTM'!G1345</f>
        <v>1.31</v>
      </c>
      <c r="AM1354" s="298"/>
      <c r="AN1354" s="335">
        <f>'Debt M &amp; YTM'!I1345</f>
        <v>13.1</v>
      </c>
      <c r="AO1354" s="335">
        <f>'Debt M &amp; YTM'!J1345</f>
        <v>1.87</v>
      </c>
      <c r="AP1354" s="299"/>
      <c r="AQ1354" s="297"/>
      <c r="AR1354" s="297">
        <f>'Debt M &amp; YTM'!M1345</f>
        <v>2.8769999999999998</v>
      </c>
      <c r="AS1354" s="298"/>
      <c r="AT1354" s="300"/>
      <c r="AU1354" s="297">
        <f>'Debt M &amp; YTM'!N1345</f>
        <v>4.9710000000000001</v>
      </c>
      <c r="AV1354" s="298"/>
    </row>
    <row r="1355" spans="6:48">
      <c r="F1355" s="297"/>
      <c r="AG1355" s="296">
        <v>42066</v>
      </c>
      <c r="AH1355" s="335">
        <f>'Debt M &amp; YTM'!C1346</f>
        <v>13.29</v>
      </c>
      <c r="AI1355" s="335">
        <f>'Debt M &amp; YTM'!D1346</f>
        <v>1.44</v>
      </c>
      <c r="AJ1355" s="298"/>
      <c r="AK1355" s="335">
        <f>'Debt M &amp; YTM'!F1346</f>
        <v>8.49</v>
      </c>
      <c r="AL1355" s="335">
        <f>'Debt M &amp; YTM'!G1346</f>
        <v>1.32</v>
      </c>
      <c r="AM1355" s="298"/>
      <c r="AN1355" s="335">
        <f>'Debt M &amp; YTM'!I1346</f>
        <v>13.1</v>
      </c>
      <c r="AO1355" s="335">
        <f>'Debt M &amp; YTM'!J1346</f>
        <v>1.88</v>
      </c>
      <c r="AP1355" s="299"/>
      <c r="AQ1355" s="297"/>
      <c r="AR1355" s="297">
        <f>'Debt M &amp; YTM'!M1346</f>
        <v>2.851</v>
      </c>
      <c r="AS1355" s="298"/>
      <c r="AT1355" s="300"/>
      <c r="AU1355" s="297">
        <f>'Debt M &amp; YTM'!N1346</f>
        <v>4.9530000000000003</v>
      </c>
      <c r="AV1355" s="298"/>
    </row>
    <row r="1356" spans="6:48">
      <c r="F1356" s="297"/>
      <c r="AG1356" s="296">
        <v>42067</v>
      </c>
      <c r="AH1356" s="335">
        <f>'Debt M &amp; YTM'!C1347</f>
        <v>13.29</v>
      </c>
      <c r="AI1356" s="335">
        <f>'Debt M &amp; YTM'!D1347</f>
        <v>1.45</v>
      </c>
      <c r="AJ1356" s="298"/>
      <c r="AK1356" s="335">
        <f>'Debt M &amp; YTM'!F1347</f>
        <v>8.48</v>
      </c>
      <c r="AL1356" s="335">
        <f>'Debt M &amp; YTM'!G1347</f>
        <v>1.34</v>
      </c>
      <c r="AM1356" s="298"/>
      <c r="AN1356" s="335">
        <f>'Debt M &amp; YTM'!I1347</f>
        <v>13.09</v>
      </c>
      <c r="AO1356" s="335">
        <f>'Debt M &amp; YTM'!J1347</f>
        <v>1.89</v>
      </c>
      <c r="AP1356" s="299"/>
      <c r="AQ1356" s="297"/>
      <c r="AR1356" s="297">
        <f>'Debt M &amp; YTM'!M1347</f>
        <v>2.871</v>
      </c>
      <c r="AS1356" s="298"/>
      <c r="AT1356" s="300"/>
      <c r="AU1356" s="297">
        <f>'Debt M &amp; YTM'!N1347</f>
        <v>4.9619999999999997</v>
      </c>
      <c r="AV1356" s="298"/>
    </row>
    <row r="1357" spans="6:48">
      <c r="F1357" s="297"/>
      <c r="AG1357" s="296">
        <v>42068</v>
      </c>
      <c r="AH1357" s="335">
        <f>'Debt M &amp; YTM'!C1348</f>
        <v>13.28</v>
      </c>
      <c r="AI1357" s="335">
        <f>'Debt M &amp; YTM'!D1348</f>
        <v>1.43</v>
      </c>
      <c r="AJ1357" s="298"/>
      <c r="AK1357" s="335">
        <f>'Debt M &amp; YTM'!F1348</f>
        <v>8.48</v>
      </c>
      <c r="AL1357" s="335">
        <f>'Debt M &amp; YTM'!G1348</f>
        <v>1.33</v>
      </c>
      <c r="AM1357" s="298"/>
      <c r="AN1357" s="335">
        <f>'Debt M &amp; YTM'!I1348</f>
        <v>13.09</v>
      </c>
      <c r="AO1357" s="335">
        <f>'Debt M &amp; YTM'!J1348</f>
        <v>1.87</v>
      </c>
      <c r="AP1357" s="299"/>
      <c r="AQ1357" s="297"/>
      <c r="AR1357" s="297">
        <f>'Debt M &amp; YTM'!M1348</f>
        <v>2.8490000000000002</v>
      </c>
      <c r="AS1357" s="298"/>
      <c r="AT1357" s="300"/>
      <c r="AU1357" s="297">
        <f>'Debt M &amp; YTM'!N1348</f>
        <v>4.915</v>
      </c>
      <c r="AV1357" s="298"/>
    </row>
    <row r="1358" spans="6:48">
      <c r="F1358" s="297"/>
      <c r="AG1358" s="296">
        <v>42069</v>
      </c>
      <c r="AH1358" s="335">
        <f>'Debt M &amp; YTM'!C1349</f>
        <v>13.28</v>
      </c>
      <c r="AI1358" s="335">
        <f>'Debt M &amp; YTM'!D1349</f>
        <v>1.46</v>
      </c>
      <c r="AJ1358" s="298"/>
      <c r="AK1358" s="335">
        <f>'Debt M &amp; YTM'!F1349</f>
        <v>8.48</v>
      </c>
      <c r="AL1358" s="335">
        <f>'Debt M &amp; YTM'!G1349</f>
        <v>1.35</v>
      </c>
      <c r="AM1358" s="298"/>
      <c r="AN1358" s="335">
        <f>'Debt M &amp; YTM'!I1349</f>
        <v>13.09</v>
      </c>
      <c r="AO1358" s="335">
        <f>'Debt M &amp; YTM'!J1349</f>
        <v>1.9</v>
      </c>
      <c r="AP1358" s="299"/>
      <c r="AQ1358" s="297"/>
      <c r="AR1358" s="297">
        <f>'Debt M &amp; YTM'!M1349</f>
        <v>2.8460000000000001</v>
      </c>
      <c r="AS1358" s="298"/>
      <c r="AT1358" s="300"/>
      <c r="AU1358" s="297">
        <f>'Debt M &amp; YTM'!N1349</f>
        <v>4.9039999999999999</v>
      </c>
      <c r="AV1358" s="298"/>
    </row>
    <row r="1359" spans="6:48">
      <c r="F1359" s="297"/>
      <c r="AG1359" s="296">
        <v>42072</v>
      </c>
      <c r="AH1359" s="335">
        <f>'Debt M &amp; YTM'!C1350</f>
        <v>13.27</v>
      </c>
      <c r="AI1359" s="335">
        <f>'Debt M &amp; YTM'!D1350</f>
        <v>1.4</v>
      </c>
      <c r="AJ1359" s="298"/>
      <c r="AK1359" s="335">
        <f>'Debt M &amp; YTM'!F1350</f>
        <v>8.4700000000000006</v>
      </c>
      <c r="AL1359" s="335">
        <f>'Debt M &amp; YTM'!G1350</f>
        <v>1.3</v>
      </c>
      <c r="AM1359" s="298"/>
      <c r="AN1359" s="335">
        <f>'Debt M &amp; YTM'!I1350</f>
        <v>13.08</v>
      </c>
      <c r="AO1359" s="335">
        <f>'Debt M &amp; YTM'!J1350</f>
        <v>1.83</v>
      </c>
      <c r="AP1359" s="299"/>
      <c r="AQ1359" s="297"/>
      <c r="AR1359" s="297">
        <f>'Debt M &amp; YTM'!M1350</f>
        <v>2.8490000000000002</v>
      </c>
      <c r="AS1359" s="298"/>
      <c r="AT1359" s="300"/>
      <c r="AU1359" s="297">
        <f>'Debt M &amp; YTM'!N1350</f>
        <v>4.9169999999999998</v>
      </c>
      <c r="AV1359" s="298"/>
    </row>
    <row r="1360" spans="6:48">
      <c r="F1360" s="297"/>
      <c r="AG1360" s="296">
        <v>42073</v>
      </c>
      <c r="AH1360" s="335">
        <f>'Debt M &amp; YTM'!C1351</f>
        <v>13.27</v>
      </c>
      <c r="AI1360" s="335">
        <f>'Debt M &amp; YTM'!D1351</f>
        <v>1.33</v>
      </c>
      <c r="AJ1360" s="298"/>
      <c r="AK1360" s="335">
        <f>'Debt M &amp; YTM'!F1351</f>
        <v>8.4700000000000006</v>
      </c>
      <c r="AL1360" s="335">
        <f>'Debt M &amp; YTM'!G1351</f>
        <v>1.27</v>
      </c>
      <c r="AM1360" s="298"/>
      <c r="AN1360" s="335">
        <f>'Debt M &amp; YTM'!I1351</f>
        <v>13.08</v>
      </c>
      <c r="AO1360" s="335">
        <f>'Debt M &amp; YTM'!J1351</f>
        <v>1.78</v>
      </c>
      <c r="AP1360" s="299"/>
      <c r="AQ1360" s="297"/>
      <c r="AR1360" s="297">
        <f>'Debt M &amp; YTM'!M1351</f>
        <v>2.8740000000000001</v>
      </c>
      <c r="AS1360" s="298"/>
      <c r="AT1360" s="300"/>
      <c r="AU1360" s="297">
        <f>'Debt M &amp; YTM'!N1351</f>
        <v>4.984</v>
      </c>
      <c r="AV1360" s="298"/>
    </row>
    <row r="1361" spans="6:48">
      <c r="F1361" s="297"/>
      <c r="AG1361" s="296">
        <v>42074</v>
      </c>
      <c r="AH1361" s="335">
        <f>'Debt M &amp; YTM'!C1352</f>
        <v>13.27</v>
      </c>
      <c r="AI1361" s="335">
        <f>'Debt M &amp; YTM'!D1352</f>
        <v>1.31</v>
      </c>
      <c r="AJ1361" s="298"/>
      <c r="AK1361" s="335">
        <f>'Debt M &amp; YTM'!F1352</f>
        <v>8.4600000000000009</v>
      </c>
      <c r="AL1361" s="335">
        <f>'Debt M &amp; YTM'!G1352</f>
        <v>1.26</v>
      </c>
      <c r="AM1361" s="298"/>
      <c r="AN1361" s="335">
        <f>'Debt M &amp; YTM'!I1352</f>
        <v>13.07</v>
      </c>
      <c r="AO1361" s="335">
        <f>'Debt M &amp; YTM'!J1352</f>
        <v>1.76</v>
      </c>
      <c r="AP1361" s="299"/>
      <c r="AQ1361" s="297"/>
      <c r="AR1361" s="297">
        <f>'Debt M &amp; YTM'!M1352</f>
        <v>2.8740000000000001</v>
      </c>
      <c r="AS1361" s="298"/>
      <c r="AT1361" s="300"/>
      <c r="AU1361" s="297">
        <f>'Debt M &amp; YTM'!N1352</f>
        <v>4.9770000000000003</v>
      </c>
      <c r="AV1361" s="298"/>
    </row>
    <row r="1362" spans="6:48">
      <c r="F1362" s="297"/>
      <c r="AG1362" s="296">
        <v>42075</v>
      </c>
      <c r="AH1362" s="335">
        <f>'Debt M &amp; YTM'!C1353</f>
        <v>13.26</v>
      </c>
      <c r="AI1362" s="335">
        <f>'Debt M &amp; YTM'!D1353</f>
        <v>1.36</v>
      </c>
      <c r="AJ1362" s="298"/>
      <c r="AK1362" s="335">
        <f>'Debt M &amp; YTM'!F1353</f>
        <v>8.4600000000000009</v>
      </c>
      <c r="AL1362" s="335">
        <f>'Debt M &amp; YTM'!G1353</f>
        <v>1.31</v>
      </c>
      <c r="AM1362" s="298"/>
      <c r="AN1362" s="335">
        <f>'Debt M &amp; YTM'!I1353</f>
        <v>13.07</v>
      </c>
      <c r="AO1362" s="335">
        <f>'Debt M &amp; YTM'!J1353</f>
        <v>1.81</v>
      </c>
      <c r="AP1362" s="299"/>
      <c r="AQ1362" s="297"/>
      <c r="AR1362" s="297">
        <f>'Debt M &amp; YTM'!M1353</f>
        <v>2.9460000000000002</v>
      </c>
      <c r="AS1362" s="298"/>
      <c r="AT1362" s="300"/>
      <c r="AU1362" s="297">
        <f>'Debt M &amp; YTM'!N1353</f>
        <v>4.9640000000000004</v>
      </c>
      <c r="AV1362" s="298"/>
    </row>
    <row r="1363" spans="6:48">
      <c r="F1363" s="297"/>
      <c r="AG1363" s="296">
        <v>42076</v>
      </c>
      <c r="AH1363" s="335">
        <f>'Debt M &amp; YTM'!C1354</f>
        <v>13.26</v>
      </c>
      <c r="AI1363" s="335">
        <f>'Debt M &amp; YTM'!D1354</f>
        <v>1.37</v>
      </c>
      <c r="AJ1363" s="298"/>
      <c r="AK1363" s="335">
        <f>'Debt M &amp; YTM'!F1354</f>
        <v>8.4600000000000009</v>
      </c>
      <c r="AL1363" s="335">
        <f>'Debt M &amp; YTM'!G1354</f>
        <v>1.33</v>
      </c>
      <c r="AM1363" s="298"/>
      <c r="AN1363" s="335">
        <f>'Debt M &amp; YTM'!I1354</f>
        <v>13.07</v>
      </c>
      <c r="AO1363" s="335">
        <f>'Debt M &amp; YTM'!J1354</f>
        <v>1.83</v>
      </c>
      <c r="AP1363" s="299"/>
      <c r="AQ1363" s="297"/>
      <c r="AR1363" s="297">
        <f>'Debt M &amp; YTM'!M1354</f>
        <v>2.97</v>
      </c>
      <c r="AS1363" s="298"/>
      <c r="AT1363" s="300"/>
      <c r="AU1363" s="297">
        <f>'Debt M &amp; YTM'!N1354</f>
        <v>4.9859999999999998</v>
      </c>
      <c r="AV1363" s="298"/>
    </row>
    <row r="1364" spans="6:48">
      <c r="F1364" s="297"/>
      <c r="AG1364" s="296">
        <v>42079</v>
      </c>
      <c r="AH1364" s="335">
        <f>'Debt M &amp; YTM'!C1355</f>
        <v>13.25</v>
      </c>
      <c r="AI1364" s="335">
        <f>'Debt M &amp; YTM'!D1355</f>
        <v>1.39</v>
      </c>
      <c r="AJ1364" s="298"/>
      <c r="AK1364" s="335">
        <f>'Debt M &amp; YTM'!F1355</f>
        <v>8.4499999999999993</v>
      </c>
      <c r="AL1364" s="335">
        <f>'Debt M &amp; YTM'!G1355</f>
        <v>1.35</v>
      </c>
      <c r="AM1364" s="298"/>
      <c r="AN1364" s="335">
        <f>'Debt M &amp; YTM'!I1355</f>
        <v>13.06</v>
      </c>
      <c r="AO1364" s="335">
        <f>'Debt M &amp; YTM'!J1355</f>
        <v>1.85</v>
      </c>
      <c r="AP1364" s="299"/>
      <c r="AQ1364" s="297"/>
      <c r="AR1364" s="297">
        <f>'Debt M &amp; YTM'!M1355</f>
        <v>2.919</v>
      </c>
      <c r="AS1364" s="298"/>
      <c r="AT1364" s="300"/>
      <c r="AU1364" s="297">
        <f>'Debt M &amp; YTM'!N1355</f>
        <v>4.976</v>
      </c>
      <c r="AV1364" s="298"/>
    </row>
    <row r="1365" spans="6:48">
      <c r="F1365" s="297"/>
      <c r="AG1365" s="296">
        <v>42080</v>
      </c>
      <c r="AH1365" s="335">
        <f>'Debt M &amp; YTM'!C1356</f>
        <v>13.25</v>
      </c>
      <c r="AI1365" s="335">
        <f>'Debt M &amp; YTM'!D1356</f>
        <v>1.42</v>
      </c>
      <c r="AJ1365" s="298"/>
      <c r="AK1365" s="335">
        <f>'Debt M &amp; YTM'!F1356</f>
        <v>8.4499999999999993</v>
      </c>
      <c r="AL1365" s="335">
        <f>'Debt M &amp; YTM'!G1356</f>
        <v>1.39</v>
      </c>
      <c r="AM1365" s="298"/>
      <c r="AN1365" s="335">
        <f>'Debt M &amp; YTM'!I1356</f>
        <v>13.06</v>
      </c>
      <c r="AO1365" s="335">
        <f>'Debt M &amp; YTM'!J1356</f>
        <v>1.89</v>
      </c>
      <c r="AP1365" s="299"/>
      <c r="AQ1365" s="297"/>
      <c r="AR1365" s="297">
        <f>'Debt M &amp; YTM'!M1356</f>
        <v>2.9809999999999999</v>
      </c>
      <c r="AS1365" s="298"/>
      <c r="AT1365" s="300"/>
      <c r="AU1365" s="297">
        <f>'Debt M &amp; YTM'!N1356</f>
        <v>5.08</v>
      </c>
      <c r="AV1365" s="298"/>
    </row>
    <row r="1366" spans="6:48">
      <c r="F1366" s="297"/>
      <c r="AG1366" s="296">
        <v>42081</v>
      </c>
      <c r="AH1366" s="335">
        <f>'Debt M &amp; YTM'!C1357</f>
        <v>13.25</v>
      </c>
      <c r="AI1366" s="335">
        <f>'Debt M &amp; YTM'!D1357</f>
        <v>1.37</v>
      </c>
      <c r="AJ1366" s="298"/>
      <c r="AK1366" s="335">
        <f>'Debt M &amp; YTM'!F1357</f>
        <v>8.4499999999999993</v>
      </c>
      <c r="AL1366" s="335">
        <f>'Debt M &amp; YTM'!G1357</f>
        <v>1.35</v>
      </c>
      <c r="AM1366" s="298"/>
      <c r="AN1366" s="335">
        <f>'Debt M &amp; YTM'!I1357</f>
        <v>13.05</v>
      </c>
      <c r="AO1366" s="335">
        <f>'Debt M &amp; YTM'!J1357</f>
        <v>1.86</v>
      </c>
      <c r="AP1366" s="299"/>
      <c r="AQ1366" s="297"/>
      <c r="AR1366" s="297">
        <f>'Debt M &amp; YTM'!M1357</f>
        <v>2.996</v>
      </c>
      <c r="AS1366" s="298"/>
      <c r="AT1366" s="300"/>
      <c r="AU1366" s="297">
        <f>'Debt M &amp; YTM'!N1357</f>
        <v>5.12</v>
      </c>
      <c r="AV1366" s="298"/>
    </row>
    <row r="1367" spans="6:48">
      <c r="F1367" s="297"/>
      <c r="AG1367" s="296">
        <v>42082</v>
      </c>
      <c r="AH1367" s="335">
        <f>'Debt M &amp; YTM'!C1358</f>
        <v>13.25</v>
      </c>
      <c r="AI1367" s="335">
        <f>'Debt M &amp; YTM'!D1358</f>
        <v>1.37</v>
      </c>
      <c r="AJ1367" s="298"/>
      <c r="AK1367" s="335">
        <f>'Debt M &amp; YTM'!F1358</f>
        <v>8.44</v>
      </c>
      <c r="AL1367" s="335">
        <f>'Debt M &amp; YTM'!G1358</f>
        <v>1.35</v>
      </c>
      <c r="AM1367" s="298"/>
      <c r="AN1367" s="335">
        <f>'Debt M &amp; YTM'!I1358</f>
        <v>13.05</v>
      </c>
      <c r="AO1367" s="335">
        <f>'Debt M &amp; YTM'!J1358</f>
        <v>1.86</v>
      </c>
      <c r="AP1367" s="299"/>
      <c r="AQ1367" s="297"/>
      <c r="AR1367" s="297">
        <f>'Debt M &amp; YTM'!M1358</f>
        <v>3.016</v>
      </c>
      <c r="AS1367" s="298"/>
      <c r="AT1367" s="300"/>
      <c r="AU1367" s="297">
        <f>'Debt M &amp; YTM'!N1358</f>
        <v>5.1239999999999997</v>
      </c>
      <c r="AV1367" s="298"/>
    </row>
    <row r="1368" spans="6:48">
      <c r="F1368" s="297"/>
      <c r="AG1368" s="296">
        <v>42083</v>
      </c>
      <c r="AH1368" s="335">
        <f>'Debt M &amp; YTM'!C1359</f>
        <v>13.24</v>
      </c>
      <c r="AI1368" s="335">
        <f>'Debt M &amp; YTM'!D1359</f>
        <v>1.37</v>
      </c>
      <c r="AJ1368" s="298"/>
      <c r="AK1368" s="335">
        <f>'Debt M &amp; YTM'!F1359</f>
        <v>8.44</v>
      </c>
      <c r="AL1368" s="335">
        <f>'Debt M &amp; YTM'!G1359</f>
        <v>1.35</v>
      </c>
      <c r="AM1368" s="298"/>
      <c r="AN1368" s="335">
        <f>'Debt M &amp; YTM'!I1359</f>
        <v>13.05</v>
      </c>
      <c r="AO1368" s="335">
        <f>'Debt M &amp; YTM'!J1359</f>
        <v>1.86</v>
      </c>
      <c r="AP1368" s="299"/>
      <c r="AQ1368" s="297"/>
      <c r="AR1368" s="297">
        <f>'Debt M &amp; YTM'!M1359</f>
        <v>3.0139999999999998</v>
      </c>
      <c r="AS1368" s="298"/>
      <c r="AT1368" s="300"/>
      <c r="AU1368" s="297">
        <f>'Debt M &amp; YTM'!N1359</f>
        <v>5.1429999999999998</v>
      </c>
      <c r="AV1368" s="298"/>
    </row>
    <row r="1369" spans="6:48">
      <c r="F1369" s="297"/>
      <c r="AG1369" s="296">
        <v>42086</v>
      </c>
      <c r="AH1369" s="335">
        <f>'Debt M &amp; YTM'!C1360</f>
        <v>13.23</v>
      </c>
      <c r="AI1369" s="335">
        <f>'Debt M &amp; YTM'!D1360</f>
        <v>1.4</v>
      </c>
      <c r="AJ1369" s="298"/>
      <c r="AK1369" s="335">
        <f>'Debt M &amp; YTM'!F1360</f>
        <v>8.43</v>
      </c>
      <c r="AL1369" s="335">
        <f>'Debt M &amp; YTM'!G1360</f>
        <v>1.38</v>
      </c>
      <c r="AM1369" s="298"/>
      <c r="AN1369" s="335">
        <f>'Debt M &amp; YTM'!I1360</f>
        <v>13.04</v>
      </c>
      <c r="AO1369" s="335">
        <f>'Debt M &amp; YTM'!J1360</f>
        <v>1.88</v>
      </c>
      <c r="AP1369" s="299"/>
      <c r="AQ1369" s="297"/>
      <c r="AR1369" s="297">
        <f>'Debt M &amp; YTM'!M1360</f>
        <v>3.004</v>
      </c>
      <c r="AS1369" s="298"/>
      <c r="AT1369" s="300"/>
      <c r="AU1369" s="297">
        <f>'Debt M &amp; YTM'!N1360</f>
        <v>5.1260000000000003</v>
      </c>
      <c r="AV1369" s="298"/>
    </row>
    <row r="1370" spans="6:48">
      <c r="F1370" s="297"/>
      <c r="AG1370" s="296">
        <v>42087</v>
      </c>
      <c r="AH1370" s="335">
        <f>'Debt M &amp; YTM'!C1361</f>
        <v>13.23</v>
      </c>
      <c r="AI1370" s="335">
        <f>'Debt M &amp; YTM'!D1361</f>
        <v>1.41</v>
      </c>
      <c r="AJ1370" s="298"/>
      <c r="AK1370" s="335">
        <f>'Debt M &amp; YTM'!F1361</f>
        <v>8.43</v>
      </c>
      <c r="AL1370" s="335">
        <f>'Debt M &amp; YTM'!G1361</f>
        <v>1.4</v>
      </c>
      <c r="AM1370" s="298"/>
      <c r="AN1370" s="335">
        <f>'Debt M &amp; YTM'!I1361</f>
        <v>13.04</v>
      </c>
      <c r="AO1370" s="335">
        <f>'Debt M &amp; YTM'!J1361</f>
        <v>1.9</v>
      </c>
      <c r="AP1370" s="299"/>
      <c r="AQ1370" s="297"/>
      <c r="AR1370" s="297">
        <f>'Debt M &amp; YTM'!M1361</f>
        <v>3.0169999999999999</v>
      </c>
      <c r="AS1370" s="298"/>
      <c r="AT1370" s="300"/>
      <c r="AU1370" s="297">
        <f>'Debt M &amp; YTM'!N1361</f>
        <v>5.173</v>
      </c>
      <c r="AV1370" s="298"/>
    </row>
    <row r="1371" spans="6:48">
      <c r="F1371" s="297"/>
      <c r="AG1371" s="296">
        <v>42088</v>
      </c>
      <c r="AH1371" s="335">
        <f>'Debt M &amp; YTM'!C1362</f>
        <v>13.23</v>
      </c>
      <c r="AI1371" s="335">
        <f>'Debt M &amp; YTM'!D1362</f>
        <v>1.41</v>
      </c>
      <c r="AJ1371" s="298"/>
      <c r="AK1371" s="335">
        <f>'Debt M &amp; YTM'!F1362</f>
        <v>8.43</v>
      </c>
      <c r="AL1371" s="335">
        <f>'Debt M &amp; YTM'!G1362</f>
        <v>1.39</v>
      </c>
      <c r="AM1371" s="298"/>
      <c r="AN1371" s="335">
        <f>'Debt M &amp; YTM'!I1362</f>
        <v>13.04</v>
      </c>
      <c r="AO1371" s="335">
        <f>'Debt M &amp; YTM'!J1362</f>
        <v>1.9</v>
      </c>
      <c r="AP1371" s="299"/>
      <c r="AQ1371" s="297"/>
      <c r="AR1371" s="297">
        <f>'Debt M &amp; YTM'!M1362</f>
        <v>3.008</v>
      </c>
      <c r="AS1371" s="298"/>
      <c r="AT1371" s="300"/>
      <c r="AU1371" s="297">
        <f>'Debt M &amp; YTM'!N1362</f>
        <v>5.1580000000000004</v>
      </c>
      <c r="AV1371" s="298"/>
    </row>
    <row r="1372" spans="6:48">
      <c r="F1372" s="297"/>
      <c r="AG1372" s="296">
        <v>42089</v>
      </c>
      <c r="AH1372" s="335">
        <f>'Debt M &amp; YTM'!C1363</f>
        <v>13.23</v>
      </c>
      <c r="AI1372" s="335">
        <f>'Debt M &amp; YTM'!D1363</f>
        <v>1.41</v>
      </c>
      <c r="AJ1372" s="298"/>
      <c r="AK1372" s="335">
        <f>'Debt M &amp; YTM'!F1363</f>
        <v>8.42</v>
      </c>
      <c r="AL1372" s="335">
        <f>'Debt M &amp; YTM'!G1363</f>
        <v>1.39</v>
      </c>
      <c r="AM1372" s="298"/>
      <c r="AN1372" s="335">
        <f>'Debt M &amp; YTM'!I1363</f>
        <v>13.03</v>
      </c>
      <c r="AO1372" s="335">
        <f>'Debt M &amp; YTM'!J1363</f>
        <v>1.89</v>
      </c>
      <c r="AP1372" s="299"/>
      <c r="AQ1372" s="297"/>
      <c r="AR1372" s="297">
        <f>'Debt M &amp; YTM'!M1363</f>
        <v>3.0089999999999999</v>
      </c>
      <c r="AS1372" s="298"/>
      <c r="AT1372" s="300"/>
      <c r="AU1372" s="297">
        <f>'Debt M &amp; YTM'!N1363</f>
        <v>5.1890000000000001</v>
      </c>
      <c r="AV1372" s="298"/>
    </row>
    <row r="1373" spans="6:48">
      <c r="F1373" s="297"/>
      <c r="AG1373" s="296">
        <v>42090</v>
      </c>
      <c r="AH1373" s="335">
        <f>'Debt M &amp; YTM'!C1364</f>
        <v>13.22</v>
      </c>
      <c r="AI1373" s="335">
        <f>'Debt M &amp; YTM'!D1364</f>
        <v>1.39</v>
      </c>
      <c r="AJ1373" s="298"/>
      <c r="AK1373" s="335">
        <f>'Debt M &amp; YTM'!F1364</f>
        <v>8.42</v>
      </c>
      <c r="AL1373" s="335">
        <f>'Debt M &amp; YTM'!G1364</f>
        <v>1.37</v>
      </c>
      <c r="AM1373" s="298"/>
      <c r="AN1373" s="335">
        <f>'Debt M &amp; YTM'!I1364</f>
        <v>13.03</v>
      </c>
      <c r="AO1373" s="335">
        <f>'Debt M &amp; YTM'!J1364</f>
        <v>1.87</v>
      </c>
      <c r="AP1373" s="299"/>
      <c r="AQ1373" s="297"/>
      <c r="AR1373" s="297">
        <f>'Debt M &amp; YTM'!M1364</f>
        <v>2.9820000000000002</v>
      </c>
      <c r="AS1373" s="298"/>
      <c r="AT1373" s="300"/>
      <c r="AU1373" s="297">
        <f>'Debt M &amp; YTM'!N1364</f>
        <v>5.109</v>
      </c>
      <c r="AV1373" s="298"/>
    </row>
    <row r="1374" spans="6:48">
      <c r="F1374" s="297"/>
      <c r="AG1374" s="296">
        <v>42093</v>
      </c>
      <c r="AH1374" s="335">
        <f>'Debt M &amp; YTM'!C1365</f>
        <v>13.21</v>
      </c>
      <c r="AI1374" s="335">
        <f>'Debt M &amp; YTM'!D1365</f>
        <v>1.39</v>
      </c>
      <c r="AJ1374" s="298"/>
      <c r="AK1374" s="335">
        <f>'Debt M &amp; YTM'!F1365</f>
        <v>8.41</v>
      </c>
      <c r="AL1374" s="335">
        <f>'Debt M &amp; YTM'!G1365</f>
        <v>1.37</v>
      </c>
      <c r="AM1374" s="298"/>
      <c r="AN1374" s="335">
        <f>'Debt M &amp; YTM'!I1365</f>
        <v>13.02</v>
      </c>
      <c r="AO1374" s="335">
        <f>'Debt M &amp; YTM'!J1365</f>
        <v>1.86</v>
      </c>
      <c r="AP1374" s="299"/>
      <c r="AQ1374" s="297"/>
      <c r="AR1374" s="297">
        <f>'Debt M &amp; YTM'!M1365</f>
        <v>2.9729999999999999</v>
      </c>
      <c r="AS1374" s="298"/>
      <c r="AT1374" s="300"/>
      <c r="AU1374" s="297">
        <f>'Debt M &amp; YTM'!N1365</f>
        <v>5.07</v>
      </c>
      <c r="AV1374" s="298"/>
    </row>
    <row r="1375" spans="6:48">
      <c r="F1375" s="297"/>
      <c r="AG1375" s="296">
        <v>42094</v>
      </c>
      <c r="AH1375" s="335">
        <f>'Debt M &amp; YTM'!C1366</f>
        <v>13.21</v>
      </c>
      <c r="AI1375" s="335">
        <f>'Debt M &amp; YTM'!D1366</f>
        <v>1.37</v>
      </c>
      <c r="AJ1375" s="298"/>
      <c r="AK1375" s="335">
        <f>'Debt M &amp; YTM'!F1366</f>
        <v>8.41</v>
      </c>
      <c r="AL1375" s="335">
        <f>'Debt M &amp; YTM'!G1366</f>
        <v>1.35</v>
      </c>
      <c r="AM1375" s="298"/>
      <c r="AN1375" s="335">
        <f>'Debt M &amp; YTM'!I1366</f>
        <v>13.02</v>
      </c>
      <c r="AO1375" s="335">
        <f>'Debt M &amp; YTM'!J1366</f>
        <v>1.84</v>
      </c>
      <c r="AP1375" s="299"/>
      <c r="AQ1375" s="297"/>
      <c r="AR1375" s="297">
        <f>'Debt M &amp; YTM'!M1366</f>
        <v>3.145</v>
      </c>
      <c r="AS1375" s="298"/>
      <c r="AT1375" s="300"/>
      <c r="AU1375" s="297">
        <f>'Debt M &amp; YTM'!N1366</f>
        <v>5.149</v>
      </c>
      <c r="AV1375" s="298"/>
    </row>
    <row r="1376" spans="6:48">
      <c r="F1376" s="297"/>
      <c r="AG1376" s="296">
        <v>42095</v>
      </c>
      <c r="AH1376" s="335">
        <f>'Debt M &amp; YTM'!C1367</f>
        <v>13.53</v>
      </c>
      <c r="AI1376" s="335">
        <f>'Debt M &amp; YTM'!D1367</f>
        <v>1.37</v>
      </c>
      <c r="AJ1376" s="298"/>
      <c r="AK1376" s="335">
        <f>'Debt M &amp; YTM'!F1367</f>
        <v>8.51</v>
      </c>
      <c r="AL1376" s="335">
        <f>'Debt M &amp; YTM'!G1367</f>
        <v>1.35</v>
      </c>
      <c r="AM1376" s="298"/>
      <c r="AN1376" s="335">
        <f>'Debt M &amp; YTM'!I1367</f>
        <v>13.42</v>
      </c>
      <c r="AO1376" s="335">
        <f>'Debt M &amp; YTM'!J1367</f>
        <v>1.91</v>
      </c>
      <c r="AP1376" s="299"/>
      <c r="AQ1376" s="297"/>
      <c r="AR1376" s="297">
        <f>'Debt M &amp; YTM'!M1367</f>
        <v>3.1160000000000001</v>
      </c>
      <c r="AS1376" s="298"/>
      <c r="AT1376" s="300"/>
      <c r="AU1376" s="297">
        <f>'Debt M &amp; YTM'!N1367</f>
        <v>5.1139999999999999</v>
      </c>
      <c r="AV1376" s="298"/>
    </row>
    <row r="1377" spans="6:48">
      <c r="F1377" s="297"/>
      <c r="AG1377" s="296">
        <v>42096</v>
      </c>
      <c r="AH1377" s="335">
        <f>'Debt M &amp; YTM'!C1368</f>
        <v>13.52</v>
      </c>
      <c r="AI1377" s="335">
        <f>'Debt M &amp; YTM'!D1368</f>
        <v>1.37</v>
      </c>
      <c r="AJ1377" s="298"/>
      <c r="AK1377" s="335">
        <f>'Debt M &amp; YTM'!F1368</f>
        <v>8.51</v>
      </c>
      <c r="AL1377" s="335">
        <f>'Debt M &amp; YTM'!G1368</f>
        <v>1.35</v>
      </c>
      <c r="AM1377" s="298"/>
      <c r="AN1377" s="335">
        <f>'Debt M &amp; YTM'!I1368</f>
        <v>13.42</v>
      </c>
      <c r="AO1377" s="335">
        <f>'Debt M &amp; YTM'!J1368</f>
        <v>1.92</v>
      </c>
      <c r="AP1377" s="299"/>
      <c r="AQ1377" s="297"/>
      <c r="AR1377" s="297">
        <f>'Debt M &amp; YTM'!M1368</f>
        <v>3.1030000000000002</v>
      </c>
      <c r="AS1377" s="298"/>
      <c r="AT1377" s="300"/>
      <c r="AU1377" s="297">
        <f>'Debt M &amp; YTM'!N1368</f>
        <v>5.0990000000000002</v>
      </c>
      <c r="AV1377" s="298"/>
    </row>
    <row r="1378" spans="6:48">
      <c r="F1378" s="297"/>
      <c r="AG1378" s="296">
        <v>42101</v>
      </c>
      <c r="AH1378" s="335">
        <f>'Debt M &amp; YTM'!C1369</f>
        <v>13.51</v>
      </c>
      <c r="AI1378" s="335">
        <f>'Debt M &amp; YTM'!D1369</f>
        <v>1.38</v>
      </c>
      <c r="AJ1378" s="298"/>
      <c r="AK1378" s="335">
        <f>'Debt M &amp; YTM'!F1369</f>
        <v>8.5</v>
      </c>
      <c r="AL1378" s="335">
        <f>'Debt M &amp; YTM'!G1369</f>
        <v>1.34</v>
      </c>
      <c r="AM1378" s="298"/>
      <c r="AN1378" s="335">
        <f>'Debt M &amp; YTM'!I1369</f>
        <v>13.4</v>
      </c>
      <c r="AO1378" s="335">
        <f>'Debt M &amp; YTM'!J1369</f>
        <v>1.91</v>
      </c>
      <c r="AP1378" s="299"/>
      <c r="AQ1378" s="297"/>
      <c r="AR1378" s="297">
        <f>'Debt M &amp; YTM'!M1369</f>
        <v>3.0710000000000002</v>
      </c>
      <c r="AS1378" s="298"/>
      <c r="AT1378" s="300"/>
      <c r="AU1378" s="297">
        <f>'Debt M &amp; YTM'!N1369</f>
        <v>5.01</v>
      </c>
      <c r="AV1378" s="298"/>
    </row>
    <row r="1379" spans="6:48">
      <c r="F1379" s="297"/>
      <c r="AG1379" s="296">
        <v>42102</v>
      </c>
      <c r="AH1379" s="335">
        <f>'Debt M &amp; YTM'!C1370</f>
        <v>13.51</v>
      </c>
      <c r="AI1379" s="335">
        <f>'Debt M &amp; YTM'!D1370</f>
        <v>1.35</v>
      </c>
      <c r="AJ1379" s="298"/>
      <c r="AK1379" s="335">
        <f>'Debt M &amp; YTM'!F1370</f>
        <v>8.49</v>
      </c>
      <c r="AL1379" s="335">
        <f>'Debt M &amp; YTM'!G1370</f>
        <v>1.32</v>
      </c>
      <c r="AM1379" s="298"/>
      <c r="AN1379" s="335">
        <f>'Debt M &amp; YTM'!I1370</f>
        <v>13.4</v>
      </c>
      <c r="AO1379" s="335">
        <f>'Debt M &amp; YTM'!J1370</f>
        <v>1.89</v>
      </c>
      <c r="AP1379" s="299"/>
      <c r="AQ1379" s="297"/>
      <c r="AR1379" s="297">
        <f>'Debt M &amp; YTM'!M1370</f>
        <v>3.0339999999999998</v>
      </c>
      <c r="AS1379" s="298"/>
      <c r="AT1379" s="300"/>
      <c r="AU1379" s="297">
        <f>'Debt M &amp; YTM'!N1370</f>
        <v>4.9580000000000002</v>
      </c>
      <c r="AV1379" s="298"/>
    </row>
    <row r="1380" spans="6:48">
      <c r="F1380" s="297"/>
      <c r="AG1380" s="296">
        <v>42103</v>
      </c>
      <c r="AH1380" s="335">
        <f>'Debt M &amp; YTM'!C1371</f>
        <v>13.5</v>
      </c>
      <c r="AI1380" s="335">
        <f>'Debt M &amp; YTM'!D1371</f>
        <v>1.34</v>
      </c>
      <c r="AJ1380" s="298"/>
      <c r="AK1380" s="335">
        <f>'Debt M &amp; YTM'!F1371</f>
        <v>8.49</v>
      </c>
      <c r="AL1380" s="335">
        <f>'Debt M &amp; YTM'!G1371</f>
        <v>1.31</v>
      </c>
      <c r="AM1380" s="298"/>
      <c r="AN1380" s="335">
        <f>'Debt M &amp; YTM'!I1371</f>
        <v>13.4</v>
      </c>
      <c r="AO1380" s="335">
        <f>'Debt M &amp; YTM'!J1371</f>
        <v>1.88</v>
      </c>
      <c r="AP1380" s="299"/>
      <c r="AQ1380" s="297"/>
      <c r="AR1380" s="297">
        <f>'Debt M &amp; YTM'!M1371</f>
        <v>2.9969999999999999</v>
      </c>
      <c r="AS1380" s="298"/>
      <c r="AT1380" s="300"/>
      <c r="AU1380" s="297">
        <f>'Debt M &amp; YTM'!N1371</f>
        <v>4.8520000000000003</v>
      </c>
      <c r="AV1380" s="298"/>
    </row>
    <row r="1381" spans="6:48">
      <c r="F1381" s="297"/>
      <c r="AG1381" s="296">
        <v>42104</v>
      </c>
      <c r="AH1381" s="335">
        <f>'Debt M &amp; YTM'!C1372</f>
        <v>13.5</v>
      </c>
      <c r="AI1381" s="335">
        <f>'Debt M &amp; YTM'!D1372</f>
        <v>1.34</v>
      </c>
      <c r="AJ1381" s="298"/>
      <c r="AK1381" s="335">
        <f>'Debt M &amp; YTM'!F1372</f>
        <v>8.49</v>
      </c>
      <c r="AL1381" s="335">
        <f>'Debt M &amp; YTM'!G1372</f>
        <v>1.31</v>
      </c>
      <c r="AM1381" s="298"/>
      <c r="AN1381" s="335">
        <f>'Debt M &amp; YTM'!I1372</f>
        <v>13.39</v>
      </c>
      <c r="AO1381" s="335">
        <f>'Debt M &amp; YTM'!J1372</f>
        <v>1.87</v>
      </c>
      <c r="AP1381" s="299"/>
      <c r="AQ1381" s="297"/>
      <c r="AR1381" s="297">
        <f>'Debt M &amp; YTM'!M1372</f>
        <v>2.996</v>
      </c>
      <c r="AS1381" s="298"/>
      <c r="AT1381" s="300"/>
      <c r="AU1381" s="297">
        <f>'Debt M &amp; YTM'!N1372</f>
        <v>4.8419999999999996</v>
      </c>
      <c r="AV1381" s="298"/>
    </row>
    <row r="1382" spans="6:48">
      <c r="F1382" s="297"/>
      <c r="AG1382" s="296">
        <v>42107</v>
      </c>
      <c r="AH1382" s="335">
        <f>'Debt M &amp; YTM'!C1373</f>
        <v>13.49</v>
      </c>
      <c r="AI1382" s="335">
        <f>'Debt M &amp; YTM'!D1373</f>
        <v>1.33</v>
      </c>
      <c r="AJ1382" s="298"/>
      <c r="AK1382" s="335">
        <f>'Debt M &amp; YTM'!F1373</f>
        <v>8.48</v>
      </c>
      <c r="AL1382" s="335">
        <f>'Debt M &amp; YTM'!G1373</f>
        <v>1.3</v>
      </c>
      <c r="AM1382" s="298"/>
      <c r="AN1382" s="335">
        <f>'Debt M &amp; YTM'!I1373</f>
        <v>13.39</v>
      </c>
      <c r="AO1382" s="335">
        <f>'Debt M &amp; YTM'!J1373</f>
        <v>1.86</v>
      </c>
      <c r="AP1382" s="299"/>
      <c r="AQ1382" s="297"/>
      <c r="AR1382" s="297">
        <f>'Debt M &amp; YTM'!M1373</f>
        <v>2.9860000000000002</v>
      </c>
      <c r="AS1382" s="298"/>
      <c r="AT1382" s="300"/>
      <c r="AU1382" s="297">
        <f>'Debt M &amp; YTM'!N1373</f>
        <v>4.798</v>
      </c>
      <c r="AV1382" s="298"/>
    </row>
    <row r="1383" spans="6:48">
      <c r="F1383" s="297"/>
      <c r="AG1383" s="296">
        <v>42108</v>
      </c>
      <c r="AH1383" s="335">
        <f>'Debt M &amp; YTM'!C1374</f>
        <v>13.49</v>
      </c>
      <c r="AI1383" s="335">
        <f>'Debt M &amp; YTM'!D1374</f>
        <v>1.31</v>
      </c>
      <c r="AJ1383" s="298"/>
      <c r="AK1383" s="335">
        <f>'Debt M &amp; YTM'!F1374</f>
        <v>8.48</v>
      </c>
      <c r="AL1383" s="335">
        <f>'Debt M &amp; YTM'!G1374</f>
        <v>1.29</v>
      </c>
      <c r="AM1383" s="298"/>
      <c r="AN1383" s="335">
        <f>'Debt M &amp; YTM'!I1374</f>
        <v>13.38</v>
      </c>
      <c r="AO1383" s="335">
        <f>'Debt M &amp; YTM'!J1374</f>
        <v>1.85</v>
      </c>
      <c r="AP1383" s="299"/>
      <c r="AQ1383" s="297"/>
      <c r="AR1383" s="297">
        <f>'Debt M &amp; YTM'!M1374</f>
        <v>2.984</v>
      </c>
      <c r="AS1383" s="298"/>
      <c r="AT1383" s="300"/>
      <c r="AU1383" s="297">
        <f>'Debt M &amp; YTM'!N1374</f>
        <v>4.843</v>
      </c>
      <c r="AV1383" s="298"/>
    </row>
    <row r="1384" spans="6:48">
      <c r="F1384" s="297"/>
      <c r="AG1384" s="296">
        <v>42109</v>
      </c>
      <c r="AH1384" s="335">
        <f>'Debt M &amp; YTM'!C1375</f>
        <v>13.49</v>
      </c>
      <c r="AI1384" s="335">
        <f>'Debt M &amp; YTM'!D1375</f>
        <v>1.28</v>
      </c>
      <c r="AJ1384" s="298"/>
      <c r="AK1384" s="335">
        <f>'Debt M &amp; YTM'!F1375</f>
        <v>8.48</v>
      </c>
      <c r="AL1384" s="335">
        <f>'Debt M &amp; YTM'!G1375</f>
        <v>1.28</v>
      </c>
      <c r="AM1384" s="298"/>
      <c r="AN1384" s="335">
        <f>'Debt M &amp; YTM'!I1375</f>
        <v>13.38</v>
      </c>
      <c r="AO1384" s="335">
        <f>'Debt M &amp; YTM'!J1375</f>
        <v>1.83</v>
      </c>
      <c r="AP1384" s="299"/>
      <c r="AQ1384" s="297"/>
      <c r="AR1384" s="297">
        <f>'Debt M &amp; YTM'!M1375</f>
        <v>2.9870000000000001</v>
      </c>
      <c r="AS1384" s="298"/>
      <c r="AT1384" s="300"/>
      <c r="AU1384" s="297">
        <f>'Debt M &amp; YTM'!N1375</f>
        <v>4.8440000000000003</v>
      </c>
      <c r="AV1384" s="298"/>
    </row>
    <row r="1385" spans="6:48">
      <c r="F1385" s="297"/>
      <c r="AG1385" s="296">
        <v>42110</v>
      </c>
      <c r="AH1385" s="335">
        <f>'Debt M &amp; YTM'!C1376</f>
        <v>13.48</v>
      </c>
      <c r="AI1385" s="335">
        <f>'Debt M &amp; YTM'!D1376</f>
        <v>1.26</v>
      </c>
      <c r="AJ1385" s="298"/>
      <c r="AK1385" s="335">
        <f>'Debt M &amp; YTM'!F1376</f>
        <v>8.4700000000000006</v>
      </c>
      <c r="AL1385" s="335">
        <f>'Debt M &amp; YTM'!G1376</f>
        <v>1.27</v>
      </c>
      <c r="AM1385" s="298"/>
      <c r="AN1385" s="335">
        <f>'Debt M &amp; YTM'!I1376</f>
        <v>13.38</v>
      </c>
      <c r="AO1385" s="335">
        <f>'Debt M &amp; YTM'!J1376</f>
        <v>1.82</v>
      </c>
      <c r="AP1385" s="299"/>
      <c r="AQ1385" s="297"/>
      <c r="AR1385" s="297">
        <f>'Debt M &amp; YTM'!M1376</f>
        <v>3.0190000000000001</v>
      </c>
      <c r="AS1385" s="298"/>
      <c r="AT1385" s="300"/>
      <c r="AU1385" s="297">
        <f>'Debt M &amp; YTM'!N1376</f>
        <v>4.9109999999999996</v>
      </c>
      <c r="AV1385" s="298"/>
    </row>
    <row r="1386" spans="6:48">
      <c r="F1386" s="297"/>
      <c r="AG1386" s="296">
        <v>42111</v>
      </c>
      <c r="AH1386" s="335">
        <f>'Debt M &amp; YTM'!C1377</f>
        <v>13.48</v>
      </c>
      <c r="AI1386" s="335">
        <f>'Debt M &amp; YTM'!D1377</f>
        <v>1.26</v>
      </c>
      <c r="AJ1386" s="298"/>
      <c r="AK1386" s="335">
        <f>'Debt M &amp; YTM'!F1377</f>
        <v>8.4700000000000006</v>
      </c>
      <c r="AL1386" s="335">
        <f>'Debt M &amp; YTM'!G1377</f>
        <v>1.27</v>
      </c>
      <c r="AM1386" s="298"/>
      <c r="AN1386" s="335">
        <f>'Debt M &amp; YTM'!I1377</f>
        <v>13.37</v>
      </c>
      <c r="AO1386" s="335">
        <f>'Debt M &amp; YTM'!J1377</f>
        <v>1.82</v>
      </c>
      <c r="AP1386" s="299"/>
      <c r="AQ1386" s="297"/>
      <c r="AR1386" s="297">
        <f>'Debt M &amp; YTM'!M1377</f>
        <v>3.0550000000000002</v>
      </c>
      <c r="AS1386" s="298"/>
      <c r="AT1386" s="300"/>
      <c r="AU1386" s="297">
        <f>'Debt M &amp; YTM'!N1377</f>
        <v>5.0060000000000002</v>
      </c>
      <c r="AV1386" s="298"/>
    </row>
    <row r="1387" spans="6:48">
      <c r="F1387" s="297"/>
      <c r="AG1387" s="296">
        <v>42114</v>
      </c>
      <c r="AH1387" s="335">
        <f>'Debt M &amp; YTM'!C1378</f>
        <v>13.47</v>
      </c>
      <c r="AI1387" s="335">
        <f>'Debt M &amp; YTM'!D1378</f>
        <v>1.26</v>
      </c>
      <c r="AJ1387" s="298"/>
      <c r="AK1387" s="335">
        <f>'Debt M &amp; YTM'!F1378</f>
        <v>8.4600000000000009</v>
      </c>
      <c r="AL1387" s="335">
        <f>'Debt M &amp; YTM'!G1378</f>
        <v>1.28</v>
      </c>
      <c r="AM1387" s="298"/>
      <c r="AN1387" s="335">
        <f>'Debt M &amp; YTM'!I1378</f>
        <v>13.37</v>
      </c>
      <c r="AO1387" s="335">
        <f>'Debt M &amp; YTM'!J1378</f>
        <v>1.82</v>
      </c>
      <c r="AP1387" s="299"/>
      <c r="AQ1387" s="297"/>
      <c r="AR1387" s="297">
        <f>'Debt M &amp; YTM'!M1378</f>
        <v>3.0630000000000002</v>
      </c>
      <c r="AS1387" s="298"/>
      <c r="AT1387" s="300"/>
      <c r="AU1387" s="297">
        <f>'Debt M &amp; YTM'!N1378</f>
        <v>4.9800000000000004</v>
      </c>
      <c r="AV1387" s="298"/>
    </row>
    <row r="1388" spans="6:48">
      <c r="F1388" s="297"/>
      <c r="AG1388" s="296">
        <v>42115</v>
      </c>
      <c r="AH1388" s="335">
        <f>'Debt M &amp; YTM'!C1379</f>
        <v>13.47</v>
      </c>
      <c r="AI1388" s="335">
        <f>'Debt M &amp; YTM'!D1379</f>
        <v>1.28</v>
      </c>
      <c r="AJ1388" s="298"/>
      <c r="AK1388" s="335">
        <f>'Debt M &amp; YTM'!F1379</f>
        <v>8.4600000000000009</v>
      </c>
      <c r="AL1388" s="335">
        <f>'Debt M &amp; YTM'!G1379</f>
        <v>1.3</v>
      </c>
      <c r="AM1388" s="298"/>
      <c r="AN1388" s="335">
        <f>'Debt M &amp; YTM'!I1379</f>
        <v>13.36</v>
      </c>
      <c r="AO1388" s="335">
        <f>'Debt M &amp; YTM'!J1379</f>
        <v>1.85</v>
      </c>
      <c r="AP1388" s="299"/>
      <c r="AQ1388" s="297"/>
      <c r="AR1388" s="297">
        <f>'Debt M &amp; YTM'!M1379</f>
        <v>3.1</v>
      </c>
      <c r="AS1388" s="298"/>
      <c r="AT1388" s="300"/>
      <c r="AU1388" s="297">
        <f>'Debt M &amp; YTM'!N1379</f>
        <v>5</v>
      </c>
      <c r="AV1388" s="298"/>
    </row>
    <row r="1389" spans="6:48">
      <c r="F1389" s="297"/>
      <c r="AG1389" s="296">
        <v>42116</v>
      </c>
      <c r="AH1389" s="335">
        <f>'Debt M &amp; YTM'!C1380</f>
        <v>13.47</v>
      </c>
      <c r="AI1389" s="335">
        <f>'Debt M &amp; YTM'!D1380</f>
        <v>1.35</v>
      </c>
      <c r="AJ1389" s="298"/>
      <c r="AK1389" s="335">
        <f>'Debt M &amp; YTM'!F1380</f>
        <v>8.4600000000000009</v>
      </c>
      <c r="AL1389" s="335">
        <f>'Debt M &amp; YTM'!G1380</f>
        <v>1.35</v>
      </c>
      <c r="AM1389" s="298"/>
      <c r="AN1389" s="335">
        <f>'Debt M &amp; YTM'!I1380</f>
        <v>13.36</v>
      </c>
      <c r="AO1389" s="335">
        <f>'Debt M &amp; YTM'!J1380</f>
        <v>1.91</v>
      </c>
      <c r="AP1389" s="299"/>
      <c r="AQ1389" s="297"/>
      <c r="AR1389" s="297">
        <f>'Debt M &amp; YTM'!M1380</f>
        <v>3.1139999999999999</v>
      </c>
      <c r="AS1389" s="298"/>
      <c r="AT1389" s="300"/>
      <c r="AU1389" s="297">
        <f>'Debt M &amp; YTM'!N1380</f>
        <v>4.9720000000000004</v>
      </c>
      <c r="AV1389" s="298"/>
    </row>
    <row r="1390" spans="6:48">
      <c r="F1390" s="297"/>
      <c r="AG1390" s="296">
        <v>42117</v>
      </c>
      <c r="AH1390" s="335">
        <f>'Debt M &amp; YTM'!C1381</f>
        <v>13.47</v>
      </c>
      <c r="AI1390" s="335">
        <f>'Debt M &amp; YTM'!D1381</f>
        <v>1.36</v>
      </c>
      <c r="AJ1390" s="298"/>
      <c r="AK1390" s="335">
        <f>'Debt M &amp; YTM'!F1381</f>
        <v>8.4499999999999993</v>
      </c>
      <c r="AL1390" s="335">
        <f>'Debt M &amp; YTM'!G1381</f>
        <v>1.35</v>
      </c>
      <c r="AM1390" s="298"/>
      <c r="AN1390" s="335">
        <f>'Debt M &amp; YTM'!I1381</f>
        <v>13.36</v>
      </c>
      <c r="AO1390" s="335">
        <f>'Debt M &amp; YTM'!J1381</f>
        <v>1.91</v>
      </c>
      <c r="AP1390" s="299"/>
      <c r="AQ1390" s="297"/>
      <c r="AR1390" s="297">
        <f>'Debt M &amp; YTM'!M1381</f>
        <v>3.0859999999999999</v>
      </c>
      <c r="AS1390" s="298"/>
      <c r="AT1390" s="300"/>
      <c r="AU1390" s="297">
        <f>'Debt M &amp; YTM'!N1381</f>
        <v>4.96</v>
      </c>
      <c r="AV1390" s="298"/>
    </row>
    <row r="1391" spans="6:48">
      <c r="F1391" s="297"/>
      <c r="AG1391" s="296">
        <v>42118</v>
      </c>
      <c r="AH1391" s="335">
        <f>'Debt M &amp; YTM'!C1382</f>
        <v>13.46</v>
      </c>
      <c r="AI1391" s="335">
        <f>'Debt M &amp; YTM'!D1382</f>
        <v>1.36</v>
      </c>
      <c r="AJ1391" s="298"/>
      <c r="AK1391" s="335">
        <f>'Debt M &amp; YTM'!F1382</f>
        <v>8.4499999999999993</v>
      </c>
      <c r="AL1391" s="335">
        <f>'Debt M &amp; YTM'!G1382</f>
        <v>1.35</v>
      </c>
      <c r="AM1391" s="298"/>
      <c r="AN1391" s="335">
        <f>'Debt M &amp; YTM'!I1382</f>
        <v>13.36</v>
      </c>
      <c r="AO1391" s="335">
        <f>'Debt M &amp; YTM'!J1382</f>
        <v>1.91</v>
      </c>
      <c r="AP1391" s="299"/>
      <c r="AQ1391" s="297"/>
      <c r="AR1391" s="297">
        <f>'Debt M &amp; YTM'!M1382</f>
        <v>3.0710000000000002</v>
      </c>
      <c r="AS1391" s="298"/>
      <c r="AT1391" s="300"/>
      <c r="AU1391" s="297">
        <f>'Debt M &amp; YTM'!N1382</f>
        <v>4.9720000000000004</v>
      </c>
      <c r="AV1391" s="298"/>
    </row>
    <row r="1392" spans="6:48">
      <c r="F1392" s="297"/>
      <c r="AG1392" s="296">
        <v>42121</v>
      </c>
      <c r="AH1392" s="335">
        <f>'Debt M &amp; YTM'!C1383</f>
        <v>13.45</v>
      </c>
      <c r="AI1392" s="335">
        <f>'Debt M &amp; YTM'!D1383</f>
        <v>1.36</v>
      </c>
      <c r="AJ1392" s="298"/>
      <c r="AK1392" s="335">
        <f>'Debt M &amp; YTM'!F1383</f>
        <v>8.44</v>
      </c>
      <c r="AL1392" s="335">
        <f>'Debt M &amp; YTM'!G1383</f>
        <v>1.35</v>
      </c>
      <c r="AM1392" s="298"/>
      <c r="AN1392" s="335">
        <f>'Debt M &amp; YTM'!I1383</f>
        <v>13.35</v>
      </c>
      <c r="AO1392" s="335">
        <f>'Debt M &amp; YTM'!J1383</f>
        <v>1.92</v>
      </c>
      <c r="AP1392" s="299"/>
      <c r="AQ1392" s="297"/>
      <c r="AR1392" s="297">
        <f>'Debt M &amp; YTM'!M1383</f>
        <v>3.0489999999999999</v>
      </c>
      <c r="AS1392" s="298"/>
      <c r="AT1392" s="300"/>
      <c r="AU1392" s="297">
        <f>'Debt M &amp; YTM'!N1383</f>
        <v>4.9059999999999997</v>
      </c>
      <c r="AV1392" s="298"/>
    </row>
    <row r="1393" spans="6:48">
      <c r="F1393" s="297"/>
      <c r="AG1393" s="296">
        <v>42122</v>
      </c>
      <c r="AH1393" s="335">
        <f>'Debt M &amp; YTM'!C1384</f>
        <v>13.45</v>
      </c>
      <c r="AI1393" s="335">
        <f>'Debt M &amp; YTM'!D1384</f>
        <v>1.36</v>
      </c>
      <c r="AJ1393" s="298"/>
      <c r="AK1393" s="335">
        <f>'Debt M &amp; YTM'!F1384</f>
        <v>8.44</v>
      </c>
      <c r="AL1393" s="335">
        <f>'Debt M &amp; YTM'!G1384</f>
        <v>1.34</v>
      </c>
      <c r="AM1393" s="298"/>
      <c r="AN1393" s="335">
        <f>'Debt M &amp; YTM'!I1384</f>
        <v>13.34</v>
      </c>
      <c r="AO1393" s="335">
        <f>'Debt M &amp; YTM'!J1384</f>
        <v>1.91</v>
      </c>
      <c r="AP1393" s="299"/>
      <c r="AQ1393" s="297"/>
      <c r="AR1393" s="297">
        <f>'Debt M &amp; YTM'!M1384</f>
        <v>3.1949999999999998</v>
      </c>
      <c r="AS1393" s="298"/>
      <c r="AT1393" s="300"/>
      <c r="AU1393" s="297">
        <f>'Debt M &amp; YTM'!N1384</f>
        <v>4.8899999999999997</v>
      </c>
      <c r="AV1393" s="298"/>
    </row>
    <row r="1394" spans="6:48">
      <c r="F1394" s="297"/>
      <c r="AG1394" s="296">
        <v>42123</v>
      </c>
      <c r="AH1394" s="335">
        <f>'Debt M &amp; YTM'!C1385</f>
        <v>13.45</v>
      </c>
      <c r="AI1394" s="335">
        <f>'Debt M &amp; YTM'!D1385</f>
        <v>1.48</v>
      </c>
      <c r="AJ1394" s="298"/>
      <c r="AK1394" s="335">
        <f>'Debt M &amp; YTM'!F1385</f>
        <v>8.44</v>
      </c>
      <c r="AL1394" s="335">
        <f>'Debt M &amp; YTM'!G1385</f>
        <v>1.43</v>
      </c>
      <c r="AM1394" s="298"/>
      <c r="AN1394" s="335">
        <f>'Debt M &amp; YTM'!I1385</f>
        <v>13.34</v>
      </c>
      <c r="AO1394" s="335">
        <f>'Debt M &amp; YTM'!J1385</f>
        <v>2.02</v>
      </c>
      <c r="AP1394" s="299"/>
      <c r="AQ1394" s="297"/>
      <c r="AR1394" s="297">
        <f>'Debt M &amp; YTM'!M1385</f>
        <v>3.2120000000000002</v>
      </c>
      <c r="AS1394" s="298"/>
      <c r="AT1394" s="300"/>
      <c r="AU1394" s="297">
        <f>'Debt M &amp; YTM'!N1385</f>
        <v>4.8890000000000002</v>
      </c>
      <c r="AV1394" s="298"/>
    </row>
    <row r="1395" spans="6:48">
      <c r="F1395" s="297"/>
      <c r="AG1395" s="296">
        <v>42124</v>
      </c>
      <c r="AH1395" s="335">
        <f>'Debt M &amp; YTM'!C1386</f>
        <v>13.45</v>
      </c>
      <c r="AI1395" s="335">
        <f>'Debt M &amp; YTM'!D1386</f>
        <v>1.55</v>
      </c>
      <c r="AJ1395" s="298"/>
      <c r="AK1395" s="335">
        <f>'Debt M &amp; YTM'!F1386</f>
        <v>8.43</v>
      </c>
      <c r="AL1395" s="335">
        <f>'Debt M &amp; YTM'!G1386</f>
        <v>1.5</v>
      </c>
      <c r="AM1395" s="298"/>
      <c r="AN1395" s="335">
        <f>'Debt M &amp; YTM'!I1386</f>
        <v>13.34</v>
      </c>
      <c r="AO1395" s="335">
        <f>'Debt M &amp; YTM'!J1386</f>
        <v>2.09</v>
      </c>
      <c r="AP1395" s="299"/>
      <c r="AQ1395" s="297"/>
      <c r="AR1395" s="297">
        <f>'Debt M &amp; YTM'!M1386</f>
        <v>3.1389999999999998</v>
      </c>
      <c r="AS1395" s="298"/>
      <c r="AT1395" s="300"/>
      <c r="AU1395" s="297">
        <f>'Debt M &amp; YTM'!N1386</f>
        <v>4.9530000000000003</v>
      </c>
      <c r="AV1395" s="298"/>
    </row>
    <row r="1396" spans="6:48">
      <c r="F1396" s="297"/>
      <c r="AG1396" s="296">
        <v>42128</v>
      </c>
      <c r="AH1396" s="335">
        <f>'Debt M &amp; YTM'!C1387</f>
        <v>13.65</v>
      </c>
      <c r="AI1396" s="335">
        <f>'Debt M &amp; YTM'!D1387</f>
        <v>1.62</v>
      </c>
      <c r="AJ1396" s="298"/>
      <c r="AK1396" s="335">
        <f>'Debt M &amp; YTM'!F1387</f>
        <v>8.51</v>
      </c>
      <c r="AL1396" s="335">
        <f>'Debt M &amp; YTM'!G1387</f>
        <v>1.62</v>
      </c>
      <c r="AM1396" s="298"/>
      <c r="AN1396" s="335">
        <f>'Debt M &amp; YTM'!I1387</f>
        <v>13.21</v>
      </c>
      <c r="AO1396" s="335">
        <f>'Debt M &amp; YTM'!J1387</f>
        <v>2.2200000000000002</v>
      </c>
      <c r="AP1396" s="299"/>
      <c r="AQ1396" s="297"/>
      <c r="AR1396" s="297">
        <f>'Debt M &amp; YTM'!M1387</f>
        <v>3.1389999999999998</v>
      </c>
      <c r="AS1396" s="298"/>
      <c r="AT1396" s="300"/>
      <c r="AU1396" s="297">
        <f>'Debt M &amp; YTM'!N1387</f>
        <v>4.9630000000000001</v>
      </c>
      <c r="AV1396" s="298"/>
    </row>
    <row r="1397" spans="6:48">
      <c r="F1397" s="297"/>
      <c r="AG1397" s="296">
        <v>42129</v>
      </c>
      <c r="AH1397" s="335">
        <f>'Debt M &amp; YTM'!C1388</f>
        <v>13.64</v>
      </c>
      <c r="AI1397" s="335">
        <f>'Debt M &amp; YTM'!D1388</f>
        <v>1.68</v>
      </c>
      <c r="AJ1397" s="298"/>
      <c r="AK1397" s="335">
        <f>'Debt M &amp; YTM'!F1388</f>
        <v>8.51</v>
      </c>
      <c r="AL1397" s="335">
        <f>'Debt M &amp; YTM'!G1388</f>
        <v>1.68</v>
      </c>
      <c r="AM1397" s="298"/>
      <c r="AN1397" s="335">
        <f>'Debt M &amp; YTM'!I1388</f>
        <v>13.21</v>
      </c>
      <c r="AO1397" s="335">
        <f>'Debt M &amp; YTM'!J1388</f>
        <v>2.29</v>
      </c>
      <c r="AP1397" s="299"/>
      <c r="AQ1397" s="297"/>
      <c r="AR1397" s="297">
        <f>'Debt M &amp; YTM'!M1388</f>
        <v>3.1480000000000001</v>
      </c>
      <c r="AS1397" s="298"/>
      <c r="AT1397" s="300"/>
      <c r="AU1397" s="297">
        <f>'Debt M &amp; YTM'!N1388</f>
        <v>4.9340000000000002</v>
      </c>
      <c r="AV1397" s="298"/>
    </row>
    <row r="1398" spans="6:48">
      <c r="F1398" s="297"/>
      <c r="AG1398" s="296">
        <v>42130</v>
      </c>
      <c r="AH1398" s="335">
        <f>'Debt M &amp; YTM'!C1389</f>
        <v>13.64</v>
      </c>
      <c r="AI1398" s="335">
        <f>'Debt M &amp; YTM'!D1389</f>
        <v>1.77</v>
      </c>
      <c r="AJ1398" s="298"/>
      <c r="AK1398" s="335">
        <f>'Debt M &amp; YTM'!F1389</f>
        <v>8.5</v>
      </c>
      <c r="AL1398" s="335">
        <f>'Debt M &amp; YTM'!G1389</f>
        <v>1.74</v>
      </c>
      <c r="AM1398" s="298"/>
      <c r="AN1398" s="335">
        <f>'Debt M &amp; YTM'!I1389</f>
        <v>13.21</v>
      </c>
      <c r="AO1398" s="335">
        <f>'Debt M &amp; YTM'!J1389</f>
        <v>2.39</v>
      </c>
      <c r="AP1398" s="299"/>
      <c r="AQ1398" s="297"/>
      <c r="AR1398" s="297">
        <f>'Debt M &amp; YTM'!M1389</f>
        <v>3.1880000000000002</v>
      </c>
      <c r="AS1398" s="298"/>
      <c r="AT1398" s="300"/>
      <c r="AU1398" s="297">
        <f>'Debt M &amp; YTM'!N1389</f>
        <v>5.0449999999999999</v>
      </c>
      <c r="AV1398" s="298"/>
    </row>
    <row r="1399" spans="6:48">
      <c r="F1399" s="297"/>
      <c r="AG1399" s="296">
        <v>42131</v>
      </c>
      <c r="AH1399" s="335">
        <f>'Debt M &amp; YTM'!C1390</f>
        <v>13.64</v>
      </c>
      <c r="AI1399" s="335">
        <f>'Debt M &amp; YTM'!D1390</f>
        <v>1.78</v>
      </c>
      <c r="AJ1399" s="298"/>
      <c r="AK1399" s="335">
        <f>'Debt M &amp; YTM'!F1390</f>
        <v>8.5</v>
      </c>
      <c r="AL1399" s="335">
        <f>'Debt M &amp; YTM'!G1390</f>
        <v>1.76</v>
      </c>
      <c r="AM1399" s="298"/>
      <c r="AN1399" s="335">
        <f>'Debt M &amp; YTM'!I1390</f>
        <v>13.2</v>
      </c>
      <c r="AO1399" s="335">
        <f>'Debt M &amp; YTM'!J1390</f>
        <v>2.41</v>
      </c>
      <c r="AP1399" s="299"/>
      <c r="AQ1399" s="297"/>
      <c r="AR1399" s="297">
        <f>'Debt M &amp; YTM'!M1390</f>
        <v>3.234</v>
      </c>
      <c r="AS1399" s="298"/>
      <c r="AT1399" s="300"/>
      <c r="AU1399" s="297">
        <f>'Debt M &amp; YTM'!N1390</f>
        <v>5.1680000000000001</v>
      </c>
      <c r="AV1399" s="298"/>
    </row>
    <row r="1400" spans="6:48">
      <c r="F1400" s="297"/>
      <c r="AG1400" s="296">
        <v>42132</v>
      </c>
      <c r="AH1400" s="335">
        <f>'Debt M &amp; YTM'!C1391</f>
        <v>13.64</v>
      </c>
      <c r="AI1400" s="335">
        <f>'Debt M &amp; YTM'!D1391</f>
        <v>1.72</v>
      </c>
      <c r="AJ1400" s="298"/>
      <c r="AK1400" s="335">
        <f>'Debt M &amp; YTM'!F1391</f>
        <v>8.5</v>
      </c>
      <c r="AL1400" s="335">
        <f>'Debt M &amp; YTM'!G1391</f>
        <v>1.7</v>
      </c>
      <c r="AM1400" s="298"/>
      <c r="AN1400" s="335">
        <f>'Debt M &amp; YTM'!I1391</f>
        <v>13.2</v>
      </c>
      <c r="AO1400" s="335">
        <f>'Debt M &amp; YTM'!J1391</f>
        <v>2.35</v>
      </c>
      <c r="AP1400" s="299"/>
      <c r="AQ1400" s="297"/>
      <c r="AR1400" s="297">
        <f>'Debt M &amp; YTM'!M1391</f>
        <v>3.1949999999999998</v>
      </c>
      <c r="AS1400" s="298"/>
      <c r="AT1400" s="300"/>
      <c r="AU1400" s="297">
        <f>'Debt M &amp; YTM'!N1391</f>
        <v>5.0830000000000002</v>
      </c>
      <c r="AV1400" s="298"/>
    </row>
    <row r="1401" spans="6:48">
      <c r="F1401" s="297"/>
      <c r="AG1401" s="296">
        <v>42135</v>
      </c>
      <c r="AH1401" s="335">
        <f>'Debt M &amp; YTM'!C1392</f>
        <v>13.63</v>
      </c>
      <c r="AI1401" s="335">
        <f>'Debt M &amp; YTM'!D1392</f>
        <v>1.76</v>
      </c>
      <c r="AJ1401" s="298"/>
      <c r="AK1401" s="335">
        <f>'Debt M &amp; YTM'!F1392</f>
        <v>8.49</v>
      </c>
      <c r="AL1401" s="335">
        <f>'Debt M &amp; YTM'!G1392</f>
        <v>1.73</v>
      </c>
      <c r="AM1401" s="298"/>
      <c r="AN1401" s="335">
        <f>'Debt M &amp; YTM'!I1392</f>
        <v>13.19</v>
      </c>
      <c r="AO1401" s="335">
        <f>'Debt M &amp; YTM'!J1392</f>
        <v>2.39</v>
      </c>
      <c r="AP1401" s="299"/>
      <c r="AQ1401" s="297"/>
      <c r="AR1401" s="297">
        <f>'Debt M &amp; YTM'!M1392</f>
        <v>3.1949999999999998</v>
      </c>
      <c r="AS1401" s="298"/>
      <c r="AT1401" s="300"/>
      <c r="AU1401" s="297">
        <f>'Debt M &amp; YTM'!N1392</f>
        <v>5.0490000000000004</v>
      </c>
      <c r="AV1401" s="298"/>
    </row>
    <row r="1402" spans="6:48">
      <c r="F1402" s="297"/>
      <c r="AG1402" s="296">
        <v>42136</v>
      </c>
      <c r="AH1402" s="335">
        <f>'Debt M &amp; YTM'!C1393</f>
        <v>13.62</v>
      </c>
      <c r="AI1402" s="335">
        <f>'Debt M &amp; YTM'!D1393</f>
        <v>1.86</v>
      </c>
      <c r="AJ1402" s="298"/>
      <c r="AK1402" s="335">
        <f>'Debt M &amp; YTM'!F1393</f>
        <v>8.49</v>
      </c>
      <c r="AL1402" s="335">
        <f>'Debt M &amp; YTM'!G1393</f>
        <v>1.8</v>
      </c>
      <c r="AM1402" s="298"/>
      <c r="AN1402" s="335">
        <f>'Debt M &amp; YTM'!I1393</f>
        <v>13.19</v>
      </c>
      <c r="AO1402" s="335">
        <f>'Debt M &amp; YTM'!J1393</f>
        <v>2.48</v>
      </c>
      <c r="AP1402" s="299"/>
      <c r="AQ1402" s="297"/>
      <c r="AR1402" s="297">
        <f>'Debt M &amp; YTM'!M1393</f>
        <v>3.2170000000000001</v>
      </c>
      <c r="AS1402" s="298"/>
      <c r="AT1402" s="300"/>
      <c r="AU1402" s="297">
        <f>'Debt M &amp; YTM'!N1393</f>
        <v>5.0970000000000004</v>
      </c>
      <c r="AV1402" s="298"/>
    </row>
    <row r="1403" spans="6:48">
      <c r="F1403" s="297"/>
      <c r="AG1403" s="296">
        <v>42137</v>
      </c>
      <c r="AH1403" s="335">
        <f>'Debt M &amp; YTM'!C1394</f>
        <v>13.62</v>
      </c>
      <c r="AI1403" s="335">
        <f>'Debt M &amp; YTM'!D1394</f>
        <v>1.89</v>
      </c>
      <c r="AJ1403" s="298"/>
      <c r="AK1403" s="335">
        <f>'Debt M &amp; YTM'!F1394</f>
        <v>8.48</v>
      </c>
      <c r="AL1403" s="335">
        <f>'Debt M &amp; YTM'!G1394</f>
        <v>1.82</v>
      </c>
      <c r="AM1403" s="298"/>
      <c r="AN1403" s="335">
        <f>'Debt M &amp; YTM'!I1394</f>
        <v>13.19</v>
      </c>
      <c r="AO1403" s="335">
        <f>'Debt M &amp; YTM'!J1394</f>
        <v>2.5099999999999998</v>
      </c>
      <c r="AP1403" s="299"/>
      <c r="AQ1403" s="297"/>
      <c r="AR1403" s="297">
        <f>'Debt M &amp; YTM'!M1394</f>
        <v>3.1840000000000002</v>
      </c>
      <c r="AS1403" s="298"/>
      <c r="AT1403" s="300"/>
      <c r="AU1403" s="297">
        <f>'Debt M &amp; YTM'!N1394</f>
        <v>5.0140000000000002</v>
      </c>
      <c r="AV1403" s="298"/>
    </row>
    <row r="1404" spans="6:48">
      <c r="F1404" s="297"/>
      <c r="AG1404" s="296">
        <v>42138</v>
      </c>
      <c r="AH1404" s="335">
        <f>'Debt M &amp; YTM'!C1395</f>
        <v>13.62</v>
      </c>
      <c r="AI1404" s="335">
        <f>'Debt M &amp; YTM'!D1395</f>
        <v>1.9</v>
      </c>
      <c r="AJ1404" s="298"/>
      <c r="AK1404" s="335">
        <f>'Debt M &amp; YTM'!F1395</f>
        <v>8.48</v>
      </c>
      <c r="AL1404" s="335">
        <f>'Debt M &amp; YTM'!G1395</f>
        <v>1.83</v>
      </c>
      <c r="AM1404" s="298"/>
      <c r="AN1404" s="335">
        <f>'Debt M &amp; YTM'!I1395</f>
        <v>13.18</v>
      </c>
      <c r="AO1404" s="335">
        <f>'Debt M &amp; YTM'!J1395</f>
        <v>2.5299999999999998</v>
      </c>
      <c r="AP1404" s="299"/>
      <c r="AQ1404" s="297"/>
      <c r="AR1404" s="297">
        <f>'Debt M &amp; YTM'!M1395</f>
        <v>3.1909999999999998</v>
      </c>
      <c r="AS1404" s="298"/>
      <c r="AT1404" s="300"/>
      <c r="AU1404" s="297">
        <f>'Debt M &amp; YTM'!N1395</f>
        <v>5.008</v>
      </c>
      <c r="AV1404" s="298"/>
    </row>
    <row r="1405" spans="6:48">
      <c r="F1405" s="297"/>
      <c r="AG1405" s="296">
        <v>42139</v>
      </c>
      <c r="AH1405" s="335">
        <f>'Debt M &amp; YTM'!C1396</f>
        <v>13.62</v>
      </c>
      <c r="AI1405" s="335">
        <f>'Debt M &amp; YTM'!D1396</f>
        <v>1.83</v>
      </c>
      <c r="AJ1405" s="298"/>
      <c r="AK1405" s="335">
        <f>'Debt M &amp; YTM'!F1396</f>
        <v>8.48</v>
      </c>
      <c r="AL1405" s="335">
        <f>'Debt M &amp; YTM'!G1396</f>
        <v>1.77</v>
      </c>
      <c r="AM1405" s="298"/>
      <c r="AN1405" s="335">
        <f>'Debt M &amp; YTM'!I1396</f>
        <v>13.18</v>
      </c>
      <c r="AO1405" s="335">
        <f>'Debt M &amp; YTM'!J1396</f>
        <v>2.46</v>
      </c>
      <c r="AP1405" s="299"/>
      <c r="AQ1405" s="297"/>
      <c r="AR1405" s="297">
        <f>'Debt M &amp; YTM'!M1396</f>
        <v>3.161</v>
      </c>
      <c r="AS1405" s="298"/>
      <c r="AT1405" s="300"/>
      <c r="AU1405" s="297">
        <f>'Debt M &amp; YTM'!N1396</f>
        <v>4.9630000000000001</v>
      </c>
      <c r="AV1405" s="298"/>
    </row>
    <row r="1406" spans="6:48">
      <c r="F1406" s="297"/>
      <c r="AG1406" s="296">
        <v>42142</v>
      </c>
      <c r="AH1406" s="335">
        <f>'Debt M &amp; YTM'!C1397</f>
        <v>13.61</v>
      </c>
      <c r="AI1406" s="335">
        <f>'Debt M &amp; YTM'!D1397</f>
        <v>1.83</v>
      </c>
      <c r="AJ1406" s="298"/>
      <c r="AK1406" s="335">
        <f>'Debt M &amp; YTM'!F1397</f>
        <v>8.4700000000000006</v>
      </c>
      <c r="AL1406" s="335">
        <f>'Debt M &amp; YTM'!G1397</f>
        <v>1.78</v>
      </c>
      <c r="AM1406" s="298"/>
      <c r="AN1406" s="335">
        <f>'Debt M &amp; YTM'!I1397</f>
        <v>13.17</v>
      </c>
      <c r="AO1406" s="335">
        <f>'Debt M &amp; YTM'!J1397</f>
        <v>2.4700000000000002</v>
      </c>
      <c r="AP1406" s="299"/>
      <c r="AQ1406" s="297"/>
      <c r="AR1406" s="297">
        <f>'Debt M &amp; YTM'!M1397</f>
        <v>3.1459999999999999</v>
      </c>
      <c r="AS1406" s="298"/>
      <c r="AT1406" s="300"/>
      <c r="AU1406" s="297">
        <f>'Debt M &amp; YTM'!N1397</f>
        <v>4.9690000000000003</v>
      </c>
      <c r="AV1406" s="298"/>
    </row>
    <row r="1407" spans="6:48">
      <c r="F1407" s="297"/>
      <c r="AG1407" s="296">
        <v>42143</v>
      </c>
      <c r="AH1407" s="335">
        <f>'Debt M &amp; YTM'!C1398</f>
        <v>13.61</v>
      </c>
      <c r="AI1407" s="335">
        <f>'Debt M &amp; YTM'!D1398</f>
        <v>1.8</v>
      </c>
      <c r="AJ1407" s="298"/>
      <c r="AK1407" s="335">
        <f>'Debt M &amp; YTM'!F1398</f>
        <v>8.4700000000000006</v>
      </c>
      <c r="AL1407" s="335">
        <f>'Debt M &amp; YTM'!G1398</f>
        <v>1.75</v>
      </c>
      <c r="AM1407" s="298"/>
      <c r="AN1407" s="335">
        <f>'Debt M &amp; YTM'!I1398</f>
        <v>13.17</v>
      </c>
      <c r="AO1407" s="335">
        <f>'Debt M &amp; YTM'!J1398</f>
        <v>2.4300000000000002</v>
      </c>
      <c r="AP1407" s="299"/>
      <c r="AQ1407" s="297"/>
      <c r="AR1407" s="297">
        <f>'Debt M &amp; YTM'!M1398</f>
        <v>3.1280000000000001</v>
      </c>
      <c r="AS1407" s="298"/>
      <c r="AT1407" s="300"/>
      <c r="AU1407" s="297">
        <f>'Debt M &amp; YTM'!N1398</f>
        <v>4.9370000000000003</v>
      </c>
      <c r="AV1407" s="298"/>
    </row>
    <row r="1408" spans="6:48">
      <c r="F1408" s="297"/>
      <c r="AG1408" s="296">
        <v>42144</v>
      </c>
      <c r="AH1408" s="335">
        <f>'Debt M &amp; YTM'!C1399</f>
        <v>13.6</v>
      </c>
      <c r="AI1408" s="335">
        <f>'Debt M &amp; YTM'!D1399</f>
        <v>1.82</v>
      </c>
      <c r="AJ1408" s="298"/>
      <c r="AK1408" s="335">
        <f>'Debt M &amp; YTM'!F1399</f>
        <v>8.4700000000000006</v>
      </c>
      <c r="AL1408" s="335">
        <f>'Debt M &amp; YTM'!G1399</f>
        <v>1.77</v>
      </c>
      <c r="AM1408" s="298"/>
      <c r="AN1408" s="335">
        <f>'Debt M &amp; YTM'!I1399</f>
        <v>13.17</v>
      </c>
      <c r="AO1408" s="335">
        <f>'Debt M &amp; YTM'!J1399</f>
        <v>2.4500000000000002</v>
      </c>
      <c r="AP1408" s="299"/>
      <c r="AQ1408" s="297"/>
      <c r="AR1408" s="297">
        <f>'Debt M &amp; YTM'!M1399</f>
        <v>3.1190000000000002</v>
      </c>
      <c r="AS1408" s="298"/>
      <c r="AT1408" s="300"/>
      <c r="AU1408" s="297">
        <f>'Debt M &amp; YTM'!N1399</f>
        <v>4.9290000000000003</v>
      </c>
      <c r="AV1408" s="298"/>
    </row>
    <row r="1409" spans="6:48">
      <c r="F1409" s="297"/>
      <c r="AG1409" s="296">
        <v>42145</v>
      </c>
      <c r="AH1409" s="335">
        <f>'Debt M &amp; YTM'!C1400</f>
        <v>13.6</v>
      </c>
      <c r="AI1409" s="335">
        <f>'Debt M &amp; YTM'!D1400</f>
        <v>1.84</v>
      </c>
      <c r="AJ1409" s="298"/>
      <c r="AK1409" s="335">
        <f>'Debt M &amp; YTM'!F1400</f>
        <v>8.4600000000000009</v>
      </c>
      <c r="AL1409" s="335">
        <f>'Debt M &amp; YTM'!G1400</f>
        <v>1.77</v>
      </c>
      <c r="AM1409" s="298"/>
      <c r="AN1409" s="335">
        <f>'Debt M &amp; YTM'!I1400</f>
        <v>13.17</v>
      </c>
      <c r="AO1409" s="335">
        <f>'Debt M &amp; YTM'!J1400</f>
        <v>2.4700000000000002</v>
      </c>
      <c r="AP1409" s="299"/>
      <c r="AQ1409" s="297"/>
      <c r="AR1409" s="297">
        <f>'Debt M &amp; YTM'!M1400</f>
        <v>3.1219999999999999</v>
      </c>
      <c r="AS1409" s="298"/>
      <c r="AT1409" s="300"/>
      <c r="AU1409" s="297">
        <f>'Debt M &amp; YTM'!N1400</f>
        <v>4.9240000000000004</v>
      </c>
      <c r="AV1409" s="298"/>
    </row>
    <row r="1410" spans="6:48">
      <c r="F1410" s="297"/>
      <c r="AG1410" s="296">
        <v>42146</v>
      </c>
      <c r="AH1410" s="335">
        <f>'Debt M &amp; YTM'!C1401</f>
        <v>13.6</v>
      </c>
      <c r="AI1410" s="335">
        <f>'Debt M &amp; YTM'!D1401</f>
        <v>1.82</v>
      </c>
      <c r="AJ1410" s="298"/>
      <c r="AK1410" s="335">
        <f>'Debt M &amp; YTM'!F1401</f>
        <v>8.4600000000000009</v>
      </c>
      <c r="AL1410" s="335">
        <f>'Debt M &amp; YTM'!G1401</f>
        <v>1.75</v>
      </c>
      <c r="AM1410" s="298"/>
      <c r="AN1410" s="335">
        <f>'Debt M &amp; YTM'!I1401</f>
        <v>13.16</v>
      </c>
      <c r="AO1410" s="335">
        <f>'Debt M &amp; YTM'!J1401</f>
        <v>2.4500000000000002</v>
      </c>
      <c r="AP1410" s="299"/>
      <c r="AQ1410" s="297"/>
      <c r="AR1410" s="297">
        <f>'Debt M &amp; YTM'!M1401</f>
        <v>3.1160000000000001</v>
      </c>
      <c r="AS1410" s="298"/>
      <c r="AT1410" s="300"/>
      <c r="AU1410" s="297">
        <f>'Debt M &amp; YTM'!N1401</f>
        <v>4.9050000000000002</v>
      </c>
      <c r="AV1410" s="298"/>
    </row>
    <row r="1411" spans="6:48">
      <c r="F1411" s="297"/>
      <c r="AG1411" s="296">
        <v>42149</v>
      </c>
      <c r="AH1411" s="335">
        <f>'Debt M &amp; YTM'!C1402</f>
        <v>13.59</v>
      </c>
      <c r="AI1411" s="335">
        <f>'Debt M &amp; YTM'!D1402</f>
        <v>1.82</v>
      </c>
      <c r="AJ1411" s="298"/>
      <c r="AK1411" s="335">
        <f>'Debt M &amp; YTM'!F1402</f>
        <v>8.4499999999999993</v>
      </c>
      <c r="AL1411" s="335">
        <f>'Debt M &amp; YTM'!G1402</f>
        <v>1.75</v>
      </c>
      <c r="AM1411" s="298"/>
      <c r="AN1411" s="335">
        <f>'Debt M &amp; YTM'!I1402</f>
        <v>13.15</v>
      </c>
      <c r="AO1411" s="335">
        <f>'Debt M &amp; YTM'!J1402</f>
        <v>2.4500000000000002</v>
      </c>
      <c r="AP1411" s="299"/>
      <c r="AQ1411" s="297"/>
      <c r="AR1411" s="297">
        <f>'Debt M &amp; YTM'!M1402</f>
        <v>3.1160000000000001</v>
      </c>
      <c r="AS1411" s="298"/>
      <c r="AT1411" s="300"/>
      <c r="AU1411" s="297">
        <f>'Debt M &amp; YTM'!N1402</f>
        <v>4.9050000000000002</v>
      </c>
      <c r="AV1411" s="298"/>
    </row>
    <row r="1412" spans="6:48">
      <c r="F1412" s="297"/>
      <c r="AG1412" s="296">
        <v>42150</v>
      </c>
      <c r="AH1412" s="335">
        <f>'Debt M &amp; YTM'!C1403</f>
        <v>13.59</v>
      </c>
      <c r="AI1412" s="335">
        <f>'Debt M &amp; YTM'!D1403</f>
        <v>1.78</v>
      </c>
      <c r="AJ1412" s="298"/>
      <c r="AK1412" s="335">
        <f>'Debt M &amp; YTM'!F1403</f>
        <v>8.4499999999999993</v>
      </c>
      <c r="AL1412" s="335">
        <f>'Debt M &amp; YTM'!G1403</f>
        <v>1.72</v>
      </c>
      <c r="AM1412" s="298"/>
      <c r="AN1412" s="335">
        <f>'Debt M &amp; YTM'!I1403</f>
        <v>13.15</v>
      </c>
      <c r="AO1412" s="335">
        <f>'Debt M &amp; YTM'!J1403</f>
        <v>2.41</v>
      </c>
      <c r="AP1412" s="299"/>
      <c r="AQ1412" s="297"/>
      <c r="AR1412" s="297">
        <f>'Debt M &amp; YTM'!M1403</f>
        <v>3.1219999999999999</v>
      </c>
      <c r="AS1412" s="298"/>
      <c r="AT1412" s="300"/>
      <c r="AU1412" s="297">
        <f>'Debt M &amp; YTM'!N1403</f>
        <v>4.9409999999999998</v>
      </c>
      <c r="AV1412" s="298"/>
    </row>
    <row r="1413" spans="6:48">
      <c r="F1413" s="297"/>
      <c r="AG1413" s="296">
        <v>42151</v>
      </c>
      <c r="AH1413" s="335">
        <f>'Debt M &amp; YTM'!C1404</f>
        <v>13.58</v>
      </c>
      <c r="AI1413" s="335">
        <f>'Debt M &amp; YTM'!D1404</f>
        <v>1.8</v>
      </c>
      <c r="AJ1413" s="298"/>
      <c r="AK1413" s="335">
        <f>'Debt M &amp; YTM'!F1404</f>
        <v>8.4499999999999993</v>
      </c>
      <c r="AL1413" s="335">
        <f>'Debt M &amp; YTM'!G1404</f>
        <v>1.73</v>
      </c>
      <c r="AM1413" s="298"/>
      <c r="AN1413" s="335">
        <f>'Debt M &amp; YTM'!I1404</f>
        <v>13.15</v>
      </c>
      <c r="AO1413" s="335">
        <f>'Debt M &amp; YTM'!J1404</f>
        <v>2.4300000000000002</v>
      </c>
      <c r="AP1413" s="299"/>
      <c r="AQ1413" s="297"/>
      <c r="AR1413" s="297">
        <f>'Debt M &amp; YTM'!M1404</f>
        <v>3.1309999999999998</v>
      </c>
      <c r="AS1413" s="298"/>
      <c r="AT1413" s="300"/>
      <c r="AU1413" s="297">
        <f>'Debt M &amp; YTM'!N1404</f>
        <v>4.8710000000000004</v>
      </c>
      <c r="AV1413" s="298"/>
    </row>
    <row r="1414" spans="6:48">
      <c r="F1414" s="297"/>
      <c r="AG1414" s="296">
        <v>42152</v>
      </c>
      <c r="AH1414" s="335">
        <f>'Debt M &amp; YTM'!C1405</f>
        <v>13.58</v>
      </c>
      <c r="AI1414" s="335">
        <f>'Debt M &amp; YTM'!D1405</f>
        <v>1.8</v>
      </c>
      <c r="AJ1414" s="298"/>
      <c r="AK1414" s="335">
        <f>'Debt M &amp; YTM'!F1405</f>
        <v>8.44</v>
      </c>
      <c r="AL1414" s="335">
        <f>'Debt M &amp; YTM'!G1405</f>
        <v>1.73</v>
      </c>
      <c r="AM1414" s="298"/>
      <c r="AN1414" s="335">
        <f>'Debt M &amp; YTM'!I1405</f>
        <v>13.15</v>
      </c>
      <c r="AO1414" s="335">
        <f>'Debt M &amp; YTM'!J1405</f>
        <v>2.4300000000000002</v>
      </c>
      <c r="AP1414" s="299"/>
      <c r="AQ1414" s="297"/>
      <c r="AR1414" s="297">
        <f>'Debt M &amp; YTM'!M1405</f>
        <v>3.137</v>
      </c>
      <c r="AS1414" s="298"/>
      <c r="AT1414" s="300"/>
      <c r="AU1414" s="297">
        <f>'Debt M &amp; YTM'!N1405</f>
        <v>4.8369999999999997</v>
      </c>
      <c r="AV1414" s="298"/>
    </row>
    <row r="1415" spans="6:48">
      <c r="F1415" s="297"/>
      <c r="AG1415" s="296">
        <v>42153</v>
      </c>
      <c r="AH1415" s="335">
        <f>'Debt M &amp; YTM'!C1406</f>
        <v>13.58</v>
      </c>
      <c r="AI1415" s="335">
        <f>'Debt M &amp; YTM'!D1406</f>
        <v>1.77</v>
      </c>
      <c r="AJ1415" s="298"/>
      <c r="AK1415" s="335">
        <f>'Debt M &amp; YTM'!F1406</f>
        <v>8.44</v>
      </c>
      <c r="AL1415" s="335">
        <f>'Debt M &amp; YTM'!G1406</f>
        <v>1.71</v>
      </c>
      <c r="AM1415" s="298"/>
      <c r="AN1415" s="335">
        <f>'Debt M &amp; YTM'!I1406</f>
        <v>13.14</v>
      </c>
      <c r="AO1415" s="335">
        <f>'Debt M &amp; YTM'!J1406</f>
        <v>2.41</v>
      </c>
      <c r="AP1415" s="299"/>
      <c r="AQ1415" s="297"/>
      <c r="AR1415" s="297">
        <f>'Debt M &amp; YTM'!M1406</f>
        <v>3.1389999999999998</v>
      </c>
      <c r="AS1415" s="298"/>
      <c r="AT1415" s="300"/>
      <c r="AU1415" s="297">
        <f>'Debt M &amp; YTM'!N1406</f>
        <v>4.851</v>
      </c>
      <c r="AV1415" s="298"/>
    </row>
    <row r="1416" spans="6:48">
      <c r="F1416" s="297"/>
      <c r="AG1416" s="296">
        <v>42155</v>
      </c>
      <c r="AH1416" s="335">
        <f>'Debt M &amp; YTM'!C1407</f>
        <v>13.57</v>
      </c>
      <c r="AI1416" s="335">
        <f>'Debt M &amp; YTM'!D1407</f>
        <v>1.77</v>
      </c>
      <c r="AJ1416" s="298"/>
      <c r="AK1416" s="335">
        <f>'Debt M &amp; YTM'!F1407</f>
        <v>8.43</v>
      </c>
      <c r="AL1416" s="335">
        <f>'Debt M &amp; YTM'!G1407</f>
        <v>1.71</v>
      </c>
      <c r="AM1416" s="298"/>
      <c r="AN1416" s="335">
        <f>'Debt M &amp; YTM'!I1407</f>
        <v>13.14</v>
      </c>
      <c r="AO1416" s="335">
        <f>'Debt M &amp; YTM'!J1407</f>
        <v>2.41</v>
      </c>
      <c r="AP1416" s="299"/>
      <c r="AQ1416" s="297"/>
      <c r="AR1416" s="297"/>
      <c r="AS1416" s="298"/>
      <c r="AT1416" s="300"/>
      <c r="AU1416" s="297"/>
      <c r="AV1416" s="298"/>
    </row>
    <row r="1417" spans="6:48">
      <c r="F1417" s="297"/>
      <c r="AG1417" s="296">
        <v>42156</v>
      </c>
      <c r="AH1417" s="335">
        <f>'Debt M &amp; YTM'!C1408</f>
        <v>13.65</v>
      </c>
      <c r="AI1417" s="335">
        <f>'Debt M &amp; YTM'!D1408</f>
        <v>1.81</v>
      </c>
      <c r="AJ1417" s="298"/>
      <c r="AK1417" s="335">
        <f>'Debt M &amp; YTM'!F1408</f>
        <v>8.48</v>
      </c>
      <c r="AL1417" s="335">
        <f>'Debt M &amp; YTM'!G1408</f>
        <v>1.75</v>
      </c>
      <c r="AM1417" s="298"/>
      <c r="AN1417" s="335">
        <f>'Debt M &amp; YTM'!I1408</f>
        <v>13.15</v>
      </c>
      <c r="AO1417" s="335">
        <f>'Debt M &amp; YTM'!J1408</f>
        <v>2.44</v>
      </c>
      <c r="AP1417" s="299"/>
      <c r="AQ1417" s="297"/>
      <c r="AR1417" s="297">
        <f>'Debt M &amp; YTM'!M1408</f>
        <v>3.173</v>
      </c>
      <c r="AS1417" s="298"/>
      <c r="AT1417" s="300"/>
      <c r="AU1417" s="297">
        <f>'Debt M &amp; YTM'!N1408</f>
        <v>4.8470000000000004</v>
      </c>
      <c r="AV1417" s="298"/>
    </row>
    <row r="1418" spans="6:48">
      <c r="F1418" s="297"/>
      <c r="AG1418" s="296">
        <v>42157</v>
      </c>
      <c r="AH1418" s="335">
        <f>'Debt M &amp; YTM'!C1409</f>
        <v>13.65</v>
      </c>
      <c r="AI1418" s="335">
        <f>'Debt M &amp; YTM'!D1409</f>
        <v>1.98</v>
      </c>
      <c r="AJ1418" s="298"/>
      <c r="AK1418" s="335">
        <f>'Debt M &amp; YTM'!F1409</f>
        <v>8.48</v>
      </c>
      <c r="AL1418" s="335">
        <f>'Debt M &amp; YTM'!G1409</f>
        <v>1.89</v>
      </c>
      <c r="AM1418" s="298"/>
      <c r="AN1418" s="335">
        <f>'Debt M &amp; YTM'!I1409</f>
        <v>13.14</v>
      </c>
      <c r="AO1418" s="335">
        <f>'Debt M &amp; YTM'!J1409</f>
        <v>2.61</v>
      </c>
      <c r="AP1418" s="299"/>
      <c r="AQ1418" s="297"/>
      <c r="AR1418" s="297">
        <f>'Debt M &amp; YTM'!M1409</f>
        <v>3.2</v>
      </c>
      <c r="AS1418" s="298"/>
      <c r="AT1418" s="300"/>
      <c r="AU1418" s="297">
        <f>'Debt M &amp; YTM'!N1409</f>
        <v>4.875</v>
      </c>
      <c r="AV1418" s="298"/>
    </row>
    <row r="1419" spans="6:48">
      <c r="F1419" s="297"/>
      <c r="AG1419" s="296">
        <v>42158</v>
      </c>
      <c r="AH1419" s="335">
        <f>'Debt M &amp; YTM'!C1410</f>
        <v>13.64</v>
      </c>
      <c r="AI1419" s="335">
        <f>'Debt M &amp; YTM'!D1410</f>
        <v>2.15</v>
      </c>
      <c r="AJ1419" s="298"/>
      <c r="AK1419" s="335">
        <f>'Debt M &amp; YTM'!F1410</f>
        <v>8.48</v>
      </c>
      <c r="AL1419" s="335">
        <f>'Debt M &amp; YTM'!G1410</f>
        <v>2.0299999999999998</v>
      </c>
      <c r="AM1419" s="298"/>
      <c r="AN1419" s="335">
        <f>'Debt M &amp; YTM'!I1410</f>
        <v>13.14</v>
      </c>
      <c r="AO1419" s="335">
        <f>'Debt M &amp; YTM'!J1410</f>
        <v>2.77</v>
      </c>
      <c r="AP1419" s="299"/>
      <c r="AQ1419" s="297"/>
      <c r="AR1419" s="297">
        <f>'Debt M &amp; YTM'!M1410</f>
        <v>3.2360000000000002</v>
      </c>
      <c r="AS1419" s="298"/>
      <c r="AT1419" s="300"/>
      <c r="AU1419" s="297">
        <f>'Debt M &amp; YTM'!N1410</f>
        <v>4.8940000000000001</v>
      </c>
      <c r="AV1419" s="298"/>
    </row>
    <row r="1420" spans="6:48">
      <c r="F1420" s="297"/>
      <c r="AG1420" s="296">
        <v>42159</v>
      </c>
      <c r="AH1420" s="335">
        <f>'Debt M &amp; YTM'!C1411</f>
        <v>13.64</v>
      </c>
      <c r="AI1420" s="335">
        <f>'Debt M &amp; YTM'!D1411</f>
        <v>2.14</v>
      </c>
      <c r="AJ1420" s="298"/>
      <c r="AK1420" s="335">
        <f>'Debt M &amp; YTM'!F1411</f>
        <v>8.4700000000000006</v>
      </c>
      <c r="AL1420" s="335">
        <f>'Debt M &amp; YTM'!G1411</f>
        <v>2.0299999999999998</v>
      </c>
      <c r="AM1420" s="298"/>
      <c r="AN1420" s="335">
        <f>'Debt M &amp; YTM'!I1411</f>
        <v>13.14</v>
      </c>
      <c r="AO1420" s="335">
        <f>'Debt M &amp; YTM'!J1411</f>
        <v>2.77</v>
      </c>
      <c r="AP1420" s="299"/>
      <c r="AQ1420" s="297"/>
      <c r="AR1420" s="297">
        <f>'Debt M &amp; YTM'!M1411</f>
        <v>3.28</v>
      </c>
      <c r="AS1420" s="298"/>
      <c r="AT1420" s="300"/>
      <c r="AU1420" s="297">
        <f>'Debt M &amp; YTM'!N1411</f>
        <v>4.9889999999999999</v>
      </c>
      <c r="AV1420" s="298"/>
    </row>
    <row r="1421" spans="6:48">
      <c r="F1421" s="297"/>
      <c r="AG1421" s="296">
        <v>42160</v>
      </c>
      <c r="AH1421" s="335">
        <f>'Debt M &amp; YTM'!C1412</f>
        <v>13.64</v>
      </c>
      <c r="AI1421" s="335">
        <f>'Debt M &amp; YTM'!D1412</f>
        <v>2.15</v>
      </c>
      <c r="AJ1421" s="298"/>
      <c r="AK1421" s="335">
        <f>'Debt M &amp; YTM'!F1412</f>
        <v>8.4700000000000006</v>
      </c>
      <c r="AL1421" s="335">
        <f>'Debt M &amp; YTM'!G1412</f>
        <v>2.04</v>
      </c>
      <c r="AM1421" s="298"/>
      <c r="AN1421" s="335">
        <f>'Debt M &amp; YTM'!I1412</f>
        <v>13.14</v>
      </c>
      <c r="AO1421" s="335">
        <f>'Debt M &amp; YTM'!J1412</f>
        <v>2.78</v>
      </c>
      <c r="AP1421" s="299"/>
      <c r="AQ1421" s="297"/>
      <c r="AR1421" s="297">
        <f>'Debt M &amp; YTM'!M1412</f>
        <v>3.3010000000000002</v>
      </c>
      <c r="AS1421" s="298"/>
      <c r="AT1421" s="300"/>
      <c r="AU1421" s="297">
        <f>'Debt M &amp; YTM'!N1412</f>
        <v>5.0540000000000003</v>
      </c>
      <c r="AV1421" s="298"/>
    </row>
    <row r="1422" spans="6:48">
      <c r="F1422" s="297"/>
      <c r="AG1422" s="296">
        <v>42163</v>
      </c>
      <c r="AH1422" s="335">
        <f>'Debt M &amp; YTM'!C1413</f>
        <v>13.63</v>
      </c>
      <c r="AI1422" s="335">
        <f>'Debt M &amp; YTM'!D1413</f>
        <v>2.21</v>
      </c>
      <c r="AJ1422" s="298"/>
      <c r="AK1422" s="335">
        <f>'Debt M &amp; YTM'!F1413</f>
        <v>8.4600000000000009</v>
      </c>
      <c r="AL1422" s="335">
        <f>'Debt M &amp; YTM'!G1413</f>
        <v>2.09</v>
      </c>
      <c r="AM1422" s="298"/>
      <c r="AN1422" s="335">
        <f>'Debt M &amp; YTM'!I1413</f>
        <v>13.13</v>
      </c>
      <c r="AO1422" s="335">
        <f>'Debt M &amp; YTM'!J1413</f>
        <v>2.84</v>
      </c>
      <c r="AP1422" s="299"/>
      <c r="AQ1422" s="297"/>
      <c r="AR1422" s="297">
        <f>'Debt M &amp; YTM'!M1413</f>
        <v>3.319</v>
      </c>
      <c r="AS1422" s="298"/>
      <c r="AT1422" s="300"/>
      <c r="AU1422" s="297">
        <f>'Debt M &amp; YTM'!N1413</f>
        <v>5.0339999999999998</v>
      </c>
      <c r="AV1422" s="298"/>
    </row>
    <row r="1423" spans="6:48">
      <c r="F1423" s="297"/>
      <c r="AG1423" s="296">
        <v>42164</v>
      </c>
      <c r="AH1423" s="335">
        <f>'Debt M &amp; YTM'!C1414</f>
        <v>13.63</v>
      </c>
      <c r="AI1423" s="335">
        <f>'Debt M &amp; YTM'!D1414</f>
        <v>2.2999999999999998</v>
      </c>
      <c r="AJ1423" s="298"/>
      <c r="AK1423" s="335">
        <f>'Debt M &amp; YTM'!F1414</f>
        <v>8.4600000000000009</v>
      </c>
      <c r="AL1423" s="335">
        <f>'Debt M &amp; YTM'!G1414</f>
        <v>2.1800000000000002</v>
      </c>
      <c r="AM1423" s="298"/>
      <c r="AN1423" s="335">
        <f>'Debt M &amp; YTM'!I1414</f>
        <v>13.13</v>
      </c>
      <c r="AO1423" s="335">
        <f>'Debt M &amp; YTM'!J1414</f>
        <v>2.94</v>
      </c>
      <c r="AP1423" s="299"/>
      <c r="AQ1423" s="297"/>
      <c r="AR1423" s="297">
        <f>'Debt M &amp; YTM'!M1414</f>
        <v>3.371</v>
      </c>
      <c r="AS1423" s="298"/>
      <c r="AT1423" s="300"/>
      <c r="AU1423" s="297">
        <f>'Debt M &amp; YTM'!N1414</f>
        <v>5.085</v>
      </c>
      <c r="AV1423" s="298"/>
    </row>
    <row r="1424" spans="6:48">
      <c r="F1424" s="297"/>
      <c r="AG1424" s="296">
        <v>42165</v>
      </c>
      <c r="AH1424" s="335">
        <f>'Debt M &amp; YTM'!C1415</f>
        <v>13.63</v>
      </c>
      <c r="AI1424" s="335">
        <f>'Debt M &amp; YTM'!D1415</f>
        <v>2.36</v>
      </c>
      <c r="AJ1424" s="298"/>
      <c r="AK1424" s="335">
        <f>'Debt M &amp; YTM'!F1415</f>
        <v>8.4600000000000009</v>
      </c>
      <c r="AL1424" s="335">
        <f>'Debt M &amp; YTM'!G1415</f>
        <v>2.23</v>
      </c>
      <c r="AM1424" s="298"/>
      <c r="AN1424" s="335">
        <f>'Debt M &amp; YTM'!I1415</f>
        <v>13.12</v>
      </c>
      <c r="AO1424" s="335">
        <f>'Debt M &amp; YTM'!J1415</f>
        <v>3.01</v>
      </c>
      <c r="AP1424" s="299"/>
      <c r="AQ1424" s="297"/>
      <c r="AR1424" s="297">
        <f>'Debt M &amp; YTM'!M1415</f>
        <v>3.4220000000000002</v>
      </c>
      <c r="AS1424" s="298"/>
      <c r="AT1424" s="300"/>
      <c r="AU1424" s="297">
        <f>'Debt M &amp; YTM'!N1415</f>
        <v>5.1740000000000004</v>
      </c>
      <c r="AV1424" s="298"/>
    </row>
    <row r="1425" spans="6:48">
      <c r="F1425" s="297"/>
      <c r="AG1425" s="296">
        <v>42166</v>
      </c>
      <c r="AH1425" s="335">
        <f>'Debt M &amp; YTM'!C1416</f>
        <v>13.62</v>
      </c>
      <c r="AI1425" s="335">
        <f>'Debt M &amp; YTM'!D1416</f>
        <v>2.2599999999999998</v>
      </c>
      <c r="AJ1425" s="298"/>
      <c r="AK1425" s="335">
        <f>'Debt M &amp; YTM'!F1416</f>
        <v>8.4600000000000009</v>
      </c>
      <c r="AL1425" s="335">
        <f>'Debt M &amp; YTM'!G1416</f>
        <v>2.14</v>
      </c>
      <c r="AM1425" s="298"/>
      <c r="AN1425" s="335">
        <f>'Debt M &amp; YTM'!I1416</f>
        <v>13.12</v>
      </c>
      <c r="AO1425" s="335">
        <f>'Debt M &amp; YTM'!J1416</f>
        <v>2.91</v>
      </c>
      <c r="AP1425" s="299"/>
      <c r="AQ1425" s="297"/>
      <c r="AR1425" s="297">
        <f>'Debt M &amp; YTM'!M1416</f>
        <v>3.3929999999999998</v>
      </c>
      <c r="AS1425" s="298"/>
      <c r="AT1425" s="300"/>
      <c r="AU1425" s="297">
        <f>'Debt M &amp; YTM'!N1416</f>
        <v>5.1550000000000002</v>
      </c>
      <c r="AV1425" s="298"/>
    </row>
    <row r="1426" spans="6:48">
      <c r="F1426" s="297"/>
      <c r="AG1426" s="296">
        <v>42167</v>
      </c>
      <c r="AH1426" s="335">
        <f>'Debt M &amp; YTM'!C1417</f>
        <v>13.62</v>
      </c>
      <c r="AI1426" s="335">
        <f>'Debt M &amp; YTM'!D1417</f>
        <v>2.21</v>
      </c>
      <c r="AJ1426" s="298"/>
      <c r="AK1426" s="335">
        <f>'Debt M &amp; YTM'!F1417</f>
        <v>8.4499999999999993</v>
      </c>
      <c r="AL1426" s="335">
        <f>'Debt M &amp; YTM'!G1417</f>
        <v>2.11</v>
      </c>
      <c r="AM1426" s="298"/>
      <c r="AN1426" s="335">
        <f>'Debt M &amp; YTM'!I1417</f>
        <v>13.12</v>
      </c>
      <c r="AO1426" s="335">
        <f>'Debt M &amp; YTM'!J1417</f>
        <v>2.87</v>
      </c>
      <c r="AP1426" s="299"/>
      <c r="AQ1426" s="297"/>
      <c r="AR1426" s="297">
        <f>'Debt M &amp; YTM'!M1417</f>
        <v>3.4079999999999999</v>
      </c>
      <c r="AS1426" s="298"/>
      <c r="AT1426" s="300"/>
      <c r="AU1426" s="297">
        <f>'Debt M &amp; YTM'!N1417</f>
        <v>5.2229999999999999</v>
      </c>
      <c r="AV1426" s="298"/>
    </row>
    <row r="1427" spans="6:48">
      <c r="F1427" s="297"/>
      <c r="AG1427" s="296">
        <v>42170</v>
      </c>
      <c r="AH1427" s="335">
        <f>'Debt M &amp; YTM'!C1418</f>
        <v>13.61</v>
      </c>
      <c r="AI1427" s="335">
        <f>'Debt M &amp; YTM'!D1418</f>
        <v>2.21</v>
      </c>
      <c r="AJ1427" s="298"/>
      <c r="AK1427" s="335">
        <f>'Debt M &amp; YTM'!F1418</f>
        <v>8.44</v>
      </c>
      <c r="AL1427" s="335">
        <f>'Debt M &amp; YTM'!G1418</f>
        <v>2.13</v>
      </c>
      <c r="AM1427" s="298"/>
      <c r="AN1427" s="335">
        <f>'Debt M &amp; YTM'!I1418</f>
        <v>13.11</v>
      </c>
      <c r="AO1427" s="335">
        <f>'Debt M &amp; YTM'!J1418</f>
        <v>2.88</v>
      </c>
      <c r="AP1427" s="299"/>
      <c r="AQ1427" s="297"/>
      <c r="AR1427" s="297">
        <f>'Debt M &amp; YTM'!M1418</f>
        <v>3.4780000000000002</v>
      </c>
      <c r="AS1427" s="298"/>
      <c r="AT1427" s="300"/>
      <c r="AU1427" s="297">
        <f>'Debt M &amp; YTM'!N1418</f>
        <v>5.359</v>
      </c>
      <c r="AV1427" s="298"/>
    </row>
    <row r="1428" spans="6:48">
      <c r="F1428" s="297"/>
      <c r="AG1428" s="296">
        <v>42171</v>
      </c>
      <c r="AH1428" s="335">
        <f>'Debt M &amp; YTM'!C1419</f>
        <v>13.61</v>
      </c>
      <c r="AI1428" s="335">
        <f>'Debt M &amp; YTM'!D1419</f>
        <v>2.2200000000000002</v>
      </c>
      <c r="AJ1428" s="298"/>
      <c r="AK1428" s="335">
        <f>'Debt M &amp; YTM'!F1419</f>
        <v>8.44</v>
      </c>
      <c r="AL1428" s="335">
        <f>'Debt M &amp; YTM'!G1419</f>
        <v>2.15</v>
      </c>
      <c r="AM1428" s="298"/>
      <c r="AN1428" s="335">
        <f>'Debt M &amp; YTM'!I1419</f>
        <v>13.11</v>
      </c>
      <c r="AO1428" s="335">
        <f>'Debt M &amp; YTM'!J1419</f>
        <v>2.9</v>
      </c>
      <c r="AP1428" s="299"/>
      <c r="AQ1428" s="297"/>
      <c r="AR1428" s="297">
        <f>'Debt M &amp; YTM'!M1419</f>
        <v>3.5539999999999998</v>
      </c>
      <c r="AS1428" s="298"/>
      <c r="AT1428" s="300"/>
      <c r="AU1428" s="297">
        <f>'Debt M &amp; YTM'!N1419</f>
        <v>5.5039999999999996</v>
      </c>
      <c r="AV1428" s="298"/>
    </row>
    <row r="1429" spans="6:48">
      <c r="F1429" s="297"/>
      <c r="AG1429" s="296">
        <v>42172</v>
      </c>
      <c r="AH1429" s="335">
        <f>'Debt M &amp; YTM'!C1420</f>
        <v>13.61</v>
      </c>
      <c r="AI1429" s="335">
        <f>'Debt M &amp; YTM'!D1420</f>
        <v>2.23</v>
      </c>
      <c r="AJ1429" s="298"/>
      <c r="AK1429" s="335">
        <f>'Debt M &amp; YTM'!F1420</f>
        <v>8.44</v>
      </c>
      <c r="AL1429" s="335">
        <f>'Debt M &amp; YTM'!G1420</f>
        <v>2.17</v>
      </c>
      <c r="AM1429" s="298"/>
      <c r="AN1429" s="335">
        <f>'Debt M &amp; YTM'!I1420</f>
        <v>13.1</v>
      </c>
      <c r="AO1429" s="335">
        <f>'Debt M &amp; YTM'!J1420</f>
        <v>2.92</v>
      </c>
      <c r="AP1429" s="299"/>
      <c r="AQ1429" s="297"/>
      <c r="AR1429" s="297">
        <f>'Debt M &amp; YTM'!M1420</f>
        <v>3.59</v>
      </c>
      <c r="AS1429" s="298"/>
      <c r="AT1429" s="300"/>
      <c r="AU1429" s="297">
        <f>'Debt M &amp; YTM'!N1420</f>
        <v>5.53</v>
      </c>
      <c r="AV1429" s="298"/>
    </row>
    <row r="1430" spans="6:48">
      <c r="F1430" s="297"/>
      <c r="AG1430" s="296">
        <v>42173</v>
      </c>
      <c r="AH1430" s="335">
        <f>'Debt M &amp; YTM'!C1421</f>
        <v>13.6</v>
      </c>
      <c r="AI1430" s="335">
        <f>'Debt M &amp; YTM'!D1421</f>
        <v>2.2599999999999998</v>
      </c>
      <c r="AJ1430" s="298"/>
      <c r="AK1430" s="335">
        <f>'Debt M &amp; YTM'!F1421</f>
        <v>8.44</v>
      </c>
      <c r="AL1430" s="335">
        <f>'Debt M &amp; YTM'!G1421</f>
        <v>2.21</v>
      </c>
      <c r="AM1430" s="298"/>
      <c r="AN1430" s="335">
        <f>'Debt M &amp; YTM'!I1421</f>
        <v>13.1</v>
      </c>
      <c r="AO1430" s="335">
        <f>'Debt M &amp; YTM'!J1421</f>
        <v>2.96</v>
      </c>
      <c r="AP1430" s="299"/>
      <c r="AQ1430" s="297"/>
      <c r="AR1430" s="297">
        <f>'Debt M &amp; YTM'!M1421</f>
        <v>3.6360000000000001</v>
      </c>
      <c r="AS1430" s="298"/>
      <c r="AT1430" s="300"/>
      <c r="AU1430" s="297">
        <f>'Debt M &amp; YTM'!N1421</f>
        <v>5.569</v>
      </c>
      <c r="AV1430" s="298"/>
    </row>
    <row r="1431" spans="6:48">
      <c r="F1431" s="297"/>
      <c r="AG1431" s="296">
        <v>42174</v>
      </c>
      <c r="AH1431" s="335">
        <f>'Debt M &amp; YTM'!C1422</f>
        <v>13.6</v>
      </c>
      <c r="AI1431" s="335">
        <f>'Debt M &amp; YTM'!D1422</f>
        <v>2.23</v>
      </c>
      <c r="AJ1431" s="298"/>
      <c r="AK1431" s="335">
        <f>'Debt M &amp; YTM'!F1422</f>
        <v>8.43</v>
      </c>
      <c r="AL1431" s="335">
        <f>'Debt M &amp; YTM'!G1422</f>
        <v>2.19</v>
      </c>
      <c r="AM1431" s="298"/>
      <c r="AN1431" s="335">
        <f>'Debt M &amp; YTM'!I1422</f>
        <v>13.1</v>
      </c>
      <c r="AO1431" s="335">
        <f>'Debt M &amp; YTM'!J1422</f>
        <v>2.94</v>
      </c>
      <c r="AP1431" s="299"/>
      <c r="AQ1431" s="297"/>
      <c r="AR1431" s="297">
        <f>'Debt M &amp; YTM'!M1422</f>
        <v>3.62</v>
      </c>
      <c r="AS1431" s="298"/>
      <c r="AT1431" s="300"/>
      <c r="AU1431" s="297">
        <f>'Debt M &amp; YTM'!N1422</f>
        <v>5.508</v>
      </c>
      <c r="AV1431" s="298"/>
    </row>
    <row r="1432" spans="6:48">
      <c r="F1432" s="297"/>
      <c r="AG1432" s="296">
        <v>42177</v>
      </c>
      <c r="AH1432" s="335">
        <f>'Debt M &amp; YTM'!C1423</f>
        <v>13.59</v>
      </c>
      <c r="AI1432" s="335">
        <f>'Debt M &amp; YTM'!D1423</f>
        <v>2.35</v>
      </c>
      <c r="AJ1432" s="298"/>
      <c r="AK1432" s="335">
        <f>'Debt M &amp; YTM'!F1423</f>
        <v>8.43</v>
      </c>
      <c r="AL1432" s="335">
        <f>'Debt M &amp; YTM'!G1423</f>
        <v>2.2599999999999998</v>
      </c>
      <c r="AM1432" s="298"/>
      <c r="AN1432" s="335">
        <f>'Debt M &amp; YTM'!I1423</f>
        <v>13.09</v>
      </c>
      <c r="AO1432" s="335">
        <f>'Debt M &amp; YTM'!J1423</f>
        <v>3.02</v>
      </c>
      <c r="AP1432" s="299"/>
      <c r="AQ1432" s="297"/>
      <c r="AR1432" s="297">
        <f>'Debt M &amp; YTM'!M1423</f>
        <v>3.5459999999999998</v>
      </c>
      <c r="AS1432" s="298"/>
      <c r="AT1432" s="300"/>
      <c r="AU1432" s="297">
        <f>'Debt M &amp; YTM'!N1423</f>
        <v>5.35</v>
      </c>
      <c r="AV1432" s="298"/>
    </row>
    <row r="1433" spans="6:48">
      <c r="F1433" s="297"/>
      <c r="AG1433" s="296">
        <v>42178</v>
      </c>
      <c r="AH1433" s="335">
        <f>'Debt M &amp; YTM'!C1424</f>
        <v>13.59</v>
      </c>
      <c r="AI1433" s="335">
        <f>'Debt M &amp; YTM'!D1424</f>
        <v>2.34</v>
      </c>
      <c r="AJ1433" s="298"/>
      <c r="AK1433" s="335">
        <f>'Debt M &amp; YTM'!F1424</f>
        <v>8.42</v>
      </c>
      <c r="AL1433" s="335">
        <f>'Debt M &amp; YTM'!G1424</f>
        <v>2.2200000000000002</v>
      </c>
      <c r="AM1433" s="298"/>
      <c r="AN1433" s="335">
        <f>'Debt M &amp; YTM'!I1424</f>
        <v>13.09</v>
      </c>
      <c r="AO1433" s="335">
        <f>'Debt M &amp; YTM'!J1424</f>
        <v>3</v>
      </c>
      <c r="AP1433" s="299"/>
      <c r="AQ1433" s="297"/>
      <c r="AR1433" s="297">
        <f>'Debt M &amp; YTM'!M1424</f>
        <v>3.4820000000000002</v>
      </c>
      <c r="AS1433" s="298"/>
      <c r="AT1433" s="300"/>
      <c r="AU1433" s="297">
        <f>'Debt M &amp; YTM'!N1424</f>
        <v>5.23</v>
      </c>
      <c r="AV1433" s="298"/>
    </row>
    <row r="1434" spans="6:48">
      <c r="F1434" s="297"/>
      <c r="AG1434" s="296">
        <v>42179</v>
      </c>
      <c r="AH1434" s="335">
        <f>'Debt M &amp; YTM'!C1425</f>
        <v>13.59</v>
      </c>
      <c r="AI1434" s="335">
        <f>'Debt M &amp; YTM'!D1425</f>
        <v>2.31</v>
      </c>
      <c r="AJ1434" s="298"/>
      <c r="AK1434" s="335">
        <f>'Debt M &amp; YTM'!F1425</f>
        <v>8.42</v>
      </c>
      <c r="AL1434" s="335">
        <f>'Debt M &amp; YTM'!G1425</f>
        <v>2.2000000000000002</v>
      </c>
      <c r="AM1434" s="298"/>
      <c r="AN1434" s="335">
        <f>'Debt M &amp; YTM'!I1425</f>
        <v>13.08</v>
      </c>
      <c r="AO1434" s="335">
        <f>'Debt M &amp; YTM'!J1425</f>
        <v>2.98</v>
      </c>
      <c r="AP1434" s="299"/>
      <c r="AQ1434" s="297"/>
      <c r="AR1434" s="297">
        <f>'Debt M &amp; YTM'!M1425</f>
        <v>3.4710000000000001</v>
      </c>
      <c r="AS1434" s="298"/>
      <c r="AT1434" s="300"/>
      <c r="AU1434" s="297">
        <f>'Debt M &amp; YTM'!N1425</f>
        <v>5.218</v>
      </c>
      <c r="AV1434" s="298"/>
    </row>
    <row r="1435" spans="6:48">
      <c r="F1435" s="297"/>
      <c r="AG1435" s="296">
        <v>42180</v>
      </c>
      <c r="AH1435" s="335">
        <f>'Debt M &amp; YTM'!C1426</f>
        <v>13.58</v>
      </c>
      <c r="AI1435" s="335">
        <f>'Debt M &amp; YTM'!D1426</f>
        <v>2.34</v>
      </c>
      <c r="AJ1435" s="298"/>
      <c r="AK1435" s="335">
        <f>'Debt M &amp; YTM'!F1426</f>
        <v>8.42</v>
      </c>
      <c r="AL1435" s="335">
        <f>'Debt M &amp; YTM'!G1426</f>
        <v>2.2200000000000002</v>
      </c>
      <c r="AM1435" s="298"/>
      <c r="AN1435" s="335">
        <f>'Debt M &amp; YTM'!I1426</f>
        <v>13.08</v>
      </c>
      <c r="AO1435" s="335">
        <f>'Debt M &amp; YTM'!J1426</f>
        <v>3.01</v>
      </c>
      <c r="AP1435" s="299"/>
      <c r="AQ1435" s="297"/>
      <c r="AR1435" s="297">
        <f>'Debt M &amp; YTM'!M1426</f>
        <v>3.476</v>
      </c>
      <c r="AS1435" s="298"/>
      <c r="AT1435" s="300"/>
      <c r="AU1435" s="297">
        <f>'Debt M &amp; YTM'!N1426</f>
        <v>5.2460000000000004</v>
      </c>
      <c r="AV1435" s="298"/>
    </row>
    <row r="1436" spans="6:48">
      <c r="F1436" s="297"/>
      <c r="AG1436" s="296">
        <v>42181</v>
      </c>
      <c r="AH1436" s="335">
        <f>'Debt M &amp; YTM'!C1427</f>
        <v>13.58</v>
      </c>
      <c r="AI1436" s="335">
        <f>'Debt M &amp; YTM'!D1427</f>
        <v>2.39</v>
      </c>
      <c r="AJ1436" s="298"/>
      <c r="AK1436" s="335">
        <f>'Debt M &amp; YTM'!F1427</f>
        <v>8.41</v>
      </c>
      <c r="AL1436" s="335">
        <f>'Debt M &amp; YTM'!G1427</f>
        <v>2.2599999999999998</v>
      </c>
      <c r="AM1436" s="298"/>
      <c r="AN1436" s="335">
        <f>'Debt M &amp; YTM'!I1427</f>
        <v>13.08</v>
      </c>
      <c r="AO1436" s="335">
        <f>'Debt M &amp; YTM'!J1427</f>
        <v>3.06</v>
      </c>
      <c r="AP1436" s="299"/>
      <c r="AQ1436" s="297"/>
      <c r="AR1436" s="297">
        <f>'Debt M &amp; YTM'!M1427</f>
        <v>3.4780000000000002</v>
      </c>
      <c r="AS1436" s="298"/>
      <c r="AT1436" s="300"/>
      <c r="AU1436" s="297">
        <f>'Debt M &amp; YTM'!N1427</f>
        <v>5.22</v>
      </c>
      <c r="AV1436" s="298"/>
    </row>
    <row r="1437" spans="6:48">
      <c r="F1437" s="297"/>
      <c r="AG1437" s="296">
        <v>42184</v>
      </c>
      <c r="AH1437" s="335">
        <f>'Debt M &amp; YTM'!C1428</f>
        <v>13.57</v>
      </c>
      <c r="AI1437" s="335">
        <f>'Debt M &amp; YTM'!D1428</f>
        <v>2.31</v>
      </c>
      <c r="AJ1437" s="298"/>
      <c r="AK1437" s="335">
        <f>'Debt M &amp; YTM'!F1428</f>
        <v>8.41</v>
      </c>
      <c r="AL1437" s="335">
        <f>'Debt M &amp; YTM'!G1428</f>
        <v>2.23</v>
      </c>
      <c r="AM1437" s="298"/>
      <c r="AN1437" s="335">
        <f>'Debt M &amp; YTM'!I1428</f>
        <v>13.07</v>
      </c>
      <c r="AO1437" s="335">
        <f>'Debt M &amp; YTM'!J1428</f>
        <v>3.03</v>
      </c>
      <c r="AP1437" s="299"/>
      <c r="AQ1437" s="297"/>
      <c r="AR1437" s="297">
        <f>'Debt M &amp; YTM'!M1428</f>
        <v>3.6019999999999999</v>
      </c>
      <c r="AS1437" s="298"/>
      <c r="AT1437" s="300"/>
      <c r="AU1437" s="297">
        <f>'Debt M &amp; YTM'!N1428</f>
        <v>5.5090000000000003</v>
      </c>
      <c r="AV1437" s="298"/>
    </row>
    <row r="1438" spans="6:48">
      <c r="F1438" s="297"/>
      <c r="AG1438" s="296">
        <v>42185</v>
      </c>
      <c r="AH1438" s="335">
        <f>'Debt M &amp; YTM'!C1429</f>
        <v>13.57</v>
      </c>
      <c r="AI1438" s="335">
        <f>'Debt M &amp; YTM'!D1429</f>
        <v>2.31</v>
      </c>
      <c r="AJ1438" s="298"/>
      <c r="AK1438" s="335">
        <f>'Debt M &amp; YTM'!F1429</f>
        <v>8.4</v>
      </c>
      <c r="AL1438" s="335">
        <f>'Debt M &amp; YTM'!G1429</f>
        <v>2.23</v>
      </c>
      <c r="AM1438" s="298"/>
      <c r="AN1438" s="335">
        <f>'Debt M &amp; YTM'!I1429</f>
        <v>13.07</v>
      </c>
      <c r="AO1438" s="335">
        <f>'Debt M &amp; YTM'!J1429</f>
        <v>3.03</v>
      </c>
      <c r="AP1438" s="299"/>
      <c r="AQ1438" s="297"/>
      <c r="AR1438" s="297">
        <f>'Debt M &amp; YTM'!M1429</f>
        <v>3.6709999999999998</v>
      </c>
      <c r="AS1438" s="298"/>
      <c r="AT1438" s="300"/>
      <c r="AU1438" s="297">
        <f>'Debt M &amp; YTM'!N1429</f>
        <v>5.5739999999999998</v>
      </c>
      <c r="AV1438" s="298"/>
    </row>
    <row r="1439" spans="6:48">
      <c r="F1439" s="297"/>
      <c r="AG1439" s="296">
        <v>42186</v>
      </c>
      <c r="AH1439" s="335">
        <f>'Debt M &amp; YTM'!C1430</f>
        <v>13.67</v>
      </c>
      <c r="AI1439" s="335">
        <f>'Debt M &amp; YTM'!D1430</f>
        <v>2.37</v>
      </c>
      <c r="AJ1439" s="298"/>
      <c r="AK1439" s="335">
        <f>'Debt M &amp; YTM'!F1430</f>
        <v>8.48</v>
      </c>
      <c r="AL1439" s="335">
        <f>'Debt M &amp; YTM'!G1430</f>
        <v>2.2599999999999998</v>
      </c>
      <c r="AM1439" s="298"/>
      <c r="AN1439" s="335">
        <f>'Debt M &amp; YTM'!I1430</f>
        <v>13.12</v>
      </c>
      <c r="AO1439" s="335">
        <f>'Debt M &amp; YTM'!J1430</f>
        <v>3.08</v>
      </c>
      <c r="AP1439" s="299"/>
      <c r="AQ1439" s="297"/>
      <c r="AR1439" s="297">
        <f>'Debt M &amp; YTM'!M1430</f>
        <v>3.62</v>
      </c>
      <c r="AS1439" s="298"/>
      <c r="AT1439" s="300"/>
      <c r="AU1439" s="297">
        <f>'Debt M &amp; YTM'!N1430</f>
        <v>5.45</v>
      </c>
      <c r="AV1439" s="298"/>
    </row>
    <row r="1440" spans="6:48">
      <c r="F1440" s="297"/>
      <c r="AG1440" s="296">
        <v>42187</v>
      </c>
      <c r="AH1440" s="335">
        <f>'Debt M &amp; YTM'!C1431</f>
        <v>13.67</v>
      </c>
      <c r="AI1440" s="335">
        <f>'Debt M &amp; YTM'!D1431</f>
        <v>2.4</v>
      </c>
      <c r="AJ1440" s="298"/>
      <c r="AK1440" s="335">
        <f>'Debt M &amp; YTM'!F1431</f>
        <v>8.48</v>
      </c>
      <c r="AL1440" s="335">
        <f>'Debt M &amp; YTM'!G1431</f>
        <v>2.2599999999999998</v>
      </c>
      <c r="AM1440" s="298"/>
      <c r="AN1440" s="335">
        <f>'Debt M &amp; YTM'!I1431</f>
        <v>13.12</v>
      </c>
      <c r="AO1440" s="335">
        <f>'Debt M &amp; YTM'!J1431</f>
        <v>3.11</v>
      </c>
      <c r="AP1440" s="299"/>
      <c r="AQ1440" s="297"/>
      <c r="AR1440" s="297">
        <f>'Debt M &amp; YTM'!M1431</f>
        <v>3.5990000000000002</v>
      </c>
      <c r="AS1440" s="298"/>
      <c r="AT1440" s="300"/>
      <c r="AU1440" s="297">
        <f>'Debt M &amp; YTM'!N1431</f>
        <v>5.4290000000000003</v>
      </c>
      <c r="AV1440" s="298"/>
    </row>
    <row r="1441" spans="6:48">
      <c r="F1441" s="297"/>
      <c r="AG1441" s="296">
        <v>42188</v>
      </c>
      <c r="AH1441" s="335">
        <f>'Debt M &amp; YTM'!C1432</f>
        <v>13.67</v>
      </c>
      <c r="AI1441" s="335">
        <f>'Debt M &amp; YTM'!D1432</f>
        <v>2.34</v>
      </c>
      <c r="AJ1441" s="298"/>
      <c r="AK1441" s="335">
        <f>'Debt M &amp; YTM'!F1432</f>
        <v>8.4700000000000006</v>
      </c>
      <c r="AL1441" s="335">
        <f>'Debt M &amp; YTM'!G1432</f>
        <v>2.2200000000000002</v>
      </c>
      <c r="AM1441" s="298"/>
      <c r="AN1441" s="335">
        <f>'Debt M &amp; YTM'!I1432</f>
        <v>13.12</v>
      </c>
      <c r="AO1441" s="335">
        <f>'Debt M &amp; YTM'!J1432</f>
        <v>3.06</v>
      </c>
      <c r="AP1441" s="299"/>
      <c r="AQ1441" s="297"/>
      <c r="AR1441" s="297">
        <f>'Debt M &amp; YTM'!M1432</f>
        <v>3.5920000000000001</v>
      </c>
      <c r="AS1441" s="298"/>
      <c r="AT1441" s="300"/>
      <c r="AU1441" s="297">
        <f>'Debt M &amp; YTM'!N1432</f>
        <v>5.4409999999999998</v>
      </c>
      <c r="AV1441" s="298"/>
    </row>
    <row r="1442" spans="6:48">
      <c r="F1442" s="297"/>
      <c r="AG1442" s="296">
        <v>42191</v>
      </c>
      <c r="AH1442" s="335">
        <f>'Debt M &amp; YTM'!C1433</f>
        <v>13.66</v>
      </c>
      <c r="AI1442" s="335">
        <f>'Debt M &amp; YTM'!D1433</f>
        <v>2.33</v>
      </c>
      <c r="AJ1442" s="298"/>
      <c r="AK1442" s="335">
        <f>'Debt M &amp; YTM'!F1433</f>
        <v>8.4600000000000009</v>
      </c>
      <c r="AL1442" s="335">
        <f>'Debt M &amp; YTM'!G1433</f>
        <v>2.2200000000000002</v>
      </c>
      <c r="AM1442" s="298"/>
      <c r="AN1442" s="335">
        <f>'Debt M &amp; YTM'!I1433</f>
        <v>13.11</v>
      </c>
      <c r="AO1442" s="335">
        <f>'Debt M &amp; YTM'!J1433</f>
        <v>3.06</v>
      </c>
      <c r="AP1442" s="299"/>
      <c r="AQ1442" s="297"/>
      <c r="AR1442" s="297">
        <f>'Debt M &amp; YTM'!M1433</f>
        <v>3.6379999999999999</v>
      </c>
      <c r="AS1442" s="298"/>
      <c r="AT1442" s="300"/>
      <c r="AU1442" s="297">
        <f>'Debt M &amp; YTM'!N1433</f>
        <v>5.5579999999999998</v>
      </c>
      <c r="AV1442" s="298"/>
    </row>
    <row r="1443" spans="6:48">
      <c r="F1443" s="297"/>
      <c r="AG1443" s="296">
        <v>42192</v>
      </c>
      <c r="AH1443" s="335">
        <f>'Debt M &amp; YTM'!C1434</f>
        <v>13.66</v>
      </c>
      <c r="AI1443" s="335">
        <f>'Debt M &amp; YTM'!D1434</f>
        <v>2.2000000000000002</v>
      </c>
      <c r="AJ1443" s="298"/>
      <c r="AK1443" s="335">
        <f>'Debt M &amp; YTM'!F1434</f>
        <v>8.4600000000000009</v>
      </c>
      <c r="AL1443" s="335">
        <f>'Debt M &amp; YTM'!G1434</f>
        <v>2.14</v>
      </c>
      <c r="AM1443" s="298"/>
      <c r="AN1443" s="335">
        <f>'Debt M &amp; YTM'!I1434</f>
        <v>13.11</v>
      </c>
      <c r="AO1443" s="335">
        <f>'Debt M &amp; YTM'!J1434</f>
        <v>2.97</v>
      </c>
      <c r="AP1443" s="299"/>
      <c r="AQ1443" s="297"/>
      <c r="AR1443" s="297">
        <f>'Debt M &amp; YTM'!M1434</f>
        <v>3.65</v>
      </c>
      <c r="AS1443" s="298"/>
      <c r="AT1443" s="300"/>
      <c r="AU1443" s="297">
        <f>'Debt M &amp; YTM'!N1434</f>
        <v>5.6239999999999997</v>
      </c>
      <c r="AV1443" s="298"/>
    </row>
    <row r="1444" spans="6:48">
      <c r="F1444" s="297"/>
      <c r="AG1444" s="296">
        <v>42193</v>
      </c>
      <c r="AH1444" s="335">
        <f>'Debt M &amp; YTM'!C1435</f>
        <v>13.65</v>
      </c>
      <c r="AI1444" s="335">
        <f>'Debt M &amp; YTM'!D1435</f>
        <v>2.25</v>
      </c>
      <c r="AJ1444" s="298"/>
      <c r="AK1444" s="335">
        <f>'Debt M &amp; YTM'!F1435</f>
        <v>8.4600000000000009</v>
      </c>
      <c r="AL1444" s="335">
        <f>'Debt M &amp; YTM'!G1435</f>
        <v>2.2000000000000002</v>
      </c>
      <c r="AM1444" s="298"/>
      <c r="AN1444" s="335">
        <f>'Debt M &amp; YTM'!I1435</f>
        <v>13.11</v>
      </c>
      <c r="AO1444" s="335">
        <f>'Debt M &amp; YTM'!J1435</f>
        <v>3.02</v>
      </c>
      <c r="AP1444" s="299"/>
      <c r="AQ1444" s="297"/>
      <c r="AR1444" s="297">
        <f>'Debt M &amp; YTM'!M1435</f>
        <v>3.6869999999999998</v>
      </c>
      <c r="AS1444" s="298"/>
      <c r="AT1444" s="300"/>
      <c r="AU1444" s="297">
        <f>'Debt M &amp; YTM'!N1435</f>
        <v>5.7080000000000002</v>
      </c>
      <c r="AV1444" s="298"/>
    </row>
    <row r="1445" spans="6:48">
      <c r="F1445" s="297"/>
      <c r="AG1445" s="296">
        <v>42194</v>
      </c>
      <c r="AH1445" s="335">
        <f>'Debt M &amp; YTM'!C1436</f>
        <v>13.65</v>
      </c>
      <c r="AI1445" s="335">
        <f>'Debt M &amp; YTM'!D1436</f>
        <v>2.2999999999999998</v>
      </c>
      <c r="AJ1445" s="298"/>
      <c r="AK1445" s="335">
        <f>'Debt M &amp; YTM'!F1436</f>
        <v>8.4600000000000009</v>
      </c>
      <c r="AL1445" s="335">
        <f>'Debt M &amp; YTM'!G1436</f>
        <v>2.23</v>
      </c>
      <c r="AM1445" s="298"/>
      <c r="AN1445" s="335">
        <f>'Debt M &amp; YTM'!I1436</f>
        <v>13.1</v>
      </c>
      <c r="AO1445" s="335">
        <f>'Debt M &amp; YTM'!J1436</f>
        <v>3.06</v>
      </c>
      <c r="AP1445" s="299"/>
      <c r="AQ1445" s="297"/>
      <c r="AR1445" s="297">
        <f>'Debt M &amp; YTM'!M1436</f>
        <v>3.6739999999999999</v>
      </c>
      <c r="AS1445" s="298"/>
      <c r="AT1445" s="300"/>
      <c r="AU1445" s="297">
        <f>'Debt M &amp; YTM'!N1436</f>
        <v>5.6520000000000001</v>
      </c>
      <c r="AV1445" s="298"/>
    </row>
    <row r="1446" spans="6:48">
      <c r="F1446" s="297"/>
      <c r="AG1446" s="296">
        <v>42195</v>
      </c>
      <c r="AH1446" s="335">
        <f>'Debt M &amp; YTM'!C1437</f>
        <v>13.65</v>
      </c>
      <c r="AI1446" s="335">
        <f>'Debt M &amp; YTM'!D1437</f>
        <v>2.4300000000000002</v>
      </c>
      <c r="AJ1446" s="298"/>
      <c r="AK1446" s="335">
        <f>'Debt M &amp; YTM'!F1437</f>
        <v>8.4499999999999993</v>
      </c>
      <c r="AL1446" s="335">
        <f>'Debt M &amp; YTM'!G1437</f>
        <v>2.33</v>
      </c>
      <c r="AM1446" s="298"/>
      <c r="AN1446" s="335">
        <f>'Debt M &amp; YTM'!I1437</f>
        <v>13.1</v>
      </c>
      <c r="AO1446" s="335">
        <f>'Debt M &amp; YTM'!J1437</f>
        <v>3.16</v>
      </c>
      <c r="AP1446" s="299"/>
      <c r="AQ1446" s="297"/>
      <c r="AR1446" s="297">
        <f>'Debt M &amp; YTM'!M1437</f>
        <v>3.6230000000000002</v>
      </c>
      <c r="AS1446" s="298"/>
      <c r="AT1446" s="300"/>
      <c r="AU1446" s="297">
        <f>'Debt M &amp; YTM'!N1437</f>
        <v>5.4969999999999999</v>
      </c>
      <c r="AV1446" s="298"/>
    </row>
    <row r="1447" spans="6:48">
      <c r="F1447" s="297"/>
      <c r="AG1447" s="296">
        <v>42198</v>
      </c>
      <c r="AH1447" s="335">
        <f>'Debt M &amp; YTM'!C1438</f>
        <v>13.64</v>
      </c>
      <c r="AI1447" s="335">
        <f>'Debt M &amp; YTM'!D1438</f>
        <v>2.4</v>
      </c>
      <c r="AJ1447" s="298"/>
      <c r="AK1447" s="335">
        <f>'Debt M &amp; YTM'!F1438</f>
        <v>8.4499999999999993</v>
      </c>
      <c r="AL1447" s="335">
        <f>'Debt M &amp; YTM'!G1438</f>
        <v>2.2799999999999998</v>
      </c>
      <c r="AM1447" s="298"/>
      <c r="AN1447" s="335">
        <f>'Debt M &amp; YTM'!I1438</f>
        <v>13.09</v>
      </c>
      <c r="AO1447" s="335">
        <f>'Debt M &amp; YTM'!J1438</f>
        <v>3.12</v>
      </c>
      <c r="AP1447" s="299"/>
      <c r="AQ1447" s="297"/>
      <c r="AR1447" s="297">
        <f>'Debt M &amp; YTM'!M1438</f>
        <v>3.5579999999999998</v>
      </c>
      <c r="AS1447" s="298"/>
      <c r="AT1447" s="300"/>
      <c r="AU1447" s="297">
        <f>'Debt M &amp; YTM'!N1438</f>
        <v>5.4169999999999998</v>
      </c>
      <c r="AV1447" s="298"/>
    </row>
    <row r="1448" spans="6:48">
      <c r="F1448" s="297"/>
      <c r="AG1448" s="296">
        <v>42199</v>
      </c>
      <c r="AH1448" s="335">
        <f>'Debt M &amp; YTM'!C1439</f>
        <v>13.64</v>
      </c>
      <c r="AI1448" s="335">
        <f>'Debt M &amp; YTM'!D1439</f>
        <v>2.36</v>
      </c>
      <c r="AJ1448" s="298"/>
      <c r="AK1448" s="335">
        <f>'Debt M &amp; YTM'!F1439</f>
        <v>8.44</v>
      </c>
      <c r="AL1448" s="335">
        <f>'Debt M &amp; YTM'!G1439</f>
        <v>2.25</v>
      </c>
      <c r="AM1448" s="298"/>
      <c r="AN1448" s="335">
        <f>'Debt M &amp; YTM'!I1439</f>
        <v>13.09</v>
      </c>
      <c r="AO1448" s="335">
        <f>'Debt M &amp; YTM'!J1439</f>
        <v>3.08</v>
      </c>
      <c r="AP1448" s="299"/>
      <c r="AQ1448" s="297"/>
      <c r="AR1448" s="297">
        <f>'Debt M &amp; YTM'!M1439</f>
        <v>3.5390000000000001</v>
      </c>
      <c r="AS1448" s="298"/>
      <c r="AT1448" s="300"/>
      <c r="AU1448" s="297">
        <f>'Debt M &amp; YTM'!N1439</f>
        <v>5.3680000000000003</v>
      </c>
      <c r="AV1448" s="298"/>
    </row>
    <row r="1449" spans="6:48">
      <c r="F1449" s="297"/>
      <c r="AG1449" s="296">
        <v>42200</v>
      </c>
      <c r="AH1449" s="335">
        <f>'Debt M &amp; YTM'!C1440</f>
        <v>13.63</v>
      </c>
      <c r="AI1449" s="335">
        <f>'Debt M &amp; YTM'!D1440</f>
        <v>2.29</v>
      </c>
      <c r="AJ1449" s="298"/>
      <c r="AK1449" s="335">
        <f>'Debt M &amp; YTM'!F1440</f>
        <v>8.44</v>
      </c>
      <c r="AL1449" s="335">
        <f>'Debt M &amp; YTM'!G1440</f>
        <v>2.1800000000000002</v>
      </c>
      <c r="AM1449" s="298"/>
      <c r="AN1449" s="335">
        <f>'Debt M &amp; YTM'!I1440</f>
        <v>13.09</v>
      </c>
      <c r="AO1449" s="335">
        <f>'Debt M &amp; YTM'!J1440</f>
        <v>3.01</v>
      </c>
      <c r="AP1449" s="299"/>
      <c r="AQ1449" s="297"/>
      <c r="AR1449" s="297">
        <f>'Debt M &amp; YTM'!M1440</f>
        <v>3.51</v>
      </c>
      <c r="AS1449" s="298"/>
      <c r="AT1449" s="300"/>
      <c r="AU1449" s="297">
        <f>'Debt M &amp; YTM'!N1440</f>
        <v>5.3410000000000002</v>
      </c>
      <c r="AV1449" s="298"/>
    </row>
    <row r="1450" spans="6:48">
      <c r="F1450" s="297"/>
      <c r="AG1450" s="296">
        <v>42201</v>
      </c>
      <c r="AH1450" s="335">
        <f>'Debt M &amp; YTM'!C1441</f>
        <v>13.63</v>
      </c>
      <c r="AI1450" s="335">
        <f>'Debt M &amp; YTM'!D1441</f>
        <v>2.29</v>
      </c>
      <c r="AJ1450" s="298"/>
      <c r="AK1450" s="335">
        <f>'Debt M &amp; YTM'!F1441</f>
        <v>8.44</v>
      </c>
      <c r="AL1450" s="335">
        <f>'Debt M &amp; YTM'!G1441</f>
        <v>2.16</v>
      </c>
      <c r="AM1450" s="298"/>
      <c r="AN1450" s="335">
        <f>'Debt M &amp; YTM'!I1441</f>
        <v>13.08</v>
      </c>
      <c r="AO1450" s="335">
        <f>'Debt M &amp; YTM'!J1441</f>
        <v>2.99</v>
      </c>
      <c r="AP1450" s="299"/>
      <c r="AQ1450" s="297"/>
      <c r="AR1450" s="297">
        <f>'Debt M &amp; YTM'!M1441</f>
        <v>3.4529999999999998</v>
      </c>
      <c r="AS1450" s="298"/>
      <c r="AT1450" s="300"/>
      <c r="AU1450" s="297">
        <f>'Debt M &amp; YTM'!N1441</f>
        <v>5.2729999999999997</v>
      </c>
      <c r="AV1450" s="298"/>
    </row>
    <row r="1451" spans="6:48">
      <c r="F1451" s="297"/>
      <c r="AG1451" s="296">
        <v>42202</v>
      </c>
      <c r="AH1451" s="335">
        <f>'Debt M &amp; YTM'!C1442</f>
        <v>13.63</v>
      </c>
      <c r="AI1451" s="335">
        <f>'Debt M &amp; YTM'!D1442</f>
        <v>2.2200000000000002</v>
      </c>
      <c r="AJ1451" s="298"/>
      <c r="AK1451" s="335">
        <f>'Debt M &amp; YTM'!F1442</f>
        <v>8.43</v>
      </c>
      <c r="AL1451" s="335">
        <f>'Debt M &amp; YTM'!G1442</f>
        <v>2.1</v>
      </c>
      <c r="AM1451" s="298"/>
      <c r="AN1451" s="335">
        <f>'Debt M &amp; YTM'!I1442</f>
        <v>13.08</v>
      </c>
      <c r="AO1451" s="335">
        <f>'Debt M &amp; YTM'!J1442</f>
        <v>2.91</v>
      </c>
      <c r="AP1451" s="299"/>
      <c r="AQ1451" s="297"/>
      <c r="AR1451" s="297">
        <f>'Debt M &amp; YTM'!M1442</f>
        <v>3.4049999999999998</v>
      </c>
      <c r="AS1451" s="298"/>
      <c r="AT1451" s="300"/>
      <c r="AU1451" s="297">
        <f>'Debt M &amp; YTM'!N1442</f>
        <v>5.2240000000000002</v>
      </c>
      <c r="AV1451" s="298"/>
    </row>
    <row r="1452" spans="6:48">
      <c r="F1452" s="297"/>
      <c r="AG1452" s="296">
        <v>42205</v>
      </c>
      <c r="AH1452" s="335">
        <f>'Debt M &amp; YTM'!C1443</f>
        <v>13.62</v>
      </c>
      <c r="AI1452" s="335">
        <f>'Debt M &amp; YTM'!D1443</f>
        <v>2.1800000000000002</v>
      </c>
      <c r="AJ1452" s="298"/>
      <c r="AK1452" s="335">
        <f>'Debt M &amp; YTM'!F1443</f>
        <v>8.43</v>
      </c>
      <c r="AL1452" s="335">
        <f>'Debt M &amp; YTM'!G1443</f>
        <v>2.06</v>
      </c>
      <c r="AM1452" s="298"/>
      <c r="AN1452" s="335">
        <f>'Debt M &amp; YTM'!I1443</f>
        <v>13.07</v>
      </c>
      <c r="AO1452" s="335">
        <f>'Debt M &amp; YTM'!J1443</f>
        <v>2.86</v>
      </c>
      <c r="AP1452" s="299"/>
      <c r="AQ1452" s="297"/>
      <c r="AR1452" s="297">
        <f>'Debt M &amp; YTM'!M1443</f>
        <v>3.3650000000000002</v>
      </c>
      <c r="AS1452" s="298"/>
      <c r="AT1452" s="300"/>
      <c r="AU1452" s="297">
        <f>'Debt M &amp; YTM'!N1443</f>
        <v>5.1890000000000001</v>
      </c>
      <c r="AV1452" s="298"/>
    </row>
    <row r="1453" spans="6:48">
      <c r="F1453" s="297"/>
      <c r="AG1453" s="296">
        <v>42206</v>
      </c>
      <c r="AH1453" s="335">
        <f>'Debt M &amp; YTM'!C1444</f>
        <v>13.62</v>
      </c>
      <c r="AI1453" s="335">
        <f>'Debt M &amp; YTM'!D1444</f>
        <v>2.19</v>
      </c>
      <c r="AJ1453" s="298"/>
      <c r="AK1453" s="335">
        <f>'Debt M &amp; YTM'!F1444</f>
        <v>8.42</v>
      </c>
      <c r="AL1453" s="335">
        <f>'Debt M &amp; YTM'!G1444</f>
        <v>2.0699999999999998</v>
      </c>
      <c r="AM1453" s="298"/>
      <c r="AN1453" s="335">
        <f>'Debt M &amp; YTM'!I1444</f>
        <v>13.07</v>
      </c>
      <c r="AO1453" s="335">
        <f>'Debt M &amp; YTM'!J1444</f>
        <v>2.87</v>
      </c>
      <c r="AP1453" s="299"/>
      <c r="AQ1453" s="297"/>
      <c r="AR1453" s="297">
        <f>'Debt M &amp; YTM'!M1444</f>
        <v>3.37</v>
      </c>
      <c r="AS1453" s="298"/>
      <c r="AT1453" s="300"/>
      <c r="AU1453" s="297">
        <f>'Debt M &amp; YTM'!N1444</f>
        <v>5.1879999999999997</v>
      </c>
      <c r="AV1453" s="298"/>
    </row>
    <row r="1454" spans="6:48">
      <c r="F1454" s="297"/>
      <c r="AG1454" s="296">
        <v>42207</v>
      </c>
      <c r="AH1454" s="335">
        <f>'Debt M &amp; YTM'!C1445</f>
        <v>13.61</v>
      </c>
      <c r="AI1454" s="335">
        <f>'Debt M &amp; YTM'!D1445</f>
        <v>2.15</v>
      </c>
      <c r="AJ1454" s="298"/>
      <c r="AK1454" s="335">
        <f>'Debt M &amp; YTM'!F1445</f>
        <v>8.42</v>
      </c>
      <c r="AL1454" s="335">
        <f>'Debt M &amp; YTM'!G1445</f>
        <v>2.04</v>
      </c>
      <c r="AM1454" s="298"/>
      <c r="AN1454" s="335">
        <f>'Debt M &amp; YTM'!I1445</f>
        <v>13.07</v>
      </c>
      <c r="AO1454" s="335">
        <f>'Debt M &amp; YTM'!J1445</f>
        <v>2.85</v>
      </c>
      <c r="AP1454" s="299"/>
      <c r="AQ1454" s="297"/>
      <c r="AR1454" s="297">
        <f>'Debt M &amp; YTM'!M1445</f>
        <v>3.3940000000000001</v>
      </c>
      <c r="AS1454" s="298"/>
      <c r="AT1454" s="300"/>
      <c r="AU1454" s="297">
        <f>'Debt M &amp; YTM'!N1445</f>
        <v>5.266</v>
      </c>
      <c r="AV1454" s="298"/>
    </row>
    <row r="1455" spans="6:48">
      <c r="F1455" s="297"/>
      <c r="AG1455" s="296">
        <v>42208</v>
      </c>
      <c r="AH1455" s="335">
        <f>'Debt M &amp; YTM'!C1446</f>
        <v>13.61</v>
      </c>
      <c r="AI1455" s="335">
        <f>'Debt M &amp; YTM'!D1446</f>
        <v>2.16</v>
      </c>
      <c r="AJ1455" s="298"/>
      <c r="AK1455" s="335">
        <f>'Debt M &amp; YTM'!F1446</f>
        <v>8.42</v>
      </c>
      <c r="AL1455" s="335">
        <f>'Debt M &amp; YTM'!G1446</f>
        <v>2.04</v>
      </c>
      <c r="AM1455" s="298"/>
      <c r="AN1455" s="335">
        <f>'Debt M &amp; YTM'!I1446</f>
        <v>13.06</v>
      </c>
      <c r="AO1455" s="335">
        <f>'Debt M &amp; YTM'!J1446</f>
        <v>2.85</v>
      </c>
      <c r="AP1455" s="299"/>
      <c r="AQ1455" s="297"/>
      <c r="AR1455" s="297">
        <f>'Debt M &amp; YTM'!M1446</f>
        <v>3.395</v>
      </c>
      <c r="AS1455" s="298"/>
      <c r="AT1455" s="300"/>
      <c r="AU1455" s="297">
        <f>'Debt M &amp; YTM'!N1446</f>
        <v>5.2880000000000003</v>
      </c>
      <c r="AV1455" s="298"/>
    </row>
    <row r="1456" spans="6:48">
      <c r="F1456" s="297"/>
      <c r="AG1456" s="296">
        <v>42209</v>
      </c>
      <c r="AH1456" s="335">
        <f>'Debt M &amp; YTM'!C1447</f>
        <v>13.61</v>
      </c>
      <c r="AI1456" s="335">
        <f>'Debt M &amp; YTM'!D1447</f>
        <v>2.1</v>
      </c>
      <c r="AJ1456" s="298"/>
      <c r="AK1456" s="335">
        <f>'Debt M &amp; YTM'!F1447</f>
        <v>8.42</v>
      </c>
      <c r="AL1456" s="335">
        <f>'Debt M &amp; YTM'!G1447</f>
        <v>2</v>
      </c>
      <c r="AM1456" s="298"/>
      <c r="AN1456" s="335">
        <f>'Debt M &amp; YTM'!I1447</f>
        <v>13.06</v>
      </c>
      <c r="AO1456" s="335">
        <f>'Debt M &amp; YTM'!J1447</f>
        <v>2.79</v>
      </c>
      <c r="AP1456" s="299"/>
      <c r="AQ1456" s="297"/>
      <c r="AR1456" s="297">
        <f>'Debt M &amp; YTM'!M1447</f>
        <v>3.4079999999999999</v>
      </c>
      <c r="AS1456" s="298"/>
      <c r="AT1456" s="300"/>
      <c r="AU1456" s="297">
        <f>'Debt M &amp; YTM'!N1447</f>
        <v>5.34</v>
      </c>
      <c r="AV1456" s="298"/>
    </row>
    <row r="1457" spans="6:48">
      <c r="F1457" s="297"/>
      <c r="AG1457" s="296">
        <v>42212</v>
      </c>
      <c r="AH1457" s="335">
        <f>'Debt M &amp; YTM'!C1448</f>
        <v>13.6</v>
      </c>
      <c r="AI1457" s="335">
        <f>'Debt M &amp; YTM'!D1448</f>
        <v>2.09</v>
      </c>
      <c r="AJ1457" s="298"/>
      <c r="AK1457" s="335">
        <f>'Debt M &amp; YTM'!F1448</f>
        <v>8.41</v>
      </c>
      <c r="AL1457" s="335">
        <f>'Debt M &amp; YTM'!G1448</f>
        <v>2.0099999999999998</v>
      </c>
      <c r="AM1457" s="298"/>
      <c r="AN1457" s="335">
        <f>'Debt M &amp; YTM'!I1448</f>
        <v>13.05</v>
      </c>
      <c r="AO1457" s="335">
        <f>'Debt M &amp; YTM'!J1448</f>
        <v>2.8</v>
      </c>
      <c r="AP1457" s="299"/>
      <c r="AQ1457" s="297"/>
      <c r="AR1457" s="297">
        <f>'Debt M &amp; YTM'!M1448</f>
        <v>3.45</v>
      </c>
      <c r="AS1457" s="298"/>
      <c r="AT1457" s="300"/>
      <c r="AU1457" s="297">
        <f>'Debt M &amp; YTM'!N1448</f>
        <v>5.3739999999999997</v>
      </c>
      <c r="AV1457" s="298"/>
    </row>
    <row r="1458" spans="6:48">
      <c r="F1458" s="297"/>
      <c r="AG1458" s="296">
        <v>42213</v>
      </c>
      <c r="AH1458" s="335">
        <f>'Debt M &amp; YTM'!C1449</f>
        <v>13.6</v>
      </c>
      <c r="AI1458" s="335">
        <f>'Debt M &amp; YTM'!D1449</f>
        <v>2.1</v>
      </c>
      <c r="AJ1458" s="298"/>
      <c r="AK1458" s="335">
        <f>'Debt M &amp; YTM'!F1449</f>
        <v>8.4</v>
      </c>
      <c r="AL1458" s="335">
        <f>'Debt M &amp; YTM'!G1449</f>
        <v>2.0099999999999998</v>
      </c>
      <c r="AM1458" s="298"/>
      <c r="AN1458" s="335">
        <f>'Debt M &amp; YTM'!I1449</f>
        <v>13.05</v>
      </c>
      <c r="AO1458" s="335">
        <f>'Debt M &amp; YTM'!J1449</f>
        <v>2.81</v>
      </c>
      <c r="AP1458" s="299"/>
      <c r="AQ1458" s="297"/>
      <c r="AR1458" s="297">
        <f>'Debt M &amp; YTM'!M1449</f>
        <v>3.4620000000000002</v>
      </c>
      <c r="AS1458" s="298"/>
      <c r="AT1458" s="300"/>
      <c r="AU1458" s="297">
        <f>'Debt M &amp; YTM'!N1449</f>
        <v>5.3819999999999997</v>
      </c>
      <c r="AV1458" s="298"/>
    </row>
    <row r="1459" spans="6:48">
      <c r="F1459" s="297"/>
      <c r="AG1459" s="296">
        <v>42214</v>
      </c>
      <c r="AH1459" s="335">
        <f>'Debt M &amp; YTM'!C1450</f>
        <v>13.59</v>
      </c>
      <c r="AI1459" s="335">
        <f>'Debt M &amp; YTM'!D1450</f>
        <v>2.11</v>
      </c>
      <c r="AJ1459" s="298"/>
      <c r="AK1459" s="335">
        <f>'Debt M &amp; YTM'!F1450</f>
        <v>8.4</v>
      </c>
      <c r="AL1459" s="335">
        <f>'Debt M &amp; YTM'!G1450</f>
        <v>2.02</v>
      </c>
      <c r="AM1459" s="298"/>
      <c r="AN1459" s="335">
        <f>'Debt M &amp; YTM'!I1450</f>
        <v>13.05</v>
      </c>
      <c r="AO1459" s="335">
        <f>'Debt M &amp; YTM'!J1450</f>
        <v>2.82</v>
      </c>
      <c r="AP1459" s="299"/>
      <c r="AQ1459" s="297"/>
      <c r="AR1459" s="297">
        <f>'Debt M &amp; YTM'!M1450</f>
        <v>3.4630000000000001</v>
      </c>
      <c r="AS1459" s="298"/>
      <c r="AT1459" s="300"/>
      <c r="AU1459" s="297">
        <f>'Debt M &amp; YTM'!N1450</f>
        <v>5.4050000000000002</v>
      </c>
      <c r="AV1459" s="298"/>
    </row>
    <row r="1460" spans="6:48">
      <c r="F1460" s="297"/>
      <c r="AG1460" s="296">
        <v>42215</v>
      </c>
      <c r="AH1460" s="335">
        <f>'Debt M &amp; YTM'!C1451</f>
        <v>13.59</v>
      </c>
      <c r="AI1460" s="335">
        <f>'Debt M &amp; YTM'!D1451</f>
        <v>2.06</v>
      </c>
      <c r="AJ1460" s="298"/>
      <c r="AK1460" s="335">
        <f>'Debt M &amp; YTM'!F1451</f>
        <v>8.4</v>
      </c>
      <c r="AL1460" s="335">
        <f>'Debt M &amp; YTM'!G1451</f>
        <v>1.98</v>
      </c>
      <c r="AM1460" s="298"/>
      <c r="AN1460" s="335">
        <f>'Debt M &amp; YTM'!I1451</f>
        <v>13.05</v>
      </c>
      <c r="AO1460" s="335">
        <f>'Debt M &amp; YTM'!J1451</f>
        <v>2.77</v>
      </c>
      <c r="AP1460" s="299"/>
      <c r="AQ1460" s="297"/>
      <c r="AR1460" s="297">
        <f>'Debt M &amp; YTM'!M1451</f>
        <v>3.456</v>
      </c>
      <c r="AS1460" s="298"/>
      <c r="AT1460" s="300"/>
      <c r="AU1460" s="297">
        <f>'Debt M &amp; YTM'!N1451</f>
        <v>5.3109999999999999</v>
      </c>
      <c r="AV1460" s="298"/>
    </row>
    <row r="1461" spans="6:48">
      <c r="F1461" s="297"/>
      <c r="AG1461" s="296">
        <v>42216</v>
      </c>
      <c r="AH1461" s="335">
        <f>'Debt M &amp; YTM'!C1452</f>
        <v>13.59</v>
      </c>
      <c r="AI1461" s="335">
        <f>'Debt M &amp; YTM'!D1452</f>
        <v>2.04</v>
      </c>
      <c r="AJ1461" s="298"/>
      <c r="AK1461" s="335">
        <f>'Debt M &amp; YTM'!F1452</f>
        <v>8.4</v>
      </c>
      <c r="AL1461" s="335">
        <f>'Debt M &amp; YTM'!G1452</f>
        <v>1.97</v>
      </c>
      <c r="AM1461" s="298"/>
      <c r="AN1461" s="335">
        <f>'Debt M &amp; YTM'!I1452</f>
        <v>13.04</v>
      </c>
      <c r="AO1461" s="335">
        <f>'Debt M &amp; YTM'!J1452</f>
        <v>2.76</v>
      </c>
      <c r="AP1461" s="299"/>
      <c r="AQ1461" s="297"/>
      <c r="AR1461" s="297">
        <f>'Debt M &amp; YTM'!M1452</f>
        <v>3.49</v>
      </c>
      <c r="AS1461" s="298"/>
      <c r="AT1461" s="300"/>
      <c r="AU1461" s="297">
        <f>'Debt M &amp; YTM'!N1452</f>
        <v>5.3869999999999996</v>
      </c>
      <c r="AV1461" s="298"/>
    </row>
    <row r="1462" spans="6:48">
      <c r="F1462" s="297"/>
      <c r="AG1462" s="296">
        <v>42219</v>
      </c>
      <c r="AH1462" s="335">
        <f>'Debt M &amp; YTM'!C1453</f>
        <v>13.67</v>
      </c>
      <c r="AI1462" s="335">
        <f>'Debt M &amp; YTM'!D1453</f>
        <v>2.04</v>
      </c>
      <c r="AJ1462" s="298"/>
      <c r="AK1462" s="335">
        <f>'Debt M &amp; YTM'!F1453</f>
        <v>8.4700000000000006</v>
      </c>
      <c r="AL1462" s="335">
        <f>'Debt M &amp; YTM'!G1453</f>
        <v>1.98</v>
      </c>
      <c r="AM1462" s="298"/>
      <c r="AN1462" s="335">
        <f>'Debt M &amp; YTM'!I1453</f>
        <v>13.01</v>
      </c>
      <c r="AO1462" s="335">
        <f>'Debt M &amp; YTM'!J1453</f>
        <v>2.75</v>
      </c>
      <c r="AP1462" s="299"/>
      <c r="AQ1462" s="297"/>
      <c r="AR1462" s="297">
        <f>'Debt M &amp; YTM'!M1453</f>
        <v>3.4809999999999999</v>
      </c>
      <c r="AS1462" s="298"/>
      <c r="AT1462" s="300"/>
      <c r="AU1462" s="297">
        <f>'Debt M &amp; YTM'!N1453</f>
        <v>5.4290000000000003</v>
      </c>
      <c r="AV1462" s="298"/>
    </row>
    <row r="1463" spans="6:48">
      <c r="F1463" s="297"/>
      <c r="AG1463" s="296">
        <v>42220</v>
      </c>
      <c r="AH1463" s="335">
        <f>'Debt M &amp; YTM'!C1454</f>
        <v>13.67</v>
      </c>
      <c r="AI1463" s="335">
        <f>'Debt M &amp; YTM'!D1454</f>
        <v>2.0499999999999998</v>
      </c>
      <c r="AJ1463" s="298"/>
      <c r="AK1463" s="335">
        <f>'Debt M &amp; YTM'!F1454</f>
        <v>8.4600000000000009</v>
      </c>
      <c r="AL1463" s="335">
        <f>'Debt M &amp; YTM'!G1454</f>
        <v>1.99</v>
      </c>
      <c r="AM1463" s="298"/>
      <c r="AN1463" s="335">
        <f>'Debt M &amp; YTM'!I1454</f>
        <v>13.01</v>
      </c>
      <c r="AO1463" s="335">
        <f>'Debt M &amp; YTM'!J1454</f>
        <v>2.76</v>
      </c>
      <c r="AP1463" s="299"/>
      <c r="AQ1463" s="297"/>
      <c r="AR1463" s="297">
        <f>'Debt M &amp; YTM'!M1454</f>
        <v>3.4820000000000002</v>
      </c>
      <c r="AS1463" s="298"/>
      <c r="AT1463" s="300"/>
      <c r="AU1463" s="297">
        <f>'Debt M &amp; YTM'!N1454</f>
        <v>5.4530000000000003</v>
      </c>
      <c r="AV1463" s="298"/>
    </row>
    <row r="1464" spans="6:48">
      <c r="F1464" s="297"/>
      <c r="AG1464" s="296">
        <v>42221</v>
      </c>
      <c r="AH1464" s="335">
        <f>'Debt M &amp; YTM'!C1455</f>
        <v>13.67</v>
      </c>
      <c r="AI1464" s="335">
        <f>'Debt M &amp; YTM'!D1455</f>
        <v>2.15</v>
      </c>
      <c r="AJ1464" s="298"/>
      <c r="AK1464" s="335">
        <f>'Debt M &amp; YTM'!F1455</f>
        <v>8.4600000000000009</v>
      </c>
      <c r="AL1464" s="335">
        <f>'Debt M &amp; YTM'!G1455</f>
        <v>2.06</v>
      </c>
      <c r="AM1464" s="298"/>
      <c r="AN1464" s="335">
        <f>'Debt M &amp; YTM'!I1455</f>
        <v>13</v>
      </c>
      <c r="AO1464" s="335">
        <f>'Debt M &amp; YTM'!J1455</f>
        <v>2.86</v>
      </c>
      <c r="AP1464" s="299"/>
      <c r="AQ1464" s="297"/>
      <c r="AR1464" s="297">
        <f>'Debt M &amp; YTM'!M1455</f>
        <v>3.4950000000000001</v>
      </c>
      <c r="AS1464" s="298"/>
      <c r="AT1464" s="300"/>
      <c r="AU1464" s="297">
        <f>'Debt M &amp; YTM'!N1455</f>
        <v>5.4349999999999996</v>
      </c>
      <c r="AV1464" s="298"/>
    </row>
    <row r="1465" spans="6:48">
      <c r="F1465" s="297"/>
      <c r="AG1465" s="296">
        <v>42222</v>
      </c>
      <c r="AH1465" s="335">
        <f>'Debt M &amp; YTM'!C1456</f>
        <v>13.66</v>
      </c>
      <c r="AI1465" s="335">
        <f>'Debt M &amp; YTM'!D1456</f>
        <v>2.12</v>
      </c>
      <c r="AJ1465" s="298"/>
      <c r="AK1465" s="335">
        <f>'Debt M &amp; YTM'!F1456</f>
        <v>8.4600000000000009</v>
      </c>
      <c r="AL1465" s="335">
        <f>'Debt M &amp; YTM'!G1456</f>
        <v>2.04</v>
      </c>
      <c r="AM1465" s="298"/>
      <c r="AN1465" s="335">
        <f>'Debt M &amp; YTM'!I1456</f>
        <v>13</v>
      </c>
      <c r="AO1465" s="335">
        <f>'Debt M &amp; YTM'!J1456</f>
        <v>2.85</v>
      </c>
      <c r="AP1465" s="299"/>
      <c r="AQ1465" s="297"/>
      <c r="AR1465" s="297">
        <f>'Debt M &amp; YTM'!M1456</f>
        <v>3.54</v>
      </c>
      <c r="AS1465" s="298"/>
      <c r="AT1465" s="300"/>
      <c r="AU1465" s="297">
        <f>'Debt M &amp; YTM'!N1456</f>
        <v>5.44</v>
      </c>
      <c r="AV1465" s="298"/>
    </row>
    <row r="1466" spans="6:48">
      <c r="F1466" s="297"/>
      <c r="AG1466" s="296">
        <v>42223</v>
      </c>
      <c r="AH1466" s="335">
        <f>'Debt M &amp; YTM'!C1457</f>
        <v>13.66</v>
      </c>
      <c r="AI1466" s="335">
        <f>'Debt M &amp; YTM'!D1457</f>
        <v>2.0699999999999998</v>
      </c>
      <c r="AJ1466" s="298"/>
      <c r="AK1466" s="335">
        <f>'Debt M &amp; YTM'!F1457</f>
        <v>8.4600000000000009</v>
      </c>
      <c r="AL1466" s="335">
        <f>'Debt M &amp; YTM'!G1457</f>
        <v>2</v>
      </c>
      <c r="AM1466" s="298"/>
      <c r="AN1466" s="335">
        <f>'Debt M &amp; YTM'!I1457</f>
        <v>13</v>
      </c>
      <c r="AO1466" s="335">
        <f>'Debt M &amp; YTM'!J1457</f>
        <v>2.81</v>
      </c>
      <c r="AP1466" s="299"/>
      <c r="AQ1466" s="297"/>
      <c r="AR1466" s="297">
        <f>'Debt M &amp; YTM'!M1457</f>
        <v>3.552</v>
      </c>
      <c r="AS1466" s="298"/>
      <c r="AT1466" s="300"/>
      <c r="AU1466" s="297">
        <f>'Debt M &amp; YTM'!N1457</f>
        <v>5.5069999999999997</v>
      </c>
      <c r="AV1466" s="298"/>
    </row>
    <row r="1467" spans="6:48">
      <c r="F1467" s="297"/>
      <c r="AG1467" s="296">
        <v>42226</v>
      </c>
      <c r="AH1467" s="335">
        <f>'Debt M &amp; YTM'!C1458</f>
        <v>13.65</v>
      </c>
      <c r="AI1467" s="335">
        <f>'Debt M &amp; YTM'!D1458</f>
        <v>2.11</v>
      </c>
      <c r="AJ1467" s="298"/>
      <c r="AK1467" s="335">
        <f>'Debt M &amp; YTM'!F1458</f>
        <v>8.4499999999999993</v>
      </c>
      <c r="AL1467" s="335">
        <f>'Debt M &amp; YTM'!G1458</f>
        <v>2.0299999999999998</v>
      </c>
      <c r="AM1467" s="298"/>
      <c r="AN1467" s="335">
        <f>'Debt M &amp; YTM'!I1458</f>
        <v>12.99</v>
      </c>
      <c r="AO1467" s="335">
        <f>'Debt M &amp; YTM'!J1458</f>
        <v>2.85</v>
      </c>
      <c r="AP1467" s="299"/>
      <c r="AQ1467" s="297"/>
      <c r="AR1467" s="297">
        <f>'Debt M &amp; YTM'!M1458</f>
        <v>3.5630000000000002</v>
      </c>
      <c r="AS1467" s="298"/>
      <c r="AT1467" s="300"/>
      <c r="AU1467" s="297">
        <f>'Debt M &amp; YTM'!N1458</f>
        <v>5.5229999999999997</v>
      </c>
      <c r="AV1467" s="298"/>
    </row>
    <row r="1468" spans="6:48">
      <c r="F1468" s="297"/>
      <c r="AG1468" s="296">
        <v>42227</v>
      </c>
      <c r="AH1468" s="335">
        <f>'Debt M &amp; YTM'!C1459</f>
        <v>13.65</v>
      </c>
      <c r="AI1468" s="335">
        <f>'Debt M &amp; YTM'!D1459</f>
        <v>2.0299999999999998</v>
      </c>
      <c r="AJ1468" s="298"/>
      <c r="AK1468" s="335">
        <f>'Debt M &amp; YTM'!F1459</f>
        <v>8.44</v>
      </c>
      <c r="AL1468" s="335">
        <f>'Debt M &amp; YTM'!G1459</f>
        <v>1.98</v>
      </c>
      <c r="AM1468" s="298"/>
      <c r="AN1468" s="335">
        <f>'Debt M &amp; YTM'!I1459</f>
        <v>12.99</v>
      </c>
      <c r="AO1468" s="335">
        <f>'Debt M &amp; YTM'!J1459</f>
        <v>2.79</v>
      </c>
      <c r="AP1468" s="299"/>
      <c r="AQ1468" s="297"/>
      <c r="AR1468" s="297">
        <f>'Debt M &amp; YTM'!M1459</f>
        <v>3.5179999999999998</v>
      </c>
      <c r="AS1468" s="298"/>
      <c r="AT1468" s="300"/>
      <c r="AU1468" s="297">
        <f>'Debt M &amp; YTM'!N1459</f>
        <v>5.52</v>
      </c>
      <c r="AV1468" s="298"/>
    </row>
    <row r="1469" spans="6:48">
      <c r="F1469" s="297"/>
      <c r="AG1469" s="296">
        <v>42228</v>
      </c>
      <c r="AH1469" s="335">
        <f>'Debt M &amp; YTM'!C1460</f>
        <v>13.65</v>
      </c>
      <c r="AI1469" s="335">
        <f>'Debt M &amp; YTM'!D1460</f>
        <v>2.02</v>
      </c>
      <c r="AJ1469" s="298"/>
      <c r="AK1469" s="335">
        <f>'Debt M &amp; YTM'!F1460</f>
        <v>8.44</v>
      </c>
      <c r="AL1469" s="335">
        <f>'Debt M &amp; YTM'!G1460</f>
        <v>1.97</v>
      </c>
      <c r="AM1469" s="298"/>
      <c r="AN1469" s="335">
        <f>'Debt M &amp; YTM'!I1460</f>
        <v>12.99</v>
      </c>
      <c r="AO1469" s="335">
        <f>'Debt M &amp; YTM'!J1460</f>
        <v>2.79</v>
      </c>
      <c r="AP1469" s="299"/>
      <c r="AQ1469" s="297"/>
      <c r="AR1469" s="297">
        <f>'Debt M &amp; YTM'!M1460</f>
        <v>3.5419999999999998</v>
      </c>
      <c r="AS1469" s="298"/>
      <c r="AT1469" s="300"/>
      <c r="AU1469" s="297">
        <f>'Debt M &amp; YTM'!N1460</f>
        <v>5.5910000000000002</v>
      </c>
      <c r="AV1469" s="298"/>
    </row>
    <row r="1470" spans="6:48">
      <c r="F1470" s="297"/>
      <c r="AG1470" s="296">
        <v>42229</v>
      </c>
      <c r="AH1470" s="335">
        <f>'Debt M &amp; YTM'!C1461</f>
        <v>13.64</v>
      </c>
      <c r="AI1470" s="335">
        <f>'Debt M &amp; YTM'!D1461</f>
        <v>2.0499999999999998</v>
      </c>
      <c r="AJ1470" s="298"/>
      <c r="AK1470" s="335">
        <f>'Debt M &amp; YTM'!F1461</f>
        <v>8.44</v>
      </c>
      <c r="AL1470" s="335">
        <f>'Debt M &amp; YTM'!G1461</f>
        <v>2</v>
      </c>
      <c r="AM1470" s="298"/>
      <c r="AN1470" s="335">
        <f>'Debt M &amp; YTM'!I1461</f>
        <v>12.98</v>
      </c>
      <c r="AO1470" s="335">
        <f>'Debt M &amp; YTM'!J1461</f>
        <v>2.83</v>
      </c>
      <c r="AP1470" s="299"/>
      <c r="AQ1470" s="297"/>
      <c r="AR1470" s="297">
        <f>'Debt M &amp; YTM'!M1461</f>
        <v>3.5430000000000001</v>
      </c>
      <c r="AS1470" s="298"/>
      <c r="AT1470" s="300"/>
      <c r="AU1470" s="297">
        <f>'Debt M &amp; YTM'!N1461</f>
        <v>5.5860000000000003</v>
      </c>
      <c r="AV1470" s="298"/>
    </row>
    <row r="1471" spans="6:48">
      <c r="F1471" s="297"/>
      <c r="AG1471" s="296">
        <v>42230</v>
      </c>
      <c r="AH1471" s="335">
        <f>'Debt M &amp; YTM'!C1462</f>
        <v>13.64</v>
      </c>
      <c r="AI1471" s="335">
        <f>'Debt M &amp; YTM'!D1462</f>
        <v>2.0699999999999998</v>
      </c>
      <c r="AJ1471" s="298"/>
      <c r="AK1471" s="335">
        <f>'Debt M &amp; YTM'!F1462</f>
        <v>8.44</v>
      </c>
      <c r="AL1471" s="335">
        <f>'Debt M &amp; YTM'!G1462</f>
        <v>2.0299999999999998</v>
      </c>
      <c r="AM1471" s="298"/>
      <c r="AN1471" s="335">
        <f>'Debt M &amp; YTM'!I1462</f>
        <v>12.98</v>
      </c>
      <c r="AO1471" s="335">
        <f>'Debt M &amp; YTM'!J1462</f>
        <v>2.85</v>
      </c>
      <c r="AP1471" s="299"/>
      <c r="AQ1471" s="297"/>
      <c r="AR1471" s="297">
        <f>'Debt M &amp; YTM'!M1462</f>
        <v>3.5459999999999998</v>
      </c>
      <c r="AS1471" s="298"/>
      <c r="AT1471" s="300"/>
      <c r="AU1471" s="297">
        <f>'Debt M &amp; YTM'!N1462</f>
        <v>5.5419999999999998</v>
      </c>
      <c r="AV1471" s="298"/>
    </row>
    <row r="1472" spans="6:48">
      <c r="F1472" s="297"/>
      <c r="AG1472" s="296">
        <v>42233</v>
      </c>
      <c r="AH1472" s="335">
        <f>'Debt M &amp; YTM'!C1463</f>
        <v>13.63</v>
      </c>
      <c r="AI1472" s="335">
        <f>'Debt M &amp; YTM'!D1463</f>
        <v>2.0499999999999998</v>
      </c>
      <c r="AJ1472" s="298"/>
      <c r="AK1472" s="335">
        <f>'Debt M &amp; YTM'!F1463</f>
        <v>8.43</v>
      </c>
      <c r="AL1472" s="335">
        <f>'Debt M &amp; YTM'!G1463</f>
        <v>2.0099999999999998</v>
      </c>
      <c r="AM1472" s="298"/>
      <c r="AN1472" s="335">
        <f>'Debt M &amp; YTM'!I1463</f>
        <v>12.97</v>
      </c>
      <c r="AO1472" s="335">
        <f>'Debt M &amp; YTM'!J1463</f>
        <v>2.83</v>
      </c>
      <c r="AP1472" s="299"/>
      <c r="AQ1472" s="297"/>
      <c r="AR1472" s="297">
        <f>'Debt M &amp; YTM'!M1463</f>
        <v>3.54</v>
      </c>
      <c r="AS1472" s="298"/>
      <c r="AT1472" s="300"/>
      <c r="AU1472" s="297">
        <f>'Debt M &amp; YTM'!N1463</f>
        <v>5.5039999999999996</v>
      </c>
      <c r="AV1472" s="298"/>
    </row>
    <row r="1473" spans="6:48">
      <c r="F1473" s="297"/>
      <c r="AG1473" s="296">
        <v>42234</v>
      </c>
      <c r="AH1473" s="335">
        <f>'Debt M &amp; YTM'!C1464</f>
        <v>13.63</v>
      </c>
      <c r="AI1473" s="335">
        <f>'Debt M &amp; YTM'!D1464</f>
        <v>2.0699999999999998</v>
      </c>
      <c r="AJ1473" s="298"/>
      <c r="AK1473" s="335">
        <f>'Debt M &amp; YTM'!F1464</f>
        <v>8.43</v>
      </c>
      <c r="AL1473" s="335">
        <f>'Debt M &amp; YTM'!G1464</f>
        <v>2.0299999999999998</v>
      </c>
      <c r="AM1473" s="298"/>
      <c r="AN1473" s="335">
        <f>'Debt M &amp; YTM'!I1464</f>
        <v>12.97</v>
      </c>
      <c r="AO1473" s="335">
        <f>'Debt M &amp; YTM'!J1464</f>
        <v>2.85</v>
      </c>
      <c r="AP1473" s="299"/>
      <c r="AQ1473" s="297"/>
      <c r="AR1473" s="297">
        <f>'Debt M &amp; YTM'!M1464</f>
        <v>3.5529999999999999</v>
      </c>
      <c r="AS1473" s="298"/>
      <c r="AT1473" s="300"/>
      <c r="AU1473" s="297">
        <f>'Debt M &amp; YTM'!N1464</f>
        <v>5.5640000000000001</v>
      </c>
      <c r="AV1473" s="298"/>
    </row>
    <row r="1474" spans="6:48">
      <c r="F1474" s="297"/>
      <c r="AG1474" s="296">
        <v>42235</v>
      </c>
      <c r="AH1474" s="335">
        <f>'Debt M &amp; YTM'!C1465</f>
        <v>13.63</v>
      </c>
      <c r="AI1474" s="335">
        <f>'Debt M &amp; YTM'!D1465</f>
        <v>2.0699999999999998</v>
      </c>
      <c r="AJ1474" s="298"/>
      <c r="AK1474" s="335">
        <f>'Debt M &amp; YTM'!F1465</f>
        <v>8.42</v>
      </c>
      <c r="AL1474" s="335">
        <f>'Debt M &amp; YTM'!G1465</f>
        <v>2.0299999999999998</v>
      </c>
      <c r="AM1474" s="298"/>
      <c r="AN1474" s="335">
        <f>'Debt M &amp; YTM'!I1465</f>
        <v>12.97</v>
      </c>
      <c r="AO1474" s="335">
        <f>'Debt M &amp; YTM'!J1465</f>
        <v>2.86</v>
      </c>
      <c r="AP1474" s="299"/>
      <c r="AQ1474" s="297"/>
      <c r="AR1474" s="297">
        <f>'Debt M &amp; YTM'!M1465</f>
        <v>3.5659999999999998</v>
      </c>
      <c r="AS1474" s="298"/>
      <c r="AT1474" s="300"/>
      <c r="AU1474" s="297">
        <f>'Debt M &amp; YTM'!N1465</f>
        <v>5.6230000000000002</v>
      </c>
      <c r="AV1474" s="298"/>
    </row>
    <row r="1475" spans="6:48">
      <c r="F1475" s="297"/>
      <c r="AG1475" s="296">
        <v>42236</v>
      </c>
      <c r="AH1475" s="335">
        <f>'Debt M &amp; YTM'!C1466</f>
        <v>13.62</v>
      </c>
      <c r="AI1475" s="335">
        <f>'Debt M &amp; YTM'!D1466</f>
        <v>2.04</v>
      </c>
      <c r="AJ1475" s="298"/>
      <c r="AK1475" s="335">
        <f>'Debt M &amp; YTM'!F1466</f>
        <v>8.42</v>
      </c>
      <c r="AL1475" s="335">
        <f>'Debt M &amp; YTM'!G1466</f>
        <v>2.0099999999999998</v>
      </c>
      <c r="AM1475" s="298"/>
      <c r="AN1475" s="335">
        <f>'Debt M &amp; YTM'!I1466</f>
        <v>12.96</v>
      </c>
      <c r="AO1475" s="335">
        <f>'Debt M &amp; YTM'!J1466</f>
        <v>2.85</v>
      </c>
      <c r="AP1475" s="299"/>
      <c r="AQ1475" s="297"/>
      <c r="AR1475" s="297">
        <f>'Debt M &amp; YTM'!M1466</f>
        <v>3.6019999999999999</v>
      </c>
      <c r="AS1475" s="298"/>
      <c r="AT1475" s="300"/>
      <c r="AU1475" s="297">
        <f>'Debt M &amp; YTM'!N1466</f>
        <v>5.6859999999999999</v>
      </c>
      <c r="AV1475" s="298"/>
    </row>
    <row r="1476" spans="6:48">
      <c r="F1476" s="297"/>
      <c r="AG1476" s="296">
        <v>42237</v>
      </c>
      <c r="AH1476" s="335">
        <f>'Debt M &amp; YTM'!C1467</f>
        <v>13.62</v>
      </c>
      <c r="AI1476" s="335">
        <f>'Debt M &amp; YTM'!D1467</f>
        <v>2.04</v>
      </c>
      <c r="AJ1476" s="298"/>
      <c r="AK1476" s="335">
        <f>'Debt M &amp; YTM'!F1467</f>
        <v>8.42</v>
      </c>
      <c r="AL1476" s="335">
        <f>'Debt M &amp; YTM'!G1467</f>
        <v>2.0299999999999998</v>
      </c>
      <c r="AM1476" s="298"/>
      <c r="AN1476" s="335">
        <f>'Debt M &amp; YTM'!I1467</f>
        <v>12.96</v>
      </c>
      <c r="AO1476" s="335">
        <f>'Debt M &amp; YTM'!J1467</f>
        <v>2.87</v>
      </c>
      <c r="AP1476" s="299"/>
      <c r="AQ1476" s="297"/>
      <c r="AR1476" s="297">
        <f>'Debt M &amp; YTM'!M1467</f>
        <v>3.637</v>
      </c>
      <c r="AS1476" s="298"/>
      <c r="AT1476" s="300"/>
      <c r="AU1476" s="297">
        <f>'Debt M &amp; YTM'!N1467</f>
        <v>5.7450000000000001</v>
      </c>
      <c r="AV1476" s="298"/>
    </row>
    <row r="1477" spans="6:48">
      <c r="F1477" s="297"/>
      <c r="AG1477" s="296">
        <v>42240</v>
      </c>
      <c r="AH1477" s="335">
        <f>'Debt M &amp; YTM'!C1468</f>
        <v>13.61</v>
      </c>
      <c r="AI1477" s="335">
        <f>'Debt M &amp; YTM'!D1468</f>
        <v>2.06</v>
      </c>
      <c r="AJ1477" s="298"/>
      <c r="AK1477" s="335">
        <f>'Debt M &amp; YTM'!F1468</f>
        <v>8.41</v>
      </c>
      <c r="AL1477" s="335">
        <f>'Debt M &amp; YTM'!G1468</f>
        <v>2.0699999999999998</v>
      </c>
      <c r="AM1477" s="298"/>
      <c r="AN1477" s="335">
        <f>'Debt M &amp; YTM'!I1468</f>
        <v>12.95</v>
      </c>
      <c r="AO1477" s="335">
        <f>'Debt M &amp; YTM'!J1468</f>
        <v>2.91</v>
      </c>
      <c r="AP1477" s="299"/>
      <c r="AQ1477" s="297"/>
      <c r="AR1477" s="297">
        <f>'Debt M &amp; YTM'!M1468</f>
        <v>3.7759999999999998</v>
      </c>
      <c r="AS1477" s="298"/>
      <c r="AT1477" s="300"/>
      <c r="AU1477" s="297">
        <f>'Debt M &amp; YTM'!N1468</f>
        <v>6.0449999999999999</v>
      </c>
      <c r="AV1477" s="298"/>
    </row>
    <row r="1478" spans="6:48">
      <c r="F1478" s="297"/>
      <c r="AG1478" s="296">
        <v>42241</v>
      </c>
      <c r="AH1478" s="335">
        <f>'Debt M &amp; YTM'!C1469</f>
        <v>13.61</v>
      </c>
      <c r="AI1478" s="335">
        <f>'Debt M &amp; YTM'!D1469</f>
        <v>2.2400000000000002</v>
      </c>
      <c r="AJ1478" s="298"/>
      <c r="AK1478" s="335">
        <f>'Debt M &amp; YTM'!F1469</f>
        <v>8.41</v>
      </c>
      <c r="AL1478" s="335">
        <f>'Debt M &amp; YTM'!G1469</f>
        <v>2.2000000000000002</v>
      </c>
      <c r="AM1478" s="298"/>
      <c r="AN1478" s="335">
        <f>'Debt M &amp; YTM'!I1469</f>
        <v>12.95</v>
      </c>
      <c r="AO1478" s="335">
        <f>'Debt M &amp; YTM'!J1469</f>
        <v>3.05</v>
      </c>
      <c r="AP1478" s="299"/>
      <c r="AQ1478" s="297"/>
      <c r="AR1478" s="297">
        <f>'Debt M &amp; YTM'!M1469</f>
        <v>3.7829999999999999</v>
      </c>
      <c r="AS1478" s="298"/>
      <c r="AT1478" s="300"/>
      <c r="AU1478" s="297">
        <f>'Debt M &amp; YTM'!N1469</f>
        <v>5.9870000000000001</v>
      </c>
      <c r="AV1478" s="298"/>
    </row>
    <row r="1479" spans="6:48">
      <c r="F1479" s="297"/>
      <c r="AG1479" s="296">
        <v>42242</v>
      </c>
      <c r="AH1479" s="335">
        <f>'Debt M &amp; YTM'!C1470</f>
        <v>13.61</v>
      </c>
      <c r="AI1479" s="335">
        <f>'Debt M &amp; YTM'!D1470</f>
        <v>2.19</v>
      </c>
      <c r="AJ1479" s="298"/>
      <c r="AK1479" s="335">
        <f>'Debt M &amp; YTM'!F1470</f>
        <v>8.4</v>
      </c>
      <c r="AL1479" s="335">
        <f>'Debt M &amp; YTM'!G1470</f>
        <v>2.17</v>
      </c>
      <c r="AM1479" s="298"/>
      <c r="AN1479" s="335">
        <f>'Debt M &amp; YTM'!I1470</f>
        <v>12.95</v>
      </c>
      <c r="AO1479" s="335">
        <f>'Debt M &amp; YTM'!J1470</f>
        <v>3.02</v>
      </c>
      <c r="AP1479" s="299"/>
      <c r="AQ1479" s="297"/>
      <c r="AR1479" s="297">
        <f>'Debt M &amp; YTM'!M1470</f>
        <v>3.7749999999999999</v>
      </c>
      <c r="AS1479" s="298"/>
      <c r="AT1479" s="300"/>
      <c r="AU1479" s="297">
        <f>'Debt M &amp; YTM'!N1470</f>
        <v>5.9420000000000002</v>
      </c>
      <c r="AV1479" s="298"/>
    </row>
    <row r="1480" spans="6:48">
      <c r="F1480" s="297"/>
      <c r="AG1480" s="296">
        <v>42243</v>
      </c>
      <c r="AH1480" s="335">
        <f>'Debt M &amp; YTM'!C1471</f>
        <v>13.61</v>
      </c>
      <c r="AI1480" s="335">
        <f>'Debt M &amp; YTM'!D1471</f>
        <v>2.2400000000000002</v>
      </c>
      <c r="AJ1480" s="298"/>
      <c r="AK1480" s="335">
        <f>'Debt M &amp; YTM'!F1471</f>
        <v>8.4</v>
      </c>
      <c r="AL1480" s="335">
        <f>'Debt M &amp; YTM'!G1471</f>
        <v>2.19</v>
      </c>
      <c r="AM1480" s="298"/>
      <c r="AN1480" s="335">
        <f>'Debt M &amp; YTM'!I1471</f>
        <v>12.94</v>
      </c>
      <c r="AO1480" s="335">
        <f>'Debt M &amp; YTM'!J1471</f>
        <v>3.04</v>
      </c>
      <c r="AP1480" s="299"/>
      <c r="AQ1480" s="297"/>
      <c r="AR1480" s="297">
        <f>'Debt M &amp; YTM'!M1471</f>
        <v>3.7109999999999999</v>
      </c>
      <c r="AS1480" s="298"/>
      <c r="AT1480" s="300"/>
      <c r="AU1480" s="297">
        <f>'Debt M &amp; YTM'!N1471</f>
        <v>5.8129999999999997</v>
      </c>
      <c r="AV1480" s="298"/>
    </row>
    <row r="1481" spans="6:48">
      <c r="F1481" s="297"/>
      <c r="AG1481" s="296">
        <v>42244</v>
      </c>
      <c r="AH1481" s="335">
        <f>'Debt M &amp; YTM'!C1472</f>
        <v>13.6</v>
      </c>
      <c r="AI1481" s="335">
        <f>'Debt M &amp; YTM'!D1472</f>
        <v>2.23</v>
      </c>
      <c r="AJ1481" s="298"/>
      <c r="AK1481" s="335">
        <f>'Debt M &amp; YTM'!F1472</f>
        <v>8.4</v>
      </c>
      <c r="AL1481" s="335">
        <f>'Debt M &amp; YTM'!G1472</f>
        <v>2.1800000000000002</v>
      </c>
      <c r="AM1481" s="298"/>
      <c r="AN1481" s="335">
        <f>'Debt M &amp; YTM'!I1472</f>
        <v>12.94</v>
      </c>
      <c r="AO1481" s="335">
        <f>'Debt M &amp; YTM'!J1472</f>
        <v>3.03</v>
      </c>
      <c r="AP1481" s="299"/>
      <c r="AQ1481" s="297"/>
      <c r="AR1481" s="297">
        <f>'Debt M &amp; YTM'!M1472</f>
        <v>3.6930000000000001</v>
      </c>
      <c r="AS1481" s="298"/>
      <c r="AT1481" s="300"/>
      <c r="AU1481" s="297">
        <f>'Debt M &amp; YTM'!N1472</f>
        <v>5.7809999999999997</v>
      </c>
      <c r="AV1481" s="298"/>
    </row>
    <row r="1482" spans="6:48">
      <c r="F1482" s="297"/>
      <c r="AG1482" s="296">
        <v>42247</v>
      </c>
      <c r="AH1482" s="335">
        <f>'Debt M &amp; YTM'!C1473</f>
        <v>13.59</v>
      </c>
      <c r="AI1482" s="335">
        <f>'Debt M &amp; YTM'!D1473</f>
        <v>2.2799999999999998</v>
      </c>
      <c r="AJ1482" s="298"/>
      <c r="AK1482" s="335">
        <f>'Debt M &amp; YTM'!F1473</f>
        <v>8.39</v>
      </c>
      <c r="AL1482" s="335">
        <f>'Debt M &amp; YTM'!G1473</f>
        <v>2.2200000000000002</v>
      </c>
      <c r="AM1482" s="298"/>
      <c r="AN1482" s="335">
        <f>'Debt M &amp; YTM'!I1473</f>
        <v>12.93</v>
      </c>
      <c r="AO1482" s="335">
        <f>'Debt M &amp; YTM'!J1473</f>
        <v>3.07</v>
      </c>
      <c r="AP1482" s="299"/>
      <c r="AQ1482" s="297"/>
      <c r="AR1482" s="297">
        <f>'Debt M &amp; YTM'!M1473</f>
        <v>3.7930000000000001</v>
      </c>
      <c r="AS1482" s="298"/>
      <c r="AT1482" s="300"/>
      <c r="AU1482" s="297">
        <f>'Debt M &amp; YTM'!N1473</f>
        <v>5.8319999999999999</v>
      </c>
      <c r="AV1482" s="298"/>
    </row>
    <row r="1483" spans="6:48">
      <c r="F1483" s="297"/>
      <c r="AG1483" s="296">
        <v>42248</v>
      </c>
      <c r="AH1483" s="335">
        <f>'Debt M &amp; YTM'!C1474</f>
        <v>13.59</v>
      </c>
      <c r="AI1483" s="335">
        <f>'Debt M &amp; YTM'!D1474</f>
        <v>2.2999999999999998</v>
      </c>
      <c r="AJ1483" s="298"/>
      <c r="AK1483" s="335">
        <f>'Debt M &amp; YTM'!F1474</f>
        <v>8.43</v>
      </c>
      <c r="AL1483" s="335">
        <f>'Debt M &amp; YTM'!G1474</f>
        <v>2.2599999999999998</v>
      </c>
      <c r="AM1483" s="298"/>
      <c r="AN1483" s="335">
        <f>'Debt M &amp; YTM'!I1474</f>
        <v>13.03</v>
      </c>
      <c r="AO1483" s="335">
        <f>'Debt M &amp; YTM'!J1474</f>
        <v>3.13</v>
      </c>
      <c r="AP1483" s="299"/>
      <c r="AQ1483" s="297"/>
      <c r="AR1483" s="297">
        <f>'Debt M &amp; YTM'!M1474</f>
        <v>3.7909999999999999</v>
      </c>
      <c r="AS1483" s="298"/>
      <c r="AT1483" s="300"/>
      <c r="AU1483" s="297">
        <f>'Debt M &amp; YTM'!N1474</f>
        <v>5.8209999999999997</v>
      </c>
      <c r="AV1483" s="298"/>
    </row>
    <row r="1484" spans="6:48">
      <c r="F1484" s="297"/>
      <c r="AG1484" s="296">
        <v>42249</v>
      </c>
      <c r="AH1484" s="335">
        <f>'Debt M &amp; YTM'!C1475</f>
        <v>13.59</v>
      </c>
      <c r="AI1484" s="335">
        <f>'Debt M &amp; YTM'!D1475</f>
        <v>2.29</v>
      </c>
      <c r="AJ1484" s="298"/>
      <c r="AK1484" s="335">
        <f>'Debt M &amp; YTM'!F1475</f>
        <v>8.43</v>
      </c>
      <c r="AL1484" s="335">
        <f>'Debt M &amp; YTM'!G1475</f>
        <v>2.25</v>
      </c>
      <c r="AM1484" s="298"/>
      <c r="AN1484" s="335">
        <f>'Debt M &amp; YTM'!I1475</f>
        <v>13.02</v>
      </c>
      <c r="AO1484" s="335">
        <f>'Debt M &amp; YTM'!J1475</f>
        <v>3.12</v>
      </c>
      <c r="AP1484" s="299"/>
      <c r="AQ1484" s="297"/>
      <c r="AR1484" s="297">
        <f>'Debt M &amp; YTM'!M1475</f>
        <v>3.7930000000000001</v>
      </c>
      <c r="AS1484" s="298"/>
      <c r="AT1484" s="300"/>
      <c r="AU1484" s="297">
        <f>'Debt M &amp; YTM'!N1475</f>
        <v>5.851</v>
      </c>
      <c r="AV1484" s="298"/>
    </row>
    <row r="1485" spans="6:48">
      <c r="F1485" s="297"/>
      <c r="AG1485" s="296">
        <v>42250</v>
      </c>
      <c r="AH1485" s="335">
        <f>'Debt M &amp; YTM'!C1476</f>
        <v>13.59</v>
      </c>
      <c r="AI1485" s="335">
        <f>'Debt M &amp; YTM'!D1476</f>
        <v>2.2400000000000002</v>
      </c>
      <c r="AJ1485" s="298"/>
      <c r="AK1485" s="335">
        <f>'Debt M &amp; YTM'!F1476</f>
        <v>8.42</v>
      </c>
      <c r="AL1485" s="335">
        <f>'Debt M &amp; YTM'!G1476</f>
        <v>2.21</v>
      </c>
      <c r="AM1485" s="298"/>
      <c r="AN1485" s="335">
        <f>'Debt M &amp; YTM'!I1476</f>
        <v>13.02</v>
      </c>
      <c r="AO1485" s="335">
        <f>'Debt M &amp; YTM'!J1476</f>
        <v>3.08</v>
      </c>
      <c r="AP1485" s="299"/>
      <c r="AQ1485" s="297"/>
      <c r="AR1485" s="297">
        <f>'Debt M &amp; YTM'!M1476</f>
        <v>3.7749999999999999</v>
      </c>
      <c r="AS1485" s="298"/>
      <c r="AT1485" s="300"/>
      <c r="AU1485" s="297">
        <f>'Debt M &amp; YTM'!N1476</f>
        <v>5.8789999999999996</v>
      </c>
      <c r="AV1485" s="298"/>
    </row>
    <row r="1486" spans="6:48">
      <c r="F1486" s="297"/>
      <c r="AG1486" s="296">
        <v>42251</v>
      </c>
      <c r="AH1486" s="335">
        <f>'Debt M &amp; YTM'!C1477</f>
        <v>13.58</v>
      </c>
      <c r="AI1486" s="335">
        <f>'Debt M &amp; YTM'!D1477</f>
        <v>2.19</v>
      </c>
      <c r="AJ1486" s="298"/>
      <c r="AK1486" s="335">
        <f>'Debt M &amp; YTM'!F1477</f>
        <v>8.42</v>
      </c>
      <c r="AL1486" s="335">
        <f>'Debt M &amp; YTM'!G1477</f>
        <v>2.16</v>
      </c>
      <c r="AM1486" s="298"/>
      <c r="AN1486" s="335">
        <f>'Debt M &amp; YTM'!I1477</f>
        <v>13.02</v>
      </c>
      <c r="AO1486" s="335">
        <f>'Debt M &amp; YTM'!J1477</f>
        <v>3.04</v>
      </c>
      <c r="AP1486" s="299"/>
      <c r="AQ1486" s="297"/>
      <c r="AR1486" s="297">
        <f>'Debt M &amp; YTM'!M1477</f>
        <v>3.7749999999999999</v>
      </c>
      <c r="AS1486" s="298"/>
      <c r="AT1486" s="300"/>
      <c r="AU1486" s="297">
        <f>'Debt M &amp; YTM'!N1477</f>
        <v>5.9290000000000003</v>
      </c>
      <c r="AV1486" s="298"/>
    </row>
    <row r="1487" spans="6:48">
      <c r="F1487" s="297"/>
      <c r="AG1487" s="296">
        <v>42254</v>
      </c>
      <c r="AH1487" s="335">
        <f>'Debt M &amp; YTM'!C1478</f>
        <v>13.58</v>
      </c>
      <c r="AI1487" s="335">
        <f>'Debt M &amp; YTM'!D1478</f>
        <v>2.2000000000000002</v>
      </c>
      <c r="AJ1487" s="298"/>
      <c r="AK1487" s="335">
        <f>'Debt M &amp; YTM'!F1478</f>
        <v>8.41</v>
      </c>
      <c r="AL1487" s="335">
        <f>'Debt M &amp; YTM'!G1478</f>
        <v>2.16</v>
      </c>
      <c r="AM1487" s="298"/>
      <c r="AN1487" s="335">
        <f>'Debt M &amp; YTM'!I1478</f>
        <v>13.01</v>
      </c>
      <c r="AO1487" s="335">
        <f>'Debt M &amp; YTM'!J1478</f>
        <v>3.04</v>
      </c>
      <c r="AP1487" s="299"/>
      <c r="AQ1487" s="297"/>
      <c r="AR1487" s="297">
        <f>'Debt M &amp; YTM'!M1478</f>
        <v>3.7989999999999999</v>
      </c>
      <c r="AS1487" s="298"/>
      <c r="AT1487" s="300"/>
      <c r="AU1487" s="297">
        <f>'Debt M &amp; YTM'!N1478</f>
        <v>5.9420000000000002</v>
      </c>
      <c r="AV1487" s="298"/>
    </row>
    <row r="1488" spans="6:48">
      <c r="F1488" s="297"/>
      <c r="AG1488" s="296">
        <v>42255</v>
      </c>
      <c r="AH1488" s="335">
        <f>'Debt M &amp; YTM'!C1479</f>
        <v>13.57</v>
      </c>
      <c r="AI1488" s="335">
        <f>'Debt M &amp; YTM'!D1479</f>
        <v>2.21</v>
      </c>
      <c r="AJ1488" s="298"/>
      <c r="AK1488" s="335">
        <f>'Debt M &amp; YTM'!F1479</f>
        <v>8.41</v>
      </c>
      <c r="AL1488" s="335">
        <f>'Debt M &amp; YTM'!G1479</f>
        <v>2.17</v>
      </c>
      <c r="AM1488" s="298"/>
      <c r="AN1488" s="335">
        <f>'Debt M &amp; YTM'!I1479</f>
        <v>13.01</v>
      </c>
      <c r="AO1488" s="335">
        <f>'Debt M &amp; YTM'!J1479</f>
        <v>3.05</v>
      </c>
      <c r="AP1488" s="299"/>
      <c r="AQ1488" s="297"/>
      <c r="AR1488" s="297">
        <f>'Debt M &amp; YTM'!M1479</f>
        <v>3.7869999999999999</v>
      </c>
      <c r="AS1488" s="298"/>
      <c r="AT1488" s="300"/>
      <c r="AU1488" s="297">
        <f>'Debt M &amp; YTM'!N1479</f>
        <v>5.9279999999999999</v>
      </c>
      <c r="AV1488" s="298"/>
    </row>
    <row r="1489" spans="6:48">
      <c r="F1489" s="297"/>
      <c r="AG1489" s="296">
        <v>42256</v>
      </c>
      <c r="AH1489" s="335">
        <f>'Debt M &amp; YTM'!C1480</f>
        <v>13.57</v>
      </c>
      <c r="AI1489" s="335">
        <f>'Debt M &amp; YTM'!D1480</f>
        <v>2.23</v>
      </c>
      <c r="AJ1489" s="298"/>
      <c r="AK1489" s="335">
        <f>'Debt M &amp; YTM'!F1480</f>
        <v>8.41</v>
      </c>
      <c r="AL1489" s="335">
        <f>'Debt M &amp; YTM'!G1480</f>
        <v>2.1800000000000002</v>
      </c>
      <c r="AM1489" s="298"/>
      <c r="AN1489" s="335">
        <f>'Debt M &amp; YTM'!I1480</f>
        <v>13</v>
      </c>
      <c r="AO1489" s="335">
        <f>'Debt M &amp; YTM'!J1480</f>
        <v>3.07</v>
      </c>
      <c r="AP1489" s="299"/>
      <c r="AQ1489" s="297"/>
      <c r="AR1489" s="297">
        <f>'Debt M &amp; YTM'!M1480</f>
        <v>3.7719999999999998</v>
      </c>
      <c r="AS1489" s="298"/>
      <c r="AT1489" s="300"/>
      <c r="AU1489" s="297">
        <f>'Debt M &amp; YTM'!N1480</f>
        <v>5.82</v>
      </c>
      <c r="AV1489" s="298"/>
    </row>
    <row r="1490" spans="6:48">
      <c r="F1490" s="297"/>
      <c r="AG1490" s="296">
        <v>42257</v>
      </c>
      <c r="AH1490" s="335">
        <f>'Debt M &amp; YTM'!C1481</f>
        <v>13.57</v>
      </c>
      <c r="AI1490" s="335">
        <f>'Debt M &amp; YTM'!D1481</f>
        <v>2.2200000000000002</v>
      </c>
      <c r="AJ1490" s="298"/>
      <c r="AK1490" s="335">
        <f>'Debt M &amp; YTM'!F1481</f>
        <v>8.41</v>
      </c>
      <c r="AL1490" s="335">
        <f>'Debt M &amp; YTM'!G1481</f>
        <v>2.1800000000000002</v>
      </c>
      <c r="AM1490" s="298"/>
      <c r="AN1490" s="335">
        <f>'Debt M &amp; YTM'!I1481</f>
        <v>13</v>
      </c>
      <c r="AO1490" s="335">
        <f>'Debt M &amp; YTM'!J1481</f>
        <v>3.08</v>
      </c>
      <c r="AP1490" s="299"/>
      <c r="AQ1490" s="297"/>
      <c r="AR1490" s="297">
        <f>'Debt M &amp; YTM'!M1481</f>
        <v>3.8130000000000002</v>
      </c>
      <c r="AS1490" s="298"/>
      <c r="AT1490" s="300"/>
      <c r="AU1490" s="297">
        <f>'Debt M &amp; YTM'!N1481</f>
        <v>5.867</v>
      </c>
      <c r="AV1490" s="298"/>
    </row>
    <row r="1491" spans="6:48">
      <c r="F1491" s="297"/>
      <c r="AG1491" s="296">
        <v>42258</v>
      </c>
      <c r="AH1491" s="335">
        <f>'Debt M &amp; YTM'!C1482</f>
        <v>13.56</v>
      </c>
      <c r="AI1491" s="335">
        <f>'Debt M &amp; YTM'!D1482</f>
        <v>2.21</v>
      </c>
      <c r="AJ1491" s="298"/>
      <c r="AK1491" s="335">
        <f>'Debt M &amp; YTM'!F1482</f>
        <v>8.4</v>
      </c>
      <c r="AL1491" s="335">
        <f>'Debt M &amp; YTM'!G1482</f>
        <v>2.1800000000000002</v>
      </c>
      <c r="AM1491" s="298"/>
      <c r="AN1491" s="335">
        <f>'Debt M &amp; YTM'!I1482</f>
        <v>13</v>
      </c>
      <c r="AO1491" s="335">
        <f>'Debt M &amp; YTM'!J1482</f>
        <v>3.09</v>
      </c>
      <c r="AP1491" s="299"/>
      <c r="AQ1491" s="297"/>
      <c r="AR1491" s="297">
        <f>'Debt M &amp; YTM'!M1482</f>
        <v>3.827</v>
      </c>
      <c r="AS1491" s="298"/>
      <c r="AT1491" s="300"/>
      <c r="AU1491" s="297">
        <f>'Debt M &amp; YTM'!N1482</f>
        <v>5.8760000000000003</v>
      </c>
      <c r="AV1491" s="298"/>
    </row>
    <row r="1492" spans="6:48">
      <c r="F1492" s="297"/>
      <c r="AG1492" s="296">
        <v>42261</v>
      </c>
      <c r="AH1492" s="335">
        <f>'Debt M &amp; YTM'!C1483</f>
        <v>13.56</v>
      </c>
      <c r="AI1492" s="335">
        <f>'Debt M &amp; YTM'!D1483</f>
        <v>2.2200000000000002</v>
      </c>
      <c r="AJ1492" s="298"/>
      <c r="AK1492" s="335">
        <f>'Debt M &amp; YTM'!F1483</f>
        <v>8.39</v>
      </c>
      <c r="AL1492" s="335">
        <f>'Debt M &amp; YTM'!G1483</f>
        <v>2.21</v>
      </c>
      <c r="AM1492" s="298"/>
      <c r="AN1492" s="335">
        <f>'Debt M &amp; YTM'!I1483</f>
        <v>12.99</v>
      </c>
      <c r="AO1492" s="335">
        <f>'Debt M &amp; YTM'!J1483</f>
        <v>3.12</v>
      </c>
      <c r="AP1492" s="299"/>
      <c r="AQ1492" s="297"/>
      <c r="AR1492" s="297">
        <f>'Debt M &amp; YTM'!M1483</f>
        <v>3.8479999999999999</v>
      </c>
      <c r="AS1492" s="298"/>
      <c r="AT1492" s="300"/>
      <c r="AU1492" s="297">
        <f>'Debt M &amp; YTM'!N1483</f>
        <v>5.899</v>
      </c>
      <c r="AV1492" s="298"/>
    </row>
    <row r="1493" spans="6:48">
      <c r="F1493" s="297"/>
      <c r="AG1493" s="296">
        <v>42262</v>
      </c>
      <c r="AH1493" s="335">
        <f>'Debt M &amp; YTM'!C1484</f>
        <v>13.55</v>
      </c>
      <c r="AI1493" s="335">
        <f>'Debt M &amp; YTM'!D1484</f>
        <v>2.3199999999999998</v>
      </c>
      <c r="AJ1493" s="298"/>
      <c r="AK1493" s="335">
        <f>'Debt M &amp; YTM'!F1484</f>
        <v>8.39</v>
      </c>
      <c r="AL1493" s="335">
        <f>'Debt M &amp; YTM'!G1484</f>
        <v>2.31</v>
      </c>
      <c r="AM1493" s="298"/>
      <c r="AN1493" s="335">
        <f>'Debt M &amp; YTM'!I1484</f>
        <v>12.99</v>
      </c>
      <c r="AO1493" s="335">
        <f>'Debt M &amp; YTM'!J1484</f>
        <v>3.24</v>
      </c>
      <c r="AP1493" s="299"/>
      <c r="AQ1493" s="297"/>
      <c r="AR1493" s="297">
        <f>'Debt M &amp; YTM'!M1484</f>
        <v>3.891</v>
      </c>
      <c r="AS1493" s="298"/>
      <c r="AT1493" s="300"/>
      <c r="AU1493" s="297">
        <f>'Debt M &amp; YTM'!N1484</f>
        <v>5.9109999999999996</v>
      </c>
      <c r="AV1493" s="298"/>
    </row>
    <row r="1494" spans="6:48">
      <c r="F1494" s="297"/>
      <c r="AG1494" s="296">
        <v>42263</v>
      </c>
      <c r="AH1494" s="335">
        <f>'Debt M &amp; YTM'!C1485</f>
        <v>13.55</v>
      </c>
      <c r="AI1494" s="335">
        <f>'Debt M &amp; YTM'!D1485</f>
        <v>2.37</v>
      </c>
      <c r="AJ1494" s="298"/>
      <c r="AK1494" s="335">
        <f>'Debt M &amp; YTM'!F1485</f>
        <v>8.39</v>
      </c>
      <c r="AL1494" s="335">
        <f>'Debt M &amp; YTM'!G1485</f>
        <v>2.33</v>
      </c>
      <c r="AM1494" s="298"/>
      <c r="AN1494" s="335">
        <f>'Debt M &amp; YTM'!I1485</f>
        <v>12.99</v>
      </c>
      <c r="AO1494" s="335">
        <f>'Debt M &amp; YTM'!J1485</f>
        <v>3.26</v>
      </c>
      <c r="AP1494" s="299"/>
      <c r="AQ1494" s="297"/>
      <c r="AR1494" s="297">
        <f>'Debt M &amp; YTM'!M1485</f>
        <v>3.883</v>
      </c>
      <c r="AS1494" s="298"/>
      <c r="AT1494" s="300"/>
      <c r="AU1494" s="297">
        <f>'Debt M &amp; YTM'!N1485</f>
        <v>5.9020000000000001</v>
      </c>
      <c r="AV1494" s="298"/>
    </row>
    <row r="1495" spans="6:48">
      <c r="F1495" s="297"/>
      <c r="AG1495" s="296">
        <v>42264</v>
      </c>
      <c r="AH1495" s="335">
        <f>'Debt M &amp; YTM'!C1486</f>
        <v>13.55</v>
      </c>
      <c r="AI1495" s="335">
        <f>'Debt M &amp; YTM'!D1486</f>
        <v>2.37</v>
      </c>
      <c r="AJ1495" s="298"/>
      <c r="AK1495" s="335">
        <f>'Debt M &amp; YTM'!F1486</f>
        <v>8.39</v>
      </c>
      <c r="AL1495" s="335">
        <f>'Debt M &amp; YTM'!G1486</f>
        <v>2.34</v>
      </c>
      <c r="AM1495" s="298"/>
      <c r="AN1495" s="335">
        <f>'Debt M &amp; YTM'!I1486</f>
        <v>12.98</v>
      </c>
      <c r="AO1495" s="335">
        <f>'Debt M &amp; YTM'!J1486</f>
        <v>3.26</v>
      </c>
      <c r="AP1495" s="299"/>
      <c r="AQ1495" s="297"/>
      <c r="AR1495" s="297">
        <f>'Debt M &amp; YTM'!M1486</f>
        <v>3.875</v>
      </c>
      <c r="AS1495" s="298"/>
      <c r="AT1495" s="300"/>
      <c r="AU1495" s="297">
        <f>'Debt M &amp; YTM'!N1486</f>
        <v>5.9180000000000001</v>
      </c>
      <c r="AV1495" s="298"/>
    </row>
    <row r="1496" spans="6:48">
      <c r="F1496" s="297"/>
      <c r="AG1496" s="296">
        <v>42265</v>
      </c>
      <c r="AH1496" s="335">
        <f>'Debt M &amp; YTM'!C1487</f>
        <v>13.54</v>
      </c>
      <c r="AI1496" s="335">
        <f>'Debt M &amp; YTM'!D1487</f>
        <v>2.2599999999999998</v>
      </c>
      <c r="AJ1496" s="298"/>
      <c r="AK1496" s="335">
        <f>'Debt M &amp; YTM'!F1487</f>
        <v>8.3800000000000008</v>
      </c>
      <c r="AL1496" s="335">
        <f>'Debt M &amp; YTM'!G1487</f>
        <v>2.2599999999999998</v>
      </c>
      <c r="AM1496" s="298"/>
      <c r="AN1496" s="335">
        <f>'Debt M &amp; YTM'!I1487</f>
        <v>12.98</v>
      </c>
      <c r="AO1496" s="335">
        <f>'Debt M &amp; YTM'!J1487</f>
        <v>3.17</v>
      </c>
      <c r="AP1496" s="299"/>
      <c r="AQ1496" s="297"/>
      <c r="AR1496" s="297">
        <f>'Debt M &amp; YTM'!M1487</f>
        <v>3.867</v>
      </c>
      <c r="AS1496" s="298"/>
      <c r="AT1496" s="300"/>
      <c r="AU1496" s="297">
        <f>'Debt M &amp; YTM'!N1487</f>
        <v>5.9809999999999999</v>
      </c>
      <c r="AV1496" s="298"/>
    </row>
    <row r="1497" spans="6:48">
      <c r="F1497" s="297"/>
      <c r="AG1497" s="296">
        <v>42268</v>
      </c>
      <c r="AH1497" s="335">
        <f>'Debt M &amp; YTM'!C1488</f>
        <v>13.54</v>
      </c>
      <c r="AI1497" s="335">
        <f>'Debt M &amp; YTM'!D1488</f>
        <v>2.2999999999999998</v>
      </c>
      <c r="AJ1497" s="298"/>
      <c r="AK1497" s="335">
        <f>'Debt M &amp; YTM'!F1488</f>
        <v>8.3800000000000008</v>
      </c>
      <c r="AL1497" s="335">
        <f>'Debt M &amp; YTM'!G1488</f>
        <v>2.2799999999999998</v>
      </c>
      <c r="AM1497" s="298"/>
      <c r="AN1497" s="335">
        <f>'Debt M &amp; YTM'!I1488</f>
        <v>12.97</v>
      </c>
      <c r="AO1497" s="335">
        <f>'Debt M &amp; YTM'!J1488</f>
        <v>3.23</v>
      </c>
      <c r="AP1497" s="299"/>
      <c r="AQ1497" s="297"/>
      <c r="AR1497" s="297">
        <f>'Debt M &amp; YTM'!M1488</f>
        <v>3.9289999999999998</v>
      </c>
      <c r="AS1497" s="298"/>
      <c r="AT1497" s="300"/>
      <c r="AU1497" s="297">
        <f>'Debt M &amp; YTM'!N1488</f>
        <v>6.056</v>
      </c>
      <c r="AV1497" s="298"/>
    </row>
    <row r="1498" spans="6:48">
      <c r="F1498" s="297"/>
      <c r="AG1498" s="296">
        <v>42269</v>
      </c>
      <c r="AH1498" s="335">
        <f>'Debt M &amp; YTM'!C1489</f>
        <v>13.53</v>
      </c>
      <c r="AI1498" s="335">
        <f>'Debt M &amp; YTM'!D1489</f>
        <v>2.2400000000000002</v>
      </c>
      <c r="AJ1498" s="298"/>
      <c r="AK1498" s="335">
        <f>'Debt M &amp; YTM'!F1489</f>
        <v>8.3699999999999992</v>
      </c>
      <c r="AL1498" s="335">
        <f>'Debt M &amp; YTM'!G1489</f>
        <v>2.25</v>
      </c>
      <c r="AM1498" s="298"/>
      <c r="AN1498" s="335">
        <f>'Debt M &amp; YTM'!I1489</f>
        <v>12.97</v>
      </c>
      <c r="AO1498" s="335">
        <f>'Debt M &amp; YTM'!J1489</f>
        <v>3.23</v>
      </c>
      <c r="AP1498" s="299"/>
      <c r="AQ1498" s="297"/>
      <c r="AR1498" s="297">
        <f>'Debt M &amp; YTM'!M1489</f>
        <v>4.008</v>
      </c>
      <c r="AS1498" s="298"/>
      <c r="AT1498" s="300"/>
      <c r="AU1498" s="297">
        <f>'Debt M &amp; YTM'!N1489</f>
        <v>6.1749999999999998</v>
      </c>
      <c r="AV1498" s="298"/>
    </row>
    <row r="1499" spans="6:48">
      <c r="F1499" s="297"/>
      <c r="AG1499" s="296">
        <v>42270</v>
      </c>
      <c r="AH1499" s="335">
        <f>'Debt M &amp; YTM'!C1490</f>
        <v>13.53</v>
      </c>
      <c r="AI1499" s="335">
        <f>'Debt M &amp; YTM'!D1490</f>
        <v>2.2599999999999998</v>
      </c>
      <c r="AJ1499" s="298"/>
      <c r="AK1499" s="335">
        <f>'Debt M &amp; YTM'!F1490</f>
        <v>8.3699999999999992</v>
      </c>
      <c r="AL1499" s="335">
        <f>'Debt M &amp; YTM'!G1490</f>
        <v>2.2799999999999998</v>
      </c>
      <c r="AM1499" s="298"/>
      <c r="AN1499" s="335">
        <f>'Debt M &amp; YTM'!I1490</f>
        <v>12.97</v>
      </c>
      <c r="AO1499" s="335">
        <f>'Debt M &amp; YTM'!J1490</f>
        <v>3.24</v>
      </c>
      <c r="AP1499" s="299"/>
      <c r="AQ1499" s="297"/>
      <c r="AR1499" s="297">
        <f>'Debt M &amp; YTM'!M1490</f>
        <v>4.09</v>
      </c>
      <c r="AS1499" s="298"/>
      <c r="AT1499" s="300"/>
      <c r="AU1499" s="297">
        <f>'Debt M &amp; YTM'!N1490</f>
        <v>6.21</v>
      </c>
      <c r="AV1499" s="298"/>
    </row>
    <row r="1500" spans="6:48">
      <c r="F1500" s="297"/>
      <c r="AG1500" s="296">
        <v>42271</v>
      </c>
      <c r="AH1500" s="335">
        <f>'Debt M &amp; YTM'!C1491</f>
        <v>13.53</v>
      </c>
      <c r="AI1500" s="335">
        <f>'Debt M &amp; YTM'!D1491</f>
        <v>2.2400000000000002</v>
      </c>
      <c r="AJ1500" s="298"/>
      <c r="AK1500" s="335">
        <f>'Debt M &amp; YTM'!F1491</f>
        <v>8.3699999999999992</v>
      </c>
      <c r="AL1500" s="335">
        <f>'Debt M &amp; YTM'!G1491</f>
        <v>2.29</v>
      </c>
      <c r="AM1500" s="298"/>
      <c r="AN1500" s="335">
        <f>'Debt M &amp; YTM'!I1491</f>
        <v>12.96</v>
      </c>
      <c r="AO1500" s="335">
        <f>'Debt M &amp; YTM'!J1491</f>
        <v>3.25</v>
      </c>
      <c r="AP1500" s="299"/>
      <c r="AQ1500" s="297"/>
      <c r="AR1500" s="297">
        <f>'Debt M &amp; YTM'!M1491</f>
        <v>4.2</v>
      </c>
      <c r="AS1500" s="298"/>
      <c r="AT1500" s="300"/>
      <c r="AU1500" s="297">
        <f>'Debt M &amp; YTM'!N1491</f>
        <v>6.24</v>
      </c>
      <c r="AV1500" s="298"/>
    </row>
    <row r="1501" spans="6:48">
      <c r="F1501" s="297"/>
      <c r="AG1501" s="296">
        <v>42272</v>
      </c>
      <c r="AH1501" s="335">
        <f>'Debt M &amp; YTM'!C1492</f>
        <v>13.53</v>
      </c>
      <c r="AI1501" s="335">
        <f>'Debt M &amp; YTM'!D1492</f>
        <v>2.3199999999999998</v>
      </c>
      <c r="AJ1501" s="298"/>
      <c r="AK1501" s="335">
        <f>'Debt M &amp; YTM'!F1492</f>
        <v>8.36</v>
      </c>
      <c r="AL1501" s="335">
        <f>'Debt M &amp; YTM'!G1492</f>
        <v>2.35</v>
      </c>
      <c r="AM1501" s="298"/>
      <c r="AN1501" s="335">
        <f>'Debt M &amp; YTM'!I1492</f>
        <v>12.96</v>
      </c>
      <c r="AO1501" s="335">
        <f>'Debt M &amp; YTM'!J1492</f>
        <v>3.32</v>
      </c>
      <c r="AP1501" s="299"/>
      <c r="AQ1501" s="297"/>
      <c r="AR1501" s="297">
        <f>'Debt M &amp; YTM'!M1492</f>
        <v>4.2240000000000002</v>
      </c>
      <c r="AS1501" s="298"/>
      <c r="AT1501" s="300"/>
      <c r="AU1501" s="297">
        <f>'Debt M &amp; YTM'!N1492</f>
        <v>6.3019999999999996</v>
      </c>
      <c r="AV1501" s="298"/>
    </row>
    <row r="1502" spans="6:48">
      <c r="F1502" s="297"/>
      <c r="AG1502" s="296">
        <v>42275</v>
      </c>
      <c r="AH1502" s="335">
        <f>'Debt M &amp; YTM'!C1493</f>
        <v>13.52</v>
      </c>
      <c r="AI1502" s="335">
        <f>'Debt M &amp; YTM'!D1493</f>
        <v>2.2999999999999998</v>
      </c>
      <c r="AJ1502" s="298"/>
      <c r="AK1502" s="335">
        <f>'Debt M &amp; YTM'!F1493</f>
        <v>8.36</v>
      </c>
      <c r="AL1502" s="335">
        <f>'Debt M &amp; YTM'!G1493</f>
        <v>2.36</v>
      </c>
      <c r="AM1502" s="298"/>
      <c r="AN1502" s="335">
        <f>'Debt M &amp; YTM'!I1493</f>
        <v>12.95</v>
      </c>
      <c r="AO1502" s="335">
        <f>'Debt M &amp; YTM'!J1493</f>
        <v>3.35</v>
      </c>
      <c r="AP1502" s="299"/>
      <c r="AQ1502" s="297"/>
      <c r="AR1502" s="297">
        <f>'Debt M &amp; YTM'!M1493</f>
        <v>4.3179999999999996</v>
      </c>
      <c r="AS1502" s="298"/>
      <c r="AT1502" s="300"/>
      <c r="AU1502" s="297">
        <f>'Debt M &amp; YTM'!N1493</f>
        <v>6.4790000000000001</v>
      </c>
      <c r="AV1502" s="298"/>
    </row>
    <row r="1503" spans="6:48">
      <c r="F1503" s="297"/>
      <c r="AG1503" s="296">
        <v>42276</v>
      </c>
      <c r="AH1503" s="335">
        <f>'Debt M &amp; YTM'!C1494</f>
        <v>13.51</v>
      </c>
      <c r="AI1503" s="335">
        <f>'Debt M &amp; YTM'!D1494</f>
        <v>2.33</v>
      </c>
      <c r="AJ1503" s="298"/>
      <c r="AK1503" s="335">
        <f>'Debt M &amp; YTM'!F1494</f>
        <v>8.35</v>
      </c>
      <c r="AL1503" s="335">
        <f>'Debt M &amp; YTM'!G1494</f>
        <v>2.4</v>
      </c>
      <c r="AM1503" s="298"/>
      <c r="AN1503" s="335">
        <f>'Debt M &amp; YTM'!I1494</f>
        <v>12.95</v>
      </c>
      <c r="AO1503" s="335">
        <f>'Debt M &amp; YTM'!J1494</f>
        <v>3.41</v>
      </c>
      <c r="AP1503" s="299"/>
      <c r="AQ1503" s="297"/>
      <c r="AR1503" s="297">
        <f>'Debt M &amp; YTM'!M1494</f>
        <v>4.452</v>
      </c>
      <c r="AS1503" s="298"/>
      <c r="AT1503" s="300"/>
      <c r="AU1503" s="297">
        <f>'Debt M &amp; YTM'!N1494</f>
        <v>6.5970000000000004</v>
      </c>
      <c r="AV1503" s="298"/>
    </row>
    <row r="1504" spans="6:48">
      <c r="F1504" s="297"/>
      <c r="AG1504" s="296">
        <v>42277</v>
      </c>
      <c r="AH1504" s="335">
        <f>'Debt M &amp; YTM'!C1495</f>
        <v>13.51</v>
      </c>
      <c r="AI1504" s="335">
        <f>'Debt M &amp; YTM'!D1495</f>
        <v>2.33</v>
      </c>
      <c r="AJ1504" s="298"/>
      <c r="AK1504" s="335">
        <f>'Debt M &amp; YTM'!F1495</f>
        <v>8.35</v>
      </c>
      <c r="AL1504" s="335">
        <f>'Debt M &amp; YTM'!G1495</f>
        <v>2.4</v>
      </c>
      <c r="AM1504" s="298"/>
      <c r="AN1504" s="335">
        <f>'Debt M &amp; YTM'!I1495</f>
        <v>12.95</v>
      </c>
      <c r="AO1504" s="335">
        <f>'Debt M &amp; YTM'!J1495</f>
        <v>3.41</v>
      </c>
      <c r="AP1504" s="299"/>
      <c r="AQ1504" s="297"/>
      <c r="AR1504" s="297">
        <f>'Debt M &amp; YTM'!M1495</f>
        <v>4.4589999999999996</v>
      </c>
      <c r="AS1504" s="298"/>
      <c r="AT1504" s="300"/>
      <c r="AU1504" s="297">
        <f>'Debt M &amp; YTM'!N1495</f>
        <v>6.5919999999999996</v>
      </c>
      <c r="AV1504" s="298"/>
    </row>
    <row r="1505" spans="6:48">
      <c r="F1505" s="297"/>
      <c r="AG1505" s="296">
        <v>42278</v>
      </c>
      <c r="AH1505" s="335">
        <f>'Debt M &amp; YTM'!C1496</f>
        <v>13.61</v>
      </c>
      <c r="AI1505" s="335">
        <f>'Debt M &amp; YTM'!D1496</f>
        <v>2.2999999999999998</v>
      </c>
      <c r="AJ1505" s="298"/>
      <c r="AK1505" s="335">
        <f>'Debt M &amp; YTM'!F1496</f>
        <v>8.48</v>
      </c>
      <c r="AL1505" s="335">
        <f>'Debt M &amp; YTM'!G1496</f>
        <v>2.4</v>
      </c>
      <c r="AM1505" s="298"/>
      <c r="AN1505" s="335">
        <f>'Debt M &amp; YTM'!I1496</f>
        <v>13.06</v>
      </c>
      <c r="AO1505" s="335">
        <f>'Debt M &amp; YTM'!J1496</f>
        <v>3.41</v>
      </c>
      <c r="AP1505" s="299"/>
      <c r="AQ1505" s="297"/>
      <c r="AR1505" s="297">
        <f>'Debt M &amp; YTM'!M1496</f>
        <v>4.4240000000000004</v>
      </c>
      <c r="AS1505" s="298"/>
      <c r="AT1505" s="300"/>
      <c r="AU1505" s="297">
        <f>'Debt M &amp; YTM'!N1496</f>
        <v>6.5590000000000002</v>
      </c>
      <c r="AV1505" s="298"/>
    </row>
    <row r="1506" spans="6:48">
      <c r="F1506" s="297"/>
      <c r="AG1506" s="296">
        <v>42279</v>
      </c>
      <c r="AH1506" s="335">
        <f>'Debt M &amp; YTM'!C1497</f>
        <v>13.6</v>
      </c>
      <c r="AI1506" s="335">
        <f>'Debt M &amp; YTM'!D1497</f>
        <v>2.27</v>
      </c>
      <c r="AJ1506" s="298"/>
      <c r="AK1506" s="335">
        <f>'Debt M &amp; YTM'!F1497</f>
        <v>8.48</v>
      </c>
      <c r="AL1506" s="335">
        <f>'Debt M &amp; YTM'!G1497</f>
        <v>2.37</v>
      </c>
      <c r="AM1506" s="298"/>
      <c r="AN1506" s="335">
        <f>'Debt M &amp; YTM'!I1497</f>
        <v>13.06</v>
      </c>
      <c r="AO1506" s="335">
        <f>'Debt M &amp; YTM'!J1497</f>
        <v>3.38</v>
      </c>
      <c r="AP1506" s="299"/>
      <c r="AQ1506" s="297"/>
      <c r="AR1506" s="297">
        <f>'Debt M &amp; YTM'!M1497</f>
        <v>4.4059999999999997</v>
      </c>
      <c r="AS1506" s="298"/>
      <c r="AT1506" s="300"/>
      <c r="AU1506" s="297">
        <f>'Debt M &amp; YTM'!N1497</f>
        <v>6.5819999999999999</v>
      </c>
      <c r="AV1506" s="298"/>
    </row>
    <row r="1507" spans="6:48">
      <c r="F1507" s="297"/>
      <c r="AG1507" s="296">
        <v>42282</v>
      </c>
      <c r="AH1507" s="335">
        <f>'Debt M &amp; YTM'!C1498</f>
        <v>13.59</v>
      </c>
      <c r="AI1507" s="335">
        <f>'Debt M &amp; YTM'!D1498</f>
        <v>2.33</v>
      </c>
      <c r="AJ1507" s="298"/>
      <c r="AK1507" s="335">
        <f>'Debt M &amp; YTM'!F1498</f>
        <v>8.4700000000000006</v>
      </c>
      <c r="AL1507" s="335">
        <f>'Debt M &amp; YTM'!G1498</f>
        <v>2.4</v>
      </c>
      <c r="AM1507" s="298"/>
      <c r="AN1507" s="335">
        <f>'Debt M &amp; YTM'!I1498</f>
        <v>13.05</v>
      </c>
      <c r="AO1507" s="335">
        <f>'Debt M &amp; YTM'!J1498</f>
        <v>3.42</v>
      </c>
      <c r="AP1507" s="299"/>
      <c r="AQ1507" s="297"/>
      <c r="AR1507" s="297">
        <f>'Debt M &amp; YTM'!M1498</f>
        <v>4.4000000000000004</v>
      </c>
      <c r="AS1507" s="298"/>
      <c r="AT1507" s="300"/>
      <c r="AU1507" s="297">
        <f>'Debt M &amp; YTM'!N1498</f>
        <v>6.4889999999999999</v>
      </c>
      <c r="AV1507" s="298"/>
    </row>
    <row r="1508" spans="6:48">
      <c r="F1508" s="297"/>
      <c r="AG1508" s="296">
        <v>42283</v>
      </c>
      <c r="AH1508" s="335">
        <f>'Debt M &amp; YTM'!C1499</f>
        <v>13.59</v>
      </c>
      <c r="AI1508" s="335">
        <f>'Debt M &amp; YTM'!D1499</f>
        <v>2.35</v>
      </c>
      <c r="AJ1508" s="298"/>
      <c r="AK1508" s="335">
        <f>'Debt M &amp; YTM'!F1499</f>
        <v>8.4700000000000006</v>
      </c>
      <c r="AL1508" s="335">
        <f>'Debt M &amp; YTM'!G1499</f>
        <v>2.41</v>
      </c>
      <c r="AM1508" s="298"/>
      <c r="AN1508" s="335">
        <f>'Debt M &amp; YTM'!I1499</f>
        <v>13.05</v>
      </c>
      <c r="AO1508" s="335">
        <f>'Debt M &amp; YTM'!J1499</f>
        <v>3.42</v>
      </c>
      <c r="AP1508" s="299"/>
      <c r="AQ1508" s="297"/>
      <c r="AR1508" s="297">
        <f>'Debt M &amp; YTM'!M1499</f>
        <v>4.2560000000000002</v>
      </c>
      <c r="AS1508" s="298"/>
      <c r="AT1508" s="300"/>
      <c r="AU1508" s="297">
        <f>'Debt M &amp; YTM'!N1499</f>
        <v>6.4269999999999996</v>
      </c>
      <c r="AV1508" s="298"/>
    </row>
    <row r="1509" spans="6:48">
      <c r="F1509" s="297"/>
      <c r="AG1509" s="296">
        <v>42284</v>
      </c>
      <c r="AH1509" s="335">
        <f>'Debt M &amp; YTM'!C1500</f>
        <v>13.59</v>
      </c>
      <c r="AI1509" s="335">
        <f>'Debt M &amp; YTM'!D1500</f>
        <v>2.34</v>
      </c>
      <c r="AJ1509" s="298"/>
      <c r="AK1509" s="335">
        <f>'Debt M &amp; YTM'!F1500</f>
        <v>8.4600000000000009</v>
      </c>
      <c r="AL1509" s="335">
        <f>'Debt M &amp; YTM'!G1500</f>
        <v>2.38</v>
      </c>
      <c r="AM1509" s="298"/>
      <c r="AN1509" s="335">
        <f>'Debt M &amp; YTM'!I1500</f>
        <v>13.05</v>
      </c>
      <c r="AO1509" s="335">
        <f>'Debt M &amp; YTM'!J1500</f>
        <v>3.36</v>
      </c>
      <c r="AP1509" s="299"/>
      <c r="AQ1509" s="297"/>
      <c r="AR1509" s="297">
        <f>'Debt M &amp; YTM'!M1500</f>
        <v>4.1710000000000003</v>
      </c>
      <c r="AS1509" s="298"/>
      <c r="AT1509" s="300"/>
      <c r="AU1509" s="297">
        <f>'Debt M &amp; YTM'!N1500</f>
        <v>6.3460000000000001</v>
      </c>
      <c r="AV1509" s="298"/>
    </row>
    <row r="1510" spans="6:48">
      <c r="F1510" s="297"/>
      <c r="AG1510" s="296">
        <v>42285</v>
      </c>
      <c r="AH1510" s="335">
        <f>'Debt M &amp; YTM'!C1501</f>
        <v>13.59</v>
      </c>
      <c r="AI1510" s="335">
        <f>'Debt M &amp; YTM'!D1501</f>
        <v>2.3199999999999998</v>
      </c>
      <c r="AJ1510" s="298"/>
      <c r="AK1510" s="335">
        <f>'Debt M &amp; YTM'!F1501</f>
        <v>8.4600000000000009</v>
      </c>
      <c r="AL1510" s="335">
        <f>'Debt M &amp; YTM'!G1501</f>
        <v>2.36</v>
      </c>
      <c r="AM1510" s="298"/>
      <c r="AN1510" s="335">
        <f>'Debt M &amp; YTM'!I1501</f>
        <v>13.05</v>
      </c>
      <c r="AO1510" s="335">
        <f>'Debt M &amp; YTM'!J1501</f>
        <v>3.34</v>
      </c>
      <c r="AP1510" s="299"/>
      <c r="AQ1510" s="297"/>
      <c r="AR1510" s="297">
        <f>'Debt M &amp; YTM'!M1501</f>
        <v>4.1790000000000003</v>
      </c>
      <c r="AS1510" s="298"/>
      <c r="AT1510" s="300"/>
      <c r="AU1510" s="297">
        <f>'Debt M &amp; YTM'!N1501</f>
        <v>6.3410000000000002</v>
      </c>
      <c r="AV1510" s="298"/>
    </row>
    <row r="1511" spans="6:48">
      <c r="F1511" s="297"/>
      <c r="AG1511" s="296">
        <v>42286</v>
      </c>
      <c r="AH1511" s="335">
        <f>'Debt M &amp; YTM'!C1502</f>
        <v>13.58</v>
      </c>
      <c r="AI1511" s="335">
        <f>'Debt M &amp; YTM'!D1502</f>
        <v>2.33</v>
      </c>
      <c r="AJ1511" s="298"/>
      <c r="AK1511" s="335">
        <f>'Debt M &amp; YTM'!F1502</f>
        <v>8.4600000000000009</v>
      </c>
      <c r="AL1511" s="335">
        <f>'Debt M &amp; YTM'!G1502</f>
        <v>2.35</v>
      </c>
      <c r="AM1511" s="298"/>
      <c r="AN1511" s="335">
        <f>'Debt M &amp; YTM'!I1502</f>
        <v>13.04</v>
      </c>
      <c r="AO1511" s="335">
        <f>'Debt M &amp; YTM'!J1502</f>
        <v>3.33</v>
      </c>
      <c r="AP1511" s="299"/>
      <c r="AQ1511" s="297"/>
      <c r="AR1511" s="297">
        <f>'Debt M &amp; YTM'!M1502</f>
        <v>4.1150000000000002</v>
      </c>
      <c r="AS1511" s="298"/>
      <c r="AT1511" s="300"/>
      <c r="AU1511" s="297">
        <f>'Debt M &amp; YTM'!N1502</f>
        <v>6.274</v>
      </c>
      <c r="AV1511" s="298"/>
    </row>
    <row r="1512" spans="6:48">
      <c r="F1512" s="297"/>
      <c r="AG1512" s="296">
        <v>42289</v>
      </c>
      <c r="AH1512" s="335">
        <f>'Debt M &amp; YTM'!C1503</f>
        <v>13.58</v>
      </c>
      <c r="AI1512" s="335">
        <f>'Debt M &amp; YTM'!D1503</f>
        <v>2.2799999999999998</v>
      </c>
      <c r="AJ1512" s="298"/>
      <c r="AK1512" s="335">
        <f>'Debt M &amp; YTM'!F1503</f>
        <v>8.4499999999999993</v>
      </c>
      <c r="AL1512" s="335">
        <f>'Debt M &amp; YTM'!G1503</f>
        <v>2.2999999999999998</v>
      </c>
      <c r="AM1512" s="298"/>
      <c r="AN1512" s="335">
        <f>'Debt M &amp; YTM'!I1503</f>
        <v>13.03</v>
      </c>
      <c r="AO1512" s="335">
        <f>'Debt M &amp; YTM'!J1503</f>
        <v>3.26</v>
      </c>
      <c r="AP1512" s="299"/>
      <c r="AQ1512" s="297"/>
      <c r="AR1512" s="297">
        <f>'Debt M &amp; YTM'!M1503</f>
        <v>4.0750000000000002</v>
      </c>
      <c r="AS1512" s="298"/>
      <c r="AT1512" s="300"/>
      <c r="AU1512" s="297">
        <f>'Debt M &amp; YTM'!N1503</f>
        <v>6.2370000000000001</v>
      </c>
      <c r="AV1512" s="298"/>
    </row>
    <row r="1513" spans="6:48">
      <c r="F1513" s="297"/>
      <c r="AG1513" s="296">
        <v>42290</v>
      </c>
      <c r="AH1513" s="335">
        <f>'Debt M &amp; YTM'!C1504</f>
        <v>13.57</v>
      </c>
      <c r="AI1513" s="335">
        <f>'Debt M &amp; YTM'!D1504</f>
        <v>2.2999999999999998</v>
      </c>
      <c r="AJ1513" s="298"/>
      <c r="AK1513" s="335">
        <f>'Debt M &amp; YTM'!F1504</f>
        <v>8.4499999999999993</v>
      </c>
      <c r="AL1513" s="335">
        <f>'Debt M &amp; YTM'!G1504</f>
        <v>2.3199999999999998</v>
      </c>
      <c r="AM1513" s="298"/>
      <c r="AN1513" s="335">
        <f>'Debt M &amp; YTM'!I1504</f>
        <v>13.03</v>
      </c>
      <c r="AO1513" s="335">
        <f>'Debt M &amp; YTM'!J1504</f>
        <v>3.29</v>
      </c>
      <c r="AP1513" s="299"/>
      <c r="AQ1513" s="297"/>
      <c r="AR1513" s="297">
        <f>'Debt M &amp; YTM'!M1504</f>
        <v>4.0979999999999999</v>
      </c>
      <c r="AS1513" s="298"/>
      <c r="AT1513" s="300"/>
      <c r="AU1513" s="297">
        <f>'Debt M &amp; YTM'!N1504</f>
        <v>6.2549999999999999</v>
      </c>
      <c r="AV1513" s="298"/>
    </row>
    <row r="1514" spans="6:48">
      <c r="F1514" s="297"/>
      <c r="AG1514" s="296">
        <v>42291</v>
      </c>
      <c r="AH1514" s="335">
        <f>'Debt M &amp; YTM'!C1505</f>
        <v>13.57</v>
      </c>
      <c r="AI1514" s="335">
        <f>'Debt M &amp; YTM'!D1505</f>
        <v>2.25</v>
      </c>
      <c r="AJ1514" s="298"/>
      <c r="AK1514" s="335">
        <f>'Debt M &amp; YTM'!F1505</f>
        <v>8.44</v>
      </c>
      <c r="AL1514" s="335">
        <f>'Debt M &amp; YTM'!G1505</f>
        <v>2.2799999999999998</v>
      </c>
      <c r="AM1514" s="298"/>
      <c r="AN1514" s="335">
        <f>'Debt M &amp; YTM'!I1505</f>
        <v>13.03</v>
      </c>
      <c r="AO1514" s="335">
        <f>'Debt M &amp; YTM'!J1505</f>
        <v>3.26</v>
      </c>
      <c r="AP1514" s="299"/>
      <c r="AQ1514" s="297"/>
      <c r="AR1514" s="297">
        <f>'Debt M &amp; YTM'!M1505</f>
        <v>4.1079999999999997</v>
      </c>
      <c r="AS1514" s="298"/>
      <c r="AT1514" s="300"/>
      <c r="AU1514" s="297">
        <f>'Debt M &amp; YTM'!N1505</f>
        <v>6.2750000000000004</v>
      </c>
      <c r="AV1514" s="298"/>
    </row>
    <row r="1515" spans="6:48">
      <c r="F1515" s="297"/>
      <c r="AG1515" s="296">
        <v>42292</v>
      </c>
      <c r="AH1515" s="335">
        <f>'Debt M &amp; YTM'!C1506</f>
        <v>13.57</v>
      </c>
      <c r="AI1515" s="335">
        <f>'Debt M &amp; YTM'!D1506</f>
        <v>2.2799999999999998</v>
      </c>
      <c r="AJ1515" s="298"/>
      <c r="AK1515" s="335">
        <f>'Debt M &amp; YTM'!F1506</f>
        <v>8.44</v>
      </c>
      <c r="AL1515" s="335">
        <f>'Debt M &amp; YTM'!G1506</f>
        <v>2.29</v>
      </c>
      <c r="AM1515" s="298"/>
      <c r="AN1515" s="335">
        <f>'Debt M &amp; YTM'!I1506</f>
        <v>13.03</v>
      </c>
      <c r="AO1515" s="335">
        <f>'Debt M &amp; YTM'!J1506</f>
        <v>3.27</v>
      </c>
      <c r="AP1515" s="299"/>
      <c r="AQ1515" s="297"/>
      <c r="AR1515" s="297">
        <f>'Debt M &amp; YTM'!M1506</f>
        <v>4.1020000000000003</v>
      </c>
      <c r="AS1515" s="298"/>
      <c r="AT1515" s="300"/>
      <c r="AU1515" s="297">
        <f>'Debt M &amp; YTM'!N1506</f>
        <v>6.2729999999999997</v>
      </c>
      <c r="AV1515" s="298"/>
    </row>
    <row r="1516" spans="6:48">
      <c r="F1516" s="297"/>
      <c r="AG1516" s="296">
        <v>42293</v>
      </c>
      <c r="AH1516" s="335">
        <f>'Debt M &amp; YTM'!C1507</f>
        <v>13.56</v>
      </c>
      <c r="AI1516" s="335">
        <f>'Debt M &amp; YTM'!D1507</f>
        <v>2.27</v>
      </c>
      <c r="AJ1516" s="298"/>
      <c r="AK1516" s="335">
        <f>'Debt M &amp; YTM'!F1507</f>
        <v>8.44</v>
      </c>
      <c r="AL1516" s="335">
        <f>'Debt M &amp; YTM'!G1507</f>
        <v>2.2799999999999998</v>
      </c>
      <c r="AM1516" s="298"/>
      <c r="AN1516" s="335">
        <f>'Debt M &amp; YTM'!I1507</f>
        <v>13.02</v>
      </c>
      <c r="AO1516" s="335">
        <f>'Debt M &amp; YTM'!J1507</f>
        <v>3.25</v>
      </c>
      <c r="AP1516" s="299"/>
      <c r="AQ1516" s="297"/>
      <c r="AR1516" s="297">
        <f>'Debt M &amp; YTM'!M1507</f>
        <v>4.08</v>
      </c>
      <c r="AS1516" s="298"/>
      <c r="AT1516" s="300"/>
      <c r="AU1516" s="297">
        <f>'Debt M &amp; YTM'!N1507</f>
        <v>6.2089999999999996</v>
      </c>
      <c r="AV1516" s="298"/>
    </row>
    <row r="1517" spans="6:48">
      <c r="F1517" s="297"/>
      <c r="AG1517" s="296">
        <v>42296</v>
      </c>
      <c r="AH1517" s="335">
        <f>'Debt M &amp; YTM'!C1508</f>
        <v>13.56</v>
      </c>
      <c r="AI1517" s="335">
        <f>'Debt M &amp; YTM'!D1508</f>
        <v>2.29</v>
      </c>
      <c r="AJ1517" s="298"/>
      <c r="AK1517" s="335">
        <f>'Debt M &amp; YTM'!F1508</f>
        <v>8.43</v>
      </c>
      <c r="AL1517" s="335">
        <f>'Debt M &amp; YTM'!G1508</f>
        <v>2.29</v>
      </c>
      <c r="AM1517" s="298"/>
      <c r="AN1517" s="335">
        <f>'Debt M &amp; YTM'!I1508</f>
        <v>13.01</v>
      </c>
      <c r="AO1517" s="335">
        <f>'Debt M &amp; YTM'!J1508</f>
        <v>3.27</v>
      </c>
      <c r="AP1517" s="299"/>
      <c r="AQ1517" s="297"/>
      <c r="AR1517" s="297">
        <f>'Debt M &amp; YTM'!M1508</f>
        <v>4.0629999999999997</v>
      </c>
      <c r="AS1517" s="298"/>
      <c r="AT1517" s="300"/>
      <c r="AU1517" s="297">
        <f>'Debt M &amp; YTM'!N1508</f>
        <v>6.16</v>
      </c>
      <c r="AV1517" s="298"/>
    </row>
    <row r="1518" spans="6:48">
      <c r="F1518" s="297"/>
      <c r="AG1518" s="296">
        <v>42297</v>
      </c>
      <c r="AH1518" s="335">
        <f>'Debt M &amp; YTM'!C1509</f>
        <v>13.55</v>
      </c>
      <c r="AI1518" s="335">
        <f>'Debt M &amp; YTM'!D1509</f>
        <v>2.34</v>
      </c>
      <c r="AJ1518" s="298"/>
      <c r="AK1518" s="335">
        <f>'Debt M &amp; YTM'!F1509</f>
        <v>8.43</v>
      </c>
      <c r="AL1518" s="335">
        <f>'Debt M &amp; YTM'!G1509</f>
        <v>2.34</v>
      </c>
      <c r="AM1518" s="298"/>
      <c r="AN1518" s="335">
        <f>'Debt M &amp; YTM'!I1509</f>
        <v>13.01</v>
      </c>
      <c r="AO1518" s="335">
        <f>'Debt M &amp; YTM'!J1509</f>
        <v>3.31</v>
      </c>
      <c r="AP1518" s="299"/>
      <c r="AQ1518" s="297"/>
      <c r="AR1518" s="297">
        <f>'Debt M &amp; YTM'!M1509</f>
        <v>4.0679999999999996</v>
      </c>
      <c r="AS1518" s="298"/>
      <c r="AT1518" s="300"/>
      <c r="AU1518" s="297">
        <f>'Debt M &amp; YTM'!N1509</f>
        <v>6.0839999999999996</v>
      </c>
      <c r="AV1518" s="298"/>
    </row>
    <row r="1519" spans="6:48">
      <c r="F1519" s="297"/>
      <c r="AG1519" s="296">
        <v>42298</v>
      </c>
      <c r="AH1519" s="335">
        <f>'Debt M &amp; YTM'!C1510</f>
        <v>13.55</v>
      </c>
      <c r="AI1519" s="335">
        <f>'Debt M &amp; YTM'!D1510</f>
        <v>2.27</v>
      </c>
      <c r="AJ1519" s="298"/>
      <c r="AK1519" s="335">
        <f>'Debt M &amp; YTM'!F1510</f>
        <v>8.42</v>
      </c>
      <c r="AL1519" s="335">
        <f>'Debt M &amp; YTM'!G1510</f>
        <v>2.29</v>
      </c>
      <c r="AM1519" s="298"/>
      <c r="AN1519" s="335">
        <f>'Debt M &amp; YTM'!I1510</f>
        <v>13.01</v>
      </c>
      <c r="AO1519" s="335">
        <f>'Debt M &amp; YTM'!J1510</f>
        <v>3.26</v>
      </c>
      <c r="AP1519" s="299"/>
      <c r="AQ1519" s="297"/>
      <c r="AR1519" s="297">
        <f>'Debt M &amp; YTM'!M1510</f>
        <v>4.0609999999999999</v>
      </c>
      <c r="AS1519" s="298"/>
      <c r="AT1519" s="300"/>
      <c r="AU1519" s="297">
        <f>'Debt M &amp; YTM'!N1510</f>
        <v>6.0890000000000004</v>
      </c>
      <c r="AV1519" s="298"/>
    </row>
    <row r="1520" spans="6:48">
      <c r="F1520" s="297"/>
      <c r="AG1520" s="296">
        <v>42299</v>
      </c>
      <c r="AH1520" s="335">
        <f>'Debt M &amp; YTM'!C1511</f>
        <v>13.55</v>
      </c>
      <c r="AI1520" s="335">
        <f>'Debt M &amp; YTM'!D1511</f>
        <v>2.21</v>
      </c>
      <c r="AJ1520" s="298"/>
      <c r="AK1520" s="335">
        <f>'Debt M &amp; YTM'!F1511</f>
        <v>8.42</v>
      </c>
      <c r="AL1520" s="335">
        <f>'Debt M &amp; YTM'!G1511</f>
        <v>2.2200000000000002</v>
      </c>
      <c r="AM1520" s="298"/>
      <c r="AN1520" s="335">
        <f>'Debt M &amp; YTM'!I1511</f>
        <v>13.01</v>
      </c>
      <c r="AO1520" s="335">
        <f>'Debt M &amp; YTM'!J1511</f>
        <v>3.19</v>
      </c>
      <c r="AP1520" s="299"/>
      <c r="AQ1520" s="297"/>
      <c r="AR1520" s="297">
        <f>'Debt M &amp; YTM'!M1511</f>
        <v>4.016</v>
      </c>
      <c r="AS1520" s="298"/>
      <c r="AT1520" s="300"/>
      <c r="AU1520" s="297">
        <f>'Debt M &amp; YTM'!N1511</f>
        <v>6.1040000000000001</v>
      </c>
      <c r="AV1520" s="298"/>
    </row>
    <row r="1521" spans="6:48">
      <c r="F1521" s="297"/>
      <c r="AG1521" s="296">
        <v>42300</v>
      </c>
      <c r="AH1521" s="335">
        <f>'Debt M &amp; YTM'!C1512</f>
        <v>13.55</v>
      </c>
      <c r="AI1521" s="335">
        <f>'Debt M &amp; YTM'!D1512</f>
        <v>2.19</v>
      </c>
      <c r="AJ1521" s="298"/>
      <c r="AK1521" s="335">
        <f>'Debt M &amp; YTM'!F1512</f>
        <v>8.42</v>
      </c>
      <c r="AL1521" s="335">
        <f>'Debt M &amp; YTM'!G1512</f>
        <v>2.2000000000000002</v>
      </c>
      <c r="AM1521" s="298"/>
      <c r="AN1521" s="335">
        <f>'Debt M &amp; YTM'!I1512</f>
        <v>13</v>
      </c>
      <c r="AO1521" s="335">
        <f>'Debt M &amp; YTM'!J1512</f>
        <v>3.15</v>
      </c>
      <c r="AP1521" s="299"/>
      <c r="AQ1521" s="297"/>
      <c r="AR1521" s="297">
        <f>'Debt M &amp; YTM'!M1512</f>
        <v>3.948</v>
      </c>
      <c r="AS1521" s="298"/>
      <c r="AT1521" s="300"/>
      <c r="AU1521" s="297">
        <f>'Debt M &amp; YTM'!N1512</f>
        <v>6.0620000000000003</v>
      </c>
      <c r="AV1521" s="298"/>
    </row>
    <row r="1522" spans="6:48">
      <c r="F1522" s="297"/>
      <c r="AG1522" s="296">
        <v>42303</v>
      </c>
      <c r="AH1522" s="335">
        <f>'Debt M &amp; YTM'!C1513</f>
        <v>13.54</v>
      </c>
      <c r="AI1522" s="335">
        <f>'Debt M &amp; YTM'!D1513</f>
        <v>2.16</v>
      </c>
      <c r="AJ1522" s="298"/>
      <c r="AK1522" s="335">
        <f>'Debt M &amp; YTM'!F1513</f>
        <v>8.41</v>
      </c>
      <c r="AL1522" s="335">
        <f>'Debt M &amp; YTM'!G1513</f>
        <v>2.17</v>
      </c>
      <c r="AM1522" s="298"/>
      <c r="AN1522" s="335">
        <f>'Debt M &amp; YTM'!I1513</f>
        <v>13</v>
      </c>
      <c r="AO1522" s="335">
        <f>'Debt M &amp; YTM'!J1513</f>
        <v>3.11</v>
      </c>
      <c r="AP1522" s="299"/>
      <c r="AQ1522" s="297"/>
      <c r="AR1522" s="297">
        <f>'Debt M &amp; YTM'!M1513</f>
        <v>3.867</v>
      </c>
      <c r="AS1522" s="298"/>
      <c r="AT1522" s="300"/>
      <c r="AU1522" s="297">
        <f>'Debt M &amp; YTM'!N1513</f>
        <v>5.9809999999999999</v>
      </c>
      <c r="AV1522" s="298"/>
    </row>
    <row r="1523" spans="6:48">
      <c r="F1523" s="297"/>
      <c r="AG1523" s="296">
        <v>42304</v>
      </c>
      <c r="AH1523" s="335">
        <f>'Debt M &amp; YTM'!C1514</f>
        <v>13.53</v>
      </c>
      <c r="AI1523" s="335">
        <f>'Debt M &amp; YTM'!D1514</f>
        <v>2.1</v>
      </c>
      <c r="AJ1523" s="298"/>
      <c r="AK1523" s="335">
        <f>'Debt M &amp; YTM'!F1514</f>
        <v>8.41</v>
      </c>
      <c r="AL1523" s="335">
        <f>'Debt M &amp; YTM'!G1514</f>
        <v>2.12</v>
      </c>
      <c r="AM1523" s="298"/>
      <c r="AN1523" s="335">
        <f>'Debt M &amp; YTM'!I1514</f>
        <v>12.99</v>
      </c>
      <c r="AO1523" s="335">
        <f>'Debt M &amp; YTM'!J1514</f>
        <v>3.05</v>
      </c>
      <c r="AP1523" s="299"/>
      <c r="AQ1523" s="297"/>
      <c r="AR1523" s="297">
        <f>'Debt M &amp; YTM'!M1514</f>
        <v>3.8559999999999999</v>
      </c>
      <c r="AS1523" s="298"/>
      <c r="AT1523" s="300"/>
      <c r="AU1523" s="297">
        <f>'Debt M &amp; YTM'!N1514</f>
        <v>5.9749999999999996</v>
      </c>
      <c r="AV1523" s="298"/>
    </row>
    <row r="1524" spans="6:48">
      <c r="F1524" s="297"/>
      <c r="AG1524" s="296">
        <v>42305</v>
      </c>
      <c r="AH1524" s="335">
        <f>'Debt M &amp; YTM'!C1515</f>
        <v>13.53</v>
      </c>
      <c r="AI1524" s="335">
        <f>'Debt M &amp; YTM'!D1515</f>
        <v>2.09</v>
      </c>
      <c r="AJ1524" s="298"/>
      <c r="AK1524" s="335">
        <f>'Debt M &amp; YTM'!F1515</f>
        <v>8.41</v>
      </c>
      <c r="AL1524" s="335">
        <f>'Debt M &amp; YTM'!G1515</f>
        <v>2.11</v>
      </c>
      <c r="AM1524" s="298"/>
      <c r="AN1524" s="335">
        <f>'Debt M &amp; YTM'!I1515</f>
        <v>12.99</v>
      </c>
      <c r="AO1524" s="335">
        <f>'Debt M &amp; YTM'!J1515</f>
        <v>3.03</v>
      </c>
      <c r="AP1524" s="299"/>
      <c r="AQ1524" s="297"/>
      <c r="AR1524" s="297">
        <f>'Debt M &amp; YTM'!M1515</f>
        <v>3.8319999999999999</v>
      </c>
      <c r="AS1524" s="298"/>
      <c r="AT1524" s="300"/>
      <c r="AU1524" s="297">
        <f>'Debt M &amp; YTM'!N1515</f>
        <v>5.9569999999999999</v>
      </c>
      <c r="AV1524" s="298"/>
    </row>
    <row r="1525" spans="6:48">
      <c r="F1525" s="297"/>
      <c r="AG1525" s="296">
        <v>42306</v>
      </c>
      <c r="AH1525" s="335">
        <f>'Debt M &amp; YTM'!C1516</f>
        <v>13.53</v>
      </c>
      <c r="AI1525" s="335">
        <f>'Debt M &amp; YTM'!D1516</f>
        <v>2.16</v>
      </c>
      <c r="AJ1525" s="298"/>
      <c r="AK1525" s="335">
        <f>'Debt M &amp; YTM'!F1516</f>
        <v>8.4</v>
      </c>
      <c r="AL1525" s="335">
        <f>'Debt M &amp; YTM'!G1516</f>
        <v>2.1800000000000002</v>
      </c>
      <c r="AM1525" s="298"/>
      <c r="AN1525" s="335">
        <f>'Debt M &amp; YTM'!I1516</f>
        <v>12.99</v>
      </c>
      <c r="AO1525" s="335">
        <f>'Debt M &amp; YTM'!J1516</f>
        <v>3.1</v>
      </c>
      <c r="AP1525" s="299"/>
      <c r="AQ1525" s="297"/>
      <c r="AR1525" s="297">
        <f>'Debt M &amp; YTM'!M1516</f>
        <v>3.847</v>
      </c>
      <c r="AS1525" s="298"/>
      <c r="AT1525" s="300"/>
      <c r="AU1525" s="297">
        <f>'Debt M &amp; YTM'!N1516</f>
        <v>5.9269999999999996</v>
      </c>
      <c r="AV1525" s="298"/>
    </row>
    <row r="1526" spans="6:48">
      <c r="F1526" s="297"/>
      <c r="AG1526" s="296">
        <v>42307</v>
      </c>
      <c r="AH1526" s="335">
        <f>'Debt M &amp; YTM'!C1517</f>
        <v>13.53</v>
      </c>
      <c r="AI1526" s="335">
        <f>'Debt M &amp; YTM'!D1517</f>
        <v>2.16</v>
      </c>
      <c r="AJ1526" s="298"/>
      <c r="AK1526" s="335">
        <f>'Debt M &amp; YTM'!F1517</f>
        <v>8.4</v>
      </c>
      <c r="AL1526" s="335">
        <f>'Debt M &amp; YTM'!G1517</f>
        <v>2.17</v>
      </c>
      <c r="AM1526" s="298"/>
      <c r="AN1526" s="335">
        <f>'Debt M &amp; YTM'!I1517</f>
        <v>12.98</v>
      </c>
      <c r="AO1526" s="335">
        <f>'Debt M &amp; YTM'!J1517</f>
        <v>3.09</v>
      </c>
      <c r="AP1526" s="299"/>
      <c r="AQ1526" s="297"/>
      <c r="AR1526" s="297">
        <f>'Debt M &amp; YTM'!M1517</f>
        <v>3.859</v>
      </c>
      <c r="AS1526" s="298"/>
      <c r="AT1526" s="300"/>
      <c r="AU1526" s="297">
        <f>'Debt M &amp; YTM'!N1517</f>
        <v>5.9249999999999998</v>
      </c>
      <c r="AV1526" s="298"/>
    </row>
    <row r="1527" spans="6:48">
      <c r="F1527" s="297"/>
      <c r="AG1527" s="296">
        <v>42308</v>
      </c>
      <c r="AH1527" s="335">
        <f>'Debt M &amp; YTM'!C1518</f>
        <v>13.52</v>
      </c>
      <c r="AI1527" s="335">
        <f>'Debt M &amp; YTM'!D1518</f>
        <v>2.16</v>
      </c>
      <c r="AJ1527" s="298"/>
      <c r="AK1527" s="335">
        <f>'Debt M &amp; YTM'!F1518</f>
        <v>8.4</v>
      </c>
      <c r="AL1527" s="335">
        <f>'Debt M &amp; YTM'!G1518</f>
        <v>2.17</v>
      </c>
      <c r="AM1527" s="298"/>
      <c r="AN1527" s="335">
        <f>'Debt M &amp; YTM'!I1518</f>
        <v>12.98</v>
      </c>
      <c r="AO1527" s="335">
        <f>'Debt M &amp; YTM'!J1518</f>
        <v>3.09</v>
      </c>
      <c r="AP1527" s="299"/>
      <c r="AQ1527" s="297"/>
      <c r="AR1527" s="297"/>
      <c r="AS1527" s="298"/>
      <c r="AT1527" s="300"/>
      <c r="AU1527" s="297"/>
      <c r="AV1527" s="298"/>
    </row>
    <row r="1528" spans="6:48">
      <c r="F1528" s="297"/>
      <c r="AG1528" s="296">
        <v>42310</v>
      </c>
      <c r="AH1528" s="335">
        <f>'Debt M &amp; YTM'!C1519</f>
        <v>13.57</v>
      </c>
      <c r="AI1528" s="335">
        <f>'Debt M &amp; YTM'!D1519</f>
        <v>2.2000000000000002</v>
      </c>
      <c r="AJ1528" s="298"/>
      <c r="AK1528" s="335">
        <f>'Debt M &amp; YTM'!F1519</f>
        <v>8.42</v>
      </c>
      <c r="AL1528" s="335">
        <f>'Debt M &amp; YTM'!G1519</f>
        <v>2.1800000000000002</v>
      </c>
      <c r="AM1528" s="298"/>
      <c r="AN1528" s="335">
        <f>'Debt M &amp; YTM'!I1519</f>
        <v>12.98</v>
      </c>
      <c r="AO1528" s="335">
        <f>'Debt M &amp; YTM'!J1519</f>
        <v>3.12</v>
      </c>
      <c r="AP1528" s="299"/>
      <c r="AQ1528" s="297"/>
      <c r="AR1528" s="297">
        <f>'Debt M &amp; YTM'!M1519</f>
        <v>3.847</v>
      </c>
      <c r="AS1528" s="298"/>
      <c r="AT1528" s="300"/>
      <c r="AU1528" s="297">
        <f>'Debt M &amp; YTM'!N1519</f>
        <v>5.8940000000000001</v>
      </c>
      <c r="AV1528" s="298"/>
    </row>
    <row r="1529" spans="6:48">
      <c r="F1529" s="297"/>
      <c r="AG1529" s="296">
        <v>42311</v>
      </c>
      <c r="AH1529" s="335">
        <f>'Debt M &amp; YTM'!C1520</f>
        <v>13.57</v>
      </c>
      <c r="AI1529" s="335">
        <f>'Debt M &amp; YTM'!D1520</f>
        <v>2.2000000000000002</v>
      </c>
      <c r="AJ1529" s="298"/>
      <c r="AK1529" s="335">
        <f>'Debt M &amp; YTM'!F1520</f>
        <v>8.41</v>
      </c>
      <c r="AL1529" s="335">
        <f>'Debt M &amp; YTM'!G1520</f>
        <v>2.17</v>
      </c>
      <c r="AM1529" s="298"/>
      <c r="AN1529" s="335">
        <f>'Debt M &amp; YTM'!I1520</f>
        <v>12.97</v>
      </c>
      <c r="AO1529" s="335">
        <f>'Debt M &amp; YTM'!J1520</f>
        <v>3.12</v>
      </c>
      <c r="AP1529" s="299"/>
      <c r="AQ1529" s="297"/>
      <c r="AR1529" s="297">
        <f>'Debt M &amp; YTM'!M1520</f>
        <v>3.778</v>
      </c>
      <c r="AS1529" s="298"/>
      <c r="AT1529" s="300"/>
      <c r="AU1529" s="297">
        <f>'Debt M &amp; YTM'!N1520</f>
        <v>5.8070000000000004</v>
      </c>
      <c r="AV1529" s="298"/>
    </row>
    <row r="1530" spans="6:48">
      <c r="F1530" s="297"/>
      <c r="AG1530" s="296">
        <v>42312</v>
      </c>
      <c r="AH1530" s="335">
        <f>'Debt M &amp; YTM'!C1521</f>
        <v>13.57</v>
      </c>
      <c r="AI1530" s="335">
        <f>'Debt M &amp; YTM'!D1521</f>
        <v>2.23</v>
      </c>
      <c r="AJ1530" s="298"/>
      <c r="AK1530" s="335">
        <f>'Debt M &amp; YTM'!F1521</f>
        <v>8.41</v>
      </c>
      <c r="AL1530" s="335">
        <f>'Debt M &amp; YTM'!G1521</f>
        <v>2.1800000000000002</v>
      </c>
      <c r="AM1530" s="298"/>
      <c r="AN1530" s="335">
        <f>'Debt M &amp; YTM'!I1521</f>
        <v>12.97</v>
      </c>
      <c r="AO1530" s="335">
        <f>'Debt M &amp; YTM'!J1521</f>
        <v>3.14</v>
      </c>
      <c r="AP1530" s="299"/>
      <c r="AQ1530" s="297"/>
      <c r="AR1530" s="297">
        <f>'Debt M &amp; YTM'!M1521</f>
        <v>3.7229999999999999</v>
      </c>
      <c r="AS1530" s="298"/>
      <c r="AT1530" s="300"/>
      <c r="AU1530" s="297">
        <f>'Debt M &amp; YTM'!N1521</f>
        <v>5.7320000000000002</v>
      </c>
      <c r="AV1530" s="298"/>
    </row>
    <row r="1531" spans="6:48">
      <c r="F1531" s="297"/>
      <c r="AG1531" s="296">
        <v>42313</v>
      </c>
      <c r="AH1531" s="335">
        <f>'Debt M &amp; YTM'!C1522</f>
        <v>13.56</v>
      </c>
      <c r="AI1531" s="335">
        <f>'Debt M &amp; YTM'!D1522</f>
        <v>2.2400000000000002</v>
      </c>
      <c r="AJ1531" s="298"/>
      <c r="AK1531" s="335">
        <f>'Debt M &amp; YTM'!F1522</f>
        <v>8.41</v>
      </c>
      <c r="AL1531" s="335">
        <f>'Debt M &amp; YTM'!G1522</f>
        <v>2.1800000000000002</v>
      </c>
      <c r="AM1531" s="298"/>
      <c r="AN1531" s="335">
        <f>'Debt M &amp; YTM'!I1522</f>
        <v>12.97</v>
      </c>
      <c r="AO1531" s="335">
        <f>'Debt M &amp; YTM'!J1522</f>
        <v>3.16</v>
      </c>
      <c r="AP1531" s="299"/>
      <c r="AQ1531" s="297"/>
      <c r="AR1531" s="297">
        <f>'Debt M &amp; YTM'!M1522</f>
        <v>3.738</v>
      </c>
      <c r="AS1531" s="298"/>
      <c r="AT1531" s="300"/>
      <c r="AU1531" s="297">
        <f>'Debt M &amp; YTM'!N1522</f>
        <v>5.7450000000000001</v>
      </c>
      <c r="AV1531" s="298"/>
    </row>
    <row r="1532" spans="6:48">
      <c r="F1532" s="297"/>
      <c r="AG1532" s="296">
        <v>42314</v>
      </c>
      <c r="AH1532" s="335">
        <f>'Debt M &amp; YTM'!C1523</f>
        <v>13.56</v>
      </c>
      <c r="AI1532" s="335">
        <f>'Debt M &amp; YTM'!D1523</f>
        <v>2.3199999999999998</v>
      </c>
      <c r="AJ1532" s="298"/>
      <c r="AK1532" s="335">
        <f>'Debt M &amp; YTM'!F1523</f>
        <v>8.41</v>
      </c>
      <c r="AL1532" s="335">
        <f>'Debt M &amp; YTM'!G1523</f>
        <v>2.2400000000000002</v>
      </c>
      <c r="AM1532" s="298"/>
      <c r="AN1532" s="335">
        <f>'Debt M &amp; YTM'!I1523</f>
        <v>12.97</v>
      </c>
      <c r="AO1532" s="335">
        <f>'Debt M &amp; YTM'!J1523</f>
        <v>3.23</v>
      </c>
      <c r="AP1532" s="299"/>
      <c r="AQ1532" s="297"/>
      <c r="AR1532" s="297">
        <f>'Debt M &amp; YTM'!M1523</f>
        <v>3.7639999999999998</v>
      </c>
      <c r="AS1532" s="298"/>
      <c r="AT1532" s="300"/>
      <c r="AU1532" s="297">
        <f>'Debt M &amp; YTM'!N1523</f>
        <v>5.7619999999999996</v>
      </c>
      <c r="AV1532" s="298"/>
    </row>
    <row r="1533" spans="6:48">
      <c r="F1533" s="297"/>
      <c r="AG1533" s="296">
        <v>42317</v>
      </c>
      <c r="AH1533" s="335">
        <f>'Debt M &amp; YTM'!C1524</f>
        <v>13.55</v>
      </c>
      <c r="AI1533" s="335">
        <f>'Debt M &amp; YTM'!D1524</f>
        <v>2.3199999999999998</v>
      </c>
      <c r="AJ1533" s="298"/>
      <c r="AK1533" s="335">
        <f>'Debt M &amp; YTM'!F1524</f>
        <v>8.4</v>
      </c>
      <c r="AL1533" s="335">
        <f>'Debt M &amp; YTM'!G1524</f>
        <v>2.2200000000000002</v>
      </c>
      <c r="AM1533" s="298"/>
      <c r="AN1533" s="335">
        <f>'Debt M &amp; YTM'!I1524</f>
        <v>12.96</v>
      </c>
      <c r="AO1533" s="335">
        <f>'Debt M &amp; YTM'!J1524</f>
        <v>3.24</v>
      </c>
      <c r="AP1533" s="299"/>
      <c r="AQ1533" s="297"/>
      <c r="AR1533" s="297">
        <f>'Debt M &amp; YTM'!M1524</f>
        <v>3.7679999999999998</v>
      </c>
      <c r="AS1533" s="298"/>
      <c r="AT1533" s="300"/>
      <c r="AU1533" s="297">
        <f>'Debt M &amp; YTM'!N1524</f>
        <v>5.774</v>
      </c>
      <c r="AV1533" s="298"/>
    </row>
    <row r="1534" spans="6:48">
      <c r="F1534" s="297"/>
      <c r="AG1534" s="296">
        <v>42318</v>
      </c>
      <c r="AH1534" s="335">
        <f>'Debt M &amp; YTM'!C1525</f>
        <v>13.55</v>
      </c>
      <c r="AI1534" s="335">
        <f>'Debt M &amp; YTM'!D1525</f>
        <v>2.27</v>
      </c>
      <c r="AJ1534" s="298"/>
      <c r="AK1534" s="335">
        <f>'Debt M &amp; YTM'!F1525</f>
        <v>8.4</v>
      </c>
      <c r="AL1534" s="335">
        <f>'Debt M &amp; YTM'!G1525</f>
        <v>2.19</v>
      </c>
      <c r="AM1534" s="298"/>
      <c r="AN1534" s="335">
        <f>'Debt M &amp; YTM'!I1525</f>
        <v>12.95</v>
      </c>
      <c r="AO1534" s="335">
        <f>'Debt M &amp; YTM'!J1525</f>
        <v>3.21</v>
      </c>
      <c r="AP1534" s="299"/>
      <c r="AQ1534" s="297"/>
      <c r="AR1534" s="297">
        <f>'Debt M &amp; YTM'!M1525</f>
        <v>3.7869999999999999</v>
      </c>
      <c r="AS1534" s="298"/>
      <c r="AT1534" s="300"/>
      <c r="AU1534" s="297">
        <f>'Debt M &amp; YTM'!N1525</f>
        <v>5.7960000000000003</v>
      </c>
      <c r="AV1534" s="298"/>
    </row>
    <row r="1535" spans="6:48">
      <c r="F1535" s="297"/>
      <c r="AG1535" s="296">
        <v>42319</v>
      </c>
      <c r="AH1535" s="335">
        <f>'Debt M &amp; YTM'!C1526</f>
        <v>13.55</v>
      </c>
      <c r="AI1535" s="335">
        <f>'Debt M &amp; YTM'!D1526</f>
        <v>2.25</v>
      </c>
      <c r="AJ1535" s="298"/>
      <c r="AK1535" s="335">
        <f>'Debt M &amp; YTM'!F1526</f>
        <v>8.39</v>
      </c>
      <c r="AL1535" s="335">
        <f>'Debt M &amp; YTM'!G1526</f>
        <v>2.1800000000000002</v>
      </c>
      <c r="AM1535" s="298"/>
      <c r="AN1535" s="335">
        <f>'Debt M &amp; YTM'!I1526</f>
        <v>12.95</v>
      </c>
      <c r="AO1535" s="335">
        <f>'Debt M &amp; YTM'!J1526</f>
        <v>3.2</v>
      </c>
      <c r="AP1535" s="299"/>
      <c r="AQ1535" s="297"/>
      <c r="AR1535" s="297">
        <f>'Debt M &amp; YTM'!M1526</f>
        <v>3.7709999999999999</v>
      </c>
      <c r="AS1535" s="298"/>
      <c r="AT1535" s="300"/>
      <c r="AU1535" s="297">
        <f>'Debt M &amp; YTM'!N1526</f>
        <v>5.7910000000000004</v>
      </c>
      <c r="AV1535" s="298"/>
    </row>
    <row r="1536" spans="6:48">
      <c r="F1536" s="297"/>
      <c r="AG1536" s="296">
        <v>42320</v>
      </c>
      <c r="AH1536" s="335">
        <f>'Debt M &amp; YTM'!C1527</f>
        <v>13.54</v>
      </c>
      <c r="AI1536" s="335">
        <f>'Debt M &amp; YTM'!D1527</f>
        <v>2.2400000000000002</v>
      </c>
      <c r="AJ1536" s="298"/>
      <c r="AK1536" s="335">
        <f>'Debt M &amp; YTM'!F1527</f>
        <v>8.39</v>
      </c>
      <c r="AL1536" s="335">
        <f>'Debt M &amp; YTM'!G1527</f>
        <v>2.19</v>
      </c>
      <c r="AM1536" s="298"/>
      <c r="AN1536" s="335">
        <f>'Debt M &amp; YTM'!I1527</f>
        <v>12.95</v>
      </c>
      <c r="AO1536" s="335">
        <f>'Debt M &amp; YTM'!J1527</f>
        <v>3.2</v>
      </c>
      <c r="AP1536" s="299"/>
      <c r="AQ1536" s="297"/>
      <c r="AR1536" s="297">
        <f>'Debt M &amp; YTM'!M1527</f>
        <v>3.786</v>
      </c>
      <c r="AS1536" s="298"/>
      <c r="AT1536" s="300"/>
      <c r="AU1536" s="297">
        <f>'Debt M &amp; YTM'!N1527</f>
        <v>5.8140000000000001</v>
      </c>
      <c r="AV1536" s="298"/>
    </row>
    <row r="1537" spans="6:48">
      <c r="F1537" s="297"/>
      <c r="AG1537" s="296">
        <v>42321</v>
      </c>
      <c r="AH1537" s="335">
        <f>'Debt M &amp; YTM'!C1528</f>
        <v>13.54</v>
      </c>
      <c r="AI1537" s="335">
        <f>'Debt M &amp; YTM'!D1528</f>
        <v>2.2000000000000002</v>
      </c>
      <c r="AJ1537" s="298"/>
      <c r="AK1537" s="335">
        <f>'Debt M &amp; YTM'!F1528</f>
        <v>8.39</v>
      </c>
      <c r="AL1537" s="335">
        <f>'Debt M &amp; YTM'!G1528</f>
        <v>2.16</v>
      </c>
      <c r="AM1537" s="298"/>
      <c r="AN1537" s="335">
        <f>'Debt M &amp; YTM'!I1528</f>
        <v>12.95</v>
      </c>
      <c r="AO1537" s="335">
        <f>'Debt M &amp; YTM'!J1528</f>
        <v>3.18</v>
      </c>
      <c r="AP1537" s="299"/>
      <c r="AQ1537" s="297"/>
      <c r="AR1537" s="297">
        <f>'Debt M &amp; YTM'!M1528</f>
        <v>3.8039999999999998</v>
      </c>
      <c r="AS1537" s="298"/>
      <c r="AT1537" s="300"/>
      <c r="AU1537" s="297">
        <f>'Debt M &amp; YTM'!N1528</f>
        <v>5.8630000000000004</v>
      </c>
      <c r="AV1537" s="298"/>
    </row>
    <row r="1538" spans="6:48">
      <c r="F1538" s="297"/>
      <c r="AG1538" s="296">
        <v>42324</v>
      </c>
      <c r="AH1538" s="335">
        <f>'Debt M &amp; YTM'!C1529</f>
        <v>13.53</v>
      </c>
      <c r="AI1538" s="335">
        <f>'Debt M &amp; YTM'!D1529</f>
        <v>2.1800000000000002</v>
      </c>
      <c r="AJ1538" s="298"/>
      <c r="AK1538" s="335">
        <f>'Debt M &amp; YTM'!F1529</f>
        <v>8.3800000000000008</v>
      </c>
      <c r="AL1538" s="335">
        <f>'Debt M &amp; YTM'!G1529</f>
        <v>2.14</v>
      </c>
      <c r="AM1538" s="298"/>
      <c r="AN1538" s="335">
        <f>'Debt M &amp; YTM'!I1529</f>
        <v>12.94</v>
      </c>
      <c r="AO1538" s="335">
        <f>'Debt M &amp; YTM'!J1529</f>
        <v>3.16</v>
      </c>
      <c r="AP1538" s="299"/>
      <c r="AQ1538" s="297"/>
      <c r="AR1538" s="297">
        <f>'Debt M &amp; YTM'!M1529</f>
        <v>3.8069999999999999</v>
      </c>
      <c r="AS1538" s="298"/>
      <c r="AT1538" s="300"/>
      <c r="AU1538" s="297">
        <f>'Debt M &amp; YTM'!N1529</f>
        <v>5.8410000000000002</v>
      </c>
      <c r="AV1538" s="298"/>
    </row>
    <row r="1539" spans="6:48">
      <c r="F1539" s="297"/>
      <c r="AG1539" s="296">
        <v>42325</v>
      </c>
      <c r="AH1539" s="335">
        <f>'Debt M &amp; YTM'!C1530</f>
        <v>13.53</v>
      </c>
      <c r="AI1539" s="335">
        <f>'Debt M &amp; YTM'!D1530</f>
        <v>2.17</v>
      </c>
      <c r="AJ1539" s="298"/>
      <c r="AK1539" s="335">
        <f>'Debt M &amp; YTM'!F1530</f>
        <v>8.3800000000000008</v>
      </c>
      <c r="AL1539" s="335">
        <f>'Debt M &amp; YTM'!G1530</f>
        <v>2.13</v>
      </c>
      <c r="AM1539" s="298"/>
      <c r="AN1539" s="335">
        <f>'Debt M &amp; YTM'!I1530</f>
        <v>12.94</v>
      </c>
      <c r="AO1539" s="335">
        <f>'Debt M &amp; YTM'!J1530</f>
        <v>3.15</v>
      </c>
      <c r="AP1539" s="299"/>
      <c r="AQ1539" s="297"/>
      <c r="AR1539" s="297">
        <f>'Debt M &amp; YTM'!M1530</f>
        <v>3.7709999999999999</v>
      </c>
      <c r="AS1539" s="298"/>
      <c r="AT1539" s="300"/>
      <c r="AU1539" s="297">
        <f>'Debt M &amp; YTM'!N1530</f>
        <v>5.7949999999999999</v>
      </c>
      <c r="AV1539" s="298"/>
    </row>
    <row r="1540" spans="6:48">
      <c r="F1540" s="297"/>
      <c r="AG1540" s="296">
        <v>42326</v>
      </c>
      <c r="AH1540" s="335">
        <f>'Debt M &amp; YTM'!C1531</f>
        <v>13.53</v>
      </c>
      <c r="AI1540" s="335">
        <f>'Debt M &amp; YTM'!D1531</f>
        <v>2.15</v>
      </c>
      <c r="AJ1540" s="298"/>
      <c r="AK1540" s="335">
        <f>'Debt M &amp; YTM'!F1531</f>
        <v>8.3699999999999992</v>
      </c>
      <c r="AL1540" s="335">
        <f>'Debt M &amp; YTM'!G1531</f>
        <v>2.11</v>
      </c>
      <c r="AM1540" s="298"/>
      <c r="AN1540" s="335">
        <f>'Debt M &amp; YTM'!I1531</f>
        <v>12.93</v>
      </c>
      <c r="AO1540" s="335">
        <f>'Debt M &amp; YTM'!J1531</f>
        <v>3.13</v>
      </c>
      <c r="AP1540" s="299"/>
      <c r="AQ1540" s="297"/>
      <c r="AR1540" s="297">
        <f>'Debt M &amp; YTM'!M1531</f>
        <v>3.74</v>
      </c>
      <c r="AS1540" s="298"/>
      <c r="AT1540" s="300"/>
      <c r="AU1540" s="297">
        <f>'Debt M &amp; YTM'!N1531</f>
        <v>5.78</v>
      </c>
      <c r="AV1540" s="298"/>
    </row>
    <row r="1541" spans="6:48">
      <c r="F1541" s="297"/>
      <c r="AG1541" s="296">
        <v>42327</v>
      </c>
      <c r="AH1541" s="335">
        <f>'Debt M &amp; YTM'!C1532</f>
        <v>13.53</v>
      </c>
      <c r="AI1541" s="335">
        <f>'Debt M &amp; YTM'!D1532</f>
        <v>2.11</v>
      </c>
      <c r="AJ1541" s="298"/>
      <c r="AK1541" s="335">
        <f>'Debt M &amp; YTM'!F1532</f>
        <v>8.3699999999999992</v>
      </c>
      <c r="AL1541" s="335">
        <f>'Debt M &amp; YTM'!G1532</f>
        <v>2.09</v>
      </c>
      <c r="AM1541" s="298"/>
      <c r="AN1541" s="335">
        <f>'Debt M &amp; YTM'!I1532</f>
        <v>12.93</v>
      </c>
      <c r="AO1541" s="335">
        <f>'Debt M &amp; YTM'!J1532</f>
        <v>3.09</v>
      </c>
      <c r="AP1541" s="299"/>
      <c r="AQ1541" s="297"/>
      <c r="AR1541" s="297">
        <f>'Debt M &amp; YTM'!M1532</f>
        <v>3.706</v>
      </c>
      <c r="AS1541" s="298"/>
      <c r="AT1541" s="300"/>
      <c r="AU1541" s="297">
        <f>'Debt M &amp; YTM'!N1532</f>
        <v>5.7370000000000001</v>
      </c>
      <c r="AV1541" s="298"/>
    </row>
    <row r="1542" spans="6:48">
      <c r="F1542" s="297"/>
      <c r="AG1542" s="296">
        <v>42328</v>
      </c>
      <c r="AH1542" s="335">
        <f>'Debt M &amp; YTM'!C1533</f>
        <v>13.52</v>
      </c>
      <c r="AI1542" s="335">
        <f>'Debt M &amp; YTM'!D1533</f>
        <v>2.1</v>
      </c>
      <c r="AJ1542" s="298"/>
      <c r="AK1542" s="335">
        <f>'Debt M &amp; YTM'!F1533</f>
        <v>8.3699999999999992</v>
      </c>
      <c r="AL1542" s="335">
        <f>'Debt M &amp; YTM'!G1533</f>
        <v>2.08</v>
      </c>
      <c r="AM1542" s="298"/>
      <c r="AN1542" s="335">
        <f>'Debt M &amp; YTM'!I1533</f>
        <v>12.93</v>
      </c>
      <c r="AO1542" s="335">
        <f>'Debt M &amp; YTM'!J1533</f>
        <v>3.07</v>
      </c>
      <c r="AP1542" s="299"/>
      <c r="AQ1542" s="297"/>
      <c r="AR1542" s="297">
        <f>'Debt M &amp; YTM'!M1533</f>
        <v>3.6880000000000002</v>
      </c>
      <c r="AS1542" s="298"/>
      <c r="AT1542" s="300"/>
      <c r="AU1542" s="297">
        <f>'Debt M &amp; YTM'!N1533</f>
        <v>5.7329999999999997</v>
      </c>
      <c r="AV1542" s="298"/>
    </row>
    <row r="1543" spans="6:48">
      <c r="F1543" s="297"/>
      <c r="AG1543" s="296">
        <v>42331</v>
      </c>
      <c r="AH1543" s="335">
        <f>'Debt M &amp; YTM'!C1534</f>
        <v>13.51</v>
      </c>
      <c r="AI1543" s="335">
        <f>'Debt M &amp; YTM'!D1534</f>
        <v>2.15</v>
      </c>
      <c r="AJ1543" s="298"/>
      <c r="AK1543" s="335">
        <f>'Debt M &amp; YTM'!F1534</f>
        <v>8.36</v>
      </c>
      <c r="AL1543" s="335">
        <f>'Debt M &amp; YTM'!G1534</f>
        <v>2.12</v>
      </c>
      <c r="AM1543" s="298"/>
      <c r="AN1543" s="335">
        <f>'Debt M &amp; YTM'!I1534</f>
        <v>12.92</v>
      </c>
      <c r="AO1543" s="335">
        <f>'Debt M &amp; YTM'!J1534</f>
        <v>3.12</v>
      </c>
      <c r="AP1543" s="299"/>
      <c r="AQ1543" s="297"/>
      <c r="AR1543" s="297">
        <f>'Debt M &amp; YTM'!M1534</f>
        <v>3.6920000000000002</v>
      </c>
      <c r="AS1543" s="298"/>
      <c r="AT1543" s="300"/>
      <c r="AU1543" s="297">
        <f>'Debt M &amp; YTM'!N1534</f>
        <v>5.7309999999999999</v>
      </c>
      <c r="AV1543" s="298"/>
    </row>
    <row r="1544" spans="6:48">
      <c r="F1544" s="297"/>
      <c r="AG1544" s="296">
        <v>42332</v>
      </c>
      <c r="AH1544" s="335">
        <f>'Debt M &amp; YTM'!C1535</f>
        <v>13.51</v>
      </c>
      <c r="AI1544" s="335">
        <f>'Debt M &amp; YTM'!D1535</f>
        <v>2.13</v>
      </c>
      <c r="AJ1544" s="298"/>
      <c r="AK1544" s="335">
        <f>'Debt M &amp; YTM'!F1535</f>
        <v>8.36</v>
      </c>
      <c r="AL1544" s="335">
        <f>'Debt M &amp; YTM'!G1535</f>
        <v>2.1</v>
      </c>
      <c r="AM1544" s="298"/>
      <c r="AN1544" s="335">
        <f>'Debt M &amp; YTM'!I1535</f>
        <v>12.92</v>
      </c>
      <c r="AO1544" s="335">
        <f>'Debt M &amp; YTM'!J1535</f>
        <v>3.09</v>
      </c>
      <c r="AP1544" s="299"/>
      <c r="AQ1544" s="297"/>
      <c r="AR1544" s="297">
        <f>'Debt M &amp; YTM'!M1535</f>
        <v>3.6949999999999998</v>
      </c>
      <c r="AS1544" s="298"/>
      <c r="AT1544" s="300"/>
      <c r="AU1544" s="297">
        <f>'Debt M &amp; YTM'!N1535</f>
        <v>5.8049999999999997</v>
      </c>
      <c r="AV1544" s="298"/>
    </row>
    <row r="1545" spans="6:48">
      <c r="F1545" s="297"/>
      <c r="AG1545" s="296">
        <v>42333</v>
      </c>
      <c r="AH1545" s="335">
        <f>'Debt M &amp; YTM'!C1536</f>
        <v>13.51</v>
      </c>
      <c r="AI1545" s="335">
        <f>'Debt M &amp; YTM'!D1536</f>
        <v>2.1</v>
      </c>
      <c r="AJ1545" s="298"/>
      <c r="AK1545" s="335">
        <f>'Debt M &amp; YTM'!F1536</f>
        <v>8.35</v>
      </c>
      <c r="AL1545" s="335">
        <f>'Debt M &amp; YTM'!G1536</f>
        <v>2.0699999999999998</v>
      </c>
      <c r="AM1545" s="298"/>
      <c r="AN1545" s="335">
        <f>'Debt M &amp; YTM'!I1536</f>
        <v>12.91</v>
      </c>
      <c r="AO1545" s="335">
        <f>'Debt M &amp; YTM'!J1536</f>
        <v>3.07</v>
      </c>
      <c r="AP1545" s="299"/>
      <c r="AQ1545" s="297"/>
      <c r="AR1545" s="297">
        <f>'Debt M &amp; YTM'!M1536</f>
        <v>3.706</v>
      </c>
      <c r="AS1545" s="298"/>
      <c r="AT1545" s="300"/>
      <c r="AU1545" s="297">
        <f>'Debt M &amp; YTM'!N1536</f>
        <v>5.8019999999999996</v>
      </c>
      <c r="AV1545" s="298"/>
    </row>
    <row r="1546" spans="6:48">
      <c r="F1546" s="297"/>
      <c r="AG1546" s="296">
        <v>42334</v>
      </c>
      <c r="AH1546" s="335">
        <f>'Debt M &amp; YTM'!C1537</f>
        <v>13.51</v>
      </c>
      <c r="AI1546" s="335">
        <f>'Debt M &amp; YTM'!D1537</f>
        <v>2.09</v>
      </c>
      <c r="AJ1546" s="298"/>
      <c r="AK1546" s="335">
        <f>'Debt M &amp; YTM'!F1537</f>
        <v>8.35</v>
      </c>
      <c r="AL1546" s="335">
        <f>'Debt M &amp; YTM'!G1537</f>
        <v>2.06</v>
      </c>
      <c r="AM1546" s="298"/>
      <c r="AN1546" s="335">
        <f>'Debt M &amp; YTM'!I1537</f>
        <v>12.91</v>
      </c>
      <c r="AO1546" s="335">
        <f>'Debt M &amp; YTM'!J1537</f>
        <v>3.06</v>
      </c>
      <c r="AP1546" s="299"/>
      <c r="AQ1546" s="297"/>
      <c r="AR1546" s="297">
        <f>'Debt M &amp; YTM'!M1537</f>
        <v>3.722</v>
      </c>
      <c r="AS1546" s="298"/>
      <c r="AT1546" s="300"/>
      <c r="AU1546" s="297">
        <f>'Debt M &amp; YTM'!N1537</f>
        <v>5.79</v>
      </c>
      <c r="AV1546" s="298"/>
    </row>
    <row r="1547" spans="6:48">
      <c r="F1547" s="297"/>
      <c r="AG1547" s="296">
        <v>42335</v>
      </c>
      <c r="AH1547" s="335">
        <f>'Debt M &amp; YTM'!C1538</f>
        <v>13.5</v>
      </c>
      <c r="AI1547" s="335">
        <f>'Debt M &amp; YTM'!D1538</f>
        <v>2.0699999999999998</v>
      </c>
      <c r="AJ1547" s="298"/>
      <c r="AK1547" s="335">
        <f>'Debt M &amp; YTM'!F1538</f>
        <v>8.35</v>
      </c>
      <c r="AL1547" s="335">
        <f>'Debt M &amp; YTM'!G1538</f>
        <v>2.0499999999999998</v>
      </c>
      <c r="AM1547" s="298"/>
      <c r="AN1547" s="335">
        <f>'Debt M &amp; YTM'!I1538</f>
        <v>12.91</v>
      </c>
      <c r="AO1547" s="335">
        <f>'Debt M &amp; YTM'!J1538</f>
        <v>3.04</v>
      </c>
      <c r="AP1547" s="299"/>
      <c r="AQ1547" s="297"/>
      <c r="AR1547" s="297">
        <f>'Debt M &amp; YTM'!M1538</f>
        <v>3.7149999999999999</v>
      </c>
      <c r="AS1547" s="298"/>
      <c r="AT1547" s="300"/>
      <c r="AU1547" s="297">
        <f>'Debt M &amp; YTM'!N1538</f>
        <v>5.7789999999999999</v>
      </c>
      <c r="AV1547" s="298"/>
    </row>
    <row r="1548" spans="6:48">
      <c r="F1548" s="297"/>
      <c r="AG1548" s="296">
        <v>42338</v>
      </c>
      <c r="AH1548" s="335">
        <f>'Debt M &amp; YTM'!C1539</f>
        <v>13.5</v>
      </c>
      <c r="AI1548" s="335">
        <f>'Debt M &amp; YTM'!D1539</f>
        <v>2.1</v>
      </c>
      <c r="AJ1548" s="298"/>
      <c r="AK1548" s="335">
        <f>'Debt M &amp; YTM'!F1539</f>
        <v>8.34</v>
      </c>
      <c r="AL1548" s="335">
        <f>'Debt M &amp; YTM'!G1539</f>
        <v>2.0699999999999998</v>
      </c>
      <c r="AM1548" s="298"/>
      <c r="AN1548" s="335">
        <f>'Debt M &amp; YTM'!I1539</f>
        <v>12.9</v>
      </c>
      <c r="AO1548" s="335">
        <f>'Debt M &amp; YTM'!J1539</f>
        <v>3.07</v>
      </c>
      <c r="AP1548" s="299"/>
      <c r="AQ1548" s="297"/>
      <c r="AR1548" s="297">
        <f>'Debt M &amp; YTM'!M1539</f>
        <v>3.754</v>
      </c>
      <c r="AS1548" s="298"/>
      <c r="AT1548" s="300"/>
      <c r="AU1548" s="297">
        <f>'Debt M &amp; YTM'!N1539</f>
        <v>5.5890000000000004</v>
      </c>
      <c r="AV1548" s="298"/>
    </row>
    <row r="1549" spans="6:48">
      <c r="F1549" s="297"/>
      <c r="AG1549" s="296">
        <v>42339</v>
      </c>
      <c r="AH1549" s="335">
        <f>'Debt M &amp; YTM'!C1540</f>
        <v>13.58</v>
      </c>
      <c r="AI1549" s="335">
        <f>'Debt M &amp; YTM'!D1540</f>
        <v>2.11</v>
      </c>
      <c r="AJ1549" s="298"/>
      <c r="AK1549" s="335">
        <f>'Debt M &amp; YTM'!F1540</f>
        <v>8.4</v>
      </c>
      <c r="AL1549" s="335">
        <f>'Debt M &amp; YTM'!G1540</f>
        <v>2.04</v>
      </c>
      <c r="AM1549" s="298"/>
      <c r="AN1549" s="335">
        <f>'Debt M &amp; YTM'!I1540</f>
        <v>12.79</v>
      </c>
      <c r="AO1549" s="335">
        <f>'Debt M &amp; YTM'!J1540</f>
        <v>3.02</v>
      </c>
      <c r="AP1549" s="299"/>
      <c r="AQ1549" s="297"/>
      <c r="AR1549" s="297">
        <f>'Debt M &amp; YTM'!M1540</f>
        <v>3.7719999999999998</v>
      </c>
      <c r="AS1549" s="298"/>
      <c r="AT1549" s="300"/>
      <c r="AU1549" s="297">
        <f>'Debt M &amp; YTM'!N1540</f>
        <v>5.5460000000000003</v>
      </c>
      <c r="AV1549" s="298"/>
    </row>
    <row r="1550" spans="6:48">
      <c r="F1550" s="297"/>
      <c r="AG1550" s="296">
        <v>42340</v>
      </c>
      <c r="AH1550" s="335">
        <f>'Debt M &amp; YTM'!C1541</f>
        <v>13.58</v>
      </c>
      <c r="AI1550" s="335">
        <f>'Debt M &amp; YTM'!D1541</f>
        <v>2.12</v>
      </c>
      <c r="AJ1550" s="298"/>
      <c r="AK1550" s="335">
        <f>'Debt M &amp; YTM'!F1541</f>
        <v>8.39</v>
      </c>
      <c r="AL1550" s="335">
        <f>'Debt M &amp; YTM'!G1541</f>
        <v>2.04</v>
      </c>
      <c r="AM1550" s="298"/>
      <c r="AN1550" s="335">
        <f>'Debt M &amp; YTM'!I1541</f>
        <v>12.79</v>
      </c>
      <c r="AO1550" s="335">
        <f>'Debt M &amp; YTM'!J1541</f>
        <v>3.03</v>
      </c>
      <c r="AP1550" s="299"/>
      <c r="AQ1550" s="297"/>
      <c r="AR1550" s="297">
        <f>'Debt M &amp; YTM'!M1541</f>
        <v>3.8109999999999999</v>
      </c>
      <c r="AS1550" s="298"/>
      <c r="AT1550" s="300"/>
      <c r="AU1550" s="297">
        <f>'Debt M &amp; YTM'!N1541</f>
        <v>5.5010000000000003</v>
      </c>
      <c r="AV1550" s="298"/>
    </row>
    <row r="1551" spans="6:48">
      <c r="F1551" s="297"/>
      <c r="AG1551" s="296">
        <v>42341</v>
      </c>
      <c r="AH1551" s="335">
        <f>'Debt M &amp; YTM'!C1542</f>
        <v>13.58</v>
      </c>
      <c r="AI1551" s="335">
        <f>'Debt M &amp; YTM'!D1542</f>
        <v>2.27</v>
      </c>
      <c r="AJ1551" s="298"/>
      <c r="AK1551" s="335">
        <f>'Debt M &amp; YTM'!F1542</f>
        <v>8.39</v>
      </c>
      <c r="AL1551" s="335">
        <f>'Debt M &amp; YTM'!G1542</f>
        <v>2.19</v>
      </c>
      <c r="AM1551" s="298"/>
      <c r="AN1551" s="335">
        <f>'Debt M &amp; YTM'!I1542</f>
        <v>12.79</v>
      </c>
      <c r="AO1551" s="335">
        <f>'Debt M &amp; YTM'!J1542</f>
        <v>3.17</v>
      </c>
      <c r="AP1551" s="299"/>
      <c r="AQ1551" s="297"/>
      <c r="AR1551" s="297">
        <f>'Debt M &amp; YTM'!M1542</f>
        <v>3.8610000000000002</v>
      </c>
      <c r="AS1551" s="298"/>
      <c r="AT1551" s="300"/>
      <c r="AU1551" s="297">
        <f>'Debt M &amp; YTM'!N1542</f>
        <v>5.5579999999999998</v>
      </c>
      <c r="AV1551" s="298"/>
    </row>
    <row r="1552" spans="6:48">
      <c r="F1552" s="297"/>
      <c r="AG1552" s="296">
        <v>42342</v>
      </c>
      <c r="AH1552" s="335">
        <f>'Debt M &amp; YTM'!C1543</f>
        <v>13.58</v>
      </c>
      <c r="AI1552" s="335">
        <f>'Debt M &amp; YTM'!D1543</f>
        <v>2.31</v>
      </c>
      <c r="AJ1552" s="298"/>
      <c r="AK1552" s="335">
        <f>'Debt M &amp; YTM'!F1543</f>
        <v>8.39</v>
      </c>
      <c r="AL1552" s="335">
        <f>'Debt M &amp; YTM'!G1543</f>
        <v>2.2400000000000002</v>
      </c>
      <c r="AM1552" s="298"/>
      <c r="AN1552" s="335">
        <f>'Debt M &amp; YTM'!I1543</f>
        <v>12.78</v>
      </c>
      <c r="AO1552" s="335">
        <f>'Debt M &amp; YTM'!J1543</f>
        <v>3.22</v>
      </c>
      <c r="AP1552" s="299"/>
      <c r="AQ1552" s="297"/>
      <c r="AR1552" s="297">
        <f>'Debt M &amp; YTM'!M1543</f>
        <v>3.891</v>
      </c>
      <c r="AS1552" s="298"/>
      <c r="AT1552" s="300"/>
      <c r="AU1552" s="297">
        <f>'Debt M &amp; YTM'!N1543</f>
        <v>5.6130000000000004</v>
      </c>
      <c r="AV1552" s="298"/>
    </row>
    <row r="1553" spans="6:48">
      <c r="F1553" s="297"/>
      <c r="AG1553" s="296">
        <v>42345</v>
      </c>
      <c r="AH1553" s="335">
        <f>'Debt M &amp; YTM'!C1544</f>
        <v>13.57</v>
      </c>
      <c r="AI1553" s="335">
        <f>'Debt M &amp; YTM'!D1544</f>
        <v>2.23</v>
      </c>
      <c r="AJ1553" s="298"/>
      <c r="AK1553" s="335">
        <f>'Debt M &amp; YTM'!F1544</f>
        <v>8.3800000000000008</v>
      </c>
      <c r="AL1553" s="335">
        <f>'Debt M &amp; YTM'!G1544</f>
        <v>2.17</v>
      </c>
      <c r="AM1553" s="298"/>
      <c r="AN1553" s="335">
        <f>'Debt M &amp; YTM'!I1544</f>
        <v>12.78</v>
      </c>
      <c r="AO1553" s="335">
        <f>'Debt M &amp; YTM'!J1544</f>
        <v>3.14</v>
      </c>
      <c r="AP1553" s="299"/>
      <c r="AQ1553" s="297"/>
      <c r="AR1553" s="297">
        <f>'Debt M &amp; YTM'!M1544</f>
        <v>3.879</v>
      </c>
      <c r="AS1553" s="298"/>
      <c r="AT1553" s="300"/>
      <c r="AU1553" s="297">
        <f>'Debt M &amp; YTM'!N1544</f>
        <v>5.6109999999999998</v>
      </c>
      <c r="AV1553" s="298"/>
    </row>
    <row r="1554" spans="6:48">
      <c r="F1554" s="297"/>
      <c r="AG1554" s="296">
        <v>42346</v>
      </c>
      <c r="AH1554" s="335">
        <f>'Debt M &amp; YTM'!C1545</f>
        <v>13.56</v>
      </c>
      <c r="AI1554" s="335">
        <f>'Debt M &amp; YTM'!D1545</f>
        <v>2.21</v>
      </c>
      <c r="AJ1554" s="298"/>
      <c r="AK1554" s="335">
        <f>'Debt M &amp; YTM'!F1545</f>
        <v>8.3800000000000008</v>
      </c>
      <c r="AL1554" s="335">
        <f>'Debt M &amp; YTM'!G1545</f>
        <v>2.17</v>
      </c>
      <c r="AM1554" s="298"/>
      <c r="AN1554" s="335">
        <f>'Debt M &amp; YTM'!I1545</f>
        <v>12.77</v>
      </c>
      <c r="AO1554" s="335">
        <f>'Debt M &amp; YTM'!J1545</f>
        <v>3.14</v>
      </c>
      <c r="AP1554" s="299"/>
      <c r="AQ1554" s="297"/>
      <c r="AR1554" s="297">
        <f>'Debt M &amp; YTM'!M1545</f>
        <v>3.9670000000000001</v>
      </c>
      <c r="AS1554" s="298"/>
      <c r="AT1554" s="300"/>
      <c r="AU1554" s="297">
        <f>'Debt M &amp; YTM'!N1545</f>
        <v>5.6449999999999996</v>
      </c>
      <c r="AV1554" s="298"/>
    </row>
    <row r="1555" spans="6:48">
      <c r="F1555" s="297"/>
      <c r="AG1555" s="296">
        <v>42347</v>
      </c>
      <c r="AH1555" s="335">
        <f>'Debt M &amp; YTM'!C1546</f>
        <v>13.56</v>
      </c>
      <c r="AI1555" s="335">
        <f>'Debt M &amp; YTM'!D1546</f>
        <v>2.25</v>
      </c>
      <c r="AJ1555" s="298"/>
      <c r="AK1555" s="335">
        <f>'Debt M &amp; YTM'!F1546</f>
        <v>8.3699999999999992</v>
      </c>
      <c r="AL1555" s="335">
        <f>'Debt M &amp; YTM'!G1546</f>
        <v>2.2000000000000002</v>
      </c>
      <c r="AM1555" s="298"/>
      <c r="AN1555" s="335">
        <f>'Debt M &amp; YTM'!I1546</f>
        <v>12.77</v>
      </c>
      <c r="AO1555" s="335">
        <f>'Debt M &amp; YTM'!J1546</f>
        <v>3.16</v>
      </c>
      <c r="AP1555" s="299"/>
      <c r="AQ1555" s="297"/>
      <c r="AR1555" s="297">
        <f>'Debt M &amp; YTM'!M1546</f>
        <v>4.0510000000000002</v>
      </c>
      <c r="AS1555" s="298"/>
      <c r="AT1555" s="300"/>
      <c r="AU1555" s="297">
        <f>'Debt M &amp; YTM'!N1546</f>
        <v>5.7690000000000001</v>
      </c>
      <c r="AV1555" s="298"/>
    </row>
    <row r="1556" spans="6:48">
      <c r="F1556" s="297"/>
      <c r="AG1556" s="296">
        <v>42348</v>
      </c>
      <c r="AH1556" s="335">
        <f>'Debt M &amp; YTM'!C1547</f>
        <v>13.56</v>
      </c>
      <c r="AI1556" s="335">
        <f>'Debt M &amp; YTM'!D1547</f>
        <v>2.23</v>
      </c>
      <c r="AJ1556" s="298"/>
      <c r="AK1556" s="335">
        <f>'Debt M &amp; YTM'!F1547</f>
        <v>8.3699999999999992</v>
      </c>
      <c r="AL1556" s="335">
        <f>'Debt M &amp; YTM'!G1547</f>
        <v>2.17</v>
      </c>
      <c r="AM1556" s="298"/>
      <c r="AN1556" s="335">
        <f>'Debt M &amp; YTM'!I1547</f>
        <v>12.77</v>
      </c>
      <c r="AO1556" s="335">
        <f>'Debt M &amp; YTM'!J1547</f>
        <v>3.15</v>
      </c>
      <c r="AP1556" s="299"/>
      <c r="AQ1556" s="297"/>
      <c r="AR1556" s="297">
        <f>'Debt M &amp; YTM'!M1547</f>
        <v>4.0970000000000004</v>
      </c>
      <c r="AS1556" s="298"/>
      <c r="AT1556" s="300"/>
      <c r="AU1556" s="297">
        <f>'Debt M &amp; YTM'!N1547</f>
        <v>5.82</v>
      </c>
      <c r="AV1556" s="298"/>
    </row>
    <row r="1557" spans="6:48">
      <c r="F1557" s="297"/>
      <c r="AG1557" s="296">
        <v>42349</v>
      </c>
      <c r="AH1557" s="335">
        <f>'Debt M &amp; YTM'!C1548</f>
        <v>13.56</v>
      </c>
      <c r="AI1557" s="335">
        <f>'Debt M &amp; YTM'!D1548</f>
        <v>2.2000000000000002</v>
      </c>
      <c r="AJ1557" s="298"/>
      <c r="AK1557" s="335">
        <f>'Debt M &amp; YTM'!F1548</f>
        <v>8.3699999999999992</v>
      </c>
      <c r="AL1557" s="335">
        <f>'Debt M &amp; YTM'!G1548</f>
        <v>2.16</v>
      </c>
      <c r="AM1557" s="298"/>
      <c r="AN1557" s="335">
        <f>'Debt M &amp; YTM'!I1548</f>
        <v>12.76</v>
      </c>
      <c r="AO1557" s="335">
        <f>'Debt M &amp; YTM'!J1548</f>
        <v>3.14</v>
      </c>
      <c r="AP1557" s="299"/>
      <c r="AQ1557" s="297"/>
      <c r="AR1557" s="297">
        <f>'Debt M &amp; YTM'!M1548</f>
        <v>4.2270000000000003</v>
      </c>
      <c r="AS1557" s="298"/>
      <c r="AT1557" s="300"/>
      <c r="AU1557" s="297">
        <f>'Debt M &amp; YTM'!N1548</f>
        <v>5.9909999999999997</v>
      </c>
      <c r="AV1557" s="298"/>
    </row>
    <row r="1558" spans="6:48">
      <c r="F1558" s="297"/>
      <c r="AG1558" s="296">
        <v>42352</v>
      </c>
      <c r="AH1558" s="335">
        <f>'Debt M &amp; YTM'!C1549</f>
        <v>13.55</v>
      </c>
      <c r="AI1558" s="335">
        <f>'Debt M &amp; YTM'!D1549</f>
        <v>2.25</v>
      </c>
      <c r="AJ1558" s="298"/>
      <c r="AK1558" s="335">
        <f>'Debt M &amp; YTM'!F1549</f>
        <v>8.36</v>
      </c>
      <c r="AL1558" s="335">
        <f>'Debt M &amp; YTM'!G1549</f>
        <v>2.21</v>
      </c>
      <c r="AM1558" s="298"/>
      <c r="AN1558" s="335">
        <f>'Debt M &amp; YTM'!I1549</f>
        <v>12.76</v>
      </c>
      <c r="AO1558" s="335">
        <f>'Debt M &amp; YTM'!J1549</f>
        <v>3.2</v>
      </c>
      <c r="AP1558" s="299"/>
      <c r="AQ1558" s="297"/>
      <c r="AR1558" s="297">
        <f>'Debt M &amp; YTM'!M1549</f>
        <v>4.3369999999999997</v>
      </c>
      <c r="AS1558" s="298"/>
      <c r="AT1558" s="300"/>
      <c r="AU1558" s="297">
        <f>'Debt M &amp; YTM'!N1549</f>
        <v>6.2409999999999997</v>
      </c>
      <c r="AV1558" s="298"/>
    </row>
    <row r="1559" spans="6:48">
      <c r="F1559" s="297"/>
      <c r="AG1559" s="296">
        <v>42353</v>
      </c>
      <c r="AH1559" s="335">
        <f>'Debt M &amp; YTM'!C1550</f>
        <v>13.55</v>
      </c>
      <c r="AI1559" s="335">
        <f>'Debt M &amp; YTM'!D1550</f>
        <v>2.33</v>
      </c>
      <c r="AJ1559" s="298"/>
      <c r="AK1559" s="335">
        <f>'Debt M &amp; YTM'!F1550</f>
        <v>8.36</v>
      </c>
      <c r="AL1559" s="335">
        <f>'Debt M &amp; YTM'!G1550</f>
        <v>2.29</v>
      </c>
      <c r="AM1559" s="298"/>
      <c r="AN1559" s="335">
        <f>'Debt M &amp; YTM'!I1550</f>
        <v>12.75</v>
      </c>
      <c r="AO1559" s="335">
        <f>'Debt M &amp; YTM'!J1550</f>
        <v>3.27</v>
      </c>
      <c r="AP1559" s="299"/>
      <c r="AQ1559" s="297"/>
      <c r="AR1559" s="297">
        <f>'Debt M &amp; YTM'!M1550</f>
        <v>4.306</v>
      </c>
      <c r="AS1559" s="298"/>
      <c r="AT1559" s="300"/>
      <c r="AU1559" s="297">
        <f>'Debt M &amp; YTM'!N1550</f>
        <v>6.16</v>
      </c>
      <c r="AV1559" s="298"/>
    </row>
    <row r="1560" spans="6:48">
      <c r="F1560" s="297"/>
      <c r="AG1560" s="296">
        <v>42354</v>
      </c>
      <c r="AH1560" s="335">
        <f>'Debt M &amp; YTM'!C1551</f>
        <v>13.54</v>
      </c>
      <c r="AI1560" s="335">
        <f>'Debt M &amp; YTM'!D1551</f>
        <v>2.34</v>
      </c>
      <c r="AJ1560" s="298"/>
      <c r="AK1560" s="335">
        <f>'Debt M &amp; YTM'!F1551</f>
        <v>8.36</v>
      </c>
      <c r="AL1560" s="335">
        <f>'Debt M &amp; YTM'!G1551</f>
        <v>2.29</v>
      </c>
      <c r="AM1560" s="298"/>
      <c r="AN1560" s="335">
        <f>'Debt M &amp; YTM'!I1551</f>
        <v>12.75</v>
      </c>
      <c r="AO1560" s="335">
        <f>'Debt M &amp; YTM'!J1551</f>
        <v>3.27</v>
      </c>
      <c r="AP1560" s="299"/>
      <c r="AQ1560" s="297"/>
      <c r="AR1560" s="297">
        <f>'Debt M &amp; YTM'!M1551</f>
        <v>4.2779999999999996</v>
      </c>
      <c r="AS1560" s="298"/>
      <c r="AT1560" s="300"/>
      <c r="AU1560" s="297">
        <f>'Debt M &amp; YTM'!N1551</f>
        <v>6.125</v>
      </c>
      <c r="AV1560" s="298"/>
    </row>
    <row r="1561" spans="6:48">
      <c r="F1561" s="297"/>
      <c r="AG1561" s="296">
        <v>42355</v>
      </c>
      <c r="AH1561" s="335">
        <f>'Debt M &amp; YTM'!C1552</f>
        <v>13.54</v>
      </c>
      <c r="AI1561" s="335">
        <f>'Debt M &amp; YTM'!D1552</f>
        <v>2.27</v>
      </c>
      <c r="AJ1561" s="298"/>
      <c r="AK1561" s="335">
        <f>'Debt M &amp; YTM'!F1552</f>
        <v>8.35</v>
      </c>
      <c r="AL1561" s="335">
        <f>'Debt M &amp; YTM'!G1552</f>
        <v>2.25</v>
      </c>
      <c r="AM1561" s="298"/>
      <c r="AN1561" s="335">
        <f>'Debt M &amp; YTM'!I1552</f>
        <v>12.75</v>
      </c>
      <c r="AO1561" s="335">
        <f>'Debt M &amp; YTM'!J1552</f>
        <v>3.22</v>
      </c>
      <c r="AP1561" s="299"/>
      <c r="AQ1561" s="297"/>
      <c r="AR1561" s="297">
        <f>'Debt M &amp; YTM'!M1552</f>
        <v>4.2469999999999999</v>
      </c>
      <c r="AS1561" s="298"/>
      <c r="AT1561" s="300"/>
      <c r="AU1561" s="297">
        <f>'Debt M &amp; YTM'!N1552</f>
        <v>6.0620000000000003</v>
      </c>
      <c r="AV1561" s="298"/>
    </row>
    <row r="1562" spans="6:48">
      <c r="F1562" s="297"/>
      <c r="AG1562" s="296">
        <v>42356</v>
      </c>
      <c r="AH1562" s="335">
        <f>'Debt M &amp; YTM'!C1553</f>
        <v>13.54</v>
      </c>
      <c r="AI1562" s="335">
        <f>'Debt M &amp; YTM'!D1553</f>
        <v>2.23</v>
      </c>
      <c r="AJ1562" s="298"/>
      <c r="AK1562" s="335">
        <f>'Debt M &amp; YTM'!F1553</f>
        <v>8.35</v>
      </c>
      <c r="AL1562" s="335">
        <f>'Debt M &amp; YTM'!G1553</f>
        <v>2.2200000000000002</v>
      </c>
      <c r="AM1562" s="298"/>
      <c r="AN1562" s="335">
        <f>'Debt M &amp; YTM'!I1553</f>
        <v>12.75</v>
      </c>
      <c r="AO1562" s="335">
        <f>'Debt M &amp; YTM'!J1553</f>
        <v>3.19</v>
      </c>
      <c r="AP1562" s="299"/>
      <c r="AQ1562" s="297"/>
      <c r="AR1562" s="297">
        <f>'Debt M &amp; YTM'!M1553</f>
        <v>4.2789999999999999</v>
      </c>
      <c r="AS1562" s="298"/>
      <c r="AT1562" s="300"/>
      <c r="AU1562" s="297">
        <f>'Debt M &amp; YTM'!N1553</f>
        <v>6.1449999999999996</v>
      </c>
      <c r="AV1562" s="298"/>
    </row>
    <row r="1563" spans="6:48">
      <c r="F1563" s="297"/>
      <c r="AG1563" s="296">
        <v>42359</v>
      </c>
      <c r="AH1563" s="335">
        <f>'Debt M &amp; YTM'!C1554</f>
        <v>13.53</v>
      </c>
      <c r="AI1563" s="335">
        <f>'Debt M &amp; YTM'!D1554</f>
        <v>2.23</v>
      </c>
      <c r="AJ1563" s="298"/>
      <c r="AK1563" s="335">
        <f>'Debt M &amp; YTM'!F1554</f>
        <v>8.34</v>
      </c>
      <c r="AL1563" s="335">
        <f>'Debt M &amp; YTM'!G1554</f>
        <v>2.2200000000000002</v>
      </c>
      <c r="AM1563" s="298"/>
      <c r="AN1563" s="335">
        <f>'Debt M &amp; YTM'!I1554</f>
        <v>12.74</v>
      </c>
      <c r="AO1563" s="335">
        <f>'Debt M &amp; YTM'!J1554</f>
        <v>3.19</v>
      </c>
      <c r="AP1563" s="299"/>
      <c r="AQ1563" s="297"/>
      <c r="AR1563" s="297">
        <f>'Debt M &amp; YTM'!M1554</f>
        <v>4.29</v>
      </c>
      <c r="AS1563" s="298"/>
      <c r="AT1563" s="300"/>
      <c r="AU1563" s="297">
        <f>'Debt M &amp; YTM'!N1554</f>
        <v>6.1440000000000001</v>
      </c>
      <c r="AV1563" s="298"/>
    </row>
    <row r="1564" spans="6:48">
      <c r="F1564" s="297"/>
      <c r="AG1564" s="296">
        <v>42360</v>
      </c>
      <c r="AH1564" s="335">
        <f>'Debt M &amp; YTM'!C1555</f>
        <v>13.53</v>
      </c>
      <c r="AI1564" s="335">
        <f>'Debt M &amp; YTM'!D1555</f>
        <v>2.2799999999999998</v>
      </c>
      <c r="AJ1564" s="298"/>
      <c r="AK1564" s="335">
        <f>'Debt M &amp; YTM'!F1555</f>
        <v>8.34</v>
      </c>
      <c r="AL1564" s="335">
        <f>'Debt M &amp; YTM'!G1555</f>
        <v>2.2599999999999998</v>
      </c>
      <c r="AM1564" s="298"/>
      <c r="AN1564" s="335">
        <f>'Debt M &amp; YTM'!I1555</f>
        <v>12.73</v>
      </c>
      <c r="AO1564" s="335">
        <f>'Debt M &amp; YTM'!J1555</f>
        <v>3.24</v>
      </c>
      <c r="AP1564" s="299"/>
      <c r="AQ1564" s="297"/>
      <c r="AR1564" s="297">
        <f>'Debt M &amp; YTM'!M1555</f>
        <v>4.3079999999999998</v>
      </c>
      <c r="AS1564" s="298"/>
      <c r="AT1564" s="300"/>
      <c r="AU1564" s="297">
        <f>'Debt M &amp; YTM'!N1555</f>
        <v>6.1470000000000002</v>
      </c>
      <c r="AV1564" s="298"/>
    </row>
    <row r="1565" spans="6:48">
      <c r="F1565" s="297"/>
      <c r="AG1565" s="296">
        <v>42361</v>
      </c>
      <c r="AH1565" s="335">
        <f>'Debt M &amp; YTM'!C1556</f>
        <v>13.52</v>
      </c>
      <c r="AI1565" s="335">
        <f>'Debt M &amp; YTM'!D1556</f>
        <v>2.3199999999999998</v>
      </c>
      <c r="AJ1565" s="298"/>
      <c r="AK1565" s="335">
        <f>'Debt M &amp; YTM'!F1556</f>
        <v>8.34</v>
      </c>
      <c r="AL1565" s="335">
        <f>'Debt M &amp; YTM'!G1556</f>
        <v>2.29</v>
      </c>
      <c r="AM1565" s="298"/>
      <c r="AN1565" s="335">
        <f>'Debt M &amp; YTM'!I1556</f>
        <v>12.73</v>
      </c>
      <c r="AO1565" s="335">
        <f>'Debt M &amp; YTM'!J1556</f>
        <v>3.27</v>
      </c>
      <c r="AP1565" s="299"/>
      <c r="AQ1565" s="297"/>
      <c r="AR1565" s="297">
        <f>'Debt M &amp; YTM'!M1556</f>
        <v>4.3209999999999997</v>
      </c>
      <c r="AS1565" s="298"/>
      <c r="AT1565" s="300"/>
      <c r="AU1565" s="297">
        <f>'Debt M &amp; YTM'!N1556</f>
        <v>6.1319999999999997</v>
      </c>
      <c r="AV1565" s="298"/>
    </row>
    <row r="1566" spans="6:48">
      <c r="F1566" s="297"/>
      <c r="AG1566" s="296">
        <v>42362</v>
      </c>
      <c r="AH1566" s="335">
        <f>'Debt M &amp; YTM'!C1557</f>
        <v>13.52</v>
      </c>
      <c r="AI1566" s="335">
        <f>'Debt M &amp; YTM'!D1557</f>
        <v>2.3199999999999998</v>
      </c>
      <c r="AJ1566" s="298"/>
      <c r="AK1566" s="335">
        <f>'Debt M &amp; YTM'!F1557</f>
        <v>8.33</v>
      </c>
      <c r="AL1566" s="335">
        <f>'Debt M &amp; YTM'!G1557</f>
        <v>2.29</v>
      </c>
      <c r="AM1566" s="298"/>
      <c r="AN1566" s="335">
        <f>'Debt M &amp; YTM'!I1557</f>
        <v>12.73</v>
      </c>
      <c r="AO1566" s="335">
        <f>'Debt M &amp; YTM'!J1557</f>
        <v>3.27</v>
      </c>
      <c r="AP1566" s="299"/>
      <c r="AQ1566" s="297"/>
      <c r="AR1566" s="297">
        <f>'Debt M &amp; YTM'!M1557</f>
        <v>4.32</v>
      </c>
      <c r="AS1566" s="298"/>
      <c r="AT1566" s="300"/>
      <c r="AU1566" s="297">
        <f>'Debt M &amp; YTM'!N1557</f>
        <v>6.1230000000000002</v>
      </c>
      <c r="AV1566" s="298"/>
    </row>
    <row r="1567" spans="6:48">
      <c r="F1567" s="297"/>
      <c r="AG1567" s="296">
        <v>42366</v>
      </c>
      <c r="AH1567" s="335">
        <f>'Debt M &amp; YTM'!C1558</f>
        <v>13.51</v>
      </c>
      <c r="AI1567" s="335">
        <f>'Debt M &amp; YTM'!D1558</f>
        <v>2.25</v>
      </c>
      <c r="AJ1567" s="298"/>
      <c r="AK1567" s="335">
        <f>'Debt M &amp; YTM'!F1558</f>
        <v>8.32</v>
      </c>
      <c r="AL1567" s="335">
        <f>'Debt M &amp; YTM'!G1558</f>
        <v>2.2400000000000002</v>
      </c>
      <c r="AM1567" s="298"/>
      <c r="AN1567" s="335">
        <f>'Debt M &amp; YTM'!I1558</f>
        <v>12.72</v>
      </c>
      <c r="AO1567" s="335">
        <f>'Debt M &amp; YTM'!J1558</f>
        <v>3.21</v>
      </c>
      <c r="AP1567" s="299"/>
      <c r="AQ1567" s="297"/>
      <c r="AR1567" s="297">
        <f>'Debt M &amp; YTM'!M1558</f>
        <v>4.3410000000000002</v>
      </c>
      <c r="AS1567" s="298"/>
      <c r="AT1567" s="300"/>
      <c r="AU1567" s="297">
        <f>'Debt M &amp; YTM'!N1558</f>
        <v>6.149</v>
      </c>
      <c r="AV1567" s="298"/>
    </row>
    <row r="1568" spans="6:48">
      <c r="F1568" s="297"/>
      <c r="AG1568" s="296">
        <v>42367</v>
      </c>
      <c r="AH1568" s="335">
        <f>'Debt M &amp; YTM'!C1559</f>
        <v>13.51</v>
      </c>
      <c r="AI1568" s="335">
        <f>'Debt M &amp; YTM'!D1559</f>
        <v>2.3199999999999998</v>
      </c>
      <c r="AJ1568" s="298"/>
      <c r="AK1568" s="335">
        <f>'Debt M &amp; YTM'!F1559</f>
        <v>8.32</v>
      </c>
      <c r="AL1568" s="335">
        <f>'Debt M &amp; YTM'!G1559</f>
        <v>2.29</v>
      </c>
      <c r="AM1568" s="298"/>
      <c r="AN1568" s="335">
        <f>'Debt M &amp; YTM'!I1559</f>
        <v>12.72</v>
      </c>
      <c r="AO1568" s="335">
        <f>'Debt M &amp; YTM'!J1559</f>
        <v>3.27</v>
      </c>
      <c r="AP1568" s="299"/>
      <c r="AQ1568" s="297"/>
      <c r="AR1568" s="297">
        <f>'Debt M &amp; YTM'!M1559</f>
        <v>4.3230000000000004</v>
      </c>
      <c r="AS1568" s="298"/>
      <c r="AT1568" s="300"/>
      <c r="AU1568" s="297">
        <f>'Debt M &amp; YTM'!N1559</f>
        <v>6.1079999999999997</v>
      </c>
      <c r="AV1568" s="298"/>
    </row>
    <row r="1569" spans="6:48">
      <c r="F1569" s="297"/>
      <c r="AG1569" s="296">
        <v>42368</v>
      </c>
      <c r="AH1569" s="335">
        <f>'Debt M &amp; YTM'!C1560</f>
        <v>13.5</v>
      </c>
      <c r="AI1569" s="335">
        <f>'Debt M &amp; YTM'!D1560</f>
        <v>2.3199999999999998</v>
      </c>
      <c r="AJ1569" s="298"/>
      <c r="AK1569" s="335">
        <f>'Debt M &amp; YTM'!F1560</f>
        <v>8.32</v>
      </c>
      <c r="AL1569" s="335">
        <f>'Debt M &amp; YTM'!G1560</f>
        <v>2.2799999999999998</v>
      </c>
      <c r="AM1569" s="298"/>
      <c r="AN1569" s="335">
        <f>'Debt M &amp; YTM'!I1560</f>
        <v>12.71</v>
      </c>
      <c r="AO1569" s="335">
        <f>'Debt M &amp; YTM'!J1560</f>
        <v>3.26</v>
      </c>
      <c r="AP1569" s="299"/>
      <c r="AQ1569" s="297"/>
      <c r="AR1569" s="297">
        <f>'Debt M &amp; YTM'!M1560</f>
        <v>4.3289999999999997</v>
      </c>
      <c r="AS1569" s="298"/>
      <c r="AT1569" s="300"/>
      <c r="AU1569" s="297">
        <f>'Debt M &amp; YTM'!N1560</f>
        <v>6.6159999999999997</v>
      </c>
      <c r="AV1569" s="298"/>
    </row>
    <row r="1570" spans="6:48">
      <c r="F1570" s="297"/>
      <c r="AG1570" s="296">
        <v>42369</v>
      </c>
      <c r="AH1570" s="335">
        <f>'Debt M &amp; YTM'!C1561</f>
        <v>13.5</v>
      </c>
      <c r="AI1570" s="335">
        <f>'Debt M &amp; YTM'!D1561</f>
        <v>2.3199999999999998</v>
      </c>
      <c r="AJ1570" s="298"/>
      <c r="AK1570" s="335">
        <f>'Debt M &amp; YTM'!F1561</f>
        <v>8.31</v>
      </c>
      <c r="AL1570" s="335">
        <f>'Debt M &amp; YTM'!G1561</f>
        <v>2.2799999999999998</v>
      </c>
      <c r="AM1570" s="298"/>
      <c r="AN1570" s="335">
        <f>'Debt M &amp; YTM'!I1561</f>
        <v>12.71</v>
      </c>
      <c r="AO1570" s="335">
        <f>'Debt M &amp; YTM'!J1561</f>
        <v>3.27</v>
      </c>
      <c r="AP1570" s="299"/>
      <c r="AQ1570" s="297"/>
      <c r="AR1570" s="297">
        <f>'Debt M &amp; YTM'!M1561</f>
        <v>4.3029999999999999</v>
      </c>
      <c r="AS1570" s="298"/>
      <c r="AT1570" s="300"/>
      <c r="AU1570" s="297">
        <f>'Debt M &amp; YTM'!N1561</f>
        <v>6.6559999999999997</v>
      </c>
      <c r="AV1570" s="298"/>
    </row>
    <row r="1571" spans="6:48">
      <c r="F1571" s="297"/>
      <c r="AG1571" s="296">
        <v>42373</v>
      </c>
      <c r="AH1571" s="335">
        <f>'Debt M &amp; YTM'!C1562</f>
        <v>13.44</v>
      </c>
      <c r="AI1571" s="335">
        <f>'Debt M &amp; YTM'!D1562</f>
        <v>2.23</v>
      </c>
      <c r="AJ1571" s="298"/>
      <c r="AK1571" s="335">
        <f>'Debt M &amp; YTM'!F1562</f>
        <v>8.32</v>
      </c>
      <c r="AL1571" s="335">
        <f>'Debt M &amp; YTM'!G1562</f>
        <v>2.25</v>
      </c>
      <c r="AM1571" s="298"/>
      <c r="AN1571" s="335">
        <f>'Debt M &amp; YTM'!I1562</f>
        <v>12.88</v>
      </c>
      <c r="AO1571" s="335">
        <f>'Debt M &amp; YTM'!J1562</f>
        <v>3.23</v>
      </c>
      <c r="AP1571" s="299"/>
      <c r="AQ1571" s="297"/>
      <c r="AR1571" s="297">
        <f>'Debt M &amp; YTM'!M1562</f>
        <v>4.3179999999999996</v>
      </c>
      <c r="AS1571" s="298"/>
      <c r="AT1571" s="300"/>
      <c r="AU1571" s="297">
        <f>'Debt M &amp; YTM'!N1562</f>
        <v>6.774</v>
      </c>
      <c r="AV1571" s="298"/>
    </row>
    <row r="1572" spans="6:48">
      <c r="F1572" s="297"/>
      <c r="AG1572" s="296">
        <v>42374</v>
      </c>
      <c r="AH1572" s="335">
        <f>'Debt M &amp; YTM'!C1563</f>
        <v>13.44</v>
      </c>
      <c r="AI1572" s="335">
        <f>'Debt M &amp; YTM'!D1563</f>
        <v>2.23</v>
      </c>
      <c r="AJ1572" s="298"/>
      <c r="AK1572" s="335">
        <f>'Debt M &amp; YTM'!F1563</f>
        <v>8.32</v>
      </c>
      <c r="AL1572" s="335">
        <f>'Debt M &amp; YTM'!G1563</f>
        <v>2.25</v>
      </c>
      <c r="AM1572" s="298"/>
      <c r="AN1572" s="335">
        <f>'Debt M &amp; YTM'!I1563</f>
        <v>12.88</v>
      </c>
      <c r="AO1572" s="335">
        <f>'Debt M &amp; YTM'!J1563</f>
        <v>3.25</v>
      </c>
      <c r="AP1572" s="299"/>
      <c r="AQ1572" s="297"/>
      <c r="AR1572" s="297">
        <f>'Debt M &amp; YTM'!M1563</f>
        <v>4.3109999999999999</v>
      </c>
      <c r="AS1572" s="298"/>
      <c r="AT1572" s="300"/>
      <c r="AU1572" s="297">
        <f>'Debt M &amp; YTM'!N1563</f>
        <v>7.0090000000000003</v>
      </c>
      <c r="AV1572" s="298"/>
    </row>
    <row r="1573" spans="6:48">
      <c r="F1573" s="297"/>
      <c r="AG1573" s="296">
        <v>42375</v>
      </c>
      <c r="AH1573" s="335">
        <f>'Debt M &amp; YTM'!C1564</f>
        <v>13.44</v>
      </c>
      <c r="AI1573" s="335">
        <f>'Debt M &amp; YTM'!D1564</f>
        <v>2.2000000000000002</v>
      </c>
      <c r="AJ1573" s="298"/>
      <c r="AK1573" s="335">
        <f>'Debt M &amp; YTM'!F1564</f>
        <v>8.31</v>
      </c>
      <c r="AL1573" s="335">
        <f>'Debt M &amp; YTM'!G1564</f>
        <v>2.2200000000000002</v>
      </c>
      <c r="AM1573" s="298"/>
      <c r="AN1573" s="335">
        <f>'Debt M &amp; YTM'!I1564</f>
        <v>12.88</v>
      </c>
      <c r="AO1573" s="335">
        <f>'Debt M &amp; YTM'!J1564</f>
        <v>3.22</v>
      </c>
      <c r="AP1573" s="299"/>
      <c r="AQ1573" s="297"/>
      <c r="AR1573" s="297">
        <f>'Debt M &amp; YTM'!M1564</f>
        <v>4.2939999999999996</v>
      </c>
      <c r="AS1573" s="298"/>
      <c r="AT1573" s="300"/>
      <c r="AU1573" s="297">
        <f>'Debt M &amp; YTM'!N1564</f>
        <v>7.0410000000000004</v>
      </c>
      <c r="AV1573" s="298"/>
    </row>
    <row r="1574" spans="6:48">
      <c r="F1574" s="297"/>
      <c r="AG1574" s="296">
        <v>42376</v>
      </c>
      <c r="AH1574" s="335">
        <f>'Debt M &amp; YTM'!C1565</f>
        <v>13.43</v>
      </c>
      <c r="AI1574" s="335">
        <f>'Debt M &amp; YTM'!D1565</f>
        <v>2.2799999999999998</v>
      </c>
      <c r="AJ1574" s="298"/>
      <c r="AK1574" s="335">
        <f>'Debt M &amp; YTM'!F1565</f>
        <v>8.31</v>
      </c>
      <c r="AL1574" s="335">
        <f>'Debt M &amp; YTM'!G1565</f>
        <v>2.2799999999999998</v>
      </c>
      <c r="AM1574" s="298"/>
      <c r="AN1574" s="335">
        <f>'Debt M &amp; YTM'!I1565</f>
        <v>12.88</v>
      </c>
      <c r="AO1574" s="335">
        <f>'Debt M &amp; YTM'!J1565</f>
        <v>3.3</v>
      </c>
      <c r="AP1574" s="299"/>
      <c r="AQ1574" s="297"/>
      <c r="AR1574" s="297">
        <f>'Debt M &amp; YTM'!M1565</f>
        <v>4.3890000000000002</v>
      </c>
      <c r="AS1574" s="298"/>
      <c r="AT1574" s="300"/>
      <c r="AU1574" s="297">
        <f>'Debt M &amp; YTM'!N1565</f>
        <v>7.1959999999999997</v>
      </c>
      <c r="AV1574" s="298"/>
    </row>
    <row r="1575" spans="6:48">
      <c r="F1575" s="297"/>
      <c r="AG1575" s="296">
        <v>42377</v>
      </c>
      <c r="AH1575" s="335">
        <f>'Debt M &amp; YTM'!C1566</f>
        <v>13.43</v>
      </c>
      <c r="AI1575" s="335">
        <f>'Debt M &amp; YTM'!D1566</f>
        <v>2.25</v>
      </c>
      <c r="AJ1575" s="298"/>
      <c r="AK1575" s="335">
        <f>'Debt M &amp; YTM'!F1566</f>
        <v>8.31</v>
      </c>
      <c r="AL1575" s="335">
        <f>'Debt M &amp; YTM'!G1566</f>
        <v>2.2599999999999998</v>
      </c>
      <c r="AM1575" s="298"/>
      <c r="AN1575" s="335">
        <f>'Debt M &amp; YTM'!I1566</f>
        <v>12.87</v>
      </c>
      <c r="AO1575" s="335">
        <f>'Debt M &amp; YTM'!J1566</f>
        <v>3.27</v>
      </c>
      <c r="AP1575" s="299"/>
      <c r="AQ1575" s="297"/>
      <c r="AR1575" s="297">
        <f>'Debt M &amp; YTM'!M1566</f>
        <v>4.3460000000000001</v>
      </c>
      <c r="AS1575" s="298"/>
      <c r="AT1575" s="300"/>
      <c r="AU1575" s="297">
        <f>'Debt M &amp; YTM'!N1566</f>
        <v>7.16</v>
      </c>
      <c r="AV1575" s="298"/>
    </row>
    <row r="1576" spans="6:48">
      <c r="F1576" s="297"/>
      <c r="AG1576" s="296">
        <v>42380</v>
      </c>
      <c r="AH1576" s="335">
        <f>'Debt M &amp; YTM'!C1567</f>
        <v>13.42</v>
      </c>
      <c r="AI1576" s="335">
        <f>'Debt M &amp; YTM'!D1567</f>
        <v>2.2799999999999998</v>
      </c>
      <c r="AJ1576" s="298"/>
      <c r="AK1576" s="335">
        <f>'Debt M &amp; YTM'!F1567</f>
        <v>8.3000000000000007</v>
      </c>
      <c r="AL1576" s="335">
        <f>'Debt M &amp; YTM'!G1567</f>
        <v>2.29</v>
      </c>
      <c r="AM1576" s="298"/>
      <c r="AN1576" s="335">
        <f>'Debt M &amp; YTM'!I1567</f>
        <v>12.86</v>
      </c>
      <c r="AO1576" s="335">
        <f>'Debt M &amp; YTM'!J1567</f>
        <v>3.3</v>
      </c>
      <c r="AP1576" s="299"/>
      <c r="AQ1576" s="297"/>
      <c r="AR1576" s="297">
        <f>'Debt M &amp; YTM'!M1567</f>
        <v>4.3879999999999999</v>
      </c>
      <c r="AS1576" s="298"/>
      <c r="AT1576" s="300"/>
      <c r="AU1576" s="297">
        <f>'Debt M &amp; YTM'!N1567</f>
        <v>7.2279999999999998</v>
      </c>
      <c r="AV1576" s="298"/>
    </row>
    <row r="1577" spans="6:48">
      <c r="F1577" s="297"/>
      <c r="AG1577" s="296">
        <v>42381</v>
      </c>
      <c r="AH1577" s="335">
        <f>'Debt M &amp; YTM'!C1568</f>
        <v>13.42</v>
      </c>
      <c r="AI1577" s="335">
        <f>'Debt M &amp; YTM'!D1568</f>
        <v>2.2999999999999998</v>
      </c>
      <c r="AJ1577" s="298"/>
      <c r="AK1577" s="335">
        <f>'Debt M &amp; YTM'!F1568</f>
        <v>8.3000000000000007</v>
      </c>
      <c r="AL1577" s="335">
        <f>'Debt M &amp; YTM'!G1568</f>
        <v>2.31</v>
      </c>
      <c r="AM1577" s="298"/>
      <c r="AN1577" s="335">
        <f>'Debt M &amp; YTM'!I1568</f>
        <v>12.86</v>
      </c>
      <c r="AO1577" s="335">
        <f>'Debt M &amp; YTM'!J1568</f>
        <v>3.31</v>
      </c>
      <c r="AP1577" s="299"/>
      <c r="AQ1577" s="297"/>
      <c r="AR1577" s="297">
        <f>'Debt M &amp; YTM'!M1568</f>
        <v>4.4290000000000003</v>
      </c>
      <c r="AS1577" s="298"/>
      <c r="AT1577" s="300"/>
      <c r="AU1577" s="297">
        <f>'Debt M &amp; YTM'!N1568</f>
        <v>7.3280000000000003</v>
      </c>
      <c r="AV1577" s="298"/>
    </row>
    <row r="1578" spans="6:48">
      <c r="F1578" s="297"/>
      <c r="AG1578" s="296">
        <v>42382</v>
      </c>
      <c r="AH1578" s="335">
        <f>'Debt M &amp; YTM'!C1569</f>
        <v>13.42</v>
      </c>
      <c r="AI1578" s="335">
        <f>'Debt M &amp; YTM'!D1569</f>
        <v>2.2999999999999998</v>
      </c>
      <c r="AJ1578" s="298"/>
      <c r="AK1578" s="335">
        <f>'Debt M &amp; YTM'!F1569</f>
        <v>8.2899999999999991</v>
      </c>
      <c r="AL1578" s="335">
        <f>'Debt M &amp; YTM'!G1569</f>
        <v>2.2999999999999998</v>
      </c>
      <c r="AM1578" s="298"/>
      <c r="AN1578" s="335">
        <f>'Debt M &amp; YTM'!I1569</f>
        <v>12.86</v>
      </c>
      <c r="AO1578" s="335">
        <f>'Debt M &amp; YTM'!J1569</f>
        <v>3.3</v>
      </c>
      <c r="AP1578" s="299"/>
      <c r="AQ1578" s="297"/>
      <c r="AR1578" s="297">
        <f>'Debt M &amp; YTM'!M1569</f>
        <v>4.4569999999999999</v>
      </c>
      <c r="AS1578" s="298"/>
      <c r="AT1578" s="300"/>
      <c r="AU1578" s="297">
        <f>'Debt M &amp; YTM'!N1569</f>
        <v>7.37</v>
      </c>
      <c r="AV1578" s="298"/>
    </row>
    <row r="1579" spans="6:48">
      <c r="F1579" s="297"/>
      <c r="AG1579" s="296">
        <v>42383</v>
      </c>
      <c r="AH1579" s="335">
        <f>'Debt M &amp; YTM'!C1570</f>
        <v>13.42</v>
      </c>
      <c r="AI1579" s="335">
        <f>'Debt M &amp; YTM'!D1570</f>
        <v>2.35</v>
      </c>
      <c r="AJ1579" s="298"/>
      <c r="AK1579" s="335">
        <f>'Debt M &amp; YTM'!F1570</f>
        <v>8.2899999999999991</v>
      </c>
      <c r="AL1579" s="335">
        <f>'Debt M &amp; YTM'!G1570</f>
        <v>2.35</v>
      </c>
      <c r="AM1579" s="298"/>
      <c r="AN1579" s="335">
        <f>'Debt M &amp; YTM'!I1570</f>
        <v>12.86</v>
      </c>
      <c r="AO1579" s="335">
        <f>'Debt M &amp; YTM'!J1570</f>
        <v>3.36</v>
      </c>
      <c r="AP1579" s="299"/>
      <c r="AQ1579" s="297"/>
      <c r="AR1579" s="297">
        <f>'Debt M &amp; YTM'!M1570</f>
        <v>4.5659999999999998</v>
      </c>
      <c r="AS1579" s="298"/>
      <c r="AT1579" s="300"/>
      <c r="AU1579" s="297">
        <f>'Debt M &amp; YTM'!N1570</f>
        <v>7.4489999999999998</v>
      </c>
      <c r="AV1579" s="298"/>
    </row>
    <row r="1580" spans="6:48">
      <c r="F1580" s="297"/>
      <c r="AG1580" s="296">
        <v>42384</v>
      </c>
      <c r="AH1580" s="335">
        <f>'Debt M &amp; YTM'!C1571</f>
        <v>13.41</v>
      </c>
      <c r="AI1580" s="335">
        <f>'Debt M &amp; YTM'!D1571</f>
        <v>2.33</v>
      </c>
      <c r="AJ1580" s="298"/>
      <c r="AK1580" s="335">
        <f>'Debt M &amp; YTM'!F1571</f>
        <v>8.2899999999999991</v>
      </c>
      <c r="AL1580" s="335">
        <f>'Debt M &amp; YTM'!G1571</f>
        <v>2.34</v>
      </c>
      <c r="AM1580" s="298"/>
      <c r="AN1580" s="335">
        <f>'Debt M &amp; YTM'!I1571</f>
        <v>12.85</v>
      </c>
      <c r="AO1580" s="335">
        <f>'Debt M &amp; YTM'!J1571</f>
        <v>3.34</v>
      </c>
      <c r="AP1580" s="299"/>
      <c r="AQ1580" s="297"/>
      <c r="AR1580" s="297">
        <f>'Debt M &amp; YTM'!M1571</f>
        <v>4.6269999999999998</v>
      </c>
      <c r="AS1580" s="298"/>
      <c r="AT1580" s="300"/>
      <c r="AU1580" s="297">
        <f>'Debt M &amp; YTM'!N1571</f>
        <v>7.55</v>
      </c>
      <c r="AV1580" s="298"/>
    </row>
    <row r="1581" spans="6:48">
      <c r="F1581" s="297"/>
      <c r="AG1581" s="296">
        <v>42387</v>
      </c>
      <c r="AH1581" s="335">
        <f>'Debt M &amp; YTM'!C1572</f>
        <v>13.4</v>
      </c>
      <c r="AI1581" s="335">
        <f>'Debt M &amp; YTM'!D1572</f>
        <v>2.37</v>
      </c>
      <c r="AJ1581" s="298"/>
      <c r="AK1581" s="335">
        <f>'Debt M &amp; YTM'!F1572</f>
        <v>8.2799999999999994</v>
      </c>
      <c r="AL1581" s="335">
        <f>'Debt M &amp; YTM'!G1572</f>
        <v>2.4</v>
      </c>
      <c r="AM1581" s="298"/>
      <c r="AN1581" s="335">
        <f>'Debt M &amp; YTM'!I1572</f>
        <v>12.85</v>
      </c>
      <c r="AO1581" s="335">
        <f>'Debt M &amp; YTM'!J1572</f>
        <v>3.4</v>
      </c>
      <c r="AP1581" s="299"/>
      <c r="AQ1581" s="297"/>
      <c r="AR1581" s="297">
        <f>'Debt M &amp; YTM'!M1572</f>
        <v>4.7290000000000001</v>
      </c>
      <c r="AS1581" s="298"/>
      <c r="AT1581" s="300"/>
      <c r="AU1581" s="297">
        <f>'Debt M &amp; YTM'!N1572</f>
        <v>7.7030000000000003</v>
      </c>
      <c r="AV1581" s="298"/>
    </row>
    <row r="1582" spans="6:48">
      <c r="F1582" s="297"/>
      <c r="AG1582" s="296">
        <v>42388</v>
      </c>
      <c r="AH1582" s="335">
        <f>'Debt M &amp; YTM'!C1573</f>
        <v>13.4</v>
      </c>
      <c r="AI1582" s="335">
        <f>'Debt M &amp; YTM'!D1573</f>
        <v>2.38</v>
      </c>
      <c r="AJ1582" s="298"/>
      <c r="AK1582" s="335">
        <f>'Debt M &amp; YTM'!F1573</f>
        <v>8.2799999999999994</v>
      </c>
      <c r="AL1582" s="335">
        <f>'Debt M &amp; YTM'!G1573</f>
        <v>2.41</v>
      </c>
      <c r="AM1582" s="298"/>
      <c r="AN1582" s="335">
        <f>'Debt M &amp; YTM'!I1573</f>
        <v>12.84</v>
      </c>
      <c r="AO1582" s="335">
        <f>'Debt M &amp; YTM'!J1573</f>
        <v>3.4</v>
      </c>
      <c r="AP1582" s="299"/>
      <c r="AQ1582" s="297"/>
      <c r="AR1582" s="297">
        <f>'Debt M &amp; YTM'!M1573</f>
        <v>4.7190000000000003</v>
      </c>
      <c r="AS1582" s="298"/>
      <c r="AT1582" s="300"/>
      <c r="AU1582" s="297">
        <f>'Debt M &amp; YTM'!N1573</f>
        <v>7.6849999999999996</v>
      </c>
      <c r="AV1582" s="298"/>
    </row>
    <row r="1583" spans="6:48">
      <c r="F1583" s="297"/>
      <c r="AG1583" s="296">
        <v>42389</v>
      </c>
      <c r="AH1583" s="335">
        <f>'Debt M &amp; YTM'!C1574</f>
        <v>13.4</v>
      </c>
      <c r="AI1583" s="335">
        <f>'Debt M &amp; YTM'!D1574</f>
        <v>2.35</v>
      </c>
      <c r="AJ1583" s="298"/>
      <c r="AK1583" s="335">
        <f>'Debt M &amp; YTM'!F1574</f>
        <v>8.2799999999999994</v>
      </c>
      <c r="AL1583" s="335">
        <f>'Debt M &amp; YTM'!G1574</f>
        <v>2.4</v>
      </c>
      <c r="AM1583" s="298"/>
      <c r="AN1583" s="335">
        <f>'Debt M &amp; YTM'!I1574</f>
        <v>12.84</v>
      </c>
      <c r="AO1583" s="335">
        <f>'Debt M &amp; YTM'!J1574</f>
        <v>3.39</v>
      </c>
      <c r="AP1583" s="299"/>
      <c r="AQ1583" s="297"/>
      <c r="AR1583" s="297">
        <f>'Debt M &amp; YTM'!M1574</f>
        <v>4.859</v>
      </c>
      <c r="AS1583" s="298"/>
      <c r="AT1583" s="300"/>
      <c r="AU1583" s="297">
        <f>'Debt M &amp; YTM'!N1574</f>
        <v>7.9139999999999997</v>
      </c>
      <c r="AV1583" s="298"/>
    </row>
    <row r="1584" spans="6:48">
      <c r="F1584" s="297"/>
      <c r="AG1584" s="296">
        <v>42390</v>
      </c>
      <c r="AH1584" s="335">
        <f>'Debt M &amp; YTM'!C1575</f>
        <v>13.4</v>
      </c>
      <c r="AI1584" s="335">
        <f>'Debt M &amp; YTM'!D1575</f>
        <v>2.34</v>
      </c>
      <c r="AJ1584" s="298"/>
      <c r="AK1584" s="335">
        <f>'Debt M &amp; YTM'!F1575</f>
        <v>8.27</v>
      </c>
      <c r="AL1584" s="335">
        <f>'Debt M &amp; YTM'!G1575</f>
        <v>2.39</v>
      </c>
      <c r="AM1584" s="298"/>
      <c r="AN1584" s="335">
        <f>'Debt M &amp; YTM'!I1575</f>
        <v>12.84</v>
      </c>
      <c r="AO1584" s="335">
        <f>'Debt M &amp; YTM'!J1575</f>
        <v>3.38</v>
      </c>
      <c r="AP1584" s="299"/>
      <c r="AQ1584" s="297"/>
      <c r="AR1584" s="297">
        <f>'Debt M &amp; YTM'!M1575</f>
        <v>4.883</v>
      </c>
      <c r="AS1584" s="298"/>
      <c r="AT1584" s="300"/>
      <c r="AU1584" s="297">
        <f>'Debt M &amp; YTM'!N1575</f>
        <v>7.7969999999999997</v>
      </c>
      <c r="AV1584" s="298"/>
    </row>
    <row r="1585" spans="6:48">
      <c r="F1585" s="297"/>
      <c r="AG1585" s="296">
        <v>42391</v>
      </c>
      <c r="AH1585" s="335">
        <f>'Debt M &amp; YTM'!C1576</f>
        <v>13.39</v>
      </c>
      <c r="AI1585" s="335">
        <f>'Debt M &amp; YTM'!D1576</f>
        <v>2.34</v>
      </c>
      <c r="AJ1585" s="298"/>
      <c r="AK1585" s="335">
        <f>'Debt M &amp; YTM'!F1576</f>
        <v>8.27</v>
      </c>
      <c r="AL1585" s="335">
        <f>'Debt M &amp; YTM'!G1576</f>
        <v>2.38</v>
      </c>
      <c r="AM1585" s="298"/>
      <c r="AN1585" s="335">
        <f>'Debt M &amp; YTM'!I1576</f>
        <v>12.83</v>
      </c>
      <c r="AO1585" s="335">
        <f>'Debt M &amp; YTM'!J1576</f>
        <v>3.38</v>
      </c>
      <c r="AP1585" s="299"/>
      <c r="AQ1585" s="297"/>
      <c r="AR1585" s="297">
        <f>'Debt M &amp; YTM'!M1576</f>
        <v>4.7510000000000003</v>
      </c>
      <c r="AS1585" s="298"/>
      <c r="AT1585" s="300"/>
      <c r="AU1585" s="297">
        <f>'Debt M &amp; YTM'!N1576</f>
        <v>7.585</v>
      </c>
      <c r="AV1585" s="298"/>
    </row>
    <row r="1586" spans="6:48">
      <c r="F1586" s="297"/>
      <c r="AG1586" s="296">
        <v>42394</v>
      </c>
      <c r="AH1586" s="335">
        <f>'Debt M &amp; YTM'!C1577</f>
        <v>13.39</v>
      </c>
      <c r="AI1586" s="335">
        <f>'Debt M &amp; YTM'!D1577</f>
        <v>2.33</v>
      </c>
      <c r="AJ1586" s="298"/>
      <c r="AK1586" s="335">
        <f>'Debt M &amp; YTM'!F1577</f>
        <v>8.26</v>
      </c>
      <c r="AL1586" s="335">
        <f>'Debt M &amp; YTM'!G1577</f>
        <v>2.37</v>
      </c>
      <c r="AM1586" s="298"/>
      <c r="AN1586" s="335">
        <f>'Debt M &amp; YTM'!I1577</f>
        <v>12.83</v>
      </c>
      <c r="AO1586" s="335">
        <f>'Debt M &amp; YTM'!J1577</f>
        <v>3.36</v>
      </c>
      <c r="AP1586" s="299"/>
      <c r="AQ1586" s="297"/>
      <c r="AR1586" s="297">
        <f>'Debt M &amp; YTM'!M1577</f>
        <v>4.7210000000000001</v>
      </c>
      <c r="AS1586" s="298"/>
      <c r="AT1586" s="300"/>
      <c r="AU1586" s="297">
        <f>'Debt M &amp; YTM'!N1577</f>
        <v>7.54</v>
      </c>
      <c r="AV1586" s="298"/>
    </row>
    <row r="1587" spans="6:48">
      <c r="F1587" s="297"/>
      <c r="AG1587" s="296">
        <v>42395</v>
      </c>
      <c r="AH1587" s="335">
        <f>'Debt M &amp; YTM'!C1578</f>
        <v>13.38</v>
      </c>
      <c r="AI1587" s="335">
        <f>'Debt M &amp; YTM'!D1578</f>
        <v>2.29</v>
      </c>
      <c r="AJ1587" s="298"/>
      <c r="AK1587" s="335">
        <f>'Debt M &amp; YTM'!F1578</f>
        <v>8.26</v>
      </c>
      <c r="AL1587" s="335">
        <f>'Debt M &amp; YTM'!G1578</f>
        <v>2.34</v>
      </c>
      <c r="AM1587" s="298"/>
      <c r="AN1587" s="335">
        <f>'Debt M &amp; YTM'!I1578</f>
        <v>12.82</v>
      </c>
      <c r="AO1587" s="335">
        <f>'Debt M &amp; YTM'!J1578</f>
        <v>3.34</v>
      </c>
      <c r="AP1587" s="299"/>
      <c r="AQ1587" s="297"/>
      <c r="AR1587" s="297">
        <f>'Debt M &amp; YTM'!M1578</f>
        <v>4.734</v>
      </c>
      <c r="AS1587" s="298"/>
      <c r="AT1587" s="300"/>
      <c r="AU1587" s="297">
        <f>'Debt M &amp; YTM'!N1578</f>
        <v>7.577</v>
      </c>
      <c r="AV1587" s="298"/>
    </row>
    <row r="1588" spans="6:48">
      <c r="F1588" s="297"/>
      <c r="AG1588" s="296">
        <v>42396</v>
      </c>
      <c r="AH1588" s="335">
        <f>'Debt M &amp; YTM'!C1579</f>
        <v>13.38</v>
      </c>
      <c r="AI1588" s="335">
        <f>'Debt M &amp; YTM'!D1579</f>
        <v>2.27</v>
      </c>
      <c r="AJ1588" s="298"/>
      <c r="AK1588" s="335">
        <f>'Debt M &amp; YTM'!F1579</f>
        <v>8.26</v>
      </c>
      <c r="AL1588" s="335">
        <f>'Debt M &amp; YTM'!G1579</f>
        <v>2.33</v>
      </c>
      <c r="AM1588" s="298"/>
      <c r="AN1588" s="335">
        <f>'Debt M &amp; YTM'!I1579</f>
        <v>12.82</v>
      </c>
      <c r="AO1588" s="335">
        <f>'Debt M &amp; YTM'!J1579</f>
        <v>3.32</v>
      </c>
      <c r="AP1588" s="299"/>
      <c r="AQ1588" s="297"/>
      <c r="AR1588" s="297">
        <f>'Debt M &amp; YTM'!M1579</f>
        <v>4.6710000000000003</v>
      </c>
      <c r="AS1588" s="298"/>
      <c r="AT1588" s="300"/>
      <c r="AU1588" s="297">
        <f>'Debt M &amp; YTM'!N1579</f>
        <v>7.4749999999999996</v>
      </c>
      <c r="AV1588" s="298"/>
    </row>
    <row r="1589" spans="6:48">
      <c r="F1589" s="297"/>
      <c r="AG1589" s="296">
        <v>42397</v>
      </c>
      <c r="AH1589" s="335">
        <f>'Debt M &amp; YTM'!C1580</f>
        <v>13.38</v>
      </c>
      <c r="AI1589" s="335">
        <f>'Debt M &amp; YTM'!D1580</f>
        <v>2.2200000000000002</v>
      </c>
      <c r="AJ1589" s="298"/>
      <c r="AK1589" s="335">
        <f>'Debt M &amp; YTM'!F1580</f>
        <v>8.25</v>
      </c>
      <c r="AL1589" s="335">
        <f>'Debt M &amp; YTM'!G1580</f>
        <v>2.2799999999999998</v>
      </c>
      <c r="AM1589" s="298"/>
      <c r="AN1589" s="335">
        <f>'Debt M &amp; YTM'!I1580</f>
        <v>12.82</v>
      </c>
      <c r="AO1589" s="335">
        <f>'Debt M &amp; YTM'!J1580</f>
        <v>3.27</v>
      </c>
      <c r="AP1589" s="299"/>
      <c r="AQ1589" s="297"/>
      <c r="AR1589" s="297">
        <f>'Debt M &amp; YTM'!M1580</f>
        <v>4.5999999999999996</v>
      </c>
      <c r="AS1589" s="298"/>
      <c r="AT1589" s="300"/>
      <c r="AU1589" s="297">
        <f>'Debt M &amp; YTM'!N1580</f>
        <v>7.3940000000000001</v>
      </c>
      <c r="AV1589" s="298"/>
    </row>
    <row r="1590" spans="6:48">
      <c r="F1590" s="297"/>
      <c r="AG1590" s="296">
        <v>42398</v>
      </c>
      <c r="AH1590" s="335">
        <f>'Debt M &amp; YTM'!C1581</f>
        <v>13.37</v>
      </c>
      <c r="AI1590" s="335">
        <f>'Debt M &amp; YTM'!D1581</f>
        <v>2.14</v>
      </c>
      <c r="AJ1590" s="298"/>
      <c r="AK1590" s="335">
        <f>'Debt M &amp; YTM'!F1581</f>
        <v>8.25</v>
      </c>
      <c r="AL1590" s="335">
        <f>'Debt M &amp; YTM'!G1581</f>
        <v>2.2000000000000002</v>
      </c>
      <c r="AM1590" s="298"/>
      <c r="AN1590" s="335">
        <f>'Debt M &amp; YTM'!I1581</f>
        <v>12.82</v>
      </c>
      <c r="AO1590" s="335">
        <f>'Debt M &amp; YTM'!J1581</f>
        <v>3.19</v>
      </c>
      <c r="AP1590" s="299"/>
      <c r="AQ1590" s="297"/>
      <c r="AR1590" s="297">
        <f>'Debt M &amp; YTM'!M1581</f>
        <v>4.524</v>
      </c>
      <c r="AS1590" s="298"/>
      <c r="AT1590" s="300"/>
      <c r="AU1590" s="297">
        <f>'Debt M &amp; YTM'!N1581</f>
        <v>7.3390000000000004</v>
      </c>
      <c r="AV1590" s="298"/>
    </row>
    <row r="1591" spans="6:48">
      <c r="F1591" s="297"/>
      <c r="AG1591" s="296">
        <v>42400</v>
      </c>
      <c r="AH1591" s="335">
        <f>'Debt M &amp; YTM'!C1582</f>
        <v>13.37</v>
      </c>
      <c r="AI1591" s="335">
        <f>'Debt M &amp; YTM'!D1582</f>
        <v>2.14</v>
      </c>
      <c r="AJ1591" s="298"/>
      <c r="AK1591" s="335">
        <f>'Debt M &amp; YTM'!F1582</f>
        <v>8.25</v>
      </c>
      <c r="AL1591" s="335">
        <f>'Debt M &amp; YTM'!G1582</f>
        <v>2.2000000000000002</v>
      </c>
      <c r="AM1591" s="298"/>
      <c r="AN1591" s="335">
        <f>'Debt M &amp; YTM'!I1582</f>
        <v>12.81</v>
      </c>
      <c r="AO1591" s="335">
        <f>'Debt M &amp; YTM'!J1582</f>
        <v>3.19</v>
      </c>
      <c r="AP1591" s="299"/>
      <c r="AQ1591" s="297"/>
      <c r="AR1591" s="297"/>
      <c r="AS1591" s="298"/>
      <c r="AT1591" s="300"/>
      <c r="AU1591" s="297"/>
      <c r="AV1591" s="298"/>
    </row>
    <row r="1592" spans="6:48">
      <c r="F1592" s="297"/>
      <c r="AG1592" s="296">
        <v>42401</v>
      </c>
      <c r="AH1592" s="335">
        <f>'Debt M &amp; YTM'!C1583</f>
        <v>13.37</v>
      </c>
      <c r="AI1592" s="335">
        <f>'Debt M &amp; YTM'!D1583</f>
        <v>2.15</v>
      </c>
      <c r="AJ1592" s="298"/>
      <c r="AK1592" s="335">
        <f>'Debt M &amp; YTM'!F1583</f>
        <v>8.3800000000000008</v>
      </c>
      <c r="AL1592" s="335">
        <f>'Debt M &amp; YTM'!G1583</f>
        <v>2.2400000000000002</v>
      </c>
      <c r="AM1592" s="298"/>
      <c r="AN1592" s="335">
        <f>'Debt M &amp; YTM'!I1583</f>
        <v>12.88</v>
      </c>
      <c r="AO1592" s="335">
        <f>'Debt M &amp; YTM'!J1583</f>
        <v>3.14</v>
      </c>
      <c r="AP1592" s="299"/>
      <c r="AQ1592" s="297"/>
      <c r="AR1592" s="297">
        <f>'Debt M &amp; YTM'!M1583</f>
        <v>4.5910000000000002</v>
      </c>
      <c r="AS1592" s="298"/>
      <c r="AT1592" s="300"/>
      <c r="AU1592" s="297">
        <f>'Debt M &amp; YTM'!N1583</f>
        <v>6.67</v>
      </c>
      <c r="AV1592" s="298"/>
    </row>
    <row r="1593" spans="6:48">
      <c r="F1593" s="297"/>
      <c r="AG1593" s="296">
        <v>42402</v>
      </c>
      <c r="AH1593" s="335">
        <f>'Debt M &amp; YTM'!C1584</f>
        <v>13.36</v>
      </c>
      <c r="AI1593" s="335">
        <f>'Debt M &amp; YTM'!D1584</f>
        <v>2.15</v>
      </c>
      <c r="AJ1593" s="298"/>
      <c r="AK1593" s="335">
        <f>'Debt M &amp; YTM'!F1584</f>
        <v>8.3699999999999992</v>
      </c>
      <c r="AL1593" s="335">
        <f>'Debt M &amp; YTM'!G1584</f>
        <v>2.2200000000000002</v>
      </c>
      <c r="AM1593" s="298"/>
      <c r="AN1593" s="335">
        <f>'Debt M &amp; YTM'!I1584</f>
        <v>12.88</v>
      </c>
      <c r="AO1593" s="335">
        <f>'Debt M &amp; YTM'!J1584</f>
        <v>3.13</v>
      </c>
      <c r="AP1593" s="299"/>
      <c r="AQ1593" s="297"/>
      <c r="AR1593" s="297">
        <f>'Debt M &amp; YTM'!M1584</f>
        <v>4.6340000000000003</v>
      </c>
      <c r="AS1593" s="298"/>
      <c r="AT1593" s="300"/>
      <c r="AU1593" s="297">
        <f>'Debt M &amp; YTM'!N1584</f>
        <v>6.7160000000000002</v>
      </c>
      <c r="AV1593" s="298"/>
    </row>
    <row r="1594" spans="6:48">
      <c r="F1594" s="297"/>
      <c r="AG1594" s="296">
        <v>42403</v>
      </c>
      <c r="AH1594" s="335">
        <f>'Debt M &amp; YTM'!C1585</f>
        <v>13.36</v>
      </c>
      <c r="AI1594" s="335">
        <f>'Debt M &amp; YTM'!D1585</f>
        <v>2.11</v>
      </c>
      <c r="AJ1594" s="298"/>
      <c r="AK1594" s="335">
        <f>'Debt M &amp; YTM'!F1585</f>
        <v>8.3699999999999992</v>
      </c>
      <c r="AL1594" s="335">
        <f>'Debt M &amp; YTM'!G1585</f>
        <v>2.2000000000000002</v>
      </c>
      <c r="AM1594" s="298"/>
      <c r="AN1594" s="335">
        <f>'Debt M &amp; YTM'!I1585</f>
        <v>12.87</v>
      </c>
      <c r="AO1594" s="335">
        <f>'Debt M &amp; YTM'!J1585</f>
        <v>3.1</v>
      </c>
      <c r="AP1594" s="299"/>
      <c r="AQ1594" s="297"/>
      <c r="AR1594" s="297">
        <f>'Debt M &amp; YTM'!M1585</f>
        <v>4.6740000000000004</v>
      </c>
      <c r="AS1594" s="298"/>
      <c r="AT1594" s="300"/>
      <c r="AU1594" s="297">
        <f>'Debt M &amp; YTM'!N1585</f>
        <v>6.8449999999999998</v>
      </c>
      <c r="AV1594" s="298"/>
    </row>
    <row r="1595" spans="6:48">
      <c r="F1595" s="297"/>
      <c r="AG1595" s="296">
        <v>42404</v>
      </c>
      <c r="AH1595" s="335">
        <f>'Debt M &amp; YTM'!C1586</f>
        <v>13.36</v>
      </c>
      <c r="AI1595" s="335">
        <f>'Debt M &amp; YTM'!D1586</f>
        <v>2.14</v>
      </c>
      <c r="AJ1595" s="298"/>
      <c r="AK1595" s="335">
        <f>'Debt M &amp; YTM'!F1586</f>
        <v>8.3699999999999992</v>
      </c>
      <c r="AL1595" s="335">
        <f>'Debt M &amp; YTM'!G1586</f>
        <v>2.2200000000000002</v>
      </c>
      <c r="AM1595" s="298"/>
      <c r="AN1595" s="335">
        <f>'Debt M &amp; YTM'!I1586</f>
        <v>12.87</v>
      </c>
      <c r="AO1595" s="335">
        <f>'Debt M &amp; YTM'!J1586</f>
        <v>3.13</v>
      </c>
      <c r="AP1595" s="299"/>
      <c r="AQ1595" s="297"/>
      <c r="AR1595" s="297">
        <f>'Debt M &amp; YTM'!M1586</f>
        <v>4.673</v>
      </c>
      <c r="AS1595" s="298"/>
      <c r="AT1595" s="300"/>
      <c r="AU1595" s="297">
        <f>'Debt M &amp; YTM'!N1586</f>
        <v>6.8689999999999998</v>
      </c>
      <c r="AV1595" s="298"/>
    </row>
    <row r="1596" spans="6:48">
      <c r="F1596" s="297"/>
      <c r="AG1596" s="296">
        <v>42405</v>
      </c>
      <c r="AH1596" s="335">
        <f>'Debt M &amp; YTM'!C1587</f>
        <v>13.36</v>
      </c>
      <c r="AI1596" s="335">
        <f>'Debt M &amp; YTM'!D1587</f>
        <v>2.13</v>
      </c>
      <c r="AJ1596" s="298"/>
      <c r="AK1596" s="335">
        <f>'Debt M &amp; YTM'!F1587</f>
        <v>8.3699999999999992</v>
      </c>
      <c r="AL1596" s="335">
        <f>'Debt M &amp; YTM'!G1587</f>
        <v>2.2200000000000002</v>
      </c>
      <c r="AM1596" s="298"/>
      <c r="AN1596" s="335">
        <f>'Debt M &amp; YTM'!I1587</f>
        <v>12.87</v>
      </c>
      <c r="AO1596" s="335">
        <f>'Debt M &amp; YTM'!J1587</f>
        <v>3.12</v>
      </c>
      <c r="AP1596" s="299"/>
      <c r="AQ1596" s="297"/>
      <c r="AR1596" s="297">
        <f>'Debt M &amp; YTM'!M1587</f>
        <v>4.6669999999999998</v>
      </c>
      <c r="AS1596" s="298"/>
      <c r="AT1596" s="300"/>
      <c r="AU1596" s="297">
        <f>'Debt M &amp; YTM'!N1587</f>
        <v>6.9329999999999998</v>
      </c>
      <c r="AV1596" s="298"/>
    </row>
    <row r="1597" spans="6:48">
      <c r="F1597" s="297"/>
      <c r="AG1597" s="296">
        <v>42408</v>
      </c>
      <c r="AH1597" s="335">
        <f>'Debt M &amp; YTM'!C1588</f>
        <v>13.35</v>
      </c>
      <c r="AI1597" s="335">
        <f>'Debt M &amp; YTM'!D1588</f>
        <v>2.0499999999999998</v>
      </c>
      <c r="AJ1597" s="298"/>
      <c r="AK1597" s="335">
        <f>'Debt M &amp; YTM'!F1588</f>
        <v>8.36</v>
      </c>
      <c r="AL1597" s="335">
        <f>'Debt M &amp; YTM'!G1588</f>
        <v>2.17</v>
      </c>
      <c r="AM1597" s="298"/>
      <c r="AN1597" s="335">
        <f>'Debt M &amp; YTM'!I1588</f>
        <v>12.86</v>
      </c>
      <c r="AO1597" s="335">
        <f>'Debt M &amp; YTM'!J1588</f>
        <v>3.06</v>
      </c>
      <c r="AP1597" s="299"/>
      <c r="AQ1597" s="297"/>
      <c r="AR1597" s="297">
        <f>'Debt M &amp; YTM'!M1588</f>
        <v>4.7770000000000001</v>
      </c>
      <c r="AS1597" s="298"/>
      <c r="AT1597" s="300"/>
      <c r="AU1597" s="297">
        <f>'Debt M &amp; YTM'!N1588</f>
        <v>7.1050000000000004</v>
      </c>
      <c r="AV1597" s="298"/>
    </row>
    <row r="1598" spans="6:48">
      <c r="F1598" s="297"/>
      <c r="AG1598" s="296">
        <v>42409</v>
      </c>
      <c r="AH1598" s="335">
        <f>'Debt M &amp; YTM'!C1589</f>
        <v>13.34</v>
      </c>
      <c r="AI1598" s="335">
        <f>'Debt M &amp; YTM'!D1589</f>
        <v>2.0699999999999998</v>
      </c>
      <c r="AJ1598" s="298"/>
      <c r="AK1598" s="335">
        <f>'Debt M &amp; YTM'!F1589</f>
        <v>8.35</v>
      </c>
      <c r="AL1598" s="335">
        <f>'Debt M &amp; YTM'!G1589</f>
        <v>2.2000000000000002</v>
      </c>
      <c r="AM1598" s="298"/>
      <c r="AN1598" s="335">
        <f>'Debt M &amp; YTM'!I1589</f>
        <v>12.86</v>
      </c>
      <c r="AO1598" s="335">
        <f>'Debt M &amp; YTM'!J1589</f>
        <v>3.1</v>
      </c>
      <c r="AP1598" s="299"/>
      <c r="AQ1598" s="297"/>
      <c r="AR1598" s="297">
        <f>'Debt M &amp; YTM'!M1589</f>
        <v>4.8860000000000001</v>
      </c>
      <c r="AS1598" s="298"/>
      <c r="AT1598" s="300"/>
      <c r="AU1598" s="297">
        <f>'Debt M &amp; YTM'!N1589</f>
        <v>7.2720000000000002</v>
      </c>
      <c r="AV1598" s="298"/>
    </row>
    <row r="1599" spans="6:48">
      <c r="F1599" s="297"/>
      <c r="AG1599" s="296">
        <v>42410</v>
      </c>
      <c r="AH1599" s="335">
        <f>'Debt M &amp; YTM'!C1590</f>
        <v>13.34</v>
      </c>
      <c r="AI1599" s="335">
        <f>'Debt M &amp; YTM'!D1590</f>
        <v>2.08</v>
      </c>
      <c r="AJ1599" s="298"/>
      <c r="AK1599" s="335">
        <f>'Debt M &amp; YTM'!F1590</f>
        <v>8.35</v>
      </c>
      <c r="AL1599" s="335">
        <f>'Debt M &amp; YTM'!G1590</f>
        <v>2.21</v>
      </c>
      <c r="AM1599" s="298"/>
      <c r="AN1599" s="335">
        <f>'Debt M &amp; YTM'!I1590</f>
        <v>12.85</v>
      </c>
      <c r="AO1599" s="335">
        <f>'Debt M &amp; YTM'!J1590</f>
        <v>3.12</v>
      </c>
      <c r="AP1599" s="299"/>
      <c r="AQ1599" s="297"/>
      <c r="AR1599" s="297">
        <f>'Debt M &amp; YTM'!M1590</f>
        <v>4.8860000000000001</v>
      </c>
      <c r="AS1599" s="298"/>
      <c r="AT1599" s="300"/>
      <c r="AU1599" s="297">
        <f>'Debt M &amp; YTM'!N1590</f>
        <v>7.2350000000000003</v>
      </c>
      <c r="AV1599" s="298"/>
    </row>
    <row r="1600" spans="6:48">
      <c r="F1600" s="297"/>
      <c r="AG1600" s="296">
        <v>42411</v>
      </c>
      <c r="AH1600" s="335">
        <f>'Debt M &amp; YTM'!C1591</f>
        <v>13.34</v>
      </c>
      <c r="AI1600" s="335">
        <f>'Debt M &amp; YTM'!D1591</f>
        <v>2.0299999999999998</v>
      </c>
      <c r="AJ1600" s="298"/>
      <c r="AK1600" s="335">
        <f>'Debt M &amp; YTM'!F1591</f>
        <v>8.35</v>
      </c>
      <c r="AL1600" s="335">
        <f>'Debt M &amp; YTM'!G1591</f>
        <v>2.2000000000000002</v>
      </c>
      <c r="AM1600" s="298"/>
      <c r="AN1600" s="335">
        <f>'Debt M &amp; YTM'!I1591</f>
        <v>12.85</v>
      </c>
      <c r="AO1600" s="335">
        <f>'Debt M &amp; YTM'!J1591</f>
        <v>3.09</v>
      </c>
      <c r="AP1600" s="299"/>
      <c r="AQ1600" s="297"/>
      <c r="AR1600" s="297">
        <f>'Debt M &amp; YTM'!M1591</f>
        <v>5</v>
      </c>
      <c r="AS1600" s="298"/>
      <c r="AT1600" s="300"/>
      <c r="AU1600" s="297">
        <f>'Debt M &amp; YTM'!N1591</f>
        <v>7.4290000000000003</v>
      </c>
      <c r="AV1600" s="298"/>
    </row>
    <row r="1601" spans="6:48">
      <c r="F1601" s="297"/>
      <c r="AG1601" s="296">
        <v>42412</v>
      </c>
      <c r="AH1601" s="335">
        <f>'Debt M &amp; YTM'!C1592</f>
        <v>13.34</v>
      </c>
      <c r="AI1601" s="335">
        <f>'Debt M &amp; YTM'!D1592</f>
        <v>2.1</v>
      </c>
      <c r="AJ1601" s="298"/>
      <c r="AK1601" s="335">
        <f>'Debt M &amp; YTM'!F1592</f>
        <v>8.35</v>
      </c>
      <c r="AL1601" s="335">
        <f>'Debt M &amp; YTM'!G1592</f>
        <v>2.27</v>
      </c>
      <c r="AM1601" s="298"/>
      <c r="AN1601" s="335">
        <f>'Debt M &amp; YTM'!I1592</f>
        <v>12.85</v>
      </c>
      <c r="AO1601" s="335">
        <f>'Debt M &amp; YTM'!J1592</f>
        <v>3.16</v>
      </c>
      <c r="AP1601" s="299"/>
      <c r="AQ1601" s="297"/>
      <c r="AR1601" s="297">
        <f>'Debt M &amp; YTM'!M1592</f>
        <v>5.0670000000000002</v>
      </c>
      <c r="AS1601" s="298"/>
      <c r="AT1601" s="300"/>
      <c r="AU1601" s="297">
        <f>'Debt M &amp; YTM'!N1592</f>
        <v>7.5679999999999996</v>
      </c>
      <c r="AV1601" s="298"/>
    </row>
    <row r="1602" spans="6:48">
      <c r="F1602" s="297"/>
      <c r="AG1602" s="296">
        <v>42415</v>
      </c>
      <c r="AH1602" s="335">
        <f>'Debt M &amp; YTM'!C1593</f>
        <v>13.33</v>
      </c>
      <c r="AI1602" s="335">
        <f>'Debt M &amp; YTM'!D1593</f>
        <v>2.08</v>
      </c>
      <c r="AJ1602" s="298"/>
      <c r="AK1602" s="335">
        <f>'Debt M &amp; YTM'!F1593</f>
        <v>8.34</v>
      </c>
      <c r="AL1602" s="335">
        <f>'Debt M &amp; YTM'!G1593</f>
        <v>2.2400000000000002</v>
      </c>
      <c r="AM1602" s="298"/>
      <c r="AN1602" s="335">
        <f>'Debt M &amp; YTM'!I1593</f>
        <v>12.84</v>
      </c>
      <c r="AO1602" s="335">
        <f>'Debt M &amp; YTM'!J1593</f>
        <v>3.14</v>
      </c>
      <c r="AP1602" s="299"/>
      <c r="AQ1602" s="297"/>
      <c r="AR1602" s="297">
        <f>'Debt M &amp; YTM'!M1593</f>
        <v>4.9720000000000004</v>
      </c>
      <c r="AS1602" s="298"/>
      <c r="AT1602" s="300"/>
      <c r="AU1602" s="297">
        <f>'Debt M &amp; YTM'!N1593</f>
        <v>7.4429999999999996</v>
      </c>
      <c r="AV1602" s="298"/>
    </row>
    <row r="1603" spans="6:48">
      <c r="F1603" s="297"/>
      <c r="AG1603" s="296">
        <v>42416</v>
      </c>
      <c r="AH1603" s="335">
        <f>'Debt M &amp; YTM'!C1594</f>
        <v>13.33</v>
      </c>
      <c r="AI1603" s="335">
        <f>'Debt M &amp; YTM'!D1594</f>
        <v>2.11</v>
      </c>
      <c r="AJ1603" s="298"/>
      <c r="AK1603" s="335">
        <f>'Debt M &amp; YTM'!F1594</f>
        <v>8.34</v>
      </c>
      <c r="AL1603" s="335">
        <f>'Debt M &amp; YTM'!G1594</f>
        <v>2.27</v>
      </c>
      <c r="AM1603" s="298"/>
      <c r="AN1603" s="335">
        <f>'Debt M &amp; YTM'!I1594</f>
        <v>12.84</v>
      </c>
      <c r="AO1603" s="335">
        <f>'Debt M &amp; YTM'!J1594</f>
        <v>3.17</v>
      </c>
      <c r="AP1603" s="299"/>
      <c r="AQ1603" s="297"/>
      <c r="AR1603" s="297">
        <f>'Debt M &amp; YTM'!M1594</f>
        <v>4.9779999999999998</v>
      </c>
      <c r="AS1603" s="298"/>
      <c r="AT1603" s="300"/>
      <c r="AU1603" s="297">
        <f>'Debt M &amp; YTM'!N1594</f>
        <v>7.4249999999999998</v>
      </c>
      <c r="AV1603" s="298"/>
    </row>
    <row r="1604" spans="6:48">
      <c r="F1604" s="297"/>
      <c r="AG1604" s="296">
        <v>42417</v>
      </c>
      <c r="AH1604" s="335">
        <f>'Debt M &amp; YTM'!C1595</f>
        <v>13.32</v>
      </c>
      <c r="AI1604" s="335">
        <f>'Debt M &amp; YTM'!D1595</f>
        <v>2.12</v>
      </c>
      <c r="AJ1604" s="298"/>
      <c r="AK1604" s="335">
        <f>'Debt M &amp; YTM'!F1595</f>
        <v>8.33</v>
      </c>
      <c r="AL1604" s="335">
        <f>'Debt M &amp; YTM'!G1595</f>
        <v>2.27</v>
      </c>
      <c r="AM1604" s="298"/>
      <c r="AN1604" s="335">
        <f>'Debt M &amp; YTM'!I1595</f>
        <v>12.83</v>
      </c>
      <c r="AO1604" s="335">
        <f>'Debt M &amp; YTM'!J1595</f>
        <v>3.17</v>
      </c>
      <c r="AP1604" s="299"/>
      <c r="AQ1604" s="297"/>
      <c r="AR1604" s="297">
        <f>'Debt M &amp; YTM'!M1595</f>
        <v>4.8860000000000001</v>
      </c>
      <c r="AS1604" s="298"/>
      <c r="AT1604" s="300"/>
      <c r="AU1604" s="297">
        <f>'Debt M &amp; YTM'!N1595</f>
        <v>7.3620000000000001</v>
      </c>
      <c r="AV1604" s="298"/>
    </row>
    <row r="1605" spans="6:48">
      <c r="F1605" s="297"/>
      <c r="AG1605" s="296">
        <v>42418</v>
      </c>
      <c r="AH1605" s="335">
        <f>'Debt M &amp; YTM'!C1596</f>
        <v>13.32</v>
      </c>
      <c r="AI1605" s="335">
        <f>'Debt M &amp; YTM'!D1596</f>
        <v>2.0499999999999998</v>
      </c>
      <c r="AJ1605" s="298"/>
      <c r="AK1605" s="335">
        <f>'Debt M &amp; YTM'!F1596</f>
        <v>8.33</v>
      </c>
      <c r="AL1605" s="335">
        <f>'Debt M &amp; YTM'!G1596</f>
        <v>2.21</v>
      </c>
      <c r="AM1605" s="298"/>
      <c r="AN1605" s="335">
        <f>'Debt M &amp; YTM'!I1596</f>
        <v>12.83</v>
      </c>
      <c r="AO1605" s="335">
        <f>'Debt M &amp; YTM'!J1596</f>
        <v>3.11</v>
      </c>
      <c r="AP1605" s="299"/>
      <c r="AQ1605" s="297"/>
      <c r="AR1605" s="297">
        <f>'Debt M &amp; YTM'!M1596</f>
        <v>4.7729999999999997</v>
      </c>
      <c r="AS1605" s="298"/>
      <c r="AT1605" s="300"/>
      <c r="AU1605" s="297">
        <f>'Debt M &amp; YTM'!N1596</f>
        <v>7.2089999999999996</v>
      </c>
      <c r="AV1605" s="298"/>
    </row>
    <row r="1606" spans="6:48">
      <c r="F1606" s="297"/>
      <c r="AG1606" s="296">
        <v>42419</v>
      </c>
      <c r="AH1606" s="335">
        <f>'Debt M &amp; YTM'!C1597</f>
        <v>13.32</v>
      </c>
      <c r="AI1606" s="335">
        <f>'Debt M &amp; YTM'!D1597</f>
        <v>2.04</v>
      </c>
      <c r="AJ1606" s="298"/>
      <c r="AK1606" s="335">
        <f>'Debt M &amp; YTM'!F1597</f>
        <v>8.33</v>
      </c>
      <c r="AL1606" s="335">
        <f>'Debt M &amp; YTM'!G1597</f>
        <v>2.21</v>
      </c>
      <c r="AM1606" s="298"/>
      <c r="AN1606" s="335">
        <f>'Debt M &amp; YTM'!I1597</f>
        <v>12.83</v>
      </c>
      <c r="AO1606" s="335">
        <f>'Debt M &amp; YTM'!J1597</f>
        <v>3.1</v>
      </c>
      <c r="AP1606" s="299"/>
      <c r="AQ1606" s="297"/>
      <c r="AR1606" s="297">
        <f>'Debt M &amp; YTM'!M1597</f>
        <v>4.782</v>
      </c>
      <c r="AS1606" s="298"/>
      <c r="AT1606" s="300"/>
      <c r="AU1606" s="297">
        <f>'Debt M &amp; YTM'!N1597</f>
        <v>7.22</v>
      </c>
      <c r="AV1606" s="298"/>
    </row>
    <row r="1607" spans="6:48">
      <c r="F1607" s="297"/>
      <c r="AG1607" s="296">
        <v>42422</v>
      </c>
      <c r="AH1607" s="335">
        <f>'Debt M &amp; YTM'!C1598</f>
        <v>13.31</v>
      </c>
      <c r="AI1607" s="335">
        <f>'Debt M &amp; YTM'!D1598</f>
        <v>2.0099999999999998</v>
      </c>
      <c r="AJ1607" s="298"/>
      <c r="AK1607" s="335">
        <f>'Debt M &amp; YTM'!F1598</f>
        <v>8.32</v>
      </c>
      <c r="AL1607" s="335">
        <f>'Debt M &amp; YTM'!G1598</f>
        <v>2.1800000000000002</v>
      </c>
      <c r="AM1607" s="298"/>
      <c r="AN1607" s="335">
        <f>'Debt M &amp; YTM'!I1598</f>
        <v>12.82</v>
      </c>
      <c r="AO1607" s="335">
        <f>'Debt M &amp; YTM'!J1598</f>
        <v>3.07</v>
      </c>
      <c r="AP1607" s="299"/>
      <c r="AQ1607" s="297"/>
      <c r="AR1607" s="297">
        <f>'Debt M &amp; YTM'!M1598</f>
        <v>4.74</v>
      </c>
      <c r="AS1607" s="298"/>
      <c r="AT1607" s="300"/>
      <c r="AU1607" s="297">
        <f>'Debt M &amp; YTM'!N1598</f>
        <v>7.1539999999999999</v>
      </c>
      <c r="AV1607" s="298"/>
    </row>
    <row r="1608" spans="6:48">
      <c r="F1608" s="297"/>
      <c r="AG1608" s="296">
        <v>42423</v>
      </c>
      <c r="AH1608" s="335">
        <f>'Debt M &amp; YTM'!C1599</f>
        <v>13.31</v>
      </c>
      <c r="AI1608" s="335">
        <f>'Debt M &amp; YTM'!D1599</f>
        <v>2</v>
      </c>
      <c r="AJ1608" s="298"/>
      <c r="AK1608" s="335">
        <f>'Debt M &amp; YTM'!F1599</f>
        <v>8.32</v>
      </c>
      <c r="AL1608" s="335">
        <f>'Debt M &amp; YTM'!G1599</f>
        <v>2.19</v>
      </c>
      <c r="AM1608" s="298"/>
      <c r="AN1608" s="335">
        <f>'Debt M &amp; YTM'!I1599</f>
        <v>12.82</v>
      </c>
      <c r="AO1608" s="335">
        <f>'Debt M &amp; YTM'!J1599</f>
        <v>3.07</v>
      </c>
      <c r="AP1608" s="299"/>
      <c r="AQ1608" s="297"/>
      <c r="AR1608" s="297">
        <f>'Debt M &amp; YTM'!M1599</f>
        <v>4.7080000000000002</v>
      </c>
      <c r="AS1608" s="298"/>
      <c r="AT1608" s="300"/>
      <c r="AU1608" s="297">
        <f>'Debt M &amp; YTM'!N1599</f>
        <v>7.1130000000000004</v>
      </c>
      <c r="AV1608" s="298"/>
    </row>
    <row r="1609" spans="6:48">
      <c r="F1609" s="297"/>
      <c r="AG1609" s="296">
        <v>42424</v>
      </c>
      <c r="AH1609" s="335">
        <f>'Debt M &amp; YTM'!C1600</f>
        <v>13.3</v>
      </c>
      <c r="AI1609" s="335">
        <f>'Debt M &amp; YTM'!D1600</f>
        <v>1.97</v>
      </c>
      <c r="AJ1609" s="298"/>
      <c r="AK1609" s="335">
        <f>'Debt M &amp; YTM'!F1600</f>
        <v>8.31</v>
      </c>
      <c r="AL1609" s="335">
        <f>'Debt M &amp; YTM'!G1600</f>
        <v>2.16</v>
      </c>
      <c r="AM1609" s="298"/>
      <c r="AN1609" s="335">
        <f>'Debt M &amp; YTM'!I1600</f>
        <v>12.82</v>
      </c>
      <c r="AO1609" s="335">
        <f>'Debt M &amp; YTM'!J1600</f>
        <v>3.04</v>
      </c>
      <c r="AP1609" s="299"/>
      <c r="AQ1609" s="297"/>
      <c r="AR1609" s="297">
        <f>'Debt M &amp; YTM'!M1600</f>
        <v>4.7290000000000001</v>
      </c>
      <c r="AS1609" s="298"/>
      <c r="AT1609" s="300"/>
      <c r="AU1609" s="297">
        <f>'Debt M &amp; YTM'!N1600</f>
        <v>7.157</v>
      </c>
      <c r="AV1609" s="298"/>
    </row>
    <row r="1610" spans="6:48">
      <c r="F1610" s="297"/>
      <c r="AG1610" s="296">
        <v>42425</v>
      </c>
      <c r="AH1610" s="335">
        <f>'Debt M &amp; YTM'!C1601</f>
        <v>13.3</v>
      </c>
      <c r="AI1610" s="335">
        <f>'Debt M &amp; YTM'!D1601</f>
        <v>1.96</v>
      </c>
      <c r="AJ1610" s="298"/>
      <c r="AK1610" s="335">
        <f>'Debt M &amp; YTM'!F1601</f>
        <v>8.31</v>
      </c>
      <c r="AL1610" s="335">
        <f>'Debt M &amp; YTM'!G1601</f>
        <v>2.15</v>
      </c>
      <c r="AM1610" s="298"/>
      <c r="AN1610" s="335">
        <f>'Debt M &amp; YTM'!I1601</f>
        <v>12.81</v>
      </c>
      <c r="AO1610" s="335">
        <f>'Debt M &amp; YTM'!J1601</f>
        <v>3.03</v>
      </c>
      <c r="AP1610" s="299"/>
      <c r="AQ1610" s="297"/>
      <c r="AR1610" s="297">
        <f>'Debt M &amp; YTM'!M1601</f>
        <v>4.835</v>
      </c>
      <c r="AS1610" s="298"/>
      <c r="AT1610" s="300"/>
      <c r="AU1610" s="297">
        <f>'Debt M &amp; YTM'!N1601</f>
        <v>7.1280000000000001</v>
      </c>
      <c r="AV1610" s="298"/>
    </row>
    <row r="1611" spans="6:48">
      <c r="F1611" s="297"/>
      <c r="AG1611" s="296">
        <v>42426</v>
      </c>
      <c r="AH1611" s="335">
        <f>'Debt M &amp; YTM'!C1602</f>
        <v>13.3</v>
      </c>
      <c r="AI1611" s="335">
        <f>'Debt M &amp; YTM'!D1602</f>
        <v>1.96</v>
      </c>
      <c r="AJ1611" s="298"/>
      <c r="AK1611" s="335">
        <f>'Debt M &amp; YTM'!F1602</f>
        <v>8.31</v>
      </c>
      <c r="AL1611" s="335">
        <f>'Debt M &amp; YTM'!G1602</f>
        <v>2.14</v>
      </c>
      <c r="AM1611" s="298"/>
      <c r="AN1611" s="335">
        <f>'Debt M &amp; YTM'!I1602</f>
        <v>12.81</v>
      </c>
      <c r="AO1611" s="335">
        <f>'Debt M &amp; YTM'!J1602</f>
        <v>3.03</v>
      </c>
      <c r="AP1611" s="299"/>
      <c r="AQ1611" s="297"/>
      <c r="AR1611" s="297">
        <f>'Debt M &amp; YTM'!M1602</f>
        <v>4.8390000000000004</v>
      </c>
      <c r="AS1611" s="298"/>
      <c r="AT1611" s="300"/>
      <c r="AU1611" s="297">
        <f>'Debt M &amp; YTM'!N1602</f>
        <v>7.0170000000000003</v>
      </c>
      <c r="AV1611" s="298"/>
    </row>
    <row r="1612" spans="6:48">
      <c r="F1612" s="297"/>
      <c r="AG1612" s="296">
        <v>42429</v>
      </c>
      <c r="AH1612" s="335">
        <f>'Debt M &amp; YTM'!C1603</f>
        <v>13.29</v>
      </c>
      <c r="AI1612" s="335">
        <f>'Debt M &amp; YTM'!D1603</f>
        <v>1.93</v>
      </c>
      <c r="AJ1612" s="298"/>
      <c r="AK1612" s="335">
        <f>'Debt M &amp; YTM'!F1603</f>
        <v>8.3000000000000007</v>
      </c>
      <c r="AL1612" s="335">
        <f>'Debt M &amp; YTM'!G1603</f>
        <v>2.09</v>
      </c>
      <c r="AM1612" s="298"/>
      <c r="AN1612" s="335">
        <f>'Debt M &amp; YTM'!I1603</f>
        <v>12.8</v>
      </c>
      <c r="AO1612" s="335">
        <f>'Debt M &amp; YTM'!J1603</f>
        <v>2.99</v>
      </c>
      <c r="AP1612" s="299"/>
      <c r="AQ1612" s="297"/>
      <c r="AR1612" s="297">
        <f>'Debt M &amp; YTM'!M1603</f>
        <v>4.7300000000000004</v>
      </c>
      <c r="AS1612" s="298"/>
      <c r="AT1612" s="300"/>
      <c r="AU1612" s="297">
        <f>'Debt M &amp; YTM'!N1603</f>
        <v>7.298</v>
      </c>
      <c r="AV1612" s="298"/>
    </row>
    <row r="1613" spans="6:48">
      <c r="F1613" s="297"/>
      <c r="AG1613" s="296">
        <v>42430</v>
      </c>
      <c r="AH1613" s="335">
        <f>'Debt M &amp; YTM'!C1604</f>
        <v>13.43</v>
      </c>
      <c r="AI1613" s="335">
        <f>'Debt M &amp; YTM'!D1604</f>
        <v>1.97</v>
      </c>
      <c r="AJ1613" s="298"/>
      <c r="AK1613" s="335">
        <f>'Debt M &amp; YTM'!F1604</f>
        <v>8.33</v>
      </c>
      <c r="AL1613" s="335">
        <f>'Debt M &amp; YTM'!G1604</f>
        <v>2.06</v>
      </c>
      <c r="AM1613" s="298"/>
      <c r="AN1613" s="335">
        <f>'Debt M &amp; YTM'!I1604</f>
        <v>12.83</v>
      </c>
      <c r="AO1613" s="335">
        <f>'Debt M &amp; YTM'!J1604</f>
        <v>3.05</v>
      </c>
      <c r="AP1613" s="299"/>
      <c r="AQ1613" s="297"/>
      <c r="AR1613" s="297">
        <f>'Debt M &amp; YTM'!M1604</f>
        <v>4.6470000000000002</v>
      </c>
      <c r="AS1613" s="298"/>
      <c r="AT1613" s="300"/>
      <c r="AU1613" s="297">
        <f>'Debt M &amp; YTM'!N1604</f>
        <v>7.1820000000000004</v>
      </c>
      <c r="AV1613" s="298"/>
    </row>
    <row r="1614" spans="6:48">
      <c r="F1614" s="297"/>
      <c r="AG1614" s="296">
        <v>42431</v>
      </c>
      <c r="AH1614" s="335">
        <f>'Debt M &amp; YTM'!C1605</f>
        <v>13.43</v>
      </c>
      <c r="AI1614" s="335">
        <f>'Debt M &amp; YTM'!D1605</f>
        <v>2.02</v>
      </c>
      <c r="AJ1614" s="298"/>
      <c r="AK1614" s="335">
        <f>'Debt M &amp; YTM'!F1605</f>
        <v>8.33</v>
      </c>
      <c r="AL1614" s="335">
        <f>'Debt M &amp; YTM'!G1605</f>
        <v>2.08</v>
      </c>
      <c r="AM1614" s="298"/>
      <c r="AN1614" s="335">
        <f>'Debt M &amp; YTM'!I1605</f>
        <v>12.83</v>
      </c>
      <c r="AO1614" s="335">
        <f>'Debt M &amp; YTM'!J1605</f>
        <v>3.07</v>
      </c>
      <c r="AP1614" s="299"/>
      <c r="AQ1614" s="297"/>
      <c r="AR1614" s="297">
        <f>'Debt M &amp; YTM'!M1605</f>
        <v>4.5789999999999997</v>
      </c>
      <c r="AS1614" s="298"/>
      <c r="AT1614" s="300"/>
      <c r="AU1614" s="297">
        <f>'Debt M &amp; YTM'!N1605</f>
        <v>7.0549999999999997</v>
      </c>
      <c r="AV1614" s="298"/>
    </row>
    <row r="1615" spans="6:48">
      <c r="F1615" s="297"/>
      <c r="AG1615" s="296">
        <v>42432</v>
      </c>
      <c r="AH1615" s="335">
        <f>'Debt M &amp; YTM'!C1606</f>
        <v>13.43</v>
      </c>
      <c r="AI1615" s="335">
        <f>'Debt M &amp; YTM'!D1606</f>
        <v>1.99</v>
      </c>
      <c r="AJ1615" s="298"/>
      <c r="AK1615" s="335">
        <f>'Debt M &amp; YTM'!F1606</f>
        <v>8.33</v>
      </c>
      <c r="AL1615" s="335">
        <f>'Debt M &amp; YTM'!G1606</f>
        <v>2.06</v>
      </c>
      <c r="AM1615" s="298"/>
      <c r="AN1615" s="335">
        <f>'Debt M &amp; YTM'!I1606</f>
        <v>12.83</v>
      </c>
      <c r="AO1615" s="335">
        <f>'Debt M &amp; YTM'!J1606</f>
        <v>3.04</v>
      </c>
      <c r="AP1615" s="299"/>
      <c r="AQ1615" s="297"/>
      <c r="AR1615" s="297">
        <f>'Debt M &amp; YTM'!M1606</f>
        <v>4.54</v>
      </c>
      <c r="AS1615" s="298"/>
      <c r="AT1615" s="300"/>
      <c r="AU1615" s="297">
        <f>'Debt M &amp; YTM'!N1606</f>
        <v>6.9909999999999997</v>
      </c>
      <c r="AV1615" s="298"/>
    </row>
    <row r="1616" spans="6:48">
      <c r="F1616" s="297"/>
      <c r="AG1616" s="296">
        <v>42433</v>
      </c>
      <c r="AH1616" s="335">
        <f>'Debt M &amp; YTM'!C1607</f>
        <v>13.43</v>
      </c>
      <c r="AI1616" s="335">
        <f>'Debt M &amp; YTM'!D1607</f>
        <v>2.0299999999999998</v>
      </c>
      <c r="AJ1616" s="298"/>
      <c r="AK1616" s="335">
        <f>'Debt M &amp; YTM'!F1607</f>
        <v>8.32</v>
      </c>
      <c r="AL1616" s="335">
        <f>'Debt M &amp; YTM'!G1607</f>
        <v>2.1</v>
      </c>
      <c r="AM1616" s="298"/>
      <c r="AN1616" s="335">
        <f>'Debt M &amp; YTM'!I1607</f>
        <v>12.82</v>
      </c>
      <c r="AO1616" s="335">
        <f>'Debt M &amp; YTM'!J1607</f>
        <v>3.08</v>
      </c>
      <c r="AP1616" s="299"/>
      <c r="AQ1616" s="297"/>
      <c r="AR1616" s="297">
        <f>'Debt M &amp; YTM'!M1607</f>
        <v>4.4820000000000002</v>
      </c>
      <c r="AS1616" s="298"/>
      <c r="AT1616" s="300"/>
      <c r="AU1616" s="297">
        <f>'Debt M &amp; YTM'!N1607</f>
        <v>6.8140000000000001</v>
      </c>
      <c r="AV1616" s="298"/>
    </row>
    <row r="1617" spans="6:48">
      <c r="F1617" s="297"/>
      <c r="AG1617" s="296">
        <v>42436</v>
      </c>
      <c r="AH1617" s="335">
        <f>'Debt M &amp; YTM'!C1608</f>
        <v>13.42</v>
      </c>
      <c r="AI1617" s="335">
        <f>'Debt M &amp; YTM'!D1608</f>
        <v>2.0099999999999998</v>
      </c>
      <c r="AJ1617" s="298"/>
      <c r="AK1617" s="335">
        <f>'Debt M &amp; YTM'!F1608</f>
        <v>8.32</v>
      </c>
      <c r="AL1617" s="335">
        <f>'Debt M &amp; YTM'!G1608</f>
        <v>2.0699999999999998</v>
      </c>
      <c r="AM1617" s="298"/>
      <c r="AN1617" s="335">
        <f>'Debt M &amp; YTM'!I1608</f>
        <v>12.82</v>
      </c>
      <c r="AO1617" s="335">
        <f>'Debt M &amp; YTM'!J1608</f>
        <v>3.06</v>
      </c>
      <c r="AP1617" s="299"/>
      <c r="AQ1617" s="297"/>
      <c r="AR1617" s="297">
        <f>'Debt M &amp; YTM'!M1608</f>
        <v>4.4340000000000002</v>
      </c>
      <c r="AS1617" s="298"/>
      <c r="AT1617" s="300"/>
      <c r="AU1617" s="297">
        <f>'Debt M &amp; YTM'!N1608</f>
        <v>6.7549999999999999</v>
      </c>
      <c r="AV1617" s="298"/>
    </row>
    <row r="1618" spans="6:48">
      <c r="F1618" s="297"/>
      <c r="AG1618" s="296">
        <v>42437</v>
      </c>
      <c r="AH1618" s="335">
        <f>'Debt M &amp; YTM'!C1609</f>
        <v>13.41</v>
      </c>
      <c r="AI1618" s="335">
        <f>'Debt M &amp; YTM'!D1609</f>
        <v>1.96</v>
      </c>
      <c r="AJ1618" s="298"/>
      <c r="AK1618" s="335">
        <f>'Debt M &amp; YTM'!F1609</f>
        <v>8.31</v>
      </c>
      <c r="AL1618" s="335">
        <f>'Debt M &amp; YTM'!G1609</f>
        <v>2.04</v>
      </c>
      <c r="AM1618" s="298"/>
      <c r="AN1618" s="335">
        <f>'Debt M &amp; YTM'!I1609</f>
        <v>12.81</v>
      </c>
      <c r="AO1618" s="335">
        <f>'Debt M &amp; YTM'!J1609</f>
        <v>3.02</v>
      </c>
      <c r="AP1618" s="299"/>
      <c r="AQ1618" s="297"/>
      <c r="AR1618" s="297">
        <f>'Debt M &amp; YTM'!M1609</f>
        <v>4.41</v>
      </c>
      <c r="AS1618" s="298"/>
      <c r="AT1618" s="300"/>
      <c r="AU1618" s="297">
        <f>'Debt M &amp; YTM'!N1609</f>
        <v>6.758</v>
      </c>
      <c r="AV1618" s="298"/>
    </row>
    <row r="1619" spans="6:48">
      <c r="F1619" s="297"/>
      <c r="AG1619" s="296">
        <v>42438</v>
      </c>
      <c r="AH1619" s="335">
        <f>'Debt M &amp; YTM'!C1610</f>
        <v>13.41</v>
      </c>
      <c r="AI1619" s="335">
        <f>'Debt M &amp; YTM'!D1610</f>
        <v>2.02</v>
      </c>
      <c r="AJ1619" s="298"/>
      <c r="AK1619" s="335">
        <f>'Debt M &amp; YTM'!F1610</f>
        <v>8.31</v>
      </c>
      <c r="AL1619" s="335">
        <f>'Debt M &amp; YTM'!G1610</f>
        <v>2.1</v>
      </c>
      <c r="AM1619" s="298"/>
      <c r="AN1619" s="335">
        <f>'Debt M &amp; YTM'!I1610</f>
        <v>12.81</v>
      </c>
      <c r="AO1619" s="335">
        <f>'Debt M &amp; YTM'!J1610</f>
        <v>3.09</v>
      </c>
      <c r="AP1619" s="299"/>
      <c r="AQ1619" s="297"/>
      <c r="AR1619" s="297">
        <f>'Debt M &amp; YTM'!M1610</f>
        <v>4.431</v>
      </c>
      <c r="AS1619" s="298"/>
      <c r="AT1619" s="300"/>
      <c r="AU1619" s="297">
        <f>'Debt M &amp; YTM'!N1610</f>
        <v>6.7569999999999997</v>
      </c>
      <c r="AV1619" s="298"/>
    </row>
    <row r="1620" spans="6:48">
      <c r="F1620" s="297"/>
      <c r="AG1620" s="296">
        <v>42439</v>
      </c>
      <c r="AH1620" s="335">
        <f>'Debt M &amp; YTM'!C1611</f>
        <v>13.41</v>
      </c>
      <c r="AI1620" s="335">
        <f>'Debt M &amp; YTM'!D1611</f>
        <v>2.06</v>
      </c>
      <c r="AJ1620" s="298"/>
      <c r="AK1620" s="335">
        <f>'Debt M &amp; YTM'!F1611</f>
        <v>8.31</v>
      </c>
      <c r="AL1620" s="335">
        <f>'Debt M &amp; YTM'!G1611</f>
        <v>2.12</v>
      </c>
      <c r="AM1620" s="298"/>
      <c r="AN1620" s="335">
        <f>'Debt M &amp; YTM'!I1611</f>
        <v>12.81</v>
      </c>
      <c r="AO1620" s="335">
        <f>'Debt M &amp; YTM'!J1611</f>
        <v>3.09</v>
      </c>
      <c r="AP1620" s="299"/>
      <c r="AQ1620" s="297"/>
      <c r="AR1620" s="297">
        <f>'Debt M &amp; YTM'!M1611</f>
        <v>4.3440000000000003</v>
      </c>
      <c r="AS1620" s="298"/>
      <c r="AT1620" s="300"/>
      <c r="AU1620" s="297">
        <f>'Debt M &amp; YTM'!N1611</f>
        <v>6.569</v>
      </c>
      <c r="AV1620" s="298"/>
    </row>
    <row r="1621" spans="6:48">
      <c r="F1621" s="297"/>
      <c r="AG1621" s="296">
        <v>42440</v>
      </c>
      <c r="AH1621" s="335">
        <f>'Debt M &amp; YTM'!C1612</f>
        <v>13.41</v>
      </c>
      <c r="AI1621" s="335">
        <f>'Debt M &amp; YTM'!D1612</f>
        <v>1.94</v>
      </c>
      <c r="AJ1621" s="298"/>
      <c r="AK1621" s="335">
        <f>'Debt M &amp; YTM'!F1612</f>
        <v>8.3000000000000007</v>
      </c>
      <c r="AL1621" s="335">
        <f>'Debt M &amp; YTM'!G1612</f>
        <v>1.95</v>
      </c>
      <c r="AM1621" s="298"/>
      <c r="AN1621" s="335">
        <f>'Debt M &amp; YTM'!I1612</f>
        <v>12.81</v>
      </c>
      <c r="AO1621" s="335">
        <f>'Debt M &amp; YTM'!J1612</f>
        <v>2.92</v>
      </c>
      <c r="AP1621" s="299"/>
      <c r="AQ1621" s="297"/>
      <c r="AR1621" s="297">
        <f>'Debt M &amp; YTM'!M1612</f>
        <v>4.1239999999999997</v>
      </c>
      <c r="AS1621" s="298"/>
      <c r="AT1621" s="300"/>
      <c r="AU1621" s="297">
        <f>'Debt M &amp; YTM'!N1612</f>
        <v>6.234</v>
      </c>
      <c r="AV1621" s="298"/>
    </row>
    <row r="1622" spans="6:48">
      <c r="F1622" s="297"/>
      <c r="AG1622" s="296">
        <v>42443</v>
      </c>
      <c r="AH1622" s="335">
        <f>'Debt M &amp; YTM'!C1613</f>
        <v>13.4</v>
      </c>
      <c r="AI1622" s="335">
        <f>'Debt M &amp; YTM'!D1613</f>
        <v>1.85</v>
      </c>
      <c r="AJ1622" s="298"/>
      <c r="AK1622" s="335">
        <f>'Debt M &amp; YTM'!F1613</f>
        <v>8.3000000000000007</v>
      </c>
      <c r="AL1622" s="335">
        <f>'Debt M &amp; YTM'!G1613</f>
        <v>1.87</v>
      </c>
      <c r="AM1622" s="298"/>
      <c r="AN1622" s="335">
        <f>'Debt M &amp; YTM'!I1613</f>
        <v>12.8</v>
      </c>
      <c r="AO1622" s="335">
        <f>'Debt M &amp; YTM'!J1613</f>
        <v>2.83</v>
      </c>
      <c r="AP1622" s="299"/>
      <c r="AQ1622" s="297"/>
      <c r="AR1622" s="297">
        <f>'Debt M &amp; YTM'!M1613</f>
        <v>4.0010000000000003</v>
      </c>
      <c r="AS1622" s="298"/>
      <c r="AT1622" s="300"/>
      <c r="AU1622" s="297">
        <f>'Debt M &amp; YTM'!N1613</f>
        <v>6.048</v>
      </c>
      <c r="AV1622" s="298"/>
    </row>
    <row r="1623" spans="6:48">
      <c r="F1623" s="297"/>
      <c r="AG1623" s="296">
        <v>42444</v>
      </c>
      <c r="AH1623" s="335">
        <f>'Debt M &amp; YTM'!C1614</f>
        <v>13.4</v>
      </c>
      <c r="AI1623" s="335">
        <f>'Debt M &amp; YTM'!D1614</f>
        <v>1.88</v>
      </c>
      <c r="AJ1623" s="298"/>
      <c r="AK1623" s="335">
        <f>'Debt M &amp; YTM'!F1614</f>
        <v>8.2899999999999991</v>
      </c>
      <c r="AL1623" s="335">
        <f>'Debt M &amp; YTM'!G1614</f>
        <v>1.9</v>
      </c>
      <c r="AM1623" s="298"/>
      <c r="AN1623" s="335">
        <f>'Debt M &amp; YTM'!I1614</f>
        <v>12.79</v>
      </c>
      <c r="AO1623" s="335">
        <f>'Debt M &amp; YTM'!J1614</f>
        <v>2.87</v>
      </c>
      <c r="AP1623" s="299"/>
      <c r="AQ1623" s="297"/>
      <c r="AR1623" s="297">
        <f>'Debt M &amp; YTM'!M1614</f>
        <v>4.1050000000000004</v>
      </c>
      <c r="AS1623" s="298"/>
      <c r="AT1623" s="300"/>
      <c r="AU1623" s="297">
        <f>'Debt M &amp; YTM'!N1614</f>
        <v>6.1840000000000002</v>
      </c>
      <c r="AV1623" s="298"/>
    </row>
    <row r="1624" spans="6:48">
      <c r="F1624" s="297"/>
      <c r="AG1624" s="296">
        <v>42445</v>
      </c>
      <c r="AH1624" s="335">
        <f>'Debt M &amp; YTM'!C1615</f>
        <v>13.39</v>
      </c>
      <c r="AI1624" s="335">
        <f>'Debt M &amp; YTM'!D1615</f>
        <v>1.87</v>
      </c>
      <c r="AJ1624" s="298"/>
      <c r="AK1624" s="335">
        <f>'Debt M &amp; YTM'!F1615</f>
        <v>8.2899999999999991</v>
      </c>
      <c r="AL1624" s="335">
        <f>'Debt M &amp; YTM'!G1615</f>
        <v>1.89</v>
      </c>
      <c r="AM1624" s="298"/>
      <c r="AN1624" s="335">
        <f>'Debt M &amp; YTM'!I1615</f>
        <v>12.79</v>
      </c>
      <c r="AO1624" s="335">
        <f>'Debt M &amp; YTM'!J1615</f>
        <v>2.86</v>
      </c>
      <c r="AP1624" s="299"/>
      <c r="AQ1624" s="297"/>
      <c r="AR1624" s="297">
        <f>'Debt M &amp; YTM'!M1615</f>
        <v>4.1280000000000001</v>
      </c>
      <c r="AS1624" s="298"/>
      <c r="AT1624" s="300"/>
      <c r="AU1624" s="297">
        <f>'Debt M &amp; YTM'!N1615</f>
        <v>6.2729999999999997</v>
      </c>
      <c r="AV1624" s="298"/>
    </row>
    <row r="1625" spans="6:48">
      <c r="F1625" s="297"/>
      <c r="AG1625" s="296">
        <v>42446</v>
      </c>
      <c r="AH1625" s="335">
        <f>'Debt M &amp; YTM'!C1616</f>
        <v>13.39</v>
      </c>
      <c r="AI1625" s="335">
        <f>'Debt M &amp; YTM'!D1616</f>
        <v>1.81</v>
      </c>
      <c r="AJ1625" s="298"/>
      <c r="AK1625" s="335">
        <f>'Debt M &amp; YTM'!F1616</f>
        <v>8.2899999999999991</v>
      </c>
      <c r="AL1625" s="335">
        <f>'Debt M &amp; YTM'!G1616</f>
        <v>1.85</v>
      </c>
      <c r="AM1625" s="298"/>
      <c r="AN1625" s="335">
        <f>'Debt M &amp; YTM'!I1616</f>
        <v>12.79</v>
      </c>
      <c r="AO1625" s="335">
        <f>'Debt M &amp; YTM'!J1616</f>
        <v>2.81</v>
      </c>
      <c r="AP1625" s="299"/>
      <c r="AQ1625" s="297"/>
      <c r="AR1625" s="297">
        <f>'Debt M &amp; YTM'!M1616</f>
        <v>4.1369999999999996</v>
      </c>
      <c r="AS1625" s="298"/>
      <c r="AT1625" s="300"/>
      <c r="AU1625" s="297">
        <f>'Debt M &amp; YTM'!N1616</f>
        <v>6.2220000000000004</v>
      </c>
      <c r="AV1625" s="298"/>
    </row>
    <row r="1626" spans="6:48">
      <c r="F1626" s="297"/>
      <c r="AG1626" s="296">
        <v>42447</v>
      </c>
      <c r="AH1626" s="335">
        <f>'Debt M &amp; YTM'!C1617</f>
        <v>13.39</v>
      </c>
      <c r="AI1626" s="335">
        <f>'Debt M &amp; YTM'!D1617</f>
        <v>1.79</v>
      </c>
      <c r="AJ1626" s="298"/>
      <c r="AK1626" s="335">
        <f>'Debt M &amp; YTM'!F1617</f>
        <v>8.2899999999999991</v>
      </c>
      <c r="AL1626" s="335">
        <f>'Debt M &amp; YTM'!G1617</f>
        <v>1.83</v>
      </c>
      <c r="AM1626" s="298"/>
      <c r="AN1626" s="335">
        <f>'Debt M &amp; YTM'!I1617</f>
        <v>12.79</v>
      </c>
      <c r="AO1626" s="335">
        <f>'Debt M &amp; YTM'!J1617</f>
        <v>2.79</v>
      </c>
      <c r="AP1626" s="299"/>
      <c r="AQ1626" s="297"/>
      <c r="AR1626" s="297">
        <f>'Debt M &amp; YTM'!M1617</f>
        <v>4.1079999999999997</v>
      </c>
      <c r="AS1626" s="298"/>
      <c r="AT1626" s="300"/>
      <c r="AU1626" s="297">
        <f>'Debt M &amp; YTM'!N1617</f>
        <v>6.2270000000000003</v>
      </c>
      <c r="AV1626" s="298"/>
    </row>
    <row r="1627" spans="6:48">
      <c r="F1627" s="297"/>
      <c r="AG1627" s="296">
        <v>42450</v>
      </c>
      <c r="AH1627" s="335">
        <f>'Debt M &amp; YTM'!C1618</f>
        <v>13.38</v>
      </c>
      <c r="AI1627" s="335">
        <f>'Debt M &amp; YTM'!D1618</f>
        <v>1.79</v>
      </c>
      <c r="AJ1627" s="298"/>
      <c r="AK1627" s="335">
        <f>'Debt M &amp; YTM'!F1618</f>
        <v>8.2799999999999994</v>
      </c>
      <c r="AL1627" s="335">
        <f>'Debt M &amp; YTM'!G1618</f>
        <v>1.82</v>
      </c>
      <c r="AM1627" s="298"/>
      <c r="AN1627" s="335">
        <f>'Debt M &amp; YTM'!I1618</f>
        <v>12.78</v>
      </c>
      <c r="AO1627" s="335">
        <f>'Debt M &amp; YTM'!J1618</f>
        <v>2.78</v>
      </c>
      <c r="AP1627" s="299"/>
      <c r="AQ1627" s="297"/>
      <c r="AR1627" s="297">
        <f>'Debt M &amp; YTM'!M1618</f>
        <v>4.08</v>
      </c>
      <c r="AS1627" s="298"/>
      <c r="AT1627" s="300"/>
      <c r="AU1627" s="297">
        <f>'Debt M &amp; YTM'!N1618</f>
        <v>6.18</v>
      </c>
      <c r="AV1627" s="298"/>
    </row>
    <row r="1628" spans="6:48">
      <c r="F1628" s="297"/>
      <c r="AG1628" s="296">
        <v>42451</v>
      </c>
      <c r="AH1628" s="335">
        <f>'Debt M &amp; YTM'!C1619</f>
        <v>13.38</v>
      </c>
      <c r="AI1628" s="335">
        <f>'Debt M &amp; YTM'!D1619</f>
        <v>1.76</v>
      </c>
      <c r="AJ1628" s="298"/>
      <c r="AK1628" s="335">
        <f>'Debt M &amp; YTM'!F1619</f>
        <v>8.27</v>
      </c>
      <c r="AL1628" s="335">
        <f>'Debt M &amp; YTM'!G1619</f>
        <v>1.82</v>
      </c>
      <c r="AM1628" s="298"/>
      <c r="AN1628" s="335">
        <f>'Debt M &amp; YTM'!I1619</f>
        <v>12.78</v>
      </c>
      <c r="AO1628" s="335">
        <f>'Debt M &amp; YTM'!J1619</f>
        <v>2.77</v>
      </c>
      <c r="AP1628" s="299"/>
      <c r="AQ1628" s="297"/>
      <c r="AR1628" s="297">
        <f>'Debt M &amp; YTM'!M1619</f>
        <v>4.0650000000000004</v>
      </c>
      <c r="AS1628" s="298"/>
      <c r="AT1628" s="300"/>
      <c r="AU1628" s="297">
        <f>'Debt M &amp; YTM'!N1619</f>
        <v>6.1779999999999999</v>
      </c>
      <c r="AV1628" s="298"/>
    </row>
    <row r="1629" spans="6:48">
      <c r="F1629" s="297"/>
      <c r="AG1629" s="296">
        <v>42452</v>
      </c>
      <c r="AH1629" s="335">
        <f>'Debt M &amp; YTM'!C1620</f>
        <v>13.37</v>
      </c>
      <c r="AI1629" s="335">
        <f>'Debt M &amp; YTM'!D1620</f>
        <v>1.74</v>
      </c>
      <c r="AJ1629" s="298"/>
      <c r="AK1629" s="335">
        <f>'Debt M &amp; YTM'!F1620</f>
        <v>8.27</v>
      </c>
      <c r="AL1629" s="335">
        <f>'Debt M &amp; YTM'!G1620</f>
        <v>1.79</v>
      </c>
      <c r="AM1629" s="298"/>
      <c r="AN1629" s="335">
        <f>'Debt M &amp; YTM'!I1620</f>
        <v>12.77</v>
      </c>
      <c r="AO1629" s="335">
        <f>'Debt M &amp; YTM'!J1620</f>
        <v>2.74</v>
      </c>
      <c r="AP1629" s="299"/>
      <c r="AQ1629" s="297"/>
      <c r="AR1629" s="297">
        <f>'Debt M &amp; YTM'!M1620</f>
        <v>4.0229999999999997</v>
      </c>
      <c r="AS1629" s="298"/>
      <c r="AT1629" s="300"/>
      <c r="AU1629" s="297">
        <f>'Debt M &amp; YTM'!N1620</f>
        <v>6.1520000000000001</v>
      </c>
      <c r="AV1629" s="298"/>
    </row>
    <row r="1630" spans="6:48">
      <c r="F1630" s="297"/>
      <c r="AG1630" s="296">
        <v>42453</v>
      </c>
      <c r="AH1630" s="335">
        <f>'Debt M &amp; YTM'!C1621</f>
        <v>13.37</v>
      </c>
      <c r="AI1630" s="335">
        <f>'Debt M &amp; YTM'!D1621</f>
        <v>1.71</v>
      </c>
      <c r="AJ1630" s="298"/>
      <c r="AK1630" s="335">
        <f>'Debt M &amp; YTM'!F1621</f>
        <v>8.27</v>
      </c>
      <c r="AL1630" s="335">
        <f>'Debt M &amp; YTM'!G1621</f>
        <v>1.78</v>
      </c>
      <c r="AM1630" s="298"/>
      <c r="AN1630" s="335">
        <f>'Debt M &amp; YTM'!I1621</f>
        <v>12.77</v>
      </c>
      <c r="AO1630" s="335">
        <f>'Debt M &amp; YTM'!J1621</f>
        <v>2.73</v>
      </c>
      <c r="AP1630" s="299"/>
      <c r="AQ1630" s="297"/>
      <c r="AR1630" s="297">
        <f>'Debt M &amp; YTM'!M1621</f>
        <v>4.048</v>
      </c>
      <c r="AS1630" s="298"/>
      <c r="AT1630" s="300"/>
      <c r="AU1630" s="297">
        <f>'Debt M &amp; YTM'!N1621</f>
        <v>6.2160000000000002</v>
      </c>
      <c r="AV1630" s="298"/>
    </row>
    <row r="1631" spans="6:48">
      <c r="F1631" s="297"/>
      <c r="AG1631" s="296">
        <v>42458</v>
      </c>
      <c r="AH1631" s="335">
        <f>'Debt M &amp; YTM'!C1622</f>
        <v>13.36</v>
      </c>
      <c r="AI1631" s="335">
        <f>'Debt M &amp; YTM'!D1622</f>
        <v>1.67</v>
      </c>
      <c r="AJ1631" s="298"/>
      <c r="AK1631" s="335">
        <f>'Debt M &amp; YTM'!F1622</f>
        <v>8.26</v>
      </c>
      <c r="AL1631" s="335">
        <f>'Debt M &amp; YTM'!G1622</f>
        <v>1.74</v>
      </c>
      <c r="AM1631" s="298"/>
      <c r="AN1631" s="335">
        <f>'Debt M &amp; YTM'!I1622</f>
        <v>12.76</v>
      </c>
      <c r="AO1631" s="335">
        <f>'Debt M &amp; YTM'!J1622</f>
        <v>2.7</v>
      </c>
      <c r="AP1631" s="299"/>
      <c r="AQ1631" s="297"/>
      <c r="AR1631" s="297">
        <f>'Debt M &amp; YTM'!M1622</f>
        <v>4.0469999999999997</v>
      </c>
      <c r="AS1631" s="298"/>
      <c r="AT1631" s="300"/>
      <c r="AU1631" s="297">
        <f>'Debt M &amp; YTM'!N1622</f>
        <v>6.2069999999999999</v>
      </c>
      <c r="AV1631" s="298"/>
    </row>
    <row r="1632" spans="6:48">
      <c r="F1632" s="297"/>
      <c r="AG1632" s="296">
        <v>42459</v>
      </c>
      <c r="AH1632" s="335">
        <f>'Debt M &amp; YTM'!C1623</f>
        <v>13.35</v>
      </c>
      <c r="AI1632" s="335">
        <f>'Debt M &amp; YTM'!D1623</f>
        <v>1.68</v>
      </c>
      <c r="AJ1632" s="298"/>
      <c r="AK1632" s="335">
        <f>'Debt M &amp; YTM'!F1623</f>
        <v>8.25</v>
      </c>
      <c r="AL1632" s="335">
        <f>'Debt M &amp; YTM'!G1623</f>
        <v>1.75</v>
      </c>
      <c r="AM1632" s="298"/>
      <c r="AN1632" s="335">
        <f>'Debt M &amp; YTM'!I1623</f>
        <v>12.75</v>
      </c>
      <c r="AO1632" s="335">
        <f>'Debt M &amp; YTM'!J1623</f>
        <v>2.72</v>
      </c>
      <c r="AP1632" s="299"/>
      <c r="AQ1632" s="297"/>
      <c r="AR1632" s="297">
        <f>'Debt M &amp; YTM'!M1623</f>
        <v>4.0220000000000002</v>
      </c>
      <c r="AS1632" s="298"/>
      <c r="AT1632" s="300"/>
      <c r="AU1632" s="297">
        <f>'Debt M &amp; YTM'!N1623</f>
        <v>6.1580000000000004</v>
      </c>
      <c r="AV1632" s="298"/>
    </row>
    <row r="1633" spans="6:48">
      <c r="F1633" s="297"/>
      <c r="AG1633" s="296">
        <v>42460</v>
      </c>
      <c r="AH1633" s="335">
        <f>'Debt M &amp; YTM'!C1624</f>
        <v>13.35</v>
      </c>
      <c r="AI1633" s="335">
        <f>'Debt M &amp; YTM'!D1624</f>
        <v>1.67</v>
      </c>
      <c r="AJ1633" s="298"/>
      <c r="AK1633" s="335">
        <f>'Debt M &amp; YTM'!F1624</f>
        <v>8.25</v>
      </c>
      <c r="AL1633" s="335">
        <f>'Debt M &amp; YTM'!G1624</f>
        <v>1.74</v>
      </c>
      <c r="AM1633" s="298"/>
      <c r="AN1633" s="335">
        <f>'Debt M &amp; YTM'!I1624</f>
        <v>12.75</v>
      </c>
      <c r="AO1633" s="335">
        <f>'Debt M &amp; YTM'!J1624</f>
        <v>2.71</v>
      </c>
      <c r="AP1633" s="299"/>
      <c r="AQ1633" s="297"/>
      <c r="AR1633" s="297">
        <f>'Debt M &amp; YTM'!M1624</f>
        <v>3.5089999999999999</v>
      </c>
      <c r="AS1633" s="298"/>
      <c r="AT1633" s="300"/>
      <c r="AU1633" s="297">
        <f>'Debt M &amp; YTM'!N1624</f>
        <v>6.3849999999999998</v>
      </c>
      <c r="AV1633" s="298"/>
    </row>
    <row r="1634" spans="6:48">
      <c r="F1634" s="297"/>
      <c r="AG1634" s="296">
        <v>42461</v>
      </c>
      <c r="AH1634" s="335">
        <f>'Debt M &amp; YTM'!C1625</f>
        <v>13.79</v>
      </c>
      <c r="AI1634" s="335">
        <f>'Debt M &amp; YTM'!D1625</f>
        <v>1.69</v>
      </c>
      <c r="AJ1634" s="298"/>
      <c r="AK1634" s="335">
        <f>'Debt M &amp; YTM'!F1625</f>
        <v>8.4</v>
      </c>
      <c r="AL1634" s="335">
        <f>'Debt M &amp; YTM'!G1625</f>
        <v>1.79</v>
      </c>
      <c r="AM1634" s="298"/>
      <c r="AN1634" s="335">
        <f>'Debt M &amp; YTM'!I1625</f>
        <v>12.9</v>
      </c>
      <c r="AO1634" s="335">
        <f>'Debt M &amp; YTM'!J1625</f>
        <v>2.5299999999999998</v>
      </c>
      <c r="AP1634" s="299"/>
      <c r="AQ1634" s="297"/>
      <c r="AR1634" s="297">
        <f>'Debt M &amp; YTM'!M1625</f>
        <v>3.496</v>
      </c>
      <c r="AS1634" s="298"/>
      <c r="AT1634" s="300"/>
      <c r="AU1634" s="297">
        <f>'Debt M &amp; YTM'!N1625</f>
        <v>6.3739999999999997</v>
      </c>
      <c r="AV1634" s="298"/>
    </row>
    <row r="1635" spans="6:48">
      <c r="F1635" s="297"/>
      <c r="AG1635" s="296">
        <v>42464</v>
      </c>
      <c r="AH1635" s="335">
        <f>'Debt M &amp; YTM'!C1626</f>
        <v>13.78</v>
      </c>
      <c r="AI1635" s="335">
        <f>'Debt M &amp; YTM'!D1626</f>
        <v>1.64</v>
      </c>
      <c r="AJ1635" s="298"/>
      <c r="AK1635" s="335">
        <f>'Debt M &amp; YTM'!F1626</f>
        <v>8.39</v>
      </c>
      <c r="AL1635" s="335">
        <f>'Debt M &amp; YTM'!G1626</f>
        <v>1.76</v>
      </c>
      <c r="AM1635" s="298"/>
      <c r="AN1635" s="335">
        <f>'Debt M &amp; YTM'!I1626</f>
        <v>12.89</v>
      </c>
      <c r="AO1635" s="335">
        <f>'Debt M &amp; YTM'!J1626</f>
        <v>2.5</v>
      </c>
      <c r="AP1635" s="299"/>
      <c r="AQ1635" s="297"/>
      <c r="AR1635" s="297">
        <f>'Debt M &amp; YTM'!M1626</f>
        <v>3.4569999999999999</v>
      </c>
      <c r="AS1635" s="298"/>
      <c r="AT1635" s="300"/>
      <c r="AU1635" s="297">
        <f>'Debt M &amp; YTM'!N1626</f>
        <v>6.3879999999999999</v>
      </c>
      <c r="AV1635" s="298"/>
    </row>
    <row r="1636" spans="6:48">
      <c r="F1636" s="297"/>
      <c r="AG1636" s="296">
        <v>42465</v>
      </c>
      <c r="AH1636" s="335">
        <f>'Debt M &amp; YTM'!C1627</f>
        <v>13.78</v>
      </c>
      <c r="AI1636" s="335">
        <f>'Debt M &amp; YTM'!D1627</f>
        <v>1.59</v>
      </c>
      <c r="AJ1636" s="298"/>
      <c r="AK1636" s="335">
        <f>'Debt M &amp; YTM'!F1627</f>
        <v>8.39</v>
      </c>
      <c r="AL1636" s="335">
        <f>'Debt M &amp; YTM'!G1627</f>
        <v>1.72</v>
      </c>
      <c r="AM1636" s="298"/>
      <c r="AN1636" s="335">
        <f>'Debt M &amp; YTM'!I1627</f>
        <v>12.89</v>
      </c>
      <c r="AO1636" s="335">
        <f>'Debt M &amp; YTM'!J1627</f>
        <v>2.46</v>
      </c>
      <c r="AP1636" s="299"/>
      <c r="AQ1636" s="297"/>
      <c r="AR1636" s="297">
        <f>'Debt M &amp; YTM'!M1627</f>
        <v>3.4430000000000001</v>
      </c>
      <c r="AS1636" s="298"/>
      <c r="AT1636" s="300"/>
      <c r="AU1636" s="297">
        <f>'Debt M &amp; YTM'!N1627</f>
        <v>6.4189999999999996</v>
      </c>
      <c r="AV1636" s="298"/>
    </row>
    <row r="1637" spans="6:48">
      <c r="F1637" s="297"/>
      <c r="AG1637" s="296">
        <v>42466</v>
      </c>
      <c r="AH1637" s="335">
        <f>'Debt M &amp; YTM'!C1628</f>
        <v>13.77</v>
      </c>
      <c r="AI1637" s="335">
        <f>'Debt M &amp; YTM'!D1628</f>
        <v>1.61</v>
      </c>
      <c r="AJ1637" s="298"/>
      <c r="AK1637" s="335">
        <f>'Debt M &amp; YTM'!F1628</f>
        <v>8.39</v>
      </c>
      <c r="AL1637" s="335">
        <f>'Debt M &amp; YTM'!G1628</f>
        <v>1.72</v>
      </c>
      <c r="AM1637" s="298"/>
      <c r="AN1637" s="335">
        <f>'Debt M &amp; YTM'!I1628</f>
        <v>12.89</v>
      </c>
      <c r="AO1637" s="335">
        <f>'Debt M &amp; YTM'!J1628</f>
        <v>2.4700000000000002</v>
      </c>
      <c r="AP1637" s="299"/>
      <c r="AQ1637" s="297"/>
      <c r="AR1637" s="297">
        <f>'Debt M &amp; YTM'!M1628</f>
        <v>3.4390000000000001</v>
      </c>
      <c r="AS1637" s="298"/>
      <c r="AT1637" s="300"/>
      <c r="AU1637" s="297">
        <f>'Debt M &amp; YTM'!N1628</f>
        <v>6.3940000000000001</v>
      </c>
      <c r="AV1637" s="298"/>
    </row>
    <row r="1638" spans="6:48">
      <c r="F1638" s="297"/>
      <c r="AG1638" s="296">
        <v>42467</v>
      </c>
      <c r="AH1638" s="335">
        <f>'Debt M &amp; YTM'!C1629</f>
        <v>13.77</v>
      </c>
      <c r="AI1638" s="335">
        <f>'Debt M &amp; YTM'!D1629</f>
        <v>1.58</v>
      </c>
      <c r="AJ1638" s="298"/>
      <c r="AK1638" s="335">
        <f>'Debt M &amp; YTM'!F1629</f>
        <v>8.3800000000000008</v>
      </c>
      <c r="AL1638" s="335">
        <f>'Debt M &amp; YTM'!G1629</f>
        <v>1.7</v>
      </c>
      <c r="AM1638" s="298"/>
      <c r="AN1638" s="335">
        <f>'Debt M &amp; YTM'!I1629</f>
        <v>12.88</v>
      </c>
      <c r="AO1638" s="335">
        <f>'Debt M &amp; YTM'!J1629</f>
        <v>2.44</v>
      </c>
      <c r="AP1638" s="299"/>
      <c r="AQ1638" s="297"/>
      <c r="AR1638" s="297">
        <f>'Debt M &amp; YTM'!M1629</f>
        <v>3.4390000000000001</v>
      </c>
      <c r="AS1638" s="298"/>
      <c r="AT1638" s="300"/>
      <c r="AU1638" s="297">
        <f>'Debt M &amp; YTM'!N1629</f>
        <v>6.3789999999999996</v>
      </c>
      <c r="AV1638" s="298"/>
    </row>
    <row r="1639" spans="6:48">
      <c r="F1639" s="297"/>
      <c r="AG1639" s="296">
        <v>42468</v>
      </c>
      <c r="AH1639" s="335">
        <f>'Debt M &amp; YTM'!C1630</f>
        <v>13.77</v>
      </c>
      <c r="AI1639" s="335">
        <f>'Debt M &amp; YTM'!D1630</f>
        <v>1.6</v>
      </c>
      <c r="AJ1639" s="298"/>
      <c r="AK1639" s="335">
        <f>'Debt M &amp; YTM'!F1630</f>
        <v>8.3800000000000008</v>
      </c>
      <c r="AL1639" s="335">
        <f>'Debt M &amp; YTM'!G1630</f>
        <v>1.71</v>
      </c>
      <c r="AM1639" s="298"/>
      <c r="AN1639" s="335">
        <f>'Debt M &amp; YTM'!I1630</f>
        <v>12.88</v>
      </c>
      <c r="AO1639" s="335">
        <f>'Debt M &amp; YTM'!J1630</f>
        <v>2.46</v>
      </c>
      <c r="AP1639" s="299"/>
      <c r="AQ1639" s="297"/>
      <c r="AR1639" s="297">
        <f>'Debt M &amp; YTM'!M1630</f>
        <v>3.448</v>
      </c>
      <c r="AS1639" s="298"/>
      <c r="AT1639" s="300"/>
      <c r="AU1639" s="297">
        <f>'Debt M &amp; YTM'!N1630</f>
        <v>6.3819999999999997</v>
      </c>
      <c r="AV1639" s="298"/>
    </row>
    <row r="1640" spans="6:48">
      <c r="F1640" s="297"/>
      <c r="AG1640" s="296">
        <v>42471</v>
      </c>
      <c r="AH1640" s="335">
        <f>'Debt M &amp; YTM'!C1631</f>
        <v>13.76</v>
      </c>
      <c r="AI1640" s="335">
        <f>'Debt M &amp; YTM'!D1631</f>
        <v>1.63</v>
      </c>
      <c r="AJ1640" s="298"/>
      <c r="AK1640" s="335">
        <f>'Debt M &amp; YTM'!F1631</f>
        <v>8.3699999999999992</v>
      </c>
      <c r="AL1640" s="335">
        <f>'Debt M &amp; YTM'!G1631</f>
        <v>1.73</v>
      </c>
      <c r="AM1640" s="298"/>
      <c r="AN1640" s="335">
        <f>'Debt M &amp; YTM'!I1631</f>
        <v>12.87</v>
      </c>
      <c r="AO1640" s="335">
        <f>'Debt M &amp; YTM'!J1631</f>
        <v>2.48</v>
      </c>
      <c r="AP1640" s="299"/>
      <c r="AQ1640" s="297"/>
      <c r="AR1640" s="297">
        <f>'Debt M &amp; YTM'!M1631</f>
        <v>3.427</v>
      </c>
      <c r="AS1640" s="298"/>
      <c r="AT1640" s="300"/>
      <c r="AU1640" s="297">
        <f>'Debt M &amp; YTM'!N1631</f>
        <v>6.35</v>
      </c>
      <c r="AV1640" s="298"/>
    </row>
    <row r="1641" spans="6:48">
      <c r="F1641" s="297"/>
      <c r="AG1641" s="296">
        <v>42472</v>
      </c>
      <c r="AH1641" s="335">
        <f>'Debt M &amp; YTM'!C1632</f>
        <v>13.76</v>
      </c>
      <c r="AI1641" s="335">
        <f>'Debt M &amp; YTM'!D1632</f>
        <v>1.68</v>
      </c>
      <c r="AJ1641" s="298"/>
      <c r="AK1641" s="335">
        <f>'Debt M &amp; YTM'!F1632</f>
        <v>8.3699999999999992</v>
      </c>
      <c r="AL1641" s="335">
        <f>'Debt M &amp; YTM'!G1632</f>
        <v>1.76</v>
      </c>
      <c r="AM1641" s="298"/>
      <c r="AN1641" s="335">
        <f>'Debt M &amp; YTM'!I1632</f>
        <v>12.87</v>
      </c>
      <c r="AO1641" s="335">
        <f>'Debt M &amp; YTM'!J1632</f>
        <v>2.52</v>
      </c>
      <c r="AP1641" s="299"/>
      <c r="AQ1641" s="297"/>
      <c r="AR1641" s="297">
        <f>'Debt M &amp; YTM'!M1632</f>
        <v>3.4060000000000001</v>
      </c>
      <c r="AS1641" s="298"/>
      <c r="AT1641" s="300"/>
      <c r="AU1641" s="297">
        <f>'Debt M &amp; YTM'!N1632</f>
        <v>6.3159999999999998</v>
      </c>
      <c r="AV1641" s="298"/>
    </row>
    <row r="1642" spans="6:48">
      <c r="F1642" s="297"/>
      <c r="AG1642" s="296">
        <v>42473</v>
      </c>
      <c r="AH1642" s="335">
        <f>'Debt M &amp; YTM'!C1633</f>
        <v>13.76</v>
      </c>
      <c r="AI1642" s="335">
        <f>'Debt M &amp; YTM'!D1633</f>
        <v>1.66</v>
      </c>
      <c r="AJ1642" s="298"/>
      <c r="AK1642" s="335">
        <f>'Debt M &amp; YTM'!F1633</f>
        <v>8.3699999999999992</v>
      </c>
      <c r="AL1642" s="335">
        <f>'Debt M &amp; YTM'!G1633</f>
        <v>1.74</v>
      </c>
      <c r="AM1642" s="298"/>
      <c r="AN1642" s="335">
        <f>'Debt M &amp; YTM'!I1633</f>
        <v>12.87</v>
      </c>
      <c r="AO1642" s="335">
        <f>'Debt M &amp; YTM'!J1633</f>
        <v>2.4900000000000002</v>
      </c>
      <c r="AP1642" s="299"/>
      <c r="AQ1642" s="297"/>
      <c r="AR1642" s="297">
        <f>'Debt M &amp; YTM'!M1633</f>
        <v>3.3439999999999999</v>
      </c>
      <c r="AS1642" s="298"/>
      <c r="AT1642" s="300"/>
      <c r="AU1642" s="297">
        <f>'Debt M &amp; YTM'!N1633</f>
        <v>6.1559999999999997</v>
      </c>
      <c r="AV1642" s="298"/>
    </row>
    <row r="1643" spans="6:48">
      <c r="F1643" s="297"/>
      <c r="AG1643" s="296">
        <v>42474</v>
      </c>
      <c r="AH1643" s="335">
        <f>'Debt M &amp; YTM'!C1634</f>
        <v>13.75</v>
      </c>
      <c r="AI1643" s="335">
        <f>'Debt M &amp; YTM'!D1634</f>
        <v>1.67</v>
      </c>
      <c r="AJ1643" s="298"/>
      <c r="AK1643" s="335">
        <f>'Debt M &amp; YTM'!F1634</f>
        <v>8.36</v>
      </c>
      <c r="AL1643" s="335">
        <f>'Debt M &amp; YTM'!G1634</f>
        <v>1.74</v>
      </c>
      <c r="AM1643" s="298"/>
      <c r="AN1643" s="335">
        <f>'Debt M &amp; YTM'!I1634</f>
        <v>12.86</v>
      </c>
      <c r="AO1643" s="335">
        <f>'Debt M &amp; YTM'!J1634</f>
        <v>2.4900000000000002</v>
      </c>
      <c r="AP1643" s="299"/>
      <c r="AQ1643" s="297"/>
      <c r="AR1643" s="297">
        <f>'Debt M &amp; YTM'!M1634</f>
        <v>3.3109999999999999</v>
      </c>
      <c r="AS1643" s="298"/>
      <c r="AT1643" s="300"/>
      <c r="AU1643" s="297">
        <f>'Debt M &amp; YTM'!N1634</f>
        <v>6.05</v>
      </c>
      <c r="AV1643" s="298"/>
    </row>
    <row r="1644" spans="6:48">
      <c r="F1644" s="297"/>
      <c r="AG1644" s="296">
        <v>42475</v>
      </c>
      <c r="AH1644" s="335">
        <f>'Debt M &amp; YTM'!C1635</f>
        <v>13.75</v>
      </c>
      <c r="AI1644" s="335">
        <f>'Debt M &amp; YTM'!D1635</f>
        <v>1.64</v>
      </c>
      <c r="AJ1644" s="298"/>
      <c r="AK1644" s="335">
        <f>'Debt M &amp; YTM'!F1635</f>
        <v>8.36</v>
      </c>
      <c r="AL1644" s="335">
        <f>'Debt M &amp; YTM'!G1635</f>
        <v>1.72</v>
      </c>
      <c r="AM1644" s="298"/>
      <c r="AN1644" s="335">
        <f>'Debt M &amp; YTM'!I1635</f>
        <v>12.86</v>
      </c>
      <c r="AO1644" s="335">
        <f>'Debt M &amp; YTM'!J1635</f>
        <v>2.46</v>
      </c>
      <c r="AP1644" s="299"/>
      <c r="AQ1644" s="297"/>
      <c r="AR1644" s="297">
        <f>'Debt M &amp; YTM'!M1635</f>
        <v>3.2930000000000001</v>
      </c>
      <c r="AS1644" s="298"/>
      <c r="AT1644" s="300"/>
      <c r="AU1644" s="297">
        <f>'Debt M &amp; YTM'!N1635</f>
        <v>6.024</v>
      </c>
      <c r="AV1644" s="298"/>
    </row>
    <row r="1645" spans="6:48">
      <c r="F1645" s="297"/>
      <c r="AG1645" s="296">
        <v>42478</v>
      </c>
      <c r="AH1645" s="335">
        <f>'Debt M &amp; YTM'!C1636</f>
        <v>13.74</v>
      </c>
      <c r="AI1645" s="335">
        <f>'Debt M &amp; YTM'!D1636</f>
        <v>1.66</v>
      </c>
      <c r="AJ1645" s="298"/>
      <c r="AK1645" s="335">
        <f>'Debt M &amp; YTM'!F1636</f>
        <v>8.35</v>
      </c>
      <c r="AL1645" s="335">
        <f>'Debt M &amp; YTM'!G1636</f>
        <v>1.74</v>
      </c>
      <c r="AM1645" s="298"/>
      <c r="AN1645" s="335">
        <f>'Debt M &amp; YTM'!I1636</f>
        <v>12.85</v>
      </c>
      <c r="AO1645" s="335">
        <f>'Debt M &amp; YTM'!J1636</f>
        <v>2.4900000000000002</v>
      </c>
      <c r="AP1645" s="299"/>
      <c r="AQ1645" s="297"/>
      <c r="AR1645" s="297">
        <f>'Debt M &amp; YTM'!M1636</f>
        <v>3.3050000000000002</v>
      </c>
      <c r="AS1645" s="298"/>
      <c r="AT1645" s="300"/>
      <c r="AU1645" s="297">
        <f>'Debt M &amp; YTM'!N1636</f>
        <v>6.032</v>
      </c>
      <c r="AV1645" s="298"/>
    </row>
    <row r="1646" spans="6:48">
      <c r="F1646" s="297"/>
      <c r="AG1646" s="296">
        <v>42479</v>
      </c>
      <c r="AH1646" s="335">
        <f>'Debt M &amp; YTM'!C1637</f>
        <v>13.74</v>
      </c>
      <c r="AI1646" s="335">
        <f>'Debt M &amp; YTM'!D1637</f>
        <v>1.68</v>
      </c>
      <c r="AJ1646" s="298"/>
      <c r="AK1646" s="335">
        <f>'Debt M &amp; YTM'!F1637</f>
        <v>8.35</v>
      </c>
      <c r="AL1646" s="335">
        <f>'Debt M &amp; YTM'!G1637</f>
        <v>1.74</v>
      </c>
      <c r="AM1646" s="298"/>
      <c r="AN1646" s="335">
        <f>'Debt M &amp; YTM'!I1637</f>
        <v>12.85</v>
      </c>
      <c r="AO1646" s="335">
        <f>'Debt M &amp; YTM'!J1637</f>
        <v>2.5</v>
      </c>
      <c r="AP1646" s="299"/>
      <c r="AQ1646" s="297"/>
      <c r="AR1646" s="297">
        <f>'Debt M &amp; YTM'!M1637</f>
        <v>3.2519999999999998</v>
      </c>
      <c r="AS1646" s="298"/>
      <c r="AT1646" s="300"/>
      <c r="AU1646" s="297">
        <f>'Debt M &amp; YTM'!N1637</f>
        <v>5.93</v>
      </c>
      <c r="AV1646" s="298"/>
    </row>
    <row r="1647" spans="6:48">
      <c r="F1647" s="297"/>
      <c r="AG1647" s="296">
        <v>42480</v>
      </c>
      <c r="AH1647" s="335">
        <f>'Debt M &amp; YTM'!C1638</f>
        <v>13.74</v>
      </c>
      <c r="AI1647" s="335">
        <f>'Debt M &amp; YTM'!D1638</f>
        <v>1.65</v>
      </c>
      <c r="AJ1647" s="298"/>
      <c r="AK1647" s="335">
        <f>'Debt M &amp; YTM'!F1638</f>
        <v>8.35</v>
      </c>
      <c r="AL1647" s="335">
        <f>'Debt M &amp; YTM'!G1638</f>
        <v>1.71</v>
      </c>
      <c r="AM1647" s="298"/>
      <c r="AN1647" s="335">
        <f>'Debt M &amp; YTM'!I1638</f>
        <v>12.85</v>
      </c>
      <c r="AO1647" s="335">
        <f>'Debt M &amp; YTM'!J1638</f>
        <v>2.46</v>
      </c>
      <c r="AP1647" s="299"/>
      <c r="AQ1647" s="297"/>
      <c r="AR1647" s="297">
        <f>'Debt M &amp; YTM'!M1638</f>
        <v>3.2330000000000001</v>
      </c>
      <c r="AS1647" s="298"/>
      <c r="AT1647" s="300"/>
      <c r="AU1647" s="297">
        <f>'Debt M &amp; YTM'!N1638</f>
        <v>5.9249999999999998</v>
      </c>
      <c r="AV1647" s="298"/>
    </row>
    <row r="1648" spans="6:48">
      <c r="F1648" s="297"/>
      <c r="AG1648" s="296">
        <v>42481</v>
      </c>
      <c r="AH1648" s="335">
        <f>'Debt M &amp; YTM'!C1639</f>
        <v>13.73</v>
      </c>
      <c r="AI1648" s="335">
        <f>'Debt M &amp; YTM'!D1639</f>
        <v>1.71</v>
      </c>
      <c r="AJ1648" s="298"/>
      <c r="AK1648" s="335">
        <f>'Debt M &amp; YTM'!F1639</f>
        <v>8.35</v>
      </c>
      <c r="AL1648" s="335">
        <f>'Debt M &amp; YTM'!G1639</f>
        <v>1.75</v>
      </c>
      <c r="AM1648" s="298"/>
      <c r="AN1648" s="335">
        <f>'Debt M &amp; YTM'!I1639</f>
        <v>12.84</v>
      </c>
      <c r="AO1648" s="335">
        <f>'Debt M &amp; YTM'!J1639</f>
        <v>2.5099999999999998</v>
      </c>
      <c r="AP1648" s="299"/>
      <c r="AQ1648" s="297"/>
      <c r="AR1648" s="297">
        <f>'Debt M &amp; YTM'!M1639</f>
        <v>3.202</v>
      </c>
      <c r="AS1648" s="298"/>
      <c r="AT1648" s="300"/>
      <c r="AU1648" s="297">
        <f>'Debt M &amp; YTM'!N1639</f>
        <v>5.8419999999999996</v>
      </c>
      <c r="AV1648" s="298"/>
    </row>
    <row r="1649" spans="6:48">
      <c r="F1649" s="297"/>
      <c r="AG1649" s="296">
        <v>42482</v>
      </c>
      <c r="AH1649" s="335">
        <f>'Debt M &amp; YTM'!C1640</f>
        <v>13.73</v>
      </c>
      <c r="AI1649" s="335">
        <f>'Debt M &amp; YTM'!D1640</f>
        <v>1.69</v>
      </c>
      <c r="AJ1649" s="298"/>
      <c r="AK1649" s="335">
        <f>'Debt M &amp; YTM'!F1640</f>
        <v>8.34</v>
      </c>
      <c r="AL1649" s="335">
        <f>'Debt M &amp; YTM'!G1640</f>
        <v>1.72</v>
      </c>
      <c r="AM1649" s="298"/>
      <c r="AN1649" s="335">
        <f>'Debt M &amp; YTM'!I1640</f>
        <v>12.84</v>
      </c>
      <c r="AO1649" s="335">
        <f>'Debt M &amp; YTM'!J1640</f>
        <v>2.48</v>
      </c>
      <c r="AP1649" s="299"/>
      <c r="AQ1649" s="297"/>
      <c r="AR1649" s="297">
        <f>'Debt M &amp; YTM'!M1640</f>
        <v>3.1379999999999999</v>
      </c>
      <c r="AS1649" s="298"/>
      <c r="AT1649" s="300"/>
      <c r="AU1649" s="297">
        <f>'Debt M &amp; YTM'!N1640</f>
        <v>5.8109999999999999</v>
      </c>
      <c r="AV1649" s="298"/>
    </row>
    <row r="1650" spans="6:48">
      <c r="F1650" s="297"/>
      <c r="AG1650" s="296">
        <v>42485</v>
      </c>
      <c r="AH1650" s="335">
        <f>'Debt M &amp; YTM'!C1641</f>
        <v>13.72</v>
      </c>
      <c r="AI1650" s="335">
        <f>'Debt M &amp; YTM'!D1641</f>
        <v>1.7</v>
      </c>
      <c r="AJ1650" s="298"/>
      <c r="AK1650" s="335">
        <f>'Debt M &amp; YTM'!F1641</f>
        <v>8.33</v>
      </c>
      <c r="AL1650" s="335">
        <f>'Debt M &amp; YTM'!G1641</f>
        <v>1.73</v>
      </c>
      <c r="AM1650" s="298"/>
      <c r="AN1650" s="335">
        <f>'Debt M &amp; YTM'!I1641</f>
        <v>12.83</v>
      </c>
      <c r="AO1650" s="335">
        <f>'Debt M &amp; YTM'!J1641</f>
        <v>2.4900000000000002</v>
      </c>
      <c r="AP1650" s="299"/>
      <c r="AQ1650" s="297"/>
      <c r="AR1650" s="297">
        <f>'Debt M &amp; YTM'!M1641</f>
        <v>3.1579999999999999</v>
      </c>
      <c r="AS1650" s="298"/>
      <c r="AT1650" s="300"/>
      <c r="AU1650" s="297">
        <f>'Debt M &amp; YTM'!N1641</f>
        <v>5.8179999999999996</v>
      </c>
      <c r="AV1650" s="298"/>
    </row>
    <row r="1651" spans="6:48">
      <c r="F1651" s="297"/>
      <c r="AG1651" s="296">
        <v>42486</v>
      </c>
      <c r="AH1651" s="335">
        <f>'Debt M &amp; YTM'!C1642</f>
        <v>13.72</v>
      </c>
      <c r="AI1651" s="335">
        <f>'Debt M &amp; YTM'!D1642</f>
        <v>1.74</v>
      </c>
      <c r="AJ1651" s="298"/>
      <c r="AK1651" s="335">
        <f>'Debt M &amp; YTM'!F1642</f>
        <v>8.33</v>
      </c>
      <c r="AL1651" s="335">
        <f>'Debt M &amp; YTM'!G1642</f>
        <v>1.76</v>
      </c>
      <c r="AM1651" s="298"/>
      <c r="AN1651" s="335">
        <f>'Debt M &amp; YTM'!I1642</f>
        <v>12.83</v>
      </c>
      <c r="AO1651" s="335">
        <f>'Debt M &amp; YTM'!J1642</f>
        <v>2.52</v>
      </c>
      <c r="AP1651" s="299"/>
      <c r="AQ1651" s="297"/>
      <c r="AR1651" s="297">
        <f>'Debt M &amp; YTM'!M1642</f>
        <v>3.1720000000000002</v>
      </c>
      <c r="AS1651" s="298"/>
      <c r="AT1651" s="300"/>
      <c r="AU1651" s="297">
        <f>'Debt M &amp; YTM'!N1642</f>
        <v>5.8230000000000004</v>
      </c>
      <c r="AV1651" s="298"/>
    </row>
    <row r="1652" spans="6:48">
      <c r="F1652" s="297"/>
      <c r="AG1652" s="296">
        <v>42487</v>
      </c>
      <c r="AH1652" s="335">
        <f>'Debt M &amp; YTM'!C1643</f>
        <v>13.72</v>
      </c>
      <c r="AI1652" s="335">
        <f>'Debt M &amp; YTM'!D1643</f>
        <v>1.74</v>
      </c>
      <c r="AJ1652" s="298"/>
      <c r="AK1652" s="335">
        <f>'Debt M &amp; YTM'!F1643</f>
        <v>8.33</v>
      </c>
      <c r="AL1652" s="335">
        <f>'Debt M &amp; YTM'!G1643</f>
        <v>1.76</v>
      </c>
      <c r="AM1652" s="298"/>
      <c r="AN1652" s="335">
        <f>'Debt M &amp; YTM'!I1643</f>
        <v>12.83</v>
      </c>
      <c r="AO1652" s="335">
        <f>'Debt M &amp; YTM'!J1643</f>
        <v>2.5099999999999998</v>
      </c>
      <c r="AP1652" s="299"/>
      <c r="AQ1652" s="297"/>
      <c r="AR1652" s="297">
        <f>'Debt M &amp; YTM'!M1643</f>
        <v>3.1779999999999999</v>
      </c>
      <c r="AS1652" s="298"/>
      <c r="AT1652" s="300"/>
      <c r="AU1652" s="297">
        <f>'Debt M &amp; YTM'!N1643</f>
        <v>5.8579999999999997</v>
      </c>
      <c r="AV1652" s="298"/>
    </row>
    <row r="1653" spans="6:48">
      <c r="F1653" s="297"/>
      <c r="AG1653" s="296">
        <v>42488</v>
      </c>
      <c r="AH1653" s="335">
        <f>'Debt M &amp; YTM'!C1644</f>
        <v>13.71</v>
      </c>
      <c r="AI1653" s="335">
        <f>'Debt M &amp; YTM'!D1644</f>
        <v>1.71</v>
      </c>
      <c r="AJ1653" s="298"/>
      <c r="AK1653" s="335">
        <f>'Debt M &amp; YTM'!F1644</f>
        <v>8.33</v>
      </c>
      <c r="AL1653" s="335">
        <f>'Debt M &amp; YTM'!G1644</f>
        <v>1.73</v>
      </c>
      <c r="AM1653" s="298"/>
      <c r="AN1653" s="335">
        <f>'Debt M &amp; YTM'!I1644</f>
        <v>12.83</v>
      </c>
      <c r="AO1653" s="335">
        <f>'Debt M &amp; YTM'!J1644</f>
        <v>2.48</v>
      </c>
      <c r="AP1653" s="299"/>
      <c r="AQ1653" s="297"/>
      <c r="AR1653" s="297">
        <f>'Debt M &amp; YTM'!M1644</f>
        <v>3.173</v>
      </c>
      <c r="AS1653" s="298"/>
      <c r="AT1653" s="300"/>
      <c r="AU1653" s="297">
        <f>'Debt M &amp; YTM'!N1644</f>
        <v>5.8630000000000004</v>
      </c>
      <c r="AV1653" s="298"/>
    </row>
    <row r="1654" spans="6:48">
      <c r="F1654" s="297"/>
      <c r="AG1654" s="296">
        <v>42489</v>
      </c>
      <c r="AH1654" s="335">
        <f>'Debt M &amp; YTM'!C1645</f>
        <v>13.71</v>
      </c>
      <c r="AI1654" s="335">
        <f>'Debt M &amp; YTM'!D1645</f>
        <v>1.74</v>
      </c>
      <c r="AJ1654" s="298"/>
      <c r="AK1654" s="335">
        <f>'Debt M &amp; YTM'!F1645</f>
        <v>8.32</v>
      </c>
      <c r="AL1654" s="335">
        <f>'Debt M &amp; YTM'!G1645</f>
        <v>1.76</v>
      </c>
      <c r="AM1654" s="298"/>
      <c r="AN1654" s="335">
        <f>'Debt M &amp; YTM'!I1645</f>
        <v>12.82</v>
      </c>
      <c r="AO1654" s="335">
        <f>'Debt M &amp; YTM'!J1645</f>
        <v>2.4900000000000002</v>
      </c>
      <c r="AP1654" s="299"/>
      <c r="AQ1654" s="297"/>
      <c r="AR1654" s="297">
        <f>'Debt M &amp; YTM'!M1645</f>
        <v>3.1739999999999999</v>
      </c>
      <c r="AS1654" s="298"/>
      <c r="AT1654" s="300"/>
      <c r="AU1654" s="297">
        <f>'Debt M &amp; YTM'!N1645</f>
        <v>5.8520000000000003</v>
      </c>
      <c r="AV1654" s="298"/>
    </row>
    <row r="1655" spans="6:48">
      <c r="F1655" s="297"/>
      <c r="AG1655" s="296">
        <v>42490</v>
      </c>
      <c r="AH1655" s="335">
        <f>'Debt M &amp; YTM'!C1646</f>
        <v>13.71</v>
      </c>
      <c r="AI1655" s="335">
        <f>'Debt M &amp; YTM'!D1646</f>
        <v>1.74</v>
      </c>
      <c r="AJ1655" s="298"/>
      <c r="AK1655" s="335">
        <f>'Debt M &amp; YTM'!F1646</f>
        <v>8.32</v>
      </c>
      <c r="AL1655" s="335">
        <f>'Debt M &amp; YTM'!G1646</f>
        <v>1.76</v>
      </c>
      <c r="AM1655" s="298"/>
      <c r="AN1655" s="335">
        <f>'Debt M &amp; YTM'!I1646</f>
        <v>12.82</v>
      </c>
      <c r="AO1655" s="335">
        <f>'Debt M &amp; YTM'!J1646</f>
        <v>2.4900000000000002</v>
      </c>
      <c r="AP1655" s="299"/>
      <c r="AQ1655" s="297"/>
      <c r="AR1655" s="297"/>
      <c r="AS1655" s="298"/>
      <c r="AT1655" s="300"/>
      <c r="AU1655" s="297"/>
      <c r="AV1655" s="298"/>
    </row>
    <row r="1656" spans="6:48">
      <c r="F1656" s="297"/>
      <c r="AG1656" s="296">
        <v>42492</v>
      </c>
      <c r="AH1656" s="335">
        <f>'Debt M &amp; YTM'!C1647</f>
        <v>13.81</v>
      </c>
      <c r="AI1656" s="335">
        <f>'Debt M &amp; YTM'!D1647</f>
        <v>1.74</v>
      </c>
      <c r="AJ1656" s="298"/>
      <c r="AK1656" s="335">
        <f>'Debt M &amp; YTM'!F1647</f>
        <v>8.52</v>
      </c>
      <c r="AL1656" s="335">
        <f>'Debt M &amp; YTM'!G1647</f>
        <v>1.78</v>
      </c>
      <c r="AM1656" s="298"/>
      <c r="AN1656" s="335">
        <f>'Debt M &amp; YTM'!I1647</f>
        <v>12.8</v>
      </c>
      <c r="AO1656" s="335">
        <f>'Debt M &amp; YTM'!J1647</f>
        <v>2.35</v>
      </c>
      <c r="AP1656" s="299"/>
      <c r="AQ1656" s="297"/>
      <c r="AR1656" s="297">
        <f>'Debt M &amp; YTM'!M1647</f>
        <v>3.1970000000000001</v>
      </c>
      <c r="AS1656" s="298"/>
      <c r="AT1656" s="300"/>
      <c r="AU1656" s="297">
        <f>'Debt M &amp; YTM'!N1647</f>
        <v>5.8819999999999997</v>
      </c>
      <c r="AV1656" s="298"/>
    </row>
    <row r="1657" spans="6:48">
      <c r="F1657" s="297"/>
      <c r="AG1657" s="296">
        <v>42493</v>
      </c>
      <c r="AH1657" s="335">
        <f>'Debt M &amp; YTM'!C1648</f>
        <v>13.81</v>
      </c>
      <c r="AI1657" s="335">
        <f>'Debt M &amp; YTM'!D1648</f>
        <v>1.67</v>
      </c>
      <c r="AJ1657" s="298"/>
      <c r="AK1657" s="335">
        <f>'Debt M &amp; YTM'!F1648</f>
        <v>8.52</v>
      </c>
      <c r="AL1657" s="335">
        <f>'Debt M &amp; YTM'!G1648</f>
        <v>1.72</v>
      </c>
      <c r="AM1657" s="298"/>
      <c r="AN1657" s="335">
        <f>'Debt M &amp; YTM'!I1648</f>
        <v>12.8</v>
      </c>
      <c r="AO1657" s="335">
        <f>'Debt M &amp; YTM'!J1648</f>
        <v>2.2799999999999998</v>
      </c>
      <c r="AP1657" s="299"/>
      <c r="AQ1657" s="297"/>
      <c r="AR1657" s="297">
        <f>'Debt M &amp; YTM'!M1648</f>
        <v>3.1960000000000002</v>
      </c>
      <c r="AS1657" s="298"/>
      <c r="AT1657" s="300"/>
      <c r="AU1657" s="297">
        <f>'Debt M &amp; YTM'!N1648</f>
        <v>5.9340000000000002</v>
      </c>
      <c r="AV1657" s="298"/>
    </row>
    <row r="1658" spans="6:48">
      <c r="F1658" s="297"/>
      <c r="AG1658" s="296">
        <v>42494</v>
      </c>
      <c r="AH1658" s="335">
        <f>'Debt M &amp; YTM'!C1649</f>
        <v>13.81</v>
      </c>
      <c r="AI1658" s="335">
        <f>'Debt M &amp; YTM'!D1649</f>
        <v>1.69</v>
      </c>
      <c r="AJ1658" s="298"/>
      <c r="AK1658" s="335">
        <f>'Debt M &amp; YTM'!F1649</f>
        <v>8.51</v>
      </c>
      <c r="AL1658" s="335">
        <f>'Debt M &amp; YTM'!G1649</f>
        <v>1.73</v>
      </c>
      <c r="AM1658" s="298"/>
      <c r="AN1658" s="335">
        <f>'Debt M &amp; YTM'!I1649</f>
        <v>12.8</v>
      </c>
      <c r="AO1658" s="335">
        <f>'Debt M &amp; YTM'!J1649</f>
        <v>2.2799999999999998</v>
      </c>
      <c r="AP1658" s="299"/>
      <c r="AQ1658" s="297"/>
      <c r="AR1658" s="297">
        <f>'Debt M &amp; YTM'!M1649</f>
        <v>3.2370000000000001</v>
      </c>
      <c r="AS1658" s="298"/>
      <c r="AT1658" s="300"/>
      <c r="AU1658" s="297">
        <f>'Debt M &amp; YTM'!N1649</f>
        <v>6.0069999999999997</v>
      </c>
      <c r="AV1658" s="298"/>
    </row>
    <row r="1659" spans="6:48">
      <c r="F1659" s="297"/>
      <c r="AG1659" s="296">
        <v>42495</v>
      </c>
      <c r="AH1659" s="335">
        <f>'Debt M &amp; YTM'!C1650</f>
        <v>13.81</v>
      </c>
      <c r="AI1659" s="335">
        <f>'Debt M &amp; YTM'!D1650</f>
        <v>1.65</v>
      </c>
      <c r="AJ1659" s="298"/>
      <c r="AK1659" s="335">
        <f>'Debt M &amp; YTM'!F1650</f>
        <v>8.51</v>
      </c>
      <c r="AL1659" s="335">
        <f>'Debt M &amp; YTM'!G1650</f>
        <v>1.7</v>
      </c>
      <c r="AM1659" s="298"/>
      <c r="AN1659" s="335">
        <f>'Debt M &amp; YTM'!I1650</f>
        <v>12.8</v>
      </c>
      <c r="AO1659" s="335">
        <f>'Debt M &amp; YTM'!J1650</f>
        <v>2.25</v>
      </c>
      <c r="AP1659" s="299"/>
      <c r="AQ1659" s="297"/>
      <c r="AR1659" s="297">
        <f>'Debt M &amp; YTM'!M1650</f>
        <v>3.2189999999999999</v>
      </c>
      <c r="AS1659" s="298"/>
      <c r="AT1659" s="300"/>
      <c r="AU1659" s="297">
        <f>'Debt M &amp; YTM'!N1650</f>
        <v>6.0140000000000002</v>
      </c>
      <c r="AV1659" s="298"/>
    </row>
    <row r="1660" spans="6:48">
      <c r="F1660" s="297"/>
      <c r="AG1660" s="296">
        <v>42496</v>
      </c>
      <c r="AH1660" s="335">
        <f>'Debt M &amp; YTM'!C1651</f>
        <v>13.8</v>
      </c>
      <c r="AI1660" s="335">
        <f>'Debt M &amp; YTM'!D1651</f>
        <v>1.63</v>
      </c>
      <c r="AJ1660" s="298"/>
      <c r="AK1660" s="335">
        <f>'Debt M &amp; YTM'!F1651</f>
        <v>8.51</v>
      </c>
      <c r="AL1660" s="335">
        <f>'Debt M &amp; YTM'!G1651</f>
        <v>1.69</v>
      </c>
      <c r="AM1660" s="298"/>
      <c r="AN1660" s="335">
        <f>'Debt M &amp; YTM'!I1651</f>
        <v>12.79</v>
      </c>
      <c r="AO1660" s="335">
        <f>'Debt M &amp; YTM'!J1651</f>
        <v>2.23</v>
      </c>
      <c r="AP1660" s="299"/>
      <c r="AQ1660" s="297"/>
      <c r="AR1660" s="297">
        <f>'Debt M &amp; YTM'!M1651</f>
        <v>3.2440000000000002</v>
      </c>
      <c r="AS1660" s="298"/>
      <c r="AT1660" s="300"/>
      <c r="AU1660" s="297">
        <f>'Debt M &amp; YTM'!N1651</f>
        <v>6.0529999999999999</v>
      </c>
      <c r="AV1660" s="298"/>
    </row>
    <row r="1661" spans="6:48">
      <c r="F1661" s="297"/>
      <c r="AG1661" s="296">
        <v>42499</v>
      </c>
      <c r="AH1661" s="335">
        <f>'Debt M &amp; YTM'!C1652</f>
        <v>13.79</v>
      </c>
      <c r="AI1661" s="335">
        <f>'Debt M &amp; YTM'!D1652</f>
        <v>1.64</v>
      </c>
      <c r="AJ1661" s="298"/>
      <c r="AK1661" s="335">
        <f>'Debt M &amp; YTM'!F1652</f>
        <v>8.5</v>
      </c>
      <c r="AL1661" s="335">
        <f>'Debt M &amp; YTM'!G1652</f>
        <v>1.69</v>
      </c>
      <c r="AM1661" s="298"/>
      <c r="AN1661" s="335">
        <f>'Debt M &amp; YTM'!I1652</f>
        <v>12.79</v>
      </c>
      <c r="AO1661" s="335">
        <f>'Debt M &amp; YTM'!J1652</f>
        <v>2.23</v>
      </c>
      <c r="AP1661" s="299"/>
      <c r="AQ1661" s="297"/>
      <c r="AR1661" s="297">
        <f>'Debt M &amp; YTM'!M1652</f>
        <v>3.2610000000000001</v>
      </c>
      <c r="AS1661" s="298"/>
      <c r="AT1661" s="300"/>
      <c r="AU1661" s="297">
        <f>'Debt M &amp; YTM'!N1652</f>
        <v>6.08</v>
      </c>
      <c r="AV1661" s="298"/>
    </row>
    <row r="1662" spans="6:48">
      <c r="F1662" s="297"/>
      <c r="AG1662" s="296">
        <v>42500</v>
      </c>
      <c r="AH1662" s="335">
        <f>'Debt M &amp; YTM'!C1653</f>
        <v>13.79</v>
      </c>
      <c r="AI1662" s="335">
        <f>'Debt M &amp; YTM'!D1653</f>
        <v>1.64</v>
      </c>
      <c r="AJ1662" s="298"/>
      <c r="AK1662" s="335">
        <f>'Debt M &amp; YTM'!F1653</f>
        <v>8.5</v>
      </c>
      <c r="AL1662" s="335">
        <f>'Debt M &amp; YTM'!G1653</f>
        <v>1.7</v>
      </c>
      <c r="AM1662" s="298"/>
      <c r="AN1662" s="335">
        <f>'Debt M &amp; YTM'!I1653</f>
        <v>12.78</v>
      </c>
      <c r="AO1662" s="335">
        <f>'Debt M &amp; YTM'!J1653</f>
        <v>2.23</v>
      </c>
      <c r="AP1662" s="299"/>
      <c r="AQ1662" s="297"/>
      <c r="AR1662" s="297">
        <f>'Debt M &amp; YTM'!M1653</f>
        <v>3.286</v>
      </c>
      <c r="AS1662" s="298"/>
      <c r="AT1662" s="300"/>
      <c r="AU1662" s="297">
        <f>'Debt M &amp; YTM'!N1653</f>
        <v>6.1050000000000004</v>
      </c>
      <c r="AV1662" s="298"/>
    </row>
    <row r="1663" spans="6:48">
      <c r="F1663" s="297"/>
      <c r="AG1663" s="296">
        <v>42501</v>
      </c>
      <c r="AH1663" s="335">
        <f>'Debt M &amp; YTM'!C1654</f>
        <v>13.79</v>
      </c>
      <c r="AI1663" s="335">
        <f>'Debt M &amp; YTM'!D1654</f>
        <v>1.66</v>
      </c>
      <c r="AJ1663" s="298"/>
      <c r="AK1663" s="335">
        <f>'Debt M &amp; YTM'!F1654</f>
        <v>8.49</v>
      </c>
      <c r="AL1663" s="335">
        <f>'Debt M &amp; YTM'!G1654</f>
        <v>1.71</v>
      </c>
      <c r="AM1663" s="298"/>
      <c r="AN1663" s="335">
        <f>'Debt M &amp; YTM'!I1654</f>
        <v>12.78</v>
      </c>
      <c r="AO1663" s="335">
        <f>'Debt M &amp; YTM'!J1654</f>
        <v>2.2599999999999998</v>
      </c>
      <c r="AP1663" s="299"/>
      <c r="AQ1663" s="297"/>
      <c r="AR1663" s="297">
        <f>'Debt M &amp; YTM'!M1654</f>
        <v>3.29</v>
      </c>
      <c r="AS1663" s="298"/>
      <c r="AT1663" s="300"/>
      <c r="AU1663" s="297">
        <f>'Debt M &amp; YTM'!N1654</f>
        <v>6.1230000000000002</v>
      </c>
      <c r="AV1663" s="298"/>
    </row>
    <row r="1664" spans="6:48">
      <c r="F1664" s="297"/>
      <c r="AG1664" s="296">
        <v>42502</v>
      </c>
      <c r="AH1664" s="335">
        <f>'Debt M &amp; YTM'!C1655</f>
        <v>13.79</v>
      </c>
      <c r="AI1664" s="335">
        <f>'Debt M &amp; YTM'!D1655</f>
        <v>1.7</v>
      </c>
      <c r="AJ1664" s="298"/>
      <c r="AK1664" s="335">
        <f>'Debt M &amp; YTM'!F1655</f>
        <v>8.49</v>
      </c>
      <c r="AL1664" s="335">
        <f>'Debt M &amp; YTM'!G1655</f>
        <v>1.75</v>
      </c>
      <c r="AM1664" s="298"/>
      <c r="AN1664" s="335">
        <f>'Debt M &amp; YTM'!I1655</f>
        <v>12.78</v>
      </c>
      <c r="AO1664" s="335">
        <f>'Debt M &amp; YTM'!J1655</f>
        <v>2.2999999999999998</v>
      </c>
      <c r="AP1664" s="299"/>
      <c r="AQ1664" s="297"/>
      <c r="AR1664" s="297">
        <f>'Debt M &amp; YTM'!M1655</f>
        <v>3.29</v>
      </c>
      <c r="AS1664" s="298"/>
      <c r="AT1664" s="300"/>
      <c r="AU1664" s="297">
        <f>'Debt M &amp; YTM'!N1655</f>
        <v>6.0869999999999997</v>
      </c>
      <c r="AV1664" s="298"/>
    </row>
    <row r="1665" spans="6:48">
      <c r="F1665" s="297"/>
      <c r="AG1665" s="296">
        <v>42503</v>
      </c>
      <c r="AH1665" s="335">
        <f>'Debt M &amp; YTM'!C1656</f>
        <v>13.78</v>
      </c>
      <c r="AI1665" s="335">
        <f>'Debt M &amp; YTM'!D1656</f>
        <v>1.68</v>
      </c>
      <c r="AJ1665" s="298"/>
      <c r="AK1665" s="335">
        <f>'Debt M &amp; YTM'!F1656</f>
        <v>8.49</v>
      </c>
      <c r="AL1665" s="335">
        <f>'Debt M &amp; YTM'!G1656</f>
        <v>1.74</v>
      </c>
      <c r="AM1665" s="298"/>
      <c r="AN1665" s="335">
        <f>'Debt M &amp; YTM'!I1656</f>
        <v>12.77</v>
      </c>
      <c r="AO1665" s="335">
        <f>'Debt M &amp; YTM'!J1656</f>
        <v>2.2799999999999998</v>
      </c>
      <c r="AP1665" s="299"/>
      <c r="AQ1665" s="297"/>
      <c r="AR1665" s="297">
        <f>'Debt M &amp; YTM'!M1656</f>
        <v>3.294</v>
      </c>
      <c r="AS1665" s="298"/>
      <c r="AT1665" s="300"/>
      <c r="AU1665" s="297">
        <f>'Debt M &amp; YTM'!N1656</f>
        <v>6.0620000000000003</v>
      </c>
      <c r="AV1665" s="298"/>
    </row>
    <row r="1666" spans="6:48">
      <c r="F1666" s="297"/>
      <c r="AG1666" s="296">
        <v>42506</v>
      </c>
      <c r="AH1666" s="335">
        <f>'Debt M &amp; YTM'!C1657</f>
        <v>13.78</v>
      </c>
      <c r="AI1666" s="335">
        <f>'Debt M &amp; YTM'!D1657</f>
        <v>1.71</v>
      </c>
      <c r="AJ1666" s="298"/>
      <c r="AK1666" s="335">
        <f>'Debt M &amp; YTM'!F1657</f>
        <v>8.48</v>
      </c>
      <c r="AL1666" s="335">
        <f>'Debt M &amp; YTM'!G1657</f>
        <v>1.76</v>
      </c>
      <c r="AM1666" s="298"/>
      <c r="AN1666" s="335">
        <f>'Debt M &amp; YTM'!I1657</f>
        <v>12.77</v>
      </c>
      <c r="AO1666" s="335">
        <f>'Debt M &amp; YTM'!J1657</f>
        <v>2.2999999999999998</v>
      </c>
      <c r="AP1666" s="299"/>
      <c r="AQ1666" s="297"/>
      <c r="AR1666" s="297">
        <f>'Debt M &amp; YTM'!M1657</f>
        <v>3.2970000000000002</v>
      </c>
      <c r="AS1666" s="298"/>
      <c r="AT1666" s="300"/>
      <c r="AU1666" s="297">
        <f>'Debt M &amp; YTM'!N1657</f>
        <v>6.03</v>
      </c>
      <c r="AV1666" s="298"/>
    </row>
    <row r="1667" spans="6:48">
      <c r="F1667" s="297"/>
      <c r="AG1667" s="296">
        <v>42507</v>
      </c>
      <c r="AH1667" s="335">
        <f>'Debt M &amp; YTM'!C1658</f>
        <v>13.77</v>
      </c>
      <c r="AI1667" s="335">
        <f>'Debt M &amp; YTM'!D1658</f>
        <v>1.7</v>
      </c>
      <c r="AJ1667" s="298"/>
      <c r="AK1667" s="335">
        <f>'Debt M &amp; YTM'!F1658</f>
        <v>8.48</v>
      </c>
      <c r="AL1667" s="335">
        <f>'Debt M &amp; YTM'!G1658</f>
        <v>1.75</v>
      </c>
      <c r="AM1667" s="298"/>
      <c r="AN1667" s="335">
        <f>'Debt M &amp; YTM'!I1658</f>
        <v>12.76</v>
      </c>
      <c r="AO1667" s="335">
        <f>'Debt M &amp; YTM'!J1658</f>
        <v>2.29</v>
      </c>
      <c r="AP1667" s="299"/>
      <c r="AQ1667" s="297"/>
      <c r="AR1667" s="297">
        <f>'Debt M &amp; YTM'!M1658</f>
        <v>3.26</v>
      </c>
      <c r="AS1667" s="298"/>
      <c r="AT1667" s="300"/>
      <c r="AU1667" s="297">
        <f>'Debt M &amp; YTM'!N1658</f>
        <v>5.9409999999999998</v>
      </c>
      <c r="AV1667" s="298"/>
    </row>
    <row r="1668" spans="6:48">
      <c r="F1668" s="297"/>
      <c r="AG1668" s="296">
        <v>42508</v>
      </c>
      <c r="AH1668" s="335">
        <f>'Debt M &amp; YTM'!C1659</f>
        <v>13.77</v>
      </c>
      <c r="AI1668" s="335">
        <f>'Debt M &amp; YTM'!D1659</f>
        <v>1.74</v>
      </c>
      <c r="AJ1668" s="298"/>
      <c r="AK1668" s="335">
        <f>'Debt M &amp; YTM'!F1659</f>
        <v>8.48</v>
      </c>
      <c r="AL1668" s="335">
        <f>'Debt M &amp; YTM'!G1659</f>
        <v>1.79</v>
      </c>
      <c r="AM1668" s="298"/>
      <c r="AN1668" s="335">
        <f>'Debt M &amp; YTM'!I1659</f>
        <v>12.76</v>
      </c>
      <c r="AO1668" s="335">
        <f>'Debt M &amp; YTM'!J1659</f>
        <v>2.33</v>
      </c>
      <c r="AP1668" s="299"/>
      <c r="AQ1668" s="297"/>
      <c r="AR1668" s="297">
        <f>'Debt M &amp; YTM'!M1659</f>
        <v>3.2749999999999999</v>
      </c>
      <c r="AS1668" s="298"/>
      <c r="AT1668" s="300"/>
      <c r="AU1668" s="297">
        <f>'Debt M &amp; YTM'!N1659</f>
        <v>5.915</v>
      </c>
      <c r="AV1668" s="298"/>
    </row>
    <row r="1669" spans="6:48">
      <c r="F1669" s="297"/>
      <c r="AG1669" s="296">
        <v>42509</v>
      </c>
      <c r="AH1669" s="335">
        <f>'Debt M &amp; YTM'!C1660</f>
        <v>13.77</v>
      </c>
      <c r="AI1669" s="335">
        <f>'Debt M &amp; YTM'!D1660</f>
        <v>1.75</v>
      </c>
      <c r="AJ1669" s="298"/>
      <c r="AK1669" s="335">
        <f>'Debt M &amp; YTM'!F1660</f>
        <v>8.4700000000000006</v>
      </c>
      <c r="AL1669" s="335">
        <f>'Debt M &amp; YTM'!G1660</f>
        <v>1.81</v>
      </c>
      <c r="AM1669" s="298"/>
      <c r="AN1669" s="335">
        <f>'Debt M &amp; YTM'!I1660</f>
        <v>12.76</v>
      </c>
      <c r="AO1669" s="335">
        <f>'Debt M &amp; YTM'!J1660</f>
        <v>2.34</v>
      </c>
      <c r="AP1669" s="299"/>
      <c r="AQ1669" s="297"/>
      <c r="AR1669" s="297">
        <f>'Debt M &amp; YTM'!M1660</f>
        <v>3.2890000000000001</v>
      </c>
      <c r="AS1669" s="298"/>
      <c r="AT1669" s="300"/>
      <c r="AU1669" s="297">
        <f>'Debt M &amp; YTM'!N1660</f>
        <v>5.9649999999999999</v>
      </c>
      <c r="AV1669" s="298"/>
    </row>
    <row r="1670" spans="6:48">
      <c r="F1670" s="297"/>
      <c r="AG1670" s="296">
        <v>42510</v>
      </c>
      <c r="AH1670" s="335">
        <f>'Debt M &amp; YTM'!C1661</f>
        <v>13.76</v>
      </c>
      <c r="AI1670" s="335">
        <f>'Debt M &amp; YTM'!D1661</f>
        <v>1.76</v>
      </c>
      <c r="AJ1670" s="298"/>
      <c r="AK1670" s="335">
        <f>'Debt M &amp; YTM'!F1661</f>
        <v>8.4700000000000006</v>
      </c>
      <c r="AL1670" s="335">
        <f>'Debt M &amp; YTM'!G1661</f>
        <v>1.82</v>
      </c>
      <c r="AM1670" s="298"/>
      <c r="AN1670" s="335">
        <f>'Debt M &amp; YTM'!I1661</f>
        <v>12.76</v>
      </c>
      <c r="AO1670" s="335">
        <f>'Debt M &amp; YTM'!J1661</f>
        <v>2.35</v>
      </c>
      <c r="AP1670" s="299"/>
      <c r="AQ1670" s="297"/>
      <c r="AR1670" s="297">
        <f>'Debt M &amp; YTM'!M1661</f>
        <v>3.2850000000000001</v>
      </c>
      <c r="AS1670" s="298"/>
      <c r="AT1670" s="300"/>
      <c r="AU1670" s="297">
        <f>'Debt M &amp; YTM'!N1661</f>
        <v>5.9169999999999998</v>
      </c>
      <c r="AV1670" s="298"/>
    </row>
    <row r="1671" spans="6:48">
      <c r="F1671" s="297"/>
      <c r="AG1671" s="296">
        <v>42513</v>
      </c>
      <c r="AH1671" s="335">
        <f>'Debt M &amp; YTM'!C1662</f>
        <v>13.76</v>
      </c>
      <c r="AI1671" s="335">
        <f>'Debt M &amp; YTM'!D1662</f>
        <v>1.78</v>
      </c>
      <c r="AJ1671" s="298"/>
      <c r="AK1671" s="335">
        <f>'Debt M &amp; YTM'!F1662</f>
        <v>8.4600000000000009</v>
      </c>
      <c r="AL1671" s="335">
        <f>'Debt M &amp; YTM'!G1662</f>
        <v>1.83</v>
      </c>
      <c r="AM1671" s="298"/>
      <c r="AN1671" s="335">
        <f>'Debt M &amp; YTM'!I1662</f>
        <v>12.75</v>
      </c>
      <c r="AO1671" s="335">
        <f>'Debt M &amp; YTM'!J1662</f>
        <v>2.37</v>
      </c>
      <c r="AP1671" s="299"/>
      <c r="AQ1671" s="297"/>
      <c r="AR1671" s="297">
        <f>'Debt M &amp; YTM'!M1662</f>
        <v>3.2890000000000001</v>
      </c>
      <c r="AS1671" s="298"/>
      <c r="AT1671" s="300"/>
      <c r="AU1671" s="297">
        <f>'Debt M &amp; YTM'!N1662</f>
        <v>5.8540000000000001</v>
      </c>
      <c r="AV1671" s="298"/>
    </row>
    <row r="1672" spans="6:48">
      <c r="F1672" s="297"/>
      <c r="AG1672" s="296">
        <v>42514</v>
      </c>
      <c r="AH1672" s="335">
        <f>'Debt M &amp; YTM'!C1663</f>
        <v>13.75</v>
      </c>
      <c r="AI1672" s="335">
        <f>'Debt M &amp; YTM'!D1663</f>
        <v>1.78</v>
      </c>
      <c r="AJ1672" s="298"/>
      <c r="AK1672" s="335">
        <f>'Debt M &amp; YTM'!F1663</f>
        <v>8.4600000000000009</v>
      </c>
      <c r="AL1672" s="335">
        <f>'Debt M &amp; YTM'!G1663</f>
        <v>1.83</v>
      </c>
      <c r="AM1672" s="298"/>
      <c r="AN1672" s="335">
        <f>'Debt M &amp; YTM'!I1663</f>
        <v>12.74</v>
      </c>
      <c r="AO1672" s="335">
        <f>'Debt M &amp; YTM'!J1663</f>
        <v>2.37</v>
      </c>
      <c r="AP1672" s="299"/>
      <c r="AQ1672" s="297"/>
      <c r="AR1672" s="297">
        <f>'Debt M &amp; YTM'!M1663</f>
        <v>3.2709999999999999</v>
      </c>
      <c r="AS1672" s="298"/>
      <c r="AT1672" s="300"/>
      <c r="AU1672" s="297">
        <f>'Debt M &amp; YTM'!N1663</f>
        <v>5.8109999999999999</v>
      </c>
      <c r="AV1672" s="298"/>
    </row>
    <row r="1673" spans="6:48">
      <c r="F1673" s="297"/>
      <c r="AG1673" s="296">
        <v>42515</v>
      </c>
      <c r="AH1673" s="335">
        <f>'Debt M &amp; YTM'!C1664</f>
        <v>13.75</v>
      </c>
      <c r="AI1673" s="335">
        <f>'Debt M &amp; YTM'!D1664</f>
        <v>1.74</v>
      </c>
      <c r="AJ1673" s="298"/>
      <c r="AK1673" s="335">
        <f>'Debt M &amp; YTM'!F1664</f>
        <v>8.4600000000000009</v>
      </c>
      <c r="AL1673" s="335">
        <f>'Debt M &amp; YTM'!G1664</f>
        <v>1.79</v>
      </c>
      <c r="AM1673" s="298"/>
      <c r="AN1673" s="335">
        <f>'Debt M &amp; YTM'!I1664</f>
        <v>12.74</v>
      </c>
      <c r="AO1673" s="335">
        <f>'Debt M &amp; YTM'!J1664</f>
        <v>2.34</v>
      </c>
      <c r="AP1673" s="299"/>
      <c r="AQ1673" s="297"/>
      <c r="AR1673" s="297">
        <f>'Debt M &amp; YTM'!M1664</f>
        <v>3.218</v>
      </c>
      <c r="AS1673" s="298"/>
      <c r="AT1673" s="300"/>
      <c r="AU1673" s="297">
        <f>'Debt M &amp; YTM'!N1664</f>
        <v>5.7069999999999999</v>
      </c>
      <c r="AV1673" s="298"/>
    </row>
    <row r="1674" spans="6:48">
      <c r="F1674" s="297"/>
      <c r="AG1674" s="296">
        <v>42516</v>
      </c>
      <c r="AH1674" s="335">
        <f>'Debt M &amp; YTM'!C1665</f>
        <v>13.75</v>
      </c>
      <c r="AI1674" s="335">
        <f>'Debt M &amp; YTM'!D1665</f>
        <v>1.72</v>
      </c>
      <c r="AJ1674" s="298"/>
      <c r="AK1674" s="335">
        <f>'Debt M &amp; YTM'!F1665</f>
        <v>8.4499999999999993</v>
      </c>
      <c r="AL1674" s="335">
        <f>'Debt M &amp; YTM'!G1665</f>
        <v>1.77</v>
      </c>
      <c r="AM1674" s="298"/>
      <c r="AN1674" s="335">
        <f>'Debt M &amp; YTM'!I1665</f>
        <v>12.74</v>
      </c>
      <c r="AO1674" s="335">
        <f>'Debt M &amp; YTM'!J1665</f>
        <v>2.3199999999999998</v>
      </c>
      <c r="AP1674" s="299"/>
      <c r="AQ1674" s="297"/>
      <c r="AR1674" s="297">
        <f>'Debt M &amp; YTM'!M1665</f>
        <v>3.1819999999999999</v>
      </c>
      <c r="AS1674" s="298"/>
      <c r="AT1674" s="300"/>
      <c r="AU1674" s="297">
        <f>'Debt M &amp; YTM'!N1665</f>
        <v>5.6970000000000001</v>
      </c>
      <c r="AV1674" s="298"/>
    </row>
    <row r="1675" spans="6:48">
      <c r="F1675" s="297"/>
      <c r="AG1675" s="296">
        <v>42517</v>
      </c>
      <c r="AH1675" s="335">
        <f>'Debt M &amp; YTM'!C1666</f>
        <v>13.75</v>
      </c>
      <c r="AI1675" s="335">
        <f>'Debt M &amp; YTM'!D1666</f>
        <v>1.72</v>
      </c>
      <c r="AJ1675" s="298"/>
      <c r="AK1675" s="335">
        <f>'Debt M &amp; YTM'!F1666</f>
        <v>8.4499999999999993</v>
      </c>
      <c r="AL1675" s="335">
        <f>'Debt M &amp; YTM'!G1666</f>
        <v>1.77</v>
      </c>
      <c r="AM1675" s="298"/>
      <c r="AN1675" s="335">
        <f>'Debt M &amp; YTM'!I1666</f>
        <v>12.74</v>
      </c>
      <c r="AO1675" s="335">
        <f>'Debt M &amp; YTM'!J1666</f>
        <v>2.3199999999999998</v>
      </c>
      <c r="AP1675" s="299"/>
      <c r="AQ1675" s="297"/>
      <c r="AR1675" s="297">
        <f>'Debt M &amp; YTM'!M1666</f>
        <v>3.18</v>
      </c>
      <c r="AS1675" s="298"/>
      <c r="AT1675" s="300"/>
      <c r="AU1675" s="297">
        <f>'Debt M &amp; YTM'!N1666</f>
        <v>5.9180000000000001</v>
      </c>
      <c r="AV1675" s="298"/>
    </row>
    <row r="1676" spans="6:48">
      <c r="F1676" s="297"/>
      <c r="AG1676" s="296">
        <v>42520</v>
      </c>
      <c r="AH1676" s="335">
        <f>'Debt M &amp; YTM'!C1667</f>
        <v>13.74</v>
      </c>
      <c r="AI1676" s="335">
        <f>'Debt M &amp; YTM'!D1667</f>
        <v>1.74</v>
      </c>
      <c r="AJ1676" s="298"/>
      <c r="AK1676" s="335">
        <f>'Debt M &amp; YTM'!F1667</f>
        <v>8.44</v>
      </c>
      <c r="AL1676" s="335">
        <f>'Debt M &amp; YTM'!G1667</f>
        <v>1.78</v>
      </c>
      <c r="AM1676" s="298"/>
      <c r="AN1676" s="335">
        <f>'Debt M &amp; YTM'!I1667</f>
        <v>12.73</v>
      </c>
      <c r="AO1676" s="335">
        <f>'Debt M &amp; YTM'!J1667</f>
        <v>2.34</v>
      </c>
      <c r="AP1676" s="299"/>
      <c r="AQ1676" s="297"/>
      <c r="AR1676" s="297">
        <f>'Debt M &amp; YTM'!M1667</f>
        <v>3.1850000000000001</v>
      </c>
      <c r="AS1676" s="298"/>
      <c r="AT1676" s="300"/>
      <c r="AU1676" s="297">
        <f>'Debt M &amp; YTM'!N1667</f>
        <v>5.7409999999999997</v>
      </c>
      <c r="AV1676" s="298"/>
    </row>
    <row r="1677" spans="6:48">
      <c r="F1677" s="297"/>
      <c r="AG1677" s="296">
        <v>42521</v>
      </c>
      <c r="AH1677" s="335">
        <f>'Debt M &amp; YTM'!C1668</f>
        <v>13.73</v>
      </c>
      <c r="AI1677" s="335">
        <f>'Debt M &amp; YTM'!D1668</f>
        <v>1.71</v>
      </c>
      <c r="AJ1677" s="298"/>
      <c r="AK1677" s="335">
        <f>'Debt M &amp; YTM'!F1668</f>
        <v>8.44</v>
      </c>
      <c r="AL1677" s="335">
        <f>'Debt M &amp; YTM'!G1668</f>
        <v>1.76</v>
      </c>
      <c r="AM1677" s="298"/>
      <c r="AN1677" s="335">
        <f>'Debt M &amp; YTM'!I1668</f>
        <v>12.73</v>
      </c>
      <c r="AO1677" s="335">
        <f>'Debt M &amp; YTM'!J1668</f>
        <v>2.31</v>
      </c>
      <c r="AP1677" s="299"/>
      <c r="AQ1677" s="297"/>
      <c r="AR1677" s="297">
        <f>'Debt M &amp; YTM'!M1668</f>
        <v>3.1760000000000002</v>
      </c>
      <c r="AS1677" s="298"/>
      <c r="AT1677" s="300"/>
      <c r="AU1677" s="297">
        <f>'Debt M &amp; YTM'!N1668</f>
        <v>5.7679999999999998</v>
      </c>
      <c r="AV1677" s="298"/>
    </row>
    <row r="1678" spans="6:48">
      <c r="F1678" s="297"/>
      <c r="AG1678" s="296">
        <v>42522</v>
      </c>
      <c r="AH1678" s="335">
        <f>'Debt M &amp; YTM'!C1669</f>
        <v>13.87</v>
      </c>
      <c r="AI1678" s="335">
        <f>'Debt M &amp; YTM'!D1669</f>
        <v>1.69</v>
      </c>
      <c r="AJ1678" s="298"/>
      <c r="AK1678" s="335">
        <f>'Debt M &amp; YTM'!F1669</f>
        <v>8.5</v>
      </c>
      <c r="AL1678" s="335">
        <f>'Debt M &amp; YTM'!G1669</f>
        <v>1.71</v>
      </c>
      <c r="AM1678" s="298"/>
      <c r="AN1678" s="335">
        <f>'Debt M &amp; YTM'!I1669</f>
        <v>12.7</v>
      </c>
      <c r="AO1678" s="335">
        <f>'Debt M &amp; YTM'!J1669</f>
        <v>2.2599999999999998</v>
      </c>
      <c r="AP1678" s="299"/>
      <c r="AQ1678" s="297"/>
      <c r="AR1678" s="297">
        <f>'Debt M &amp; YTM'!M1669</f>
        <v>3.1640000000000001</v>
      </c>
      <c r="AS1678" s="298"/>
      <c r="AT1678" s="300"/>
      <c r="AU1678" s="297">
        <f>'Debt M &amp; YTM'!N1669</f>
        <v>5.7670000000000003</v>
      </c>
      <c r="AV1678" s="298"/>
    </row>
    <row r="1679" spans="6:48">
      <c r="F1679" s="297"/>
      <c r="AG1679" s="296">
        <v>42523</v>
      </c>
      <c r="AH1679" s="335">
        <f>'Debt M &amp; YTM'!C1670</f>
        <v>13.87</v>
      </c>
      <c r="AI1679" s="335">
        <f>'Debt M &amp; YTM'!D1670</f>
        <v>1.66</v>
      </c>
      <c r="AJ1679" s="298"/>
      <c r="AK1679" s="335">
        <f>'Debt M &amp; YTM'!F1670</f>
        <v>8.5</v>
      </c>
      <c r="AL1679" s="335">
        <f>'Debt M &amp; YTM'!G1670</f>
        <v>1.69</v>
      </c>
      <c r="AM1679" s="298"/>
      <c r="AN1679" s="335">
        <f>'Debt M &amp; YTM'!I1670</f>
        <v>12.7</v>
      </c>
      <c r="AO1679" s="335">
        <f>'Debt M &amp; YTM'!J1670</f>
        <v>2.23</v>
      </c>
      <c r="AP1679" s="299"/>
      <c r="AQ1679" s="297"/>
      <c r="AR1679" s="297">
        <f>'Debt M &amp; YTM'!M1670</f>
        <v>3.1429999999999998</v>
      </c>
      <c r="AS1679" s="298"/>
      <c r="AT1679" s="300"/>
      <c r="AU1679" s="297">
        <f>'Debt M &amp; YTM'!N1670</f>
        <v>5.6920000000000002</v>
      </c>
      <c r="AV1679" s="298"/>
    </row>
    <row r="1680" spans="6:48">
      <c r="F1680" s="297"/>
      <c r="AG1680" s="296">
        <v>42524</v>
      </c>
      <c r="AH1680" s="335">
        <f>'Debt M &amp; YTM'!C1671</f>
        <v>13.86</v>
      </c>
      <c r="AI1680" s="335">
        <f>'Debt M &amp; YTM'!D1671</f>
        <v>1.6</v>
      </c>
      <c r="AJ1680" s="298"/>
      <c r="AK1680" s="335">
        <f>'Debt M &amp; YTM'!F1671</f>
        <v>8.49</v>
      </c>
      <c r="AL1680" s="335">
        <f>'Debt M &amp; YTM'!G1671</f>
        <v>1.64</v>
      </c>
      <c r="AM1680" s="298"/>
      <c r="AN1680" s="335">
        <f>'Debt M &amp; YTM'!I1671</f>
        <v>12.69</v>
      </c>
      <c r="AO1680" s="335">
        <f>'Debt M &amp; YTM'!J1671</f>
        <v>2.1800000000000002</v>
      </c>
      <c r="AP1680" s="299"/>
      <c r="AQ1680" s="297"/>
      <c r="AR1680" s="297">
        <f>'Debt M &amp; YTM'!M1671</f>
        <v>3.1150000000000002</v>
      </c>
      <c r="AS1680" s="298"/>
      <c r="AT1680" s="300"/>
      <c r="AU1680" s="297">
        <f>'Debt M &amp; YTM'!N1671</f>
        <v>5.6210000000000004</v>
      </c>
      <c r="AV1680" s="298"/>
    </row>
    <row r="1681" spans="6:48">
      <c r="F1681" s="297"/>
      <c r="AG1681" s="296">
        <v>42527</v>
      </c>
      <c r="AH1681" s="335">
        <f>'Debt M &amp; YTM'!C1672</f>
        <v>13.86</v>
      </c>
      <c r="AI1681" s="335">
        <f>'Debt M &amp; YTM'!D1672</f>
        <v>1.6</v>
      </c>
      <c r="AJ1681" s="298"/>
      <c r="AK1681" s="335">
        <f>'Debt M &amp; YTM'!F1672</f>
        <v>8.49</v>
      </c>
      <c r="AL1681" s="335">
        <f>'Debt M &amp; YTM'!G1672</f>
        <v>1.64</v>
      </c>
      <c r="AM1681" s="298"/>
      <c r="AN1681" s="335">
        <f>'Debt M &amp; YTM'!I1672</f>
        <v>12.69</v>
      </c>
      <c r="AO1681" s="335">
        <f>'Debt M &amp; YTM'!J1672</f>
        <v>2.1800000000000002</v>
      </c>
      <c r="AP1681" s="299"/>
      <c r="AQ1681" s="297"/>
      <c r="AR1681" s="297">
        <f>'Debt M &amp; YTM'!M1672</f>
        <v>3.09</v>
      </c>
      <c r="AS1681" s="298"/>
      <c r="AT1681" s="300"/>
      <c r="AU1681" s="297">
        <f>'Debt M &amp; YTM'!N1672</f>
        <v>5.5780000000000003</v>
      </c>
      <c r="AV1681" s="298"/>
    </row>
    <row r="1682" spans="6:48">
      <c r="F1682" s="297"/>
      <c r="AG1682" s="296">
        <v>42528</v>
      </c>
      <c r="AH1682" s="335">
        <f>'Debt M &amp; YTM'!C1673</f>
        <v>13.85</v>
      </c>
      <c r="AI1682" s="335">
        <f>'Debt M &amp; YTM'!D1673</f>
        <v>1.56</v>
      </c>
      <c r="AJ1682" s="298"/>
      <c r="AK1682" s="335">
        <f>'Debt M &amp; YTM'!F1673</f>
        <v>8.48</v>
      </c>
      <c r="AL1682" s="335">
        <f>'Debt M &amp; YTM'!G1673</f>
        <v>1.6</v>
      </c>
      <c r="AM1682" s="298"/>
      <c r="AN1682" s="335">
        <f>'Debt M &amp; YTM'!I1673</f>
        <v>12.68</v>
      </c>
      <c r="AO1682" s="335">
        <f>'Debt M &amp; YTM'!J1673</f>
        <v>2.13</v>
      </c>
      <c r="AP1682" s="299"/>
      <c r="AQ1682" s="297"/>
      <c r="AR1682" s="297">
        <f>'Debt M &amp; YTM'!M1673</f>
        <v>3.048</v>
      </c>
      <c r="AS1682" s="298"/>
      <c r="AT1682" s="300"/>
      <c r="AU1682" s="297">
        <f>'Debt M &amp; YTM'!N1673</f>
        <v>5.5250000000000004</v>
      </c>
      <c r="AV1682" s="298"/>
    </row>
    <row r="1683" spans="6:48">
      <c r="F1683" s="297"/>
      <c r="AG1683" s="296">
        <v>42529</v>
      </c>
      <c r="AH1683" s="335">
        <f>'Debt M &amp; YTM'!C1674</f>
        <v>13.85</v>
      </c>
      <c r="AI1683" s="335">
        <f>'Debt M &amp; YTM'!D1674</f>
        <v>1.54</v>
      </c>
      <c r="AJ1683" s="298"/>
      <c r="AK1683" s="335">
        <f>'Debt M &amp; YTM'!F1674</f>
        <v>8.48</v>
      </c>
      <c r="AL1683" s="335">
        <f>'Debt M &amp; YTM'!G1674</f>
        <v>1.59</v>
      </c>
      <c r="AM1683" s="298"/>
      <c r="AN1683" s="335">
        <f>'Debt M &amp; YTM'!I1674</f>
        <v>12.68</v>
      </c>
      <c r="AO1683" s="335">
        <f>'Debt M &amp; YTM'!J1674</f>
        <v>2.12</v>
      </c>
      <c r="AP1683" s="299"/>
      <c r="AQ1683" s="297"/>
      <c r="AR1683" s="297">
        <f>'Debt M &amp; YTM'!M1674</f>
        <v>3.0169999999999999</v>
      </c>
      <c r="AS1683" s="298"/>
      <c r="AT1683" s="300"/>
      <c r="AU1683" s="297">
        <f>'Debt M &amp; YTM'!N1674</f>
        <v>5.4710000000000001</v>
      </c>
      <c r="AV1683" s="298"/>
    </row>
    <row r="1684" spans="6:48">
      <c r="F1684" s="297"/>
      <c r="AG1684" s="296">
        <v>42530</v>
      </c>
      <c r="AH1684" s="335">
        <f>'Debt M &amp; YTM'!C1675</f>
        <v>13.85</v>
      </c>
      <c r="AI1684" s="335">
        <f>'Debt M &amp; YTM'!D1675</f>
        <v>1.51</v>
      </c>
      <c r="AJ1684" s="298"/>
      <c r="AK1684" s="335">
        <f>'Debt M &amp; YTM'!F1675</f>
        <v>8.48</v>
      </c>
      <c r="AL1684" s="335">
        <f>'Debt M &amp; YTM'!G1675</f>
        <v>1.56</v>
      </c>
      <c r="AM1684" s="298"/>
      <c r="AN1684" s="335">
        <f>'Debt M &amp; YTM'!I1675</f>
        <v>12.68</v>
      </c>
      <c r="AO1684" s="335">
        <f>'Debt M &amp; YTM'!J1675</f>
        <v>2.08</v>
      </c>
      <c r="AP1684" s="299"/>
      <c r="AQ1684" s="297"/>
      <c r="AR1684" s="297">
        <f>'Debt M &amp; YTM'!M1675</f>
        <v>2.9980000000000002</v>
      </c>
      <c r="AS1684" s="298"/>
      <c r="AT1684" s="300"/>
      <c r="AU1684" s="297">
        <f>'Debt M &amp; YTM'!N1675</f>
        <v>5.4630000000000001</v>
      </c>
      <c r="AV1684" s="298"/>
    </row>
    <row r="1685" spans="6:48">
      <c r="F1685" s="297"/>
      <c r="AG1685" s="296">
        <v>42531</v>
      </c>
      <c r="AH1685" s="335">
        <f>'Debt M &amp; YTM'!C1676</f>
        <v>13.85</v>
      </c>
      <c r="AI1685" s="335">
        <f>'Debt M &amp; YTM'!D1676</f>
        <v>1.48</v>
      </c>
      <c r="AJ1685" s="298"/>
      <c r="AK1685" s="335">
        <f>'Debt M &amp; YTM'!F1676</f>
        <v>8.4700000000000006</v>
      </c>
      <c r="AL1685" s="335">
        <f>'Debt M &amp; YTM'!G1676</f>
        <v>1.55</v>
      </c>
      <c r="AM1685" s="298"/>
      <c r="AN1685" s="335">
        <f>'Debt M &amp; YTM'!I1676</f>
        <v>12.67</v>
      </c>
      <c r="AO1685" s="335">
        <f>'Debt M &amp; YTM'!J1676</f>
        <v>2.06</v>
      </c>
      <c r="AP1685" s="299"/>
      <c r="AQ1685" s="297"/>
      <c r="AR1685" s="297">
        <f>'Debt M &amp; YTM'!M1676</f>
        <v>3.03</v>
      </c>
      <c r="AS1685" s="298"/>
      <c r="AT1685" s="300"/>
      <c r="AU1685" s="297">
        <f>'Debt M &amp; YTM'!N1676</f>
        <v>5.5410000000000004</v>
      </c>
      <c r="AV1685" s="298"/>
    </row>
    <row r="1686" spans="6:48">
      <c r="F1686" s="297"/>
      <c r="AG1686" s="296">
        <v>42534</v>
      </c>
      <c r="AH1686" s="335">
        <f>'Debt M &amp; YTM'!C1677</f>
        <v>13.84</v>
      </c>
      <c r="AI1686" s="335">
        <f>'Debt M &amp; YTM'!D1677</f>
        <v>1.5</v>
      </c>
      <c r="AJ1686" s="298"/>
      <c r="AK1686" s="335">
        <f>'Debt M &amp; YTM'!F1677</f>
        <v>8.4700000000000006</v>
      </c>
      <c r="AL1686" s="335">
        <f>'Debt M &amp; YTM'!G1677</f>
        <v>1.57</v>
      </c>
      <c r="AM1686" s="298"/>
      <c r="AN1686" s="335">
        <f>'Debt M &amp; YTM'!I1677</f>
        <v>12.67</v>
      </c>
      <c r="AO1686" s="335">
        <f>'Debt M &amp; YTM'!J1677</f>
        <v>2.08</v>
      </c>
      <c r="AP1686" s="299"/>
      <c r="AQ1686" s="297"/>
      <c r="AR1686" s="297">
        <f>'Debt M &amp; YTM'!M1677</f>
        <v>3.1150000000000002</v>
      </c>
      <c r="AS1686" s="298"/>
      <c r="AT1686" s="300"/>
      <c r="AU1686" s="297">
        <f>'Debt M &amp; YTM'!N1677</f>
        <v>5.758</v>
      </c>
      <c r="AV1686" s="298"/>
    </row>
    <row r="1687" spans="6:48">
      <c r="F1687" s="297"/>
      <c r="AG1687" s="296">
        <v>42535</v>
      </c>
      <c r="AH1687" s="335">
        <f>'Debt M &amp; YTM'!C1678</f>
        <v>13.83</v>
      </c>
      <c r="AI1687" s="335">
        <f>'Debt M &amp; YTM'!D1678</f>
        <v>1.47</v>
      </c>
      <c r="AJ1687" s="298"/>
      <c r="AK1687" s="335">
        <f>'Debt M &amp; YTM'!F1678</f>
        <v>8.4600000000000009</v>
      </c>
      <c r="AL1687" s="335">
        <f>'Debt M &amp; YTM'!G1678</f>
        <v>1.56</v>
      </c>
      <c r="AM1687" s="298"/>
      <c r="AN1687" s="335">
        <f>'Debt M &amp; YTM'!I1678</f>
        <v>12.66</v>
      </c>
      <c r="AO1687" s="335">
        <f>'Debt M &amp; YTM'!J1678</f>
        <v>2.0499999999999998</v>
      </c>
      <c r="AP1687" s="299"/>
      <c r="AQ1687" s="297"/>
      <c r="AR1687" s="297">
        <f>'Debt M &amp; YTM'!M1678</f>
        <v>3.2010000000000001</v>
      </c>
      <c r="AS1687" s="298"/>
      <c r="AT1687" s="300"/>
      <c r="AU1687" s="297">
        <f>'Debt M &amp; YTM'!N1678</f>
        <v>6.0289999999999999</v>
      </c>
      <c r="AV1687" s="298"/>
    </row>
    <row r="1688" spans="6:48">
      <c r="F1688" s="297"/>
      <c r="AG1688" s="296">
        <v>42536</v>
      </c>
      <c r="AH1688" s="335">
        <f>'Debt M &amp; YTM'!C1679</f>
        <v>13.83</v>
      </c>
      <c r="AI1688" s="335">
        <f>'Debt M &amp; YTM'!D1679</f>
        <v>1.47</v>
      </c>
      <c r="AJ1688" s="298"/>
      <c r="AK1688" s="335">
        <f>'Debt M &amp; YTM'!F1679</f>
        <v>8.4600000000000009</v>
      </c>
      <c r="AL1688" s="335">
        <f>'Debt M &amp; YTM'!G1679</f>
        <v>1.56</v>
      </c>
      <c r="AM1688" s="298"/>
      <c r="AN1688" s="335">
        <f>'Debt M &amp; YTM'!I1679</f>
        <v>12.66</v>
      </c>
      <c r="AO1688" s="335">
        <f>'Debt M &amp; YTM'!J1679</f>
        <v>2.0499999999999998</v>
      </c>
      <c r="AP1688" s="299"/>
      <c r="AQ1688" s="297"/>
      <c r="AR1688" s="297">
        <f>'Debt M &amp; YTM'!M1679</f>
        <v>3.1829999999999998</v>
      </c>
      <c r="AS1688" s="298"/>
      <c r="AT1688" s="300"/>
      <c r="AU1688" s="297">
        <f>'Debt M &amp; YTM'!N1679</f>
        <v>5.9569999999999999</v>
      </c>
      <c r="AV1688" s="298"/>
    </row>
    <row r="1689" spans="6:48">
      <c r="F1689" s="297"/>
      <c r="AG1689" s="296">
        <v>42537</v>
      </c>
      <c r="AH1689" s="335">
        <f>'Debt M &amp; YTM'!C1680</f>
        <v>13.83</v>
      </c>
      <c r="AI1689" s="335">
        <f>'Debt M &amp; YTM'!D1680</f>
        <v>1.45</v>
      </c>
      <c r="AJ1689" s="298"/>
      <c r="AK1689" s="335">
        <f>'Debt M &amp; YTM'!F1680</f>
        <v>8.4600000000000009</v>
      </c>
      <c r="AL1689" s="335">
        <f>'Debt M &amp; YTM'!G1680</f>
        <v>1.56</v>
      </c>
      <c r="AM1689" s="298"/>
      <c r="AN1689" s="335">
        <f>'Debt M &amp; YTM'!I1680</f>
        <v>12.66</v>
      </c>
      <c r="AO1689" s="335">
        <f>'Debt M &amp; YTM'!J1680</f>
        <v>2.0499999999999998</v>
      </c>
      <c r="AP1689" s="299"/>
      <c r="AQ1689" s="297"/>
      <c r="AR1689" s="297">
        <f>'Debt M &amp; YTM'!M1680</f>
        <v>3.2429999999999999</v>
      </c>
      <c r="AS1689" s="298"/>
      <c r="AT1689" s="300"/>
      <c r="AU1689" s="297">
        <f>'Debt M &amp; YTM'!N1680</f>
        <v>6.0910000000000002</v>
      </c>
      <c r="AV1689" s="298"/>
    </row>
    <row r="1690" spans="6:48">
      <c r="F1690" s="297"/>
      <c r="AG1690" s="296">
        <v>42538</v>
      </c>
      <c r="AH1690" s="335">
        <f>'Debt M &amp; YTM'!C1681</f>
        <v>13.83</v>
      </c>
      <c r="AI1690" s="335">
        <f>'Debt M &amp; YTM'!D1681</f>
        <v>1.5</v>
      </c>
      <c r="AJ1690" s="298"/>
      <c r="AK1690" s="335">
        <f>'Debt M &amp; YTM'!F1681</f>
        <v>8.4600000000000009</v>
      </c>
      <c r="AL1690" s="335">
        <f>'Debt M &amp; YTM'!G1681</f>
        <v>1.58</v>
      </c>
      <c r="AM1690" s="298"/>
      <c r="AN1690" s="335">
        <f>'Debt M &amp; YTM'!I1681</f>
        <v>12.66</v>
      </c>
      <c r="AO1690" s="335">
        <f>'Debt M &amp; YTM'!J1681</f>
        <v>2.09</v>
      </c>
      <c r="AP1690" s="299"/>
      <c r="AQ1690" s="297"/>
      <c r="AR1690" s="297">
        <f>'Debt M &amp; YTM'!M1681</f>
        <v>3.2370000000000001</v>
      </c>
      <c r="AS1690" s="298"/>
      <c r="AT1690" s="300"/>
      <c r="AU1690" s="297">
        <f>'Debt M &amp; YTM'!N1681</f>
        <v>6.0640000000000001</v>
      </c>
      <c r="AV1690" s="298"/>
    </row>
    <row r="1691" spans="6:48">
      <c r="F1691" s="297"/>
      <c r="AG1691" s="296">
        <v>42541</v>
      </c>
      <c r="AH1691" s="335">
        <f>'Debt M &amp; YTM'!C1682</f>
        <v>13.82</v>
      </c>
      <c r="AI1691" s="335">
        <f>'Debt M &amp; YTM'!D1682</f>
        <v>1.54</v>
      </c>
      <c r="AJ1691" s="298"/>
      <c r="AK1691" s="335">
        <f>'Debt M &amp; YTM'!F1682</f>
        <v>8.4499999999999993</v>
      </c>
      <c r="AL1691" s="335">
        <f>'Debt M &amp; YTM'!G1682</f>
        <v>1.6</v>
      </c>
      <c r="AM1691" s="298"/>
      <c r="AN1691" s="335">
        <f>'Debt M &amp; YTM'!I1682</f>
        <v>12.65</v>
      </c>
      <c r="AO1691" s="335">
        <f>'Debt M &amp; YTM'!J1682</f>
        <v>2.12</v>
      </c>
      <c r="AP1691" s="299"/>
      <c r="AQ1691" s="297"/>
      <c r="AR1691" s="297">
        <f>'Debt M &amp; YTM'!M1682</f>
        <v>3.169</v>
      </c>
      <c r="AS1691" s="298"/>
      <c r="AT1691" s="300"/>
      <c r="AU1691" s="297">
        <f>'Debt M &amp; YTM'!N1682</f>
        <v>5.9059999999999997</v>
      </c>
      <c r="AV1691" s="298"/>
    </row>
    <row r="1692" spans="6:48">
      <c r="F1692" s="297"/>
      <c r="AG1692" s="296">
        <v>42542</v>
      </c>
      <c r="AH1692" s="335">
        <f>'Debt M &amp; YTM'!C1683</f>
        <v>13.82</v>
      </c>
      <c r="AI1692" s="335">
        <f>'Debt M &amp; YTM'!D1683</f>
        <v>1.53</v>
      </c>
      <c r="AJ1692" s="298"/>
      <c r="AK1692" s="335">
        <f>'Debt M &amp; YTM'!F1683</f>
        <v>8.44</v>
      </c>
      <c r="AL1692" s="335">
        <f>'Debt M &amp; YTM'!G1683</f>
        <v>1.58</v>
      </c>
      <c r="AM1692" s="298"/>
      <c r="AN1692" s="335">
        <f>'Debt M &amp; YTM'!I1683</f>
        <v>12.64</v>
      </c>
      <c r="AO1692" s="335">
        <f>'Debt M &amp; YTM'!J1683</f>
        <v>2.11</v>
      </c>
      <c r="AP1692" s="299"/>
      <c r="AQ1692" s="297"/>
      <c r="AR1692" s="297">
        <f>'Debt M &amp; YTM'!M1683</f>
        <v>3.1419999999999999</v>
      </c>
      <c r="AS1692" s="298"/>
      <c r="AT1692" s="300"/>
      <c r="AU1692" s="297">
        <f>'Debt M &amp; YTM'!N1683</f>
        <v>5.8369999999999997</v>
      </c>
      <c r="AV1692" s="298"/>
    </row>
    <row r="1693" spans="6:48">
      <c r="F1693" s="297"/>
      <c r="AG1693" s="296">
        <v>42543</v>
      </c>
      <c r="AH1693" s="335">
        <f>'Debt M &amp; YTM'!C1684</f>
        <v>13.81</v>
      </c>
      <c r="AI1693" s="335">
        <f>'Debt M &amp; YTM'!D1684</f>
        <v>1.54</v>
      </c>
      <c r="AJ1693" s="298"/>
      <c r="AK1693" s="335">
        <f>'Debt M &amp; YTM'!F1684</f>
        <v>8.44</v>
      </c>
      <c r="AL1693" s="335">
        <f>'Debt M &amp; YTM'!G1684</f>
        <v>1.59</v>
      </c>
      <c r="AM1693" s="298"/>
      <c r="AN1693" s="335">
        <f>'Debt M &amp; YTM'!I1684</f>
        <v>12.64</v>
      </c>
      <c r="AO1693" s="335">
        <f>'Debt M &amp; YTM'!J1684</f>
        <v>2.11</v>
      </c>
      <c r="AP1693" s="299"/>
      <c r="AQ1693" s="297"/>
      <c r="AR1693" s="297">
        <f>'Debt M &amp; YTM'!M1684</f>
        <v>3.13</v>
      </c>
      <c r="AS1693" s="298"/>
      <c r="AT1693" s="300"/>
      <c r="AU1693" s="297">
        <f>'Debt M &amp; YTM'!N1684</f>
        <v>5.7869999999999999</v>
      </c>
      <c r="AV1693" s="298"/>
    </row>
    <row r="1694" spans="6:48">
      <c r="F1694" s="297"/>
      <c r="AG1694" s="296">
        <v>42544</v>
      </c>
      <c r="AH1694" s="335">
        <f>'Debt M &amp; YTM'!C1685</f>
        <v>13.81</v>
      </c>
      <c r="AI1694" s="335">
        <f>'Debt M &amp; YTM'!D1685</f>
        <v>1.55</v>
      </c>
      <c r="AJ1694" s="298"/>
      <c r="AK1694" s="335">
        <f>'Debt M &amp; YTM'!F1685</f>
        <v>8.44</v>
      </c>
      <c r="AL1694" s="335">
        <f>'Debt M &amp; YTM'!G1685</f>
        <v>1.59</v>
      </c>
      <c r="AM1694" s="298"/>
      <c r="AN1694" s="335">
        <f>'Debt M &amp; YTM'!I1685</f>
        <v>12.64</v>
      </c>
      <c r="AO1694" s="335">
        <f>'Debt M &amp; YTM'!J1685</f>
        <v>2.12</v>
      </c>
      <c r="AP1694" s="299"/>
      <c r="AQ1694" s="297"/>
      <c r="AR1694" s="297">
        <f>'Debt M &amp; YTM'!M1685</f>
        <v>3.0960000000000001</v>
      </c>
      <c r="AS1694" s="298"/>
      <c r="AT1694" s="300"/>
      <c r="AU1694" s="297">
        <f>'Debt M &amp; YTM'!N1685</f>
        <v>5.72</v>
      </c>
      <c r="AV1694" s="298"/>
    </row>
    <row r="1695" spans="6:48">
      <c r="F1695" s="297"/>
      <c r="AG1695" s="296">
        <v>42545</v>
      </c>
      <c r="AH1695" s="335">
        <f>'Debt M &amp; YTM'!C1686</f>
        <v>13.81</v>
      </c>
      <c r="AI1695" s="335">
        <f>'Debt M &amp; YTM'!D1686</f>
        <v>1.48</v>
      </c>
      <c r="AJ1695" s="298"/>
      <c r="AK1695" s="335">
        <f>'Debt M &amp; YTM'!F1686</f>
        <v>8.44</v>
      </c>
      <c r="AL1695" s="335">
        <f>'Debt M &amp; YTM'!G1686</f>
        <v>1.58</v>
      </c>
      <c r="AM1695" s="298"/>
      <c r="AN1695" s="335">
        <f>'Debt M &amp; YTM'!I1686</f>
        <v>12.64</v>
      </c>
      <c r="AO1695" s="335">
        <f>'Debt M &amp; YTM'!J1686</f>
        <v>2.08</v>
      </c>
      <c r="AP1695" s="299"/>
      <c r="AQ1695" s="297"/>
      <c r="AR1695" s="297">
        <f>'Debt M &amp; YTM'!M1686</f>
        <v>3.403</v>
      </c>
      <c r="AS1695" s="298"/>
      <c r="AT1695" s="300"/>
      <c r="AU1695" s="297">
        <f>'Debt M &amp; YTM'!N1686</f>
        <v>6.4870000000000001</v>
      </c>
      <c r="AV1695" s="298"/>
    </row>
    <row r="1696" spans="6:48">
      <c r="F1696" s="297"/>
      <c r="AG1696" s="296">
        <v>42548</v>
      </c>
      <c r="AH1696" s="335">
        <f>'Debt M &amp; YTM'!C1687</f>
        <v>13.8</v>
      </c>
      <c r="AI1696" s="335">
        <f>'Debt M &amp; YTM'!D1687</f>
        <v>1.43</v>
      </c>
      <c r="AJ1696" s="298"/>
      <c r="AK1696" s="335">
        <f>'Debt M &amp; YTM'!F1687</f>
        <v>8.43</v>
      </c>
      <c r="AL1696" s="335">
        <f>'Debt M &amp; YTM'!G1687</f>
        <v>1.55</v>
      </c>
      <c r="AM1696" s="298"/>
      <c r="AN1696" s="335">
        <f>'Debt M &amp; YTM'!I1687</f>
        <v>12.63</v>
      </c>
      <c r="AO1696" s="335">
        <f>'Debt M &amp; YTM'!J1687</f>
        <v>2.04</v>
      </c>
      <c r="AP1696" s="299"/>
      <c r="AQ1696" s="297"/>
      <c r="AR1696" s="297">
        <f>'Debt M &amp; YTM'!M1687</f>
        <v>3.4649999999999999</v>
      </c>
      <c r="AS1696" s="298"/>
      <c r="AT1696" s="300"/>
      <c r="AU1696" s="297">
        <f>'Debt M &amp; YTM'!N1687</f>
        <v>6.6840000000000002</v>
      </c>
      <c r="AV1696" s="298"/>
    </row>
    <row r="1697" spans="6:48">
      <c r="F1697" s="297"/>
      <c r="AG1697" s="296">
        <v>42549</v>
      </c>
      <c r="AH1697" s="335">
        <f>'Debt M &amp; YTM'!C1688</f>
        <v>13.8</v>
      </c>
      <c r="AI1697" s="335">
        <f>'Debt M &amp; YTM'!D1688</f>
        <v>1.42</v>
      </c>
      <c r="AJ1697" s="298"/>
      <c r="AK1697" s="335">
        <f>'Debt M &amp; YTM'!F1688</f>
        <v>8.43</v>
      </c>
      <c r="AL1697" s="335">
        <f>'Debt M &amp; YTM'!G1688</f>
        <v>1.54</v>
      </c>
      <c r="AM1697" s="298"/>
      <c r="AN1697" s="335">
        <f>'Debt M &amp; YTM'!I1688</f>
        <v>12.63</v>
      </c>
      <c r="AO1697" s="335">
        <f>'Debt M &amp; YTM'!J1688</f>
        <v>2.0299999999999998</v>
      </c>
      <c r="AP1697" s="299"/>
      <c r="AQ1697" s="297"/>
      <c r="AR1697" s="297">
        <f>'Debt M &amp; YTM'!M1688</f>
        <v>3.4119999999999999</v>
      </c>
      <c r="AS1697" s="298"/>
      <c r="AT1697" s="300"/>
      <c r="AU1697" s="297">
        <f>'Debt M &amp; YTM'!N1688</f>
        <v>6.6050000000000004</v>
      </c>
      <c r="AV1697" s="298"/>
    </row>
    <row r="1698" spans="6:48">
      <c r="F1698" s="297"/>
      <c r="AG1698" s="296">
        <v>42550</v>
      </c>
      <c r="AH1698" s="335">
        <f>'Debt M &amp; YTM'!C1689</f>
        <v>13.79</v>
      </c>
      <c r="AI1698" s="335">
        <f>'Debt M &amp; YTM'!D1689</f>
        <v>1.39</v>
      </c>
      <c r="AJ1698" s="298"/>
      <c r="AK1698" s="335">
        <f>'Debt M &amp; YTM'!F1689</f>
        <v>8.42</v>
      </c>
      <c r="AL1698" s="335">
        <f>'Debt M &amp; YTM'!G1689</f>
        <v>1.5</v>
      </c>
      <c r="AM1698" s="298"/>
      <c r="AN1698" s="335">
        <f>'Debt M &amp; YTM'!I1689</f>
        <v>12.62</v>
      </c>
      <c r="AO1698" s="335">
        <f>'Debt M &amp; YTM'!J1689</f>
        <v>1.99</v>
      </c>
      <c r="AP1698" s="299"/>
      <c r="AQ1698" s="297"/>
      <c r="AR1698" s="297">
        <f>'Debt M &amp; YTM'!M1689</f>
        <v>3.3090000000000002</v>
      </c>
      <c r="AS1698" s="298"/>
      <c r="AT1698" s="300"/>
      <c r="AU1698" s="297">
        <f>'Debt M &amp; YTM'!N1689</f>
        <v>6.423</v>
      </c>
      <c r="AV1698" s="298"/>
    </row>
    <row r="1699" spans="6:48">
      <c r="F1699" s="297"/>
      <c r="AG1699" s="296">
        <v>42551</v>
      </c>
      <c r="AH1699" s="335">
        <f>'Debt M &amp; YTM'!C1690</f>
        <v>13.79</v>
      </c>
      <c r="AI1699" s="335">
        <f>'Debt M &amp; YTM'!D1690</f>
        <v>1.36</v>
      </c>
      <c r="AJ1699" s="298"/>
      <c r="AK1699" s="335">
        <f>'Debt M &amp; YTM'!F1690</f>
        <v>8.42</v>
      </c>
      <c r="AL1699" s="335">
        <f>'Debt M &amp; YTM'!G1690</f>
        <v>1.47</v>
      </c>
      <c r="AM1699" s="298"/>
      <c r="AN1699" s="335">
        <f>'Debt M &amp; YTM'!I1690</f>
        <v>12.62</v>
      </c>
      <c r="AO1699" s="335">
        <f>'Debt M &amp; YTM'!J1690</f>
        <v>1.96</v>
      </c>
      <c r="AP1699" s="299"/>
      <c r="AQ1699" s="297"/>
      <c r="AR1699" s="297">
        <f>'Debt M &amp; YTM'!M1690</f>
        <v>3.3260000000000001</v>
      </c>
      <c r="AS1699" s="298"/>
      <c r="AT1699" s="300"/>
      <c r="AU1699" s="297">
        <f>'Debt M &amp; YTM'!N1690</f>
        <v>6.4530000000000003</v>
      </c>
      <c r="AV1699" s="298"/>
    </row>
    <row r="1700" spans="6:48">
      <c r="F1700" s="297"/>
      <c r="AG1700" s="296">
        <v>42552</v>
      </c>
      <c r="AH1700" s="335">
        <f>'Debt M &amp; YTM'!C1691</f>
        <v>13.92</v>
      </c>
      <c r="AI1700" s="335">
        <f>'Debt M &amp; YTM'!D1691</f>
        <v>1.35</v>
      </c>
      <c r="AJ1700" s="298"/>
      <c r="AK1700" s="335">
        <f>'Debt M &amp; YTM'!F1691</f>
        <v>8.51</v>
      </c>
      <c r="AL1700" s="335">
        <f>'Debt M &amp; YTM'!G1691</f>
        <v>1.41</v>
      </c>
      <c r="AM1700" s="298"/>
      <c r="AN1700" s="335">
        <f>'Debt M &amp; YTM'!I1691</f>
        <v>12.69</v>
      </c>
      <c r="AO1700" s="335">
        <f>'Debt M &amp; YTM'!J1691</f>
        <v>1.96</v>
      </c>
      <c r="AP1700" s="299"/>
      <c r="AQ1700" s="297"/>
      <c r="AR1700" s="297">
        <f>'Debt M &amp; YTM'!M1691</f>
        <v>3.2320000000000002</v>
      </c>
      <c r="AS1700" s="298"/>
      <c r="AT1700" s="300"/>
      <c r="AU1700" s="297">
        <f>'Debt M &amp; YTM'!N1691</f>
        <v>6.3070000000000004</v>
      </c>
      <c r="AV1700" s="298"/>
    </row>
    <row r="1701" spans="6:48">
      <c r="F1701" s="297"/>
      <c r="AG1701" s="296">
        <v>42555</v>
      </c>
      <c r="AH1701" s="335">
        <f>'Debt M &amp; YTM'!C1692</f>
        <v>13.91</v>
      </c>
      <c r="AI1701" s="335">
        <f>'Debt M &amp; YTM'!D1692</f>
        <v>1.33</v>
      </c>
      <c r="AJ1701" s="298"/>
      <c r="AK1701" s="335">
        <f>'Debt M &amp; YTM'!F1692</f>
        <v>8.5</v>
      </c>
      <c r="AL1701" s="335">
        <f>'Debt M &amp; YTM'!G1692</f>
        <v>1.37</v>
      </c>
      <c r="AM1701" s="298"/>
      <c r="AN1701" s="335">
        <f>'Debt M &amp; YTM'!I1692</f>
        <v>12.68</v>
      </c>
      <c r="AO1701" s="335">
        <f>'Debt M &amp; YTM'!J1692</f>
        <v>1.93</v>
      </c>
      <c r="AP1701" s="299"/>
      <c r="AQ1701" s="297"/>
      <c r="AR1701" s="297">
        <f>'Debt M &amp; YTM'!M1692</f>
        <v>3.173</v>
      </c>
      <c r="AS1701" s="298"/>
      <c r="AT1701" s="300"/>
      <c r="AU1701" s="297">
        <f>'Debt M &amp; YTM'!N1692</f>
        <v>6.2240000000000002</v>
      </c>
      <c r="AV1701" s="298"/>
    </row>
    <row r="1702" spans="6:48">
      <c r="F1702" s="297"/>
      <c r="AG1702" s="296">
        <v>42556</v>
      </c>
      <c r="AH1702" s="335">
        <f>'Debt M &amp; YTM'!C1693</f>
        <v>13.91</v>
      </c>
      <c r="AI1702" s="335">
        <f>'Debt M &amp; YTM'!D1693</f>
        <v>1.27</v>
      </c>
      <c r="AJ1702" s="298"/>
      <c r="AK1702" s="335">
        <f>'Debt M &amp; YTM'!F1693</f>
        <v>8.5</v>
      </c>
      <c r="AL1702" s="335">
        <f>'Debt M &amp; YTM'!G1693</f>
        <v>1.32</v>
      </c>
      <c r="AM1702" s="298"/>
      <c r="AN1702" s="335">
        <f>'Debt M &amp; YTM'!I1693</f>
        <v>12.68</v>
      </c>
      <c r="AO1702" s="335">
        <f>'Debt M &amp; YTM'!J1693</f>
        <v>1.87</v>
      </c>
      <c r="AP1702" s="299"/>
      <c r="AQ1702" s="297"/>
      <c r="AR1702" s="297">
        <f>'Debt M &amp; YTM'!M1693</f>
        <v>3.1850000000000001</v>
      </c>
      <c r="AS1702" s="298"/>
      <c r="AT1702" s="300"/>
      <c r="AU1702" s="297">
        <f>'Debt M &amp; YTM'!N1693</f>
        <v>6.3</v>
      </c>
      <c r="AV1702" s="298"/>
    </row>
    <row r="1703" spans="6:48">
      <c r="F1703" s="297"/>
      <c r="AG1703" s="296">
        <v>42557</v>
      </c>
      <c r="AH1703" s="335">
        <f>'Debt M &amp; YTM'!C1694</f>
        <v>13.91</v>
      </c>
      <c r="AI1703" s="335">
        <f>'Debt M &amp; YTM'!D1694</f>
        <v>1.27</v>
      </c>
      <c r="AJ1703" s="298"/>
      <c r="AK1703" s="335">
        <f>'Debt M &amp; YTM'!F1694</f>
        <v>8.49</v>
      </c>
      <c r="AL1703" s="335">
        <f>'Debt M &amp; YTM'!G1694</f>
        <v>1.33</v>
      </c>
      <c r="AM1703" s="298"/>
      <c r="AN1703" s="335">
        <f>'Debt M &amp; YTM'!I1694</f>
        <v>12.67</v>
      </c>
      <c r="AO1703" s="335">
        <f>'Debt M &amp; YTM'!J1694</f>
        <v>1.87</v>
      </c>
      <c r="AP1703" s="299"/>
      <c r="AQ1703" s="297"/>
      <c r="AR1703" s="297">
        <f>'Debt M &amp; YTM'!M1694</f>
        <v>3.2170000000000001</v>
      </c>
      <c r="AS1703" s="298"/>
      <c r="AT1703" s="300"/>
      <c r="AU1703" s="297">
        <f>'Debt M &amp; YTM'!N1694</f>
        <v>6.375</v>
      </c>
      <c r="AV1703" s="298"/>
    </row>
    <row r="1704" spans="6:48">
      <c r="F1704" s="297"/>
      <c r="AG1704" s="296">
        <v>42558</v>
      </c>
      <c r="AH1704" s="335">
        <f>'Debt M &amp; YTM'!C1695</f>
        <v>13.9</v>
      </c>
      <c r="AI1704" s="335">
        <f>'Debt M &amp; YTM'!D1695</f>
        <v>1.27</v>
      </c>
      <c r="AJ1704" s="298"/>
      <c r="AK1704" s="335">
        <f>'Debt M &amp; YTM'!F1695</f>
        <v>8.49</v>
      </c>
      <c r="AL1704" s="335">
        <f>'Debt M &amp; YTM'!G1695</f>
        <v>1.32</v>
      </c>
      <c r="AM1704" s="298"/>
      <c r="AN1704" s="335">
        <f>'Debt M &amp; YTM'!I1695</f>
        <v>12.67</v>
      </c>
      <c r="AO1704" s="335">
        <f>'Debt M &amp; YTM'!J1695</f>
        <v>1.87</v>
      </c>
      <c r="AP1704" s="299"/>
      <c r="AQ1704" s="297"/>
      <c r="AR1704" s="297">
        <f>'Debt M &amp; YTM'!M1695</f>
        <v>3.2040000000000002</v>
      </c>
      <c r="AS1704" s="298"/>
      <c r="AT1704" s="300"/>
      <c r="AU1704" s="297">
        <f>'Debt M &amp; YTM'!N1695</f>
        <v>6.2859999999999996</v>
      </c>
      <c r="AV1704" s="298"/>
    </row>
    <row r="1705" spans="6:48">
      <c r="F1705" s="297"/>
      <c r="AG1705" s="296">
        <v>42559</v>
      </c>
      <c r="AH1705" s="335">
        <f>'Debt M &amp; YTM'!C1696</f>
        <v>13.9</v>
      </c>
      <c r="AI1705" s="335">
        <f>'Debt M &amp; YTM'!D1696</f>
        <v>1.23</v>
      </c>
      <c r="AJ1705" s="298"/>
      <c r="AK1705" s="335">
        <f>'Debt M &amp; YTM'!F1696</f>
        <v>8.49</v>
      </c>
      <c r="AL1705" s="335">
        <f>'Debt M &amp; YTM'!G1696</f>
        <v>1.29</v>
      </c>
      <c r="AM1705" s="298"/>
      <c r="AN1705" s="335">
        <f>'Debt M &amp; YTM'!I1696</f>
        <v>12.67</v>
      </c>
      <c r="AO1705" s="335">
        <f>'Debt M &amp; YTM'!J1696</f>
        <v>1.84</v>
      </c>
      <c r="AP1705" s="299"/>
      <c r="AQ1705" s="297"/>
      <c r="AR1705" s="297">
        <f>'Debt M &amp; YTM'!M1696</f>
        <v>3.1739999999999999</v>
      </c>
      <c r="AS1705" s="298"/>
      <c r="AT1705" s="300"/>
      <c r="AU1705" s="297">
        <f>'Debt M &amp; YTM'!N1696</f>
        <v>6.2229999999999999</v>
      </c>
      <c r="AV1705" s="298"/>
    </row>
    <row r="1706" spans="6:48">
      <c r="F1706" s="297"/>
      <c r="AG1706" s="296">
        <v>42562</v>
      </c>
      <c r="AH1706" s="335">
        <f>'Debt M &amp; YTM'!C1697</f>
        <v>13.89</v>
      </c>
      <c r="AI1706" s="335">
        <f>'Debt M &amp; YTM'!D1697</f>
        <v>1.22</v>
      </c>
      <c r="AJ1706" s="298"/>
      <c r="AK1706" s="335">
        <f>'Debt M &amp; YTM'!F1697</f>
        <v>8.48</v>
      </c>
      <c r="AL1706" s="335">
        <f>'Debt M &amp; YTM'!G1697</f>
        <v>1.27</v>
      </c>
      <c r="AM1706" s="298"/>
      <c r="AN1706" s="335">
        <f>'Debt M &amp; YTM'!I1697</f>
        <v>12.66</v>
      </c>
      <c r="AO1706" s="335">
        <f>'Debt M &amp; YTM'!J1697</f>
        <v>1.82</v>
      </c>
      <c r="AP1706" s="299"/>
      <c r="AQ1706" s="297"/>
      <c r="AR1706" s="297">
        <f>'Debt M &amp; YTM'!M1697</f>
        <v>3.1120000000000001</v>
      </c>
      <c r="AS1706" s="298"/>
      <c r="AT1706" s="300"/>
      <c r="AU1706" s="297">
        <f>'Debt M &amp; YTM'!N1697</f>
        <v>6.0789999999999997</v>
      </c>
      <c r="AV1706" s="298"/>
    </row>
    <row r="1707" spans="6:48">
      <c r="F1707" s="297"/>
      <c r="AG1707" s="296">
        <v>42563</v>
      </c>
      <c r="AH1707" s="335">
        <f>'Debt M &amp; YTM'!C1698</f>
        <v>13.89</v>
      </c>
      <c r="AI1707" s="335">
        <f>'Debt M &amp; YTM'!D1698</f>
        <v>1.24</v>
      </c>
      <c r="AJ1707" s="298"/>
      <c r="AK1707" s="335">
        <f>'Debt M &amp; YTM'!F1698</f>
        <v>8.48</v>
      </c>
      <c r="AL1707" s="335">
        <f>'Debt M &amp; YTM'!G1698</f>
        <v>1.27</v>
      </c>
      <c r="AM1707" s="298"/>
      <c r="AN1707" s="335">
        <f>'Debt M &amp; YTM'!I1698</f>
        <v>12.66</v>
      </c>
      <c r="AO1707" s="335">
        <f>'Debt M &amp; YTM'!J1698</f>
        <v>1.83</v>
      </c>
      <c r="AP1707" s="299"/>
      <c r="AQ1707" s="297"/>
      <c r="AR1707" s="297">
        <f>'Debt M &amp; YTM'!M1698</f>
        <v>3.0350000000000001</v>
      </c>
      <c r="AS1707" s="298"/>
      <c r="AT1707" s="300"/>
      <c r="AU1707" s="297">
        <f>'Debt M &amp; YTM'!N1698</f>
        <v>5.8940000000000001</v>
      </c>
      <c r="AV1707" s="298"/>
    </row>
    <row r="1708" spans="6:48">
      <c r="F1708" s="297"/>
      <c r="AG1708" s="296">
        <v>42564</v>
      </c>
      <c r="AH1708" s="335">
        <f>'Debt M &amp; YTM'!C1699</f>
        <v>13.89</v>
      </c>
      <c r="AI1708" s="335">
        <f>'Debt M &amp; YTM'!D1699</f>
        <v>1.17</v>
      </c>
      <c r="AJ1708" s="298"/>
      <c r="AK1708" s="335">
        <f>'Debt M &amp; YTM'!F1699</f>
        <v>8.4700000000000006</v>
      </c>
      <c r="AL1708" s="335">
        <f>'Debt M &amp; YTM'!G1699</f>
        <v>1.2</v>
      </c>
      <c r="AM1708" s="298"/>
      <c r="AN1708" s="335">
        <f>'Debt M &amp; YTM'!I1699</f>
        <v>12.66</v>
      </c>
      <c r="AO1708" s="335">
        <f>'Debt M &amp; YTM'!J1699</f>
        <v>1.75</v>
      </c>
      <c r="AP1708" s="299"/>
      <c r="AQ1708" s="297"/>
      <c r="AR1708" s="297">
        <f>'Debt M &amp; YTM'!M1699</f>
        <v>2.9870000000000001</v>
      </c>
      <c r="AS1708" s="298"/>
      <c r="AT1708" s="300"/>
      <c r="AU1708" s="297">
        <f>'Debt M &amp; YTM'!N1699</f>
        <v>5.83</v>
      </c>
      <c r="AV1708" s="298"/>
    </row>
    <row r="1709" spans="6:48">
      <c r="F1709" s="297"/>
      <c r="AG1709" s="296">
        <v>42565</v>
      </c>
      <c r="AH1709" s="335">
        <f>'Debt M &amp; YTM'!C1700</f>
        <v>13.88</v>
      </c>
      <c r="AI1709" s="335">
        <f>'Debt M &amp; YTM'!D1700</f>
        <v>1.18</v>
      </c>
      <c r="AJ1709" s="298"/>
      <c r="AK1709" s="335">
        <f>'Debt M &amp; YTM'!F1700</f>
        <v>8.4700000000000006</v>
      </c>
      <c r="AL1709" s="335">
        <f>'Debt M &amp; YTM'!G1700</f>
        <v>1.21</v>
      </c>
      <c r="AM1709" s="298"/>
      <c r="AN1709" s="335">
        <f>'Debt M &amp; YTM'!I1700</f>
        <v>12.65</v>
      </c>
      <c r="AO1709" s="335">
        <f>'Debt M &amp; YTM'!J1700</f>
        <v>1.77</v>
      </c>
      <c r="AP1709" s="299"/>
      <c r="AQ1709" s="297"/>
      <c r="AR1709" s="297">
        <f>'Debt M &amp; YTM'!M1700</f>
        <v>2.9489999999999998</v>
      </c>
      <c r="AS1709" s="298"/>
      <c r="AT1709" s="300"/>
      <c r="AU1709" s="297">
        <f>'Debt M &amp; YTM'!N1700</f>
        <v>5.7430000000000003</v>
      </c>
      <c r="AV1709" s="298"/>
    </row>
    <row r="1710" spans="6:48">
      <c r="F1710" s="297"/>
      <c r="AG1710" s="296">
        <v>42566</v>
      </c>
      <c r="AH1710" s="335">
        <f>'Debt M &amp; YTM'!C1701</f>
        <v>13.88</v>
      </c>
      <c r="AI1710" s="335">
        <f>'Debt M &amp; YTM'!D1701</f>
        <v>1.21</v>
      </c>
      <c r="AJ1710" s="298"/>
      <c r="AK1710" s="335">
        <f>'Debt M &amp; YTM'!F1701</f>
        <v>8.4700000000000006</v>
      </c>
      <c r="AL1710" s="335">
        <f>'Debt M &amp; YTM'!G1701</f>
        <v>1.22</v>
      </c>
      <c r="AM1710" s="298"/>
      <c r="AN1710" s="335">
        <f>'Debt M &amp; YTM'!I1701</f>
        <v>12.65</v>
      </c>
      <c r="AO1710" s="335">
        <f>'Debt M &amp; YTM'!J1701</f>
        <v>1.78</v>
      </c>
      <c r="AP1710" s="299"/>
      <c r="AQ1710" s="297"/>
      <c r="AR1710" s="297">
        <f>'Debt M &amp; YTM'!M1701</f>
        <v>2.944</v>
      </c>
      <c r="AS1710" s="298"/>
      <c r="AT1710" s="300"/>
      <c r="AU1710" s="297">
        <f>'Debt M &amp; YTM'!N1701</f>
        <v>5.7539999999999996</v>
      </c>
      <c r="AV1710" s="298"/>
    </row>
    <row r="1711" spans="6:48">
      <c r="F1711" s="297"/>
      <c r="AG1711" s="296">
        <v>42569</v>
      </c>
      <c r="AH1711" s="335">
        <f>'Debt M &amp; YTM'!C1702</f>
        <v>13.87</v>
      </c>
      <c r="AI1711" s="335">
        <f>'Debt M &amp; YTM'!D1702</f>
        <v>1.17</v>
      </c>
      <c r="AJ1711" s="298"/>
      <c r="AK1711" s="335">
        <f>'Debt M &amp; YTM'!F1702</f>
        <v>8.4600000000000009</v>
      </c>
      <c r="AL1711" s="335">
        <f>'Debt M &amp; YTM'!G1702</f>
        <v>1.18</v>
      </c>
      <c r="AM1711" s="298"/>
      <c r="AN1711" s="335">
        <f>'Debt M &amp; YTM'!I1702</f>
        <v>12.64</v>
      </c>
      <c r="AO1711" s="335">
        <f>'Debt M &amp; YTM'!J1702</f>
        <v>1.74</v>
      </c>
      <c r="AP1711" s="299"/>
      <c r="AQ1711" s="297"/>
      <c r="AR1711" s="297">
        <f>'Debt M &amp; YTM'!M1702</f>
        <v>2.9260000000000002</v>
      </c>
      <c r="AS1711" s="298"/>
      <c r="AT1711" s="300"/>
      <c r="AU1711" s="297">
        <f>'Debt M &amp; YTM'!N1702</f>
        <v>5.78</v>
      </c>
      <c r="AV1711" s="298"/>
    </row>
    <row r="1712" spans="6:48">
      <c r="F1712" s="297"/>
      <c r="AG1712" s="296">
        <v>42570</v>
      </c>
      <c r="AH1712" s="335">
        <f>'Debt M &amp; YTM'!C1703</f>
        <v>13.87</v>
      </c>
      <c r="AI1712" s="335">
        <f>'Debt M &amp; YTM'!D1703</f>
        <v>1.1399999999999999</v>
      </c>
      <c r="AJ1712" s="298"/>
      <c r="AK1712" s="335">
        <f>'Debt M &amp; YTM'!F1703</f>
        <v>8.4600000000000009</v>
      </c>
      <c r="AL1712" s="335">
        <f>'Debt M &amp; YTM'!G1703</f>
        <v>1.1599999999999999</v>
      </c>
      <c r="AM1712" s="298"/>
      <c r="AN1712" s="335">
        <f>'Debt M &amp; YTM'!I1703</f>
        <v>12.64</v>
      </c>
      <c r="AO1712" s="335">
        <f>'Debt M &amp; YTM'!J1703</f>
        <v>1.7</v>
      </c>
      <c r="AP1712" s="299"/>
      <c r="AQ1712" s="297"/>
      <c r="AR1712" s="297">
        <f>'Debt M &amp; YTM'!M1703</f>
        <v>2.927</v>
      </c>
      <c r="AS1712" s="298"/>
      <c r="AT1712" s="300"/>
      <c r="AU1712" s="297">
        <f>'Debt M &amp; YTM'!N1703</f>
        <v>5.819</v>
      </c>
      <c r="AV1712" s="298"/>
    </row>
    <row r="1713" spans="6:48">
      <c r="F1713" s="297"/>
      <c r="AG1713" s="296">
        <v>42571</v>
      </c>
      <c r="AH1713" s="335">
        <f>'Debt M &amp; YTM'!C1704</f>
        <v>13.87</v>
      </c>
      <c r="AI1713" s="335">
        <f>'Debt M &amp; YTM'!D1704</f>
        <v>1.1399999999999999</v>
      </c>
      <c r="AJ1713" s="298"/>
      <c r="AK1713" s="335">
        <f>'Debt M &amp; YTM'!F1704</f>
        <v>8.4600000000000009</v>
      </c>
      <c r="AL1713" s="335">
        <f>'Debt M &amp; YTM'!G1704</f>
        <v>1.1499999999999999</v>
      </c>
      <c r="AM1713" s="298"/>
      <c r="AN1713" s="335">
        <f>'Debt M &amp; YTM'!I1704</f>
        <v>12.64</v>
      </c>
      <c r="AO1713" s="335">
        <f>'Debt M &amp; YTM'!J1704</f>
        <v>1.69</v>
      </c>
      <c r="AP1713" s="299"/>
      <c r="AQ1713" s="297"/>
      <c r="AR1713" s="297">
        <f>'Debt M &amp; YTM'!M1704</f>
        <v>2.9079999999999999</v>
      </c>
      <c r="AS1713" s="298"/>
      <c r="AT1713" s="300"/>
      <c r="AU1713" s="297">
        <f>'Debt M &amp; YTM'!N1704</f>
        <v>5.84</v>
      </c>
      <c r="AV1713" s="298"/>
    </row>
    <row r="1714" spans="6:48">
      <c r="F1714" s="297"/>
      <c r="AG1714" s="296">
        <v>42572</v>
      </c>
      <c r="AH1714" s="335">
        <f>'Debt M &amp; YTM'!C1705</f>
        <v>13.86</v>
      </c>
      <c r="AI1714" s="335">
        <f>'Debt M &amp; YTM'!D1705</f>
        <v>1.1299999999999999</v>
      </c>
      <c r="AJ1714" s="298"/>
      <c r="AK1714" s="335">
        <f>'Debt M &amp; YTM'!F1705</f>
        <v>8.4499999999999993</v>
      </c>
      <c r="AL1714" s="335">
        <f>'Debt M &amp; YTM'!G1705</f>
        <v>1.1399999999999999</v>
      </c>
      <c r="AM1714" s="298"/>
      <c r="AN1714" s="335">
        <f>'Debt M &amp; YTM'!I1705</f>
        <v>12.63</v>
      </c>
      <c r="AO1714" s="335">
        <f>'Debt M &amp; YTM'!J1705</f>
        <v>1.68</v>
      </c>
      <c r="AP1714" s="299"/>
      <c r="AQ1714" s="297"/>
      <c r="AR1714" s="297">
        <f>'Debt M &amp; YTM'!M1705</f>
        <v>2.87</v>
      </c>
      <c r="AS1714" s="298"/>
      <c r="AT1714" s="300"/>
      <c r="AU1714" s="297">
        <f>'Debt M &amp; YTM'!N1705</f>
        <v>5.6820000000000004</v>
      </c>
      <c r="AV1714" s="298"/>
    </row>
    <row r="1715" spans="6:48">
      <c r="F1715" s="297"/>
      <c r="AG1715" s="296">
        <v>42573</v>
      </c>
      <c r="AH1715" s="335">
        <f>'Debt M &amp; YTM'!C1706</f>
        <v>13.86</v>
      </c>
      <c r="AI1715" s="335">
        <f>'Debt M &amp; YTM'!D1706</f>
        <v>1.1100000000000001</v>
      </c>
      <c r="AJ1715" s="298"/>
      <c r="AK1715" s="335">
        <f>'Debt M &amp; YTM'!F1706</f>
        <v>8.4499999999999993</v>
      </c>
      <c r="AL1715" s="335">
        <f>'Debt M &amp; YTM'!G1706</f>
        <v>1.1299999999999999</v>
      </c>
      <c r="AM1715" s="298"/>
      <c r="AN1715" s="335">
        <f>'Debt M &amp; YTM'!I1706</f>
        <v>12.63</v>
      </c>
      <c r="AO1715" s="335">
        <f>'Debt M &amp; YTM'!J1706</f>
        <v>1.65</v>
      </c>
      <c r="AP1715" s="299"/>
      <c r="AQ1715" s="297"/>
      <c r="AR1715" s="297">
        <f>'Debt M &amp; YTM'!M1706</f>
        <v>2.847</v>
      </c>
      <c r="AS1715" s="298"/>
      <c r="AT1715" s="300"/>
      <c r="AU1715" s="297">
        <f>'Debt M &amp; YTM'!N1706</f>
        <v>5.6029999999999998</v>
      </c>
      <c r="AV1715" s="298"/>
    </row>
    <row r="1716" spans="6:48">
      <c r="F1716" s="297"/>
      <c r="AG1716" s="296">
        <v>42576</v>
      </c>
      <c r="AH1716" s="335">
        <f>'Debt M &amp; YTM'!C1707</f>
        <v>13.85</v>
      </c>
      <c r="AI1716" s="335">
        <f>'Debt M &amp; YTM'!D1707</f>
        <v>1.07</v>
      </c>
      <c r="AJ1716" s="298"/>
      <c r="AK1716" s="335">
        <f>'Debt M &amp; YTM'!F1707</f>
        <v>8.44</v>
      </c>
      <c r="AL1716" s="335">
        <f>'Debt M &amp; YTM'!G1707</f>
        <v>1.1100000000000001</v>
      </c>
      <c r="AM1716" s="298"/>
      <c r="AN1716" s="335">
        <f>'Debt M &amp; YTM'!I1707</f>
        <v>12.62</v>
      </c>
      <c r="AO1716" s="335">
        <f>'Debt M &amp; YTM'!J1707</f>
        <v>1.62</v>
      </c>
      <c r="AP1716" s="299"/>
      <c r="AQ1716" s="297"/>
      <c r="AR1716" s="297">
        <f>'Debt M &amp; YTM'!M1707</f>
        <v>2.8239999999999998</v>
      </c>
      <c r="AS1716" s="298"/>
      <c r="AT1716" s="300"/>
      <c r="AU1716" s="297">
        <f>'Debt M &amp; YTM'!N1707</f>
        <v>5.6340000000000003</v>
      </c>
      <c r="AV1716" s="298"/>
    </row>
    <row r="1717" spans="6:48">
      <c r="F1717" s="297"/>
      <c r="AG1717" s="296">
        <v>42577</v>
      </c>
      <c r="AH1717" s="335">
        <f>'Debt M &amp; YTM'!C1708</f>
        <v>13.85</v>
      </c>
      <c r="AI1717" s="335">
        <f>'Debt M &amp; YTM'!D1708</f>
        <v>1.0900000000000001</v>
      </c>
      <c r="AJ1717" s="298"/>
      <c r="AK1717" s="335">
        <f>'Debt M &amp; YTM'!F1708</f>
        <v>8.44</v>
      </c>
      <c r="AL1717" s="335">
        <f>'Debt M &amp; YTM'!G1708</f>
        <v>1.1200000000000001</v>
      </c>
      <c r="AM1717" s="298"/>
      <c r="AN1717" s="335">
        <f>'Debt M &amp; YTM'!I1708</f>
        <v>12.62</v>
      </c>
      <c r="AO1717" s="335">
        <f>'Debt M &amp; YTM'!J1708</f>
        <v>1.63</v>
      </c>
      <c r="AP1717" s="299"/>
      <c r="AQ1717" s="297"/>
      <c r="AR1717" s="297">
        <f>'Debt M &amp; YTM'!M1708</f>
        <v>2.8290000000000002</v>
      </c>
      <c r="AS1717" s="298"/>
      <c r="AT1717" s="300"/>
      <c r="AU1717" s="297">
        <f>'Debt M &amp; YTM'!N1708</f>
        <v>5.681</v>
      </c>
      <c r="AV1717" s="298"/>
    </row>
    <row r="1718" spans="6:48">
      <c r="F1718" s="297"/>
      <c r="AG1718" s="296">
        <v>42578</v>
      </c>
      <c r="AH1718" s="335">
        <f>'Debt M &amp; YTM'!C1709</f>
        <v>13.85</v>
      </c>
      <c r="AI1718" s="335">
        <f>'Debt M &amp; YTM'!D1709</f>
        <v>1.04</v>
      </c>
      <c r="AJ1718" s="298"/>
      <c r="AK1718" s="335">
        <f>'Debt M &amp; YTM'!F1709</f>
        <v>8.44</v>
      </c>
      <c r="AL1718" s="335">
        <f>'Debt M &amp; YTM'!G1709</f>
        <v>1.07</v>
      </c>
      <c r="AM1718" s="298"/>
      <c r="AN1718" s="335">
        <f>'Debt M &amp; YTM'!I1709</f>
        <v>12.62</v>
      </c>
      <c r="AO1718" s="335">
        <f>'Debt M &amp; YTM'!J1709</f>
        <v>1.58</v>
      </c>
      <c r="AP1718" s="299"/>
      <c r="AQ1718" s="297"/>
      <c r="AR1718" s="297">
        <f>'Debt M &amp; YTM'!M1709</f>
        <v>2.8090000000000002</v>
      </c>
      <c r="AS1718" s="298"/>
      <c r="AT1718" s="300"/>
      <c r="AU1718" s="297">
        <f>'Debt M &amp; YTM'!N1709</f>
        <v>5.66</v>
      </c>
      <c r="AV1718" s="298"/>
    </row>
    <row r="1719" spans="6:48">
      <c r="F1719" s="297"/>
      <c r="AG1719" s="296">
        <v>42579</v>
      </c>
      <c r="AH1719" s="335">
        <f>'Debt M &amp; YTM'!C1710</f>
        <v>13.85</v>
      </c>
      <c r="AI1719" s="335">
        <f>'Debt M &amp; YTM'!D1710</f>
        <v>1.04</v>
      </c>
      <c r="AJ1719" s="298"/>
      <c r="AK1719" s="335">
        <f>'Debt M &amp; YTM'!F1710</f>
        <v>8.43</v>
      </c>
      <c r="AL1719" s="335">
        <f>'Debt M &amp; YTM'!G1710</f>
        <v>1.08</v>
      </c>
      <c r="AM1719" s="298"/>
      <c r="AN1719" s="335">
        <f>'Debt M &amp; YTM'!I1710</f>
        <v>12.61</v>
      </c>
      <c r="AO1719" s="335">
        <f>'Debt M &amp; YTM'!J1710</f>
        <v>1.58</v>
      </c>
      <c r="AP1719" s="299"/>
      <c r="AQ1719" s="297"/>
      <c r="AR1719" s="297">
        <f>'Debt M &amp; YTM'!M1710</f>
        <v>2.8</v>
      </c>
      <c r="AS1719" s="298"/>
      <c r="AT1719" s="300"/>
      <c r="AU1719" s="297">
        <f>'Debt M &amp; YTM'!N1710</f>
        <v>5.6680000000000001</v>
      </c>
      <c r="AV1719" s="298"/>
    </row>
    <row r="1720" spans="6:48">
      <c r="F1720" s="297"/>
      <c r="AG1720" s="296">
        <v>42580</v>
      </c>
      <c r="AH1720" s="335">
        <f>'Debt M &amp; YTM'!C1711</f>
        <v>13.84</v>
      </c>
      <c r="AI1720" s="335">
        <f>'Debt M &amp; YTM'!D1711</f>
        <v>1.01</v>
      </c>
      <c r="AJ1720" s="298"/>
      <c r="AK1720" s="335">
        <f>'Debt M &amp; YTM'!F1711</f>
        <v>8.43</v>
      </c>
      <c r="AL1720" s="335">
        <f>'Debt M &amp; YTM'!G1711</f>
        <v>1.06</v>
      </c>
      <c r="AM1720" s="298"/>
      <c r="AN1720" s="335">
        <f>'Debt M &amp; YTM'!I1711</f>
        <v>12.61</v>
      </c>
      <c r="AO1720" s="335">
        <f>'Debt M &amp; YTM'!J1711</f>
        <v>1.56</v>
      </c>
      <c r="AP1720" s="299"/>
      <c r="AQ1720" s="297"/>
      <c r="AR1720" s="297">
        <f>'Debt M &amp; YTM'!M1711</f>
        <v>2.7930000000000001</v>
      </c>
      <c r="AS1720" s="298"/>
      <c r="AT1720" s="300"/>
      <c r="AU1720" s="297">
        <f>'Debt M &amp; YTM'!N1711</f>
        <v>5.6719999999999997</v>
      </c>
      <c r="AV1720" s="298"/>
    </row>
    <row r="1721" spans="6:48">
      <c r="F1721" s="297"/>
      <c r="AG1721" s="296">
        <v>42582</v>
      </c>
      <c r="AH1721" s="335">
        <f>'Debt M &amp; YTM'!C1712</f>
        <v>13.84</v>
      </c>
      <c r="AI1721" s="335">
        <f>'Debt M &amp; YTM'!D1712</f>
        <v>1.01</v>
      </c>
      <c r="AJ1721" s="298"/>
      <c r="AK1721" s="335">
        <f>'Debt M &amp; YTM'!F1712</f>
        <v>8.42</v>
      </c>
      <c r="AL1721" s="335">
        <f>'Debt M &amp; YTM'!G1712</f>
        <v>1.06</v>
      </c>
      <c r="AM1721" s="298"/>
      <c r="AN1721" s="335">
        <f>'Debt M &amp; YTM'!I1712</f>
        <v>12.61</v>
      </c>
      <c r="AO1721" s="335">
        <f>'Debt M &amp; YTM'!J1712</f>
        <v>1.56</v>
      </c>
      <c r="AP1721" s="299"/>
      <c r="AQ1721" s="297"/>
      <c r="AR1721" s="297"/>
      <c r="AS1721" s="298"/>
      <c r="AT1721" s="300"/>
      <c r="AU1721" s="297"/>
      <c r="AV1721" s="298"/>
    </row>
    <row r="1722" spans="6:48">
      <c r="F1722" s="297"/>
      <c r="AG1722" s="296">
        <v>42583</v>
      </c>
      <c r="AH1722" s="335">
        <f>'Debt M &amp; YTM'!C1713</f>
        <v>13.83</v>
      </c>
      <c r="AI1722" s="335">
        <f>'Debt M &amp; YTM'!D1713</f>
        <v>1.02</v>
      </c>
      <c r="AJ1722" s="298"/>
      <c r="AK1722" s="335">
        <f>'Debt M &amp; YTM'!F1713</f>
        <v>8.49</v>
      </c>
      <c r="AL1722" s="335">
        <f>'Debt M &amp; YTM'!G1713</f>
        <v>1.0900000000000001</v>
      </c>
      <c r="AM1722" s="298"/>
      <c r="AN1722" s="335">
        <f>'Debt M &amp; YTM'!I1713</f>
        <v>12.6</v>
      </c>
      <c r="AO1722" s="335">
        <f>'Debt M &amp; YTM'!J1713</f>
        <v>1.57</v>
      </c>
      <c r="AP1722" s="299"/>
      <c r="AQ1722" s="297"/>
      <c r="AR1722" s="297">
        <f>'Debt M &amp; YTM'!M1713</f>
        <v>2.7919999999999998</v>
      </c>
      <c r="AS1722" s="298"/>
      <c r="AT1722" s="300"/>
      <c r="AU1722" s="297">
        <f>'Debt M &amp; YTM'!N1713</f>
        <v>5.6920000000000002</v>
      </c>
      <c r="AV1722" s="298"/>
    </row>
    <row r="1723" spans="6:48">
      <c r="F1723" s="297"/>
      <c r="AG1723" s="296">
        <v>42584</v>
      </c>
      <c r="AH1723" s="335">
        <f>'Debt M &amp; YTM'!C1714</f>
        <v>13.83</v>
      </c>
      <c r="AI1723" s="335">
        <f>'Debt M &amp; YTM'!D1714</f>
        <v>1.08</v>
      </c>
      <c r="AJ1723" s="298"/>
      <c r="AK1723" s="335">
        <f>'Debt M &amp; YTM'!F1714</f>
        <v>8.49</v>
      </c>
      <c r="AL1723" s="335">
        <f>'Debt M &amp; YTM'!G1714</f>
        <v>1.1399999999999999</v>
      </c>
      <c r="AM1723" s="298"/>
      <c r="AN1723" s="335">
        <f>'Debt M &amp; YTM'!I1714</f>
        <v>12.59</v>
      </c>
      <c r="AO1723" s="335">
        <f>'Debt M &amp; YTM'!J1714</f>
        <v>1.63</v>
      </c>
      <c r="AP1723" s="299"/>
      <c r="AQ1723" s="297"/>
      <c r="AR1723" s="297">
        <f>'Debt M &amp; YTM'!M1714</f>
        <v>2.8039999999999998</v>
      </c>
      <c r="AS1723" s="298"/>
      <c r="AT1723" s="300"/>
      <c r="AU1723" s="297">
        <f>'Debt M &amp; YTM'!N1714</f>
        <v>5.702</v>
      </c>
      <c r="AV1723" s="298"/>
    </row>
    <row r="1724" spans="6:48">
      <c r="F1724" s="297"/>
      <c r="AG1724" s="296">
        <v>42585</v>
      </c>
      <c r="AH1724" s="335">
        <f>'Debt M &amp; YTM'!C1715</f>
        <v>13.82</v>
      </c>
      <c r="AI1724" s="335">
        <f>'Debt M &amp; YTM'!D1715</f>
        <v>1.0900000000000001</v>
      </c>
      <c r="AJ1724" s="298"/>
      <c r="AK1724" s="335">
        <f>'Debt M &amp; YTM'!F1715</f>
        <v>8.49</v>
      </c>
      <c r="AL1724" s="335">
        <f>'Debt M &amp; YTM'!G1715</f>
        <v>1.1399999999999999</v>
      </c>
      <c r="AM1724" s="298"/>
      <c r="AN1724" s="335">
        <f>'Debt M &amp; YTM'!I1715</f>
        <v>12.59</v>
      </c>
      <c r="AO1724" s="335">
        <f>'Debt M &amp; YTM'!J1715</f>
        <v>1.63</v>
      </c>
      <c r="AP1724" s="299"/>
      <c r="AQ1724" s="297"/>
      <c r="AR1724" s="297">
        <f>'Debt M &amp; YTM'!M1715</f>
        <v>2.8170000000000002</v>
      </c>
      <c r="AS1724" s="298"/>
      <c r="AT1724" s="300"/>
      <c r="AU1724" s="297">
        <f>'Debt M &amp; YTM'!N1715</f>
        <v>5.74</v>
      </c>
      <c r="AV1724" s="298"/>
    </row>
    <row r="1725" spans="6:48">
      <c r="F1725" s="297"/>
      <c r="AG1725" s="296">
        <v>42586</v>
      </c>
      <c r="AH1725" s="335">
        <f>'Debt M &amp; YTM'!C1716</f>
        <v>13.82</v>
      </c>
      <c r="AI1725" s="335">
        <f>'Debt M &amp; YTM'!D1716</f>
        <v>1.03</v>
      </c>
      <c r="AJ1725" s="298"/>
      <c r="AK1725" s="335">
        <f>'Debt M &amp; YTM'!F1716</f>
        <v>8.48</v>
      </c>
      <c r="AL1725" s="335">
        <f>'Debt M &amp; YTM'!G1716</f>
        <v>1.08</v>
      </c>
      <c r="AM1725" s="298"/>
      <c r="AN1725" s="335">
        <f>'Debt M &amp; YTM'!I1716</f>
        <v>12.59</v>
      </c>
      <c r="AO1725" s="335">
        <f>'Debt M &amp; YTM'!J1716</f>
        <v>1.57</v>
      </c>
      <c r="AP1725" s="299"/>
      <c r="AQ1725" s="297"/>
      <c r="AR1725" s="297">
        <f>'Debt M &amp; YTM'!M1716</f>
        <v>2.7469999999999999</v>
      </c>
      <c r="AS1725" s="298"/>
      <c r="AT1725" s="300"/>
      <c r="AU1725" s="297">
        <f>'Debt M &amp; YTM'!N1716</f>
        <v>5.6180000000000003</v>
      </c>
      <c r="AV1725" s="298"/>
    </row>
    <row r="1726" spans="6:48">
      <c r="F1726" s="297"/>
      <c r="AG1726" s="296">
        <v>42587</v>
      </c>
      <c r="AH1726" s="335">
        <f>'Debt M &amp; YTM'!C1717</f>
        <v>13.82</v>
      </c>
      <c r="AI1726" s="335">
        <f>'Debt M &amp; YTM'!D1717</f>
        <v>1.06</v>
      </c>
      <c r="AJ1726" s="298"/>
      <c r="AK1726" s="335">
        <f>'Debt M &amp; YTM'!F1717</f>
        <v>8.48</v>
      </c>
      <c r="AL1726" s="335">
        <f>'Debt M &amp; YTM'!G1717</f>
        <v>1.1000000000000001</v>
      </c>
      <c r="AM1726" s="298"/>
      <c r="AN1726" s="335">
        <f>'Debt M &amp; YTM'!I1717</f>
        <v>12.59</v>
      </c>
      <c r="AO1726" s="335">
        <f>'Debt M &amp; YTM'!J1717</f>
        <v>1.6</v>
      </c>
      <c r="AP1726" s="299"/>
      <c r="AQ1726" s="297"/>
      <c r="AR1726" s="297">
        <f>'Debt M &amp; YTM'!M1717</f>
        <v>2.7149999999999999</v>
      </c>
      <c r="AS1726" s="298"/>
      <c r="AT1726" s="300"/>
      <c r="AU1726" s="297">
        <f>'Debt M &amp; YTM'!N1717</f>
        <v>5.5510000000000002</v>
      </c>
      <c r="AV1726" s="298"/>
    </row>
    <row r="1727" spans="6:48">
      <c r="F1727" s="297"/>
      <c r="AG1727" s="296">
        <v>42590</v>
      </c>
      <c r="AH1727" s="335">
        <f>'Debt M &amp; YTM'!C1718</f>
        <v>13.81</v>
      </c>
      <c r="AI1727" s="335">
        <f>'Debt M &amp; YTM'!D1718</f>
        <v>1.07</v>
      </c>
      <c r="AJ1727" s="298"/>
      <c r="AK1727" s="335">
        <f>'Debt M &amp; YTM'!F1718</f>
        <v>8.4700000000000006</v>
      </c>
      <c r="AL1727" s="335">
        <f>'Debt M &amp; YTM'!G1718</f>
        <v>1.0900000000000001</v>
      </c>
      <c r="AM1727" s="298"/>
      <c r="AN1727" s="335">
        <f>'Debt M &amp; YTM'!I1718</f>
        <v>12.58</v>
      </c>
      <c r="AO1727" s="335">
        <f>'Debt M &amp; YTM'!J1718</f>
        <v>1.6</v>
      </c>
      <c r="AP1727" s="299"/>
      <c r="AQ1727" s="297"/>
      <c r="AR1727" s="297">
        <f>'Debt M &amp; YTM'!M1718</f>
        <v>2.677</v>
      </c>
      <c r="AS1727" s="298"/>
      <c r="AT1727" s="300"/>
      <c r="AU1727" s="297">
        <f>'Debt M &amp; YTM'!N1718</f>
        <v>5.4989999999999997</v>
      </c>
      <c r="AV1727" s="298"/>
    </row>
    <row r="1728" spans="6:48">
      <c r="F1728" s="297"/>
      <c r="AG1728" s="296">
        <v>42591</v>
      </c>
      <c r="AH1728" s="335">
        <f>'Debt M &amp; YTM'!C1719</f>
        <v>13.81</v>
      </c>
      <c r="AI1728" s="335">
        <f>'Debt M &amp; YTM'!D1719</f>
        <v>1.04</v>
      </c>
      <c r="AJ1728" s="298"/>
      <c r="AK1728" s="335">
        <f>'Debt M &amp; YTM'!F1719</f>
        <v>8.4700000000000006</v>
      </c>
      <c r="AL1728" s="335">
        <f>'Debt M &amp; YTM'!G1719</f>
        <v>1.06</v>
      </c>
      <c r="AM1728" s="298"/>
      <c r="AN1728" s="335">
        <f>'Debt M &amp; YTM'!I1719</f>
        <v>12.57</v>
      </c>
      <c r="AO1728" s="335">
        <f>'Debt M &amp; YTM'!J1719</f>
        <v>1.57</v>
      </c>
      <c r="AP1728" s="299"/>
      <c r="AQ1728" s="297"/>
      <c r="AR1728" s="297">
        <f>'Debt M &amp; YTM'!M1719</f>
        <v>2.6539999999999999</v>
      </c>
      <c r="AS1728" s="298"/>
      <c r="AT1728" s="300"/>
      <c r="AU1728" s="297">
        <f>'Debt M &amp; YTM'!N1719</f>
        <v>5.4530000000000003</v>
      </c>
      <c r="AV1728" s="298"/>
    </row>
    <row r="1729" spans="6:48">
      <c r="F1729" s="297"/>
      <c r="AG1729" s="296">
        <v>42592</v>
      </c>
      <c r="AH1729" s="335">
        <f>'Debt M &amp; YTM'!C1720</f>
        <v>13.8</v>
      </c>
      <c r="AI1729" s="335">
        <f>'Debt M &amp; YTM'!D1720</f>
        <v>1.02</v>
      </c>
      <c r="AJ1729" s="298"/>
      <c r="AK1729" s="335">
        <f>'Debt M &amp; YTM'!F1720</f>
        <v>8.4700000000000006</v>
      </c>
      <c r="AL1729" s="335">
        <f>'Debt M &amp; YTM'!G1720</f>
        <v>1.03</v>
      </c>
      <c r="AM1729" s="298"/>
      <c r="AN1729" s="335">
        <f>'Debt M &amp; YTM'!I1720</f>
        <v>12.57</v>
      </c>
      <c r="AO1729" s="335">
        <f>'Debt M &amp; YTM'!J1720</f>
        <v>1.53</v>
      </c>
      <c r="AP1729" s="299"/>
      <c r="AQ1729" s="297"/>
      <c r="AR1729" s="297">
        <f>'Debt M &amp; YTM'!M1720</f>
        <v>2.6360000000000001</v>
      </c>
      <c r="AS1729" s="298"/>
      <c r="AT1729" s="300"/>
      <c r="AU1729" s="297">
        <f>'Debt M &amp; YTM'!N1720</f>
        <v>5.4009999999999998</v>
      </c>
      <c r="AV1729" s="298"/>
    </row>
    <row r="1730" spans="6:48">
      <c r="F1730" s="297"/>
      <c r="AG1730" s="296">
        <v>42593</v>
      </c>
      <c r="AH1730" s="335">
        <f>'Debt M &amp; YTM'!C1721</f>
        <v>13.8</v>
      </c>
      <c r="AI1730" s="335">
        <f>'Debt M &amp; YTM'!D1721</f>
        <v>1.03</v>
      </c>
      <c r="AJ1730" s="298"/>
      <c r="AK1730" s="335">
        <f>'Debt M &amp; YTM'!F1721</f>
        <v>8.4600000000000009</v>
      </c>
      <c r="AL1730" s="335">
        <f>'Debt M &amp; YTM'!G1721</f>
        <v>1.04</v>
      </c>
      <c r="AM1730" s="298"/>
      <c r="AN1730" s="335">
        <f>'Debt M &amp; YTM'!I1721</f>
        <v>12.57</v>
      </c>
      <c r="AO1730" s="335">
        <f>'Debt M &amp; YTM'!J1721</f>
        <v>1.54</v>
      </c>
      <c r="AP1730" s="299"/>
      <c r="AQ1730" s="297"/>
      <c r="AR1730" s="297">
        <f>'Debt M &amp; YTM'!M1721</f>
        <v>2.629</v>
      </c>
      <c r="AS1730" s="298"/>
      <c r="AT1730" s="300"/>
      <c r="AU1730" s="297">
        <f>'Debt M &amp; YTM'!N1721</f>
        <v>5.29</v>
      </c>
      <c r="AV1730" s="298"/>
    </row>
    <row r="1731" spans="6:48">
      <c r="F1731" s="297"/>
      <c r="AG1731" s="296">
        <v>42594</v>
      </c>
      <c r="AH1731" s="335">
        <f>'Debt M &amp; YTM'!C1722</f>
        <v>13.8</v>
      </c>
      <c r="AI1731" s="335">
        <f>'Debt M &amp; YTM'!D1722</f>
        <v>1.03</v>
      </c>
      <c r="AJ1731" s="298"/>
      <c r="AK1731" s="335">
        <f>'Debt M &amp; YTM'!F1722</f>
        <v>8.4600000000000009</v>
      </c>
      <c r="AL1731" s="335">
        <f>'Debt M &amp; YTM'!G1722</f>
        <v>1.03</v>
      </c>
      <c r="AM1731" s="298"/>
      <c r="AN1731" s="335">
        <f>'Debt M &amp; YTM'!I1722</f>
        <v>12.57</v>
      </c>
      <c r="AO1731" s="335">
        <f>'Debt M &amp; YTM'!J1722</f>
        <v>1.53</v>
      </c>
      <c r="AP1731" s="299"/>
      <c r="AQ1731" s="297"/>
      <c r="AR1731" s="297">
        <f>'Debt M &amp; YTM'!M1722</f>
        <v>2.6240000000000001</v>
      </c>
      <c r="AS1731" s="298"/>
      <c r="AT1731" s="300"/>
      <c r="AU1731" s="297">
        <f>'Debt M &amp; YTM'!N1722</f>
        <v>5.2430000000000003</v>
      </c>
      <c r="AV1731" s="298"/>
    </row>
    <row r="1732" spans="6:48">
      <c r="F1732" s="297"/>
      <c r="AG1732" s="296">
        <v>42597</v>
      </c>
      <c r="AH1732" s="335">
        <f>'Debt M &amp; YTM'!C1723</f>
        <v>13.79</v>
      </c>
      <c r="AI1732" s="335">
        <f>'Debt M &amp; YTM'!D1723</f>
        <v>1.06</v>
      </c>
      <c r="AJ1732" s="298"/>
      <c r="AK1732" s="335">
        <f>'Debt M &amp; YTM'!F1723</f>
        <v>8.4499999999999993</v>
      </c>
      <c r="AL1732" s="335">
        <f>'Debt M &amp; YTM'!G1723</f>
        <v>1.06</v>
      </c>
      <c r="AM1732" s="298"/>
      <c r="AN1732" s="335">
        <f>'Debt M &amp; YTM'!I1723</f>
        <v>12.56</v>
      </c>
      <c r="AO1732" s="335">
        <f>'Debt M &amp; YTM'!J1723</f>
        <v>1.56</v>
      </c>
      <c r="AP1732" s="299"/>
      <c r="AQ1732" s="297"/>
      <c r="AR1732" s="297">
        <f>'Debt M &amp; YTM'!M1723</f>
        <v>2.597</v>
      </c>
      <c r="AS1732" s="298"/>
      <c r="AT1732" s="300"/>
      <c r="AU1732" s="297">
        <f>'Debt M &amp; YTM'!N1723</f>
        <v>5.1550000000000002</v>
      </c>
      <c r="AV1732" s="298"/>
    </row>
    <row r="1733" spans="6:48">
      <c r="F1733" s="297"/>
      <c r="AG1733" s="296">
        <v>42598</v>
      </c>
      <c r="AH1733" s="335">
        <f>'Debt M &amp; YTM'!C1724</f>
        <v>13.79</v>
      </c>
      <c r="AI1733" s="335">
        <f>'Debt M &amp; YTM'!D1724</f>
        <v>1.1000000000000001</v>
      </c>
      <c r="AJ1733" s="298"/>
      <c r="AK1733" s="335">
        <f>'Debt M &amp; YTM'!F1724</f>
        <v>8.4499999999999993</v>
      </c>
      <c r="AL1733" s="335">
        <f>'Debt M &amp; YTM'!G1724</f>
        <v>1.0900000000000001</v>
      </c>
      <c r="AM1733" s="298"/>
      <c r="AN1733" s="335">
        <f>'Debt M &amp; YTM'!I1724</f>
        <v>12.56</v>
      </c>
      <c r="AO1733" s="335">
        <f>'Debt M &amp; YTM'!J1724</f>
        <v>1.59</v>
      </c>
      <c r="AP1733" s="299"/>
      <c r="AQ1733" s="297"/>
      <c r="AR1733" s="297">
        <f>'Debt M &amp; YTM'!M1724</f>
        <v>2.5979999999999999</v>
      </c>
      <c r="AS1733" s="298"/>
      <c r="AT1733" s="300"/>
      <c r="AU1733" s="297">
        <f>'Debt M &amp; YTM'!N1724</f>
        <v>5.1260000000000003</v>
      </c>
      <c r="AV1733" s="298"/>
    </row>
    <row r="1734" spans="6:48">
      <c r="F1734" s="297"/>
      <c r="AG1734" s="296">
        <v>42599</v>
      </c>
      <c r="AH1734" s="335">
        <f>'Debt M &amp; YTM'!C1725</f>
        <v>13.79</v>
      </c>
      <c r="AI1734" s="335">
        <f>'Debt M &amp; YTM'!D1725</f>
        <v>1.08</v>
      </c>
      <c r="AJ1734" s="298"/>
      <c r="AK1734" s="335">
        <f>'Debt M &amp; YTM'!F1725</f>
        <v>8.4499999999999993</v>
      </c>
      <c r="AL1734" s="335">
        <f>'Debt M &amp; YTM'!G1725</f>
        <v>1.08</v>
      </c>
      <c r="AM1734" s="298"/>
      <c r="AN1734" s="335">
        <f>'Debt M &amp; YTM'!I1725</f>
        <v>12.55</v>
      </c>
      <c r="AO1734" s="335">
        <f>'Debt M &amp; YTM'!J1725</f>
        <v>1.58</v>
      </c>
      <c r="AP1734" s="299"/>
      <c r="AQ1734" s="297"/>
      <c r="AR1734" s="297">
        <f>'Debt M &amp; YTM'!M1725</f>
        <v>2.5990000000000002</v>
      </c>
      <c r="AS1734" s="298"/>
      <c r="AT1734" s="300"/>
      <c r="AU1734" s="297">
        <f>'Debt M &amp; YTM'!N1725</f>
        <v>5.1660000000000004</v>
      </c>
      <c r="AV1734" s="298"/>
    </row>
    <row r="1735" spans="6:48">
      <c r="F1735" s="297"/>
      <c r="AG1735" s="296">
        <v>42600</v>
      </c>
      <c r="AH1735" s="335">
        <f>'Debt M &amp; YTM'!C1726</f>
        <v>13.78</v>
      </c>
      <c r="AI1735" s="335">
        <f>'Debt M &amp; YTM'!D1726</f>
        <v>1.05</v>
      </c>
      <c r="AJ1735" s="298"/>
      <c r="AK1735" s="335">
        <f>'Debt M &amp; YTM'!F1726</f>
        <v>8.4499999999999993</v>
      </c>
      <c r="AL1735" s="335">
        <f>'Debt M &amp; YTM'!G1726</f>
        <v>1.05</v>
      </c>
      <c r="AM1735" s="298"/>
      <c r="AN1735" s="335">
        <f>'Debt M &amp; YTM'!I1726</f>
        <v>12.55</v>
      </c>
      <c r="AO1735" s="335">
        <f>'Debt M &amp; YTM'!J1726</f>
        <v>1.54</v>
      </c>
      <c r="AP1735" s="299"/>
      <c r="AQ1735" s="297"/>
      <c r="AR1735" s="297">
        <f>'Debt M &amp; YTM'!M1726</f>
        <v>2.5979999999999999</v>
      </c>
      <c r="AS1735" s="298"/>
      <c r="AT1735" s="300"/>
      <c r="AU1735" s="297">
        <f>'Debt M &amp; YTM'!N1726</f>
        <v>5.173</v>
      </c>
      <c r="AV1735" s="298"/>
    </row>
    <row r="1736" spans="6:48">
      <c r="F1736" s="297"/>
      <c r="AG1736" s="296">
        <v>42601</v>
      </c>
      <c r="AH1736" s="335">
        <f>'Debt M &amp; YTM'!C1727</f>
        <v>13.78</v>
      </c>
      <c r="AI1736" s="335">
        <f>'Debt M &amp; YTM'!D1727</f>
        <v>1.08</v>
      </c>
      <c r="AJ1736" s="298"/>
      <c r="AK1736" s="335">
        <f>'Debt M &amp; YTM'!F1727</f>
        <v>8.44</v>
      </c>
      <c r="AL1736" s="335">
        <f>'Debt M &amp; YTM'!G1727</f>
        <v>1.08</v>
      </c>
      <c r="AM1736" s="298"/>
      <c r="AN1736" s="335">
        <f>'Debt M &amp; YTM'!I1727</f>
        <v>12.55</v>
      </c>
      <c r="AO1736" s="335">
        <f>'Debt M &amp; YTM'!J1727</f>
        <v>1.58</v>
      </c>
      <c r="AP1736" s="299"/>
      <c r="AQ1736" s="297"/>
      <c r="AR1736" s="297">
        <f>'Debt M &amp; YTM'!M1727</f>
        <v>2.6</v>
      </c>
      <c r="AS1736" s="298"/>
      <c r="AT1736" s="300"/>
      <c r="AU1736" s="297">
        <f>'Debt M &amp; YTM'!N1727</f>
        <v>5.1609999999999996</v>
      </c>
      <c r="AV1736" s="298"/>
    </row>
    <row r="1737" spans="6:48">
      <c r="F1737" s="297"/>
      <c r="AG1737" s="296">
        <v>42604</v>
      </c>
      <c r="AH1737" s="335">
        <f>'Debt M &amp; YTM'!C1728</f>
        <v>13.77</v>
      </c>
      <c r="AI1737" s="335">
        <f>'Debt M &amp; YTM'!D1728</f>
        <v>1.05</v>
      </c>
      <c r="AJ1737" s="298"/>
      <c r="AK1737" s="335">
        <f>'Debt M &amp; YTM'!F1728</f>
        <v>8.43</v>
      </c>
      <c r="AL1737" s="335">
        <f>'Debt M &amp; YTM'!G1728</f>
        <v>1.05</v>
      </c>
      <c r="AM1737" s="298"/>
      <c r="AN1737" s="335">
        <f>'Debt M &amp; YTM'!I1728</f>
        <v>12.54</v>
      </c>
      <c r="AO1737" s="335">
        <f>'Debt M &amp; YTM'!J1728</f>
        <v>1.55</v>
      </c>
      <c r="AP1737" s="299"/>
      <c r="AQ1737" s="297"/>
      <c r="AR1737" s="297">
        <f>'Debt M &amp; YTM'!M1728</f>
        <v>2.5920000000000001</v>
      </c>
      <c r="AS1737" s="298"/>
      <c r="AT1737" s="300"/>
      <c r="AU1737" s="297">
        <f>'Debt M &amp; YTM'!N1728</f>
        <v>5.181</v>
      </c>
      <c r="AV1737" s="298"/>
    </row>
    <row r="1738" spans="6:48">
      <c r="F1738" s="297"/>
      <c r="AG1738" s="296">
        <v>42605</v>
      </c>
      <c r="AH1738" s="335">
        <f>'Debt M &amp; YTM'!C1729</f>
        <v>13.77</v>
      </c>
      <c r="AI1738" s="335">
        <f>'Debt M &amp; YTM'!D1729</f>
        <v>1.04</v>
      </c>
      <c r="AJ1738" s="298"/>
      <c r="AK1738" s="335">
        <f>'Debt M &amp; YTM'!F1729</f>
        <v>8.43</v>
      </c>
      <c r="AL1738" s="335">
        <f>'Debt M &amp; YTM'!G1729</f>
        <v>1.04</v>
      </c>
      <c r="AM1738" s="298"/>
      <c r="AN1738" s="335">
        <f>'Debt M &amp; YTM'!I1729</f>
        <v>12.54</v>
      </c>
      <c r="AO1738" s="335">
        <f>'Debt M &amp; YTM'!J1729</f>
        <v>1.54</v>
      </c>
      <c r="AP1738" s="299"/>
      <c r="AQ1738" s="297"/>
      <c r="AR1738" s="297">
        <f>'Debt M &amp; YTM'!M1729</f>
        <v>2.5760000000000001</v>
      </c>
      <c r="AS1738" s="298"/>
      <c r="AT1738" s="300"/>
      <c r="AU1738" s="297">
        <f>'Debt M &amp; YTM'!N1729</f>
        <v>5.149</v>
      </c>
      <c r="AV1738" s="298"/>
    </row>
    <row r="1739" spans="6:48">
      <c r="F1739" s="297"/>
      <c r="AG1739" s="296">
        <v>42606</v>
      </c>
      <c r="AH1739" s="335">
        <f>'Debt M &amp; YTM'!C1730</f>
        <v>13.77</v>
      </c>
      <c r="AI1739" s="335">
        <f>'Debt M &amp; YTM'!D1730</f>
        <v>1.05</v>
      </c>
      <c r="AJ1739" s="298"/>
      <c r="AK1739" s="335">
        <f>'Debt M &amp; YTM'!F1730</f>
        <v>8.43</v>
      </c>
      <c r="AL1739" s="335">
        <f>'Debt M &amp; YTM'!G1730</f>
        <v>1.05</v>
      </c>
      <c r="AM1739" s="298"/>
      <c r="AN1739" s="335">
        <f>'Debt M &amp; YTM'!I1730</f>
        <v>12.53</v>
      </c>
      <c r="AO1739" s="335">
        <f>'Debt M &amp; YTM'!J1730</f>
        <v>1.54</v>
      </c>
      <c r="AP1739" s="299"/>
      <c r="AQ1739" s="297"/>
      <c r="AR1739" s="297">
        <f>'Debt M &amp; YTM'!M1730</f>
        <v>2.5640000000000001</v>
      </c>
      <c r="AS1739" s="298"/>
      <c r="AT1739" s="300"/>
      <c r="AU1739" s="297">
        <f>'Debt M &amp; YTM'!N1730</f>
        <v>5.1280000000000001</v>
      </c>
      <c r="AV1739" s="298"/>
    </row>
    <row r="1740" spans="6:48">
      <c r="F1740" s="297"/>
      <c r="AG1740" s="296">
        <v>42607</v>
      </c>
      <c r="AH1740" s="335">
        <f>'Debt M &amp; YTM'!C1731</f>
        <v>13.76</v>
      </c>
      <c r="AI1740" s="335">
        <f>'Debt M &amp; YTM'!D1731</f>
        <v>1.05</v>
      </c>
      <c r="AJ1740" s="298"/>
      <c r="AK1740" s="335">
        <f>'Debt M &amp; YTM'!F1731</f>
        <v>8.43</v>
      </c>
      <c r="AL1740" s="335">
        <f>'Debt M &amp; YTM'!G1731</f>
        <v>1.06</v>
      </c>
      <c r="AM1740" s="298"/>
      <c r="AN1740" s="335">
        <f>'Debt M &amp; YTM'!I1731</f>
        <v>12.53</v>
      </c>
      <c r="AO1740" s="335">
        <f>'Debt M &amp; YTM'!J1731</f>
        <v>1.55</v>
      </c>
      <c r="AP1740" s="299"/>
      <c r="AQ1740" s="297"/>
      <c r="AR1740" s="297">
        <f>'Debt M &amp; YTM'!M1731</f>
        <v>2.56</v>
      </c>
      <c r="AS1740" s="298"/>
      <c r="AT1740" s="300"/>
      <c r="AU1740" s="297">
        <f>'Debt M &amp; YTM'!N1731</f>
        <v>5.0709999999999997</v>
      </c>
      <c r="AV1740" s="298"/>
    </row>
    <row r="1741" spans="6:48">
      <c r="F1741" s="297"/>
      <c r="AG1741" s="296">
        <v>42608</v>
      </c>
      <c r="AH1741" s="335">
        <f>'Debt M &amp; YTM'!C1732</f>
        <v>13.76</v>
      </c>
      <c r="AI1741" s="335">
        <f>'Debt M &amp; YTM'!D1732</f>
        <v>1.04</v>
      </c>
      <c r="AJ1741" s="298"/>
      <c r="AK1741" s="335">
        <f>'Debt M &amp; YTM'!F1732</f>
        <v>8.42</v>
      </c>
      <c r="AL1741" s="335">
        <f>'Debt M &amp; YTM'!G1732</f>
        <v>1.04</v>
      </c>
      <c r="AM1741" s="298"/>
      <c r="AN1741" s="335">
        <f>'Debt M &amp; YTM'!I1732</f>
        <v>12.53</v>
      </c>
      <c r="AO1741" s="335">
        <f>'Debt M &amp; YTM'!J1732</f>
        <v>1.54</v>
      </c>
      <c r="AP1741" s="299"/>
      <c r="AQ1741" s="297"/>
      <c r="AR1741" s="297">
        <f>'Debt M &amp; YTM'!M1732</f>
        <v>2.5499999999999998</v>
      </c>
      <c r="AS1741" s="298"/>
      <c r="AT1741" s="300"/>
      <c r="AU1741" s="297">
        <f>'Debt M &amp; YTM'!N1732</f>
        <v>5.0759999999999996</v>
      </c>
      <c r="AV1741" s="298"/>
    </row>
    <row r="1742" spans="6:48">
      <c r="F1742" s="297"/>
      <c r="AG1742" s="296">
        <v>42611</v>
      </c>
      <c r="AH1742" s="335">
        <f>'Debt M &amp; YTM'!C1733</f>
        <v>13.75</v>
      </c>
      <c r="AI1742" s="335">
        <f>'Debt M &amp; YTM'!D1733</f>
        <v>1.05</v>
      </c>
      <c r="AJ1742" s="298"/>
      <c r="AK1742" s="335">
        <f>'Debt M &amp; YTM'!F1733</f>
        <v>8.42</v>
      </c>
      <c r="AL1742" s="335">
        <f>'Debt M &amp; YTM'!G1733</f>
        <v>1.05</v>
      </c>
      <c r="AM1742" s="298"/>
      <c r="AN1742" s="335">
        <f>'Debt M &amp; YTM'!I1733</f>
        <v>12.52</v>
      </c>
      <c r="AO1742" s="335">
        <f>'Debt M &amp; YTM'!J1733</f>
        <v>1.55</v>
      </c>
      <c r="AP1742" s="299"/>
      <c r="AQ1742" s="297"/>
      <c r="AR1742" s="297">
        <f>'Debt M &amp; YTM'!M1733</f>
        <v>2.5539999999999998</v>
      </c>
      <c r="AS1742" s="298"/>
      <c r="AT1742" s="300"/>
      <c r="AU1742" s="297">
        <f>'Debt M &amp; YTM'!N1733</f>
        <v>5.05</v>
      </c>
      <c r="AV1742" s="298"/>
    </row>
    <row r="1743" spans="6:48">
      <c r="F1743" s="297"/>
      <c r="AG1743" s="296">
        <v>42612</v>
      </c>
      <c r="AH1743" s="335">
        <f>'Debt M &amp; YTM'!C1734</f>
        <v>13.75</v>
      </c>
      <c r="AI1743" s="335">
        <f>'Debt M &amp; YTM'!D1734</f>
        <v>1.04</v>
      </c>
      <c r="AJ1743" s="298"/>
      <c r="AK1743" s="335">
        <f>'Debt M &amp; YTM'!F1734</f>
        <v>8.41</v>
      </c>
      <c r="AL1743" s="335">
        <f>'Debt M &amp; YTM'!G1734</f>
        <v>1.04</v>
      </c>
      <c r="AM1743" s="298"/>
      <c r="AN1743" s="335">
        <f>'Debt M &amp; YTM'!I1734</f>
        <v>12.52</v>
      </c>
      <c r="AO1743" s="335">
        <f>'Debt M &amp; YTM'!J1734</f>
        <v>1.53</v>
      </c>
      <c r="AP1743" s="299"/>
      <c r="AQ1743" s="297"/>
      <c r="AR1743" s="297">
        <f>'Debt M &amp; YTM'!M1734</f>
        <v>2.5310000000000001</v>
      </c>
      <c r="AS1743" s="298"/>
      <c r="AT1743" s="300"/>
      <c r="AU1743" s="297">
        <f>'Debt M &amp; YTM'!N1734</f>
        <v>4.9649999999999999</v>
      </c>
      <c r="AV1743" s="298"/>
    </row>
    <row r="1744" spans="6:48">
      <c r="F1744" s="297"/>
      <c r="AG1744" s="296">
        <v>42613</v>
      </c>
      <c r="AH1744" s="335">
        <f>'Debt M &amp; YTM'!C1735</f>
        <v>13.75</v>
      </c>
      <c r="AI1744" s="335">
        <f>'Debt M &amp; YTM'!D1735</f>
        <v>1.06</v>
      </c>
      <c r="AJ1744" s="298"/>
      <c r="AK1744" s="335">
        <f>'Debt M &amp; YTM'!F1735</f>
        <v>8.41</v>
      </c>
      <c r="AL1744" s="335">
        <f>'Debt M &amp; YTM'!G1735</f>
        <v>1.06</v>
      </c>
      <c r="AM1744" s="298"/>
      <c r="AN1744" s="335">
        <f>'Debt M &amp; YTM'!I1735</f>
        <v>12.51</v>
      </c>
      <c r="AO1744" s="335">
        <f>'Debt M &amp; YTM'!J1735</f>
        <v>1.55</v>
      </c>
      <c r="AP1744" s="299"/>
      <c r="AQ1744" s="297"/>
      <c r="AR1744" s="297">
        <f>'Debt M &amp; YTM'!M1735</f>
        <v>2.5419999999999998</v>
      </c>
      <c r="AS1744" s="298"/>
      <c r="AT1744" s="300"/>
      <c r="AU1744" s="297">
        <f>'Debt M &amp; YTM'!N1735</f>
        <v>4.891</v>
      </c>
      <c r="AV1744" s="298"/>
    </row>
    <row r="1745" spans="6:48">
      <c r="F1745" s="297"/>
      <c r="AG1745" s="296">
        <v>42614</v>
      </c>
      <c r="AH1745" s="335">
        <f>'Debt M &amp; YTM'!C1736</f>
        <v>13.71</v>
      </c>
      <c r="AI1745" s="335">
        <f>'Debt M &amp; YTM'!D1736</f>
        <v>1.07</v>
      </c>
      <c r="AJ1745" s="298"/>
      <c r="AK1745" s="335">
        <f>'Debt M &amp; YTM'!F1736</f>
        <v>8.44</v>
      </c>
      <c r="AL1745" s="335">
        <f>'Debt M &amp; YTM'!G1736</f>
        <v>1.07</v>
      </c>
      <c r="AM1745" s="298"/>
      <c r="AN1745" s="335">
        <f>'Debt M &amp; YTM'!I1736</f>
        <v>12.67</v>
      </c>
      <c r="AO1745" s="335">
        <f>'Debt M &amp; YTM'!J1736</f>
        <v>1.58</v>
      </c>
      <c r="AP1745" s="299"/>
      <c r="AQ1745" s="297"/>
      <c r="AR1745" s="297">
        <f>'Debt M &amp; YTM'!M1736</f>
        <v>2.5379999999999998</v>
      </c>
      <c r="AS1745" s="298"/>
      <c r="AT1745" s="300"/>
      <c r="AU1745" s="297">
        <f>'Debt M &amp; YTM'!N1736</f>
        <v>4.8760000000000003</v>
      </c>
      <c r="AV1745" s="298"/>
    </row>
    <row r="1746" spans="6:48">
      <c r="F1746" s="297"/>
      <c r="AG1746" s="296">
        <v>42615</v>
      </c>
      <c r="AH1746" s="335">
        <f>'Debt M &amp; YTM'!C1737</f>
        <v>13.71</v>
      </c>
      <c r="AI1746" s="335">
        <f>'Debt M &amp; YTM'!D1737</f>
        <v>1.1100000000000001</v>
      </c>
      <c r="AJ1746" s="298"/>
      <c r="AK1746" s="335">
        <f>'Debt M &amp; YTM'!F1737</f>
        <v>8.44</v>
      </c>
      <c r="AL1746" s="335">
        <f>'Debt M &amp; YTM'!G1737</f>
        <v>1.0900000000000001</v>
      </c>
      <c r="AM1746" s="298"/>
      <c r="AN1746" s="335">
        <f>'Debt M &amp; YTM'!I1737</f>
        <v>12.67</v>
      </c>
      <c r="AO1746" s="335">
        <f>'Debt M &amp; YTM'!J1737</f>
        <v>1.61</v>
      </c>
      <c r="AP1746" s="299"/>
      <c r="AQ1746" s="297"/>
      <c r="AR1746" s="297">
        <f>'Debt M &amp; YTM'!M1737</f>
        <v>2.5459999999999998</v>
      </c>
      <c r="AS1746" s="298"/>
      <c r="AT1746" s="300"/>
      <c r="AU1746" s="297">
        <f>'Debt M &amp; YTM'!N1737</f>
        <v>4.8550000000000004</v>
      </c>
      <c r="AV1746" s="298"/>
    </row>
    <row r="1747" spans="6:48">
      <c r="F1747" s="297"/>
      <c r="AG1747" s="296">
        <v>42618</v>
      </c>
      <c r="AH1747" s="335">
        <f>'Debt M &amp; YTM'!C1738</f>
        <v>13.7</v>
      </c>
      <c r="AI1747" s="335">
        <f>'Debt M &amp; YTM'!D1738</f>
        <v>1.0900000000000001</v>
      </c>
      <c r="AJ1747" s="298"/>
      <c r="AK1747" s="335">
        <f>'Debt M &amp; YTM'!F1738</f>
        <v>8.43</v>
      </c>
      <c r="AL1747" s="335">
        <f>'Debt M &amp; YTM'!G1738</f>
        <v>1.08</v>
      </c>
      <c r="AM1747" s="298"/>
      <c r="AN1747" s="335">
        <f>'Debt M &amp; YTM'!I1738</f>
        <v>12.66</v>
      </c>
      <c r="AO1747" s="335">
        <f>'Debt M &amp; YTM'!J1738</f>
        <v>1.59</v>
      </c>
      <c r="AP1747" s="299"/>
      <c r="AQ1747" s="297"/>
      <c r="AR1747" s="297">
        <f>'Debt M &amp; YTM'!M1738</f>
        <v>2.524</v>
      </c>
      <c r="AS1747" s="298"/>
      <c r="AT1747" s="300"/>
      <c r="AU1747" s="297">
        <f>'Debt M &amp; YTM'!N1738</f>
        <v>4.7889999999999997</v>
      </c>
      <c r="AV1747" s="298"/>
    </row>
    <row r="1748" spans="6:48">
      <c r="F1748" s="297"/>
      <c r="AG1748" s="296">
        <v>42619</v>
      </c>
      <c r="AH1748" s="335">
        <f>'Debt M &amp; YTM'!C1739</f>
        <v>13.7</v>
      </c>
      <c r="AI1748" s="335">
        <f>'Debt M &amp; YTM'!D1739</f>
        <v>1.03</v>
      </c>
      <c r="AJ1748" s="298"/>
      <c r="AK1748" s="335">
        <f>'Debt M &amp; YTM'!F1739</f>
        <v>8.43</v>
      </c>
      <c r="AL1748" s="335">
        <f>'Debt M &amp; YTM'!G1739</f>
        <v>1.03</v>
      </c>
      <c r="AM1748" s="298"/>
      <c r="AN1748" s="335">
        <f>'Debt M &amp; YTM'!I1739</f>
        <v>12.66</v>
      </c>
      <c r="AO1748" s="335">
        <f>'Debt M &amp; YTM'!J1739</f>
        <v>1.54</v>
      </c>
      <c r="AP1748" s="299"/>
      <c r="AQ1748" s="297"/>
      <c r="AR1748" s="297">
        <f>'Debt M &amp; YTM'!M1739</f>
        <v>2.5089999999999999</v>
      </c>
      <c r="AS1748" s="298"/>
      <c r="AT1748" s="300"/>
      <c r="AU1748" s="297">
        <f>'Debt M &amp; YTM'!N1739</f>
        <v>4.7839999999999998</v>
      </c>
      <c r="AV1748" s="298"/>
    </row>
    <row r="1749" spans="6:48">
      <c r="F1749" s="297"/>
      <c r="AG1749" s="296">
        <v>42620</v>
      </c>
      <c r="AH1749" s="335">
        <f>'Debt M &amp; YTM'!C1740</f>
        <v>13.69</v>
      </c>
      <c r="AI1749" s="335">
        <f>'Debt M &amp; YTM'!D1740</f>
        <v>1.01</v>
      </c>
      <c r="AJ1749" s="298"/>
      <c r="AK1749" s="335">
        <f>'Debt M &amp; YTM'!F1740</f>
        <v>8.42</v>
      </c>
      <c r="AL1749" s="335">
        <f>'Debt M &amp; YTM'!G1740</f>
        <v>1.02</v>
      </c>
      <c r="AM1749" s="298"/>
      <c r="AN1749" s="335">
        <f>'Debt M &amp; YTM'!I1740</f>
        <v>12.65</v>
      </c>
      <c r="AO1749" s="335">
        <f>'Debt M &amp; YTM'!J1740</f>
        <v>1.52</v>
      </c>
      <c r="AP1749" s="299"/>
      <c r="AQ1749" s="297"/>
      <c r="AR1749" s="297">
        <f>'Debt M &amp; YTM'!M1740</f>
        <v>2.4929999999999999</v>
      </c>
      <c r="AS1749" s="298"/>
      <c r="AT1749" s="300"/>
      <c r="AU1749" s="297">
        <f>'Debt M &amp; YTM'!N1740</f>
        <v>4.774</v>
      </c>
      <c r="AV1749" s="298"/>
    </row>
    <row r="1750" spans="6:48">
      <c r="F1750" s="297"/>
      <c r="AG1750" s="296">
        <v>42621</v>
      </c>
      <c r="AH1750" s="335">
        <f>'Debt M &amp; YTM'!C1741</f>
        <v>13.69</v>
      </c>
      <c r="AI1750" s="335">
        <f>'Debt M &amp; YTM'!D1741</f>
        <v>1.07</v>
      </c>
      <c r="AJ1750" s="298"/>
      <c r="AK1750" s="335">
        <f>'Debt M &amp; YTM'!F1741</f>
        <v>8.42</v>
      </c>
      <c r="AL1750" s="335">
        <f>'Debt M &amp; YTM'!G1741</f>
        <v>1.07</v>
      </c>
      <c r="AM1750" s="298"/>
      <c r="AN1750" s="335">
        <f>'Debt M &amp; YTM'!I1741</f>
        <v>12.65</v>
      </c>
      <c r="AO1750" s="335">
        <f>'Debt M &amp; YTM'!J1741</f>
        <v>1.58</v>
      </c>
      <c r="AP1750" s="299"/>
      <c r="AQ1750" s="297"/>
      <c r="AR1750" s="297">
        <f>'Debt M &amp; YTM'!M1741</f>
        <v>2.5059999999999998</v>
      </c>
      <c r="AS1750" s="298"/>
      <c r="AT1750" s="300"/>
      <c r="AU1750" s="297">
        <f>'Debt M &amp; YTM'!N1741</f>
        <v>4.7949999999999999</v>
      </c>
      <c r="AV1750" s="298"/>
    </row>
    <row r="1751" spans="6:48">
      <c r="F1751" s="297"/>
      <c r="AG1751" s="296">
        <v>42622</v>
      </c>
      <c r="AH1751" s="335">
        <f>'Debt M &amp; YTM'!C1742</f>
        <v>13.69</v>
      </c>
      <c r="AI1751" s="335">
        <f>'Debt M &amp; YTM'!D1742</f>
        <v>1.1599999999999999</v>
      </c>
      <c r="AJ1751" s="298"/>
      <c r="AK1751" s="335">
        <f>'Debt M &amp; YTM'!F1742</f>
        <v>8.42</v>
      </c>
      <c r="AL1751" s="335">
        <f>'Debt M &amp; YTM'!G1742</f>
        <v>1.1299999999999999</v>
      </c>
      <c r="AM1751" s="298"/>
      <c r="AN1751" s="335">
        <f>'Debt M &amp; YTM'!I1742</f>
        <v>12.65</v>
      </c>
      <c r="AO1751" s="335">
        <f>'Debt M &amp; YTM'!J1742</f>
        <v>1.66</v>
      </c>
      <c r="AP1751" s="299"/>
      <c r="AQ1751" s="297"/>
      <c r="AR1751" s="297">
        <f>'Debt M &amp; YTM'!M1742</f>
        <v>2.5640000000000001</v>
      </c>
      <c r="AS1751" s="298"/>
      <c r="AT1751" s="300"/>
      <c r="AU1751" s="297">
        <f>'Debt M &amp; YTM'!N1742</f>
        <v>4.976</v>
      </c>
      <c r="AV1751" s="298"/>
    </row>
    <row r="1752" spans="6:48">
      <c r="F1752" s="297"/>
      <c r="AG1752" s="296">
        <v>42625</v>
      </c>
      <c r="AH1752" s="335">
        <f>'Debt M &amp; YTM'!C1743</f>
        <v>13.68</v>
      </c>
      <c r="AI1752" s="335">
        <f>'Debt M &amp; YTM'!D1743</f>
        <v>1.19</v>
      </c>
      <c r="AJ1752" s="298"/>
      <c r="AK1752" s="335">
        <f>'Debt M &amp; YTM'!F1743</f>
        <v>8.41</v>
      </c>
      <c r="AL1752" s="335">
        <f>'Debt M &amp; YTM'!G1743</f>
        <v>1.18</v>
      </c>
      <c r="AM1752" s="298"/>
      <c r="AN1752" s="335">
        <f>'Debt M &amp; YTM'!I1743</f>
        <v>12.64</v>
      </c>
      <c r="AO1752" s="335">
        <f>'Debt M &amp; YTM'!J1743</f>
        <v>1.71</v>
      </c>
      <c r="AP1752" s="299"/>
      <c r="AQ1752" s="297"/>
      <c r="AR1752" s="297">
        <f>'Debt M &amp; YTM'!M1743</f>
        <v>2.67</v>
      </c>
      <c r="AS1752" s="298"/>
      <c r="AT1752" s="300"/>
      <c r="AU1752" s="297">
        <f>'Debt M &amp; YTM'!N1743</f>
        <v>5.26</v>
      </c>
      <c r="AV1752" s="298"/>
    </row>
    <row r="1753" spans="6:48">
      <c r="F1753" s="297"/>
      <c r="AG1753" s="296">
        <v>42626</v>
      </c>
      <c r="AH1753" s="335">
        <f>'Debt M &amp; YTM'!C1744</f>
        <v>13.68</v>
      </c>
      <c r="AI1753" s="335">
        <f>'Debt M &amp; YTM'!D1744</f>
        <v>1.2</v>
      </c>
      <c r="AJ1753" s="298"/>
      <c r="AK1753" s="335">
        <f>'Debt M &amp; YTM'!F1744</f>
        <v>8.41</v>
      </c>
      <c r="AL1753" s="335">
        <f>'Debt M &amp; YTM'!G1744</f>
        <v>1.19</v>
      </c>
      <c r="AM1753" s="298"/>
      <c r="AN1753" s="335">
        <f>'Debt M &amp; YTM'!I1744</f>
        <v>12.64</v>
      </c>
      <c r="AO1753" s="335">
        <f>'Debt M &amp; YTM'!J1744</f>
        <v>1.72</v>
      </c>
      <c r="AP1753" s="299"/>
      <c r="AQ1753" s="297"/>
      <c r="AR1753" s="297">
        <f>'Debt M &amp; YTM'!M1744</f>
        <v>2.66</v>
      </c>
      <c r="AS1753" s="298"/>
      <c r="AT1753" s="300"/>
      <c r="AU1753" s="297">
        <f>'Debt M &amp; YTM'!N1744</f>
        <v>5.25</v>
      </c>
      <c r="AV1753" s="298"/>
    </row>
    <row r="1754" spans="6:48">
      <c r="F1754" s="297"/>
      <c r="AG1754" s="296">
        <v>42627</v>
      </c>
      <c r="AH1754" s="335">
        <f>'Debt M &amp; YTM'!C1745</f>
        <v>13.67</v>
      </c>
      <c r="AI1754" s="335">
        <f>'Debt M &amp; YTM'!D1745</f>
        <v>1.19</v>
      </c>
      <c r="AJ1754" s="298"/>
      <c r="AK1754" s="335">
        <f>'Debt M &amp; YTM'!F1745</f>
        <v>8.4</v>
      </c>
      <c r="AL1754" s="335">
        <f>'Debt M &amp; YTM'!G1745</f>
        <v>1.19</v>
      </c>
      <c r="AM1754" s="298"/>
      <c r="AN1754" s="335">
        <f>'Debt M &amp; YTM'!I1745</f>
        <v>12.63</v>
      </c>
      <c r="AO1754" s="335">
        <f>'Debt M &amp; YTM'!J1745</f>
        <v>1.72</v>
      </c>
      <c r="AP1754" s="299"/>
      <c r="AQ1754" s="297"/>
      <c r="AR1754" s="297">
        <f>'Debt M &amp; YTM'!M1745</f>
        <v>2.7</v>
      </c>
      <c r="AS1754" s="298"/>
      <c r="AT1754" s="300"/>
      <c r="AU1754" s="297">
        <f>'Debt M &amp; YTM'!N1745</f>
        <v>5.34</v>
      </c>
      <c r="AV1754" s="298"/>
    </row>
    <row r="1755" spans="6:48">
      <c r="F1755" s="297"/>
      <c r="AG1755" s="296">
        <v>42628</v>
      </c>
      <c r="AH1755" s="335">
        <f>'Debt M &amp; YTM'!C1746</f>
        <v>13.67</v>
      </c>
      <c r="AI1755" s="335">
        <f>'Debt M &amp; YTM'!D1746</f>
        <v>1.2</v>
      </c>
      <c r="AJ1755" s="298"/>
      <c r="AK1755" s="335">
        <f>'Debt M &amp; YTM'!F1746</f>
        <v>8.4</v>
      </c>
      <c r="AL1755" s="335">
        <f>'Debt M &amp; YTM'!G1746</f>
        <v>1.19</v>
      </c>
      <c r="AM1755" s="298"/>
      <c r="AN1755" s="335">
        <f>'Debt M &amp; YTM'!I1746</f>
        <v>12.63</v>
      </c>
      <c r="AO1755" s="335">
        <f>'Debt M &amp; YTM'!J1746</f>
        <v>1.73</v>
      </c>
      <c r="AP1755" s="299"/>
      <c r="AQ1755" s="297"/>
      <c r="AR1755" s="297">
        <f>'Debt M &amp; YTM'!M1746</f>
        <v>2.72</v>
      </c>
      <c r="AS1755" s="298"/>
      <c r="AT1755" s="300"/>
      <c r="AU1755" s="297">
        <f>'Debt M &amp; YTM'!N1746</f>
        <v>5.38</v>
      </c>
      <c r="AV1755" s="298"/>
    </row>
    <row r="1756" spans="6:48">
      <c r="F1756" s="297"/>
      <c r="AG1756" s="296">
        <v>42629</v>
      </c>
      <c r="AH1756" s="335">
        <f>'Debt M &amp; YTM'!C1747</f>
        <v>13.67</v>
      </c>
      <c r="AI1756" s="335">
        <f>'Debt M &amp; YTM'!D1747</f>
        <v>1.18</v>
      </c>
      <c r="AJ1756" s="298"/>
      <c r="AK1756" s="335">
        <f>'Debt M &amp; YTM'!F1747</f>
        <v>8.4</v>
      </c>
      <c r="AL1756" s="335">
        <f>'Debt M &amp; YTM'!G1747</f>
        <v>1.17</v>
      </c>
      <c r="AM1756" s="298"/>
      <c r="AN1756" s="335">
        <f>'Debt M &amp; YTM'!I1747</f>
        <v>12.63</v>
      </c>
      <c r="AO1756" s="335">
        <f>'Debt M &amp; YTM'!J1747</f>
        <v>1.7</v>
      </c>
      <c r="AP1756" s="299"/>
      <c r="AQ1756" s="297"/>
      <c r="AR1756" s="297">
        <f>'Debt M &amp; YTM'!M1747</f>
        <v>2.75</v>
      </c>
      <c r="AS1756" s="298"/>
      <c r="AT1756" s="300"/>
      <c r="AU1756" s="297">
        <f>'Debt M &amp; YTM'!N1747</f>
        <v>5.41</v>
      </c>
      <c r="AV1756" s="298"/>
    </row>
    <row r="1757" spans="6:48">
      <c r="F1757" s="297"/>
      <c r="AG1757" s="296">
        <v>42632</v>
      </c>
      <c r="AH1757" s="335">
        <f>'Debt M &amp; YTM'!C1748</f>
        <v>13.66</v>
      </c>
      <c r="AI1757" s="335">
        <f>'Debt M &amp; YTM'!D1748</f>
        <v>1.19</v>
      </c>
      <c r="AJ1757" s="298"/>
      <c r="AK1757" s="335">
        <f>'Debt M &amp; YTM'!F1748</f>
        <v>8.39</v>
      </c>
      <c r="AL1757" s="335">
        <f>'Debt M &amp; YTM'!G1748</f>
        <v>1.19</v>
      </c>
      <c r="AM1757" s="298"/>
      <c r="AN1757" s="335">
        <f>'Debt M &amp; YTM'!I1748</f>
        <v>12.62</v>
      </c>
      <c r="AO1757" s="335">
        <f>'Debt M &amp; YTM'!J1748</f>
        <v>1.72</v>
      </c>
      <c r="AP1757" s="299"/>
      <c r="AQ1757" s="297"/>
      <c r="AR1757" s="297">
        <f>'Debt M &amp; YTM'!M1748</f>
        <v>2.75</v>
      </c>
      <c r="AS1757" s="298"/>
      <c r="AT1757" s="300"/>
      <c r="AU1757" s="297">
        <f>'Debt M &amp; YTM'!N1748</f>
        <v>5.38</v>
      </c>
      <c r="AV1757" s="298"/>
    </row>
    <row r="1758" spans="6:48">
      <c r="F1758" s="297"/>
      <c r="AG1758" s="296">
        <v>42633</v>
      </c>
      <c r="AH1758" s="335">
        <f>'Debt M &amp; YTM'!C1749</f>
        <v>13.66</v>
      </c>
      <c r="AI1758" s="335">
        <f>'Debt M &amp; YTM'!D1749</f>
        <v>1.1599999999999999</v>
      </c>
      <c r="AJ1758" s="298"/>
      <c r="AK1758" s="335">
        <f>'Debt M &amp; YTM'!F1749</f>
        <v>8.39</v>
      </c>
      <c r="AL1758" s="335">
        <f>'Debt M &amp; YTM'!G1749</f>
        <v>1.17</v>
      </c>
      <c r="AM1758" s="298"/>
      <c r="AN1758" s="335">
        <f>'Debt M &amp; YTM'!I1749</f>
        <v>12.62</v>
      </c>
      <c r="AO1758" s="335">
        <f>'Debt M &amp; YTM'!J1749</f>
        <v>1.7</v>
      </c>
      <c r="AP1758" s="299"/>
      <c r="AQ1758" s="297"/>
      <c r="AR1758" s="297">
        <f>'Debt M &amp; YTM'!M1749</f>
        <v>2.74</v>
      </c>
      <c r="AS1758" s="298"/>
      <c r="AT1758" s="300"/>
      <c r="AU1758" s="297">
        <f>'Debt M &amp; YTM'!N1749</f>
        <v>5.36</v>
      </c>
      <c r="AV1758" s="298"/>
    </row>
    <row r="1759" spans="6:48">
      <c r="F1759" s="297"/>
      <c r="AG1759" s="296">
        <v>42634</v>
      </c>
      <c r="AH1759" s="335">
        <f>'Debt M &amp; YTM'!C1750</f>
        <v>13.66</v>
      </c>
      <c r="AI1759" s="335">
        <f>'Debt M &amp; YTM'!D1750</f>
        <v>1.18</v>
      </c>
      <c r="AJ1759" s="298"/>
      <c r="AK1759" s="335">
        <f>'Debt M &amp; YTM'!F1750</f>
        <v>8.39</v>
      </c>
      <c r="AL1759" s="335">
        <f>'Debt M &amp; YTM'!G1750</f>
        <v>1.19</v>
      </c>
      <c r="AM1759" s="298"/>
      <c r="AN1759" s="335">
        <f>'Debt M &amp; YTM'!I1750</f>
        <v>12.61</v>
      </c>
      <c r="AO1759" s="335">
        <f>'Debt M &amp; YTM'!J1750</f>
        <v>1.72</v>
      </c>
      <c r="AP1759" s="299"/>
      <c r="AQ1759" s="297"/>
      <c r="AR1759" s="297">
        <f>'Debt M &amp; YTM'!M1750</f>
        <v>2.73</v>
      </c>
      <c r="AS1759" s="298"/>
      <c r="AT1759" s="300"/>
      <c r="AU1759" s="297">
        <f>'Debt M &amp; YTM'!N1750</f>
        <v>5.34</v>
      </c>
      <c r="AV1759" s="298"/>
    </row>
    <row r="1760" spans="6:48">
      <c r="F1760" s="297"/>
      <c r="AG1760" s="296">
        <v>42635</v>
      </c>
      <c r="AH1760" s="335">
        <f>'Debt M &amp; YTM'!C1751</f>
        <v>13.65</v>
      </c>
      <c r="AI1760" s="335">
        <f>'Debt M &amp; YTM'!D1751</f>
        <v>1.08</v>
      </c>
      <c r="AJ1760" s="298"/>
      <c r="AK1760" s="335">
        <f>'Debt M &amp; YTM'!F1751</f>
        <v>8.3800000000000008</v>
      </c>
      <c r="AL1760" s="335">
        <f>'Debt M &amp; YTM'!G1751</f>
        <v>1.1100000000000001</v>
      </c>
      <c r="AM1760" s="298"/>
      <c r="AN1760" s="335">
        <f>'Debt M &amp; YTM'!I1751</f>
        <v>12.61</v>
      </c>
      <c r="AO1760" s="335">
        <f>'Debt M &amp; YTM'!J1751</f>
        <v>1.62</v>
      </c>
      <c r="AP1760" s="299"/>
      <c r="AQ1760" s="297"/>
      <c r="AR1760" s="297">
        <f>'Debt M &amp; YTM'!M1751</f>
        <v>2.66</v>
      </c>
      <c r="AS1760" s="298"/>
      <c r="AT1760" s="300"/>
      <c r="AU1760" s="297">
        <f>'Debt M &amp; YTM'!N1751</f>
        <v>5.18</v>
      </c>
      <c r="AV1760" s="298"/>
    </row>
    <row r="1761" spans="6:48">
      <c r="F1761" s="297"/>
      <c r="AG1761" s="296">
        <v>42636</v>
      </c>
      <c r="AH1761" s="335">
        <f>'Debt M &amp; YTM'!C1752</f>
        <v>13.65</v>
      </c>
      <c r="AI1761" s="335">
        <f>'Debt M &amp; YTM'!D1752</f>
        <v>1.0900000000000001</v>
      </c>
      <c r="AJ1761" s="298"/>
      <c r="AK1761" s="335">
        <f>'Debt M &amp; YTM'!F1752</f>
        <v>8.3800000000000008</v>
      </c>
      <c r="AL1761" s="335">
        <f>'Debt M &amp; YTM'!G1752</f>
        <v>1.1100000000000001</v>
      </c>
      <c r="AM1761" s="298"/>
      <c r="AN1761" s="335">
        <f>'Debt M &amp; YTM'!I1752</f>
        <v>12.61</v>
      </c>
      <c r="AO1761" s="335">
        <f>'Debt M &amp; YTM'!J1752</f>
        <v>1.63</v>
      </c>
      <c r="AP1761" s="299"/>
      <c r="AQ1761" s="297"/>
      <c r="AR1761" s="297">
        <f>'Debt M &amp; YTM'!M1752</f>
        <v>2.65</v>
      </c>
      <c r="AS1761" s="298"/>
      <c r="AT1761" s="300"/>
      <c r="AU1761" s="297">
        <f>'Debt M &amp; YTM'!N1752</f>
        <v>5.18</v>
      </c>
      <c r="AV1761" s="298"/>
    </row>
    <row r="1762" spans="6:48">
      <c r="F1762" s="297"/>
      <c r="AG1762" s="296">
        <v>42639</v>
      </c>
      <c r="AH1762" s="335">
        <f>'Debt M &amp; YTM'!C1753</f>
        <v>13.64</v>
      </c>
      <c r="AI1762" s="335">
        <f>'Debt M &amp; YTM'!D1753</f>
        <v>1.06</v>
      </c>
      <c r="AJ1762" s="298"/>
      <c r="AK1762" s="335">
        <f>'Debt M &amp; YTM'!F1753</f>
        <v>8.3699999999999992</v>
      </c>
      <c r="AL1762" s="335">
        <f>'Debt M &amp; YTM'!G1753</f>
        <v>1.0900000000000001</v>
      </c>
      <c r="AM1762" s="298"/>
      <c r="AN1762" s="335">
        <f>'Debt M &amp; YTM'!I1753</f>
        <v>12.6</v>
      </c>
      <c r="AO1762" s="335">
        <f>'Debt M &amp; YTM'!J1753</f>
        <v>1.6</v>
      </c>
      <c r="AP1762" s="299"/>
      <c r="AQ1762" s="297"/>
      <c r="AR1762" s="297">
        <f>'Debt M &amp; YTM'!M1753</f>
        <v>2.66</v>
      </c>
      <c r="AS1762" s="298"/>
      <c r="AT1762" s="300"/>
      <c r="AU1762" s="297">
        <f>'Debt M &amp; YTM'!N1753</f>
        <v>5.22</v>
      </c>
      <c r="AV1762" s="298"/>
    </row>
    <row r="1763" spans="6:48">
      <c r="F1763" s="297"/>
      <c r="AG1763" s="296">
        <v>42640</v>
      </c>
      <c r="AH1763" s="335">
        <f>'Debt M &amp; YTM'!C1754</f>
        <v>13.64</v>
      </c>
      <c r="AI1763" s="335">
        <f>'Debt M &amp; YTM'!D1754</f>
        <v>1.03</v>
      </c>
      <c r="AJ1763" s="298"/>
      <c r="AK1763" s="335">
        <f>'Debt M &amp; YTM'!F1754</f>
        <v>8.3699999999999992</v>
      </c>
      <c r="AL1763" s="335">
        <f>'Debt M &amp; YTM'!G1754</f>
        <v>1.07</v>
      </c>
      <c r="AM1763" s="298"/>
      <c r="AN1763" s="335">
        <f>'Debt M &amp; YTM'!I1754</f>
        <v>12.6</v>
      </c>
      <c r="AO1763" s="335">
        <f>'Debt M &amp; YTM'!J1754</f>
        <v>1.58</v>
      </c>
      <c r="AP1763" s="299"/>
      <c r="AQ1763" s="297"/>
      <c r="AR1763" s="297">
        <f>'Debt M &amp; YTM'!M1754</f>
        <v>2.69</v>
      </c>
      <c r="AS1763" s="298"/>
      <c r="AT1763" s="300"/>
      <c r="AU1763" s="297">
        <f>'Debt M &amp; YTM'!N1754</f>
        <v>5.27</v>
      </c>
      <c r="AV1763" s="298"/>
    </row>
    <row r="1764" spans="6:48">
      <c r="F1764" s="297"/>
      <c r="AG1764" s="296">
        <v>42641</v>
      </c>
      <c r="AH1764" s="335">
        <f>'Debt M &amp; YTM'!C1755</f>
        <v>13.64</v>
      </c>
      <c r="AI1764" s="335">
        <f>'Debt M &amp; YTM'!D1755</f>
        <v>1.02</v>
      </c>
      <c r="AJ1764" s="298"/>
      <c r="AK1764" s="335">
        <f>'Debt M &amp; YTM'!F1755</f>
        <v>8.3699999999999992</v>
      </c>
      <c r="AL1764" s="335">
        <f>'Debt M &amp; YTM'!G1755</f>
        <v>1.06</v>
      </c>
      <c r="AM1764" s="298"/>
      <c r="AN1764" s="335">
        <f>'Debt M &amp; YTM'!I1755</f>
        <v>12.6</v>
      </c>
      <c r="AO1764" s="335">
        <f>'Debt M &amp; YTM'!J1755</f>
        <v>1.57</v>
      </c>
      <c r="AP1764" s="299"/>
      <c r="AQ1764" s="297"/>
      <c r="AR1764" s="297">
        <f>'Debt M &amp; YTM'!M1755</f>
        <v>2.68</v>
      </c>
      <c r="AS1764" s="298"/>
      <c r="AT1764" s="300"/>
      <c r="AU1764" s="297">
        <f>'Debt M &amp; YTM'!N1755</f>
        <v>5.26</v>
      </c>
      <c r="AV1764" s="298"/>
    </row>
    <row r="1765" spans="6:48">
      <c r="F1765" s="297"/>
      <c r="AG1765" s="296">
        <v>42642</v>
      </c>
      <c r="AH1765" s="335">
        <f>'Debt M &amp; YTM'!C1756</f>
        <v>13.63</v>
      </c>
      <c r="AI1765" s="335">
        <f>'Debt M &amp; YTM'!D1756</f>
        <v>1.05</v>
      </c>
      <c r="AJ1765" s="298"/>
      <c r="AK1765" s="335">
        <f>'Debt M &amp; YTM'!F1756</f>
        <v>8.36</v>
      </c>
      <c r="AL1765" s="335">
        <f>'Debt M &amp; YTM'!G1756</f>
        <v>1.08</v>
      </c>
      <c r="AM1765" s="298"/>
      <c r="AN1765" s="335">
        <f>'Debt M &amp; YTM'!I1756</f>
        <v>12.59</v>
      </c>
      <c r="AO1765" s="335">
        <f>'Debt M &amp; YTM'!J1756</f>
        <v>1.6</v>
      </c>
      <c r="AP1765" s="299"/>
      <c r="AQ1765" s="297"/>
      <c r="AR1765" s="297">
        <f>'Debt M &amp; YTM'!M1756</f>
        <v>2.66</v>
      </c>
      <c r="AS1765" s="298"/>
      <c r="AT1765" s="300"/>
      <c r="AU1765" s="297">
        <f>'Debt M &amp; YTM'!N1756</f>
        <v>5.23</v>
      </c>
      <c r="AV1765" s="298"/>
    </row>
    <row r="1766" spans="6:48">
      <c r="F1766" s="297"/>
      <c r="AG1766" s="296">
        <v>42643</v>
      </c>
      <c r="AH1766" s="335">
        <f>'Debt M &amp; YTM'!C1757</f>
        <v>13.63</v>
      </c>
      <c r="AI1766" s="335">
        <f>'Debt M &amp; YTM'!D1757</f>
        <v>1.05</v>
      </c>
      <c r="AJ1766" s="298"/>
      <c r="AK1766" s="335">
        <f>'Debt M &amp; YTM'!F1757</f>
        <v>8.36</v>
      </c>
      <c r="AL1766" s="335">
        <f>'Debt M &amp; YTM'!G1757</f>
        <v>1.0900000000000001</v>
      </c>
      <c r="AM1766" s="298"/>
      <c r="AN1766" s="335">
        <f>'Debt M &amp; YTM'!I1757</f>
        <v>12.59</v>
      </c>
      <c r="AO1766" s="335">
        <f>'Debt M &amp; YTM'!J1757</f>
        <v>1.6</v>
      </c>
      <c r="AP1766" s="299"/>
      <c r="AQ1766" s="297"/>
      <c r="AR1766" s="297">
        <f>'Debt M &amp; YTM'!M1757</f>
        <v>2.76</v>
      </c>
      <c r="AS1766" s="298"/>
      <c r="AT1766" s="300"/>
      <c r="AU1766" s="297">
        <f>'Debt M &amp; YTM'!N1757</f>
        <v>5.42</v>
      </c>
      <c r="AV1766" s="298"/>
    </row>
    <row r="1767" spans="6:48">
      <c r="F1767" s="297"/>
      <c r="AG1767" s="296">
        <v>42646</v>
      </c>
      <c r="AH1767" s="335">
        <f>'Debt M &amp; YTM'!C1758</f>
        <v>13.79</v>
      </c>
      <c r="AI1767" s="335">
        <f>'Debt M &amp; YTM'!D1758</f>
        <v>1.08</v>
      </c>
      <c r="AJ1767" s="298"/>
      <c r="AK1767" s="335">
        <f>'Debt M &amp; YTM'!F1758</f>
        <v>8.4499999999999993</v>
      </c>
      <c r="AL1767" s="335">
        <f>'Debt M &amp; YTM'!G1758</f>
        <v>1.08</v>
      </c>
      <c r="AM1767" s="298"/>
      <c r="AN1767" s="335">
        <f>'Debt M &amp; YTM'!I1758</f>
        <v>12.63</v>
      </c>
      <c r="AO1767" s="335">
        <f>'Debt M &amp; YTM'!J1758</f>
        <v>1.6</v>
      </c>
      <c r="AP1767" s="299"/>
      <c r="AQ1767" s="297"/>
      <c r="AR1767" s="297">
        <f>'Debt M &amp; YTM'!M1758</f>
        <v>2.75</v>
      </c>
      <c r="AS1767" s="298"/>
      <c r="AT1767" s="300"/>
      <c r="AU1767" s="297">
        <f>'Debt M &amp; YTM'!N1758</f>
        <v>5.38</v>
      </c>
      <c r="AV1767" s="298"/>
    </row>
    <row r="1768" spans="6:48">
      <c r="F1768" s="297"/>
      <c r="AG1768" s="296">
        <v>42647</v>
      </c>
      <c r="AH1768" s="335">
        <f>'Debt M &amp; YTM'!C1759</f>
        <v>13.79</v>
      </c>
      <c r="AI1768" s="335">
        <f>'Debt M &amp; YTM'!D1759</f>
        <v>1.0900000000000001</v>
      </c>
      <c r="AJ1768" s="298"/>
      <c r="AK1768" s="335">
        <f>'Debt M &amp; YTM'!F1759</f>
        <v>8.4499999999999993</v>
      </c>
      <c r="AL1768" s="335">
        <f>'Debt M &amp; YTM'!G1759</f>
        <v>1.08</v>
      </c>
      <c r="AM1768" s="298"/>
      <c r="AN1768" s="335">
        <f>'Debt M &amp; YTM'!I1759</f>
        <v>12.63</v>
      </c>
      <c r="AO1768" s="335">
        <f>'Debt M &amp; YTM'!J1759</f>
        <v>1.61</v>
      </c>
      <c r="AP1768" s="299"/>
      <c r="AQ1768" s="297"/>
      <c r="AR1768" s="297">
        <f>'Debt M &amp; YTM'!M1759</f>
        <v>2.72</v>
      </c>
      <c r="AS1768" s="298"/>
      <c r="AT1768" s="300"/>
      <c r="AU1768" s="297">
        <f>'Debt M &amp; YTM'!N1759</f>
        <v>5.33</v>
      </c>
      <c r="AV1768" s="298"/>
    </row>
    <row r="1769" spans="6:48">
      <c r="F1769" s="297"/>
      <c r="AG1769" s="296">
        <v>42648</v>
      </c>
      <c r="AH1769" s="335">
        <f>'Debt M &amp; YTM'!C1760</f>
        <v>13.79</v>
      </c>
      <c r="AI1769" s="335">
        <f>'Debt M &amp; YTM'!D1760</f>
        <v>1.17</v>
      </c>
      <c r="AJ1769" s="298"/>
      <c r="AK1769" s="335">
        <f>'Debt M &amp; YTM'!F1760</f>
        <v>8.44</v>
      </c>
      <c r="AL1769" s="335">
        <f>'Debt M &amp; YTM'!G1760</f>
        <v>1.1499999999999999</v>
      </c>
      <c r="AM1769" s="298"/>
      <c r="AN1769" s="335">
        <f>'Debt M &amp; YTM'!I1760</f>
        <v>12.62</v>
      </c>
      <c r="AO1769" s="335">
        <f>'Debt M &amp; YTM'!J1760</f>
        <v>1.68</v>
      </c>
      <c r="AP1769" s="299"/>
      <c r="AQ1769" s="297"/>
      <c r="AR1769" s="297">
        <f>'Debt M &amp; YTM'!M1760</f>
        <v>2.74</v>
      </c>
      <c r="AS1769" s="298"/>
      <c r="AT1769" s="300"/>
      <c r="AU1769" s="297">
        <f>'Debt M &amp; YTM'!N1760</f>
        <v>5.35</v>
      </c>
      <c r="AV1769" s="298"/>
    </row>
    <row r="1770" spans="6:48">
      <c r="F1770" s="297"/>
      <c r="AG1770" s="296">
        <v>42649</v>
      </c>
      <c r="AH1770" s="335">
        <f>'Debt M &amp; YTM'!C1761</f>
        <v>13.79</v>
      </c>
      <c r="AI1770" s="335">
        <f>'Debt M &amp; YTM'!D1761</f>
        <v>1.18</v>
      </c>
      <c r="AJ1770" s="298"/>
      <c r="AK1770" s="335">
        <f>'Debt M &amp; YTM'!F1761</f>
        <v>8.44</v>
      </c>
      <c r="AL1770" s="335">
        <f>'Debt M &amp; YTM'!G1761</f>
        <v>1.1499999999999999</v>
      </c>
      <c r="AM1770" s="298"/>
      <c r="AN1770" s="335">
        <f>'Debt M &amp; YTM'!I1761</f>
        <v>12.62</v>
      </c>
      <c r="AO1770" s="335">
        <f>'Debt M &amp; YTM'!J1761</f>
        <v>1.68</v>
      </c>
      <c r="AP1770" s="299"/>
      <c r="AQ1770" s="297"/>
      <c r="AR1770" s="297">
        <f>'Debt M &amp; YTM'!M1761</f>
        <v>2.73</v>
      </c>
      <c r="AS1770" s="298"/>
      <c r="AT1770" s="300"/>
      <c r="AU1770" s="297">
        <f>'Debt M &amp; YTM'!N1761</f>
        <v>5.31</v>
      </c>
      <c r="AV1770" s="298"/>
    </row>
    <row r="1771" spans="6:48">
      <c r="F1771" s="297"/>
      <c r="AG1771" s="296">
        <v>42650</v>
      </c>
      <c r="AH1771" s="335">
        <f>'Debt M &amp; YTM'!C1762</f>
        <v>13.78</v>
      </c>
      <c r="AI1771" s="335">
        <f>'Debt M &amp; YTM'!D1762</f>
        <v>1.2</v>
      </c>
      <c r="AJ1771" s="298"/>
      <c r="AK1771" s="335">
        <f>'Debt M &amp; YTM'!F1762</f>
        <v>8.44</v>
      </c>
      <c r="AL1771" s="335">
        <f>'Debt M &amp; YTM'!G1762</f>
        <v>1.17</v>
      </c>
      <c r="AM1771" s="298"/>
      <c r="AN1771" s="335">
        <f>'Debt M &amp; YTM'!I1762</f>
        <v>12.62</v>
      </c>
      <c r="AO1771" s="335">
        <f>'Debt M &amp; YTM'!J1762</f>
        <v>1.71</v>
      </c>
      <c r="AP1771" s="299"/>
      <c r="AQ1771" s="297"/>
      <c r="AR1771" s="297">
        <f>'Debt M &amp; YTM'!M1762</f>
        <v>2.74</v>
      </c>
      <c r="AS1771" s="298"/>
      <c r="AT1771" s="300"/>
      <c r="AU1771" s="297">
        <f>'Debt M &amp; YTM'!N1762</f>
        <v>5.33</v>
      </c>
      <c r="AV1771" s="298"/>
    </row>
    <row r="1772" spans="6:48">
      <c r="F1772" s="297"/>
      <c r="AG1772" s="296">
        <v>42653</v>
      </c>
      <c r="AH1772" s="335">
        <f>'Debt M &amp; YTM'!C1763</f>
        <v>13.78</v>
      </c>
      <c r="AI1772" s="335">
        <f>'Debt M &amp; YTM'!D1763</f>
        <v>1.24</v>
      </c>
      <c r="AJ1772" s="298"/>
      <c r="AK1772" s="335">
        <f>'Debt M &amp; YTM'!F1763</f>
        <v>8.43</v>
      </c>
      <c r="AL1772" s="335">
        <f>'Debt M &amp; YTM'!G1763</f>
        <v>1.19</v>
      </c>
      <c r="AM1772" s="298"/>
      <c r="AN1772" s="335">
        <f>'Debt M &amp; YTM'!I1763</f>
        <v>12.61</v>
      </c>
      <c r="AO1772" s="335">
        <f>'Debt M &amp; YTM'!J1763</f>
        <v>1.74</v>
      </c>
      <c r="AP1772" s="299"/>
      <c r="AQ1772" s="297"/>
      <c r="AR1772" s="297">
        <f>'Debt M &amp; YTM'!M1763</f>
        <v>2.74</v>
      </c>
      <c r="AS1772" s="298"/>
      <c r="AT1772" s="300"/>
      <c r="AU1772" s="297">
        <f>'Debt M &amp; YTM'!N1763</f>
        <v>5.27</v>
      </c>
      <c r="AV1772" s="298"/>
    </row>
    <row r="1773" spans="6:48">
      <c r="F1773" s="297"/>
      <c r="AG1773" s="296">
        <v>42654</v>
      </c>
      <c r="AH1773" s="335">
        <f>'Debt M &amp; YTM'!C1764</f>
        <v>13.77</v>
      </c>
      <c r="AI1773" s="335">
        <f>'Debt M &amp; YTM'!D1764</f>
        <v>1.22</v>
      </c>
      <c r="AJ1773" s="298"/>
      <c r="AK1773" s="335">
        <f>'Debt M &amp; YTM'!F1764</f>
        <v>8.43</v>
      </c>
      <c r="AL1773" s="335">
        <f>'Debt M &amp; YTM'!G1764</f>
        <v>1.18</v>
      </c>
      <c r="AM1773" s="298"/>
      <c r="AN1773" s="335">
        <f>'Debt M &amp; YTM'!I1764</f>
        <v>12.61</v>
      </c>
      <c r="AO1773" s="335">
        <f>'Debt M &amp; YTM'!J1764</f>
        <v>1.72</v>
      </c>
      <c r="AP1773" s="299"/>
      <c r="AQ1773" s="297"/>
      <c r="AR1773" s="297">
        <f>'Debt M &amp; YTM'!M1764</f>
        <v>2.73</v>
      </c>
      <c r="AS1773" s="298"/>
      <c r="AT1773" s="300"/>
      <c r="AU1773" s="297">
        <f>'Debt M &amp; YTM'!N1764</f>
        <v>5.18</v>
      </c>
      <c r="AV1773" s="298"/>
    </row>
    <row r="1774" spans="6:48">
      <c r="F1774" s="297"/>
      <c r="AG1774" s="296">
        <v>42655</v>
      </c>
      <c r="AH1774" s="335">
        <f>'Debt M &amp; YTM'!C1765</f>
        <v>13.77</v>
      </c>
      <c r="AI1774" s="335">
        <f>'Debt M &amp; YTM'!D1765</f>
        <v>1.25</v>
      </c>
      <c r="AJ1774" s="298"/>
      <c r="AK1774" s="335">
        <f>'Debt M &amp; YTM'!F1765</f>
        <v>8.42</v>
      </c>
      <c r="AL1774" s="335">
        <f>'Debt M &amp; YTM'!G1765</f>
        <v>1.21</v>
      </c>
      <c r="AM1774" s="298"/>
      <c r="AN1774" s="335">
        <f>'Debt M &amp; YTM'!I1765</f>
        <v>12.61</v>
      </c>
      <c r="AO1774" s="335">
        <f>'Debt M &amp; YTM'!J1765</f>
        <v>1.75</v>
      </c>
      <c r="AP1774" s="299"/>
      <c r="AQ1774" s="297"/>
      <c r="AR1774" s="297">
        <f>'Debt M &amp; YTM'!M1765</f>
        <v>2.73</v>
      </c>
      <c r="AS1774" s="298"/>
      <c r="AT1774" s="300"/>
      <c r="AU1774" s="297">
        <f>'Debt M &amp; YTM'!N1765</f>
        <v>5.15</v>
      </c>
      <c r="AV1774" s="298"/>
    </row>
    <row r="1775" spans="6:48">
      <c r="F1775" s="297"/>
      <c r="AG1775" s="296">
        <v>42656</v>
      </c>
      <c r="AH1775" s="335">
        <f>'Debt M &amp; YTM'!C1766</f>
        <v>13.77</v>
      </c>
      <c r="AI1775" s="335">
        <f>'Debt M &amp; YTM'!D1766</f>
        <v>1.21</v>
      </c>
      <c r="AJ1775" s="298"/>
      <c r="AK1775" s="335">
        <f>'Debt M &amp; YTM'!F1766</f>
        <v>8.42</v>
      </c>
      <c r="AL1775" s="335">
        <f>'Debt M &amp; YTM'!G1766</f>
        <v>1.19</v>
      </c>
      <c r="AM1775" s="298"/>
      <c r="AN1775" s="335">
        <f>'Debt M &amp; YTM'!I1766</f>
        <v>12.6</v>
      </c>
      <c r="AO1775" s="335">
        <f>'Debt M &amp; YTM'!J1766</f>
        <v>1.72</v>
      </c>
      <c r="AP1775" s="299"/>
      <c r="AQ1775" s="297"/>
      <c r="AR1775" s="297">
        <f>'Debt M &amp; YTM'!M1766</f>
        <v>2.73</v>
      </c>
      <c r="AS1775" s="298"/>
      <c r="AT1775" s="300"/>
      <c r="AU1775" s="297">
        <f>'Debt M &amp; YTM'!N1766</f>
        <v>5.15</v>
      </c>
      <c r="AV1775" s="298"/>
    </row>
    <row r="1776" spans="6:48">
      <c r="F1776" s="297"/>
      <c r="AG1776" s="296">
        <v>42657</v>
      </c>
      <c r="AH1776" s="335">
        <f>'Debt M &amp; YTM'!C1767</f>
        <v>13.76</v>
      </c>
      <c r="AI1776" s="335">
        <f>'Debt M &amp; YTM'!D1767</f>
        <v>1.24</v>
      </c>
      <c r="AJ1776" s="298"/>
      <c r="AK1776" s="335">
        <f>'Debt M &amp; YTM'!F1767</f>
        <v>8.42</v>
      </c>
      <c r="AL1776" s="335">
        <f>'Debt M &amp; YTM'!G1767</f>
        <v>1.2</v>
      </c>
      <c r="AM1776" s="298"/>
      <c r="AN1776" s="335">
        <f>'Debt M &amp; YTM'!I1767</f>
        <v>12.6</v>
      </c>
      <c r="AO1776" s="335">
        <f>'Debt M &amp; YTM'!J1767</f>
        <v>1.74</v>
      </c>
      <c r="AP1776" s="299"/>
      <c r="AQ1776" s="297"/>
      <c r="AR1776" s="297">
        <f>'Debt M &amp; YTM'!M1767</f>
        <v>2.72</v>
      </c>
      <c r="AS1776" s="298"/>
      <c r="AT1776" s="300"/>
      <c r="AU1776" s="297">
        <f>'Debt M &amp; YTM'!N1767</f>
        <v>5.0999999999999996</v>
      </c>
      <c r="AV1776" s="298"/>
    </row>
    <row r="1777" spans="6:48">
      <c r="F1777" s="297"/>
      <c r="AG1777" s="296">
        <v>42660</v>
      </c>
      <c r="AH1777" s="335">
        <f>'Debt M &amp; YTM'!C1768</f>
        <v>13.76</v>
      </c>
      <c r="AI1777" s="335">
        <f>'Debt M &amp; YTM'!D1768</f>
        <v>1.25</v>
      </c>
      <c r="AJ1777" s="298"/>
      <c r="AK1777" s="335">
        <f>'Debt M &amp; YTM'!F1768</f>
        <v>8.41</v>
      </c>
      <c r="AL1777" s="335">
        <f>'Debt M &amp; YTM'!G1768</f>
        <v>1.2</v>
      </c>
      <c r="AM1777" s="298"/>
      <c r="AN1777" s="335">
        <f>'Debt M &amp; YTM'!I1768</f>
        <v>12.59</v>
      </c>
      <c r="AO1777" s="335">
        <f>'Debt M &amp; YTM'!J1768</f>
        <v>1.75</v>
      </c>
      <c r="AP1777" s="299"/>
      <c r="AQ1777" s="297"/>
      <c r="AR1777" s="297">
        <f>'Debt M &amp; YTM'!M1768</f>
        <v>2.71</v>
      </c>
      <c r="AS1777" s="298"/>
      <c r="AT1777" s="300"/>
      <c r="AU1777" s="297">
        <f>'Debt M &amp; YTM'!N1768</f>
        <v>5.07</v>
      </c>
      <c r="AV1777" s="298"/>
    </row>
    <row r="1778" spans="6:48">
      <c r="F1778" s="297"/>
      <c r="AG1778" s="296">
        <v>42661</v>
      </c>
      <c r="AH1778" s="335">
        <f>'Debt M &amp; YTM'!C1769</f>
        <v>13.75</v>
      </c>
      <c r="AI1778" s="335">
        <f>'Debt M &amp; YTM'!D1769</f>
        <v>1.22</v>
      </c>
      <c r="AJ1778" s="298"/>
      <c r="AK1778" s="335">
        <f>'Debt M &amp; YTM'!F1769</f>
        <v>8.41</v>
      </c>
      <c r="AL1778" s="335">
        <f>'Debt M &amp; YTM'!G1769</f>
        <v>1.18</v>
      </c>
      <c r="AM1778" s="298"/>
      <c r="AN1778" s="335">
        <f>'Debt M &amp; YTM'!I1769</f>
        <v>12.59</v>
      </c>
      <c r="AO1778" s="335">
        <f>'Debt M &amp; YTM'!J1769</f>
        <v>1.73</v>
      </c>
      <c r="AP1778" s="299"/>
      <c r="AQ1778" s="297"/>
      <c r="AR1778" s="297">
        <f>'Debt M &amp; YTM'!M1769</f>
        <v>2.68</v>
      </c>
      <c r="AS1778" s="298"/>
      <c r="AT1778" s="300"/>
      <c r="AU1778" s="297">
        <f>'Debt M &amp; YTM'!N1769</f>
        <v>4.99</v>
      </c>
      <c r="AV1778" s="298"/>
    </row>
    <row r="1779" spans="6:48">
      <c r="F1779" s="297"/>
      <c r="AG1779" s="296">
        <v>42662</v>
      </c>
      <c r="AH1779" s="335">
        <f>'Debt M &amp; YTM'!C1770</f>
        <v>13.75</v>
      </c>
      <c r="AI1779" s="335">
        <f>'Debt M &amp; YTM'!D1770</f>
        <v>1.22</v>
      </c>
      <c r="AJ1779" s="298"/>
      <c r="AK1779" s="335">
        <f>'Debt M &amp; YTM'!F1770</f>
        <v>8.4</v>
      </c>
      <c r="AL1779" s="335">
        <f>'Debt M &amp; YTM'!G1770</f>
        <v>1.18</v>
      </c>
      <c r="AM1779" s="298"/>
      <c r="AN1779" s="335">
        <f>'Debt M &amp; YTM'!I1770</f>
        <v>12.59</v>
      </c>
      <c r="AO1779" s="335">
        <f>'Debt M &amp; YTM'!J1770</f>
        <v>1.72</v>
      </c>
      <c r="AP1779" s="299"/>
      <c r="AQ1779" s="297"/>
      <c r="AR1779" s="297">
        <f>'Debt M &amp; YTM'!M1770</f>
        <v>2.65</v>
      </c>
      <c r="AS1779" s="298"/>
      <c r="AT1779" s="300"/>
      <c r="AU1779" s="297">
        <f>'Debt M &amp; YTM'!N1770</f>
        <v>4.92</v>
      </c>
      <c r="AV1779" s="298"/>
    </row>
    <row r="1780" spans="6:48">
      <c r="F1780" s="297"/>
      <c r="AG1780" s="296">
        <v>42663</v>
      </c>
      <c r="AH1780" s="335">
        <f>'Debt M &amp; YTM'!C1771</f>
        <v>13.75</v>
      </c>
      <c r="AI1780" s="335">
        <f>'Debt M &amp; YTM'!D1771</f>
        <v>1.19</v>
      </c>
      <c r="AJ1780" s="298"/>
      <c r="AK1780" s="335">
        <f>'Debt M &amp; YTM'!F1771</f>
        <v>8.4</v>
      </c>
      <c r="AL1780" s="335">
        <f>'Debt M &amp; YTM'!G1771</f>
        <v>1.1499999999999999</v>
      </c>
      <c r="AM1780" s="298"/>
      <c r="AN1780" s="335">
        <f>'Debt M &amp; YTM'!I1771</f>
        <v>12.58</v>
      </c>
      <c r="AO1780" s="335">
        <f>'Debt M &amp; YTM'!J1771</f>
        <v>1.69</v>
      </c>
      <c r="AP1780" s="299"/>
      <c r="AQ1780" s="297"/>
      <c r="AR1780" s="297">
        <f>'Debt M &amp; YTM'!M1771</f>
        <v>2.61</v>
      </c>
      <c r="AS1780" s="298"/>
      <c r="AT1780" s="300"/>
      <c r="AU1780" s="297">
        <f>'Debt M &amp; YTM'!N1771</f>
        <v>4.83</v>
      </c>
      <c r="AV1780" s="298"/>
    </row>
    <row r="1781" spans="6:48">
      <c r="F1781" s="297"/>
      <c r="AG1781" s="296">
        <v>42664</v>
      </c>
      <c r="AH1781" s="335">
        <f>'Debt M &amp; YTM'!C1772</f>
        <v>13.75</v>
      </c>
      <c r="AI1781" s="335">
        <f>'Debt M &amp; YTM'!D1772</f>
        <v>1.2</v>
      </c>
      <c r="AJ1781" s="298"/>
      <c r="AK1781" s="335">
        <f>'Debt M &amp; YTM'!F1772</f>
        <v>8.4</v>
      </c>
      <c r="AL1781" s="335">
        <f>'Debt M &amp; YTM'!G1772</f>
        <v>1.1499999999999999</v>
      </c>
      <c r="AM1781" s="298"/>
      <c r="AN1781" s="335">
        <f>'Debt M &amp; YTM'!I1772</f>
        <v>12.58</v>
      </c>
      <c r="AO1781" s="335">
        <f>'Debt M &amp; YTM'!J1772</f>
        <v>1.69</v>
      </c>
      <c r="AP1781" s="299"/>
      <c r="AQ1781" s="297"/>
      <c r="AR1781" s="297">
        <f>'Debt M &amp; YTM'!M1772</f>
        <v>2.6</v>
      </c>
      <c r="AS1781" s="298"/>
      <c r="AT1781" s="300"/>
      <c r="AU1781" s="297">
        <f>'Debt M &amp; YTM'!N1772</f>
        <v>4.7699999999999996</v>
      </c>
      <c r="AV1781" s="298"/>
    </row>
    <row r="1782" spans="6:48">
      <c r="F1782" s="297"/>
      <c r="AG1782" s="296">
        <v>42667</v>
      </c>
      <c r="AH1782" s="335">
        <f>'Debt M &amp; YTM'!C1773</f>
        <v>13.74</v>
      </c>
      <c r="AI1782" s="335">
        <f>'Debt M &amp; YTM'!D1773</f>
        <v>1.22</v>
      </c>
      <c r="AJ1782" s="298"/>
      <c r="AK1782" s="335">
        <f>'Debt M &amp; YTM'!F1773</f>
        <v>8.39</v>
      </c>
      <c r="AL1782" s="335">
        <f>'Debt M &amp; YTM'!G1773</f>
        <v>1.1599999999999999</v>
      </c>
      <c r="AM1782" s="298"/>
      <c r="AN1782" s="335">
        <f>'Debt M &amp; YTM'!I1773</f>
        <v>12.57</v>
      </c>
      <c r="AO1782" s="335">
        <f>'Debt M &amp; YTM'!J1773</f>
        <v>1.72</v>
      </c>
      <c r="AP1782" s="299"/>
      <c r="AQ1782" s="297"/>
      <c r="AR1782" s="297">
        <f>'Debt M &amp; YTM'!M1773</f>
        <v>2.58</v>
      </c>
      <c r="AS1782" s="298"/>
      <c r="AT1782" s="300"/>
      <c r="AU1782" s="297">
        <f>'Debt M &amp; YTM'!N1773</f>
        <v>4.7300000000000004</v>
      </c>
      <c r="AV1782" s="298"/>
    </row>
    <row r="1783" spans="6:48">
      <c r="F1783" s="297"/>
      <c r="AG1783" s="296">
        <v>42668</v>
      </c>
      <c r="AH1783" s="335">
        <f>'Debt M &amp; YTM'!C1774</f>
        <v>13.73</v>
      </c>
      <c r="AI1783" s="335">
        <f>'Debt M &amp; YTM'!D1774</f>
        <v>1.22</v>
      </c>
      <c r="AJ1783" s="298"/>
      <c r="AK1783" s="335">
        <f>'Debt M &amp; YTM'!F1774</f>
        <v>8.39</v>
      </c>
      <c r="AL1783" s="335">
        <f>'Debt M &amp; YTM'!G1774</f>
        <v>1.1599999999999999</v>
      </c>
      <c r="AM1783" s="298"/>
      <c r="AN1783" s="335">
        <f>'Debt M &amp; YTM'!I1774</f>
        <v>12.57</v>
      </c>
      <c r="AO1783" s="335">
        <f>'Debt M &amp; YTM'!J1774</f>
        <v>1.72</v>
      </c>
      <c r="AP1783" s="299"/>
      <c r="AQ1783" s="297"/>
      <c r="AR1783" s="297">
        <f>'Debt M &amp; YTM'!M1774</f>
        <v>2.57</v>
      </c>
      <c r="AS1783" s="298"/>
      <c r="AT1783" s="300"/>
      <c r="AU1783" s="297">
        <f>'Debt M &amp; YTM'!N1774</f>
        <v>4.72</v>
      </c>
      <c r="AV1783" s="298"/>
    </row>
    <row r="1784" spans="6:48">
      <c r="F1784" s="297"/>
      <c r="AG1784" s="296">
        <v>42669</v>
      </c>
      <c r="AH1784" s="335">
        <f>'Debt M &amp; YTM'!C1775</f>
        <v>13.73</v>
      </c>
      <c r="AI1784" s="335">
        <f>'Debt M &amp; YTM'!D1775</f>
        <v>1.29</v>
      </c>
      <c r="AJ1784" s="298"/>
      <c r="AK1784" s="335">
        <f>'Debt M &amp; YTM'!F1775</f>
        <v>8.39</v>
      </c>
      <c r="AL1784" s="335">
        <f>'Debt M &amp; YTM'!G1775</f>
        <v>1.22</v>
      </c>
      <c r="AM1784" s="298"/>
      <c r="AN1784" s="335">
        <f>'Debt M &amp; YTM'!I1775</f>
        <v>12.57</v>
      </c>
      <c r="AO1784" s="335">
        <f>'Debt M &amp; YTM'!J1775</f>
        <v>1.78</v>
      </c>
      <c r="AP1784" s="299"/>
      <c r="AQ1784" s="297"/>
      <c r="AR1784" s="297">
        <f>'Debt M &amp; YTM'!M1775</f>
        <v>2.6</v>
      </c>
      <c r="AS1784" s="298"/>
      <c r="AT1784" s="300"/>
      <c r="AU1784" s="297">
        <f>'Debt M &amp; YTM'!N1775</f>
        <v>4.8</v>
      </c>
      <c r="AV1784" s="298"/>
    </row>
    <row r="1785" spans="6:48">
      <c r="F1785" s="297"/>
      <c r="AG1785" s="296">
        <v>42670</v>
      </c>
      <c r="AH1785" s="335">
        <f>'Debt M &amp; YTM'!C1776</f>
        <v>13.73</v>
      </c>
      <c r="AI1785" s="335">
        <f>'Debt M &amp; YTM'!D1776</f>
        <v>1.37</v>
      </c>
      <c r="AJ1785" s="298"/>
      <c r="AK1785" s="335">
        <f>'Debt M &amp; YTM'!F1776</f>
        <v>8.3800000000000008</v>
      </c>
      <c r="AL1785" s="335">
        <f>'Debt M &amp; YTM'!G1776</f>
        <v>1.29</v>
      </c>
      <c r="AM1785" s="298"/>
      <c r="AN1785" s="335">
        <f>'Debt M &amp; YTM'!I1776</f>
        <v>12.56</v>
      </c>
      <c r="AO1785" s="335">
        <f>'Debt M &amp; YTM'!J1776</f>
        <v>1.87</v>
      </c>
      <c r="AP1785" s="299"/>
      <c r="AQ1785" s="297"/>
      <c r="AR1785" s="297">
        <f>'Debt M &amp; YTM'!M1776</f>
        <v>2.62</v>
      </c>
      <c r="AS1785" s="298"/>
      <c r="AT1785" s="300"/>
      <c r="AU1785" s="297">
        <f>'Debt M &amp; YTM'!N1776</f>
        <v>4.88</v>
      </c>
      <c r="AV1785" s="298"/>
    </row>
    <row r="1786" spans="6:48">
      <c r="F1786" s="297"/>
      <c r="AG1786" s="296">
        <v>42671</v>
      </c>
      <c r="AH1786" s="335">
        <f>'Debt M &amp; YTM'!C1777</f>
        <v>13.73</v>
      </c>
      <c r="AI1786" s="335">
        <f>'Debt M &amp; YTM'!D1777</f>
        <v>1.36</v>
      </c>
      <c r="AJ1786" s="298"/>
      <c r="AK1786" s="335">
        <f>'Debt M &amp; YTM'!F1777</f>
        <v>8.3800000000000008</v>
      </c>
      <c r="AL1786" s="335">
        <f>'Debt M &amp; YTM'!G1777</f>
        <v>1.29</v>
      </c>
      <c r="AM1786" s="298"/>
      <c r="AN1786" s="335">
        <f>'Debt M &amp; YTM'!I1777</f>
        <v>12.56</v>
      </c>
      <c r="AO1786" s="335">
        <f>'Debt M &amp; YTM'!J1777</f>
        <v>1.86</v>
      </c>
      <c r="AP1786" s="299"/>
      <c r="AQ1786" s="297"/>
      <c r="AR1786" s="297">
        <f>'Debt M &amp; YTM'!M1777</f>
        <v>2.65</v>
      </c>
      <c r="AS1786" s="298"/>
      <c r="AT1786" s="300"/>
      <c r="AU1786" s="297">
        <f>'Debt M &amp; YTM'!N1777</f>
        <v>4.92</v>
      </c>
      <c r="AV1786" s="298"/>
    </row>
    <row r="1787" spans="6:48">
      <c r="F1787" s="297"/>
      <c r="AG1787" s="296">
        <v>42674</v>
      </c>
      <c r="AH1787" s="335">
        <f>'Debt M &amp; YTM'!C1778</f>
        <v>13.72</v>
      </c>
      <c r="AI1787" s="335">
        <f>'Debt M &amp; YTM'!D1778</f>
        <v>1.35</v>
      </c>
      <c r="AJ1787" s="298"/>
      <c r="AK1787" s="335">
        <f>'Debt M &amp; YTM'!F1778</f>
        <v>8.3699999999999992</v>
      </c>
      <c r="AL1787" s="335">
        <f>'Debt M &amp; YTM'!G1778</f>
        <v>1.29</v>
      </c>
      <c r="AM1787" s="298"/>
      <c r="AN1787" s="335">
        <f>'Debt M &amp; YTM'!I1778</f>
        <v>12.55</v>
      </c>
      <c r="AO1787" s="335">
        <f>'Debt M &amp; YTM'!J1778</f>
        <v>1.85</v>
      </c>
      <c r="AP1787" s="299"/>
      <c r="AQ1787" s="297"/>
      <c r="AR1787" s="297">
        <f>'Debt M &amp; YTM'!M1778</f>
        <v>2.68</v>
      </c>
      <c r="AS1787" s="298"/>
      <c r="AT1787" s="300"/>
      <c r="AU1787" s="297">
        <f>'Debt M &amp; YTM'!N1778</f>
        <v>5.0999999999999996</v>
      </c>
      <c r="AV1787" s="298"/>
    </row>
    <row r="1788" spans="6:48">
      <c r="F1788" s="297"/>
      <c r="AG1788" s="296">
        <v>42675</v>
      </c>
      <c r="AH1788" s="335">
        <f>'Debt M &amp; YTM'!C1779</f>
        <v>13.95</v>
      </c>
      <c r="AI1788" s="335">
        <f>'Debt M &amp; YTM'!D1779</f>
        <v>1.39</v>
      </c>
      <c r="AJ1788" s="298"/>
      <c r="AK1788" s="335">
        <f>'Debt M &amp; YTM'!F1779</f>
        <v>8.42</v>
      </c>
      <c r="AL1788" s="335">
        <f>'Debt M &amp; YTM'!G1779</f>
        <v>1.34</v>
      </c>
      <c r="AM1788" s="298"/>
      <c r="AN1788" s="335">
        <f>'Debt M &amp; YTM'!I1779</f>
        <v>12.61</v>
      </c>
      <c r="AO1788" s="335">
        <f>'Debt M &amp; YTM'!J1779</f>
        <v>1.81</v>
      </c>
      <c r="AP1788" s="299"/>
      <c r="AQ1788" s="297"/>
      <c r="AR1788" s="297">
        <f>'Debt M &amp; YTM'!M1779</f>
        <v>2.7</v>
      </c>
      <c r="AS1788" s="298"/>
      <c r="AT1788" s="300"/>
      <c r="AU1788" s="297">
        <f>'Debt M &amp; YTM'!N1779</f>
        <v>5.12</v>
      </c>
      <c r="AV1788" s="298"/>
    </row>
    <row r="1789" spans="6:48">
      <c r="F1789" s="297"/>
      <c r="AG1789" s="296">
        <v>42676</v>
      </c>
      <c r="AH1789" s="335">
        <f>'Debt M &amp; YTM'!C1780</f>
        <v>13.95</v>
      </c>
      <c r="AI1789" s="335">
        <f>'Debt M &amp; YTM'!D1780</f>
        <v>1.35</v>
      </c>
      <c r="AJ1789" s="298"/>
      <c r="AK1789" s="335">
        <f>'Debt M &amp; YTM'!F1780</f>
        <v>8.42</v>
      </c>
      <c r="AL1789" s="335">
        <f>'Debt M &amp; YTM'!G1780</f>
        <v>1.31</v>
      </c>
      <c r="AM1789" s="298"/>
      <c r="AN1789" s="335">
        <f>'Debt M &amp; YTM'!I1780</f>
        <v>12.61</v>
      </c>
      <c r="AO1789" s="335">
        <f>'Debt M &amp; YTM'!J1780</f>
        <v>1.77</v>
      </c>
      <c r="AP1789" s="299"/>
      <c r="AQ1789" s="297"/>
      <c r="AR1789" s="297">
        <f>'Debt M &amp; YTM'!M1780</f>
        <v>2.73</v>
      </c>
      <c r="AS1789" s="298"/>
      <c r="AT1789" s="300"/>
      <c r="AU1789" s="297">
        <f>'Debt M &amp; YTM'!N1780</f>
        <v>5.15</v>
      </c>
      <c r="AV1789" s="298"/>
    </row>
    <row r="1790" spans="6:48">
      <c r="F1790" s="297"/>
      <c r="AG1790" s="296">
        <v>42677</v>
      </c>
      <c r="AH1790" s="335">
        <f>'Debt M &amp; YTM'!C1781</f>
        <v>13.94</v>
      </c>
      <c r="AI1790" s="335">
        <f>'Debt M &amp; YTM'!D1781</f>
        <v>1.39</v>
      </c>
      <c r="AJ1790" s="298"/>
      <c r="AK1790" s="335">
        <f>'Debt M &amp; YTM'!F1781</f>
        <v>8.42</v>
      </c>
      <c r="AL1790" s="335">
        <f>'Debt M &amp; YTM'!G1781</f>
        <v>1.34</v>
      </c>
      <c r="AM1790" s="298"/>
      <c r="AN1790" s="335">
        <f>'Debt M &amp; YTM'!I1781</f>
        <v>12.61</v>
      </c>
      <c r="AO1790" s="335">
        <f>'Debt M &amp; YTM'!J1781</f>
        <v>1.8</v>
      </c>
      <c r="AP1790" s="299"/>
      <c r="AQ1790" s="297"/>
      <c r="AR1790" s="297">
        <f>'Debt M &amp; YTM'!M1781</f>
        <v>2.74</v>
      </c>
      <c r="AS1790" s="298"/>
      <c r="AT1790" s="300"/>
      <c r="AU1790" s="297">
        <f>'Debt M &amp; YTM'!N1781</f>
        <v>5.18</v>
      </c>
      <c r="AV1790" s="298"/>
    </row>
    <row r="1791" spans="6:48">
      <c r="F1791" s="297"/>
      <c r="AG1791" s="296">
        <v>42678</v>
      </c>
      <c r="AH1791" s="335">
        <f>'Debt M &amp; YTM'!C1782</f>
        <v>13.94</v>
      </c>
      <c r="AI1791" s="335">
        <f>'Debt M &amp; YTM'!D1782</f>
        <v>1.36</v>
      </c>
      <c r="AJ1791" s="298"/>
      <c r="AK1791" s="335">
        <f>'Debt M &amp; YTM'!F1782</f>
        <v>8.42</v>
      </c>
      <c r="AL1791" s="335">
        <f>'Debt M &amp; YTM'!G1782</f>
        <v>1.33</v>
      </c>
      <c r="AM1791" s="298"/>
      <c r="AN1791" s="335">
        <f>'Debt M &amp; YTM'!I1782</f>
        <v>12.6</v>
      </c>
      <c r="AO1791" s="335">
        <f>'Debt M &amp; YTM'!J1782</f>
        <v>1.78</v>
      </c>
      <c r="AP1791" s="299"/>
      <c r="AQ1791" s="297"/>
      <c r="AR1791" s="297">
        <f>'Debt M &amp; YTM'!M1782</f>
        <v>2.75</v>
      </c>
      <c r="AS1791" s="298"/>
      <c r="AT1791" s="300"/>
      <c r="AU1791" s="297">
        <f>'Debt M &amp; YTM'!N1782</f>
        <v>5.26</v>
      </c>
      <c r="AV1791" s="298"/>
    </row>
    <row r="1792" spans="6:48">
      <c r="F1792" s="297"/>
      <c r="AG1792" s="296">
        <v>42681</v>
      </c>
      <c r="AH1792" s="335">
        <f>'Debt M &amp; YTM'!C1783</f>
        <v>13.93</v>
      </c>
      <c r="AI1792" s="335">
        <f>'Debt M &amp; YTM'!D1783</f>
        <v>1.38</v>
      </c>
      <c r="AJ1792" s="298"/>
      <c r="AK1792" s="335">
        <f>'Debt M &amp; YTM'!F1783</f>
        <v>8.41</v>
      </c>
      <c r="AL1792" s="335">
        <f>'Debt M &amp; YTM'!G1783</f>
        <v>1.34</v>
      </c>
      <c r="AM1792" s="298"/>
      <c r="AN1792" s="335">
        <f>'Debt M &amp; YTM'!I1783</f>
        <v>12.6</v>
      </c>
      <c r="AO1792" s="335">
        <f>'Debt M &amp; YTM'!J1783</f>
        <v>1.8</v>
      </c>
      <c r="AP1792" s="299"/>
      <c r="AQ1792" s="297"/>
      <c r="AR1792" s="297">
        <f>'Debt M &amp; YTM'!M1783</f>
        <v>2.73</v>
      </c>
      <c r="AS1792" s="298"/>
      <c r="AT1792" s="300"/>
      <c r="AU1792" s="297">
        <f>'Debt M &amp; YTM'!N1783</f>
        <v>5.17</v>
      </c>
      <c r="AV1792" s="298"/>
    </row>
    <row r="1793" spans="6:48">
      <c r="F1793" s="297"/>
      <c r="AG1793" s="296">
        <v>42682</v>
      </c>
      <c r="AH1793" s="335">
        <f>'Debt M &amp; YTM'!C1784</f>
        <v>13.93</v>
      </c>
      <c r="AI1793" s="335">
        <f>'Debt M &amp; YTM'!D1784</f>
        <v>1.41</v>
      </c>
      <c r="AJ1793" s="298"/>
      <c r="AK1793" s="335">
        <f>'Debt M &amp; YTM'!F1784</f>
        <v>8.41</v>
      </c>
      <c r="AL1793" s="335">
        <f>'Debt M &amp; YTM'!G1784</f>
        <v>1.36</v>
      </c>
      <c r="AM1793" s="298"/>
      <c r="AN1793" s="335">
        <f>'Debt M &amp; YTM'!I1784</f>
        <v>12.59</v>
      </c>
      <c r="AO1793" s="335">
        <f>'Debt M &amp; YTM'!J1784</f>
        <v>1.83</v>
      </c>
      <c r="AP1793" s="299"/>
      <c r="AQ1793" s="297"/>
      <c r="AR1793" s="297">
        <f>'Debt M &amp; YTM'!M1784</f>
        <v>2.74</v>
      </c>
      <c r="AS1793" s="298"/>
      <c r="AT1793" s="300"/>
      <c r="AU1793" s="297">
        <f>'Debt M &amp; YTM'!N1784</f>
        <v>5.14</v>
      </c>
      <c r="AV1793" s="298"/>
    </row>
    <row r="1794" spans="6:48">
      <c r="F1794" s="297"/>
      <c r="AG1794" s="296">
        <v>42683</v>
      </c>
      <c r="AH1794" s="335">
        <f>'Debt M &amp; YTM'!C1785</f>
        <v>13.93</v>
      </c>
      <c r="AI1794" s="335">
        <f>'Debt M &amp; YTM'!D1785</f>
        <v>1.44</v>
      </c>
      <c r="AJ1794" s="298"/>
      <c r="AK1794" s="335">
        <f>'Debt M &amp; YTM'!F1785</f>
        <v>8.4</v>
      </c>
      <c r="AL1794" s="335">
        <f>'Debt M &amp; YTM'!G1785</f>
        <v>1.39</v>
      </c>
      <c r="AM1794" s="298"/>
      <c r="AN1794" s="335">
        <f>'Debt M &amp; YTM'!I1785</f>
        <v>12.59</v>
      </c>
      <c r="AO1794" s="335">
        <f>'Debt M &amp; YTM'!J1785</f>
        <v>1.86</v>
      </c>
      <c r="AP1794" s="299"/>
      <c r="AQ1794" s="297"/>
      <c r="AR1794" s="297">
        <f>'Debt M &amp; YTM'!M1785</f>
        <v>2.79</v>
      </c>
      <c r="AS1794" s="298"/>
      <c r="AT1794" s="300"/>
      <c r="AU1794" s="297">
        <f>'Debt M &amp; YTM'!N1785</f>
        <v>5.29</v>
      </c>
      <c r="AV1794" s="298"/>
    </row>
    <row r="1795" spans="6:48">
      <c r="F1795" s="297"/>
      <c r="AG1795" s="296">
        <v>42684</v>
      </c>
      <c r="AH1795" s="335">
        <f>'Debt M &amp; YTM'!C1786</f>
        <v>13.93</v>
      </c>
      <c r="AI1795" s="335">
        <f>'Debt M &amp; YTM'!D1786</f>
        <v>1.54</v>
      </c>
      <c r="AJ1795" s="298"/>
      <c r="AK1795" s="335">
        <f>'Debt M &amp; YTM'!F1786</f>
        <v>8.4</v>
      </c>
      <c r="AL1795" s="335">
        <f>'Debt M &amp; YTM'!G1786</f>
        <v>1.48</v>
      </c>
      <c r="AM1795" s="298"/>
      <c r="AN1795" s="335">
        <f>'Debt M &amp; YTM'!I1786</f>
        <v>12.59</v>
      </c>
      <c r="AO1795" s="335">
        <f>'Debt M &amp; YTM'!J1786</f>
        <v>1.96</v>
      </c>
      <c r="AP1795" s="299"/>
      <c r="AQ1795" s="297"/>
      <c r="AR1795" s="297">
        <f>'Debt M &amp; YTM'!M1786</f>
        <v>2.79</v>
      </c>
      <c r="AS1795" s="298"/>
      <c r="AT1795" s="300"/>
      <c r="AU1795" s="297">
        <f>'Debt M &amp; YTM'!N1786</f>
        <v>5.27</v>
      </c>
      <c r="AV1795" s="298"/>
    </row>
    <row r="1796" spans="6:48">
      <c r="F1796" s="297"/>
      <c r="AG1796" s="296">
        <v>42685</v>
      </c>
      <c r="AH1796" s="335">
        <f>'Debt M &amp; YTM'!C1787</f>
        <v>13.92</v>
      </c>
      <c r="AI1796" s="335">
        <f>'Debt M &amp; YTM'!D1787</f>
        <v>1.58</v>
      </c>
      <c r="AJ1796" s="298"/>
      <c r="AK1796" s="335">
        <f>'Debt M &amp; YTM'!F1787</f>
        <v>8.4</v>
      </c>
      <c r="AL1796" s="335">
        <f>'Debt M &amp; YTM'!G1787</f>
        <v>1.53</v>
      </c>
      <c r="AM1796" s="298"/>
      <c r="AN1796" s="335">
        <f>'Debt M &amp; YTM'!I1787</f>
        <v>12.58</v>
      </c>
      <c r="AO1796" s="335">
        <f>'Debt M &amp; YTM'!J1787</f>
        <v>2.0099999999999998</v>
      </c>
      <c r="AP1796" s="299"/>
      <c r="AQ1796" s="297"/>
      <c r="AR1796" s="297">
        <f>'Debt M &amp; YTM'!M1787</f>
        <v>2.87</v>
      </c>
      <c r="AS1796" s="298"/>
      <c r="AT1796" s="300"/>
      <c r="AU1796" s="297">
        <f>'Debt M &amp; YTM'!N1787</f>
        <v>5.4</v>
      </c>
      <c r="AV1796" s="298"/>
    </row>
    <row r="1797" spans="6:48">
      <c r="F1797" s="297"/>
      <c r="AG1797" s="296">
        <v>42688</v>
      </c>
      <c r="AH1797" s="335">
        <f>'Debt M &amp; YTM'!C1788</f>
        <v>13.91</v>
      </c>
      <c r="AI1797" s="335">
        <f>'Debt M &amp; YTM'!D1788</f>
        <v>1.64</v>
      </c>
      <c r="AJ1797" s="298"/>
      <c r="AK1797" s="335">
        <f>'Debt M &amp; YTM'!F1788</f>
        <v>8.39</v>
      </c>
      <c r="AL1797" s="335">
        <f>'Debt M &amp; YTM'!G1788</f>
        <v>1.6</v>
      </c>
      <c r="AM1797" s="298"/>
      <c r="AN1797" s="335">
        <f>'Debt M &amp; YTM'!I1788</f>
        <v>12.58</v>
      </c>
      <c r="AO1797" s="335">
        <f>'Debt M &amp; YTM'!J1788</f>
        <v>2.09</v>
      </c>
      <c r="AP1797" s="299"/>
      <c r="AQ1797" s="297"/>
      <c r="AR1797" s="297">
        <f>'Debt M &amp; YTM'!M1788</f>
        <v>2.97</v>
      </c>
      <c r="AS1797" s="298"/>
      <c r="AT1797" s="300"/>
      <c r="AU1797" s="297">
        <f>'Debt M &amp; YTM'!N1788</f>
        <v>5.54</v>
      </c>
      <c r="AV1797" s="298"/>
    </row>
    <row r="1798" spans="6:48">
      <c r="F1798" s="297"/>
      <c r="AG1798" s="296">
        <v>42689</v>
      </c>
      <c r="AH1798" s="335">
        <f>'Debt M &amp; YTM'!C1789</f>
        <v>13.91</v>
      </c>
      <c r="AI1798" s="335">
        <f>'Debt M &amp; YTM'!D1789</f>
        <v>1.61</v>
      </c>
      <c r="AJ1798" s="298"/>
      <c r="AK1798" s="335">
        <f>'Debt M &amp; YTM'!F1789</f>
        <v>8.39</v>
      </c>
      <c r="AL1798" s="335">
        <f>'Debt M &amp; YTM'!G1789</f>
        <v>1.58</v>
      </c>
      <c r="AM1798" s="298"/>
      <c r="AN1798" s="335">
        <f>'Debt M &amp; YTM'!I1789</f>
        <v>12.57</v>
      </c>
      <c r="AO1798" s="335">
        <f>'Debt M &amp; YTM'!J1789</f>
        <v>2.0499999999999998</v>
      </c>
      <c r="AP1798" s="299"/>
      <c r="AQ1798" s="297"/>
      <c r="AR1798" s="297">
        <f>'Debt M &amp; YTM'!M1789</f>
        <v>2.94</v>
      </c>
      <c r="AS1798" s="298"/>
      <c r="AT1798" s="300"/>
      <c r="AU1798" s="297">
        <f>'Debt M &amp; YTM'!N1789</f>
        <v>5.42</v>
      </c>
      <c r="AV1798" s="298"/>
    </row>
    <row r="1799" spans="6:48">
      <c r="F1799" s="297"/>
      <c r="AG1799" s="296">
        <v>42690</v>
      </c>
      <c r="AH1799" s="335">
        <f>'Debt M &amp; YTM'!C1790</f>
        <v>13.91</v>
      </c>
      <c r="AI1799" s="335">
        <f>'Debt M &amp; YTM'!D1790</f>
        <v>1.64</v>
      </c>
      <c r="AJ1799" s="298"/>
      <c r="AK1799" s="335">
        <f>'Debt M &amp; YTM'!F1790</f>
        <v>8.3800000000000008</v>
      </c>
      <c r="AL1799" s="335">
        <f>'Debt M &amp; YTM'!G1790</f>
        <v>1.63</v>
      </c>
      <c r="AM1799" s="298"/>
      <c r="AN1799" s="335">
        <f>'Debt M &amp; YTM'!I1790</f>
        <v>12.57</v>
      </c>
      <c r="AO1799" s="335">
        <f>'Debt M &amp; YTM'!J1790</f>
        <v>2.1</v>
      </c>
      <c r="AP1799" s="299"/>
      <c r="AQ1799" s="297"/>
      <c r="AR1799" s="297">
        <f>'Debt M &amp; YTM'!M1790</f>
        <v>2.97</v>
      </c>
      <c r="AS1799" s="298"/>
      <c r="AT1799" s="300"/>
      <c r="AU1799" s="297">
        <f>'Debt M &amp; YTM'!N1790</f>
        <v>5.45</v>
      </c>
      <c r="AV1799" s="298"/>
    </row>
    <row r="1800" spans="6:48">
      <c r="F1800" s="297"/>
      <c r="AG1800" s="296">
        <v>42691</v>
      </c>
      <c r="AH1800" s="335">
        <f>'Debt M &amp; YTM'!C1791</f>
        <v>13.91</v>
      </c>
      <c r="AI1800" s="335">
        <f>'Debt M &amp; YTM'!D1791</f>
        <v>1.64</v>
      </c>
      <c r="AJ1800" s="298"/>
      <c r="AK1800" s="335">
        <f>'Debt M &amp; YTM'!F1791</f>
        <v>8.3800000000000008</v>
      </c>
      <c r="AL1800" s="335">
        <f>'Debt M &amp; YTM'!G1791</f>
        <v>1.64</v>
      </c>
      <c r="AM1800" s="298"/>
      <c r="AN1800" s="335">
        <f>'Debt M &amp; YTM'!I1791</f>
        <v>12.57</v>
      </c>
      <c r="AO1800" s="335">
        <f>'Debt M &amp; YTM'!J1791</f>
        <v>2.1</v>
      </c>
      <c r="AP1800" s="299"/>
      <c r="AQ1800" s="297"/>
      <c r="AR1800" s="297">
        <f>'Debt M &amp; YTM'!M1791</f>
        <v>2.98</v>
      </c>
      <c r="AS1800" s="298"/>
      <c r="AT1800" s="300"/>
      <c r="AU1800" s="297">
        <f>'Debt M &amp; YTM'!N1791</f>
        <v>5.47</v>
      </c>
      <c r="AV1800" s="298"/>
    </row>
    <row r="1801" spans="6:48">
      <c r="F1801" s="297"/>
      <c r="AG1801" s="296">
        <v>42692</v>
      </c>
      <c r="AH1801" s="335">
        <f>'Debt M &amp; YTM'!C1792</f>
        <v>13.9</v>
      </c>
      <c r="AI1801" s="335">
        <f>'Debt M &amp; YTM'!D1792</f>
        <v>1.68</v>
      </c>
      <c r="AJ1801" s="298"/>
      <c r="AK1801" s="335">
        <f>'Debt M &amp; YTM'!F1792</f>
        <v>8.3800000000000008</v>
      </c>
      <c r="AL1801" s="335">
        <f>'Debt M &amp; YTM'!G1792</f>
        <v>1.69</v>
      </c>
      <c r="AM1801" s="298"/>
      <c r="AN1801" s="335">
        <f>'Debt M &amp; YTM'!I1792</f>
        <v>12.56</v>
      </c>
      <c r="AO1801" s="335">
        <f>'Debt M &amp; YTM'!J1792</f>
        <v>2.16</v>
      </c>
      <c r="AP1801" s="299"/>
      <c r="AQ1801" s="297"/>
      <c r="AR1801" s="297">
        <f>'Debt M &amp; YTM'!M1792</f>
        <v>3.03</v>
      </c>
      <c r="AS1801" s="298"/>
      <c r="AT1801" s="300"/>
      <c r="AU1801" s="297">
        <f>'Debt M &amp; YTM'!N1792</f>
        <v>5.51</v>
      </c>
      <c r="AV1801" s="298"/>
    </row>
    <row r="1802" spans="6:48">
      <c r="F1802" s="297"/>
      <c r="AG1802" s="296">
        <v>42695</v>
      </c>
      <c r="AH1802" s="335">
        <f>'Debt M &amp; YTM'!C1793</f>
        <v>13.9</v>
      </c>
      <c r="AI1802" s="335">
        <f>'Debt M &amp; YTM'!D1793</f>
        <v>1.69</v>
      </c>
      <c r="AJ1802" s="298"/>
      <c r="AK1802" s="335">
        <f>'Debt M &amp; YTM'!F1793</f>
        <v>8.3699999999999992</v>
      </c>
      <c r="AL1802" s="335">
        <f>'Debt M &amp; YTM'!G1793</f>
        <v>1.7</v>
      </c>
      <c r="AM1802" s="298"/>
      <c r="AN1802" s="335">
        <f>'Debt M &amp; YTM'!I1793</f>
        <v>12.56</v>
      </c>
      <c r="AO1802" s="335">
        <f>'Debt M &amp; YTM'!J1793</f>
        <v>2.17</v>
      </c>
      <c r="AP1802" s="299"/>
      <c r="AQ1802" s="297"/>
      <c r="AR1802" s="297">
        <f>'Debt M &amp; YTM'!M1793</f>
        <v>3.04</v>
      </c>
      <c r="AS1802" s="298"/>
      <c r="AT1802" s="300"/>
      <c r="AU1802" s="297">
        <f>'Debt M &amp; YTM'!N1793</f>
        <v>5.5</v>
      </c>
      <c r="AV1802" s="298"/>
    </row>
    <row r="1803" spans="6:48">
      <c r="F1803" s="297"/>
      <c r="AG1803" s="296">
        <v>42696</v>
      </c>
      <c r="AH1803" s="335">
        <f>'Debt M &amp; YTM'!C1794</f>
        <v>13.89</v>
      </c>
      <c r="AI1803" s="335">
        <f>'Debt M &amp; YTM'!D1794</f>
        <v>1.64</v>
      </c>
      <c r="AJ1803" s="298"/>
      <c r="AK1803" s="335">
        <f>'Debt M &amp; YTM'!F1794</f>
        <v>8.3699999999999992</v>
      </c>
      <c r="AL1803" s="335">
        <f>'Debt M &amp; YTM'!G1794</f>
        <v>1.64</v>
      </c>
      <c r="AM1803" s="298"/>
      <c r="AN1803" s="335">
        <f>'Debt M &amp; YTM'!I1794</f>
        <v>12.55</v>
      </c>
      <c r="AO1803" s="335">
        <f>'Debt M &amp; YTM'!J1794</f>
        <v>2.12</v>
      </c>
      <c r="AP1803" s="299"/>
      <c r="AQ1803" s="297"/>
      <c r="AR1803" s="297">
        <f>'Debt M &amp; YTM'!M1794</f>
        <v>2.98</v>
      </c>
      <c r="AS1803" s="298"/>
      <c r="AT1803" s="300"/>
      <c r="AU1803" s="297">
        <f>'Debt M &amp; YTM'!N1794</f>
        <v>5.41</v>
      </c>
      <c r="AV1803" s="298"/>
    </row>
    <row r="1804" spans="6:48">
      <c r="F1804" s="297"/>
      <c r="AG1804" s="296">
        <v>42697</v>
      </c>
      <c r="AH1804" s="335">
        <f>'Debt M &amp; YTM'!C1795</f>
        <v>13.89</v>
      </c>
      <c r="AI1804" s="335">
        <f>'Debt M &amp; YTM'!D1795</f>
        <v>1.68</v>
      </c>
      <c r="AJ1804" s="298"/>
      <c r="AK1804" s="335">
        <f>'Debt M &amp; YTM'!F1795</f>
        <v>8.36</v>
      </c>
      <c r="AL1804" s="335">
        <f>'Debt M &amp; YTM'!G1795</f>
        <v>1.67</v>
      </c>
      <c r="AM1804" s="298"/>
      <c r="AN1804" s="335">
        <f>'Debt M &amp; YTM'!I1795</f>
        <v>12.55</v>
      </c>
      <c r="AO1804" s="335">
        <f>'Debt M &amp; YTM'!J1795</f>
        <v>2.16</v>
      </c>
      <c r="AP1804" s="299"/>
      <c r="AQ1804" s="297"/>
      <c r="AR1804" s="297">
        <f>'Debt M &amp; YTM'!M1795</f>
        <v>2.99</v>
      </c>
      <c r="AS1804" s="298"/>
      <c r="AT1804" s="300"/>
      <c r="AU1804" s="297">
        <f>'Debt M &amp; YTM'!N1795</f>
        <v>5.41</v>
      </c>
      <c r="AV1804" s="298"/>
    </row>
    <row r="1805" spans="6:48">
      <c r="F1805" s="297"/>
      <c r="AG1805" s="296">
        <v>42698</v>
      </c>
      <c r="AH1805" s="335">
        <f>'Debt M &amp; YTM'!C1796</f>
        <v>13.89</v>
      </c>
      <c r="AI1805" s="335">
        <f>'Debt M &amp; YTM'!D1796</f>
        <v>1.67</v>
      </c>
      <c r="AJ1805" s="298"/>
      <c r="AK1805" s="335">
        <f>'Debt M &amp; YTM'!F1796</f>
        <v>8.36</v>
      </c>
      <c r="AL1805" s="335">
        <f>'Debt M &amp; YTM'!G1796</f>
        <v>1.66</v>
      </c>
      <c r="AM1805" s="298"/>
      <c r="AN1805" s="335">
        <f>'Debt M &amp; YTM'!I1796</f>
        <v>12.55</v>
      </c>
      <c r="AO1805" s="335">
        <f>'Debt M &amp; YTM'!J1796</f>
        <v>2.15</v>
      </c>
      <c r="AP1805" s="299"/>
      <c r="AQ1805" s="297"/>
      <c r="AR1805" s="297">
        <f>'Debt M &amp; YTM'!M1796</f>
        <v>2.98</v>
      </c>
      <c r="AS1805" s="298"/>
      <c r="AT1805" s="300"/>
      <c r="AU1805" s="297">
        <f>'Debt M &amp; YTM'!N1796</f>
        <v>5.4</v>
      </c>
      <c r="AV1805" s="298"/>
    </row>
    <row r="1806" spans="6:48">
      <c r="F1806" s="297"/>
      <c r="AG1806" s="296">
        <v>42699</v>
      </c>
      <c r="AH1806" s="335">
        <f>'Debt M &amp; YTM'!C1797</f>
        <v>13.88</v>
      </c>
      <c r="AI1806" s="335">
        <f>'Debt M &amp; YTM'!D1797</f>
        <v>1.66</v>
      </c>
      <c r="AJ1806" s="298"/>
      <c r="AK1806" s="335">
        <f>'Debt M &amp; YTM'!F1797</f>
        <v>8.36</v>
      </c>
      <c r="AL1806" s="335">
        <f>'Debt M &amp; YTM'!G1797</f>
        <v>1.64</v>
      </c>
      <c r="AM1806" s="298"/>
      <c r="AN1806" s="335">
        <f>'Debt M &amp; YTM'!I1797</f>
        <v>12.55</v>
      </c>
      <c r="AO1806" s="335">
        <f>'Debt M &amp; YTM'!J1797</f>
        <v>2.13</v>
      </c>
      <c r="AP1806" s="299"/>
      <c r="AQ1806" s="297"/>
      <c r="AR1806" s="297">
        <f>'Debt M &amp; YTM'!M1797</f>
        <v>2.98</v>
      </c>
      <c r="AS1806" s="298"/>
      <c r="AT1806" s="300"/>
      <c r="AU1806" s="297">
        <f>'Debt M &amp; YTM'!N1797</f>
        <v>5.38</v>
      </c>
      <c r="AV1806" s="298"/>
    </row>
    <row r="1807" spans="6:48">
      <c r="F1807" s="297"/>
      <c r="AG1807" s="296">
        <v>42702</v>
      </c>
      <c r="AH1807" s="335">
        <f>'Debt M &amp; YTM'!C1798</f>
        <v>13.88</v>
      </c>
      <c r="AI1807" s="335">
        <f>'Debt M &amp; YTM'!D1798</f>
        <v>1.61</v>
      </c>
      <c r="AJ1807" s="298"/>
      <c r="AK1807" s="335">
        <f>'Debt M &amp; YTM'!F1798</f>
        <v>8.35</v>
      </c>
      <c r="AL1807" s="335">
        <f>'Debt M &amp; YTM'!G1798</f>
        <v>1.6</v>
      </c>
      <c r="AM1807" s="298"/>
      <c r="AN1807" s="335">
        <f>'Debt M &amp; YTM'!I1798</f>
        <v>12.54</v>
      </c>
      <c r="AO1807" s="335">
        <f>'Debt M &amp; YTM'!J1798</f>
        <v>2.09</v>
      </c>
      <c r="AP1807" s="299"/>
      <c r="AQ1807" s="297"/>
      <c r="AR1807" s="297">
        <f>'Debt M &amp; YTM'!M1798</f>
        <v>2.97</v>
      </c>
      <c r="AS1807" s="298"/>
      <c r="AT1807" s="300"/>
      <c r="AU1807" s="297">
        <f>'Debt M &amp; YTM'!N1798</f>
        <v>5.38</v>
      </c>
      <c r="AV1807" s="298"/>
    </row>
    <row r="1808" spans="6:48">
      <c r="F1808" s="297"/>
      <c r="AG1808" s="296">
        <v>42703</v>
      </c>
      <c r="AH1808" s="335">
        <f>'Debt M &amp; YTM'!C1799</f>
        <v>13.87</v>
      </c>
      <c r="AI1808" s="335">
        <f>'Debt M &amp; YTM'!D1799</f>
        <v>1.66</v>
      </c>
      <c r="AJ1808" s="298"/>
      <c r="AK1808" s="335">
        <f>'Debt M &amp; YTM'!F1799</f>
        <v>8.35</v>
      </c>
      <c r="AL1808" s="335">
        <f>'Debt M &amp; YTM'!G1799</f>
        <v>1.64</v>
      </c>
      <c r="AM1808" s="298"/>
      <c r="AN1808" s="335">
        <f>'Debt M &amp; YTM'!I1799</f>
        <v>12.53</v>
      </c>
      <c r="AO1808" s="335">
        <f>'Debt M &amp; YTM'!J1799</f>
        <v>2.13</v>
      </c>
      <c r="AP1808" s="299"/>
      <c r="AQ1808" s="297"/>
      <c r="AR1808" s="297">
        <f>'Debt M &amp; YTM'!M1799</f>
        <v>2.97</v>
      </c>
      <c r="AS1808" s="298"/>
      <c r="AT1808" s="300"/>
      <c r="AU1808" s="297">
        <f>'Debt M &amp; YTM'!N1799</f>
        <v>5.36</v>
      </c>
      <c r="AV1808" s="298"/>
    </row>
    <row r="1809" spans="6:48">
      <c r="F1809" s="297"/>
      <c r="AG1809" s="296">
        <v>42704</v>
      </c>
      <c r="AH1809" s="335">
        <f>'Debt M &amp; YTM'!C1800</f>
        <v>13.87</v>
      </c>
      <c r="AI1809" s="335">
        <f>'Debt M &amp; YTM'!D1800</f>
        <v>1.7</v>
      </c>
      <c r="AJ1809" s="298"/>
      <c r="AK1809" s="335">
        <f>'Debt M &amp; YTM'!F1800</f>
        <v>8.35</v>
      </c>
      <c r="AL1809" s="335">
        <f>'Debt M &amp; YTM'!G1800</f>
        <v>1.67</v>
      </c>
      <c r="AM1809" s="298"/>
      <c r="AN1809" s="335">
        <f>'Debt M &amp; YTM'!I1800</f>
        <v>12.53</v>
      </c>
      <c r="AO1809" s="335">
        <f>'Debt M &amp; YTM'!J1800</f>
        <v>2.17</v>
      </c>
      <c r="AP1809" s="299"/>
      <c r="AQ1809" s="297"/>
      <c r="AR1809" s="297">
        <f>'Debt M &amp; YTM'!M1800</f>
        <v>3.09</v>
      </c>
      <c r="AS1809" s="298"/>
      <c r="AT1809" s="300"/>
      <c r="AU1809" s="297">
        <f>'Debt M &amp; YTM'!N1800</f>
        <v>5.31</v>
      </c>
      <c r="AV1809" s="298"/>
    </row>
    <row r="1810" spans="6:48">
      <c r="F1810" s="297"/>
      <c r="AG1810" s="296">
        <v>42705</v>
      </c>
      <c r="AH1810" s="335">
        <f>'Debt M &amp; YTM'!C1801</f>
        <v>13.91</v>
      </c>
      <c r="AI1810" s="335">
        <f>'Debt M &amp; YTM'!D1801</f>
        <v>1.74</v>
      </c>
      <c r="AJ1810" s="298"/>
      <c r="AK1810" s="335">
        <f>'Debt M &amp; YTM'!F1801</f>
        <v>8.4</v>
      </c>
      <c r="AL1810" s="335">
        <f>'Debt M &amp; YTM'!G1801</f>
        <v>1.67</v>
      </c>
      <c r="AM1810" s="298"/>
      <c r="AN1810" s="335">
        <f>'Debt M &amp; YTM'!I1801</f>
        <v>12.69</v>
      </c>
      <c r="AO1810" s="335">
        <f>'Debt M &amp; YTM'!J1801</f>
        <v>2.12</v>
      </c>
      <c r="AP1810" s="299"/>
      <c r="AQ1810" s="297"/>
      <c r="AR1810" s="297">
        <f>'Debt M &amp; YTM'!M1801</f>
        <v>3.08</v>
      </c>
      <c r="AS1810" s="298"/>
      <c r="AT1810" s="300"/>
      <c r="AU1810" s="297">
        <f>'Debt M &amp; YTM'!N1801</f>
        <v>5.29</v>
      </c>
      <c r="AV1810" s="298"/>
    </row>
    <row r="1811" spans="6:48">
      <c r="F1811" s="297"/>
      <c r="AG1811" s="296">
        <v>42706</v>
      </c>
      <c r="AH1811" s="335">
        <f>'Debt M &amp; YTM'!C1802</f>
        <v>13.91</v>
      </c>
      <c r="AI1811" s="335">
        <f>'Debt M &amp; YTM'!D1802</f>
        <v>1.7</v>
      </c>
      <c r="AJ1811" s="298"/>
      <c r="AK1811" s="335">
        <f>'Debt M &amp; YTM'!F1802</f>
        <v>8.39</v>
      </c>
      <c r="AL1811" s="335">
        <f>'Debt M &amp; YTM'!G1802</f>
        <v>1.64</v>
      </c>
      <c r="AM1811" s="298"/>
      <c r="AN1811" s="335">
        <f>'Debt M &amp; YTM'!I1802</f>
        <v>12.68</v>
      </c>
      <c r="AO1811" s="335">
        <f>'Debt M &amp; YTM'!J1802</f>
        <v>2.0699999999999998</v>
      </c>
      <c r="AP1811" s="299"/>
      <c r="AQ1811" s="297"/>
      <c r="AR1811" s="297">
        <f>'Debt M &amp; YTM'!M1802</f>
        <v>3.08</v>
      </c>
      <c r="AS1811" s="298"/>
      <c r="AT1811" s="300"/>
      <c r="AU1811" s="297">
        <f>'Debt M &amp; YTM'!N1802</f>
        <v>5.31</v>
      </c>
      <c r="AV1811" s="298"/>
    </row>
    <row r="1812" spans="6:48">
      <c r="F1812" s="297"/>
      <c r="AG1812" s="296">
        <v>42709</v>
      </c>
      <c r="AH1812" s="335">
        <f>'Debt M &amp; YTM'!C1803</f>
        <v>13.9</v>
      </c>
      <c r="AI1812" s="335">
        <f>'Debt M &amp; YTM'!D1803</f>
        <v>1.74</v>
      </c>
      <c r="AJ1812" s="298"/>
      <c r="AK1812" s="335">
        <f>'Debt M &amp; YTM'!F1803</f>
        <v>8.3800000000000008</v>
      </c>
      <c r="AL1812" s="335">
        <f>'Debt M &amp; YTM'!G1803</f>
        <v>1.68</v>
      </c>
      <c r="AM1812" s="298"/>
      <c r="AN1812" s="335">
        <f>'Debt M &amp; YTM'!I1803</f>
        <v>12.68</v>
      </c>
      <c r="AO1812" s="335">
        <f>'Debt M &amp; YTM'!J1803</f>
        <v>2.12</v>
      </c>
      <c r="AP1812" s="299"/>
      <c r="AQ1812" s="297"/>
      <c r="AR1812" s="297">
        <f>'Debt M &amp; YTM'!M1803</f>
        <v>3.07</v>
      </c>
      <c r="AS1812" s="298"/>
      <c r="AT1812" s="300"/>
      <c r="AU1812" s="297">
        <f>'Debt M &amp; YTM'!N1803</f>
        <v>5.25</v>
      </c>
      <c r="AV1812" s="298"/>
    </row>
    <row r="1813" spans="6:48">
      <c r="F1813" s="297"/>
      <c r="AG1813" s="296">
        <v>42710</v>
      </c>
      <c r="AH1813" s="335">
        <f>'Debt M &amp; YTM'!C1804</f>
        <v>13.9</v>
      </c>
      <c r="AI1813" s="335">
        <f>'Debt M &amp; YTM'!D1804</f>
        <v>1.77</v>
      </c>
      <c r="AJ1813" s="298"/>
      <c r="AK1813" s="335">
        <f>'Debt M &amp; YTM'!F1804</f>
        <v>8.3800000000000008</v>
      </c>
      <c r="AL1813" s="335">
        <f>'Debt M &amp; YTM'!G1804</f>
        <v>1.69</v>
      </c>
      <c r="AM1813" s="298"/>
      <c r="AN1813" s="335">
        <f>'Debt M &amp; YTM'!I1804</f>
        <v>12.67</v>
      </c>
      <c r="AO1813" s="335">
        <f>'Debt M &amp; YTM'!J1804</f>
        <v>2.13</v>
      </c>
      <c r="AP1813" s="299"/>
      <c r="AQ1813" s="297"/>
      <c r="AR1813" s="297">
        <f>'Debt M &amp; YTM'!M1804</f>
        <v>3.03</v>
      </c>
      <c r="AS1813" s="298"/>
      <c r="AT1813" s="300"/>
      <c r="AU1813" s="297">
        <f>'Debt M &amp; YTM'!N1804</f>
        <v>5.16</v>
      </c>
      <c r="AV1813" s="298"/>
    </row>
    <row r="1814" spans="6:48">
      <c r="F1814" s="297"/>
      <c r="AG1814" s="296">
        <v>42711</v>
      </c>
      <c r="AH1814" s="335">
        <f>'Debt M &amp; YTM'!C1805</f>
        <v>13.89</v>
      </c>
      <c r="AI1814" s="335">
        <f>'Debt M &amp; YTM'!D1805</f>
        <v>1.76</v>
      </c>
      <c r="AJ1814" s="298"/>
      <c r="AK1814" s="335">
        <f>'Debt M &amp; YTM'!F1805</f>
        <v>8.3800000000000008</v>
      </c>
      <c r="AL1814" s="335">
        <f>'Debt M &amp; YTM'!G1805</f>
        <v>1.67</v>
      </c>
      <c r="AM1814" s="298"/>
      <c r="AN1814" s="335">
        <f>'Debt M &amp; YTM'!I1805</f>
        <v>12.67</v>
      </c>
      <c r="AO1814" s="335">
        <f>'Debt M &amp; YTM'!J1805</f>
        <v>2.11</v>
      </c>
      <c r="AP1814" s="299"/>
      <c r="AQ1814" s="297"/>
      <c r="AR1814" s="297">
        <f>'Debt M &amp; YTM'!M1805</f>
        <v>2.96</v>
      </c>
      <c r="AS1814" s="298"/>
      <c r="AT1814" s="300"/>
      <c r="AU1814" s="297">
        <f>'Debt M &amp; YTM'!N1805</f>
        <v>5.04</v>
      </c>
      <c r="AV1814" s="298"/>
    </row>
    <row r="1815" spans="6:48">
      <c r="F1815" s="297"/>
      <c r="AG1815" s="296">
        <v>42712</v>
      </c>
      <c r="AH1815" s="335">
        <f>'Debt M &amp; YTM'!C1806</f>
        <v>13.89</v>
      </c>
      <c r="AI1815" s="335">
        <f>'Debt M &amp; YTM'!D1806</f>
        <v>1.81</v>
      </c>
      <c r="AJ1815" s="298"/>
      <c r="AK1815" s="335">
        <f>'Debt M &amp; YTM'!F1806</f>
        <v>8.3800000000000008</v>
      </c>
      <c r="AL1815" s="335">
        <f>'Debt M &amp; YTM'!G1806</f>
        <v>1.67</v>
      </c>
      <c r="AM1815" s="298"/>
      <c r="AN1815" s="335">
        <f>'Debt M &amp; YTM'!I1806</f>
        <v>12.67</v>
      </c>
      <c r="AO1815" s="335">
        <f>'Debt M &amp; YTM'!J1806</f>
        <v>2.15</v>
      </c>
      <c r="AP1815" s="299"/>
      <c r="AQ1815" s="297"/>
      <c r="AR1815" s="297">
        <f>'Debt M &amp; YTM'!M1806</f>
        <v>2.94</v>
      </c>
      <c r="AS1815" s="298"/>
      <c r="AT1815" s="300"/>
      <c r="AU1815" s="297">
        <f>'Debt M &amp; YTM'!N1806</f>
        <v>4.99</v>
      </c>
      <c r="AV1815" s="298"/>
    </row>
    <row r="1816" spans="6:48">
      <c r="F1816" s="297"/>
      <c r="AG1816" s="296">
        <v>42713</v>
      </c>
      <c r="AH1816" s="335">
        <f>'Debt M &amp; YTM'!C1807</f>
        <v>13.89</v>
      </c>
      <c r="AI1816" s="335">
        <f>'Debt M &amp; YTM'!D1807</f>
        <v>1.77</v>
      </c>
      <c r="AJ1816" s="298"/>
      <c r="AK1816" s="335">
        <f>'Debt M &amp; YTM'!F1807</f>
        <v>8.3699999999999992</v>
      </c>
      <c r="AL1816" s="335">
        <f>'Debt M &amp; YTM'!G1807</f>
        <v>1.63</v>
      </c>
      <c r="AM1816" s="298"/>
      <c r="AN1816" s="335">
        <f>'Debt M &amp; YTM'!I1807</f>
        <v>12.67</v>
      </c>
      <c r="AO1816" s="335">
        <f>'Debt M &amp; YTM'!J1807</f>
        <v>2.11</v>
      </c>
      <c r="AP1816" s="299"/>
      <c r="AQ1816" s="297"/>
      <c r="AR1816" s="297">
        <f>'Debt M &amp; YTM'!M1807</f>
        <v>2.91</v>
      </c>
      <c r="AS1816" s="298"/>
      <c r="AT1816" s="300"/>
      <c r="AU1816" s="297">
        <f>'Debt M &amp; YTM'!N1807</f>
        <v>4.91</v>
      </c>
      <c r="AV1816" s="298"/>
    </row>
    <row r="1817" spans="6:48">
      <c r="F1817" s="297"/>
      <c r="AG1817" s="296">
        <v>42716</v>
      </c>
      <c r="AH1817" s="335">
        <f>'Debt M &amp; YTM'!C1808</f>
        <v>13.88</v>
      </c>
      <c r="AI1817" s="335">
        <f>'Debt M &amp; YTM'!D1808</f>
        <v>1.83</v>
      </c>
      <c r="AJ1817" s="298"/>
      <c r="AK1817" s="335">
        <f>'Debt M &amp; YTM'!F1808</f>
        <v>8.3699999999999992</v>
      </c>
      <c r="AL1817" s="335">
        <f>'Debt M &amp; YTM'!G1808</f>
        <v>1.67</v>
      </c>
      <c r="AM1817" s="298"/>
      <c r="AN1817" s="335">
        <f>'Debt M &amp; YTM'!I1808</f>
        <v>12.66</v>
      </c>
      <c r="AO1817" s="335">
        <f>'Debt M &amp; YTM'!J1808</f>
        <v>2.16</v>
      </c>
      <c r="AP1817" s="299"/>
      <c r="AQ1817" s="297"/>
      <c r="AR1817" s="297">
        <f>'Debt M &amp; YTM'!M1808</f>
        <v>2.9</v>
      </c>
      <c r="AS1817" s="298"/>
      <c r="AT1817" s="300"/>
      <c r="AU1817" s="297">
        <f>'Debt M &amp; YTM'!N1808</f>
        <v>4.82</v>
      </c>
      <c r="AV1817" s="298"/>
    </row>
    <row r="1818" spans="6:48">
      <c r="F1818" s="297"/>
      <c r="AG1818" s="296">
        <v>42717</v>
      </c>
      <c r="AH1818" s="335">
        <f>'Debt M &amp; YTM'!C1809</f>
        <v>13.88</v>
      </c>
      <c r="AI1818" s="335">
        <f>'Debt M &amp; YTM'!D1809</f>
        <v>1.78</v>
      </c>
      <c r="AJ1818" s="298"/>
      <c r="AK1818" s="335">
        <f>'Debt M &amp; YTM'!F1809</f>
        <v>8.36</v>
      </c>
      <c r="AL1818" s="335">
        <f>'Debt M &amp; YTM'!G1809</f>
        <v>1.63</v>
      </c>
      <c r="AM1818" s="298"/>
      <c r="AN1818" s="335">
        <f>'Debt M &amp; YTM'!I1809</f>
        <v>12.65</v>
      </c>
      <c r="AO1818" s="335">
        <f>'Debt M &amp; YTM'!J1809</f>
        <v>2.12</v>
      </c>
      <c r="AP1818" s="299"/>
      <c r="AQ1818" s="297"/>
      <c r="AR1818" s="297">
        <f>'Debt M &amp; YTM'!M1809</f>
        <v>2.84</v>
      </c>
      <c r="AS1818" s="298"/>
      <c r="AT1818" s="300"/>
      <c r="AU1818" s="297">
        <f>'Debt M &amp; YTM'!N1809</f>
        <v>4.6900000000000004</v>
      </c>
      <c r="AV1818" s="298"/>
    </row>
    <row r="1819" spans="6:48">
      <c r="F1819" s="297"/>
      <c r="AG1819" s="296">
        <v>42718</v>
      </c>
      <c r="AH1819" s="335">
        <f>'Debt M &amp; YTM'!C1810</f>
        <v>13.87</v>
      </c>
      <c r="AI1819" s="335">
        <f>'Debt M &amp; YTM'!D1810</f>
        <v>1.72</v>
      </c>
      <c r="AJ1819" s="298"/>
      <c r="AK1819" s="335">
        <f>'Debt M &amp; YTM'!F1810</f>
        <v>8.36</v>
      </c>
      <c r="AL1819" s="335">
        <f>'Debt M &amp; YTM'!G1810</f>
        <v>1.59</v>
      </c>
      <c r="AM1819" s="298"/>
      <c r="AN1819" s="335">
        <f>'Debt M &amp; YTM'!I1810</f>
        <v>12.65</v>
      </c>
      <c r="AO1819" s="335">
        <f>'Debt M &amp; YTM'!J1810</f>
        <v>2.06</v>
      </c>
      <c r="AP1819" s="299"/>
      <c r="AQ1819" s="297"/>
      <c r="AR1819" s="297">
        <f>'Debt M &amp; YTM'!M1810</f>
        <v>2.8</v>
      </c>
      <c r="AS1819" s="298"/>
      <c r="AT1819" s="300"/>
      <c r="AU1819" s="297">
        <f>'Debt M &amp; YTM'!N1810</f>
        <v>4.6100000000000003</v>
      </c>
      <c r="AV1819" s="298"/>
    </row>
    <row r="1820" spans="6:48">
      <c r="F1820" s="297"/>
      <c r="AG1820" s="296">
        <v>42719</v>
      </c>
      <c r="AH1820" s="335">
        <f>'Debt M &amp; YTM'!C1811</f>
        <v>13.87</v>
      </c>
      <c r="AI1820" s="335">
        <f>'Debt M &amp; YTM'!D1811</f>
        <v>1.79</v>
      </c>
      <c r="AJ1820" s="298"/>
      <c r="AK1820" s="335">
        <f>'Debt M &amp; YTM'!F1811</f>
        <v>8.36</v>
      </c>
      <c r="AL1820" s="335">
        <f>'Debt M &amp; YTM'!G1811</f>
        <v>1.64</v>
      </c>
      <c r="AM1820" s="298"/>
      <c r="AN1820" s="335">
        <f>'Debt M &amp; YTM'!I1811</f>
        <v>12.65</v>
      </c>
      <c r="AO1820" s="335">
        <f>'Debt M &amp; YTM'!J1811</f>
        <v>2.12</v>
      </c>
      <c r="AP1820" s="299"/>
      <c r="AQ1820" s="297"/>
      <c r="AR1820" s="297">
        <f>'Debt M &amp; YTM'!M1811</f>
        <v>2.83</v>
      </c>
      <c r="AS1820" s="298"/>
      <c r="AT1820" s="300"/>
      <c r="AU1820" s="297">
        <f>'Debt M &amp; YTM'!N1811</f>
        <v>4.6399999999999997</v>
      </c>
      <c r="AV1820" s="298"/>
    </row>
    <row r="1821" spans="6:48">
      <c r="F1821" s="297"/>
      <c r="AG1821" s="296">
        <v>42720</v>
      </c>
      <c r="AH1821" s="335">
        <f>'Debt M &amp; YTM'!C1812</f>
        <v>13.87</v>
      </c>
      <c r="AI1821" s="335">
        <f>'Debt M &amp; YTM'!D1812</f>
        <v>1.74</v>
      </c>
      <c r="AJ1821" s="298"/>
      <c r="AK1821" s="335">
        <f>'Debt M &amp; YTM'!F1812</f>
        <v>8.35</v>
      </c>
      <c r="AL1821" s="335">
        <f>'Debt M &amp; YTM'!G1812</f>
        <v>1.61</v>
      </c>
      <c r="AM1821" s="298"/>
      <c r="AN1821" s="335">
        <f>'Debt M &amp; YTM'!I1812</f>
        <v>12.65</v>
      </c>
      <c r="AO1821" s="335">
        <f>'Debt M &amp; YTM'!J1812</f>
        <v>2.08</v>
      </c>
      <c r="AP1821" s="299"/>
      <c r="AQ1821" s="297"/>
      <c r="AR1821" s="297">
        <f>'Debt M &amp; YTM'!M1812</f>
        <v>2.81</v>
      </c>
      <c r="AS1821" s="298"/>
      <c r="AT1821" s="300"/>
      <c r="AU1821" s="297">
        <f>'Debt M &amp; YTM'!N1812</f>
        <v>4.66</v>
      </c>
      <c r="AV1821" s="298"/>
    </row>
    <row r="1822" spans="6:48">
      <c r="F1822" s="297"/>
      <c r="AG1822" s="296">
        <v>42723</v>
      </c>
      <c r="AH1822" s="335">
        <f>'Debt M &amp; YTM'!C1813</f>
        <v>13.86</v>
      </c>
      <c r="AI1822" s="335">
        <f>'Debt M &amp; YTM'!D1813</f>
        <v>1.67</v>
      </c>
      <c r="AJ1822" s="298"/>
      <c r="AK1822" s="335">
        <f>'Debt M &amp; YTM'!F1813</f>
        <v>8.35</v>
      </c>
      <c r="AL1822" s="335">
        <f>'Debt M &amp; YTM'!G1813</f>
        <v>1.55</v>
      </c>
      <c r="AM1822" s="298"/>
      <c r="AN1822" s="335">
        <f>'Debt M &amp; YTM'!I1813</f>
        <v>12.64</v>
      </c>
      <c r="AO1822" s="335">
        <f>'Debt M &amp; YTM'!J1813</f>
        <v>2.0099999999999998</v>
      </c>
      <c r="AP1822" s="299"/>
      <c r="AQ1822" s="297"/>
      <c r="AR1822" s="297">
        <f>'Debt M &amp; YTM'!M1813</f>
        <v>2.79</v>
      </c>
      <c r="AS1822" s="298"/>
      <c r="AT1822" s="300"/>
      <c r="AU1822" s="297">
        <f>'Debt M &amp; YTM'!N1813</f>
        <v>4.58</v>
      </c>
      <c r="AV1822" s="298"/>
    </row>
    <row r="1823" spans="6:48">
      <c r="F1823" s="297"/>
      <c r="AG1823" s="296">
        <v>42724</v>
      </c>
      <c r="AH1823" s="335">
        <f>'Debt M &amp; YTM'!C1814</f>
        <v>13.86</v>
      </c>
      <c r="AI1823" s="335">
        <f>'Debt M &amp; YTM'!D1814</f>
        <v>1.68</v>
      </c>
      <c r="AJ1823" s="298"/>
      <c r="AK1823" s="335">
        <f>'Debt M &amp; YTM'!F1814</f>
        <v>8.34</v>
      </c>
      <c r="AL1823" s="335">
        <f>'Debt M &amp; YTM'!G1814</f>
        <v>1.56</v>
      </c>
      <c r="AM1823" s="298"/>
      <c r="AN1823" s="335">
        <f>'Debt M &amp; YTM'!I1814</f>
        <v>12.64</v>
      </c>
      <c r="AO1823" s="335">
        <f>'Debt M &amp; YTM'!J1814</f>
        <v>2.02</v>
      </c>
      <c r="AP1823" s="299"/>
      <c r="AQ1823" s="297"/>
      <c r="AR1823" s="297">
        <f>'Debt M &amp; YTM'!M1814</f>
        <v>2.78</v>
      </c>
      <c r="AS1823" s="298"/>
      <c r="AT1823" s="300"/>
      <c r="AU1823" s="297">
        <f>'Debt M &amp; YTM'!N1814</f>
        <v>4.53</v>
      </c>
      <c r="AV1823" s="298"/>
    </row>
    <row r="1824" spans="6:48">
      <c r="F1824" s="297"/>
      <c r="AG1824" s="296">
        <v>42725</v>
      </c>
      <c r="AH1824" s="335">
        <f>'Debt M &amp; YTM'!C1815</f>
        <v>13.86</v>
      </c>
      <c r="AI1824" s="335">
        <f>'Debt M &amp; YTM'!D1815</f>
        <v>1.66</v>
      </c>
      <c r="AJ1824" s="298"/>
      <c r="AK1824" s="335">
        <f>'Debt M &amp; YTM'!F1815</f>
        <v>8.34</v>
      </c>
      <c r="AL1824" s="335">
        <f>'Debt M &amp; YTM'!G1815</f>
        <v>1.55</v>
      </c>
      <c r="AM1824" s="298"/>
      <c r="AN1824" s="335">
        <f>'Debt M &amp; YTM'!I1815</f>
        <v>12.63</v>
      </c>
      <c r="AO1824" s="335">
        <f>'Debt M &amp; YTM'!J1815</f>
        <v>2</v>
      </c>
      <c r="AP1824" s="299"/>
      <c r="AQ1824" s="297"/>
      <c r="AR1824" s="297">
        <f>'Debt M &amp; YTM'!M1815</f>
        <v>2.77</v>
      </c>
      <c r="AS1824" s="298"/>
      <c r="AT1824" s="300"/>
      <c r="AU1824" s="297">
        <f>'Debt M &amp; YTM'!N1815</f>
        <v>4.5199999999999996</v>
      </c>
      <c r="AV1824" s="298"/>
    </row>
    <row r="1825" spans="6:48">
      <c r="F1825" s="297"/>
      <c r="AG1825" s="296">
        <v>42726</v>
      </c>
      <c r="AH1825" s="335">
        <f>'Debt M &amp; YTM'!C1816</f>
        <v>13.85</v>
      </c>
      <c r="AI1825" s="335">
        <f>'Debt M &amp; YTM'!D1816</f>
        <v>1.67</v>
      </c>
      <c r="AJ1825" s="298"/>
      <c r="AK1825" s="335">
        <f>'Debt M &amp; YTM'!F1816</f>
        <v>8.34</v>
      </c>
      <c r="AL1825" s="335">
        <f>'Debt M &amp; YTM'!G1816</f>
        <v>1.55</v>
      </c>
      <c r="AM1825" s="298"/>
      <c r="AN1825" s="335">
        <f>'Debt M &amp; YTM'!I1816</f>
        <v>12.63</v>
      </c>
      <c r="AO1825" s="335">
        <f>'Debt M &amp; YTM'!J1816</f>
        <v>2.0099999999999998</v>
      </c>
      <c r="AP1825" s="299"/>
      <c r="AQ1825" s="297"/>
      <c r="AR1825" s="297">
        <f>'Debt M &amp; YTM'!M1816</f>
        <v>2.77</v>
      </c>
      <c r="AS1825" s="298"/>
      <c r="AT1825" s="300"/>
      <c r="AU1825" s="297">
        <f>'Debt M &amp; YTM'!N1816</f>
        <v>4.49</v>
      </c>
      <c r="AV1825" s="298"/>
    </row>
    <row r="1826" spans="6:48">
      <c r="F1826" s="297"/>
      <c r="AG1826" s="296">
        <v>42727</v>
      </c>
      <c r="AH1826" s="335">
        <f>'Debt M &amp; YTM'!C1817</f>
        <v>13.85</v>
      </c>
      <c r="AI1826" s="335">
        <f>'Debt M &amp; YTM'!D1817</f>
        <v>1.65</v>
      </c>
      <c r="AJ1826" s="298"/>
      <c r="AK1826" s="335">
        <f>'Debt M &amp; YTM'!F1817</f>
        <v>8.34</v>
      </c>
      <c r="AL1826" s="335">
        <f>'Debt M &amp; YTM'!G1817</f>
        <v>1.55</v>
      </c>
      <c r="AM1826" s="298"/>
      <c r="AN1826" s="335">
        <f>'Debt M &amp; YTM'!I1817</f>
        <v>12.63</v>
      </c>
      <c r="AO1826" s="335">
        <f>'Debt M &amp; YTM'!J1817</f>
        <v>2</v>
      </c>
      <c r="AP1826" s="299"/>
      <c r="AQ1826" s="297"/>
      <c r="AR1826" s="297">
        <f>'Debt M &amp; YTM'!M1817</f>
        <v>2.76</v>
      </c>
      <c r="AS1826" s="298"/>
      <c r="AT1826" s="300"/>
      <c r="AU1826" s="297">
        <f>'Debt M &amp; YTM'!N1817</f>
        <v>4.49</v>
      </c>
      <c r="AV1826" s="298"/>
    </row>
    <row r="1827" spans="6:48">
      <c r="F1827" s="297"/>
      <c r="AG1827" s="296">
        <v>42731</v>
      </c>
      <c r="AH1827" s="335">
        <f>'Debt M &amp; YTM'!C1818</f>
        <v>13.84</v>
      </c>
      <c r="AI1827" s="335">
        <f>'Debt M &amp; YTM'!D1818</f>
        <v>1.6</v>
      </c>
      <c r="AJ1827" s="298"/>
      <c r="AK1827" s="335">
        <f>'Debt M &amp; YTM'!F1818</f>
        <v>8.32</v>
      </c>
      <c r="AL1827" s="335">
        <f>'Debt M &amp; YTM'!G1818</f>
        <v>1.5</v>
      </c>
      <c r="AM1827" s="298"/>
      <c r="AN1827" s="335">
        <f>'Debt M &amp; YTM'!I1818</f>
        <v>12.62</v>
      </c>
      <c r="AO1827" s="335">
        <f>'Debt M &amp; YTM'!J1818</f>
        <v>1.95</v>
      </c>
      <c r="AP1827" s="299"/>
      <c r="AQ1827" s="297"/>
      <c r="AR1827" s="297">
        <f>'Debt M &amp; YTM'!M1818</f>
        <v>2.77</v>
      </c>
      <c r="AS1827" s="298"/>
      <c r="AT1827" s="300"/>
      <c r="AU1827" s="297">
        <f>'Debt M &amp; YTM'!N1818</f>
        <v>4.5</v>
      </c>
      <c r="AV1827" s="298"/>
    </row>
    <row r="1828" spans="6:48">
      <c r="F1828" s="297"/>
      <c r="AG1828" s="296">
        <v>42732</v>
      </c>
      <c r="AH1828" s="335">
        <f>'Debt M &amp; YTM'!C1819</f>
        <v>13.84</v>
      </c>
      <c r="AI1828" s="335">
        <f>'Debt M &amp; YTM'!D1819</f>
        <v>1.61</v>
      </c>
      <c r="AJ1828" s="298"/>
      <c r="AK1828" s="335">
        <f>'Debt M &amp; YTM'!F1819</f>
        <v>8.32</v>
      </c>
      <c r="AL1828" s="335">
        <f>'Debt M &amp; YTM'!G1819</f>
        <v>1.5</v>
      </c>
      <c r="AM1828" s="298"/>
      <c r="AN1828" s="335">
        <f>'Debt M &amp; YTM'!I1819</f>
        <v>12.61</v>
      </c>
      <c r="AO1828" s="335">
        <f>'Debt M &amp; YTM'!J1819</f>
        <v>1.95</v>
      </c>
      <c r="AP1828" s="299"/>
      <c r="AQ1828" s="297"/>
      <c r="AR1828" s="297">
        <f>'Debt M &amp; YTM'!M1819</f>
        <v>2.74</v>
      </c>
      <c r="AS1828" s="298"/>
      <c r="AT1828" s="300"/>
      <c r="AU1828" s="297">
        <f>'Debt M &amp; YTM'!N1819</f>
        <v>4.46</v>
      </c>
      <c r="AV1828" s="298"/>
    </row>
    <row r="1829" spans="6:48">
      <c r="F1829" s="297"/>
      <c r="AG1829" s="296">
        <v>42733</v>
      </c>
      <c r="AH1829" s="335">
        <f>'Debt M &amp; YTM'!C1820</f>
        <v>13.83</v>
      </c>
      <c r="AI1829" s="335">
        <f>'Debt M &amp; YTM'!D1820</f>
        <v>1.58</v>
      </c>
      <c r="AJ1829" s="298"/>
      <c r="AK1829" s="335">
        <f>'Debt M &amp; YTM'!F1820</f>
        <v>8.32</v>
      </c>
      <c r="AL1829" s="335">
        <f>'Debt M &amp; YTM'!G1820</f>
        <v>1.48</v>
      </c>
      <c r="AM1829" s="298"/>
      <c r="AN1829" s="335">
        <f>'Debt M &amp; YTM'!I1820</f>
        <v>12.61</v>
      </c>
      <c r="AO1829" s="335">
        <f>'Debt M &amp; YTM'!J1820</f>
        <v>1.92</v>
      </c>
      <c r="AP1829" s="299"/>
      <c r="AQ1829" s="297"/>
      <c r="AR1829" s="297">
        <f>'Debt M &amp; YTM'!M1820</f>
        <v>2.73</v>
      </c>
      <c r="AS1829" s="298"/>
      <c r="AT1829" s="300"/>
      <c r="AU1829" s="297">
        <f>'Debt M &amp; YTM'!N1820</f>
        <v>4.43</v>
      </c>
      <c r="AV1829" s="298"/>
    </row>
    <row r="1830" spans="6:48">
      <c r="F1830" s="297"/>
      <c r="AG1830" s="296">
        <v>42734</v>
      </c>
      <c r="AH1830" s="335">
        <f>'Debt M &amp; YTM'!C1821</f>
        <v>13.83</v>
      </c>
      <c r="AI1830" s="335">
        <f>'Debt M &amp; YTM'!D1821</f>
        <v>1.61</v>
      </c>
      <c r="AJ1830" s="298"/>
      <c r="AK1830" s="335">
        <f>'Debt M &amp; YTM'!F1821</f>
        <v>8.32</v>
      </c>
      <c r="AL1830" s="335">
        <f>'Debt M &amp; YTM'!G1821</f>
        <v>1.49</v>
      </c>
      <c r="AM1830" s="298"/>
      <c r="AN1830" s="335">
        <f>'Debt M &amp; YTM'!I1821</f>
        <v>12.61</v>
      </c>
      <c r="AO1830" s="335">
        <f>'Debt M &amp; YTM'!J1821</f>
        <v>1.95</v>
      </c>
      <c r="AP1830" s="299"/>
      <c r="AQ1830" s="297"/>
      <c r="AR1830" s="297">
        <f>'Debt M &amp; YTM'!M1821</f>
        <v>2.73</v>
      </c>
      <c r="AS1830" s="298"/>
      <c r="AT1830" s="300"/>
      <c r="AU1830" s="297">
        <f>'Debt M &amp; YTM'!N1821</f>
        <v>4.4400000000000004</v>
      </c>
      <c r="AV1830" s="298"/>
    </row>
    <row r="1831" spans="6:48">
      <c r="F1831" s="297"/>
      <c r="AG1831" s="296">
        <v>42735</v>
      </c>
      <c r="AH1831" s="335">
        <f>'Debt M &amp; YTM'!C1822</f>
        <v>13.83</v>
      </c>
      <c r="AI1831" s="335">
        <f>'Debt M &amp; YTM'!D1822</f>
        <v>1.61</v>
      </c>
      <c r="AJ1831" s="298"/>
      <c r="AK1831" s="335">
        <f>'Debt M &amp; YTM'!F1822</f>
        <v>8.31</v>
      </c>
      <c r="AL1831" s="335">
        <f>'Debt M &amp; YTM'!G1822</f>
        <v>1.49</v>
      </c>
      <c r="AM1831" s="298"/>
      <c r="AN1831" s="335">
        <f>'Debt M &amp; YTM'!I1822</f>
        <v>12.61</v>
      </c>
      <c r="AO1831" s="335">
        <f>'Debt M &amp; YTM'!J1822</f>
        <v>1.95</v>
      </c>
      <c r="AP1831" s="299"/>
      <c r="AQ1831" s="297"/>
      <c r="AR1831" s="297">
        <f>'Debt M &amp; YTM'!M1822</f>
        <v>2.76</v>
      </c>
      <c r="AS1831" s="298"/>
      <c r="AT1831" s="300"/>
      <c r="AU1831" s="297">
        <f>'Debt M &amp; YTM'!N1822</f>
        <v>4.45</v>
      </c>
      <c r="AV1831" s="298"/>
    </row>
    <row r="1832" spans="6:48">
      <c r="F1832" s="297"/>
      <c r="AG1832" s="296">
        <v>42737</v>
      </c>
      <c r="AH1832" s="335">
        <f>'Debt M &amp; YTM'!C1823</f>
        <v>13.82</v>
      </c>
      <c r="AI1832" s="335">
        <f>'Debt M &amp; YTM'!D1823</f>
        <v>1.61</v>
      </c>
      <c r="AJ1832" s="298"/>
      <c r="AK1832" s="335">
        <f>'Debt M &amp; YTM'!F1823</f>
        <v>8.32</v>
      </c>
      <c r="AL1832" s="335">
        <f>'Debt M &amp; YTM'!G1823</f>
        <v>1.48</v>
      </c>
      <c r="AM1832" s="298"/>
      <c r="AN1832" s="335">
        <f>'Debt M &amp; YTM'!I1823</f>
        <v>12.57</v>
      </c>
      <c r="AO1832" s="335">
        <f>'Debt M &amp; YTM'!J1823</f>
        <v>1.94</v>
      </c>
      <c r="AP1832" s="299"/>
      <c r="AQ1832" s="297"/>
      <c r="AR1832" s="297"/>
      <c r="AS1832" s="298"/>
      <c r="AT1832" s="300"/>
      <c r="AU1832" s="297"/>
      <c r="AV1832" s="298"/>
    </row>
    <row r="1833" spans="6:48">
      <c r="F1833" s="297"/>
      <c r="AG1833" s="296">
        <v>42738</v>
      </c>
      <c r="AH1833" s="335">
        <f>'Debt M &amp; YTM'!C1824</f>
        <v>13.82</v>
      </c>
      <c r="AI1833" s="335">
        <f>'Debt M &amp; YTM'!D1824</f>
        <v>1.68</v>
      </c>
      <c r="AJ1833" s="298"/>
      <c r="AK1833" s="335">
        <f>'Debt M &amp; YTM'!F1824</f>
        <v>8.32</v>
      </c>
      <c r="AL1833" s="335">
        <f>'Debt M &amp; YTM'!G1824</f>
        <v>1.54</v>
      </c>
      <c r="AM1833" s="298"/>
      <c r="AN1833" s="335">
        <f>'Debt M &amp; YTM'!I1824</f>
        <v>12.57</v>
      </c>
      <c r="AO1833" s="335">
        <f>'Debt M &amp; YTM'!J1824</f>
        <v>2.0099999999999998</v>
      </c>
      <c r="AP1833" s="299"/>
      <c r="AQ1833" s="297"/>
      <c r="AR1833" s="297">
        <f>'Debt M &amp; YTM'!M1824</f>
        <v>2.72</v>
      </c>
      <c r="AS1833" s="298"/>
      <c r="AT1833" s="300"/>
      <c r="AU1833" s="297">
        <f>'Debt M &amp; YTM'!N1824</f>
        <v>4.32</v>
      </c>
      <c r="AV1833" s="298"/>
    </row>
    <row r="1834" spans="6:48">
      <c r="F1834" s="297"/>
      <c r="AG1834" s="296">
        <v>42739</v>
      </c>
      <c r="AH1834" s="335">
        <f>'Debt M &amp; YTM'!C1825</f>
        <v>13.82</v>
      </c>
      <c r="AI1834" s="335">
        <f>'Debt M &amp; YTM'!D1825</f>
        <v>1.69</v>
      </c>
      <c r="AJ1834" s="298"/>
      <c r="AK1834" s="335">
        <f>'Debt M &amp; YTM'!F1825</f>
        <v>8.31</v>
      </c>
      <c r="AL1834" s="335">
        <f>'Debt M &amp; YTM'!G1825</f>
        <v>1.54</v>
      </c>
      <c r="AM1834" s="298"/>
      <c r="AN1834" s="335">
        <f>'Debt M &amp; YTM'!I1825</f>
        <v>12.56</v>
      </c>
      <c r="AO1834" s="335">
        <f>'Debt M &amp; YTM'!J1825</f>
        <v>2.0099999999999998</v>
      </c>
      <c r="AP1834" s="299"/>
      <c r="AQ1834" s="297"/>
      <c r="AR1834" s="297">
        <f>'Debt M &amp; YTM'!M1825</f>
        <v>2.68</v>
      </c>
      <c r="AS1834" s="298"/>
      <c r="AT1834" s="300"/>
      <c r="AU1834" s="297">
        <f>'Debt M &amp; YTM'!N1825</f>
        <v>4.2300000000000004</v>
      </c>
      <c r="AV1834" s="298"/>
    </row>
    <row r="1835" spans="6:48">
      <c r="F1835" s="297"/>
      <c r="AG1835" s="296">
        <v>42740</v>
      </c>
      <c r="AH1835" s="335">
        <f>'Debt M &amp; YTM'!C1826</f>
        <v>13.81</v>
      </c>
      <c r="AI1835" s="335">
        <f>'Debt M &amp; YTM'!D1826</f>
        <v>1.66</v>
      </c>
      <c r="AJ1835" s="298"/>
      <c r="AK1835" s="335">
        <f>'Debt M &amp; YTM'!F1826</f>
        <v>8.31</v>
      </c>
      <c r="AL1835" s="335">
        <f>'Debt M &amp; YTM'!G1826</f>
        <v>1.52</v>
      </c>
      <c r="AM1835" s="298"/>
      <c r="AN1835" s="335">
        <f>'Debt M &amp; YTM'!I1826</f>
        <v>12.56</v>
      </c>
      <c r="AO1835" s="335">
        <f>'Debt M &amp; YTM'!J1826</f>
        <v>1.98</v>
      </c>
      <c r="AP1835" s="299"/>
      <c r="AQ1835" s="297"/>
      <c r="AR1835" s="297">
        <f>'Debt M &amp; YTM'!M1826</f>
        <v>2.65</v>
      </c>
      <c r="AS1835" s="298"/>
      <c r="AT1835" s="300"/>
      <c r="AU1835" s="297">
        <f>'Debt M &amp; YTM'!N1826</f>
        <v>4.18</v>
      </c>
      <c r="AV1835" s="298"/>
    </row>
    <row r="1836" spans="6:48">
      <c r="F1836" s="297"/>
      <c r="AG1836" s="296">
        <v>42741</v>
      </c>
      <c r="AH1836" s="335">
        <f>'Debt M &amp; YTM'!C1827</f>
        <v>13.81</v>
      </c>
      <c r="AI1836" s="335">
        <f>'Debt M &amp; YTM'!D1827</f>
        <v>1.71</v>
      </c>
      <c r="AJ1836" s="298"/>
      <c r="AK1836" s="335">
        <f>'Debt M &amp; YTM'!F1827</f>
        <v>8.31</v>
      </c>
      <c r="AL1836" s="335">
        <f>'Debt M &amp; YTM'!G1827</f>
        <v>1.56</v>
      </c>
      <c r="AM1836" s="298"/>
      <c r="AN1836" s="335">
        <f>'Debt M &amp; YTM'!I1827</f>
        <v>12.56</v>
      </c>
      <c r="AO1836" s="335">
        <f>'Debt M &amp; YTM'!J1827</f>
        <v>2.02</v>
      </c>
      <c r="AP1836" s="299"/>
      <c r="AQ1836" s="297"/>
      <c r="AR1836" s="297">
        <f>'Debt M &amp; YTM'!M1827</f>
        <v>2.67</v>
      </c>
      <c r="AS1836" s="298"/>
      <c r="AT1836" s="300"/>
      <c r="AU1836" s="297">
        <f>'Debt M &amp; YTM'!N1827</f>
        <v>4.17</v>
      </c>
      <c r="AV1836" s="298"/>
    </row>
    <row r="1837" spans="6:48">
      <c r="F1837" s="297"/>
      <c r="AG1837" s="296">
        <v>42744</v>
      </c>
      <c r="AH1837" s="335">
        <f>'Debt M &amp; YTM'!C1828</f>
        <v>13.8</v>
      </c>
      <c r="AI1837" s="335">
        <f>'Debt M &amp; YTM'!D1828</f>
        <v>1.71</v>
      </c>
      <c r="AJ1837" s="298"/>
      <c r="AK1837" s="335">
        <f>'Debt M &amp; YTM'!F1828</f>
        <v>8.3000000000000007</v>
      </c>
      <c r="AL1837" s="335">
        <f>'Debt M &amp; YTM'!G1828</f>
        <v>1.56</v>
      </c>
      <c r="AM1837" s="298"/>
      <c r="AN1837" s="335">
        <f>'Debt M &amp; YTM'!I1828</f>
        <v>12.55</v>
      </c>
      <c r="AO1837" s="335">
        <f>'Debt M &amp; YTM'!J1828</f>
        <v>2.02</v>
      </c>
      <c r="AP1837" s="299"/>
      <c r="AQ1837" s="297"/>
      <c r="AR1837" s="297">
        <f>'Debt M &amp; YTM'!M1828</f>
        <v>2.66</v>
      </c>
      <c r="AS1837" s="298"/>
      <c r="AT1837" s="300"/>
      <c r="AU1837" s="297">
        <f>'Debt M &amp; YTM'!N1828</f>
        <v>4.1900000000000004</v>
      </c>
      <c r="AV1837" s="298"/>
    </row>
    <row r="1838" spans="6:48">
      <c r="F1838" s="297"/>
      <c r="AG1838" s="296">
        <v>42745</v>
      </c>
      <c r="AH1838" s="335">
        <f>'Debt M &amp; YTM'!C1829</f>
        <v>13.8</v>
      </c>
      <c r="AI1838" s="335">
        <f>'Debt M &amp; YTM'!D1829</f>
        <v>1.7</v>
      </c>
      <c r="AJ1838" s="298"/>
      <c r="AK1838" s="335">
        <f>'Debt M &amp; YTM'!F1829</f>
        <v>8.3000000000000007</v>
      </c>
      <c r="AL1838" s="335">
        <f>'Debt M &amp; YTM'!G1829</f>
        <v>1.55</v>
      </c>
      <c r="AM1838" s="298"/>
      <c r="AN1838" s="335">
        <f>'Debt M &amp; YTM'!I1829</f>
        <v>12.55</v>
      </c>
      <c r="AO1838" s="335">
        <f>'Debt M &amp; YTM'!J1829</f>
        <v>2.0099999999999998</v>
      </c>
      <c r="AP1838" s="299"/>
      <c r="AQ1838" s="297"/>
      <c r="AR1838" s="297">
        <f>'Debt M &amp; YTM'!M1829</f>
        <v>2.66</v>
      </c>
      <c r="AS1838" s="298"/>
      <c r="AT1838" s="300"/>
      <c r="AU1838" s="297">
        <f>'Debt M &amp; YTM'!N1829</f>
        <v>4.25</v>
      </c>
      <c r="AV1838" s="298"/>
    </row>
    <row r="1839" spans="6:48">
      <c r="F1839" s="297"/>
      <c r="AG1839" s="296">
        <v>42746</v>
      </c>
      <c r="AH1839" s="335">
        <f>'Debt M &amp; YTM'!C1830</f>
        <v>13.8</v>
      </c>
      <c r="AI1839" s="335">
        <f>'Debt M &amp; YTM'!D1830</f>
        <v>1.68</v>
      </c>
      <c r="AJ1839" s="298"/>
      <c r="AK1839" s="335">
        <f>'Debt M &amp; YTM'!F1830</f>
        <v>8.2899999999999991</v>
      </c>
      <c r="AL1839" s="335">
        <f>'Debt M &amp; YTM'!G1830</f>
        <v>1.54</v>
      </c>
      <c r="AM1839" s="298"/>
      <c r="AN1839" s="335">
        <f>'Debt M &amp; YTM'!I1830</f>
        <v>12.55</v>
      </c>
      <c r="AO1839" s="335">
        <f>'Debt M &amp; YTM'!J1830</f>
        <v>1.99</v>
      </c>
      <c r="AP1839" s="299"/>
      <c r="AQ1839" s="297"/>
      <c r="AR1839" s="297">
        <f>'Debt M &amp; YTM'!M1830</f>
        <v>2.65</v>
      </c>
      <c r="AS1839" s="298"/>
      <c r="AT1839" s="300"/>
      <c r="AU1839" s="297">
        <f>'Debt M &amp; YTM'!N1830</f>
        <v>4.2300000000000004</v>
      </c>
      <c r="AV1839" s="298"/>
    </row>
    <row r="1840" spans="6:48">
      <c r="F1840" s="297"/>
      <c r="AG1840" s="296">
        <v>42747</v>
      </c>
      <c r="AH1840" s="335">
        <f>'Debt M &amp; YTM'!C1831</f>
        <v>13.79</v>
      </c>
      <c r="AI1840" s="335">
        <f>'Debt M &amp; YTM'!D1831</f>
        <v>1.66</v>
      </c>
      <c r="AJ1840" s="298"/>
      <c r="AK1840" s="335">
        <f>'Debt M &amp; YTM'!F1831</f>
        <v>8.2899999999999991</v>
      </c>
      <c r="AL1840" s="335">
        <f>'Debt M &amp; YTM'!G1831</f>
        <v>1.52</v>
      </c>
      <c r="AM1840" s="298"/>
      <c r="AN1840" s="335">
        <f>'Debt M &amp; YTM'!I1831</f>
        <v>12.54</v>
      </c>
      <c r="AO1840" s="335">
        <f>'Debt M &amp; YTM'!J1831</f>
        <v>1.97</v>
      </c>
      <c r="AP1840" s="299"/>
      <c r="AQ1840" s="297"/>
      <c r="AR1840" s="297">
        <f>'Debt M &amp; YTM'!M1831</f>
        <v>2.67</v>
      </c>
      <c r="AS1840" s="298"/>
      <c r="AT1840" s="300"/>
      <c r="AU1840" s="297">
        <f>'Debt M &amp; YTM'!N1831</f>
        <v>4.26</v>
      </c>
      <c r="AV1840" s="298"/>
    </row>
    <row r="1841" spans="6:48">
      <c r="F1841" s="297"/>
      <c r="AG1841" s="296">
        <v>42748</v>
      </c>
      <c r="AH1841" s="335">
        <f>'Debt M &amp; YTM'!C1832</f>
        <v>13.79</v>
      </c>
      <c r="AI1841" s="335">
        <f>'Debt M &amp; YTM'!D1832</f>
        <v>1.7</v>
      </c>
      <c r="AJ1841" s="298"/>
      <c r="AK1841" s="335">
        <f>'Debt M &amp; YTM'!F1832</f>
        <v>8.2899999999999991</v>
      </c>
      <c r="AL1841" s="335">
        <f>'Debt M &amp; YTM'!G1832</f>
        <v>1.54</v>
      </c>
      <c r="AM1841" s="298"/>
      <c r="AN1841" s="335">
        <f>'Debt M &amp; YTM'!I1832</f>
        <v>12.54</v>
      </c>
      <c r="AO1841" s="335">
        <f>'Debt M &amp; YTM'!J1832</f>
        <v>2.0099999999999998</v>
      </c>
      <c r="AP1841" s="299"/>
      <c r="AQ1841" s="297"/>
      <c r="AR1841" s="297">
        <f>'Debt M &amp; YTM'!M1832</f>
        <v>2.66</v>
      </c>
      <c r="AS1841" s="298"/>
      <c r="AT1841" s="300"/>
      <c r="AU1841" s="297">
        <f>'Debt M &amp; YTM'!N1832</f>
        <v>4.24</v>
      </c>
      <c r="AV1841" s="298"/>
    </row>
    <row r="1842" spans="6:48">
      <c r="F1842" s="297"/>
      <c r="AG1842" s="296">
        <v>42751</v>
      </c>
      <c r="AH1842" s="335">
        <f>'Debt M &amp; YTM'!C1833</f>
        <v>13.78</v>
      </c>
      <c r="AI1842" s="335">
        <f>'Debt M &amp; YTM'!D1833</f>
        <v>1.69</v>
      </c>
      <c r="AJ1842" s="298"/>
      <c r="AK1842" s="335">
        <f>'Debt M &amp; YTM'!F1833</f>
        <v>8.2799999999999994</v>
      </c>
      <c r="AL1842" s="335">
        <f>'Debt M &amp; YTM'!G1833</f>
        <v>1.53</v>
      </c>
      <c r="AM1842" s="298"/>
      <c r="AN1842" s="335">
        <f>'Debt M &amp; YTM'!I1833</f>
        <v>12.53</v>
      </c>
      <c r="AO1842" s="335">
        <f>'Debt M &amp; YTM'!J1833</f>
        <v>2</v>
      </c>
      <c r="AP1842" s="299"/>
      <c r="AQ1842" s="297"/>
      <c r="AR1842" s="297">
        <f>'Debt M &amp; YTM'!M1833</f>
        <v>2.64</v>
      </c>
      <c r="AS1842" s="298"/>
      <c r="AT1842" s="300"/>
      <c r="AU1842" s="297">
        <f>'Debt M &amp; YTM'!N1833</f>
        <v>4.2</v>
      </c>
      <c r="AV1842" s="298"/>
    </row>
    <row r="1843" spans="6:48">
      <c r="F1843" s="297"/>
      <c r="AG1843" s="296">
        <v>42752</v>
      </c>
      <c r="AH1843" s="335">
        <f>'Debt M &amp; YTM'!C1834</f>
        <v>13.78</v>
      </c>
      <c r="AI1843" s="335">
        <f>'Debt M &amp; YTM'!D1834</f>
        <v>1.68</v>
      </c>
      <c r="AJ1843" s="298"/>
      <c r="AK1843" s="335">
        <f>'Debt M &amp; YTM'!F1834</f>
        <v>8.2799999999999994</v>
      </c>
      <c r="AL1843" s="335">
        <f>'Debt M &amp; YTM'!G1834</f>
        <v>1.53</v>
      </c>
      <c r="AM1843" s="298"/>
      <c r="AN1843" s="335">
        <f>'Debt M &amp; YTM'!I1834</f>
        <v>12.53</v>
      </c>
      <c r="AO1843" s="335">
        <f>'Debt M &amp; YTM'!J1834</f>
        <v>2</v>
      </c>
      <c r="AP1843" s="299"/>
      <c r="AQ1843" s="297"/>
      <c r="AR1843" s="297">
        <f>'Debt M &amp; YTM'!M1834</f>
        <v>2.64</v>
      </c>
      <c r="AS1843" s="298"/>
      <c r="AT1843" s="300"/>
      <c r="AU1843" s="297">
        <f>'Debt M &amp; YTM'!N1834</f>
        <v>4.26</v>
      </c>
      <c r="AV1843" s="298"/>
    </row>
    <row r="1844" spans="6:48">
      <c r="F1844" s="297"/>
      <c r="AG1844" s="296">
        <v>42753</v>
      </c>
      <c r="AH1844" s="335">
        <f>'Debt M &amp; YTM'!C1835</f>
        <v>13.78</v>
      </c>
      <c r="AI1844" s="335">
        <f>'Debt M &amp; YTM'!D1835</f>
        <v>1.72</v>
      </c>
      <c r="AJ1844" s="298"/>
      <c r="AK1844" s="335">
        <f>'Debt M &amp; YTM'!F1835</f>
        <v>8.2799999999999994</v>
      </c>
      <c r="AL1844" s="335">
        <f>'Debt M &amp; YTM'!G1835</f>
        <v>1.56</v>
      </c>
      <c r="AM1844" s="298"/>
      <c r="AN1844" s="335">
        <f>'Debt M &amp; YTM'!I1835</f>
        <v>12.53</v>
      </c>
      <c r="AO1844" s="335">
        <f>'Debt M &amp; YTM'!J1835</f>
        <v>2.04</v>
      </c>
      <c r="AP1844" s="299"/>
      <c r="AQ1844" s="297"/>
      <c r="AR1844" s="297">
        <f>'Debt M &amp; YTM'!M1835</f>
        <v>2.63</v>
      </c>
      <c r="AS1844" s="298"/>
      <c r="AT1844" s="300"/>
      <c r="AU1844" s="297">
        <f>'Debt M &amp; YTM'!N1835</f>
        <v>4.22</v>
      </c>
      <c r="AV1844" s="298"/>
    </row>
    <row r="1845" spans="6:48">
      <c r="F1845" s="297"/>
      <c r="AG1845" s="296">
        <v>42754</v>
      </c>
      <c r="AH1845" s="335">
        <f>'Debt M &amp; YTM'!C1836</f>
        <v>13.78</v>
      </c>
      <c r="AI1845" s="335">
        <f>'Debt M &amp; YTM'!D1836</f>
        <v>1.76</v>
      </c>
      <c r="AJ1845" s="298"/>
      <c r="AK1845" s="335">
        <f>'Debt M &amp; YTM'!F1836</f>
        <v>8.27</v>
      </c>
      <c r="AL1845" s="335">
        <f>'Debt M &amp; YTM'!G1836</f>
        <v>1.59</v>
      </c>
      <c r="AM1845" s="298"/>
      <c r="AN1845" s="335">
        <f>'Debt M &amp; YTM'!I1836</f>
        <v>12.52</v>
      </c>
      <c r="AO1845" s="335">
        <f>'Debt M &amp; YTM'!J1836</f>
        <v>2.0699999999999998</v>
      </c>
      <c r="AP1845" s="299"/>
      <c r="AQ1845" s="297"/>
      <c r="AR1845" s="297">
        <f>'Debt M &amp; YTM'!M1836</f>
        <v>2.64</v>
      </c>
      <c r="AS1845" s="298"/>
      <c r="AT1845" s="300"/>
      <c r="AU1845" s="297">
        <f>'Debt M &amp; YTM'!N1836</f>
        <v>4.22</v>
      </c>
      <c r="AV1845" s="298"/>
    </row>
    <row r="1846" spans="6:48">
      <c r="F1846" s="297"/>
      <c r="AG1846" s="296">
        <v>42755</v>
      </c>
      <c r="AH1846" s="335">
        <f>'Debt M &amp; YTM'!C1837</f>
        <v>13.77</v>
      </c>
      <c r="AI1846" s="335">
        <f>'Debt M &amp; YTM'!D1837</f>
        <v>1.81</v>
      </c>
      <c r="AJ1846" s="298"/>
      <c r="AK1846" s="335">
        <f>'Debt M &amp; YTM'!F1837</f>
        <v>8.27</v>
      </c>
      <c r="AL1846" s="335">
        <f>'Debt M &amp; YTM'!G1837</f>
        <v>1.63</v>
      </c>
      <c r="AM1846" s="298"/>
      <c r="AN1846" s="335">
        <f>'Debt M &amp; YTM'!I1837</f>
        <v>12.52</v>
      </c>
      <c r="AO1846" s="335">
        <f>'Debt M &amp; YTM'!J1837</f>
        <v>2.12</v>
      </c>
      <c r="AP1846" s="299"/>
      <c r="AQ1846" s="297"/>
      <c r="AR1846" s="297">
        <f>'Debt M &amp; YTM'!M1837</f>
        <v>2.64</v>
      </c>
      <c r="AS1846" s="298"/>
      <c r="AT1846" s="300"/>
      <c r="AU1846" s="297">
        <f>'Debt M &amp; YTM'!N1837</f>
        <v>4.2</v>
      </c>
      <c r="AV1846" s="298"/>
    </row>
    <row r="1847" spans="6:48">
      <c r="F1847" s="297"/>
      <c r="AG1847" s="296">
        <v>42758</v>
      </c>
      <c r="AH1847" s="335">
        <f>'Debt M &amp; YTM'!C1838</f>
        <v>13.76</v>
      </c>
      <c r="AI1847" s="335">
        <f>'Debt M &amp; YTM'!D1838</f>
        <v>1.76</v>
      </c>
      <c r="AJ1847" s="298"/>
      <c r="AK1847" s="335">
        <f>'Debt M &amp; YTM'!F1838</f>
        <v>8.26</v>
      </c>
      <c r="AL1847" s="335">
        <f>'Debt M &amp; YTM'!G1838</f>
        <v>1.58</v>
      </c>
      <c r="AM1847" s="298"/>
      <c r="AN1847" s="335">
        <f>'Debt M &amp; YTM'!I1838</f>
        <v>12.51</v>
      </c>
      <c r="AO1847" s="335">
        <f>'Debt M &amp; YTM'!J1838</f>
        <v>2.0699999999999998</v>
      </c>
      <c r="AP1847" s="299"/>
      <c r="AQ1847" s="297"/>
      <c r="AR1847" s="297">
        <f>'Debt M &amp; YTM'!M1838</f>
        <v>2.62</v>
      </c>
      <c r="AS1847" s="298"/>
      <c r="AT1847" s="300"/>
      <c r="AU1847" s="297">
        <f>'Debt M &amp; YTM'!N1838</f>
        <v>4.21</v>
      </c>
      <c r="AV1847" s="298"/>
    </row>
    <row r="1848" spans="6:48">
      <c r="F1848" s="297"/>
      <c r="AG1848" s="296">
        <v>42759</v>
      </c>
      <c r="AH1848" s="335">
        <f>'Debt M &amp; YTM'!C1839</f>
        <v>13.76</v>
      </c>
      <c r="AI1848" s="335">
        <f>'Debt M &amp; YTM'!D1839</f>
        <v>1.78</v>
      </c>
      <c r="AJ1848" s="298"/>
      <c r="AK1848" s="335">
        <f>'Debt M &amp; YTM'!F1839</f>
        <v>8.26</v>
      </c>
      <c r="AL1848" s="335">
        <f>'Debt M &amp; YTM'!G1839</f>
        <v>1.6</v>
      </c>
      <c r="AM1848" s="298"/>
      <c r="AN1848" s="335">
        <f>'Debt M &amp; YTM'!I1839</f>
        <v>12.51</v>
      </c>
      <c r="AO1848" s="335">
        <f>'Debt M &amp; YTM'!J1839</f>
        <v>2.09</v>
      </c>
      <c r="AP1848" s="299"/>
      <c r="AQ1848" s="297"/>
      <c r="AR1848" s="297">
        <f>'Debt M &amp; YTM'!M1839</f>
        <v>2.62</v>
      </c>
      <c r="AS1848" s="298"/>
      <c r="AT1848" s="300"/>
      <c r="AU1848" s="297">
        <f>'Debt M &amp; YTM'!N1839</f>
        <v>4.25</v>
      </c>
      <c r="AV1848" s="298"/>
    </row>
    <row r="1849" spans="6:48">
      <c r="F1849" s="297"/>
      <c r="AG1849" s="296">
        <v>42760</v>
      </c>
      <c r="AH1849" s="335">
        <f>'Debt M &amp; YTM'!C1840</f>
        <v>13.76</v>
      </c>
      <c r="AI1849" s="335">
        <f>'Debt M &amp; YTM'!D1840</f>
        <v>1.85</v>
      </c>
      <c r="AJ1849" s="298"/>
      <c r="AK1849" s="335">
        <f>'Debt M &amp; YTM'!F1840</f>
        <v>8.26</v>
      </c>
      <c r="AL1849" s="335">
        <f>'Debt M &amp; YTM'!G1840</f>
        <v>1.65</v>
      </c>
      <c r="AM1849" s="298"/>
      <c r="AN1849" s="335">
        <f>'Debt M &amp; YTM'!I1840</f>
        <v>12.51</v>
      </c>
      <c r="AO1849" s="335">
        <f>'Debt M &amp; YTM'!J1840</f>
        <v>2.15</v>
      </c>
      <c r="AP1849" s="299"/>
      <c r="AQ1849" s="297"/>
      <c r="AR1849" s="297">
        <f>'Debt M &amp; YTM'!M1840</f>
        <v>2.61</v>
      </c>
      <c r="AS1849" s="298"/>
      <c r="AT1849" s="300"/>
      <c r="AU1849" s="297">
        <f>'Debt M &amp; YTM'!N1840</f>
        <v>4.2</v>
      </c>
      <c r="AV1849" s="298"/>
    </row>
    <row r="1850" spans="6:48">
      <c r="F1850" s="297"/>
      <c r="AG1850" s="296">
        <v>42761</v>
      </c>
      <c r="AH1850" s="335">
        <f>'Debt M &amp; YTM'!C1841</f>
        <v>13.76</v>
      </c>
      <c r="AI1850" s="335">
        <f>'Debt M &amp; YTM'!D1841</f>
        <v>1.87</v>
      </c>
      <c r="AJ1850" s="298"/>
      <c r="AK1850" s="335">
        <f>'Debt M &amp; YTM'!F1841</f>
        <v>8.25</v>
      </c>
      <c r="AL1850" s="335">
        <f>'Debt M &amp; YTM'!G1841</f>
        <v>1.68</v>
      </c>
      <c r="AM1850" s="298"/>
      <c r="AN1850" s="335">
        <f>'Debt M &amp; YTM'!I1841</f>
        <v>12.5</v>
      </c>
      <c r="AO1850" s="335">
        <f>'Debt M &amp; YTM'!J1841</f>
        <v>2.1800000000000002</v>
      </c>
      <c r="AP1850" s="299"/>
      <c r="AQ1850" s="297"/>
      <c r="AR1850" s="297">
        <f>'Debt M &amp; YTM'!M1841</f>
        <v>2.61</v>
      </c>
      <c r="AS1850" s="298"/>
      <c r="AT1850" s="300"/>
      <c r="AU1850" s="297">
        <f>'Debt M &amp; YTM'!N1841</f>
        <v>4.24</v>
      </c>
      <c r="AV1850" s="298"/>
    </row>
    <row r="1851" spans="6:48">
      <c r="F1851" s="297"/>
      <c r="AG1851" s="296">
        <v>42762</v>
      </c>
      <c r="AH1851" s="335">
        <f>'Debt M &amp; YTM'!C1842</f>
        <v>13.75</v>
      </c>
      <c r="AI1851" s="335">
        <f>'Debt M &amp; YTM'!D1842</f>
        <v>1.84</v>
      </c>
      <c r="AJ1851" s="298"/>
      <c r="AK1851" s="335">
        <f>'Debt M &amp; YTM'!F1842</f>
        <v>8.25</v>
      </c>
      <c r="AL1851" s="335">
        <f>'Debt M &amp; YTM'!G1842</f>
        <v>1.67</v>
      </c>
      <c r="AM1851" s="298"/>
      <c r="AN1851" s="335">
        <f>'Debt M &amp; YTM'!I1842</f>
        <v>12.5</v>
      </c>
      <c r="AO1851" s="335">
        <f>'Debt M &amp; YTM'!J1842</f>
        <v>2.15</v>
      </c>
      <c r="AP1851" s="299"/>
      <c r="AQ1851" s="297"/>
      <c r="AR1851" s="297">
        <f>'Debt M &amp; YTM'!M1842</f>
        <v>2.61</v>
      </c>
      <c r="AS1851" s="298"/>
      <c r="AT1851" s="300"/>
      <c r="AU1851" s="297">
        <f>'Debt M &amp; YTM'!N1842</f>
        <v>4.25</v>
      </c>
      <c r="AV1851" s="298"/>
    </row>
    <row r="1852" spans="6:48">
      <c r="F1852" s="297"/>
      <c r="AG1852" s="296">
        <v>42765</v>
      </c>
      <c r="AH1852" s="335">
        <f>'Debt M &amp; YTM'!C1843</f>
        <v>13.75</v>
      </c>
      <c r="AI1852" s="335">
        <f>'Debt M &amp; YTM'!D1843</f>
        <v>1.83</v>
      </c>
      <c r="AJ1852" s="298"/>
      <c r="AK1852" s="335">
        <f>'Debt M &amp; YTM'!F1843</f>
        <v>8.24</v>
      </c>
      <c r="AL1852" s="335">
        <f>'Debt M &amp; YTM'!G1843</f>
        <v>1.66</v>
      </c>
      <c r="AM1852" s="298"/>
      <c r="AN1852" s="335">
        <f>'Debt M &amp; YTM'!I1843</f>
        <v>12.49</v>
      </c>
      <c r="AO1852" s="335">
        <f>'Debt M &amp; YTM'!J1843</f>
        <v>2.14</v>
      </c>
      <c r="AP1852" s="299"/>
      <c r="AQ1852" s="297"/>
      <c r="AR1852" s="297">
        <f>'Debt M &amp; YTM'!M1843</f>
        <v>2.61</v>
      </c>
      <c r="AS1852" s="298"/>
      <c r="AT1852" s="300"/>
      <c r="AU1852" s="297">
        <f>'Debt M &amp; YTM'!N1843</f>
        <v>4.33</v>
      </c>
      <c r="AV1852" s="298"/>
    </row>
    <row r="1853" spans="6:48">
      <c r="F1853" s="297"/>
      <c r="AG1853" s="296">
        <v>42766</v>
      </c>
      <c r="AH1853" s="335">
        <f>'Debt M &amp; YTM'!C1844</f>
        <v>13.74</v>
      </c>
      <c r="AI1853" s="335">
        <f>'Debt M &amp; YTM'!D1844</f>
        <v>1.82</v>
      </c>
      <c r="AJ1853" s="298"/>
      <c r="AK1853" s="335">
        <f>'Debt M &amp; YTM'!F1844</f>
        <v>8.24</v>
      </c>
      <c r="AL1853" s="335">
        <f>'Debt M &amp; YTM'!G1844</f>
        <v>1.66</v>
      </c>
      <c r="AM1853" s="298"/>
      <c r="AN1853" s="335">
        <f>'Debt M &amp; YTM'!I1844</f>
        <v>12.49</v>
      </c>
      <c r="AO1853" s="335">
        <f>'Debt M &amp; YTM'!J1844</f>
        <v>2.14</v>
      </c>
      <c r="AP1853" s="299"/>
      <c r="AQ1853" s="297"/>
      <c r="AR1853" s="297">
        <f>'Debt M &amp; YTM'!M1844</f>
        <v>2.65</v>
      </c>
      <c r="AS1853" s="298"/>
      <c r="AT1853" s="300"/>
      <c r="AU1853" s="297">
        <f>'Debt M &amp; YTM'!N1844</f>
        <v>4.49</v>
      </c>
      <c r="AV1853" s="298"/>
    </row>
    <row r="1854" spans="6:48">
      <c r="F1854" s="297"/>
      <c r="AG1854" s="296">
        <v>42767</v>
      </c>
      <c r="AH1854" s="335">
        <f>'Debt M &amp; YTM'!C1845</f>
        <v>13.63</v>
      </c>
      <c r="AI1854" s="335">
        <f>'Debt M &amp; YTM'!D1845</f>
        <v>1.85</v>
      </c>
      <c r="AJ1854" s="298"/>
      <c r="AK1854" s="335">
        <f>'Debt M &amp; YTM'!F1845</f>
        <v>8.36</v>
      </c>
      <c r="AL1854" s="335">
        <f>'Debt M &amp; YTM'!G1845</f>
        <v>1.7</v>
      </c>
      <c r="AM1854" s="298"/>
      <c r="AN1854" s="335">
        <f>'Debt M &amp; YTM'!I1845</f>
        <v>12.69</v>
      </c>
      <c r="AO1854" s="335">
        <f>'Debt M &amp; YTM'!J1845</f>
        <v>2.2000000000000002</v>
      </c>
      <c r="AP1854" s="299"/>
      <c r="AQ1854" s="297"/>
      <c r="AR1854" s="297">
        <f>'Debt M &amp; YTM'!M1845</f>
        <v>2.65</v>
      </c>
      <c r="AS1854" s="298"/>
      <c r="AT1854" s="300"/>
      <c r="AU1854" s="297">
        <f>'Debt M &amp; YTM'!N1845</f>
        <v>4.4800000000000004</v>
      </c>
      <c r="AV1854" s="298"/>
    </row>
    <row r="1855" spans="6:48">
      <c r="F1855" s="297"/>
      <c r="AG1855" s="296">
        <v>42768</v>
      </c>
      <c r="AH1855" s="335">
        <f>'Debt M &amp; YTM'!C1846</f>
        <v>13.63</v>
      </c>
      <c r="AI1855" s="335">
        <f>'Debt M &amp; YTM'!D1846</f>
        <v>1.8</v>
      </c>
      <c r="AJ1855" s="298"/>
      <c r="AK1855" s="335">
        <f>'Debt M &amp; YTM'!F1846</f>
        <v>8.36</v>
      </c>
      <c r="AL1855" s="335">
        <f>'Debt M &amp; YTM'!G1846</f>
        <v>1.66</v>
      </c>
      <c r="AM1855" s="298"/>
      <c r="AN1855" s="335">
        <f>'Debt M &amp; YTM'!I1846</f>
        <v>12.69</v>
      </c>
      <c r="AO1855" s="335">
        <f>'Debt M &amp; YTM'!J1846</f>
        <v>2.15</v>
      </c>
      <c r="AP1855" s="299"/>
      <c r="AQ1855" s="297"/>
      <c r="AR1855" s="297">
        <f>'Debt M &amp; YTM'!M1846</f>
        <v>2.64</v>
      </c>
      <c r="AS1855" s="298"/>
      <c r="AT1855" s="300"/>
      <c r="AU1855" s="297">
        <f>'Debt M &amp; YTM'!N1846</f>
        <v>4.45</v>
      </c>
      <c r="AV1855" s="298"/>
    </row>
    <row r="1856" spans="6:48">
      <c r="F1856" s="297"/>
      <c r="AG1856" s="296">
        <v>42769</v>
      </c>
      <c r="AH1856" s="335">
        <f>'Debt M &amp; YTM'!C1847</f>
        <v>13.63</v>
      </c>
      <c r="AI1856" s="335">
        <f>'Debt M &amp; YTM'!D1847</f>
        <v>1.8</v>
      </c>
      <c r="AJ1856" s="298"/>
      <c r="AK1856" s="335">
        <f>'Debt M &amp; YTM'!F1847</f>
        <v>8.35</v>
      </c>
      <c r="AL1856" s="335">
        <f>'Debt M &amp; YTM'!G1847</f>
        <v>1.65</v>
      </c>
      <c r="AM1856" s="298"/>
      <c r="AN1856" s="335">
        <f>'Debt M &amp; YTM'!I1847</f>
        <v>12.69</v>
      </c>
      <c r="AO1856" s="335">
        <f>'Debt M &amp; YTM'!J1847</f>
        <v>2.14</v>
      </c>
      <c r="AP1856" s="299"/>
      <c r="AQ1856" s="297"/>
      <c r="AR1856" s="297">
        <f>'Debt M &amp; YTM'!M1847</f>
        <v>2.61</v>
      </c>
      <c r="AS1856" s="298"/>
      <c r="AT1856" s="300"/>
      <c r="AU1856" s="297">
        <f>'Debt M &amp; YTM'!N1847</f>
        <v>4.4000000000000004</v>
      </c>
      <c r="AV1856" s="298"/>
    </row>
    <row r="1857" spans="6:48">
      <c r="F1857" s="297"/>
      <c r="AG1857" s="296">
        <v>42772</v>
      </c>
      <c r="AH1857" s="335">
        <f>'Debt M &amp; YTM'!C1848</f>
        <v>13.62</v>
      </c>
      <c r="AI1857" s="335">
        <f>'Debt M &amp; YTM'!D1848</f>
        <v>1.75</v>
      </c>
      <c r="AJ1857" s="298"/>
      <c r="AK1857" s="335">
        <f>'Debt M &amp; YTM'!F1848</f>
        <v>8.34</v>
      </c>
      <c r="AL1857" s="335">
        <f>'Debt M &amp; YTM'!G1848</f>
        <v>1.61</v>
      </c>
      <c r="AM1857" s="298"/>
      <c r="AN1857" s="335">
        <f>'Debt M &amp; YTM'!I1848</f>
        <v>12.68</v>
      </c>
      <c r="AO1857" s="335">
        <f>'Debt M &amp; YTM'!J1848</f>
        <v>2.1</v>
      </c>
      <c r="AP1857" s="299"/>
      <c r="AQ1857" s="297"/>
      <c r="AR1857" s="297">
        <f>'Debt M &amp; YTM'!M1848</f>
        <v>2.59</v>
      </c>
      <c r="AS1857" s="298"/>
      <c r="AT1857" s="300"/>
      <c r="AU1857" s="297">
        <f>'Debt M &amp; YTM'!N1848</f>
        <v>4.3899999999999997</v>
      </c>
      <c r="AV1857" s="298"/>
    </row>
    <row r="1858" spans="6:48">
      <c r="F1858" s="297"/>
      <c r="AG1858" s="296">
        <v>42773</v>
      </c>
      <c r="AH1858" s="335">
        <f>'Debt M &amp; YTM'!C1849</f>
        <v>13.61</v>
      </c>
      <c r="AI1858" s="335">
        <f>'Debt M &amp; YTM'!D1849</f>
        <v>1.75</v>
      </c>
      <c r="AJ1858" s="298"/>
      <c r="AK1858" s="335">
        <f>'Debt M &amp; YTM'!F1849</f>
        <v>8.34</v>
      </c>
      <c r="AL1858" s="335">
        <f>'Debt M &amp; YTM'!G1849</f>
        <v>1.61</v>
      </c>
      <c r="AM1858" s="298"/>
      <c r="AN1858" s="335">
        <f>'Debt M &amp; YTM'!I1849</f>
        <v>12.68</v>
      </c>
      <c r="AO1858" s="335">
        <f>'Debt M &amp; YTM'!J1849</f>
        <v>2.1</v>
      </c>
      <c r="AP1858" s="299"/>
      <c r="AQ1858" s="297"/>
      <c r="AR1858" s="297">
        <f>'Debt M &amp; YTM'!M1849</f>
        <v>2.59</v>
      </c>
      <c r="AS1858" s="298"/>
      <c r="AT1858" s="300"/>
      <c r="AU1858" s="297">
        <f>'Debt M &amp; YTM'!N1849</f>
        <v>4.3099999999999996</v>
      </c>
      <c r="AV1858" s="298"/>
    </row>
    <row r="1859" spans="6:48">
      <c r="F1859" s="297"/>
      <c r="AG1859" s="296">
        <v>42774</v>
      </c>
      <c r="AH1859" s="335">
        <f>'Debt M &amp; YTM'!C1850</f>
        <v>13.61</v>
      </c>
      <c r="AI1859" s="335">
        <f>'Debt M &amp; YTM'!D1850</f>
        <v>1.7</v>
      </c>
      <c r="AJ1859" s="298"/>
      <c r="AK1859" s="335">
        <f>'Debt M &amp; YTM'!F1850</f>
        <v>8.34</v>
      </c>
      <c r="AL1859" s="335">
        <f>'Debt M &amp; YTM'!G1850</f>
        <v>1.57</v>
      </c>
      <c r="AM1859" s="298"/>
      <c r="AN1859" s="335">
        <f>'Debt M &amp; YTM'!I1850</f>
        <v>12.68</v>
      </c>
      <c r="AO1859" s="335">
        <f>'Debt M &amp; YTM'!J1850</f>
        <v>2.06</v>
      </c>
      <c r="AP1859" s="299"/>
      <c r="AQ1859" s="297"/>
      <c r="AR1859" s="297">
        <f>'Debt M &amp; YTM'!M1850</f>
        <v>2.58</v>
      </c>
      <c r="AS1859" s="298"/>
      <c r="AT1859" s="300"/>
      <c r="AU1859" s="297">
        <f>'Debt M &amp; YTM'!N1850</f>
        <v>4.3600000000000003</v>
      </c>
      <c r="AV1859" s="298"/>
    </row>
    <row r="1860" spans="6:48">
      <c r="F1860" s="297"/>
      <c r="AG1860" s="296">
        <v>42775</v>
      </c>
      <c r="AH1860" s="335">
        <f>'Debt M &amp; YTM'!C1851</f>
        <v>13.61</v>
      </c>
      <c r="AI1860" s="335">
        <f>'Debt M &amp; YTM'!D1851</f>
        <v>1.7</v>
      </c>
      <c r="AJ1860" s="298"/>
      <c r="AK1860" s="335">
        <f>'Debt M &amp; YTM'!F1851</f>
        <v>8.34</v>
      </c>
      <c r="AL1860" s="335">
        <f>'Debt M &amp; YTM'!G1851</f>
        <v>1.57</v>
      </c>
      <c r="AM1860" s="298"/>
      <c r="AN1860" s="335">
        <f>'Debt M &amp; YTM'!I1851</f>
        <v>12.67</v>
      </c>
      <c r="AO1860" s="335">
        <f>'Debt M &amp; YTM'!J1851</f>
        <v>2.0499999999999998</v>
      </c>
      <c r="AP1860" s="299"/>
      <c r="AQ1860" s="297"/>
      <c r="AR1860" s="297">
        <f>'Debt M &amp; YTM'!M1851</f>
        <v>2.57</v>
      </c>
      <c r="AS1860" s="298"/>
      <c r="AT1860" s="300"/>
      <c r="AU1860" s="297">
        <f>'Debt M &amp; YTM'!N1851</f>
        <v>4.29</v>
      </c>
      <c r="AV1860" s="298"/>
    </row>
    <row r="1861" spans="6:48">
      <c r="F1861" s="297"/>
      <c r="AG1861" s="296">
        <v>42776</v>
      </c>
      <c r="AH1861" s="335">
        <f>'Debt M &amp; YTM'!C1852</f>
        <v>13.61</v>
      </c>
      <c r="AI1861" s="335">
        <f>'Debt M &amp; YTM'!D1852</f>
        <v>1.73</v>
      </c>
      <c r="AJ1861" s="298"/>
      <c r="AK1861" s="335">
        <f>'Debt M &amp; YTM'!F1852</f>
        <v>8.33</v>
      </c>
      <c r="AL1861" s="335">
        <f>'Debt M &amp; YTM'!G1852</f>
        <v>1.59</v>
      </c>
      <c r="AM1861" s="298"/>
      <c r="AN1861" s="335">
        <f>'Debt M &amp; YTM'!I1852</f>
        <v>12.67</v>
      </c>
      <c r="AO1861" s="335">
        <f>'Debt M &amp; YTM'!J1852</f>
        <v>2.08</v>
      </c>
      <c r="AP1861" s="299"/>
      <c r="AQ1861" s="297"/>
      <c r="AR1861" s="297">
        <f>'Debt M &amp; YTM'!M1852</f>
        <v>2.56</v>
      </c>
      <c r="AS1861" s="298"/>
      <c r="AT1861" s="300"/>
      <c r="AU1861" s="297">
        <f>'Debt M &amp; YTM'!N1852</f>
        <v>4.3</v>
      </c>
      <c r="AV1861" s="298"/>
    </row>
    <row r="1862" spans="6:48">
      <c r="F1862" s="297"/>
      <c r="AG1862" s="296">
        <v>42779</v>
      </c>
      <c r="AH1862" s="335">
        <f>'Debt M &amp; YTM'!C1853</f>
        <v>13.6</v>
      </c>
      <c r="AI1862" s="335">
        <f>'Debt M &amp; YTM'!D1853</f>
        <v>1.74</v>
      </c>
      <c r="AJ1862" s="298"/>
      <c r="AK1862" s="335">
        <f>'Debt M &amp; YTM'!F1853</f>
        <v>8.33</v>
      </c>
      <c r="AL1862" s="335">
        <f>'Debt M &amp; YTM'!G1853</f>
        <v>1.59</v>
      </c>
      <c r="AM1862" s="298"/>
      <c r="AN1862" s="335">
        <f>'Debt M &amp; YTM'!I1853</f>
        <v>12.66</v>
      </c>
      <c r="AO1862" s="335">
        <f>'Debt M &amp; YTM'!J1853</f>
        <v>2.09</v>
      </c>
      <c r="AP1862" s="299"/>
      <c r="AQ1862" s="297"/>
      <c r="AR1862" s="297">
        <f>'Debt M &amp; YTM'!M1853</f>
        <v>2.5499999999999998</v>
      </c>
      <c r="AS1862" s="298"/>
      <c r="AT1862" s="300"/>
      <c r="AU1862" s="297">
        <f>'Debt M &amp; YTM'!N1853</f>
        <v>4.2300000000000004</v>
      </c>
      <c r="AV1862" s="298"/>
    </row>
    <row r="1863" spans="6:48">
      <c r="F1863" s="297"/>
      <c r="AG1863" s="296">
        <v>42780</v>
      </c>
      <c r="AH1863" s="335">
        <f>'Debt M &amp; YTM'!C1854</f>
        <v>13.6</v>
      </c>
      <c r="AI1863" s="335">
        <f>'Debt M &amp; YTM'!D1854</f>
        <v>1.77</v>
      </c>
      <c r="AJ1863" s="298"/>
      <c r="AK1863" s="335">
        <f>'Debt M &amp; YTM'!F1854</f>
        <v>8.32</v>
      </c>
      <c r="AL1863" s="335">
        <f>'Debt M &amp; YTM'!G1854</f>
        <v>1.6</v>
      </c>
      <c r="AM1863" s="298"/>
      <c r="AN1863" s="335">
        <f>'Debt M &amp; YTM'!I1854</f>
        <v>12.66</v>
      </c>
      <c r="AO1863" s="335">
        <f>'Debt M &amp; YTM'!J1854</f>
        <v>2.11</v>
      </c>
      <c r="AP1863" s="299"/>
      <c r="AQ1863" s="297"/>
      <c r="AR1863" s="297">
        <f>'Debt M &amp; YTM'!M1854</f>
        <v>2.5299999999999998</v>
      </c>
      <c r="AS1863" s="298"/>
      <c r="AT1863" s="300"/>
      <c r="AU1863" s="297">
        <f>'Debt M &amp; YTM'!N1854</f>
        <v>4.24</v>
      </c>
      <c r="AV1863" s="298"/>
    </row>
    <row r="1864" spans="6:48">
      <c r="F1864" s="297"/>
      <c r="AG1864" s="296">
        <v>42781</v>
      </c>
      <c r="AH1864" s="335">
        <f>'Debt M &amp; YTM'!C1855</f>
        <v>13.59</v>
      </c>
      <c r="AI1864" s="335">
        <f>'Debt M &amp; YTM'!D1855</f>
        <v>1.78</v>
      </c>
      <c r="AJ1864" s="298"/>
      <c r="AK1864" s="335">
        <f>'Debt M &amp; YTM'!F1855</f>
        <v>8.32</v>
      </c>
      <c r="AL1864" s="335">
        <f>'Debt M &amp; YTM'!G1855</f>
        <v>1.61</v>
      </c>
      <c r="AM1864" s="298"/>
      <c r="AN1864" s="335">
        <f>'Debt M &amp; YTM'!I1855</f>
        <v>12.66</v>
      </c>
      <c r="AO1864" s="335">
        <f>'Debt M &amp; YTM'!J1855</f>
        <v>2.12</v>
      </c>
      <c r="AP1864" s="299"/>
      <c r="AQ1864" s="297"/>
      <c r="AR1864" s="297">
        <f>'Debt M &amp; YTM'!M1855</f>
        <v>2.5099999999999998</v>
      </c>
      <c r="AS1864" s="298"/>
      <c r="AT1864" s="300"/>
      <c r="AU1864" s="297">
        <f>'Debt M &amp; YTM'!N1855</f>
        <v>4.21</v>
      </c>
      <c r="AV1864" s="298"/>
    </row>
    <row r="1865" spans="6:48">
      <c r="F1865" s="297"/>
      <c r="AG1865" s="296">
        <v>42782</v>
      </c>
      <c r="AH1865" s="335">
        <f>'Debt M &amp; YTM'!C1856</f>
        <v>13.59</v>
      </c>
      <c r="AI1865" s="335">
        <f>'Debt M &amp; YTM'!D1856</f>
        <v>1.74</v>
      </c>
      <c r="AJ1865" s="298"/>
      <c r="AK1865" s="335">
        <f>'Debt M &amp; YTM'!F1856</f>
        <v>8.32</v>
      </c>
      <c r="AL1865" s="335">
        <f>'Debt M &amp; YTM'!G1856</f>
        <v>1.58</v>
      </c>
      <c r="AM1865" s="298"/>
      <c r="AN1865" s="335">
        <f>'Debt M &amp; YTM'!I1856</f>
        <v>12.65</v>
      </c>
      <c r="AO1865" s="335">
        <f>'Debt M &amp; YTM'!J1856</f>
        <v>2.08</v>
      </c>
      <c r="AP1865" s="299"/>
      <c r="AQ1865" s="297"/>
      <c r="AR1865" s="297">
        <f>'Debt M &amp; YTM'!M1856</f>
        <v>2.5</v>
      </c>
      <c r="AS1865" s="298"/>
      <c r="AT1865" s="300"/>
      <c r="AU1865" s="297">
        <f>'Debt M &amp; YTM'!N1856</f>
        <v>4.22</v>
      </c>
      <c r="AV1865" s="298"/>
    </row>
    <row r="1866" spans="6:48">
      <c r="F1866" s="297"/>
      <c r="AG1866" s="296">
        <v>42783</v>
      </c>
      <c r="AH1866" s="335">
        <f>'Debt M &amp; YTM'!C1857</f>
        <v>13.59</v>
      </c>
      <c r="AI1866" s="335">
        <f>'Debt M &amp; YTM'!D1857</f>
        <v>1.71</v>
      </c>
      <c r="AJ1866" s="298"/>
      <c r="AK1866" s="335">
        <f>'Debt M &amp; YTM'!F1857</f>
        <v>8.31</v>
      </c>
      <c r="AL1866" s="335">
        <f>'Debt M &amp; YTM'!G1857</f>
        <v>1.54</v>
      </c>
      <c r="AM1866" s="298"/>
      <c r="AN1866" s="335">
        <f>'Debt M &amp; YTM'!I1857</f>
        <v>12.65</v>
      </c>
      <c r="AO1866" s="335">
        <f>'Debt M &amp; YTM'!J1857</f>
        <v>2.04</v>
      </c>
      <c r="AP1866" s="299"/>
      <c r="AQ1866" s="297"/>
      <c r="AR1866" s="297">
        <f>'Debt M &amp; YTM'!M1857</f>
        <v>2.4900000000000002</v>
      </c>
      <c r="AS1866" s="298"/>
      <c r="AT1866" s="300"/>
      <c r="AU1866" s="297">
        <f>'Debt M &amp; YTM'!N1857</f>
        <v>4.21</v>
      </c>
      <c r="AV1866" s="298"/>
    </row>
    <row r="1867" spans="6:48">
      <c r="F1867" s="297"/>
      <c r="AG1867" s="296">
        <v>42786</v>
      </c>
      <c r="AH1867" s="335">
        <f>'Debt M &amp; YTM'!C1858</f>
        <v>13.58</v>
      </c>
      <c r="AI1867" s="335">
        <f>'Debt M &amp; YTM'!D1858</f>
        <v>1.7</v>
      </c>
      <c r="AJ1867" s="298"/>
      <c r="AK1867" s="335">
        <f>'Debt M &amp; YTM'!F1858</f>
        <v>8.31</v>
      </c>
      <c r="AL1867" s="335">
        <f>'Debt M &amp; YTM'!G1858</f>
        <v>1.53</v>
      </c>
      <c r="AM1867" s="298"/>
      <c r="AN1867" s="335">
        <f>'Debt M &amp; YTM'!I1858</f>
        <v>12.64</v>
      </c>
      <c r="AO1867" s="335">
        <f>'Debt M &amp; YTM'!J1858</f>
        <v>2.04</v>
      </c>
      <c r="AP1867" s="299"/>
      <c r="AQ1867" s="297"/>
      <c r="AR1867" s="297">
        <f>'Debt M &amp; YTM'!M1858</f>
        <v>2.48</v>
      </c>
      <c r="AS1867" s="298"/>
      <c r="AT1867" s="300"/>
      <c r="AU1867" s="297">
        <f>'Debt M &amp; YTM'!N1858</f>
        <v>4.1900000000000004</v>
      </c>
      <c r="AV1867" s="298"/>
    </row>
    <row r="1868" spans="6:48">
      <c r="F1868" s="297"/>
      <c r="AG1868" s="296">
        <v>42787</v>
      </c>
      <c r="AH1868" s="335">
        <f>'Debt M &amp; YTM'!C1859</f>
        <v>13.58</v>
      </c>
      <c r="AI1868" s="335">
        <f>'Debt M &amp; YTM'!D1859</f>
        <v>1.71</v>
      </c>
      <c r="AJ1868" s="298"/>
      <c r="AK1868" s="335">
        <f>'Debt M &amp; YTM'!F1859</f>
        <v>8.3000000000000007</v>
      </c>
      <c r="AL1868" s="335">
        <f>'Debt M &amp; YTM'!G1859</f>
        <v>1.54</v>
      </c>
      <c r="AM1868" s="298"/>
      <c r="AN1868" s="335">
        <f>'Debt M &amp; YTM'!I1859</f>
        <v>12.64</v>
      </c>
      <c r="AO1868" s="335">
        <f>'Debt M &amp; YTM'!J1859</f>
        <v>2.0499999999999998</v>
      </c>
      <c r="AP1868" s="299"/>
      <c r="AQ1868" s="297"/>
      <c r="AR1868" s="297">
        <f>'Debt M &amp; YTM'!M1859</f>
        <v>2.4700000000000002</v>
      </c>
      <c r="AS1868" s="298"/>
      <c r="AT1868" s="300"/>
      <c r="AU1868" s="297">
        <f>'Debt M &amp; YTM'!N1859</f>
        <v>4.21</v>
      </c>
      <c r="AV1868" s="298"/>
    </row>
    <row r="1869" spans="6:48">
      <c r="F1869" s="297"/>
      <c r="AG1869" s="296">
        <v>42788</v>
      </c>
      <c r="AH1869" s="335">
        <f>'Debt M &amp; YTM'!C1860</f>
        <v>13.57</v>
      </c>
      <c r="AI1869" s="335">
        <f>'Debt M &amp; YTM'!D1860</f>
        <v>1.68</v>
      </c>
      <c r="AJ1869" s="298"/>
      <c r="AK1869" s="335">
        <f>'Debt M &amp; YTM'!F1860</f>
        <v>8.3000000000000007</v>
      </c>
      <c r="AL1869" s="335">
        <f>'Debt M &amp; YTM'!G1860</f>
        <v>1.51</v>
      </c>
      <c r="AM1869" s="298"/>
      <c r="AN1869" s="335">
        <f>'Debt M &amp; YTM'!I1860</f>
        <v>12.64</v>
      </c>
      <c r="AO1869" s="335">
        <f>'Debt M &amp; YTM'!J1860</f>
        <v>2.02</v>
      </c>
      <c r="AP1869" s="299"/>
      <c r="AQ1869" s="297"/>
      <c r="AR1869" s="297">
        <f>'Debt M &amp; YTM'!M1860</f>
        <v>2.4500000000000002</v>
      </c>
      <c r="AS1869" s="298"/>
      <c r="AT1869" s="300"/>
      <c r="AU1869" s="297">
        <f>'Debt M &amp; YTM'!N1860</f>
        <v>4.16</v>
      </c>
      <c r="AV1869" s="298"/>
    </row>
    <row r="1870" spans="6:48">
      <c r="F1870" s="297"/>
      <c r="AG1870" s="296">
        <v>42789</v>
      </c>
      <c r="AH1870" s="335">
        <f>'Debt M &amp; YTM'!C1861</f>
        <v>13.57</v>
      </c>
      <c r="AI1870" s="335">
        <f>'Debt M &amp; YTM'!D1861</f>
        <v>1.63</v>
      </c>
      <c r="AJ1870" s="298"/>
      <c r="AK1870" s="335">
        <f>'Debt M &amp; YTM'!F1861</f>
        <v>8.3000000000000007</v>
      </c>
      <c r="AL1870" s="335">
        <f>'Debt M &amp; YTM'!G1861</f>
        <v>1.47</v>
      </c>
      <c r="AM1870" s="298"/>
      <c r="AN1870" s="335">
        <f>'Debt M &amp; YTM'!I1861</f>
        <v>12.63</v>
      </c>
      <c r="AO1870" s="335">
        <f>'Debt M &amp; YTM'!J1861</f>
        <v>1.98</v>
      </c>
      <c r="AP1870" s="299"/>
      <c r="AQ1870" s="297"/>
      <c r="AR1870" s="297">
        <f>'Debt M &amp; YTM'!M1861</f>
        <v>2.44</v>
      </c>
      <c r="AS1870" s="298"/>
      <c r="AT1870" s="300"/>
      <c r="AU1870" s="297">
        <f>'Debt M &amp; YTM'!N1861</f>
        <v>4.1399999999999997</v>
      </c>
      <c r="AV1870" s="298"/>
    </row>
    <row r="1871" spans="6:48">
      <c r="F1871" s="297"/>
      <c r="AG1871" s="296">
        <v>42790</v>
      </c>
      <c r="AH1871" s="335">
        <f>'Debt M &amp; YTM'!C1862</f>
        <v>13.57</v>
      </c>
      <c r="AI1871" s="335">
        <f>'Debt M &amp; YTM'!D1862</f>
        <v>1.59</v>
      </c>
      <c r="AJ1871" s="298"/>
      <c r="AK1871" s="335">
        <f>'Debt M &amp; YTM'!F1862</f>
        <v>8.2899999999999991</v>
      </c>
      <c r="AL1871" s="335">
        <f>'Debt M &amp; YTM'!G1862</f>
        <v>1.44</v>
      </c>
      <c r="AM1871" s="298"/>
      <c r="AN1871" s="335">
        <f>'Debt M &amp; YTM'!I1862</f>
        <v>12.63</v>
      </c>
      <c r="AO1871" s="335">
        <f>'Debt M &amp; YTM'!J1862</f>
        <v>1.94</v>
      </c>
      <c r="AP1871" s="299"/>
      <c r="AQ1871" s="297"/>
      <c r="AR1871" s="297">
        <f>'Debt M &amp; YTM'!M1862</f>
        <v>2.42</v>
      </c>
      <c r="AS1871" s="298"/>
      <c r="AT1871" s="300"/>
      <c r="AU1871" s="297">
        <f>'Debt M &amp; YTM'!N1862</f>
        <v>4.17</v>
      </c>
      <c r="AV1871" s="298"/>
    </row>
    <row r="1872" spans="6:48">
      <c r="F1872" s="297"/>
      <c r="AG1872" s="296">
        <v>42793</v>
      </c>
      <c r="AH1872" s="335">
        <f>'Debt M &amp; YTM'!C1863</f>
        <v>13.56</v>
      </c>
      <c r="AI1872" s="335">
        <f>'Debt M &amp; YTM'!D1863</f>
        <v>1.6</v>
      </c>
      <c r="AJ1872" s="298"/>
      <c r="AK1872" s="335">
        <f>'Debt M &amp; YTM'!F1863</f>
        <v>8.2899999999999991</v>
      </c>
      <c r="AL1872" s="335">
        <f>'Debt M &amp; YTM'!G1863</f>
        <v>1.45</v>
      </c>
      <c r="AM1872" s="298"/>
      <c r="AN1872" s="335">
        <f>'Debt M &amp; YTM'!I1863</f>
        <v>12.62</v>
      </c>
      <c r="AO1872" s="335">
        <f>'Debt M &amp; YTM'!J1863</f>
        <v>1.95</v>
      </c>
      <c r="AP1872" s="299"/>
      <c r="AQ1872" s="297"/>
      <c r="AR1872" s="297">
        <f>'Debt M &amp; YTM'!M1863</f>
        <v>2.41</v>
      </c>
      <c r="AS1872" s="298"/>
      <c r="AT1872" s="300"/>
      <c r="AU1872" s="297">
        <f>'Debt M &amp; YTM'!N1863</f>
        <v>4.17</v>
      </c>
      <c r="AV1872" s="298"/>
    </row>
    <row r="1873" spans="6:48">
      <c r="F1873" s="297"/>
      <c r="AG1873" s="296">
        <v>42794</v>
      </c>
      <c r="AH1873" s="335">
        <f>'Debt M &amp; YTM'!C1864</f>
        <v>13.56</v>
      </c>
      <c r="AI1873" s="335">
        <f>'Debt M &amp; YTM'!D1864</f>
        <v>1.61</v>
      </c>
      <c r="AJ1873" s="298"/>
      <c r="AK1873" s="335">
        <f>'Debt M &amp; YTM'!F1864</f>
        <v>8.2799999999999994</v>
      </c>
      <c r="AL1873" s="335">
        <f>'Debt M &amp; YTM'!G1864</f>
        <v>1.45</v>
      </c>
      <c r="AM1873" s="298"/>
      <c r="AN1873" s="335">
        <f>'Debt M &amp; YTM'!I1864</f>
        <v>12.62</v>
      </c>
      <c r="AO1873" s="335">
        <f>'Debt M &amp; YTM'!J1864</f>
        <v>1.96</v>
      </c>
      <c r="AP1873" s="299"/>
      <c r="AQ1873" s="297"/>
      <c r="AR1873" s="297">
        <f>'Debt M &amp; YTM'!M1864</f>
        <v>2.48</v>
      </c>
      <c r="AS1873" s="298"/>
      <c r="AT1873" s="300"/>
      <c r="AU1873" s="297">
        <f>'Debt M &amp; YTM'!N1864</f>
        <v>4.29</v>
      </c>
      <c r="AV1873" s="298"/>
    </row>
    <row r="1874" spans="6:48">
      <c r="F1874" s="297"/>
      <c r="AG1874" s="296">
        <v>42795</v>
      </c>
      <c r="AH1874" s="335">
        <f>'Debt M &amp; YTM'!C1865</f>
        <v>13.9</v>
      </c>
      <c r="AI1874" s="335">
        <f>'Debt M &amp; YTM'!D1865</f>
        <v>1.73</v>
      </c>
      <c r="AJ1874" s="298"/>
      <c r="AK1874" s="335">
        <f>'Debt M &amp; YTM'!F1865</f>
        <v>8.3699999999999992</v>
      </c>
      <c r="AL1874" s="335">
        <f>'Debt M &amp; YTM'!G1865</f>
        <v>1.51</v>
      </c>
      <c r="AM1874" s="298"/>
      <c r="AN1874" s="335">
        <f>'Debt M &amp; YTM'!I1865</f>
        <v>12.74</v>
      </c>
      <c r="AO1874" s="335">
        <f>'Debt M &amp; YTM'!J1865</f>
        <v>2.04</v>
      </c>
      <c r="AP1874" s="299"/>
      <c r="AQ1874" s="297"/>
      <c r="AR1874" s="297">
        <f>'Debt M &amp; YTM'!M1865</f>
        <v>2.4700000000000002</v>
      </c>
      <c r="AS1874" s="298"/>
      <c r="AT1874" s="300"/>
      <c r="AU1874" s="297">
        <f>'Debt M &amp; YTM'!N1865</f>
        <v>4.2300000000000004</v>
      </c>
      <c r="AV1874" s="298"/>
    </row>
    <row r="1875" spans="6:48">
      <c r="F1875" s="297"/>
      <c r="AG1875" s="296">
        <v>42796</v>
      </c>
      <c r="AH1875" s="335">
        <f>'Debt M &amp; YTM'!C1866</f>
        <v>13.9</v>
      </c>
      <c r="AI1875" s="335">
        <f>'Debt M &amp; YTM'!D1866</f>
        <v>1.75</v>
      </c>
      <c r="AJ1875" s="298"/>
      <c r="AK1875" s="335">
        <f>'Debt M &amp; YTM'!F1866</f>
        <v>8.3699999999999992</v>
      </c>
      <c r="AL1875" s="335">
        <f>'Debt M &amp; YTM'!G1866</f>
        <v>1.53</v>
      </c>
      <c r="AM1875" s="298"/>
      <c r="AN1875" s="335">
        <f>'Debt M &amp; YTM'!I1866</f>
        <v>12.74</v>
      </c>
      <c r="AO1875" s="335">
        <f>'Debt M &amp; YTM'!J1866</f>
        <v>2.0699999999999998</v>
      </c>
      <c r="AP1875" s="299"/>
      <c r="AQ1875" s="297"/>
      <c r="AR1875" s="297">
        <f>'Debt M &amp; YTM'!M1866</f>
        <v>2.46</v>
      </c>
      <c r="AS1875" s="298"/>
      <c r="AT1875" s="300"/>
      <c r="AU1875" s="297">
        <f>'Debt M &amp; YTM'!N1866</f>
        <v>4.22</v>
      </c>
      <c r="AV1875" s="298"/>
    </row>
    <row r="1876" spans="6:48">
      <c r="F1876" s="297"/>
      <c r="AG1876" s="296">
        <v>42797</v>
      </c>
      <c r="AH1876" s="335">
        <f>'Debt M &amp; YTM'!C1867</f>
        <v>13.89</v>
      </c>
      <c r="AI1876" s="335">
        <f>'Debt M &amp; YTM'!D1867</f>
        <v>1.79</v>
      </c>
      <c r="AJ1876" s="298"/>
      <c r="AK1876" s="335">
        <f>'Debt M &amp; YTM'!F1867</f>
        <v>8.3699999999999992</v>
      </c>
      <c r="AL1876" s="335">
        <f>'Debt M &amp; YTM'!G1867</f>
        <v>1.57</v>
      </c>
      <c r="AM1876" s="298"/>
      <c r="AN1876" s="335">
        <f>'Debt M &amp; YTM'!I1867</f>
        <v>12.73</v>
      </c>
      <c r="AO1876" s="335">
        <f>'Debt M &amp; YTM'!J1867</f>
        <v>2.1</v>
      </c>
      <c r="AP1876" s="299"/>
      <c r="AQ1876" s="297"/>
      <c r="AR1876" s="297">
        <f>'Debt M &amp; YTM'!M1867</f>
        <v>2.4700000000000002</v>
      </c>
      <c r="AS1876" s="298"/>
      <c r="AT1876" s="300"/>
      <c r="AU1876" s="297">
        <f>'Debt M &amp; YTM'!N1867</f>
        <v>4.3</v>
      </c>
      <c r="AV1876" s="298"/>
    </row>
    <row r="1877" spans="6:48">
      <c r="F1877" s="297"/>
      <c r="AG1877" s="296">
        <v>42800</v>
      </c>
      <c r="AH1877" s="335">
        <f>'Debt M &amp; YTM'!C1868</f>
        <v>13.89</v>
      </c>
      <c r="AI1877" s="335">
        <f>'Debt M &amp; YTM'!D1868</f>
        <v>1.78</v>
      </c>
      <c r="AJ1877" s="298"/>
      <c r="AK1877" s="335">
        <f>'Debt M &amp; YTM'!F1868</f>
        <v>8.36</v>
      </c>
      <c r="AL1877" s="335">
        <f>'Debt M &amp; YTM'!G1868</f>
        <v>1.56</v>
      </c>
      <c r="AM1877" s="298"/>
      <c r="AN1877" s="335">
        <f>'Debt M &amp; YTM'!I1868</f>
        <v>12.73</v>
      </c>
      <c r="AO1877" s="335">
        <f>'Debt M &amp; YTM'!J1868</f>
        <v>2.09</v>
      </c>
      <c r="AP1877" s="299"/>
      <c r="AQ1877" s="297"/>
      <c r="AR1877" s="297">
        <f>'Debt M &amp; YTM'!M1868</f>
        <v>2.4700000000000002</v>
      </c>
      <c r="AS1877" s="298"/>
      <c r="AT1877" s="300"/>
      <c r="AU1877" s="297">
        <f>'Debt M &amp; YTM'!N1868</f>
        <v>4.3</v>
      </c>
      <c r="AV1877" s="298"/>
    </row>
    <row r="1878" spans="6:48">
      <c r="F1878" s="297"/>
      <c r="AG1878" s="296">
        <v>42801</v>
      </c>
      <c r="AH1878" s="335">
        <f>'Debt M &amp; YTM'!C1869</f>
        <v>13.88</v>
      </c>
      <c r="AI1878" s="335">
        <f>'Debt M &amp; YTM'!D1869</f>
        <v>1.73</v>
      </c>
      <c r="AJ1878" s="298"/>
      <c r="AK1878" s="335">
        <f>'Debt M &amp; YTM'!F1869</f>
        <v>8.35</v>
      </c>
      <c r="AL1878" s="335">
        <f>'Debt M &amp; YTM'!G1869</f>
        <v>1.52</v>
      </c>
      <c r="AM1878" s="298"/>
      <c r="AN1878" s="335">
        <f>'Debt M &amp; YTM'!I1869</f>
        <v>12.72</v>
      </c>
      <c r="AO1878" s="335">
        <f>'Debt M &amp; YTM'!J1869</f>
        <v>2.06</v>
      </c>
      <c r="AP1878" s="299"/>
      <c r="AQ1878" s="297"/>
      <c r="AR1878" s="297">
        <f>'Debt M &amp; YTM'!M1869</f>
        <v>2.4700000000000002</v>
      </c>
      <c r="AS1878" s="298"/>
      <c r="AT1878" s="300"/>
      <c r="AU1878" s="297">
        <f>'Debt M &amp; YTM'!N1869</f>
        <v>4.34</v>
      </c>
      <c r="AV1878" s="298"/>
    </row>
    <row r="1879" spans="6:48">
      <c r="F1879" s="297"/>
      <c r="AG1879" s="296">
        <v>42802</v>
      </c>
      <c r="AH1879" s="335">
        <f>'Debt M &amp; YTM'!C1870</f>
        <v>13.88</v>
      </c>
      <c r="AI1879" s="335">
        <f>'Debt M &amp; YTM'!D1870</f>
        <v>1.78</v>
      </c>
      <c r="AJ1879" s="298"/>
      <c r="AK1879" s="335">
        <f>'Debt M &amp; YTM'!F1870</f>
        <v>8.35</v>
      </c>
      <c r="AL1879" s="335">
        <f>'Debt M &amp; YTM'!G1870</f>
        <v>1.58</v>
      </c>
      <c r="AM1879" s="298"/>
      <c r="AN1879" s="335">
        <f>'Debt M &amp; YTM'!I1870</f>
        <v>12.72</v>
      </c>
      <c r="AO1879" s="335">
        <f>'Debt M &amp; YTM'!J1870</f>
        <v>2.11</v>
      </c>
      <c r="AP1879" s="299"/>
      <c r="AQ1879" s="297"/>
      <c r="AR1879" s="297">
        <f>'Debt M &amp; YTM'!M1870</f>
        <v>2.5</v>
      </c>
      <c r="AS1879" s="298"/>
      <c r="AT1879" s="300"/>
      <c r="AU1879" s="297">
        <f>'Debt M &amp; YTM'!N1870</f>
        <v>4.55</v>
      </c>
      <c r="AV1879" s="298"/>
    </row>
    <row r="1880" spans="6:48">
      <c r="F1880" s="297"/>
      <c r="AG1880" s="296">
        <v>42803</v>
      </c>
      <c r="AH1880" s="335">
        <f>'Debt M &amp; YTM'!C1871</f>
        <v>13.88</v>
      </c>
      <c r="AI1880" s="335">
        <f>'Debt M &amp; YTM'!D1871</f>
        <v>1.81</v>
      </c>
      <c r="AJ1880" s="298"/>
      <c r="AK1880" s="335">
        <f>'Debt M &amp; YTM'!F1871</f>
        <v>8.35</v>
      </c>
      <c r="AL1880" s="335">
        <f>'Debt M &amp; YTM'!G1871</f>
        <v>1.62</v>
      </c>
      <c r="AM1880" s="298"/>
      <c r="AN1880" s="335">
        <f>'Debt M &amp; YTM'!I1871</f>
        <v>12.72</v>
      </c>
      <c r="AO1880" s="335">
        <f>'Debt M &amp; YTM'!J1871</f>
        <v>2.15</v>
      </c>
      <c r="AP1880" s="299"/>
      <c r="AQ1880" s="297"/>
      <c r="AR1880" s="297">
        <f>'Debt M &amp; YTM'!M1871</f>
        <v>2.57</v>
      </c>
      <c r="AS1880" s="298"/>
      <c r="AT1880" s="300"/>
      <c r="AU1880" s="297">
        <f>'Debt M &amp; YTM'!N1871</f>
        <v>4.6399999999999997</v>
      </c>
      <c r="AV1880" s="298"/>
    </row>
    <row r="1881" spans="6:48">
      <c r="F1881" s="297"/>
      <c r="AG1881" s="296">
        <v>42804</v>
      </c>
      <c r="AH1881" s="335">
        <f>'Debt M &amp; YTM'!C1872</f>
        <v>13.88</v>
      </c>
      <c r="AI1881" s="335">
        <f>'Debt M &amp; YTM'!D1872</f>
        <v>1.87</v>
      </c>
      <c r="AJ1881" s="298"/>
      <c r="AK1881" s="335">
        <f>'Debt M &amp; YTM'!F1872</f>
        <v>8.35</v>
      </c>
      <c r="AL1881" s="335">
        <f>'Debt M &amp; YTM'!G1872</f>
        <v>1.68</v>
      </c>
      <c r="AM1881" s="298"/>
      <c r="AN1881" s="335">
        <f>'Debt M &amp; YTM'!I1872</f>
        <v>12.71</v>
      </c>
      <c r="AO1881" s="335">
        <f>'Debt M &amp; YTM'!J1872</f>
        <v>2.21</v>
      </c>
      <c r="AP1881" s="299"/>
      <c r="AQ1881" s="297"/>
      <c r="AR1881" s="297">
        <f>'Debt M &amp; YTM'!M1872</f>
        <v>2.59</v>
      </c>
      <c r="AS1881" s="298"/>
      <c r="AT1881" s="300"/>
      <c r="AU1881" s="297">
        <f>'Debt M &amp; YTM'!N1872</f>
        <v>4.6900000000000004</v>
      </c>
      <c r="AV1881" s="298"/>
    </row>
    <row r="1882" spans="6:48">
      <c r="F1882" s="297"/>
      <c r="AG1882" s="296">
        <v>42807</v>
      </c>
      <c r="AH1882" s="335">
        <f>'Debt M &amp; YTM'!C1873</f>
        <v>13.87</v>
      </c>
      <c r="AI1882" s="335">
        <f>'Debt M &amp; YTM'!D1873</f>
        <v>1.84</v>
      </c>
      <c r="AJ1882" s="298"/>
      <c r="AK1882" s="335">
        <f>'Debt M &amp; YTM'!F1873</f>
        <v>8.34</v>
      </c>
      <c r="AL1882" s="335">
        <f>'Debt M &amp; YTM'!G1873</f>
        <v>1.66</v>
      </c>
      <c r="AM1882" s="298"/>
      <c r="AN1882" s="335">
        <f>'Debt M &amp; YTM'!I1873</f>
        <v>12.71</v>
      </c>
      <c r="AO1882" s="335">
        <f>'Debt M &amp; YTM'!J1873</f>
        <v>2.19</v>
      </c>
      <c r="AP1882" s="299"/>
      <c r="AQ1882" s="297"/>
      <c r="AR1882" s="297">
        <f>'Debt M &amp; YTM'!M1873</f>
        <v>2.6</v>
      </c>
      <c r="AS1882" s="298"/>
      <c r="AT1882" s="300"/>
      <c r="AU1882" s="297">
        <f>'Debt M &amp; YTM'!N1873</f>
        <v>4.67</v>
      </c>
      <c r="AV1882" s="298"/>
    </row>
    <row r="1883" spans="6:48">
      <c r="F1883" s="297"/>
      <c r="AG1883" s="296">
        <v>42808</v>
      </c>
      <c r="AH1883" s="335">
        <f>'Debt M &amp; YTM'!C1874</f>
        <v>13.86</v>
      </c>
      <c r="AI1883" s="335">
        <f>'Debt M &amp; YTM'!D1874</f>
        <v>1.81</v>
      </c>
      <c r="AJ1883" s="298"/>
      <c r="AK1883" s="335">
        <f>'Debt M &amp; YTM'!F1874</f>
        <v>8.34</v>
      </c>
      <c r="AL1883" s="335">
        <f>'Debt M &amp; YTM'!G1874</f>
        <v>1.64</v>
      </c>
      <c r="AM1883" s="298"/>
      <c r="AN1883" s="335">
        <f>'Debt M &amp; YTM'!I1874</f>
        <v>12.7</v>
      </c>
      <c r="AO1883" s="335">
        <f>'Debt M &amp; YTM'!J1874</f>
        <v>2.16</v>
      </c>
      <c r="AP1883" s="299"/>
      <c r="AQ1883" s="297"/>
      <c r="AR1883" s="297">
        <f>'Debt M &amp; YTM'!M1874</f>
        <v>2.64</v>
      </c>
      <c r="AS1883" s="298"/>
      <c r="AT1883" s="300"/>
      <c r="AU1883" s="297">
        <f>'Debt M &amp; YTM'!N1874</f>
        <v>4.74</v>
      </c>
      <c r="AV1883" s="298"/>
    </row>
    <row r="1884" spans="6:48">
      <c r="F1884" s="297"/>
      <c r="AG1884" s="296">
        <v>42809</v>
      </c>
      <c r="AH1884" s="335">
        <f>'Debt M &amp; YTM'!C1875</f>
        <v>13.86</v>
      </c>
      <c r="AI1884" s="335">
        <f>'Debt M &amp; YTM'!D1875</f>
        <v>1.78</v>
      </c>
      <c r="AJ1884" s="298"/>
      <c r="AK1884" s="335">
        <f>'Debt M &amp; YTM'!F1875</f>
        <v>8.33</v>
      </c>
      <c r="AL1884" s="335">
        <f>'Debt M &amp; YTM'!G1875</f>
        <v>1.61</v>
      </c>
      <c r="AM1884" s="298"/>
      <c r="AN1884" s="335">
        <f>'Debt M &amp; YTM'!I1875</f>
        <v>12.7</v>
      </c>
      <c r="AO1884" s="335">
        <f>'Debt M &amp; YTM'!J1875</f>
        <v>2.12</v>
      </c>
      <c r="AP1884" s="299"/>
      <c r="AQ1884" s="297"/>
      <c r="AR1884" s="297">
        <f>'Debt M &amp; YTM'!M1875</f>
        <v>2.64</v>
      </c>
      <c r="AS1884" s="298"/>
      <c r="AT1884" s="300"/>
      <c r="AU1884" s="297">
        <f>'Debt M &amp; YTM'!N1875</f>
        <v>4.82</v>
      </c>
      <c r="AV1884" s="298"/>
    </row>
    <row r="1885" spans="6:48">
      <c r="F1885" s="297"/>
      <c r="AG1885" s="296">
        <v>42810</v>
      </c>
      <c r="AH1885" s="335">
        <f>'Debt M &amp; YTM'!C1876</f>
        <v>13.86</v>
      </c>
      <c r="AI1885" s="335">
        <f>'Debt M &amp; YTM'!D1876</f>
        <v>1.8</v>
      </c>
      <c r="AJ1885" s="298"/>
      <c r="AK1885" s="335">
        <f>'Debt M &amp; YTM'!F1876</f>
        <v>8.33</v>
      </c>
      <c r="AL1885" s="335">
        <f>'Debt M &amp; YTM'!G1876</f>
        <v>1.63</v>
      </c>
      <c r="AM1885" s="298"/>
      <c r="AN1885" s="335">
        <f>'Debt M &amp; YTM'!I1876</f>
        <v>12.7</v>
      </c>
      <c r="AO1885" s="335">
        <f>'Debt M &amp; YTM'!J1876</f>
        <v>2.14</v>
      </c>
      <c r="AP1885" s="299"/>
      <c r="AQ1885" s="297"/>
      <c r="AR1885" s="297">
        <f>'Debt M &amp; YTM'!M1876</f>
        <v>2.6</v>
      </c>
      <c r="AS1885" s="298"/>
      <c r="AT1885" s="300"/>
      <c r="AU1885" s="297">
        <f>'Debt M &amp; YTM'!N1876</f>
        <v>4.6900000000000004</v>
      </c>
      <c r="AV1885" s="298"/>
    </row>
    <row r="1886" spans="6:48">
      <c r="F1886" s="297"/>
      <c r="AG1886" s="296">
        <v>42811</v>
      </c>
      <c r="AH1886" s="335">
        <f>'Debt M &amp; YTM'!C1877</f>
        <v>13.86</v>
      </c>
      <c r="AI1886" s="335">
        <f>'Debt M &amp; YTM'!D1877</f>
        <v>1.79</v>
      </c>
      <c r="AJ1886" s="298"/>
      <c r="AK1886" s="335">
        <f>'Debt M &amp; YTM'!F1877</f>
        <v>8.33</v>
      </c>
      <c r="AL1886" s="335">
        <f>'Debt M &amp; YTM'!G1877</f>
        <v>1.62</v>
      </c>
      <c r="AM1886" s="298"/>
      <c r="AN1886" s="335">
        <f>'Debt M &amp; YTM'!I1877</f>
        <v>12.7</v>
      </c>
      <c r="AO1886" s="335">
        <f>'Debt M &amp; YTM'!J1877</f>
        <v>2.13</v>
      </c>
      <c r="AP1886" s="299"/>
      <c r="AQ1886" s="297"/>
      <c r="AR1886" s="297">
        <f>'Debt M &amp; YTM'!M1877</f>
        <v>2.59</v>
      </c>
      <c r="AS1886" s="298"/>
      <c r="AT1886" s="300"/>
      <c r="AU1886" s="297">
        <f>'Debt M &amp; YTM'!N1877</f>
        <v>4.6399999999999997</v>
      </c>
      <c r="AV1886" s="298"/>
    </row>
    <row r="1887" spans="6:48">
      <c r="F1887" s="297"/>
      <c r="AG1887" s="296">
        <v>42814</v>
      </c>
      <c r="AH1887" s="335">
        <f>'Debt M &amp; YTM'!C1878</f>
        <v>13.85</v>
      </c>
      <c r="AI1887" s="335">
        <f>'Debt M &amp; YTM'!D1878</f>
        <v>1.79</v>
      </c>
      <c r="AJ1887" s="298"/>
      <c r="AK1887" s="335">
        <f>'Debt M &amp; YTM'!F1878</f>
        <v>8.32</v>
      </c>
      <c r="AL1887" s="335">
        <f>'Debt M &amp; YTM'!G1878</f>
        <v>1.62</v>
      </c>
      <c r="AM1887" s="298"/>
      <c r="AN1887" s="335">
        <f>'Debt M &amp; YTM'!I1878</f>
        <v>12.69</v>
      </c>
      <c r="AO1887" s="335">
        <f>'Debt M &amp; YTM'!J1878</f>
        <v>2.13</v>
      </c>
      <c r="AP1887" s="299"/>
      <c r="AQ1887" s="297"/>
      <c r="AR1887" s="297">
        <f>'Debt M &amp; YTM'!M1878</f>
        <v>2.58</v>
      </c>
      <c r="AS1887" s="298"/>
      <c r="AT1887" s="300"/>
      <c r="AU1887" s="297">
        <f>'Debt M &amp; YTM'!N1878</f>
        <v>4.55</v>
      </c>
      <c r="AV1887" s="298"/>
    </row>
    <row r="1888" spans="6:48">
      <c r="F1888" s="297"/>
      <c r="AG1888" s="296">
        <v>42815</v>
      </c>
      <c r="AH1888" s="335">
        <f>'Debt M &amp; YTM'!C1879</f>
        <v>13.85</v>
      </c>
      <c r="AI1888" s="335">
        <f>'Debt M &amp; YTM'!D1879</f>
        <v>1.81</v>
      </c>
      <c r="AJ1888" s="298"/>
      <c r="AK1888" s="335">
        <f>'Debt M &amp; YTM'!F1879</f>
        <v>8.32</v>
      </c>
      <c r="AL1888" s="335">
        <f>'Debt M &amp; YTM'!G1879</f>
        <v>1.64</v>
      </c>
      <c r="AM1888" s="298"/>
      <c r="AN1888" s="335">
        <f>'Debt M &amp; YTM'!I1879</f>
        <v>12.68</v>
      </c>
      <c r="AO1888" s="335">
        <f>'Debt M &amp; YTM'!J1879</f>
        <v>2.14</v>
      </c>
      <c r="AP1888" s="299"/>
      <c r="AQ1888" s="297"/>
      <c r="AR1888" s="297">
        <f>'Debt M &amp; YTM'!M1879</f>
        <v>2.58</v>
      </c>
      <c r="AS1888" s="298"/>
      <c r="AT1888" s="300"/>
      <c r="AU1888" s="297">
        <f>'Debt M &amp; YTM'!N1879</f>
        <v>4.5999999999999996</v>
      </c>
      <c r="AV1888" s="298"/>
    </row>
    <row r="1889" spans="6:48">
      <c r="F1889" s="297"/>
      <c r="AG1889" s="296">
        <v>42816</v>
      </c>
      <c r="AH1889" s="335">
        <f>'Debt M &amp; YTM'!C1880</f>
        <v>13.84</v>
      </c>
      <c r="AI1889" s="335">
        <f>'Debt M &amp; YTM'!D1880</f>
        <v>1.76</v>
      </c>
      <c r="AJ1889" s="298"/>
      <c r="AK1889" s="335">
        <f>'Debt M &amp; YTM'!F1880</f>
        <v>8.31</v>
      </c>
      <c r="AL1889" s="335">
        <f>'Debt M &amp; YTM'!G1880</f>
        <v>1.6</v>
      </c>
      <c r="AM1889" s="298"/>
      <c r="AN1889" s="335">
        <f>'Debt M &amp; YTM'!I1880</f>
        <v>12.68</v>
      </c>
      <c r="AO1889" s="335">
        <f>'Debt M &amp; YTM'!J1880</f>
        <v>2.1</v>
      </c>
      <c r="AP1889" s="299"/>
      <c r="AQ1889" s="297"/>
      <c r="AR1889" s="297">
        <f>'Debt M &amp; YTM'!M1880</f>
        <v>2.6</v>
      </c>
      <c r="AS1889" s="298"/>
      <c r="AT1889" s="300"/>
      <c r="AU1889" s="297">
        <f>'Debt M &amp; YTM'!N1880</f>
        <v>4.67</v>
      </c>
      <c r="AV1889" s="298"/>
    </row>
    <row r="1890" spans="6:48">
      <c r="F1890" s="297"/>
      <c r="AG1890" s="296">
        <v>42817</v>
      </c>
      <c r="AH1890" s="335">
        <f>'Debt M &amp; YTM'!C1881</f>
        <v>13.84</v>
      </c>
      <c r="AI1890" s="335">
        <f>'Debt M &amp; YTM'!D1881</f>
        <v>1.77</v>
      </c>
      <c r="AJ1890" s="298"/>
      <c r="AK1890" s="335">
        <f>'Debt M &amp; YTM'!F1881</f>
        <v>8.31</v>
      </c>
      <c r="AL1890" s="335">
        <f>'Debt M &amp; YTM'!G1881</f>
        <v>1.61</v>
      </c>
      <c r="AM1890" s="298"/>
      <c r="AN1890" s="335">
        <f>'Debt M &amp; YTM'!I1881</f>
        <v>12.68</v>
      </c>
      <c r="AO1890" s="335">
        <f>'Debt M &amp; YTM'!J1881</f>
        <v>2.11</v>
      </c>
      <c r="AP1890" s="299"/>
      <c r="AQ1890" s="297"/>
      <c r="AR1890" s="297">
        <f>'Debt M &amp; YTM'!M1881</f>
        <v>2.59</v>
      </c>
      <c r="AS1890" s="298"/>
      <c r="AT1890" s="300"/>
      <c r="AU1890" s="297">
        <f>'Debt M &amp; YTM'!N1881</f>
        <v>4.6500000000000004</v>
      </c>
      <c r="AV1890" s="298"/>
    </row>
    <row r="1891" spans="6:48">
      <c r="F1891" s="297"/>
      <c r="AG1891" s="296">
        <v>42818</v>
      </c>
      <c r="AH1891" s="335">
        <f>'Debt M &amp; YTM'!C1882</f>
        <v>13.84</v>
      </c>
      <c r="AI1891" s="335">
        <f>'Debt M &amp; YTM'!D1882</f>
        <v>1.76</v>
      </c>
      <c r="AJ1891" s="298"/>
      <c r="AK1891" s="335">
        <f>'Debt M &amp; YTM'!F1882</f>
        <v>8.31</v>
      </c>
      <c r="AL1891" s="335">
        <f>'Debt M &amp; YTM'!G1882</f>
        <v>1.6</v>
      </c>
      <c r="AM1891" s="298"/>
      <c r="AN1891" s="335">
        <f>'Debt M &amp; YTM'!I1882</f>
        <v>12.68</v>
      </c>
      <c r="AO1891" s="335">
        <f>'Debt M &amp; YTM'!J1882</f>
        <v>2.1</v>
      </c>
      <c r="AP1891" s="299"/>
      <c r="AQ1891" s="297"/>
      <c r="AR1891" s="297">
        <f>'Debt M &amp; YTM'!M1882</f>
        <v>2.58</v>
      </c>
      <c r="AS1891" s="298"/>
      <c r="AT1891" s="300"/>
      <c r="AU1891" s="297">
        <f>'Debt M &amp; YTM'!N1882</f>
        <v>4.62</v>
      </c>
      <c r="AV1891" s="298"/>
    </row>
    <row r="1892" spans="6:48">
      <c r="F1892" s="297"/>
      <c r="AG1892" s="296">
        <v>42821</v>
      </c>
      <c r="AH1892" s="335">
        <f>'Debt M &amp; YTM'!C1883</f>
        <v>13.83</v>
      </c>
      <c r="AI1892" s="335">
        <f>'Debt M &amp; YTM'!D1883</f>
        <v>1.76</v>
      </c>
      <c r="AJ1892" s="298"/>
      <c r="AK1892" s="335">
        <f>'Debt M &amp; YTM'!F1883</f>
        <v>8.3000000000000007</v>
      </c>
      <c r="AL1892" s="335">
        <f>'Debt M &amp; YTM'!G1883</f>
        <v>1.6</v>
      </c>
      <c r="AM1892" s="298"/>
      <c r="AN1892" s="335">
        <f>'Debt M &amp; YTM'!I1883</f>
        <v>12.67</v>
      </c>
      <c r="AO1892" s="335">
        <f>'Debt M &amp; YTM'!J1883</f>
        <v>2.1</v>
      </c>
      <c r="AP1892" s="299"/>
      <c r="AQ1892" s="297"/>
      <c r="AR1892" s="297">
        <f>'Debt M &amp; YTM'!M1883</f>
        <v>2.58</v>
      </c>
      <c r="AS1892" s="298"/>
      <c r="AT1892" s="300"/>
      <c r="AU1892" s="297">
        <f>'Debt M &amp; YTM'!N1883</f>
        <v>4.6399999999999997</v>
      </c>
      <c r="AV1892" s="298"/>
    </row>
    <row r="1893" spans="6:48">
      <c r="F1893" s="297"/>
      <c r="AG1893" s="296">
        <v>42822</v>
      </c>
      <c r="AH1893" s="335">
        <f>'Debt M &amp; YTM'!C1884</f>
        <v>13.83</v>
      </c>
      <c r="AI1893" s="335">
        <f>'Debt M &amp; YTM'!D1884</f>
        <v>1.74</v>
      </c>
      <c r="AJ1893" s="298"/>
      <c r="AK1893" s="335">
        <f>'Debt M &amp; YTM'!F1884</f>
        <v>8.3000000000000007</v>
      </c>
      <c r="AL1893" s="335">
        <f>'Debt M &amp; YTM'!G1884</f>
        <v>1.58</v>
      </c>
      <c r="AM1893" s="298"/>
      <c r="AN1893" s="335">
        <f>'Debt M &amp; YTM'!I1884</f>
        <v>12.67</v>
      </c>
      <c r="AO1893" s="335">
        <f>'Debt M &amp; YTM'!J1884</f>
        <v>2.08</v>
      </c>
      <c r="AP1893" s="299"/>
      <c r="AQ1893" s="297"/>
      <c r="AR1893" s="297">
        <f>'Debt M &amp; YTM'!M1884</f>
        <v>2.57</v>
      </c>
      <c r="AS1893" s="298"/>
      <c r="AT1893" s="300"/>
      <c r="AU1893" s="297">
        <f>'Debt M &amp; YTM'!N1884</f>
        <v>4.63</v>
      </c>
      <c r="AV1893" s="298"/>
    </row>
    <row r="1894" spans="6:48">
      <c r="F1894" s="297"/>
      <c r="AG1894" s="296">
        <v>42823</v>
      </c>
      <c r="AH1894" s="335">
        <f>'Debt M &amp; YTM'!C1885</f>
        <v>13.82</v>
      </c>
      <c r="AI1894" s="335">
        <f>'Debt M &amp; YTM'!D1885</f>
        <v>1.71</v>
      </c>
      <c r="AJ1894" s="298"/>
      <c r="AK1894" s="335">
        <f>'Debt M &amp; YTM'!F1885</f>
        <v>8.2899999999999991</v>
      </c>
      <c r="AL1894" s="335">
        <f>'Debt M &amp; YTM'!G1885</f>
        <v>1.54</v>
      </c>
      <c r="AM1894" s="298"/>
      <c r="AN1894" s="335">
        <f>'Debt M &amp; YTM'!I1885</f>
        <v>12.66</v>
      </c>
      <c r="AO1894" s="335">
        <f>'Debt M &amp; YTM'!J1885</f>
        <v>2.0499999999999998</v>
      </c>
      <c r="AP1894" s="299"/>
      <c r="AQ1894" s="297"/>
      <c r="AR1894" s="297">
        <f>'Debt M &amp; YTM'!M1885</f>
        <v>2.54</v>
      </c>
      <c r="AS1894" s="298"/>
      <c r="AT1894" s="300"/>
      <c r="AU1894" s="297">
        <f>'Debt M &amp; YTM'!N1885</f>
        <v>4.6399999999999997</v>
      </c>
      <c r="AV1894" s="298"/>
    </row>
    <row r="1895" spans="6:48">
      <c r="F1895" s="297"/>
      <c r="AG1895" s="296">
        <v>42824</v>
      </c>
      <c r="AH1895" s="335">
        <f>'Debt M &amp; YTM'!C1886</f>
        <v>13.82</v>
      </c>
      <c r="AI1895" s="335">
        <f>'Debt M &amp; YTM'!D1886</f>
        <v>1.7</v>
      </c>
      <c r="AJ1895" s="298"/>
      <c r="AK1895" s="335">
        <f>'Debt M &amp; YTM'!F1886</f>
        <v>8.2899999999999991</v>
      </c>
      <c r="AL1895" s="335">
        <f>'Debt M &amp; YTM'!G1886</f>
        <v>1.53</v>
      </c>
      <c r="AM1895" s="298"/>
      <c r="AN1895" s="335">
        <f>'Debt M &amp; YTM'!I1886</f>
        <v>12.66</v>
      </c>
      <c r="AO1895" s="335">
        <f>'Debt M &amp; YTM'!J1886</f>
        <v>2.0299999999999998</v>
      </c>
      <c r="AP1895" s="299"/>
      <c r="AQ1895" s="297"/>
      <c r="AR1895" s="297">
        <f>'Debt M &amp; YTM'!M1886</f>
        <v>2.5299999999999998</v>
      </c>
      <c r="AS1895" s="298"/>
      <c r="AT1895" s="300"/>
      <c r="AU1895" s="297">
        <f>'Debt M &amp; YTM'!N1886</f>
        <v>4.6399999999999997</v>
      </c>
      <c r="AV1895" s="298"/>
    </row>
    <row r="1896" spans="6:48">
      <c r="F1896" s="297"/>
      <c r="AG1896" s="296">
        <v>42825</v>
      </c>
      <c r="AH1896" s="335">
        <f>'Debt M &amp; YTM'!C1887</f>
        <v>13.82</v>
      </c>
      <c r="AI1896" s="335">
        <f>'Debt M &amp; YTM'!D1887</f>
        <v>1.7</v>
      </c>
      <c r="AJ1896" s="298"/>
      <c r="AK1896" s="335">
        <f>'Debt M &amp; YTM'!F1887</f>
        <v>8.2899999999999991</v>
      </c>
      <c r="AL1896" s="335">
        <f>'Debt M &amp; YTM'!G1887</f>
        <v>1.53</v>
      </c>
      <c r="AM1896" s="298"/>
      <c r="AN1896" s="335">
        <f>'Debt M &amp; YTM'!I1887</f>
        <v>12.66</v>
      </c>
      <c r="AO1896" s="335">
        <f>'Debt M &amp; YTM'!J1887</f>
        <v>2.04</v>
      </c>
      <c r="AP1896" s="299"/>
      <c r="AQ1896" s="297"/>
      <c r="AR1896" s="297">
        <f>'Debt M &amp; YTM'!M1887</f>
        <v>2.62</v>
      </c>
      <c r="AS1896" s="298"/>
      <c r="AT1896" s="300"/>
      <c r="AU1896" s="297">
        <f>'Debt M &amp; YTM'!N1887</f>
        <v>4.5999999999999996</v>
      </c>
      <c r="AV1896" s="298"/>
    </row>
    <row r="1897" spans="6:48">
      <c r="F1897" s="297"/>
      <c r="AG1897" s="296">
        <v>42828</v>
      </c>
      <c r="AH1897" s="335">
        <f>'Debt M &amp; YTM'!C1888</f>
        <v>13.82</v>
      </c>
      <c r="AI1897" s="335">
        <f>'Debt M &amp; YTM'!D1888</f>
        <v>1.66</v>
      </c>
      <c r="AJ1897" s="298"/>
      <c r="AK1897" s="335">
        <f>'Debt M &amp; YTM'!F1888</f>
        <v>8.4700000000000006</v>
      </c>
      <c r="AL1897" s="335">
        <f>'Debt M &amp; YTM'!G1888</f>
        <v>1.52</v>
      </c>
      <c r="AM1897" s="298"/>
      <c r="AN1897" s="335">
        <f>'Debt M &amp; YTM'!I1888</f>
        <v>12.96</v>
      </c>
      <c r="AO1897" s="335">
        <f>'Debt M &amp; YTM'!J1888</f>
        <v>1.99</v>
      </c>
      <c r="AP1897" s="299"/>
      <c r="AQ1897" s="297"/>
      <c r="AR1897" s="297">
        <f>'Debt M &amp; YTM'!M1888</f>
        <v>2.6</v>
      </c>
      <c r="AS1897" s="298"/>
      <c r="AT1897" s="300"/>
      <c r="AU1897" s="297">
        <f>'Debt M &amp; YTM'!N1888</f>
        <v>4.54</v>
      </c>
      <c r="AV1897" s="298"/>
    </row>
    <row r="1898" spans="6:48">
      <c r="F1898" s="297"/>
      <c r="AG1898" s="296">
        <v>42829</v>
      </c>
      <c r="AH1898" s="335">
        <f>'Debt M &amp; YTM'!C1889</f>
        <v>13.82</v>
      </c>
      <c r="AI1898" s="335">
        <f>'Debt M &amp; YTM'!D1889</f>
        <v>1.63</v>
      </c>
      <c r="AJ1898" s="298"/>
      <c r="AK1898" s="335">
        <f>'Debt M &amp; YTM'!F1889</f>
        <v>8.4700000000000006</v>
      </c>
      <c r="AL1898" s="335">
        <f>'Debt M &amp; YTM'!G1889</f>
        <v>1.5</v>
      </c>
      <c r="AM1898" s="298"/>
      <c r="AN1898" s="335">
        <f>'Debt M &amp; YTM'!I1889</f>
        <v>12.95</v>
      </c>
      <c r="AO1898" s="335">
        <f>'Debt M &amp; YTM'!J1889</f>
        <v>1.96</v>
      </c>
      <c r="AP1898" s="299"/>
      <c r="AQ1898" s="297"/>
      <c r="AR1898" s="297">
        <f>'Debt M &amp; YTM'!M1889</f>
        <v>2.6</v>
      </c>
      <c r="AS1898" s="298"/>
      <c r="AT1898" s="300"/>
      <c r="AU1898" s="297">
        <f>'Debt M &amp; YTM'!N1889</f>
        <v>4.55</v>
      </c>
      <c r="AV1898" s="298"/>
    </row>
    <row r="1899" spans="6:48">
      <c r="F1899" s="297"/>
      <c r="AG1899" s="296">
        <v>42830</v>
      </c>
      <c r="AH1899" s="335">
        <f>'Debt M &amp; YTM'!C1890</f>
        <v>13.81</v>
      </c>
      <c r="AI1899" s="335">
        <f>'Debt M &amp; YTM'!D1890</f>
        <v>1.64</v>
      </c>
      <c r="AJ1899" s="298"/>
      <c r="AK1899" s="335">
        <f>'Debt M &amp; YTM'!F1890</f>
        <v>8.4600000000000009</v>
      </c>
      <c r="AL1899" s="335">
        <f>'Debt M &amp; YTM'!G1890</f>
        <v>1.5</v>
      </c>
      <c r="AM1899" s="298"/>
      <c r="AN1899" s="335">
        <f>'Debt M &amp; YTM'!I1890</f>
        <v>12.95</v>
      </c>
      <c r="AO1899" s="335">
        <f>'Debt M &amp; YTM'!J1890</f>
        <v>1.96</v>
      </c>
      <c r="AP1899" s="299"/>
      <c r="AQ1899" s="297"/>
      <c r="AR1899" s="297">
        <f>'Debt M &amp; YTM'!M1890</f>
        <v>2.59</v>
      </c>
      <c r="AS1899" s="298"/>
      <c r="AT1899" s="300"/>
      <c r="AU1899" s="297">
        <f>'Debt M &amp; YTM'!N1890</f>
        <v>4.51</v>
      </c>
      <c r="AV1899" s="298"/>
    </row>
    <row r="1900" spans="6:48">
      <c r="F1900" s="297"/>
      <c r="AG1900" s="296">
        <v>42831</v>
      </c>
      <c r="AH1900" s="335">
        <f>'Debt M &amp; YTM'!C1891</f>
        <v>13.81</v>
      </c>
      <c r="AI1900" s="335">
        <f>'Debt M &amp; YTM'!D1891</f>
        <v>1.64</v>
      </c>
      <c r="AJ1900" s="298"/>
      <c r="AK1900" s="335">
        <f>'Debt M &amp; YTM'!F1891</f>
        <v>8.4600000000000009</v>
      </c>
      <c r="AL1900" s="335">
        <f>'Debt M &amp; YTM'!G1891</f>
        <v>1.51</v>
      </c>
      <c r="AM1900" s="298"/>
      <c r="AN1900" s="335">
        <f>'Debt M &amp; YTM'!I1891</f>
        <v>12.95</v>
      </c>
      <c r="AO1900" s="335">
        <f>'Debt M &amp; YTM'!J1891</f>
        <v>1.96</v>
      </c>
      <c r="AP1900" s="299"/>
      <c r="AQ1900" s="297"/>
      <c r="AR1900" s="297">
        <f>'Debt M &amp; YTM'!M1891</f>
        <v>2.58</v>
      </c>
      <c r="AS1900" s="298"/>
      <c r="AT1900" s="300"/>
      <c r="AU1900" s="297">
        <f>'Debt M &amp; YTM'!N1891</f>
        <v>4.5199999999999996</v>
      </c>
      <c r="AV1900" s="298"/>
    </row>
    <row r="1901" spans="6:48">
      <c r="F1901" s="297"/>
      <c r="AG1901" s="296">
        <v>42832</v>
      </c>
      <c r="AH1901" s="335">
        <f>'Debt M &amp; YTM'!C1892</f>
        <v>13.81</v>
      </c>
      <c r="AI1901" s="335">
        <f>'Debt M &amp; YTM'!D1892</f>
        <v>1.6</v>
      </c>
      <c r="AJ1901" s="298"/>
      <c r="AK1901" s="335">
        <f>'Debt M &amp; YTM'!F1892</f>
        <v>8.4600000000000009</v>
      </c>
      <c r="AL1901" s="335">
        <f>'Debt M &amp; YTM'!G1892</f>
        <v>1.48</v>
      </c>
      <c r="AM1901" s="298"/>
      <c r="AN1901" s="335">
        <f>'Debt M &amp; YTM'!I1892</f>
        <v>12.95</v>
      </c>
      <c r="AO1901" s="335">
        <f>'Debt M &amp; YTM'!J1892</f>
        <v>1.93</v>
      </c>
      <c r="AP1901" s="299"/>
      <c r="AQ1901" s="297"/>
      <c r="AR1901" s="297">
        <f>'Debt M &amp; YTM'!M1892</f>
        <v>2.57</v>
      </c>
      <c r="AS1901" s="298"/>
      <c r="AT1901" s="300"/>
      <c r="AU1901" s="297">
        <f>'Debt M &amp; YTM'!N1892</f>
        <v>4.46</v>
      </c>
      <c r="AV1901" s="298"/>
    </row>
    <row r="1902" spans="6:48">
      <c r="F1902" s="297"/>
      <c r="AG1902" s="296">
        <v>42835</v>
      </c>
      <c r="AH1902" s="335">
        <f>'Debt M &amp; YTM'!C1893</f>
        <v>13.8</v>
      </c>
      <c r="AI1902" s="335">
        <f>'Debt M &amp; YTM'!D1893</f>
        <v>1.59</v>
      </c>
      <c r="AJ1902" s="298"/>
      <c r="AK1902" s="335">
        <f>'Debt M &amp; YTM'!F1893</f>
        <v>8.4499999999999993</v>
      </c>
      <c r="AL1902" s="335">
        <f>'Debt M &amp; YTM'!G1893</f>
        <v>1.47</v>
      </c>
      <c r="AM1902" s="298"/>
      <c r="AN1902" s="335">
        <f>'Debt M &amp; YTM'!I1893</f>
        <v>12.94</v>
      </c>
      <c r="AO1902" s="335">
        <f>'Debt M &amp; YTM'!J1893</f>
        <v>1.92</v>
      </c>
      <c r="AP1902" s="299"/>
      <c r="AQ1902" s="297"/>
      <c r="AR1902" s="297">
        <f>'Debt M &amp; YTM'!M1893</f>
        <v>2.5499999999999998</v>
      </c>
      <c r="AS1902" s="298"/>
      <c r="AT1902" s="300"/>
      <c r="AU1902" s="297">
        <f>'Debt M &amp; YTM'!N1893</f>
        <v>4.47</v>
      </c>
      <c r="AV1902" s="298"/>
    </row>
    <row r="1903" spans="6:48">
      <c r="F1903" s="297"/>
      <c r="AG1903" s="296">
        <v>42836</v>
      </c>
      <c r="AH1903" s="335">
        <f>'Debt M &amp; YTM'!C1894</f>
        <v>13.8</v>
      </c>
      <c r="AI1903" s="335">
        <f>'Debt M &amp; YTM'!D1894</f>
        <v>1.57</v>
      </c>
      <c r="AJ1903" s="298"/>
      <c r="AK1903" s="335">
        <f>'Debt M &amp; YTM'!F1894</f>
        <v>8.4499999999999993</v>
      </c>
      <c r="AL1903" s="335">
        <f>'Debt M &amp; YTM'!G1894</f>
        <v>1.46</v>
      </c>
      <c r="AM1903" s="298"/>
      <c r="AN1903" s="335">
        <f>'Debt M &amp; YTM'!I1894</f>
        <v>12.94</v>
      </c>
      <c r="AO1903" s="335">
        <f>'Debt M &amp; YTM'!J1894</f>
        <v>1.91</v>
      </c>
      <c r="AP1903" s="299"/>
      <c r="AQ1903" s="297"/>
      <c r="AR1903" s="297">
        <f>'Debt M &amp; YTM'!M1894</f>
        <v>2.5499999999999998</v>
      </c>
      <c r="AS1903" s="298"/>
      <c r="AT1903" s="300"/>
      <c r="AU1903" s="297">
        <f>'Debt M &amp; YTM'!N1894</f>
        <v>4.46</v>
      </c>
      <c r="AV1903" s="298"/>
    </row>
    <row r="1904" spans="6:48">
      <c r="F1904" s="297"/>
      <c r="AG1904" s="296">
        <v>42837</v>
      </c>
      <c r="AH1904" s="335">
        <f>'Debt M &amp; YTM'!C1895</f>
        <v>13.8</v>
      </c>
      <c r="AI1904" s="335">
        <f>'Debt M &amp; YTM'!D1895</f>
        <v>1.57</v>
      </c>
      <c r="AJ1904" s="298"/>
      <c r="AK1904" s="335">
        <f>'Debt M &amp; YTM'!F1895</f>
        <v>8.4499999999999993</v>
      </c>
      <c r="AL1904" s="335">
        <f>'Debt M &amp; YTM'!G1895</f>
        <v>1.46</v>
      </c>
      <c r="AM1904" s="298"/>
      <c r="AN1904" s="335">
        <f>'Debt M &amp; YTM'!I1895</f>
        <v>12.93</v>
      </c>
      <c r="AO1904" s="335">
        <f>'Debt M &amp; YTM'!J1895</f>
        <v>1.9</v>
      </c>
      <c r="AP1904" s="299"/>
      <c r="AQ1904" s="297"/>
      <c r="AR1904" s="297">
        <f>'Debt M &amp; YTM'!M1895</f>
        <v>2.56</v>
      </c>
      <c r="AS1904" s="298"/>
      <c r="AT1904" s="300"/>
      <c r="AU1904" s="297">
        <f>'Debt M &amp; YTM'!N1895</f>
        <v>4.5</v>
      </c>
      <c r="AV1904" s="298"/>
    </row>
    <row r="1905" spans="6:48">
      <c r="F1905" s="297"/>
      <c r="AG1905" s="296">
        <v>42838</v>
      </c>
      <c r="AH1905" s="335">
        <f>'Debt M &amp; YTM'!C1896</f>
        <v>13.79</v>
      </c>
      <c r="AI1905" s="335">
        <f>'Debt M &amp; YTM'!D1896</f>
        <v>1.55</v>
      </c>
      <c r="AJ1905" s="298"/>
      <c r="AK1905" s="335">
        <f>'Debt M &amp; YTM'!F1896</f>
        <v>8.44</v>
      </c>
      <c r="AL1905" s="335">
        <f>'Debt M &amp; YTM'!G1896</f>
        <v>1.44</v>
      </c>
      <c r="AM1905" s="298"/>
      <c r="AN1905" s="335">
        <f>'Debt M &amp; YTM'!I1896</f>
        <v>12.93</v>
      </c>
      <c r="AO1905" s="335">
        <f>'Debt M &amp; YTM'!J1896</f>
        <v>1.88</v>
      </c>
      <c r="AP1905" s="299"/>
      <c r="AQ1905" s="297"/>
      <c r="AR1905" s="297">
        <f>'Debt M &amp; YTM'!M1896</f>
        <v>2.56</v>
      </c>
      <c r="AS1905" s="298"/>
      <c r="AT1905" s="300"/>
      <c r="AU1905" s="297">
        <f>'Debt M &amp; YTM'!N1896</f>
        <v>4.5</v>
      </c>
      <c r="AV1905" s="298"/>
    </row>
    <row r="1906" spans="6:48">
      <c r="F1906" s="297"/>
      <c r="AG1906" s="296">
        <v>42843</v>
      </c>
      <c r="AH1906" s="335">
        <f>'Debt M &amp; YTM'!C1897</f>
        <v>13.78</v>
      </c>
      <c r="AI1906" s="335">
        <f>'Debt M &amp; YTM'!D1897</f>
        <v>1.54</v>
      </c>
      <c r="AJ1906" s="298"/>
      <c r="AK1906" s="335">
        <f>'Debt M &amp; YTM'!F1897</f>
        <v>8.43</v>
      </c>
      <c r="AL1906" s="335">
        <f>'Debt M &amp; YTM'!G1897</f>
        <v>1.44</v>
      </c>
      <c r="AM1906" s="298"/>
      <c r="AN1906" s="335">
        <f>'Debt M &amp; YTM'!I1897</f>
        <v>12.92</v>
      </c>
      <c r="AO1906" s="335">
        <f>'Debt M &amp; YTM'!J1897</f>
        <v>1.87</v>
      </c>
      <c r="AP1906" s="299"/>
      <c r="AQ1906" s="297"/>
      <c r="AR1906" s="297">
        <f>'Debt M &amp; YTM'!M1897</f>
        <v>2.54</v>
      </c>
      <c r="AS1906" s="298"/>
      <c r="AT1906" s="300"/>
      <c r="AU1906" s="297">
        <f>'Debt M &amp; YTM'!N1897</f>
        <v>4.47</v>
      </c>
      <c r="AV1906" s="298"/>
    </row>
    <row r="1907" spans="6:48">
      <c r="F1907" s="297"/>
      <c r="AG1907" s="296">
        <v>42844</v>
      </c>
      <c r="AH1907" s="335">
        <f>'Debt M &amp; YTM'!C1898</f>
        <v>13.78</v>
      </c>
      <c r="AI1907" s="335">
        <f>'Debt M &amp; YTM'!D1898</f>
        <v>1.56</v>
      </c>
      <c r="AJ1907" s="298"/>
      <c r="AK1907" s="335">
        <f>'Debt M &amp; YTM'!F1898</f>
        <v>8.43</v>
      </c>
      <c r="AL1907" s="335">
        <f>'Debt M &amp; YTM'!G1898</f>
        <v>1.47</v>
      </c>
      <c r="AM1907" s="298"/>
      <c r="AN1907" s="335">
        <f>'Debt M &amp; YTM'!I1898</f>
        <v>12.91</v>
      </c>
      <c r="AO1907" s="335">
        <f>'Debt M &amp; YTM'!J1898</f>
        <v>1.9</v>
      </c>
      <c r="AP1907" s="299"/>
      <c r="AQ1907" s="297"/>
      <c r="AR1907" s="297">
        <f>'Debt M &amp; YTM'!M1898</f>
        <v>2.54</v>
      </c>
      <c r="AS1907" s="298"/>
      <c r="AT1907" s="300"/>
      <c r="AU1907" s="297">
        <f>'Debt M &amp; YTM'!N1898</f>
        <v>4.4400000000000004</v>
      </c>
      <c r="AV1907" s="298"/>
    </row>
    <row r="1908" spans="6:48">
      <c r="F1908" s="297"/>
      <c r="AG1908" s="296">
        <v>42845</v>
      </c>
      <c r="AH1908" s="335">
        <f>'Debt M &amp; YTM'!C1899</f>
        <v>13.77</v>
      </c>
      <c r="AI1908" s="335">
        <f>'Debt M &amp; YTM'!D1899</f>
        <v>1.6</v>
      </c>
      <c r="AJ1908" s="298"/>
      <c r="AK1908" s="335">
        <f>'Debt M &amp; YTM'!F1899</f>
        <v>8.42</v>
      </c>
      <c r="AL1908" s="335">
        <f>'Debt M &amp; YTM'!G1899</f>
        <v>1.5</v>
      </c>
      <c r="AM1908" s="298"/>
      <c r="AN1908" s="335">
        <f>'Debt M &amp; YTM'!I1899</f>
        <v>12.91</v>
      </c>
      <c r="AO1908" s="335">
        <f>'Debt M &amp; YTM'!J1899</f>
        <v>1.93</v>
      </c>
      <c r="AP1908" s="299"/>
      <c r="AQ1908" s="297"/>
      <c r="AR1908" s="297">
        <f>'Debt M &amp; YTM'!M1899</f>
        <v>2.54</v>
      </c>
      <c r="AS1908" s="298"/>
      <c r="AT1908" s="300"/>
      <c r="AU1908" s="297">
        <f>'Debt M &amp; YTM'!N1899</f>
        <v>4.45</v>
      </c>
      <c r="AV1908" s="298"/>
    </row>
    <row r="1909" spans="6:48">
      <c r="F1909" s="297"/>
      <c r="AG1909" s="296">
        <v>42846</v>
      </c>
      <c r="AH1909" s="335">
        <f>'Debt M &amp; YTM'!C1900</f>
        <v>13.77</v>
      </c>
      <c r="AI1909" s="335">
        <f>'Debt M &amp; YTM'!D1900</f>
        <v>1.6</v>
      </c>
      <c r="AJ1909" s="298"/>
      <c r="AK1909" s="335">
        <f>'Debt M &amp; YTM'!F1900</f>
        <v>8.42</v>
      </c>
      <c r="AL1909" s="335">
        <f>'Debt M &amp; YTM'!G1900</f>
        <v>1.5</v>
      </c>
      <c r="AM1909" s="298"/>
      <c r="AN1909" s="335">
        <f>'Debt M &amp; YTM'!I1900</f>
        <v>12.91</v>
      </c>
      <c r="AO1909" s="335">
        <f>'Debt M &amp; YTM'!J1900</f>
        <v>1.93</v>
      </c>
      <c r="AP1909" s="299"/>
      <c r="AQ1909" s="297"/>
      <c r="AR1909" s="297">
        <f>'Debt M &amp; YTM'!M1900</f>
        <v>2.54</v>
      </c>
      <c r="AS1909" s="298"/>
      <c r="AT1909" s="300"/>
      <c r="AU1909" s="297">
        <f>'Debt M &amp; YTM'!N1900</f>
        <v>4.45</v>
      </c>
      <c r="AV1909" s="298"/>
    </row>
    <row r="1910" spans="6:48">
      <c r="F1910" s="297"/>
      <c r="AG1910" s="296">
        <v>42849</v>
      </c>
      <c r="AH1910" s="335">
        <f>'Debt M &amp; YTM'!C1901</f>
        <v>13.76</v>
      </c>
      <c r="AI1910" s="335">
        <f>'Debt M &amp; YTM'!D1901</f>
        <v>1.67</v>
      </c>
      <c r="AJ1910" s="298"/>
      <c r="AK1910" s="335">
        <f>'Debt M &amp; YTM'!F1901</f>
        <v>8.41</v>
      </c>
      <c r="AL1910" s="335">
        <f>'Debt M &amp; YTM'!G1901</f>
        <v>1.55</v>
      </c>
      <c r="AM1910" s="298"/>
      <c r="AN1910" s="335">
        <f>'Debt M &amp; YTM'!I1901</f>
        <v>12.9</v>
      </c>
      <c r="AO1910" s="335">
        <f>'Debt M &amp; YTM'!J1901</f>
        <v>1.99</v>
      </c>
      <c r="AP1910" s="299"/>
      <c r="AQ1910" s="297"/>
      <c r="AR1910" s="297">
        <f>'Debt M &amp; YTM'!M1901</f>
        <v>2.48</v>
      </c>
      <c r="AS1910" s="298"/>
      <c r="AT1910" s="300"/>
      <c r="AU1910" s="297">
        <f>'Debt M &amp; YTM'!N1901</f>
        <v>4.24</v>
      </c>
      <c r="AV1910" s="298"/>
    </row>
    <row r="1911" spans="6:48">
      <c r="F1911" s="297"/>
      <c r="AG1911" s="296">
        <v>42850</v>
      </c>
      <c r="AH1911" s="335">
        <f>'Debt M &amp; YTM'!C1902</f>
        <v>13.76</v>
      </c>
      <c r="AI1911" s="335">
        <f>'Debt M &amp; YTM'!D1902</f>
        <v>1.68</v>
      </c>
      <c r="AJ1911" s="298"/>
      <c r="AK1911" s="335">
        <f>'Debt M &amp; YTM'!F1902</f>
        <v>8.41</v>
      </c>
      <c r="AL1911" s="335">
        <f>'Debt M &amp; YTM'!G1902</f>
        <v>1.56</v>
      </c>
      <c r="AM1911" s="298"/>
      <c r="AN1911" s="335">
        <f>'Debt M &amp; YTM'!I1902</f>
        <v>12.9</v>
      </c>
      <c r="AO1911" s="335">
        <f>'Debt M &amp; YTM'!J1902</f>
        <v>2</v>
      </c>
      <c r="AP1911" s="299"/>
      <c r="AQ1911" s="297"/>
      <c r="AR1911" s="297">
        <f>'Debt M &amp; YTM'!M1902</f>
        <v>2.4700000000000002</v>
      </c>
      <c r="AS1911" s="298"/>
      <c r="AT1911" s="300"/>
      <c r="AU1911" s="297">
        <f>'Debt M &amp; YTM'!N1902</f>
        <v>4.2</v>
      </c>
      <c r="AV1911" s="298"/>
    </row>
    <row r="1912" spans="6:48">
      <c r="F1912" s="297"/>
      <c r="AG1912" s="296">
        <v>42851</v>
      </c>
      <c r="AH1912" s="335">
        <f>'Debt M &amp; YTM'!C1903</f>
        <v>13.76</v>
      </c>
      <c r="AI1912" s="335">
        <f>'Debt M &amp; YTM'!D1903</f>
        <v>1.65</v>
      </c>
      <c r="AJ1912" s="298"/>
      <c r="AK1912" s="335">
        <f>'Debt M &amp; YTM'!F1903</f>
        <v>8.41</v>
      </c>
      <c r="AL1912" s="335">
        <f>'Debt M &amp; YTM'!G1903</f>
        <v>1.53</v>
      </c>
      <c r="AM1912" s="298"/>
      <c r="AN1912" s="335">
        <f>'Debt M &amp; YTM'!I1903</f>
        <v>12.89</v>
      </c>
      <c r="AO1912" s="335">
        <f>'Debt M &amp; YTM'!J1903</f>
        <v>1.96</v>
      </c>
      <c r="AP1912" s="299"/>
      <c r="AQ1912" s="297"/>
      <c r="AR1912" s="297">
        <f>'Debt M &amp; YTM'!M1903</f>
        <v>2.44</v>
      </c>
      <c r="AS1912" s="298"/>
      <c r="AT1912" s="300"/>
      <c r="AU1912" s="297">
        <f>'Debt M &amp; YTM'!N1903</f>
        <v>4.2</v>
      </c>
      <c r="AV1912" s="298"/>
    </row>
    <row r="1913" spans="6:48">
      <c r="F1913" s="297"/>
      <c r="AG1913" s="296">
        <v>42852</v>
      </c>
      <c r="AH1913" s="335">
        <f>'Debt M &amp; YTM'!C1904</f>
        <v>13.75</v>
      </c>
      <c r="AI1913" s="335">
        <f>'Debt M &amp; YTM'!D1904</f>
        <v>1.61</v>
      </c>
      <c r="AJ1913" s="298"/>
      <c r="AK1913" s="335">
        <f>'Debt M &amp; YTM'!F1904</f>
        <v>8.4</v>
      </c>
      <c r="AL1913" s="335">
        <f>'Debt M &amp; YTM'!G1904</f>
        <v>1.48</v>
      </c>
      <c r="AM1913" s="298"/>
      <c r="AN1913" s="335">
        <f>'Debt M &amp; YTM'!I1904</f>
        <v>12.89</v>
      </c>
      <c r="AO1913" s="335">
        <f>'Debt M &amp; YTM'!J1904</f>
        <v>1.91</v>
      </c>
      <c r="AP1913" s="299"/>
      <c r="AQ1913" s="297"/>
      <c r="AR1913" s="297">
        <f>'Debt M &amp; YTM'!M1904</f>
        <v>2.4300000000000002</v>
      </c>
      <c r="AS1913" s="298"/>
      <c r="AT1913" s="300"/>
      <c r="AU1913" s="297">
        <f>'Debt M &amp; YTM'!N1904</f>
        <v>4.17</v>
      </c>
      <c r="AV1913" s="298"/>
    </row>
    <row r="1914" spans="6:48">
      <c r="F1914" s="297"/>
      <c r="AG1914" s="296">
        <v>42853</v>
      </c>
      <c r="AH1914" s="335">
        <f>'Debt M &amp; YTM'!C1905</f>
        <v>13.75</v>
      </c>
      <c r="AI1914" s="335">
        <f>'Debt M &amp; YTM'!D1905</f>
        <v>1.61</v>
      </c>
      <c r="AJ1914" s="298"/>
      <c r="AK1914" s="335">
        <f>'Debt M &amp; YTM'!F1905</f>
        <v>8.4</v>
      </c>
      <c r="AL1914" s="335">
        <f>'Debt M &amp; YTM'!G1905</f>
        <v>1.48</v>
      </c>
      <c r="AM1914" s="298"/>
      <c r="AN1914" s="335">
        <f>'Debt M &amp; YTM'!I1905</f>
        <v>12.89</v>
      </c>
      <c r="AO1914" s="335">
        <f>'Debt M &amp; YTM'!J1905</f>
        <v>1.92</v>
      </c>
      <c r="AP1914" s="299"/>
      <c r="AQ1914" s="297"/>
      <c r="AR1914" s="297">
        <f>'Debt M &amp; YTM'!M1905</f>
        <v>2.42</v>
      </c>
      <c r="AS1914" s="298"/>
      <c r="AT1914" s="300"/>
      <c r="AU1914" s="297">
        <f>'Debt M &amp; YTM'!N1905</f>
        <v>4.1399999999999997</v>
      </c>
      <c r="AV1914" s="298"/>
    </row>
    <row r="1915" spans="6:48">
      <c r="F1915" s="297"/>
      <c r="AG1915" s="296">
        <v>42855</v>
      </c>
      <c r="AH1915" s="335">
        <f>'Debt M &amp; YTM'!C1906</f>
        <v>13.75</v>
      </c>
      <c r="AI1915" s="335">
        <f>'Debt M &amp; YTM'!D1906</f>
        <v>1.61</v>
      </c>
      <c r="AJ1915" s="298"/>
      <c r="AK1915" s="335">
        <f>'Debt M &amp; YTM'!F1906</f>
        <v>8.4</v>
      </c>
      <c r="AL1915" s="335">
        <f>'Debt M &amp; YTM'!G1906</f>
        <v>1.48</v>
      </c>
      <c r="AM1915" s="298"/>
      <c r="AN1915" s="335">
        <f>'Debt M &amp; YTM'!I1906</f>
        <v>12.88</v>
      </c>
      <c r="AO1915" s="335">
        <f>'Debt M &amp; YTM'!J1906</f>
        <v>1.92</v>
      </c>
      <c r="AP1915" s="299"/>
      <c r="AQ1915" s="297"/>
      <c r="AR1915" s="297"/>
      <c r="AS1915" s="298"/>
      <c r="AT1915" s="300"/>
      <c r="AU1915" s="297"/>
      <c r="AV1915" s="298"/>
    </row>
    <row r="1916" spans="6:48">
      <c r="F1916" s="297"/>
      <c r="AG1916" s="296">
        <v>42857</v>
      </c>
      <c r="AH1916" s="335">
        <f>'Debt M &amp; YTM'!C1907</f>
        <v>13.76</v>
      </c>
      <c r="AI1916" s="335">
        <f>'Debt M &amp; YTM'!D1907</f>
        <v>1.61</v>
      </c>
      <c r="AJ1916" s="298"/>
      <c r="AK1916" s="335">
        <f>'Debt M &amp; YTM'!F1907</f>
        <v>8.4499999999999993</v>
      </c>
      <c r="AL1916" s="335">
        <f>'Debt M &amp; YTM'!G1907</f>
        <v>1.49</v>
      </c>
      <c r="AM1916" s="298"/>
      <c r="AN1916" s="335">
        <f>'Debt M &amp; YTM'!I1907</f>
        <v>12.99</v>
      </c>
      <c r="AO1916" s="335">
        <f>'Debt M &amp; YTM'!J1907</f>
        <v>1.9</v>
      </c>
      <c r="AP1916" s="299"/>
      <c r="AQ1916" s="297"/>
      <c r="AR1916" s="297">
        <f>'Debt M &amp; YTM'!M1907</f>
        <v>2.42</v>
      </c>
      <c r="AS1916" s="298"/>
      <c r="AT1916" s="300"/>
      <c r="AU1916" s="297">
        <f>'Debt M &amp; YTM'!N1907</f>
        <v>3.89</v>
      </c>
      <c r="AV1916" s="298"/>
    </row>
    <row r="1917" spans="6:48">
      <c r="F1917" s="297"/>
      <c r="AG1917" s="296">
        <v>42858</v>
      </c>
      <c r="AH1917" s="335">
        <f>'Debt M &amp; YTM'!C1908</f>
        <v>13.75</v>
      </c>
      <c r="AI1917" s="335">
        <f>'Debt M &amp; YTM'!D1908</f>
        <v>1.61</v>
      </c>
      <c r="AJ1917" s="298"/>
      <c r="AK1917" s="335">
        <f>'Debt M &amp; YTM'!F1908</f>
        <v>8.44</v>
      </c>
      <c r="AL1917" s="335">
        <f>'Debt M &amp; YTM'!G1908</f>
        <v>1.48</v>
      </c>
      <c r="AM1917" s="298"/>
      <c r="AN1917" s="335">
        <f>'Debt M &amp; YTM'!I1908</f>
        <v>12.98</v>
      </c>
      <c r="AO1917" s="335">
        <f>'Debt M &amp; YTM'!J1908</f>
        <v>1.9</v>
      </c>
      <c r="AP1917" s="299"/>
      <c r="AQ1917" s="297"/>
      <c r="AR1917" s="297">
        <f>'Debt M &amp; YTM'!M1908</f>
        <v>2.39</v>
      </c>
      <c r="AS1917" s="298"/>
      <c r="AT1917" s="300"/>
      <c r="AU1917" s="297">
        <f>'Debt M &amp; YTM'!N1908</f>
        <v>3.86</v>
      </c>
      <c r="AV1917" s="298"/>
    </row>
    <row r="1918" spans="6:48">
      <c r="F1918" s="297"/>
      <c r="AG1918" s="296">
        <v>42859</v>
      </c>
      <c r="AH1918" s="335">
        <f>'Debt M &amp; YTM'!C1909</f>
        <v>13.75</v>
      </c>
      <c r="AI1918" s="335">
        <f>'Debt M &amp; YTM'!D1909</f>
        <v>1.65</v>
      </c>
      <c r="AJ1918" s="298"/>
      <c r="AK1918" s="335">
        <f>'Debt M &amp; YTM'!F1909</f>
        <v>8.44</v>
      </c>
      <c r="AL1918" s="335">
        <f>'Debt M &amp; YTM'!G1909</f>
        <v>1.52</v>
      </c>
      <c r="AM1918" s="298"/>
      <c r="AN1918" s="335">
        <f>'Debt M &amp; YTM'!I1909</f>
        <v>12.98</v>
      </c>
      <c r="AO1918" s="335">
        <f>'Debt M &amp; YTM'!J1909</f>
        <v>1.94</v>
      </c>
      <c r="AP1918" s="299"/>
      <c r="AQ1918" s="297"/>
      <c r="AR1918" s="297">
        <f>'Debt M &amp; YTM'!M1909</f>
        <v>2.37</v>
      </c>
      <c r="AS1918" s="298"/>
      <c r="AT1918" s="300"/>
      <c r="AU1918" s="297">
        <f>'Debt M &amp; YTM'!N1909</f>
        <v>3.85</v>
      </c>
      <c r="AV1918" s="298"/>
    </row>
    <row r="1919" spans="6:48">
      <c r="F1919" s="297"/>
      <c r="AG1919" s="296">
        <v>42860</v>
      </c>
      <c r="AH1919" s="335">
        <f>'Debt M &amp; YTM'!C1910</f>
        <v>13.75</v>
      </c>
      <c r="AI1919" s="335">
        <f>'Debt M &amp; YTM'!D1910</f>
        <v>1.68</v>
      </c>
      <c r="AJ1919" s="298"/>
      <c r="AK1919" s="335">
        <f>'Debt M &amp; YTM'!F1910</f>
        <v>8.44</v>
      </c>
      <c r="AL1919" s="335">
        <f>'Debt M &amp; YTM'!G1910</f>
        <v>1.54</v>
      </c>
      <c r="AM1919" s="298"/>
      <c r="AN1919" s="335">
        <f>'Debt M &amp; YTM'!I1910</f>
        <v>12.98</v>
      </c>
      <c r="AO1919" s="335">
        <f>'Debt M &amp; YTM'!J1910</f>
        <v>1.97</v>
      </c>
      <c r="AP1919" s="299"/>
      <c r="AQ1919" s="297"/>
      <c r="AR1919" s="297">
        <f>'Debt M &amp; YTM'!M1910</f>
        <v>2.38</v>
      </c>
      <c r="AS1919" s="298"/>
      <c r="AT1919" s="300"/>
      <c r="AU1919" s="297">
        <f>'Debt M &amp; YTM'!N1910</f>
        <v>3.85</v>
      </c>
      <c r="AV1919" s="298"/>
    </row>
    <row r="1920" spans="6:48">
      <c r="F1920" s="297"/>
      <c r="AG1920" s="296">
        <v>42863</v>
      </c>
      <c r="AH1920" s="335">
        <f>'Debt M &amp; YTM'!C1911</f>
        <v>13.74</v>
      </c>
      <c r="AI1920" s="335">
        <f>'Debt M &amp; YTM'!D1911</f>
        <v>1.67</v>
      </c>
      <c r="AJ1920" s="298"/>
      <c r="AK1920" s="335">
        <f>'Debt M &amp; YTM'!F1911</f>
        <v>8.43</v>
      </c>
      <c r="AL1920" s="335">
        <f>'Debt M &amp; YTM'!G1911</f>
        <v>1.53</v>
      </c>
      <c r="AM1920" s="298"/>
      <c r="AN1920" s="335">
        <f>'Debt M &amp; YTM'!I1911</f>
        <v>12.97</v>
      </c>
      <c r="AO1920" s="335">
        <f>'Debt M &amp; YTM'!J1911</f>
        <v>1.95</v>
      </c>
      <c r="AP1920" s="299"/>
      <c r="AQ1920" s="297"/>
      <c r="AR1920" s="297">
        <f>'Debt M &amp; YTM'!M1911</f>
        <v>2.35</v>
      </c>
      <c r="AS1920" s="298"/>
      <c r="AT1920" s="300"/>
      <c r="AU1920" s="297">
        <f>'Debt M &amp; YTM'!N1911</f>
        <v>3.78</v>
      </c>
      <c r="AV1920" s="298"/>
    </row>
    <row r="1921" spans="6:48">
      <c r="F1921" s="297"/>
      <c r="AG1921" s="296">
        <v>42864</v>
      </c>
      <c r="AH1921" s="335">
        <f>'Debt M &amp; YTM'!C1912</f>
        <v>13.74</v>
      </c>
      <c r="AI1921" s="335">
        <f>'Debt M &amp; YTM'!D1912</f>
        <v>1.68</v>
      </c>
      <c r="AJ1921" s="298"/>
      <c r="AK1921" s="335">
        <f>'Debt M &amp; YTM'!F1912</f>
        <v>8.43</v>
      </c>
      <c r="AL1921" s="335">
        <f>'Debt M &amp; YTM'!G1912</f>
        <v>1.52</v>
      </c>
      <c r="AM1921" s="298"/>
      <c r="AN1921" s="335">
        <f>'Debt M &amp; YTM'!I1912</f>
        <v>12.97</v>
      </c>
      <c r="AO1921" s="335">
        <f>'Debt M &amp; YTM'!J1912</f>
        <v>1.96</v>
      </c>
      <c r="AP1921" s="299"/>
      <c r="AQ1921" s="297"/>
      <c r="AR1921" s="297">
        <f>'Debt M &amp; YTM'!M1912</f>
        <v>2.34</v>
      </c>
      <c r="AS1921" s="298"/>
      <c r="AT1921" s="300"/>
      <c r="AU1921" s="297">
        <f>'Debt M &amp; YTM'!N1912</f>
        <v>3.76</v>
      </c>
      <c r="AV1921" s="298"/>
    </row>
    <row r="1922" spans="6:48">
      <c r="F1922" s="297"/>
      <c r="AG1922" s="296">
        <v>42865</v>
      </c>
      <c r="AH1922" s="335">
        <f>'Debt M &amp; YTM'!C1913</f>
        <v>13.73</v>
      </c>
      <c r="AI1922" s="335">
        <f>'Debt M &amp; YTM'!D1913</f>
        <v>1.65</v>
      </c>
      <c r="AJ1922" s="298"/>
      <c r="AK1922" s="335">
        <f>'Debt M &amp; YTM'!F1913</f>
        <v>8.43</v>
      </c>
      <c r="AL1922" s="335">
        <f>'Debt M &amp; YTM'!G1913</f>
        <v>1.5</v>
      </c>
      <c r="AM1922" s="298"/>
      <c r="AN1922" s="335">
        <f>'Debt M &amp; YTM'!I1913</f>
        <v>12.97</v>
      </c>
      <c r="AO1922" s="335">
        <f>'Debt M &amp; YTM'!J1913</f>
        <v>1.93</v>
      </c>
      <c r="AP1922" s="299"/>
      <c r="AQ1922" s="297"/>
      <c r="AR1922" s="297">
        <f>'Debt M &amp; YTM'!M1913</f>
        <v>2.3199999999999998</v>
      </c>
      <c r="AS1922" s="298"/>
      <c r="AT1922" s="300"/>
      <c r="AU1922" s="297">
        <f>'Debt M &amp; YTM'!N1913</f>
        <v>3.7</v>
      </c>
      <c r="AV1922" s="298"/>
    </row>
    <row r="1923" spans="6:48">
      <c r="F1923" s="297"/>
      <c r="AG1923" s="296">
        <v>42866</v>
      </c>
      <c r="AH1923" s="335">
        <f>'Debt M &amp; YTM'!C1914</f>
        <v>13.73</v>
      </c>
      <c r="AI1923" s="335">
        <f>'Debt M &amp; YTM'!D1914</f>
        <v>1.67</v>
      </c>
      <c r="AJ1923" s="298"/>
      <c r="AK1923" s="335">
        <f>'Debt M &amp; YTM'!F1914</f>
        <v>8.42</v>
      </c>
      <c r="AL1923" s="335">
        <f>'Debt M &amp; YTM'!G1914</f>
        <v>1.52</v>
      </c>
      <c r="AM1923" s="298"/>
      <c r="AN1923" s="335">
        <f>'Debt M &amp; YTM'!I1914</f>
        <v>12.96</v>
      </c>
      <c r="AO1923" s="335">
        <f>'Debt M &amp; YTM'!J1914</f>
        <v>1.95</v>
      </c>
      <c r="AP1923" s="299"/>
      <c r="AQ1923" s="297"/>
      <c r="AR1923" s="297">
        <f>'Debt M &amp; YTM'!M1914</f>
        <v>2.3199999999999998</v>
      </c>
      <c r="AS1923" s="298"/>
      <c r="AT1923" s="300"/>
      <c r="AU1923" s="297">
        <f>'Debt M &amp; YTM'!N1914</f>
        <v>3.74</v>
      </c>
      <c r="AV1923" s="298"/>
    </row>
    <row r="1924" spans="6:48">
      <c r="F1924" s="297"/>
      <c r="AG1924" s="296">
        <v>42867</v>
      </c>
      <c r="AH1924" s="335">
        <f>'Debt M &amp; YTM'!C1915</f>
        <v>13.73</v>
      </c>
      <c r="AI1924" s="335">
        <f>'Debt M &amp; YTM'!D1915</f>
        <v>1.64</v>
      </c>
      <c r="AJ1924" s="298"/>
      <c r="AK1924" s="335">
        <f>'Debt M &amp; YTM'!F1915</f>
        <v>8.42</v>
      </c>
      <c r="AL1924" s="335">
        <f>'Debt M &amp; YTM'!G1915</f>
        <v>1.49</v>
      </c>
      <c r="AM1924" s="298"/>
      <c r="AN1924" s="335">
        <f>'Debt M &amp; YTM'!I1915</f>
        <v>12.96</v>
      </c>
      <c r="AO1924" s="335">
        <f>'Debt M &amp; YTM'!J1915</f>
        <v>1.93</v>
      </c>
      <c r="AP1924" s="299"/>
      <c r="AQ1924" s="297"/>
      <c r="AR1924" s="297">
        <f>'Debt M &amp; YTM'!M1915</f>
        <v>2.3199999999999998</v>
      </c>
      <c r="AS1924" s="298"/>
      <c r="AT1924" s="300"/>
      <c r="AU1924" s="297">
        <f>'Debt M &amp; YTM'!N1915</f>
        <v>3.78</v>
      </c>
      <c r="AV1924" s="298"/>
    </row>
    <row r="1925" spans="6:48">
      <c r="F1925" s="297"/>
      <c r="AG1925" s="296">
        <v>42870</v>
      </c>
      <c r="AH1925" s="335">
        <f>'Debt M &amp; YTM'!C1916</f>
        <v>13.72</v>
      </c>
      <c r="AI1925" s="335">
        <f>'Debt M &amp; YTM'!D1916</f>
        <v>1.68</v>
      </c>
      <c r="AJ1925" s="298"/>
      <c r="AK1925" s="335">
        <f>'Debt M &amp; YTM'!F1916</f>
        <v>8.41</v>
      </c>
      <c r="AL1925" s="335">
        <f>'Debt M &amp; YTM'!G1916</f>
        <v>1.52</v>
      </c>
      <c r="AM1925" s="298"/>
      <c r="AN1925" s="335">
        <f>'Debt M &amp; YTM'!I1916</f>
        <v>12.95</v>
      </c>
      <c r="AO1925" s="335">
        <f>'Debt M &amp; YTM'!J1916</f>
        <v>1.96</v>
      </c>
      <c r="AP1925" s="299"/>
      <c r="AQ1925" s="297"/>
      <c r="AR1925" s="297">
        <f>'Debt M &amp; YTM'!M1916</f>
        <v>2.3199999999999998</v>
      </c>
      <c r="AS1925" s="298"/>
      <c r="AT1925" s="300"/>
      <c r="AU1925" s="297">
        <f>'Debt M &amp; YTM'!N1916</f>
        <v>3.73</v>
      </c>
      <c r="AV1925" s="298"/>
    </row>
    <row r="1926" spans="6:48">
      <c r="F1926" s="297"/>
      <c r="AG1926" s="296">
        <v>42871</v>
      </c>
      <c r="AH1926" s="335">
        <f>'Debt M &amp; YTM'!C1917</f>
        <v>13.72</v>
      </c>
      <c r="AI1926" s="335">
        <f>'Debt M &amp; YTM'!D1917</f>
        <v>1.68</v>
      </c>
      <c r="AJ1926" s="298"/>
      <c r="AK1926" s="335">
        <f>'Debt M &amp; YTM'!F1917</f>
        <v>8.41</v>
      </c>
      <c r="AL1926" s="335">
        <f>'Debt M &amp; YTM'!G1917</f>
        <v>1.53</v>
      </c>
      <c r="AM1926" s="298"/>
      <c r="AN1926" s="335">
        <f>'Debt M &amp; YTM'!I1917</f>
        <v>12.95</v>
      </c>
      <c r="AO1926" s="335">
        <f>'Debt M &amp; YTM'!J1917</f>
        <v>1.97</v>
      </c>
      <c r="AP1926" s="299"/>
      <c r="AQ1926" s="297"/>
      <c r="AR1926" s="297">
        <f>'Debt M &amp; YTM'!M1917</f>
        <v>2.31</v>
      </c>
      <c r="AS1926" s="298"/>
      <c r="AT1926" s="300"/>
      <c r="AU1926" s="297">
        <f>'Debt M &amp; YTM'!N1917</f>
        <v>3.67</v>
      </c>
      <c r="AV1926" s="298"/>
    </row>
    <row r="1927" spans="6:48">
      <c r="F1927" s="297"/>
      <c r="AG1927" s="296">
        <v>42872</v>
      </c>
      <c r="AH1927" s="335">
        <f>'Debt M &amp; YTM'!C1918</f>
        <v>13.72</v>
      </c>
      <c r="AI1927" s="335">
        <f>'Debt M &amp; YTM'!D1918</f>
        <v>1.65</v>
      </c>
      <c r="AJ1927" s="298"/>
      <c r="AK1927" s="335">
        <f>'Debt M &amp; YTM'!F1918</f>
        <v>8.41</v>
      </c>
      <c r="AL1927" s="335">
        <f>'Debt M &amp; YTM'!G1918</f>
        <v>1.5</v>
      </c>
      <c r="AM1927" s="298"/>
      <c r="AN1927" s="335">
        <f>'Debt M &amp; YTM'!I1918</f>
        <v>12.95</v>
      </c>
      <c r="AO1927" s="335">
        <f>'Debt M &amp; YTM'!J1918</f>
        <v>1.94</v>
      </c>
      <c r="AP1927" s="299"/>
      <c r="AQ1927" s="297"/>
      <c r="AR1927" s="297">
        <f>'Debt M &amp; YTM'!M1918</f>
        <v>2.3199999999999998</v>
      </c>
      <c r="AS1927" s="298"/>
      <c r="AT1927" s="300"/>
      <c r="AU1927" s="297">
        <f>'Debt M &amp; YTM'!N1918</f>
        <v>3.67</v>
      </c>
      <c r="AV1927" s="298"/>
    </row>
    <row r="1928" spans="6:48">
      <c r="F1928" s="297"/>
      <c r="AG1928" s="296">
        <v>42873</v>
      </c>
      <c r="AH1928" s="335">
        <f>'Debt M &amp; YTM'!C1919</f>
        <v>13.71</v>
      </c>
      <c r="AI1928" s="335">
        <f>'Debt M &amp; YTM'!D1919</f>
        <v>1.63</v>
      </c>
      <c r="AJ1928" s="298"/>
      <c r="AK1928" s="335">
        <f>'Debt M &amp; YTM'!F1919</f>
        <v>8.4</v>
      </c>
      <c r="AL1928" s="335">
        <f>'Debt M &amp; YTM'!G1919</f>
        <v>1.5</v>
      </c>
      <c r="AM1928" s="298"/>
      <c r="AN1928" s="335">
        <f>'Debt M &amp; YTM'!I1919</f>
        <v>12.94</v>
      </c>
      <c r="AO1928" s="335">
        <f>'Debt M &amp; YTM'!J1919</f>
        <v>1.94</v>
      </c>
      <c r="AP1928" s="299"/>
      <c r="AQ1928" s="297"/>
      <c r="AR1928" s="297">
        <f>'Debt M &amp; YTM'!M1919</f>
        <v>2.4</v>
      </c>
      <c r="AS1928" s="298"/>
      <c r="AT1928" s="300"/>
      <c r="AU1928" s="297">
        <f>'Debt M &amp; YTM'!N1919</f>
        <v>3.88</v>
      </c>
      <c r="AV1928" s="298"/>
    </row>
    <row r="1929" spans="6:48">
      <c r="F1929" s="297"/>
      <c r="AG1929" s="296">
        <v>42874</v>
      </c>
      <c r="AH1929" s="335">
        <f>'Debt M &amp; YTM'!C1920</f>
        <v>13.71</v>
      </c>
      <c r="AI1929" s="335">
        <f>'Debt M &amp; YTM'!D1920</f>
        <v>1.65</v>
      </c>
      <c r="AJ1929" s="298"/>
      <c r="AK1929" s="335">
        <f>'Debt M &amp; YTM'!F1920</f>
        <v>8.4</v>
      </c>
      <c r="AL1929" s="335">
        <f>'Debt M &amp; YTM'!G1920</f>
        <v>1.51</v>
      </c>
      <c r="AM1929" s="298"/>
      <c r="AN1929" s="335">
        <f>'Debt M &amp; YTM'!I1920</f>
        <v>12.94</v>
      </c>
      <c r="AO1929" s="335">
        <f>'Debt M &amp; YTM'!J1920</f>
        <v>1.96</v>
      </c>
      <c r="AP1929" s="299"/>
      <c r="AQ1929" s="297"/>
      <c r="AR1929" s="297">
        <f>'Debt M &amp; YTM'!M1920</f>
        <v>2.36</v>
      </c>
      <c r="AS1929" s="298"/>
      <c r="AT1929" s="300"/>
      <c r="AU1929" s="297">
        <f>'Debt M &amp; YTM'!N1920</f>
        <v>3.81</v>
      </c>
      <c r="AV1929" s="298"/>
    </row>
    <row r="1930" spans="6:48">
      <c r="F1930" s="297"/>
      <c r="AG1930" s="296">
        <v>42877</v>
      </c>
      <c r="AH1930" s="335">
        <f>'Debt M &amp; YTM'!C1921</f>
        <v>13.7</v>
      </c>
      <c r="AI1930" s="335">
        <f>'Debt M &amp; YTM'!D1921</f>
        <v>1.68</v>
      </c>
      <c r="AJ1930" s="298"/>
      <c r="AK1930" s="335">
        <f>'Debt M &amp; YTM'!F1921</f>
        <v>8.39</v>
      </c>
      <c r="AL1930" s="335">
        <f>'Debt M &amp; YTM'!G1921</f>
        <v>1.52</v>
      </c>
      <c r="AM1930" s="298"/>
      <c r="AN1930" s="335">
        <f>'Debt M &amp; YTM'!I1921</f>
        <v>12.93</v>
      </c>
      <c r="AO1930" s="335">
        <f>'Debt M &amp; YTM'!J1921</f>
        <v>1.98</v>
      </c>
      <c r="AP1930" s="299"/>
      <c r="AQ1930" s="297"/>
      <c r="AR1930" s="297">
        <f>'Debt M &amp; YTM'!M1921</f>
        <v>2.33</v>
      </c>
      <c r="AS1930" s="298"/>
      <c r="AT1930" s="300"/>
      <c r="AU1930" s="297">
        <f>'Debt M &amp; YTM'!N1921</f>
        <v>3.73</v>
      </c>
      <c r="AV1930" s="298"/>
    </row>
    <row r="1931" spans="6:48">
      <c r="F1931" s="297"/>
      <c r="AG1931" s="296">
        <v>42878</v>
      </c>
      <c r="AH1931" s="335">
        <f>'Debt M &amp; YTM'!C1922</f>
        <v>13.7</v>
      </c>
      <c r="AI1931" s="335">
        <f>'Debt M &amp; YTM'!D1922</f>
        <v>1.69</v>
      </c>
      <c r="AJ1931" s="298"/>
      <c r="AK1931" s="335">
        <f>'Debt M &amp; YTM'!F1922</f>
        <v>8.39</v>
      </c>
      <c r="AL1931" s="335">
        <f>'Debt M &amp; YTM'!G1922</f>
        <v>1.53</v>
      </c>
      <c r="AM1931" s="298"/>
      <c r="AN1931" s="335">
        <f>'Debt M &amp; YTM'!I1922</f>
        <v>12.93</v>
      </c>
      <c r="AO1931" s="335">
        <f>'Debt M &amp; YTM'!J1922</f>
        <v>1.99</v>
      </c>
      <c r="AP1931" s="299"/>
      <c r="AQ1931" s="297"/>
      <c r="AR1931" s="297">
        <f>'Debt M &amp; YTM'!M1922</f>
        <v>2.33</v>
      </c>
      <c r="AS1931" s="298"/>
      <c r="AT1931" s="300"/>
      <c r="AU1931" s="297">
        <f>'Debt M &amp; YTM'!N1922</f>
        <v>3.66</v>
      </c>
      <c r="AV1931" s="298"/>
    </row>
    <row r="1932" spans="6:48">
      <c r="F1932" s="297"/>
      <c r="AG1932" s="296">
        <v>42879</v>
      </c>
      <c r="AH1932" s="335">
        <f>'Debt M &amp; YTM'!C1923</f>
        <v>13.7</v>
      </c>
      <c r="AI1932" s="335">
        <f>'Debt M &amp; YTM'!D1923</f>
        <v>1.69</v>
      </c>
      <c r="AJ1932" s="298"/>
      <c r="AK1932" s="335">
        <f>'Debt M &amp; YTM'!F1923</f>
        <v>8.39</v>
      </c>
      <c r="AL1932" s="335">
        <f>'Debt M &amp; YTM'!G1923</f>
        <v>1.54</v>
      </c>
      <c r="AM1932" s="298"/>
      <c r="AN1932" s="335">
        <f>'Debt M &amp; YTM'!I1923</f>
        <v>12.93</v>
      </c>
      <c r="AO1932" s="335">
        <f>'Debt M &amp; YTM'!J1923</f>
        <v>1.99</v>
      </c>
      <c r="AP1932" s="299"/>
      <c r="AQ1932" s="297"/>
      <c r="AR1932" s="297">
        <f>'Debt M &amp; YTM'!M1923</f>
        <v>2.3199999999999998</v>
      </c>
      <c r="AS1932" s="298"/>
      <c r="AT1932" s="300"/>
      <c r="AU1932" s="297">
        <f>'Debt M &amp; YTM'!N1923</f>
        <v>3.59</v>
      </c>
      <c r="AV1932" s="298"/>
    </row>
    <row r="1933" spans="6:48">
      <c r="F1933" s="297"/>
      <c r="AG1933" s="296">
        <v>42880</v>
      </c>
      <c r="AH1933" s="335">
        <f>'Debt M &amp; YTM'!C1924</f>
        <v>13.69</v>
      </c>
      <c r="AI1933" s="335">
        <f>'Debt M &amp; YTM'!D1924</f>
        <v>1.66</v>
      </c>
      <c r="AJ1933" s="298"/>
      <c r="AK1933" s="335">
        <f>'Debt M &amp; YTM'!F1924</f>
        <v>8.3800000000000008</v>
      </c>
      <c r="AL1933" s="335">
        <f>'Debt M &amp; YTM'!G1924</f>
        <v>1.5</v>
      </c>
      <c r="AM1933" s="298"/>
      <c r="AN1933" s="335">
        <f>'Debt M &amp; YTM'!I1924</f>
        <v>12.92</v>
      </c>
      <c r="AO1933" s="335">
        <f>'Debt M &amp; YTM'!J1924</f>
        <v>1.96</v>
      </c>
      <c r="AP1933" s="299"/>
      <c r="AQ1933" s="297"/>
      <c r="AR1933" s="297">
        <f>'Debt M &amp; YTM'!M1924</f>
        <v>2.31</v>
      </c>
      <c r="AS1933" s="298"/>
      <c r="AT1933" s="300"/>
      <c r="AU1933" s="297">
        <f>'Debt M &amp; YTM'!N1924</f>
        <v>3.51</v>
      </c>
      <c r="AV1933" s="298"/>
    </row>
    <row r="1934" spans="6:48">
      <c r="F1934" s="297"/>
      <c r="AG1934" s="296">
        <v>42881</v>
      </c>
      <c r="AH1934" s="335">
        <f>'Debt M &amp; YTM'!C1925</f>
        <v>13.69</v>
      </c>
      <c r="AI1934" s="335">
        <f>'Debt M &amp; YTM'!D1925</f>
        <v>1.62</v>
      </c>
      <c r="AJ1934" s="298"/>
      <c r="AK1934" s="335">
        <f>'Debt M &amp; YTM'!F1925</f>
        <v>8.3800000000000008</v>
      </c>
      <c r="AL1934" s="335">
        <f>'Debt M &amp; YTM'!G1925</f>
        <v>1.47</v>
      </c>
      <c r="AM1934" s="298"/>
      <c r="AN1934" s="335">
        <f>'Debt M &amp; YTM'!I1925</f>
        <v>12.92</v>
      </c>
      <c r="AO1934" s="335">
        <f>'Debt M &amp; YTM'!J1925</f>
        <v>1.92</v>
      </c>
      <c r="AP1934" s="299"/>
      <c r="AQ1934" s="297"/>
      <c r="AR1934" s="297">
        <f>'Debt M &amp; YTM'!M1925</f>
        <v>2.29</v>
      </c>
      <c r="AS1934" s="298"/>
      <c r="AT1934" s="300"/>
      <c r="AU1934" s="297">
        <f>'Debt M &amp; YTM'!N1925</f>
        <v>3.43</v>
      </c>
      <c r="AV1934" s="298"/>
    </row>
    <row r="1935" spans="6:48">
      <c r="F1935" s="297"/>
      <c r="AG1935" s="296">
        <v>42884</v>
      </c>
      <c r="AH1935" s="335">
        <f>'Debt M &amp; YTM'!C1926</f>
        <v>13.68</v>
      </c>
      <c r="AI1935" s="335">
        <f>'Debt M &amp; YTM'!D1926</f>
        <v>1.59</v>
      </c>
      <c r="AJ1935" s="298"/>
      <c r="AK1935" s="335">
        <f>'Debt M &amp; YTM'!F1926</f>
        <v>8.3699999999999992</v>
      </c>
      <c r="AL1935" s="335">
        <f>'Debt M &amp; YTM'!G1926</f>
        <v>1.44</v>
      </c>
      <c r="AM1935" s="298"/>
      <c r="AN1935" s="335">
        <f>'Debt M &amp; YTM'!I1926</f>
        <v>12.91</v>
      </c>
      <c r="AO1935" s="335">
        <f>'Debt M &amp; YTM'!J1926</f>
        <v>1.89</v>
      </c>
      <c r="AP1935" s="299"/>
      <c r="AQ1935" s="297"/>
      <c r="AR1935" s="297">
        <f>'Debt M &amp; YTM'!M1926</f>
        <v>2.27</v>
      </c>
      <c r="AS1935" s="298"/>
      <c r="AT1935" s="300"/>
      <c r="AU1935" s="297">
        <f>'Debt M &amp; YTM'!N1926</f>
        <v>3.34</v>
      </c>
      <c r="AV1935" s="298"/>
    </row>
    <row r="1936" spans="6:48">
      <c r="F1936" s="297"/>
      <c r="AG1936" s="296">
        <v>42885</v>
      </c>
      <c r="AH1936" s="335">
        <f>'Debt M &amp; YTM'!C1927</f>
        <v>13.68</v>
      </c>
      <c r="AI1936" s="335">
        <f>'Debt M &amp; YTM'!D1927</f>
        <v>1.59</v>
      </c>
      <c r="AJ1936" s="298"/>
      <c r="AK1936" s="335">
        <f>'Debt M &amp; YTM'!F1927</f>
        <v>8.3699999999999992</v>
      </c>
      <c r="AL1936" s="335">
        <f>'Debt M &amp; YTM'!G1927</f>
        <v>1.44</v>
      </c>
      <c r="AM1936" s="298"/>
      <c r="AN1936" s="335">
        <f>'Debt M &amp; YTM'!I1927</f>
        <v>12.91</v>
      </c>
      <c r="AO1936" s="335">
        <f>'Debt M &amp; YTM'!J1927</f>
        <v>1.9</v>
      </c>
      <c r="AP1936" s="299"/>
      <c r="AQ1936" s="297"/>
      <c r="AR1936" s="297">
        <f>'Debt M &amp; YTM'!M1927</f>
        <v>2.27</v>
      </c>
      <c r="AS1936" s="298"/>
      <c r="AT1936" s="300"/>
      <c r="AU1936" s="297">
        <f>'Debt M &amp; YTM'!N1927</f>
        <v>3.31</v>
      </c>
      <c r="AV1936" s="298"/>
    </row>
    <row r="1937" spans="6:48">
      <c r="F1937" s="297"/>
      <c r="AG1937" s="296">
        <v>42886</v>
      </c>
      <c r="AH1937" s="335">
        <f>'Debt M &amp; YTM'!C1928</f>
        <v>13.68</v>
      </c>
      <c r="AI1937" s="335">
        <f>'Debt M &amp; YTM'!D1928</f>
        <v>1.6</v>
      </c>
      <c r="AJ1937" s="298"/>
      <c r="AK1937" s="335">
        <f>'Debt M &amp; YTM'!F1928</f>
        <v>8.3699999999999992</v>
      </c>
      <c r="AL1937" s="335">
        <f>'Debt M &amp; YTM'!G1928</f>
        <v>1.44</v>
      </c>
      <c r="AM1937" s="298"/>
      <c r="AN1937" s="335">
        <f>'Debt M &amp; YTM'!I1928</f>
        <v>12.91</v>
      </c>
      <c r="AO1937" s="335">
        <f>'Debt M &amp; YTM'!J1928</f>
        <v>1.9</v>
      </c>
      <c r="AP1937" s="299"/>
      <c r="AQ1937" s="297"/>
      <c r="AR1937" s="297">
        <f>'Debt M &amp; YTM'!M1928</f>
        <v>2.29</v>
      </c>
      <c r="AS1937" s="298"/>
      <c r="AT1937" s="300"/>
      <c r="AU1937" s="297">
        <f>'Debt M &amp; YTM'!N1928</f>
        <v>3.39</v>
      </c>
      <c r="AV1937" s="298"/>
    </row>
    <row r="1938" spans="6:48">
      <c r="F1938" s="297"/>
      <c r="AG1938" s="296">
        <v>42887</v>
      </c>
      <c r="AH1938" s="335">
        <f>'Debt M &amp; YTM'!C1929</f>
        <v>13.51</v>
      </c>
      <c r="AI1938" s="335">
        <f>'Debt M &amp; YTM'!D1929</f>
        <v>1.57</v>
      </c>
      <c r="AJ1938" s="298"/>
      <c r="AK1938" s="335">
        <f>'Debt M &amp; YTM'!F1929</f>
        <v>8.43</v>
      </c>
      <c r="AL1938" s="335">
        <f>'Debt M &amp; YTM'!G1929</f>
        <v>1.46</v>
      </c>
      <c r="AM1938" s="298"/>
      <c r="AN1938" s="335">
        <f>'Debt M &amp; YTM'!I1929</f>
        <v>13.02</v>
      </c>
      <c r="AO1938" s="335">
        <f>'Debt M &amp; YTM'!J1929</f>
        <v>1.93</v>
      </c>
      <c r="AP1938" s="299"/>
      <c r="AQ1938" s="297"/>
      <c r="AR1938" s="297">
        <f>'Debt M &amp; YTM'!M1929</f>
        <v>2.2799999999999998</v>
      </c>
      <c r="AS1938" s="298"/>
      <c r="AT1938" s="300"/>
      <c r="AU1938" s="297">
        <f>'Debt M &amp; YTM'!N1929</f>
        <v>3.38</v>
      </c>
      <c r="AV1938" s="298"/>
    </row>
    <row r="1939" spans="6:48">
      <c r="F1939" s="297"/>
      <c r="AG1939" s="296">
        <v>42888</v>
      </c>
      <c r="AH1939" s="335">
        <f>'Debt M &amp; YTM'!C1930</f>
        <v>13.5</v>
      </c>
      <c r="AI1939" s="335">
        <f>'Debt M &amp; YTM'!D1930</f>
        <v>1.54</v>
      </c>
      <c r="AJ1939" s="298"/>
      <c r="AK1939" s="335">
        <f>'Debt M &amp; YTM'!F1930</f>
        <v>8.43</v>
      </c>
      <c r="AL1939" s="335">
        <f>'Debt M &amp; YTM'!G1930</f>
        <v>1.43</v>
      </c>
      <c r="AM1939" s="298"/>
      <c r="AN1939" s="335">
        <f>'Debt M &amp; YTM'!I1930</f>
        <v>13.02</v>
      </c>
      <c r="AO1939" s="335">
        <f>'Debt M &amp; YTM'!J1930</f>
        <v>1.91</v>
      </c>
      <c r="AP1939" s="299"/>
      <c r="AQ1939" s="297"/>
      <c r="AR1939" s="297">
        <f>'Debt M &amp; YTM'!M1930</f>
        <v>2.25</v>
      </c>
      <c r="AS1939" s="298"/>
      <c r="AT1939" s="300"/>
      <c r="AU1939" s="297">
        <f>'Debt M &amp; YTM'!N1930</f>
        <v>3.39</v>
      </c>
      <c r="AV1939" s="298"/>
    </row>
    <row r="1940" spans="6:48">
      <c r="F1940" s="297"/>
      <c r="AG1940" s="296">
        <v>42891</v>
      </c>
      <c r="AH1940" s="335">
        <f>'Debt M &amp; YTM'!C1931</f>
        <v>13.5</v>
      </c>
      <c r="AI1940" s="335">
        <f>'Debt M &amp; YTM'!D1931</f>
        <v>1.56</v>
      </c>
      <c r="AJ1940" s="298"/>
      <c r="AK1940" s="335">
        <f>'Debt M &amp; YTM'!F1931</f>
        <v>8.42</v>
      </c>
      <c r="AL1940" s="335">
        <f>'Debt M &amp; YTM'!G1931</f>
        <v>1.44</v>
      </c>
      <c r="AM1940" s="298"/>
      <c r="AN1940" s="335">
        <f>'Debt M &amp; YTM'!I1931</f>
        <v>13.01</v>
      </c>
      <c r="AO1940" s="335">
        <f>'Debt M &amp; YTM'!J1931</f>
        <v>1.92</v>
      </c>
      <c r="AP1940" s="299"/>
      <c r="AQ1940" s="297"/>
      <c r="AR1940" s="297">
        <f>'Debt M &amp; YTM'!M1931</f>
        <v>2.2400000000000002</v>
      </c>
      <c r="AS1940" s="298"/>
      <c r="AT1940" s="300"/>
      <c r="AU1940" s="297">
        <f>'Debt M &amp; YTM'!N1931</f>
        <v>3.3</v>
      </c>
      <c r="AV1940" s="298"/>
    </row>
    <row r="1941" spans="6:48">
      <c r="F1941" s="297"/>
      <c r="AG1941" s="296">
        <v>42892</v>
      </c>
      <c r="AH1941" s="335">
        <f>'Debt M &amp; YTM'!C1932</f>
        <v>13.49</v>
      </c>
      <c r="AI1941" s="335">
        <f>'Debt M &amp; YTM'!D1932</f>
        <v>1.53</v>
      </c>
      <c r="AJ1941" s="298"/>
      <c r="AK1941" s="335">
        <f>'Debt M &amp; YTM'!F1932</f>
        <v>8.42</v>
      </c>
      <c r="AL1941" s="335">
        <f>'Debt M &amp; YTM'!G1932</f>
        <v>1.42</v>
      </c>
      <c r="AM1941" s="298"/>
      <c r="AN1941" s="335">
        <f>'Debt M &amp; YTM'!I1932</f>
        <v>13.01</v>
      </c>
      <c r="AO1941" s="335">
        <f>'Debt M &amp; YTM'!J1932</f>
        <v>1.9</v>
      </c>
      <c r="AP1941" s="299"/>
      <c r="AQ1941" s="297"/>
      <c r="AR1941" s="297">
        <f>'Debt M &amp; YTM'!M1932</f>
        <v>2.23</v>
      </c>
      <c r="AS1941" s="298"/>
      <c r="AT1941" s="300"/>
      <c r="AU1941" s="297">
        <f>'Debt M &amp; YTM'!N1932</f>
        <v>3.27</v>
      </c>
      <c r="AV1941" s="298"/>
    </row>
    <row r="1942" spans="6:48">
      <c r="F1942" s="297"/>
      <c r="AG1942" s="296">
        <v>42893</v>
      </c>
      <c r="AH1942" s="335">
        <f>'Debt M &amp; YTM'!C1933</f>
        <v>13.49</v>
      </c>
      <c r="AI1942" s="335">
        <f>'Debt M &amp; YTM'!D1933</f>
        <v>1.53</v>
      </c>
      <c r="AJ1942" s="298"/>
      <c r="AK1942" s="335">
        <f>'Debt M &amp; YTM'!F1933</f>
        <v>8.42</v>
      </c>
      <c r="AL1942" s="335">
        <f>'Debt M &amp; YTM'!G1933</f>
        <v>1.42</v>
      </c>
      <c r="AM1942" s="298"/>
      <c r="AN1942" s="335">
        <f>'Debt M &amp; YTM'!I1933</f>
        <v>13</v>
      </c>
      <c r="AO1942" s="335">
        <f>'Debt M &amp; YTM'!J1933</f>
        <v>1.9</v>
      </c>
      <c r="AP1942" s="299"/>
      <c r="AQ1942" s="297"/>
      <c r="AR1942" s="297">
        <f>'Debt M &amp; YTM'!M1933</f>
        <v>2.23</v>
      </c>
      <c r="AS1942" s="298"/>
      <c r="AT1942" s="300"/>
      <c r="AU1942" s="297">
        <f>'Debt M &amp; YTM'!N1933</f>
        <v>3.24</v>
      </c>
      <c r="AV1942" s="298"/>
    </row>
    <row r="1943" spans="6:48">
      <c r="F1943" s="297"/>
      <c r="AG1943" s="296">
        <v>42894</v>
      </c>
      <c r="AH1943" s="335">
        <f>'Debt M &amp; YTM'!C1934</f>
        <v>13.49</v>
      </c>
      <c r="AI1943" s="335">
        <f>'Debt M &amp; YTM'!D1934</f>
        <v>1.53</v>
      </c>
      <c r="AJ1943" s="298"/>
      <c r="AK1943" s="335">
        <f>'Debt M &amp; YTM'!F1934</f>
        <v>8.42</v>
      </c>
      <c r="AL1943" s="335">
        <f>'Debt M &amp; YTM'!G1934</f>
        <v>1.43</v>
      </c>
      <c r="AM1943" s="298"/>
      <c r="AN1943" s="335">
        <f>'Debt M &amp; YTM'!I1934</f>
        <v>13</v>
      </c>
      <c r="AO1943" s="335">
        <f>'Debt M &amp; YTM'!J1934</f>
        <v>1.91</v>
      </c>
      <c r="AP1943" s="299"/>
      <c r="AQ1943" s="297"/>
      <c r="AR1943" s="297">
        <f>'Debt M &amp; YTM'!M1934</f>
        <v>2.2400000000000002</v>
      </c>
      <c r="AS1943" s="298"/>
      <c r="AT1943" s="300"/>
      <c r="AU1943" s="297">
        <f>'Debt M &amp; YTM'!N1934</f>
        <v>3.21</v>
      </c>
      <c r="AV1943" s="298"/>
    </row>
    <row r="1944" spans="6:48">
      <c r="F1944" s="297"/>
      <c r="AG1944" s="296">
        <v>42895</v>
      </c>
      <c r="AH1944" s="335">
        <f>'Debt M &amp; YTM'!C1935</f>
        <v>13.48</v>
      </c>
      <c r="AI1944" s="335">
        <f>'Debt M &amp; YTM'!D1935</f>
        <v>1.54</v>
      </c>
      <c r="AJ1944" s="298"/>
      <c r="AK1944" s="335">
        <f>'Debt M &amp; YTM'!F1935</f>
        <v>8.41</v>
      </c>
      <c r="AL1944" s="335">
        <f>'Debt M &amp; YTM'!G1935</f>
        <v>1.43</v>
      </c>
      <c r="AM1944" s="298"/>
      <c r="AN1944" s="335">
        <f>'Debt M &amp; YTM'!I1935</f>
        <v>13</v>
      </c>
      <c r="AO1944" s="335">
        <f>'Debt M &amp; YTM'!J1935</f>
        <v>1.92</v>
      </c>
      <c r="AP1944" s="299"/>
      <c r="AQ1944" s="297"/>
      <c r="AR1944" s="297">
        <f>'Debt M &amp; YTM'!M1935</f>
        <v>2.2400000000000002</v>
      </c>
      <c r="AS1944" s="298"/>
      <c r="AT1944" s="300"/>
      <c r="AU1944" s="297">
        <f>'Debt M &amp; YTM'!N1935</f>
        <v>3.17</v>
      </c>
      <c r="AV1944" s="298"/>
    </row>
    <row r="1945" spans="6:48">
      <c r="F1945" s="297"/>
      <c r="AG1945" s="296">
        <v>42898</v>
      </c>
      <c r="AH1945" s="335">
        <f>'Debt M &amp; YTM'!C1936</f>
        <v>13.48</v>
      </c>
      <c r="AI1945" s="335">
        <f>'Debt M &amp; YTM'!D1936</f>
        <v>1.53</v>
      </c>
      <c r="AJ1945" s="298"/>
      <c r="AK1945" s="335">
        <f>'Debt M &amp; YTM'!F1936</f>
        <v>8.4</v>
      </c>
      <c r="AL1945" s="335">
        <f>'Debt M &amp; YTM'!G1936</f>
        <v>1.42</v>
      </c>
      <c r="AM1945" s="298"/>
      <c r="AN1945" s="335">
        <f>'Debt M &amp; YTM'!I1936</f>
        <v>12.99</v>
      </c>
      <c r="AO1945" s="335">
        <f>'Debt M &amp; YTM'!J1936</f>
        <v>1.91</v>
      </c>
      <c r="AP1945" s="299"/>
      <c r="AQ1945" s="297"/>
      <c r="AR1945" s="297">
        <f>'Debt M &amp; YTM'!M1936</f>
        <v>2.2200000000000002</v>
      </c>
      <c r="AS1945" s="298"/>
      <c r="AT1945" s="300"/>
      <c r="AU1945" s="297">
        <f>'Debt M &amp; YTM'!N1936</f>
        <v>3.21</v>
      </c>
      <c r="AV1945" s="298"/>
    </row>
    <row r="1946" spans="6:48">
      <c r="F1946" s="297"/>
      <c r="AG1946" s="296">
        <v>42899</v>
      </c>
      <c r="AH1946" s="335">
        <f>'Debt M &amp; YTM'!C1937</f>
        <v>13.47</v>
      </c>
      <c r="AI1946" s="335">
        <f>'Debt M &amp; YTM'!D1937</f>
        <v>1.54</v>
      </c>
      <c r="AJ1946" s="298"/>
      <c r="AK1946" s="335">
        <f>'Debt M &amp; YTM'!F1937</f>
        <v>8.4</v>
      </c>
      <c r="AL1946" s="335">
        <f>'Debt M &amp; YTM'!G1937</f>
        <v>1.42</v>
      </c>
      <c r="AM1946" s="298"/>
      <c r="AN1946" s="335">
        <f>'Debt M &amp; YTM'!I1937</f>
        <v>12.99</v>
      </c>
      <c r="AO1946" s="335">
        <f>'Debt M &amp; YTM'!J1937</f>
        <v>1.91</v>
      </c>
      <c r="AP1946" s="299"/>
      <c r="AQ1946" s="297"/>
      <c r="AR1946" s="297">
        <f>'Debt M &amp; YTM'!M1937</f>
        <v>2.21</v>
      </c>
      <c r="AS1946" s="298"/>
      <c r="AT1946" s="300"/>
      <c r="AU1946" s="297">
        <f>'Debt M &amp; YTM'!N1937</f>
        <v>3.19</v>
      </c>
      <c r="AV1946" s="298"/>
    </row>
    <row r="1947" spans="6:48">
      <c r="F1947" s="297"/>
      <c r="AG1947" s="296">
        <v>42900</v>
      </c>
      <c r="AH1947" s="335">
        <f>'Debt M &amp; YTM'!C1938</f>
        <v>13.47</v>
      </c>
      <c r="AI1947" s="335">
        <f>'Debt M &amp; YTM'!D1938</f>
        <v>1.5</v>
      </c>
      <c r="AJ1947" s="298"/>
      <c r="AK1947" s="335">
        <f>'Debt M &amp; YTM'!F1938</f>
        <v>8.4</v>
      </c>
      <c r="AL1947" s="335">
        <f>'Debt M &amp; YTM'!G1938</f>
        <v>1.39</v>
      </c>
      <c r="AM1947" s="298"/>
      <c r="AN1947" s="335">
        <f>'Debt M &amp; YTM'!I1938</f>
        <v>12.99</v>
      </c>
      <c r="AO1947" s="335">
        <f>'Debt M &amp; YTM'!J1938</f>
        <v>1.87</v>
      </c>
      <c r="AP1947" s="299"/>
      <c r="AQ1947" s="297"/>
      <c r="AR1947" s="297">
        <f>'Debt M &amp; YTM'!M1938</f>
        <v>2.17</v>
      </c>
      <c r="AS1947" s="298"/>
      <c r="AT1947" s="300"/>
      <c r="AU1947" s="297">
        <f>'Debt M &amp; YTM'!N1938</f>
        <v>3.16</v>
      </c>
      <c r="AV1947" s="298"/>
    </row>
    <row r="1948" spans="6:48">
      <c r="F1948" s="297"/>
      <c r="AG1948" s="296">
        <v>42901</v>
      </c>
      <c r="AH1948" s="335">
        <f>'Debt M &amp; YTM'!C1939</f>
        <v>13.47</v>
      </c>
      <c r="AI1948" s="335">
        <f>'Debt M &amp; YTM'!D1939</f>
        <v>1.56</v>
      </c>
      <c r="AJ1948" s="298"/>
      <c r="AK1948" s="335">
        <f>'Debt M &amp; YTM'!F1939</f>
        <v>8.4</v>
      </c>
      <c r="AL1948" s="335">
        <f>'Debt M &amp; YTM'!G1939</f>
        <v>1.44</v>
      </c>
      <c r="AM1948" s="298"/>
      <c r="AN1948" s="335">
        <f>'Debt M &amp; YTM'!I1939</f>
        <v>12.98</v>
      </c>
      <c r="AO1948" s="335">
        <f>'Debt M &amp; YTM'!J1939</f>
        <v>1.92</v>
      </c>
      <c r="AP1948" s="299"/>
      <c r="AQ1948" s="297"/>
      <c r="AR1948" s="297">
        <f>'Debt M &amp; YTM'!M1939</f>
        <v>2.2000000000000002</v>
      </c>
      <c r="AS1948" s="298"/>
      <c r="AT1948" s="300"/>
      <c r="AU1948" s="297">
        <f>'Debt M &amp; YTM'!N1939</f>
        <v>3.2</v>
      </c>
      <c r="AV1948" s="298"/>
    </row>
    <row r="1949" spans="6:48">
      <c r="F1949" s="297"/>
      <c r="AG1949" s="296">
        <v>42902</v>
      </c>
      <c r="AH1949" s="335">
        <f>'Debt M &amp; YTM'!C1940</f>
        <v>13.47</v>
      </c>
      <c r="AI1949" s="335">
        <f>'Debt M &amp; YTM'!D1940</f>
        <v>1.55</v>
      </c>
      <c r="AJ1949" s="298"/>
      <c r="AK1949" s="335">
        <f>'Debt M &amp; YTM'!F1940</f>
        <v>8.39</v>
      </c>
      <c r="AL1949" s="335">
        <f>'Debt M &amp; YTM'!G1940</f>
        <v>1.43</v>
      </c>
      <c r="AM1949" s="298"/>
      <c r="AN1949" s="335">
        <f>'Debt M &amp; YTM'!I1940</f>
        <v>12.98</v>
      </c>
      <c r="AO1949" s="335">
        <f>'Debt M &amp; YTM'!J1940</f>
        <v>1.92</v>
      </c>
      <c r="AP1949" s="299"/>
      <c r="AQ1949" s="297"/>
      <c r="AR1949" s="297">
        <f>'Debt M &amp; YTM'!M1940</f>
        <v>2.2000000000000002</v>
      </c>
      <c r="AS1949" s="298"/>
      <c r="AT1949" s="300"/>
      <c r="AU1949" s="297">
        <f>'Debt M &amp; YTM'!N1940</f>
        <v>3.29</v>
      </c>
      <c r="AV1949" s="298"/>
    </row>
    <row r="1950" spans="6:48">
      <c r="F1950" s="297"/>
      <c r="AG1950" s="296">
        <v>42905</v>
      </c>
      <c r="AH1950" s="335">
        <f>'Debt M &amp; YTM'!C1941</f>
        <v>13.46</v>
      </c>
      <c r="AI1950" s="335">
        <f>'Debt M &amp; YTM'!D1941</f>
        <v>1.55</v>
      </c>
      <c r="AJ1950" s="298"/>
      <c r="AK1950" s="335">
        <f>'Debt M &amp; YTM'!F1941</f>
        <v>8.39</v>
      </c>
      <c r="AL1950" s="335">
        <f>'Debt M &amp; YTM'!G1941</f>
        <v>1.42</v>
      </c>
      <c r="AM1950" s="298"/>
      <c r="AN1950" s="335">
        <f>'Debt M &amp; YTM'!I1941</f>
        <v>12.97</v>
      </c>
      <c r="AO1950" s="335">
        <f>'Debt M &amp; YTM'!J1941</f>
        <v>1.91</v>
      </c>
      <c r="AP1950" s="299"/>
      <c r="AQ1950" s="297"/>
      <c r="AR1950" s="297">
        <f>'Debt M &amp; YTM'!M1941</f>
        <v>2.16</v>
      </c>
      <c r="AS1950" s="298"/>
      <c r="AT1950" s="300"/>
      <c r="AU1950" s="297">
        <f>'Debt M &amp; YTM'!N1941</f>
        <v>3.26</v>
      </c>
      <c r="AV1950" s="298"/>
    </row>
    <row r="1951" spans="6:48">
      <c r="F1951" s="297"/>
      <c r="AG1951" s="296">
        <v>42906</v>
      </c>
      <c r="AH1951" s="335">
        <f>'Debt M &amp; YTM'!C1942</f>
        <v>13.45</v>
      </c>
      <c r="AI1951" s="335">
        <f>'Debt M &amp; YTM'!D1942</f>
        <v>1.52</v>
      </c>
      <c r="AJ1951" s="298"/>
      <c r="AK1951" s="335">
        <f>'Debt M &amp; YTM'!F1942</f>
        <v>8.3800000000000008</v>
      </c>
      <c r="AL1951" s="335">
        <f>'Debt M &amp; YTM'!G1942</f>
        <v>1.4</v>
      </c>
      <c r="AM1951" s="298"/>
      <c r="AN1951" s="335">
        <f>'Debt M &amp; YTM'!I1942</f>
        <v>12.97</v>
      </c>
      <c r="AO1951" s="335">
        <f>'Debt M &amp; YTM'!J1942</f>
        <v>1.88</v>
      </c>
      <c r="AP1951" s="299"/>
      <c r="AQ1951" s="297"/>
      <c r="AR1951" s="297">
        <f>'Debt M &amp; YTM'!M1942</f>
        <v>2.15</v>
      </c>
      <c r="AS1951" s="298"/>
      <c r="AT1951" s="300"/>
      <c r="AU1951" s="297">
        <f>'Debt M &amp; YTM'!N1942</f>
        <v>3.23</v>
      </c>
      <c r="AV1951" s="298"/>
    </row>
    <row r="1952" spans="6:48">
      <c r="F1952" s="297"/>
      <c r="AG1952" s="296">
        <v>42907</v>
      </c>
      <c r="AH1952" s="335">
        <f>'Debt M &amp; YTM'!C1943</f>
        <v>13.45</v>
      </c>
      <c r="AI1952" s="335">
        <f>'Debt M &amp; YTM'!D1943</f>
        <v>1.51</v>
      </c>
      <c r="AJ1952" s="298"/>
      <c r="AK1952" s="335">
        <f>'Debt M &amp; YTM'!F1943</f>
        <v>8.3800000000000008</v>
      </c>
      <c r="AL1952" s="335">
        <f>'Debt M &amp; YTM'!G1943</f>
        <v>1.39</v>
      </c>
      <c r="AM1952" s="298"/>
      <c r="AN1952" s="335">
        <f>'Debt M &amp; YTM'!I1943</f>
        <v>12.97</v>
      </c>
      <c r="AO1952" s="335">
        <f>'Debt M &amp; YTM'!J1943</f>
        <v>1.88</v>
      </c>
      <c r="AP1952" s="299"/>
      <c r="AQ1952" s="297"/>
      <c r="AR1952" s="297">
        <f>'Debt M &amp; YTM'!M1943</f>
        <v>2.16</v>
      </c>
      <c r="AS1952" s="298"/>
      <c r="AT1952" s="300"/>
      <c r="AU1952" s="297">
        <f>'Debt M &amp; YTM'!N1943</f>
        <v>3.21</v>
      </c>
      <c r="AV1952" s="298"/>
    </row>
    <row r="1953" spans="6:48">
      <c r="F1953" s="297"/>
      <c r="AG1953" s="296">
        <v>42908</v>
      </c>
      <c r="AH1953" s="335">
        <f>'Debt M &amp; YTM'!C1944</f>
        <v>13.45</v>
      </c>
      <c r="AI1953" s="335">
        <f>'Debt M &amp; YTM'!D1944</f>
        <v>1.51</v>
      </c>
      <c r="AJ1953" s="298"/>
      <c r="AK1953" s="335">
        <f>'Debt M &amp; YTM'!F1944</f>
        <v>8.3800000000000008</v>
      </c>
      <c r="AL1953" s="335">
        <f>'Debt M &amp; YTM'!G1944</f>
        <v>1.39</v>
      </c>
      <c r="AM1953" s="298"/>
      <c r="AN1953" s="335">
        <f>'Debt M &amp; YTM'!I1944</f>
        <v>12.96</v>
      </c>
      <c r="AO1953" s="335">
        <f>'Debt M &amp; YTM'!J1944</f>
        <v>1.87</v>
      </c>
      <c r="AP1953" s="299"/>
      <c r="AQ1953" s="297"/>
      <c r="AR1953" s="297">
        <f>'Debt M &amp; YTM'!M1944</f>
        <v>2.1800000000000002</v>
      </c>
      <c r="AS1953" s="298"/>
      <c r="AT1953" s="300"/>
      <c r="AU1953" s="297">
        <f>'Debt M &amp; YTM'!N1944</f>
        <v>3.37</v>
      </c>
      <c r="AV1953" s="298"/>
    </row>
    <row r="1954" spans="6:48">
      <c r="F1954" s="297"/>
      <c r="AG1954" s="296">
        <v>42909</v>
      </c>
      <c r="AH1954" s="335">
        <f>'Debt M &amp; YTM'!C1945</f>
        <v>13.45</v>
      </c>
      <c r="AI1954" s="335">
        <f>'Debt M &amp; YTM'!D1945</f>
        <v>1.52</v>
      </c>
      <c r="AJ1954" s="298"/>
      <c r="AK1954" s="335">
        <f>'Debt M &amp; YTM'!F1945</f>
        <v>8.3699999999999992</v>
      </c>
      <c r="AL1954" s="335">
        <f>'Debt M &amp; YTM'!G1945</f>
        <v>1.39</v>
      </c>
      <c r="AM1954" s="298"/>
      <c r="AN1954" s="335">
        <f>'Debt M &amp; YTM'!I1945</f>
        <v>12.96</v>
      </c>
      <c r="AO1954" s="335">
        <f>'Debt M &amp; YTM'!J1945</f>
        <v>1.87</v>
      </c>
      <c r="AP1954" s="299"/>
      <c r="AQ1954" s="297"/>
      <c r="AR1954" s="297">
        <f>'Debt M &amp; YTM'!M1945</f>
        <v>2.17</v>
      </c>
      <c r="AS1954" s="298"/>
      <c r="AT1954" s="300"/>
      <c r="AU1954" s="297">
        <f>'Debt M &amp; YTM'!N1945</f>
        <v>3.37</v>
      </c>
      <c r="AV1954" s="298"/>
    </row>
    <row r="1955" spans="6:48">
      <c r="F1955" s="297"/>
      <c r="AG1955" s="296">
        <v>42912</v>
      </c>
      <c r="AH1955" s="335">
        <f>'Debt M &amp; YTM'!C1946</f>
        <v>13.44</v>
      </c>
      <c r="AI1955" s="335">
        <f>'Debt M &amp; YTM'!D1946</f>
        <v>1.51</v>
      </c>
      <c r="AJ1955" s="298"/>
      <c r="AK1955" s="335">
        <f>'Debt M &amp; YTM'!F1946</f>
        <v>8.3699999999999992</v>
      </c>
      <c r="AL1955" s="335">
        <f>'Debt M &amp; YTM'!G1946</f>
        <v>1.38</v>
      </c>
      <c r="AM1955" s="298"/>
      <c r="AN1955" s="335">
        <f>'Debt M &amp; YTM'!I1946</f>
        <v>12.95</v>
      </c>
      <c r="AO1955" s="335">
        <f>'Debt M &amp; YTM'!J1946</f>
        <v>1.87</v>
      </c>
      <c r="AP1955" s="299"/>
      <c r="AQ1955" s="297"/>
      <c r="AR1955" s="297">
        <f>'Debt M &amp; YTM'!M1946</f>
        <v>2.15</v>
      </c>
      <c r="AS1955" s="298"/>
      <c r="AT1955" s="300"/>
      <c r="AU1955" s="297">
        <f>'Debt M &amp; YTM'!N1946</f>
        <v>3.28</v>
      </c>
      <c r="AV1955" s="298"/>
    </row>
    <row r="1956" spans="6:48">
      <c r="F1956" s="297"/>
      <c r="AG1956" s="296">
        <v>42913</v>
      </c>
      <c r="AH1956" s="335">
        <f>'Debt M &amp; YTM'!C1947</f>
        <v>13.44</v>
      </c>
      <c r="AI1956" s="335">
        <f>'Debt M &amp; YTM'!D1947</f>
        <v>1.59</v>
      </c>
      <c r="AJ1956" s="298"/>
      <c r="AK1956" s="335">
        <f>'Debt M &amp; YTM'!F1947</f>
        <v>8.36</v>
      </c>
      <c r="AL1956" s="335">
        <f>'Debt M &amp; YTM'!G1947</f>
        <v>1.46</v>
      </c>
      <c r="AM1956" s="298"/>
      <c r="AN1956" s="335">
        <f>'Debt M &amp; YTM'!I1947</f>
        <v>12.95</v>
      </c>
      <c r="AO1956" s="335">
        <f>'Debt M &amp; YTM'!J1947</f>
        <v>1.95</v>
      </c>
      <c r="AP1956" s="299"/>
      <c r="AQ1956" s="297"/>
      <c r="AR1956" s="297">
        <f>'Debt M &amp; YTM'!M1947</f>
        <v>2.17</v>
      </c>
      <c r="AS1956" s="298"/>
      <c r="AT1956" s="300"/>
      <c r="AU1956" s="297">
        <f>'Debt M &amp; YTM'!N1947</f>
        <v>3.36</v>
      </c>
      <c r="AV1956" s="298"/>
    </row>
    <row r="1957" spans="6:48">
      <c r="F1957" s="297"/>
      <c r="AG1957" s="296">
        <v>42914</v>
      </c>
      <c r="AH1957" s="335">
        <f>'Debt M &amp; YTM'!C1948</f>
        <v>13.43</v>
      </c>
      <c r="AI1957" s="335">
        <f>'Debt M &amp; YTM'!D1948</f>
        <v>1.62</v>
      </c>
      <c r="AJ1957" s="298"/>
      <c r="AK1957" s="335">
        <f>'Debt M &amp; YTM'!F1948</f>
        <v>8.36</v>
      </c>
      <c r="AL1957" s="335">
        <f>'Debt M &amp; YTM'!G1948</f>
        <v>1.48</v>
      </c>
      <c r="AM1957" s="298"/>
      <c r="AN1957" s="335">
        <f>'Debt M &amp; YTM'!I1948</f>
        <v>12.95</v>
      </c>
      <c r="AO1957" s="335">
        <f>'Debt M &amp; YTM'!J1948</f>
        <v>1.97</v>
      </c>
      <c r="AP1957" s="299"/>
      <c r="AQ1957" s="297"/>
      <c r="AR1957" s="297">
        <f>'Debt M &amp; YTM'!M1948</f>
        <v>2.23</v>
      </c>
      <c r="AS1957" s="298"/>
      <c r="AT1957" s="300"/>
      <c r="AU1957" s="297">
        <f>'Debt M &amp; YTM'!N1948</f>
        <v>3.45</v>
      </c>
      <c r="AV1957" s="298"/>
    </row>
    <row r="1958" spans="6:48">
      <c r="F1958" s="297"/>
      <c r="AG1958" s="296">
        <v>42915</v>
      </c>
      <c r="AH1958" s="335">
        <f>'Debt M &amp; YTM'!C1949</f>
        <v>13.43</v>
      </c>
      <c r="AI1958" s="335">
        <f>'Debt M &amp; YTM'!D1949</f>
        <v>1.69</v>
      </c>
      <c r="AJ1958" s="298"/>
      <c r="AK1958" s="335">
        <f>'Debt M &amp; YTM'!F1949</f>
        <v>8.36</v>
      </c>
      <c r="AL1958" s="335">
        <f>'Debt M &amp; YTM'!G1949</f>
        <v>1.55</v>
      </c>
      <c r="AM1958" s="298"/>
      <c r="AN1958" s="335">
        <f>'Debt M &amp; YTM'!I1949</f>
        <v>12.94</v>
      </c>
      <c r="AO1958" s="335">
        <f>'Debt M &amp; YTM'!J1949</f>
        <v>2.04</v>
      </c>
      <c r="AP1958" s="299"/>
      <c r="AQ1958" s="297"/>
      <c r="AR1958" s="297">
        <f>'Debt M &amp; YTM'!M1949</f>
        <v>2.27</v>
      </c>
      <c r="AS1958" s="298"/>
      <c r="AT1958" s="300"/>
      <c r="AU1958" s="297">
        <f>'Debt M &amp; YTM'!N1949</f>
        <v>3.52</v>
      </c>
      <c r="AV1958" s="298"/>
    </row>
    <row r="1959" spans="6:48">
      <c r="F1959" s="297"/>
      <c r="AG1959" s="296">
        <v>42916</v>
      </c>
      <c r="AH1959" s="335">
        <f>'Debt M &amp; YTM'!C1950</f>
        <v>13.43</v>
      </c>
      <c r="AI1959" s="335">
        <f>'Debt M &amp; YTM'!D1950</f>
        <v>1.72</v>
      </c>
      <c r="AJ1959" s="298"/>
      <c r="AK1959" s="335">
        <f>'Debt M &amp; YTM'!F1950</f>
        <v>8.36</v>
      </c>
      <c r="AL1959" s="335">
        <f>'Debt M &amp; YTM'!G1950</f>
        <v>1.57</v>
      </c>
      <c r="AM1959" s="298"/>
      <c r="AN1959" s="335">
        <f>'Debt M &amp; YTM'!I1950</f>
        <v>12.94</v>
      </c>
      <c r="AO1959" s="335">
        <f>'Debt M &amp; YTM'!J1950</f>
        <v>2.06</v>
      </c>
      <c r="AP1959" s="299"/>
      <c r="AQ1959" s="297"/>
      <c r="AR1959" s="297">
        <f>'Debt M &amp; YTM'!M1950</f>
        <v>2.35</v>
      </c>
      <c r="AS1959" s="298"/>
      <c r="AT1959" s="300"/>
      <c r="AU1959" s="297">
        <f>'Debt M &amp; YTM'!N1950</f>
        <v>3.74</v>
      </c>
      <c r="AV1959" s="298"/>
    </row>
    <row r="1960" spans="6:48">
      <c r="F1960" s="297"/>
      <c r="AG1960" s="296">
        <v>42919</v>
      </c>
      <c r="AH1960" s="335">
        <f>'Debt M &amp; YTM'!C1951</f>
        <v>13.41</v>
      </c>
      <c r="AI1960" s="335">
        <f>'Debt M &amp; YTM'!D1951</f>
        <v>1.73</v>
      </c>
      <c r="AJ1960" s="298"/>
      <c r="AK1960" s="335">
        <f>'Debt M &amp; YTM'!F1951</f>
        <v>8.4700000000000006</v>
      </c>
      <c r="AL1960" s="335">
        <f>'Debt M &amp; YTM'!G1951</f>
        <v>1.61</v>
      </c>
      <c r="AM1960" s="298"/>
      <c r="AN1960" s="335">
        <f>'Debt M &amp; YTM'!I1951</f>
        <v>13.2</v>
      </c>
      <c r="AO1960" s="335">
        <f>'Debt M &amp; YTM'!J1951</f>
        <v>2.12</v>
      </c>
      <c r="AP1960" s="299"/>
      <c r="AQ1960" s="297"/>
      <c r="AR1960" s="297">
        <f>'Debt M &amp; YTM'!M1951</f>
        <v>2.33</v>
      </c>
      <c r="AS1960" s="298"/>
      <c r="AT1960" s="300"/>
      <c r="AU1960" s="297">
        <f>'Debt M &amp; YTM'!N1951</f>
        <v>3.83</v>
      </c>
      <c r="AV1960" s="298"/>
    </row>
    <row r="1961" spans="6:48">
      <c r="F1961" s="297"/>
      <c r="AG1961" s="296">
        <v>42920</v>
      </c>
      <c r="AH1961" s="335">
        <f>'Debt M &amp; YTM'!C1952</f>
        <v>13.41</v>
      </c>
      <c r="AI1961" s="335">
        <f>'Debt M &amp; YTM'!D1952</f>
        <v>1.72</v>
      </c>
      <c r="AJ1961" s="298"/>
      <c r="AK1961" s="335">
        <f>'Debt M &amp; YTM'!F1952</f>
        <v>8.4700000000000006</v>
      </c>
      <c r="AL1961" s="335">
        <f>'Debt M &amp; YTM'!G1952</f>
        <v>1.59</v>
      </c>
      <c r="AM1961" s="298"/>
      <c r="AN1961" s="335">
        <f>'Debt M &amp; YTM'!I1952</f>
        <v>13.2</v>
      </c>
      <c r="AO1961" s="335">
        <f>'Debt M &amp; YTM'!J1952</f>
        <v>2.1</v>
      </c>
      <c r="AP1961" s="299"/>
      <c r="AQ1961" s="297"/>
      <c r="AR1961" s="297">
        <f>'Debt M &amp; YTM'!M1952</f>
        <v>2.33</v>
      </c>
      <c r="AS1961" s="298"/>
      <c r="AT1961" s="300"/>
      <c r="AU1961" s="297">
        <f>'Debt M &amp; YTM'!N1952</f>
        <v>3.82</v>
      </c>
      <c r="AV1961" s="298"/>
    </row>
    <row r="1962" spans="6:48">
      <c r="F1962" s="297"/>
      <c r="AG1962" s="296">
        <v>42921</v>
      </c>
      <c r="AH1962" s="335">
        <f>'Debt M &amp; YTM'!C1953</f>
        <v>13.41</v>
      </c>
      <c r="AI1962" s="335">
        <f>'Debt M &amp; YTM'!D1953</f>
        <v>1.7</v>
      </c>
      <c r="AJ1962" s="298"/>
      <c r="AK1962" s="335">
        <f>'Debt M &amp; YTM'!F1953</f>
        <v>8.4700000000000006</v>
      </c>
      <c r="AL1962" s="335">
        <f>'Debt M &amp; YTM'!G1953</f>
        <v>1.57</v>
      </c>
      <c r="AM1962" s="298"/>
      <c r="AN1962" s="335">
        <f>'Debt M &amp; YTM'!I1953</f>
        <v>13.2</v>
      </c>
      <c r="AO1962" s="335">
        <f>'Debt M &amp; YTM'!J1953</f>
        <v>2.08</v>
      </c>
      <c r="AP1962" s="299"/>
      <c r="AQ1962" s="297"/>
      <c r="AR1962" s="297">
        <f>'Debt M &amp; YTM'!M1953</f>
        <v>2.33</v>
      </c>
      <c r="AS1962" s="298"/>
      <c r="AT1962" s="300"/>
      <c r="AU1962" s="297">
        <f>'Debt M &amp; YTM'!N1953</f>
        <v>3.88</v>
      </c>
      <c r="AV1962" s="298"/>
    </row>
    <row r="1963" spans="6:48">
      <c r="F1963" s="297"/>
      <c r="AG1963" s="296">
        <v>42922</v>
      </c>
      <c r="AH1963" s="335">
        <f>'Debt M &amp; YTM'!C1954</f>
        <v>13.41</v>
      </c>
      <c r="AI1963" s="335">
        <f>'Debt M &amp; YTM'!D1954</f>
        <v>1.79</v>
      </c>
      <c r="AJ1963" s="298"/>
      <c r="AK1963" s="335">
        <f>'Debt M &amp; YTM'!F1954</f>
        <v>8.4700000000000006</v>
      </c>
      <c r="AL1963" s="335">
        <f>'Debt M &amp; YTM'!G1954</f>
        <v>1.64</v>
      </c>
      <c r="AM1963" s="298"/>
      <c r="AN1963" s="335">
        <f>'Debt M &amp; YTM'!I1954</f>
        <v>13.2</v>
      </c>
      <c r="AO1963" s="335">
        <f>'Debt M &amp; YTM'!J1954</f>
        <v>2.15</v>
      </c>
      <c r="AP1963" s="299"/>
      <c r="AQ1963" s="297"/>
      <c r="AR1963" s="297">
        <f>'Debt M &amp; YTM'!M1954</f>
        <v>2.37</v>
      </c>
      <c r="AS1963" s="298"/>
      <c r="AT1963" s="300"/>
      <c r="AU1963" s="297">
        <f>'Debt M &amp; YTM'!N1954</f>
        <v>3.98</v>
      </c>
      <c r="AV1963" s="298"/>
    </row>
    <row r="1964" spans="6:48">
      <c r="F1964" s="297"/>
      <c r="AG1964" s="296">
        <v>42923</v>
      </c>
      <c r="AH1964" s="335">
        <f>'Debt M &amp; YTM'!C1955</f>
        <v>13.4</v>
      </c>
      <c r="AI1964" s="335">
        <f>'Debt M &amp; YTM'!D1955</f>
        <v>1.79</v>
      </c>
      <c r="AJ1964" s="298"/>
      <c r="AK1964" s="335">
        <f>'Debt M &amp; YTM'!F1955</f>
        <v>8.4600000000000009</v>
      </c>
      <c r="AL1964" s="335">
        <f>'Debt M &amp; YTM'!G1955</f>
        <v>1.65</v>
      </c>
      <c r="AM1964" s="298"/>
      <c r="AN1964" s="335">
        <f>'Debt M &amp; YTM'!I1955</f>
        <v>13.19</v>
      </c>
      <c r="AO1964" s="335">
        <f>'Debt M &amp; YTM'!J1955</f>
        <v>2.15</v>
      </c>
      <c r="AP1964" s="299"/>
      <c r="AQ1964" s="297"/>
      <c r="AR1964" s="297">
        <f>'Debt M &amp; YTM'!M1955</f>
        <v>2.4300000000000002</v>
      </c>
      <c r="AS1964" s="298"/>
      <c r="AT1964" s="300"/>
      <c r="AU1964" s="297">
        <f>'Debt M &amp; YTM'!N1955</f>
        <v>3.97</v>
      </c>
      <c r="AV1964" s="298"/>
    </row>
    <row r="1965" spans="6:48">
      <c r="F1965" s="297"/>
      <c r="AG1965" s="296">
        <v>42926</v>
      </c>
      <c r="AH1965" s="335">
        <f>'Debt M &amp; YTM'!C1956</f>
        <v>13.39</v>
      </c>
      <c r="AI1965" s="335">
        <f>'Debt M &amp; YTM'!D1956</f>
        <v>1.75</v>
      </c>
      <c r="AJ1965" s="298"/>
      <c r="AK1965" s="335">
        <f>'Debt M &amp; YTM'!F1956</f>
        <v>8.4499999999999993</v>
      </c>
      <c r="AL1965" s="335">
        <f>'Debt M &amp; YTM'!G1956</f>
        <v>1.62</v>
      </c>
      <c r="AM1965" s="298"/>
      <c r="AN1965" s="335">
        <f>'Debt M &amp; YTM'!I1956</f>
        <v>13.18</v>
      </c>
      <c r="AO1965" s="335">
        <f>'Debt M &amp; YTM'!J1956</f>
        <v>2.12</v>
      </c>
      <c r="AP1965" s="299"/>
      <c r="AQ1965" s="297"/>
      <c r="AR1965" s="297">
        <f>'Debt M &amp; YTM'!M1956</f>
        <v>2.4300000000000002</v>
      </c>
      <c r="AS1965" s="298"/>
      <c r="AT1965" s="300"/>
      <c r="AU1965" s="297">
        <f>'Debt M &amp; YTM'!N1956</f>
        <v>4</v>
      </c>
      <c r="AV1965" s="298"/>
    </row>
    <row r="1966" spans="6:48">
      <c r="F1966" s="297"/>
      <c r="AG1966" s="296">
        <v>42927</v>
      </c>
      <c r="AH1966" s="335">
        <f>'Debt M &amp; YTM'!C1957</f>
        <v>13.39</v>
      </c>
      <c r="AI1966" s="335">
        <f>'Debt M &amp; YTM'!D1957</f>
        <v>1.77</v>
      </c>
      <c r="AJ1966" s="298"/>
      <c r="AK1966" s="335">
        <f>'Debt M &amp; YTM'!F1957</f>
        <v>8.4499999999999993</v>
      </c>
      <c r="AL1966" s="335">
        <f>'Debt M &amp; YTM'!G1957</f>
        <v>1.63</v>
      </c>
      <c r="AM1966" s="298"/>
      <c r="AN1966" s="335">
        <f>'Debt M &amp; YTM'!I1957</f>
        <v>13.18</v>
      </c>
      <c r="AO1966" s="335">
        <f>'Debt M &amp; YTM'!J1957</f>
        <v>2.13</v>
      </c>
      <c r="AP1966" s="299"/>
      <c r="AQ1966" s="297"/>
      <c r="AR1966" s="297">
        <f>'Debt M &amp; YTM'!M1957</f>
        <v>2.4300000000000002</v>
      </c>
      <c r="AS1966" s="298"/>
      <c r="AT1966" s="300"/>
      <c r="AU1966" s="297">
        <f>'Debt M &amp; YTM'!N1957</f>
        <v>4</v>
      </c>
      <c r="AV1966" s="298"/>
    </row>
    <row r="1967" spans="6:48">
      <c r="F1967" s="297"/>
      <c r="AG1967" s="296">
        <v>42928</v>
      </c>
      <c r="AH1967" s="335">
        <f>'Debt M &amp; YTM'!C1958</f>
        <v>13.39</v>
      </c>
      <c r="AI1967" s="335">
        <f>'Debt M &amp; YTM'!D1958</f>
        <v>1.72</v>
      </c>
      <c r="AJ1967" s="298"/>
      <c r="AK1967" s="335">
        <f>'Debt M &amp; YTM'!F1958</f>
        <v>8.4499999999999993</v>
      </c>
      <c r="AL1967" s="335">
        <f>'Debt M &amp; YTM'!G1958</f>
        <v>1.58</v>
      </c>
      <c r="AM1967" s="298"/>
      <c r="AN1967" s="335">
        <f>'Debt M &amp; YTM'!I1958</f>
        <v>13.18</v>
      </c>
      <c r="AO1967" s="335">
        <f>'Debt M &amp; YTM'!J1958</f>
        <v>2.0699999999999998</v>
      </c>
      <c r="AP1967" s="299"/>
      <c r="AQ1967" s="297"/>
      <c r="AR1967" s="297">
        <f>'Debt M &amp; YTM'!M1958</f>
        <v>2.39</v>
      </c>
      <c r="AS1967" s="298"/>
      <c r="AT1967" s="300"/>
      <c r="AU1967" s="297">
        <f>'Debt M &amp; YTM'!N1958</f>
        <v>3.9</v>
      </c>
      <c r="AV1967" s="298"/>
    </row>
    <row r="1968" spans="6:48">
      <c r="F1968" s="297"/>
      <c r="AG1968" s="296">
        <v>42929</v>
      </c>
      <c r="AH1968" s="335">
        <f>'Debt M &amp; YTM'!C1959</f>
        <v>13.39</v>
      </c>
      <c r="AI1968" s="335">
        <f>'Debt M &amp; YTM'!D1959</f>
        <v>1.73</v>
      </c>
      <c r="AJ1968" s="298"/>
      <c r="AK1968" s="335">
        <f>'Debt M &amp; YTM'!F1959</f>
        <v>8.4499999999999993</v>
      </c>
      <c r="AL1968" s="335">
        <f>'Debt M &amp; YTM'!G1959</f>
        <v>1.58</v>
      </c>
      <c r="AM1968" s="298"/>
      <c r="AN1968" s="335">
        <f>'Debt M &amp; YTM'!I1959</f>
        <v>13.18</v>
      </c>
      <c r="AO1968" s="335">
        <f>'Debt M &amp; YTM'!J1959</f>
        <v>2.0699999999999998</v>
      </c>
      <c r="AP1968" s="299"/>
      <c r="AQ1968" s="297"/>
      <c r="AR1968" s="297">
        <f>'Debt M &amp; YTM'!M1959</f>
        <v>2.37</v>
      </c>
      <c r="AS1968" s="298"/>
      <c r="AT1968" s="300"/>
      <c r="AU1968" s="297">
        <f>'Debt M &amp; YTM'!N1959</f>
        <v>3.86</v>
      </c>
      <c r="AV1968" s="298"/>
    </row>
    <row r="1969" spans="6:48">
      <c r="F1969" s="297"/>
      <c r="AG1969" s="296">
        <v>42930</v>
      </c>
      <c r="AH1969" s="335">
        <f>'Debt M &amp; YTM'!C1960</f>
        <v>13.38</v>
      </c>
      <c r="AI1969" s="335">
        <f>'Debt M &amp; YTM'!D1960</f>
        <v>1.73</v>
      </c>
      <c r="AJ1969" s="298"/>
      <c r="AK1969" s="335">
        <f>'Debt M &amp; YTM'!F1960</f>
        <v>8.44</v>
      </c>
      <c r="AL1969" s="335">
        <f>'Debt M &amp; YTM'!G1960</f>
        <v>1.58</v>
      </c>
      <c r="AM1969" s="298"/>
      <c r="AN1969" s="335">
        <f>'Debt M &amp; YTM'!I1960</f>
        <v>13.17</v>
      </c>
      <c r="AO1969" s="335">
        <f>'Debt M &amp; YTM'!J1960</f>
        <v>2.0699999999999998</v>
      </c>
      <c r="AP1969" s="299"/>
      <c r="AQ1969" s="297"/>
      <c r="AR1969" s="297">
        <f>'Debt M &amp; YTM'!M1960</f>
        <v>2.36</v>
      </c>
      <c r="AS1969" s="298"/>
      <c r="AT1969" s="300"/>
      <c r="AU1969" s="297">
        <f>'Debt M &amp; YTM'!N1960</f>
        <v>3.84</v>
      </c>
      <c r="AV1969" s="298"/>
    </row>
    <row r="1970" spans="6:48">
      <c r="F1970" s="297"/>
      <c r="AG1970" s="296">
        <v>42933</v>
      </c>
      <c r="AH1970" s="335">
        <f>'Debt M &amp; YTM'!C1961</f>
        <v>13.37</v>
      </c>
      <c r="AI1970" s="335">
        <f>'Debt M &amp; YTM'!D1961</f>
        <v>1.71</v>
      </c>
      <c r="AJ1970" s="298"/>
      <c r="AK1970" s="335">
        <f>'Debt M &amp; YTM'!F1961</f>
        <v>8.44</v>
      </c>
      <c r="AL1970" s="335">
        <f>'Debt M &amp; YTM'!G1961</f>
        <v>1.56</v>
      </c>
      <c r="AM1970" s="298"/>
      <c r="AN1970" s="335">
        <f>'Debt M &amp; YTM'!I1961</f>
        <v>13.17</v>
      </c>
      <c r="AO1970" s="335">
        <f>'Debt M &amp; YTM'!J1961</f>
        <v>2.04</v>
      </c>
      <c r="AP1970" s="299"/>
      <c r="AQ1970" s="297"/>
      <c r="AR1970" s="297">
        <f>'Debt M &amp; YTM'!M1961</f>
        <v>2.34</v>
      </c>
      <c r="AS1970" s="298"/>
      <c r="AT1970" s="300"/>
      <c r="AU1970" s="297">
        <f>'Debt M &amp; YTM'!N1961</f>
        <v>3.93</v>
      </c>
      <c r="AV1970" s="298"/>
    </row>
    <row r="1971" spans="6:48">
      <c r="F1971" s="297"/>
      <c r="AG1971" s="296">
        <v>42934</v>
      </c>
      <c r="AH1971" s="335">
        <f>'Debt M &amp; YTM'!C1962</f>
        <v>13.37</v>
      </c>
      <c r="AI1971" s="335">
        <f>'Debt M &amp; YTM'!D1962</f>
        <v>1.69</v>
      </c>
      <c r="AJ1971" s="298"/>
      <c r="AK1971" s="335">
        <f>'Debt M &amp; YTM'!F1962</f>
        <v>8.43</v>
      </c>
      <c r="AL1971" s="335">
        <f>'Debt M &amp; YTM'!G1962</f>
        <v>1.53</v>
      </c>
      <c r="AM1971" s="298"/>
      <c r="AN1971" s="335">
        <f>'Debt M &amp; YTM'!I1962</f>
        <v>13.16</v>
      </c>
      <c r="AO1971" s="335">
        <f>'Debt M &amp; YTM'!J1962</f>
        <v>2.02</v>
      </c>
      <c r="AP1971" s="299"/>
      <c r="AQ1971" s="297"/>
      <c r="AR1971" s="297">
        <f>'Debt M &amp; YTM'!M1962</f>
        <v>2.3199999999999998</v>
      </c>
      <c r="AS1971" s="298"/>
      <c r="AT1971" s="300"/>
      <c r="AU1971" s="297">
        <f>'Debt M &amp; YTM'!N1962</f>
        <v>3.9</v>
      </c>
      <c r="AV1971" s="298"/>
    </row>
    <row r="1972" spans="6:48">
      <c r="F1972" s="297"/>
      <c r="AG1972" s="296">
        <v>42935</v>
      </c>
      <c r="AH1972" s="335">
        <f>'Debt M &amp; YTM'!C1963</f>
        <v>13.37</v>
      </c>
      <c r="AI1972" s="335">
        <f>'Debt M &amp; YTM'!D1963</f>
        <v>1.67</v>
      </c>
      <c r="AJ1972" s="298"/>
      <c r="AK1972" s="335">
        <f>'Debt M &amp; YTM'!F1963</f>
        <v>8.43</v>
      </c>
      <c r="AL1972" s="335">
        <f>'Debt M &amp; YTM'!G1963</f>
        <v>1.51</v>
      </c>
      <c r="AM1972" s="298"/>
      <c r="AN1972" s="335">
        <f>'Debt M &amp; YTM'!I1963</f>
        <v>13.16</v>
      </c>
      <c r="AO1972" s="335">
        <f>'Debt M &amp; YTM'!J1963</f>
        <v>2</v>
      </c>
      <c r="AP1972" s="299"/>
      <c r="AQ1972" s="297"/>
      <c r="AR1972" s="297">
        <f>'Debt M &amp; YTM'!M1963</f>
        <v>2.29</v>
      </c>
      <c r="AS1972" s="298"/>
      <c r="AT1972" s="300"/>
      <c r="AU1972" s="297">
        <f>'Debt M &amp; YTM'!N1963</f>
        <v>3.81</v>
      </c>
      <c r="AV1972" s="298"/>
    </row>
    <row r="1973" spans="6:48">
      <c r="F1973" s="297"/>
      <c r="AG1973" s="296">
        <v>42936</v>
      </c>
      <c r="AH1973" s="335">
        <f>'Debt M &amp; YTM'!C1964</f>
        <v>13.37</v>
      </c>
      <c r="AI1973" s="335">
        <f>'Debt M &amp; YTM'!D1964</f>
        <v>1.67</v>
      </c>
      <c r="AJ1973" s="298"/>
      <c r="AK1973" s="335">
        <f>'Debt M &amp; YTM'!F1964</f>
        <v>8.43</v>
      </c>
      <c r="AL1973" s="335">
        <f>'Debt M &amp; YTM'!G1964</f>
        <v>1.51</v>
      </c>
      <c r="AM1973" s="298"/>
      <c r="AN1973" s="335">
        <f>'Debt M &amp; YTM'!I1964</f>
        <v>13.16</v>
      </c>
      <c r="AO1973" s="335">
        <f>'Debt M &amp; YTM'!J1964</f>
        <v>2</v>
      </c>
      <c r="AP1973" s="299"/>
      <c r="AQ1973" s="297"/>
      <c r="AR1973" s="297">
        <f>'Debt M &amp; YTM'!M1964</f>
        <v>2.2599999999999998</v>
      </c>
      <c r="AS1973" s="298"/>
      <c r="AT1973" s="300"/>
      <c r="AU1973" s="297">
        <f>'Debt M &amp; YTM'!N1964</f>
        <v>3.78</v>
      </c>
      <c r="AV1973" s="298"/>
    </row>
    <row r="1974" spans="6:48">
      <c r="F1974" s="297"/>
      <c r="AG1974" s="296">
        <v>42937</v>
      </c>
      <c r="AH1974" s="335">
        <f>'Debt M &amp; YTM'!C1965</f>
        <v>13.36</v>
      </c>
      <c r="AI1974" s="335">
        <f>'Debt M &amp; YTM'!D1965</f>
        <v>1.64</v>
      </c>
      <c r="AJ1974" s="298"/>
      <c r="AK1974" s="335">
        <f>'Debt M &amp; YTM'!F1965</f>
        <v>8.42</v>
      </c>
      <c r="AL1974" s="335">
        <f>'Debt M &amp; YTM'!G1965</f>
        <v>1.47</v>
      </c>
      <c r="AM1974" s="298"/>
      <c r="AN1974" s="335">
        <f>'Debt M &amp; YTM'!I1965</f>
        <v>13.15</v>
      </c>
      <c r="AO1974" s="335">
        <f>'Debt M &amp; YTM'!J1965</f>
        <v>1.97</v>
      </c>
      <c r="AP1974" s="299"/>
      <c r="AQ1974" s="297"/>
      <c r="AR1974" s="297">
        <f>'Debt M &amp; YTM'!M1965</f>
        <v>2.25</v>
      </c>
      <c r="AS1974" s="298"/>
      <c r="AT1974" s="300"/>
      <c r="AU1974" s="297">
        <f>'Debt M &amp; YTM'!N1965</f>
        <v>3.73</v>
      </c>
      <c r="AV1974" s="298"/>
    </row>
    <row r="1975" spans="6:48">
      <c r="F1975" s="297"/>
      <c r="AG1975" s="296">
        <v>42940</v>
      </c>
      <c r="AH1975" s="335">
        <f>'Debt M &amp; YTM'!C1966</f>
        <v>13.36</v>
      </c>
      <c r="AI1975" s="335">
        <f>'Debt M &amp; YTM'!D1966</f>
        <v>1.63</v>
      </c>
      <c r="AJ1975" s="298"/>
      <c r="AK1975" s="335">
        <f>'Debt M &amp; YTM'!F1966</f>
        <v>8.42</v>
      </c>
      <c r="AL1975" s="335">
        <f>'Debt M &amp; YTM'!G1966</f>
        <v>1.47</v>
      </c>
      <c r="AM1975" s="298"/>
      <c r="AN1975" s="335">
        <f>'Debt M &amp; YTM'!I1966</f>
        <v>13.15</v>
      </c>
      <c r="AO1975" s="335">
        <f>'Debt M &amp; YTM'!J1966</f>
        <v>1.97</v>
      </c>
      <c r="AP1975" s="299"/>
      <c r="AQ1975" s="297"/>
      <c r="AR1975" s="297">
        <f>'Debt M &amp; YTM'!M1966</f>
        <v>2.2400000000000002</v>
      </c>
      <c r="AS1975" s="298"/>
      <c r="AT1975" s="300"/>
      <c r="AU1975" s="297">
        <f>'Debt M &amp; YTM'!N1966</f>
        <v>3.67</v>
      </c>
      <c r="AV1975" s="298"/>
    </row>
    <row r="1976" spans="6:48">
      <c r="F1976" s="297"/>
      <c r="AG1976" s="296">
        <v>42941</v>
      </c>
      <c r="AH1976" s="335">
        <f>'Debt M &amp; YTM'!C1967</f>
        <v>13.35</v>
      </c>
      <c r="AI1976" s="335">
        <f>'Debt M &amp; YTM'!D1967</f>
        <v>1.7</v>
      </c>
      <c r="AJ1976" s="298"/>
      <c r="AK1976" s="335">
        <f>'Debt M &amp; YTM'!F1967</f>
        <v>8.41</v>
      </c>
      <c r="AL1976" s="335">
        <f>'Debt M &amp; YTM'!G1967</f>
        <v>1.53</v>
      </c>
      <c r="AM1976" s="298"/>
      <c r="AN1976" s="335">
        <f>'Debt M &amp; YTM'!I1967</f>
        <v>13.14</v>
      </c>
      <c r="AO1976" s="335">
        <f>'Debt M &amp; YTM'!J1967</f>
        <v>2.0299999999999998</v>
      </c>
      <c r="AP1976" s="299"/>
      <c r="AQ1976" s="297"/>
      <c r="AR1976" s="297">
        <f>'Debt M &amp; YTM'!M1967</f>
        <v>2.23</v>
      </c>
      <c r="AS1976" s="298"/>
      <c r="AT1976" s="300"/>
      <c r="AU1976" s="297">
        <f>'Debt M &amp; YTM'!N1967</f>
        <v>3.61</v>
      </c>
      <c r="AV1976" s="298"/>
    </row>
    <row r="1977" spans="6:48">
      <c r="F1977" s="297"/>
      <c r="AG1977" s="296">
        <v>42942</v>
      </c>
      <c r="AH1977" s="335">
        <f>'Debt M &amp; YTM'!C1968</f>
        <v>13.35</v>
      </c>
      <c r="AI1977" s="335">
        <f>'Debt M &amp; YTM'!D1968</f>
        <v>1.69</v>
      </c>
      <c r="AJ1977" s="298"/>
      <c r="AK1977" s="335">
        <f>'Debt M &amp; YTM'!F1968</f>
        <v>8.41</v>
      </c>
      <c r="AL1977" s="335">
        <f>'Debt M &amp; YTM'!G1968</f>
        <v>1.52</v>
      </c>
      <c r="AM1977" s="298"/>
      <c r="AN1977" s="335">
        <f>'Debt M &amp; YTM'!I1968</f>
        <v>13.14</v>
      </c>
      <c r="AO1977" s="335">
        <f>'Debt M &amp; YTM'!J1968</f>
        <v>2.02</v>
      </c>
      <c r="AP1977" s="299"/>
      <c r="AQ1977" s="297"/>
      <c r="AR1977" s="297">
        <f>'Debt M &amp; YTM'!M1968</f>
        <v>2.2200000000000002</v>
      </c>
      <c r="AS1977" s="298"/>
      <c r="AT1977" s="300"/>
      <c r="AU1977" s="297">
        <f>'Debt M &amp; YTM'!N1968</f>
        <v>3.59</v>
      </c>
      <c r="AV1977" s="298"/>
    </row>
    <row r="1978" spans="6:48">
      <c r="F1978" s="297"/>
      <c r="AG1978" s="296">
        <v>42943</v>
      </c>
      <c r="AH1978" s="335">
        <f>'Debt M &amp; YTM'!C1969</f>
        <v>13.35</v>
      </c>
      <c r="AI1978" s="335">
        <f>'Debt M &amp; YTM'!D1969</f>
        <v>1.66</v>
      </c>
      <c r="AJ1978" s="298"/>
      <c r="AK1978" s="335">
        <f>'Debt M &amp; YTM'!F1969</f>
        <v>8.41</v>
      </c>
      <c r="AL1978" s="335">
        <f>'Debt M &amp; YTM'!G1969</f>
        <v>1.49</v>
      </c>
      <c r="AM1978" s="298"/>
      <c r="AN1978" s="335">
        <f>'Debt M &amp; YTM'!I1969</f>
        <v>13.14</v>
      </c>
      <c r="AO1978" s="335">
        <f>'Debt M &amp; YTM'!J1969</f>
        <v>2</v>
      </c>
      <c r="AP1978" s="299"/>
      <c r="AQ1978" s="297"/>
      <c r="AR1978" s="297">
        <f>'Debt M &amp; YTM'!M1969</f>
        <v>2.1800000000000002</v>
      </c>
      <c r="AS1978" s="298"/>
      <c r="AT1978" s="300"/>
      <c r="AU1978" s="297">
        <f>'Debt M &amp; YTM'!N1969</f>
        <v>3.52</v>
      </c>
      <c r="AV1978" s="298"/>
    </row>
    <row r="1979" spans="6:48">
      <c r="F1979" s="297"/>
      <c r="AG1979" s="296">
        <v>42944</v>
      </c>
      <c r="AH1979" s="335">
        <f>'Debt M &amp; YTM'!C1970</f>
        <v>13.34</v>
      </c>
      <c r="AI1979" s="335">
        <f>'Debt M &amp; YTM'!D1970</f>
        <v>1.68</v>
      </c>
      <c r="AJ1979" s="298"/>
      <c r="AK1979" s="335">
        <f>'Debt M &amp; YTM'!F1970</f>
        <v>8.41</v>
      </c>
      <c r="AL1979" s="335">
        <f>'Debt M &amp; YTM'!G1970</f>
        <v>1.51</v>
      </c>
      <c r="AM1979" s="298"/>
      <c r="AN1979" s="335">
        <f>'Debt M &amp; YTM'!I1970</f>
        <v>13.14</v>
      </c>
      <c r="AO1979" s="335">
        <f>'Debt M &amp; YTM'!J1970</f>
        <v>2.02</v>
      </c>
      <c r="AP1979" s="299"/>
      <c r="AQ1979" s="297"/>
      <c r="AR1979" s="297">
        <f>'Debt M &amp; YTM'!M1970</f>
        <v>2.1800000000000002</v>
      </c>
      <c r="AS1979" s="298"/>
      <c r="AT1979" s="300"/>
      <c r="AU1979" s="297">
        <f>'Debt M &amp; YTM'!N1970</f>
        <v>3.54</v>
      </c>
      <c r="AV1979" s="298"/>
    </row>
    <row r="1980" spans="6:48">
      <c r="F1980" s="297"/>
      <c r="AG1980" s="296">
        <v>42947</v>
      </c>
      <c r="AH1980" s="335">
        <f>'Debt M &amp; YTM'!C1971</f>
        <v>13.34</v>
      </c>
      <c r="AI1980" s="335">
        <f>'Debt M &amp; YTM'!D1971</f>
        <v>1.68</v>
      </c>
      <c r="AJ1980" s="298"/>
      <c r="AK1980" s="335">
        <f>'Debt M &amp; YTM'!F1971</f>
        <v>8.4</v>
      </c>
      <c r="AL1980" s="335">
        <f>'Debt M &amp; YTM'!G1971</f>
        <v>1.51</v>
      </c>
      <c r="AM1980" s="298"/>
      <c r="AN1980" s="335">
        <f>'Debt M &amp; YTM'!I1971</f>
        <v>13.13</v>
      </c>
      <c r="AO1980" s="335">
        <f>'Debt M &amp; YTM'!J1971</f>
        <v>2.0099999999999998</v>
      </c>
      <c r="AP1980" s="299"/>
      <c r="AQ1980" s="297"/>
      <c r="AR1980" s="297">
        <f>'Debt M &amp; YTM'!M1971</f>
        <v>2.17</v>
      </c>
      <c r="AS1980" s="298"/>
      <c r="AT1980" s="300"/>
      <c r="AU1980" s="297">
        <f>'Debt M &amp; YTM'!N1971</f>
        <v>3.7</v>
      </c>
      <c r="AV1980" s="298"/>
    </row>
    <row r="1981" spans="6:48">
      <c r="F1981" s="297"/>
      <c r="AG1981" s="296">
        <v>42948</v>
      </c>
      <c r="AH1981" s="335">
        <f>'Debt M &amp; YTM'!C1972</f>
        <v>13.54</v>
      </c>
      <c r="AI1981" s="335">
        <f>'Debt M &amp; YTM'!D1972</f>
        <v>1.66</v>
      </c>
      <c r="AJ1981" s="298"/>
      <c r="AK1981" s="335">
        <f>'Debt M &amp; YTM'!F1972</f>
        <v>8.4700000000000006</v>
      </c>
      <c r="AL1981" s="335">
        <f>'Debt M &amp; YTM'!G1972</f>
        <v>1.47</v>
      </c>
      <c r="AM1981" s="298"/>
      <c r="AN1981" s="335">
        <f>'Debt M &amp; YTM'!I1972</f>
        <v>13.19</v>
      </c>
      <c r="AO1981" s="335">
        <f>'Debt M &amp; YTM'!J1972</f>
        <v>1.97</v>
      </c>
      <c r="AP1981" s="299"/>
      <c r="AQ1981" s="297"/>
      <c r="AR1981" s="297">
        <f>'Debt M &amp; YTM'!M1972</f>
        <v>2.13</v>
      </c>
      <c r="AS1981" s="298"/>
      <c r="AT1981" s="300"/>
      <c r="AU1981" s="297">
        <f>'Debt M &amp; YTM'!N1972</f>
        <v>3.63</v>
      </c>
      <c r="AV1981" s="298"/>
    </row>
    <row r="1982" spans="6:48">
      <c r="F1982" s="297"/>
      <c r="AG1982" s="296">
        <v>42949</v>
      </c>
      <c r="AH1982" s="335">
        <f>'Debt M &amp; YTM'!C1973</f>
        <v>13.54</v>
      </c>
      <c r="AI1982" s="335">
        <f>'Debt M &amp; YTM'!D1973</f>
        <v>1.65</v>
      </c>
      <c r="AJ1982" s="298"/>
      <c r="AK1982" s="335">
        <f>'Debt M &amp; YTM'!F1973</f>
        <v>8.4600000000000009</v>
      </c>
      <c r="AL1982" s="335">
        <f>'Debt M &amp; YTM'!G1973</f>
        <v>1.45</v>
      </c>
      <c r="AM1982" s="298"/>
      <c r="AN1982" s="335">
        <f>'Debt M &amp; YTM'!I1973</f>
        <v>13.19</v>
      </c>
      <c r="AO1982" s="335">
        <f>'Debt M &amp; YTM'!J1973</f>
        <v>1.95</v>
      </c>
      <c r="AP1982" s="299"/>
      <c r="AQ1982" s="297"/>
      <c r="AR1982" s="297">
        <f>'Debt M &amp; YTM'!M1973</f>
        <v>2.11</v>
      </c>
      <c r="AS1982" s="298"/>
      <c r="AT1982" s="300"/>
      <c r="AU1982" s="297">
        <f>'Debt M &amp; YTM'!N1973</f>
        <v>3.6</v>
      </c>
      <c r="AV1982" s="298"/>
    </row>
    <row r="1983" spans="6:48">
      <c r="F1983" s="297"/>
      <c r="AG1983" s="296">
        <v>42950</v>
      </c>
      <c r="AH1983" s="335">
        <f>'Debt M &amp; YTM'!C1974</f>
        <v>13.54</v>
      </c>
      <c r="AI1983" s="335">
        <f>'Debt M &amp; YTM'!D1974</f>
        <v>1.61</v>
      </c>
      <c r="AJ1983" s="298"/>
      <c r="AK1983" s="335">
        <f>'Debt M &amp; YTM'!F1974</f>
        <v>8.4600000000000009</v>
      </c>
      <c r="AL1983" s="335">
        <f>'Debt M &amp; YTM'!G1974</f>
        <v>1.43</v>
      </c>
      <c r="AM1983" s="298"/>
      <c r="AN1983" s="335">
        <f>'Debt M &amp; YTM'!I1974</f>
        <v>13.19</v>
      </c>
      <c r="AO1983" s="335">
        <f>'Debt M &amp; YTM'!J1974</f>
        <v>1.92</v>
      </c>
      <c r="AP1983" s="299"/>
      <c r="AQ1983" s="297"/>
      <c r="AR1983" s="297">
        <f>'Debt M &amp; YTM'!M1974</f>
        <v>2.09</v>
      </c>
      <c r="AS1983" s="298"/>
      <c r="AT1983" s="300"/>
      <c r="AU1983" s="297">
        <f>'Debt M &amp; YTM'!N1974</f>
        <v>3.48</v>
      </c>
      <c r="AV1983" s="298"/>
    </row>
    <row r="1984" spans="6:48">
      <c r="F1984" s="297"/>
      <c r="AG1984" s="296">
        <v>42951</v>
      </c>
      <c r="AH1984" s="335">
        <f>'Debt M &amp; YTM'!C1975</f>
        <v>13.54</v>
      </c>
      <c r="AI1984" s="335">
        <f>'Debt M &amp; YTM'!D1975</f>
        <v>1.63</v>
      </c>
      <c r="AJ1984" s="298"/>
      <c r="AK1984" s="335">
        <f>'Debt M &amp; YTM'!F1975</f>
        <v>8.4600000000000009</v>
      </c>
      <c r="AL1984" s="335">
        <f>'Debt M &amp; YTM'!G1975</f>
        <v>1.44</v>
      </c>
      <c r="AM1984" s="298"/>
      <c r="AN1984" s="335">
        <f>'Debt M &amp; YTM'!I1975</f>
        <v>13.18</v>
      </c>
      <c r="AO1984" s="335">
        <f>'Debt M &amp; YTM'!J1975</f>
        <v>1.94</v>
      </c>
      <c r="AP1984" s="299"/>
      <c r="AQ1984" s="297"/>
      <c r="AR1984" s="297">
        <f>'Debt M &amp; YTM'!M1975</f>
        <v>2.0699999999999998</v>
      </c>
      <c r="AS1984" s="298"/>
      <c r="AT1984" s="300"/>
      <c r="AU1984" s="297">
        <f>'Debt M &amp; YTM'!N1975</f>
        <v>3.48</v>
      </c>
      <c r="AV1984" s="298"/>
    </row>
    <row r="1985" spans="6:48">
      <c r="F1985" s="297"/>
      <c r="AG1985" s="296">
        <v>42954</v>
      </c>
      <c r="AH1985" s="335">
        <f>'Debt M &amp; YTM'!C1976</f>
        <v>13.53</v>
      </c>
      <c r="AI1985" s="335">
        <f>'Debt M &amp; YTM'!D1976</f>
        <v>1.61</v>
      </c>
      <c r="AJ1985" s="298"/>
      <c r="AK1985" s="335">
        <f>'Debt M &amp; YTM'!F1976</f>
        <v>8.4499999999999993</v>
      </c>
      <c r="AL1985" s="335">
        <f>'Debt M &amp; YTM'!G1976</f>
        <v>1.43</v>
      </c>
      <c r="AM1985" s="298"/>
      <c r="AN1985" s="335">
        <f>'Debt M &amp; YTM'!I1976</f>
        <v>13.18</v>
      </c>
      <c r="AO1985" s="335">
        <f>'Debt M &amp; YTM'!J1976</f>
        <v>1.93</v>
      </c>
      <c r="AP1985" s="299"/>
      <c r="AQ1985" s="297"/>
      <c r="AR1985" s="297">
        <f>'Debt M &amp; YTM'!M1976</f>
        <v>2.06</v>
      </c>
      <c r="AS1985" s="298"/>
      <c r="AT1985" s="300"/>
      <c r="AU1985" s="297">
        <f>'Debt M &amp; YTM'!N1976</f>
        <v>3.41</v>
      </c>
      <c r="AV1985" s="298"/>
    </row>
    <row r="1986" spans="6:48">
      <c r="F1986" s="297"/>
      <c r="AG1986" s="296">
        <v>42955</v>
      </c>
      <c r="AH1986" s="335">
        <f>'Debt M &amp; YTM'!C1977</f>
        <v>13.52</v>
      </c>
      <c r="AI1986" s="335">
        <f>'Debt M &amp; YTM'!D1977</f>
        <v>1.63</v>
      </c>
      <c r="AJ1986" s="298"/>
      <c r="AK1986" s="335">
        <f>'Debt M &amp; YTM'!F1977</f>
        <v>8.4499999999999993</v>
      </c>
      <c r="AL1986" s="335">
        <f>'Debt M &amp; YTM'!G1977</f>
        <v>1.44</v>
      </c>
      <c r="AM1986" s="298"/>
      <c r="AN1986" s="335">
        <f>'Debt M &amp; YTM'!I1977</f>
        <v>13.17</v>
      </c>
      <c r="AO1986" s="335">
        <f>'Debt M &amp; YTM'!J1977</f>
        <v>1.95</v>
      </c>
      <c r="AP1986" s="299"/>
      <c r="AQ1986" s="297"/>
      <c r="AR1986" s="297">
        <f>'Debt M &amp; YTM'!M1977</f>
        <v>2.0699999999999998</v>
      </c>
      <c r="AS1986" s="298"/>
      <c r="AT1986" s="300"/>
      <c r="AU1986" s="297">
        <f>'Debt M &amp; YTM'!N1977</f>
        <v>3.45</v>
      </c>
      <c r="AV1986" s="298"/>
    </row>
    <row r="1987" spans="6:48">
      <c r="F1987" s="297"/>
      <c r="AG1987" s="296">
        <v>42956</v>
      </c>
      <c r="AH1987" s="335">
        <f>'Debt M &amp; YTM'!C1978</f>
        <v>13.52</v>
      </c>
      <c r="AI1987" s="335">
        <f>'Debt M &amp; YTM'!D1978</f>
        <v>1.58</v>
      </c>
      <c r="AJ1987" s="298"/>
      <c r="AK1987" s="335">
        <f>'Debt M &amp; YTM'!F1978</f>
        <v>8.4499999999999993</v>
      </c>
      <c r="AL1987" s="335">
        <f>'Debt M &amp; YTM'!G1978</f>
        <v>1.41</v>
      </c>
      <c r="AM1987" s="298"/>
      <c r="AN1987" s="335">
        <f>'Debt M &amp; YTM'!I1978</f>
        <v>13.17</v>
      </c>
      <c r="AO1987" s="335">
        <f>'Debt M &amp; YTM'!J1978</f>
        <v>1.91</v>
      </c>
      <c r="AP1987" s="299"/>
      <c r="AQ1987" s="297"/>
      <c r="AR1987" s="297">
        <f>'Debt M &amp; YTM'!M1978</f>
        <v>2.1</v>
      </c>
      <c r="AS1987" s="298"/>
      <c r="AT1987" s="300"/>
      <c r="AU1987" s="297">
        <f>'Debt M &amp; YTM'!N1978</f>
        <v>3.53</v>
      </c>
      <c r="AV1987" s="298"/>
    </row>
    <row r="1988" spans="6:48">
      <c r="F1988" s="297"/>
      <c r="AG1988" s="296">
        <v>42957</v>
      </c>
      <c r="AH1988" s="335">
        <f>'Debt M &amp; YTM'!C1979</f>
        <v>13.52</v>
      </c>
      <c r="AI1988" s="335">
        <f>'Debt M &amp; YTM'!D1979</f>
        <v>1.57</v>
      </c>
      <c r="AJ1988" s="298"/>
      <c r="AK1988" s="335">
        <f>'Debt M &amp; YTM'!F1979</f>
        <v>8.44</v>
      </c>
      <c r="AL1988" s="335">
        <f>'Debt M &amp; YTM'!G1979</f>
        <v>1.4</v>
      </c>
      <c r="AM1988" s="298"/>
      <c r="AN1988" s="335">
        <f>'Debt M &amp; YTM'!I1979</f>
        <v>13.17</v>
      </c>
      <c r="AO1988" s="335">
        <f>'Debt M &amp; YTM'!J1979</f>
        <v>1.9</v>
      </c>
      <c r="AP1988" s="299"/>
      <c r="AQ1988" s="297"/>
      <c r="AR1988" s="297">
        <f>'Debt M &amp; YTM'!M1979</f>
        <v>2.12</v>
      </c>
      <c r="AS1988" s="298"/>
      <c r="AT1988" s="300"/>
      <c r="AU1988" s="297">
        <f>'Debt M &amp; YTM'!N1979</f>
        <v>3.62</v>
      </c>
      <c r="AV1988" s="298"/>
    </row>
    <row r="1989" spans="6:48">
      <c r="F1989" s="297"/>
      <c r="AG1989" s="296">
        <v>42958</v>
      </c>
      <c r="AH1989" s="335">
        <f>'Debt M &amp; YTM'!C1980</f>
        <v>13.52</v>
      </c>
      <c r="AI1989" s="335">
        <f>'Debt M &amp; YTM'!D1980</f>
        <v>1.55</v>
      </c>
      <c r="AJ1989" s="298"/>
      <c r="AK1989" s="335">
        <f>'Debt M &amp; YTM'!F1980</f>
        <v>8.44</v>
      </c>
      <c r="AL1989" s="335">
        <f>'Debt M &amp; YTM'!G1980</f>
        <v>1.39</v>
      </c>
      <c r="AM1989" s="298"/>
      <c r="AN1989" s="335">
        <f>'Debt M &amp; YTM'!I1980</f>
        <v>13.16</v>
      </c>
      <c r="AO1989" s="335">
        <f>'Debt M &amp; YTM'!J1980</f>
        <v>1.89</v>
      </c>
      <c r="AP1989" s="299"/>
      <c r="AQ1989" s="297"/>
      <c r="AR1989" s="297">
        <f>'Debt M &amp; YTM'!M1980</f>
        <v>2.1800000000000002</v>
      </c>
      <c r="AS1989" s="298"/>
      <c r="AT1989" s="300"/>
      <c r="AU1989" s="297">
        <f>'Debt M &amp; YTM'!N1980</f>
        <v>3.78</v>
      </c>
      <c r="AV1989" s="298"/>
    </row>
    <row r="1990" spans="6:48">
      <c r="F1990" s="297"/>
      <c r="AG1990" s="296">
        <v>42961</v>
      </c>
      <c r="AH1990" s="335">
        <f>'Debt M &amp; YTM'!C1981</f>
        <v>13.51</v>
      </c>
      <c r="AI1990" s="335">
        <f>'Debt M &amp; YTM'!D1981</f>
        <v>1.57</v>
      </c>
      <c r="AJ1990" s="298"/>
      <c r="AK1990" s="335">
        <f>'Debt M &amp; YTM'!F1981</f>
        <v>8.43</v>
      </c>
      <c r="AL1990" s="335">
        <f>'Debt M &amp; YTM'!G1981</f>
        <v>1.41</v>
      </c>
      <c r="AM1990" s="298"/>
      <c r="AN1990" s="335">
        <f>'Debt M &amp; YTM'!I1981</f>
        <v>13.16</v>
      </c>
      <c r="AO1990" s="335">
        <f>'Debt M &amp; YTM'!J1981</f>
        <v>1.91</v>
      </c>
      <c r="AP1990" s="299"/>
      <c r="AQ1990" s="297"/>
      <c r="AR1990" s="297">
        <f>'Debt M &amp; YTM'!M1981</f>
        <v>2.15</v>
      </c>
      <c r="AS1990" s="298"/>
      <c r="AT1990" s="300"/>
      <c r="AU1990" s="297">
        <f>'Debt M &amp; YTM'!N1981</f>
        <v>3.67</v>
      </c>
      <c r="AV1990" s="298"/>
    </row>
    <row r="1991" spans="6:48">
      <c r="F1991" s="297"/>
      <c r="AG1991" s="296">
        <v>42962</v>
      </c>
      <c r="AH1991" s="335">
        <f>'Debt M &amp; YTM'!C1982</f>
        <v>13.5</v>
      </c>
      <c r="AI1991" s="335">
        <f>'Debt M &amp; YTM'!D1982</f>
        <v>1.6</v>
      </c>
      <c r="AJ1991" s="298"/>
      <c r="AK1991" s="335">
        <f>'Debt M &amp; YTM'!F1982</f>
        <v>8.43</v>
      </c>
      <c r="AL1991" s="335">
        <f>'Debt M &amp; YTM'!G1982</f>
        <v>1.43</v>
      </c>
      <c r="AM1991" s="298"/>
      <c r="AN1991" s="335">
        <f>'Debt M &amp; YTM'!I1982</f>
        <v>13.15</v>
      </c>
      <c r="AO1991" s="335">
        <f>'Debt M &amp; YTM'!J1982</f>
        <v>1.93</v>
      </c>
      <c r="AP1991" s="299"/>
      <c r="AQ1991" s="297"/>
      <c r="AR1991" s="297">
        <f>'Debt M &amp; YTM'!M1982</f>
        <v>2.14</v>
      </c>
      <c r="AS1991" s="298"/>
      <c r="AT1991" s="300"/>
      <c r="AU1991" s="297">
        <f>'Debt M &amp; YTM'!N1982</f>
        <v>3.66</v>
      </c>
      <c r="AV1991" s="298"/>
    </row>
    <row r="1992" spans="6:48">
      <c r="F1992" s="297"/>
      <c r="AG1992" s="296">
        <v>42963</v>
      </c>
      <c r="AH1992" s="335">
        <f>'Debt M &amp; YTM'!C1983</f>
        <v>13.5</v>
      </c>
      <c r="AI1992" s="335">
        <f>'Debt M &amp; YTM'!D1983</f>
        <v>1.6</v>
      </c>
      <c r="AJ1992" s="298"/>
      <c r="AK1992" s="335">
        <f>'Debt M &amp; YTM'!F1983</f>
        <v>8.43</v>
      </c>
      <c r="AL1992" s="335">
        <f>'Debt M &amp; YTM'!G1983</f>
        <v>1.44</v>
      </c>
      <c r="AM1992" s="298"/>
      <c r="AN1992" s="335">
        <f>'Debt M &amp; YTM'!I1983</f>
        <v>13.15</v>
      </c>
      <c r="AO1992" s="335">
        <f>'Debt M &amp; YTM'!J1983</f>
        <v>1.94</v>
      </c>
      <c r="AP1992" s="299"/>
      <c r="AQ1992" s="297"/>
      <c r="AR1992" s="297">
        <f>'Debt M &amp; YTM'!M1983</f>
        <v>2.13</v>
      </c>
      <c r="AS1992" s="298"/>
      <c r="AT1992" s="300"/>
      <c r="AU1992" s="297">
        <f>'Debt M &amp; YTM'!N1983</f>
        <v>3.59</v>
      </c>
      <c r="AV1992" s="298"/>
    </row>
    <row r="1993" spans="6:48">
      <c r="F1993" s="297"/>
      <c r="AG1993" s="296">
        <v>42964</v>
      </c>
      <c r="AH1993" s="335">
        <f>'Debt M &amp; YTM'!C1984</f>
        <v>13.5</v>
      </c>
      <c r="AI1993" s="335">
        <f>'Debt M &amp; YTM'!D1984</f>
        <v>1.59</v>
      </c>
      <c r="AJ1993" s="298"/>
      <c r="AK1993" s="335">
        <f>'Debt M &amp; YTM'!F1984</f>
        <v>8.42</v>
      </c>
      <c r="AL1993" s="335">
        <f>'Debt M &amp; YTM'!G1984</f>
        <v>1.43</v>
      </c>
      <c r="AM1993" s="298"/>
      <c r="AN1993" s="335">
        <f>'Debt M &amp; YTM'!I1984</f>
        <v>13.15</v>
      </c>
      <c r="AO1993" s="335">
        <f>'Debt M &amp; YTM'!J1984</f>
        <v>1.94</v>
      </c>
      <c r="AP1993" s="299"/>
      <c r="AQ1993" s="297"/>
      <c r="AR1993" s="297">
        <f>'Debt M &amp; YTM'!M1984</f>
        <v>2.13</v>
      </c>
      <c r="AS1993" s="298"/>
      <c r="AT1993" s="300"/>
      <c r="AU1993" s="297">
        <f>'Debt M &amp; YTM'!N1984</f>
        <v>3.62</v>
      </c>
      <c r="AV1993" s="298"/>
    </row>
    <row r="1994" spans="6:48">
      <c r="F1994" s="297"/>
      <c r="AG1994" s="296">
        <v>42965</v>
      </c>
      <c r="AH1994" s="335">
        <f>'Debt M &amp; YTM'!C1985</f>
        <v>13.5</v>
      </c>
      <c r="AI1994" s="335">
        <f>'Debt M &amp; YTM'!D1985</f>
        <v>1.57</v>
      </c>
      <c r="AJ1994" s="298"/>
      <c r="AK1994" s="335">
        <f>'Debt M &amp; YTM'!F1985</f>
        <v>8.42</v>
      </c>
      <c r="AL1994" s="335">
        <f>'Debt M &amp; YTM'!G1985</f>
        <v>1.42</v>
      </c>
      <c r="AM1994" s="298"/>
      <c r="AN1994" s="335">
        <f>'Debt M &amp; YTM'!I1985</f>
        <v>13.15</v>
      </c>
      <c r="AO1994" s="335">
        <f>'Debt M &amp; YTM'!J1985</f>
        <v>1.93</v>
      </c>
      <c r="AP1994" s="299"/>
      <c r="AQ1994" s="297"/>
      <c r="AR1994" s="297">
        <f>'Debt M &amp; YTM'!M1985</f>
        <v>2.15</v>
      </c>
      <c r="AS1994" s="298"/>
      <c r="AT1994" s="300"/>
      <c r="AU1994" s="297">
        <f>'Debt M &amp; YTM'!N1985</f>
        <v>3.67</v>
      </c>
      <c r="AV1994" s="298"/>
    </row>
    <row r="1995" spans="6:48">
      <c r="F1995" s="297"/>
      <c r="AG1995" s="296">
        <v>42968</v>
      </c>
      <c r="AH1995" s="335">
        <f>'Debt M &amp; YTM'!C1986</f>
        <v>13.49</v>
      </c>
      <c r="AI1995" s="335">
        <f>'Debt M &amp; YTM'!D1986</f>
        <v>1.57</v>
      </c>
      <c r="AJ1995" s="298"/>
      <c r="AK1995" s="335">
        <f>'Debt M &amp; YTM'!F1986</f>
        <v>8.41</v>
      </c>
      <c r="AL1995" s="335">
        <f>'Debt M &amp; YTM'!G1986</f>
        <v>1.41</v>
      </c>
      <c r="AM1995" s="298"/>
      <c r="AN1995" s="335">
        <f>'Debt M &amp; YTM'!I1986</f>
        <v>13.14</v>
      </c>
      <c r="AO1995" s="335">
        <f>'Debt M &amp; YTM'!J1986</f>
        <v>1.92</v>
      </c>
      <c r="AP1995" s="299"/>
      <c r="AQ1995" s="297"/>
      <c r="AR1995" s="297">
        <f>'Debt M &amp; YTM'!M1986</f>
        <v>2.14</v>
      </c>
      <c r="AS1995" s="298"/>
      <c r="AT1995" s="300"/>
      <c r="AU1995" s="297">
        <f>'Debt M &amp; YTM'!N1986</f>
        <v>3.64</v>
      </c>
      <c r="AV1995" s="298"/>
    </row>
    <row r="1996" spans="6:48">
      <c r="F1996" s="297"/>
      <c r="AG1996" s="296">
        <v>42969</v>
      </c>
      <c r="AH1996" s="335">
        <f>'Debt M &amp; YTM'!C1987</f>
        <v>13.49</v>
      </c>
      <c r="AI1996" s="335">
        <f>'Debt M &amp; YTM'!D1987</f>
        <v>1.57</v>
      </c>
      <c r="AJ1996" s="298"/>
      <c r="AK1996" s="335">
        <f>'Debt M &amp; YTM'!F1987</f>
        <v>8.41</v>
      </c>
      <c r="AL1996" s="335">
        <f>'Debt M &amp; YTM'!G1987</f>
        <v>1.41</v>
      </c>
      <c r="AM1996" s="298"/>
      <c r="AN1996" s="335">
        <f>'Debt M &amp; YTM'!I1987</f>
        <v>13.13</v>
      </c>
      <c r="AO1996" s="335">
        <f>'Debt M &amp; YTM'!J1987</f>
        <v>1.92</v>
      </c>
      <c r="AP1996" s="299"/>
      <c r="AQ1996" s="297"/>
      <c r="AR1996" s="297">
        <f>'Debt M &amp; YTM'!M1987</f>
        <v>2.14</v>
      </c>
      <c r="AS1996" s="298"/>
      <c r="AT1996" s="300"/>
      <c r="AU1996" s="297">
        <f>'Debt M &amp; YTM'!N1987</f>
        <v>3.6</v>
      </c>
      <c r="AV1996" s="298"/>
    </row>
    <row r="1997" spans="6:48">
      <c r="F1997" s="297"/>
      <c r="AG1997" s="296">
        <v>42970</v>
      </c>
      <c r="AH1997" s="335">
        <f>'Debt M &amp; YTM'!C1988</f>
        <v>13.48</v>
      </c>
      <c r="AI1997" s="335">
        <f>'Debt M &amp; YTM'!D1988</f>
        <v>1.54</v>
      </c>
      <c r="AJ1997" s="298"/>
      <c r="AK1997" s="335">
        <f>'Debt M &amp; YTM'!F1988</f>
        <v>8.41</v>
      </c>
      <c r="AL1997" s="335">
        <f>'Debt M &amp; YTM'!G1988</f>
        <v>1.4</v>
      </c>
      <c r="AM1997" s="298"/>
      <c r="AN1997" s="335">
        <f>'Debt M &amp; YTM'!I1988</f>
        <v>13.13</v>
      </c>
      <c r="AO1997" s="335">
        <f>'Debt M &amp; YTM'!J1988</f>
        <v>1.91</v>
      </c>
      <c r="AP1997" s="299"/>
      <c r="AQ1997" s="297"/>
      <c r="AR1997" s="297">
        <f>'Debt M &amp; YTM'!M1988</f>
        <v>2.14</v>
      </c>
      <c r="AS1997" s="298"/>
      <c r="AT1997" s="300"/>
      <c r="AU1997" s="297">
        <f>'Debt M &amp; YTM'!N1988</f>
        <v>3.61</v>
      </c>
      <c r="AV1997" s="298"/>
    </row>
    <row r="1998" spans="6:48">
      <c r="F1998" s="297"/>
      <c r="AG1998" s="296">
        <v>42971</v>
      </c>
      <c r="AH1998" s="335">
        <f>'Debt M &amp; YTM'!C1989</f>
        <v>13.48</v>
      </c>
      <c r="AI1998" s="335">
        <f>'Debt M &amp; YTM'!D1989</f>
        <v>1.55</v>
      </c>
      <c r="AJ1998" s="298"/>
      <c r="AK1998" s="335">
        <f>'Debt M &amp; YTM'!F1989</f>
        <v>8.4</v>
      </c>
      <c r="AL1998" s="335">
        <f>'Debt M &amp; YTM'!G1989</f>
        <v>1.41</v>
      </c>
      <c r="AM1998" s="298"/>
      <c r="AN1998" s="335">
        <f>'Debt M &amp; YTM'!I1989</f>
        <v>13.13</v>
      </c>
      <c r="AO1998" s="335">
        <f>'Debt M &amp; YTM'!J1989</f>
        <v>1.92</v>
      </c>
      <c r="AP1998" s="299"/>
      <c r="AQ1998" s="297"/>
      <c r="AR1998" s="297">
        <f>'Debt M &amp; YTM'!M1989</f>
        <v>2.14</v>
      </c>
      <c r="AS1998" s="298"/>
      <c r="AT1998" s="300"/>
      <c r="AU1998" s="297">
        <f>'Debt M &amp; YTM'!N1989</f>
        <v>3.63</v>
      </c>
      <c r="AV1998" s="298"/>
    </row>
    <row r="1999" spans="6:48">
      <c r="F1999" s="297"/>
      <c r="AG1999" s="296">
        <v>42972</v>
      </c>
      <c r="AH1999" s="335">
        <f>'Debt M &amp; YTM'!C1990</f>
        <v>13.48</v>
      </c>
      <c r="AI1999" s="335">
        <f>'Debt M &amp; YTM'!D1990</f>
        <v>1.55</v>
      </c>
      <c r="AJ1999" s="298"/>
      <c r="AK1999" s="335">
        <f>'Debt M &amp; YTM'!F1990</f>
        <v>8.4</v>
      </c>
      <c r="AL1999" s="335">
        <f>'Debt M &amp; YTM'!G1990</f>
        <v>1.41</v>
      </c>
      <c r="AM1999" s="298"/>
      <c r="AN1999" s="335">
        <f>'Debt M &amp; YTM'!I1990</f>
        <v>13.13</v>
      </c>
      <c r="AO1999" s="335">
        <f>'Debt M &amp; YTM'!J1990</f>
        <v>1.92</v>
      </c>
      <c r="AP1999" s="299"/>
      <c r="AQ1999" s="297"/>
      <c r="AR1999" s="297">
        <f>'Debt M &amp; YTM'!M1990</f>
        <v>2.15</v>
      </c>
      <c r="AS1999" s="298"/>
      <c r="AT1999" s="300"/>
      <c r="AU1999" s="297">
        <f>'Debt M &amp; YTM'!N1990</f>
        <v>3.59</v>
      </c>
      <c r="AV1999" s="298"/>
    </row>
    <row r="2000" spans="6:48">
      <c r="F2000" s="297"/>
      <c r="AG2000" s="296">
        <v>42975</v>
      </c>
      <c r="AH2000" s="335">
        <f>'Debt M &amp; YTM'!C1991</f>
        <v>13.47</v>
      </c>
      <c r="AI2000" s="335">
        <f>'Debt M &amp; YTM'!D1991</f>
        <v>1.55</v>
      </c>
      <c r="AJ2000" s="298"/>
      <c r="AK2000" s="335">
        <f>'Debt M &amp; YTM'!F1991</f>
        <v>8.39</v>
      </c>
      <c r="AL2000" s="335">
        <f>'Debt M &amp; YTM'!G1991</f>
        <v>1.4</v>
      </c>
      <c r="AM2000" s="298"/>
      <c r="AN2000" s="335">
        <f>'Debt M &amp; YTM'!I1991</f>
        <v>13.12</v>
      </c>
      <c r="AO2000" s="335">
        <f>'Debt M &amp; YTM'!J1991</f>
        <v>1.91</v>
      </c>
      <c r="AP2000" s="299"/>
      <c r="AQ2000" s="297"/>
      <c r="AR2000" s="297">
        <f>'Debt M &amp; YTM'!M1991</f>
        <v>2.14</v>
      </c>
      <c r="AS2000" s="298"/>
      <c r="AT2000" s="300"/>
      <c r="AU2000" s="297">
        <f>'Debt M &amp; YTM'!N1991</f>
        <v>3.55</v>
      </c>
      <c r="AV2000" s="298"/>
    </row>
    <row r="2001" spans="6:48">
      <c r="F2001" s="297"/>
      <c r="AG2001" s="296">
        <v>42976</v>
      </c>
      <c r="AH2001" s="335">
        <f>'Debt M &amp; YTM'!C1992</f>
        <v>13.47</v>
      </c>
      <c r="AI2001" s="335">
        <f>'Debt M &amp; YTM'!D1992</f>
        <v>1.52</v>
      </c>
      <c r="AJ2001" s="298"/>
      <c r="AK2001" s="335">
        <f>'Debt M &amp; YTM'!F1992</f>
        <v>8.39</v>
      </c>
      <c r="AL2001" s="335">
        <f>'Debt M &amp; YTM'!G1992</f>
        <v>1.38</v>
      </c>
      <c r="AM2001" s="298"/>
      <c r="AN2001" s="335">
        <f>'Debt M &amp; YTM'!I1992</f>
        <v>13.11</v>
      </c>
      <c r="AO2001" s="335">
        <f>'Debt M &amp; YTM'!J1992</f>
        <v>1.89</v>
      </c>
      <c r="AP2001" s="299"/>
      <c r="AQ2001" s="297"/>
      <c r="AR2001" s="297">
        <f>'Debt M &amp; YTM'!M1992</f>
        <v>2.13</v>
      </c>
      <c r="AS2001" s="298"/>
      <c r="AT2001" s="300"/>
      <c r="AU2001" s="297">
        <f>'Debt M &amp; YTM'!N1992</f>
        <v>3.59</v>
      </c>
      <c r="AV2001" s="298"/>
    </row>
    <row r="2002" spans="6:48">
      <c r="F2002" s="297"/>
      <c r="AG2002" s="296">
        <v>42977</v>
      </c>
      <c r="AH2002" s="335">
        <f>'Debt M &amp; YTM'!C1993</f>
        <v>13.46</v>
      </c>
      <c r="AI2002" s="335">
        <f>'Debt M &amp; YTM'!D1993</f>
        <v>1.54</v>
      </c>
      <c r="AJ2002" s="298"/>
      <c r="AK2002" s="335">
        <f>'Debt M &amp; YTM'!F1993</f>
        <v>8.39</v>
      </c>
      <c r="AL2002" s="335">
        <f>'Debt M &amp; YTM'!G1993</f>
        <v>1.41</v>
      </c>
      <c r="AM2002" s="298"/>
      <c r="AN2002" s="335">
        <f>'Debt M &amp; YTM'!I1993</f>
        <v>13.11</v>
      </c>
      <c r="AO2002" s="335">
        <f>'Debt M &amp; YTM'!J1993</f>
        <v>1.92</v>
      </c>
      <c r="AP2002" s="299"/>
      <c r="AQ2002" s="297"/>
      <c r="AR2002" s="297">
        <f>'Debt M &amp; YTM'!M1993</f>
        <v>2.13</v>
      </c>
      <c r="AS2002" s="298"/>
      <c r="AT2002" s="300"/>
      <c r="AU2002" s="297">
        <f>'Debt M &amp; YTM'!N1993</f>
        <v>3.56</v>
      </c>
      <c r="AV2002" s="298"/>
    </row>
    <row r="2003" spans="6:48">
      <c r="F2003" s="297"/>
      <c r="AG2003" s="296">
        <v>42978</v>
      </c>
      <c r="AH2003" s="335">
        <f>'Debt M &amp; YTM'!C1994</f>
        <v>13.46</v>
      </c>
      <c r="AI2003" s="335">
        <f>'Debt M &amp; YTM'!D1994</f>
        <v>1.56</v>
      </c>
      <c r="AJ2003" s="298"/>
      <c r="AK2003" s="335">
        <f>'Debt M &amp; YTM'!F1994</f>
        <v>8.39</v>
      </c>
      <c r="AL2003" s="335">
        <f>'Debt M &amp; YTM'!G1994</f>
        <v>1.43</v>
      </c>
      <c r="AM2003" s="298"/>
      <c r="AN2003" s="335">
        <f>'Debt M &amp; YTM'!I1994</f>
        <v>13.11</v>
      </c>
      <c r="AO2003" s="335">
        <f>'Debt M &amp; YTM'!J1994</f>
        <v>1.95</v>
      </c>
      <c r="AP2003" s="299"/>
      <c r="AQ2003" s="297"/>
      <c r="AR2003" s="297">
        <f>'Debt M &amp; YTM'!M1994</f>
        <v>2.16</v>
      </c>
      <c r="AS2003" s="298"/>
      <c r="AT2003" s="300"/>
      <c r="AU2003" s="297">
        <f>'Debt M &amp; YTM'!N1994</f>
        <v>3.62</v>
      </c>
      <c r="AV2003" s="298"/>
    </row>
    <row r="2004" spans="6:48">
      <c r="F2004" s="297"/>
      <c r="AG2004" s="296">
        <v>42979</v>
      </c>
      <c r="AH2004" s="335">
        <f>'Debt M &amp; YTM'!C1995</f>
        <v>13.46</v>
      </c>
      <c r="AI2004" s="335">
        <f>'Debt M &amp; YTM'!D1995</f>
        <v>1.58</v>
      </c>
      <c r="AJ2004" s="298"/>
      <c r="AK2004" s="335">
        <f>'Debt M &amp; YTM'!F1995</f>
        <v>8.3699999999999992</v>
      </c>
      <c r="AL2004" s="335">
        <f>'Debt M &amp; YTM'!G1995</f>
        <v>1.43</v>
      </c>
      <c r="AM2004" s="298"/>
      <c r="AN2004" s="335">
        <f>'Debt M &amp; YTM'!I1995</f>
        <v>13.08</v>
      </c>
      <c r="AO2004" s="335">
        <f>'Debt M &amp; YTM'!J1995</f>
        <v>1.97</v>
      </c>
      <c r="AP2004" s="299"/>
      <c r="AQ2004" s="297"/>
      <c r="AR2004" s="297">
        <f>'Debt M &amp; YTM'!M1995</f>
        <v>2.16</v>
      </c>
      <c r="AS2004" s="298"/>
      <c r="AT2004" s="300"/>
      <c r="AU2004" s="297">
        <f>'Debt M &amp; YTM'!N1995</f>
        <v>3.67</v>
      </c>
      <c r="AV2004" s="298"/>
    </row>
    <row r="2005" spans="6:48">
      <c r="F2005" s="297"/>
      <c r="AG2005" s="296">
        <v>42982</v>
      </c>
      <c r="AH2005" s="335">
        <f>'Debt M &amp; YTM'!C1996</f>
        <v>13.45</v>
      </c>
      <c r="AI2005" s="335">
        <f>'Debt M &amp; YTM'!D1996</f>
        <v>1.58</v>
      </c>
      <c r="AJ2005" s="298"/>
      <c r="AK2005" s="335">
        <f>'Debt M &amp; YTM'!F1996</f>
        <v>8.3699999999999992</v>
      </c>
      <c r="AL2005" s="335">
        <f>'Debt M &amp; YTM'!G1996</f>
        <v>1.43</v>
      </c>
      <c r="AM2005" s="298"/>
      <c r="AN2005" s="335">
        <f>'Debt M &amp; YTM'!I1996</f>
        <v>13.07</v>
      </c>
      <c r="AO2005" s="335">
        <f>'Debt M &amp; YTM'!J1996</f>
        <v>1.97</v>
      </c>
      <c r="AP2005" s="299"/>
      <c r="AQ2005" s="297"/>
      <c r="AR2005" s="297">
        <f>'Debt M &amp; YTM'!M1996</f>
        <v>2.16</v>
      </c>
      <c r="AS2005" s="298"/>
      <c r="AT2005" s="300"/>
      <c r="AU2005" s="297">
        <f>'Debt M &amp; YTM'!N1996</f>
        <v>3.62</v>
      </c>
      <c r="AV2005" s="298"/>
    </row>
    <row r="2006" spans="6:48">
      <c r="F2006" s="297"/>
      <c r="AG2006" s="296">
        <v>42983</v>
      </c>
      <c r="AH2006" s="335">
        <f>'Debt M &amp; YTM'!C1997</f>
        <v>13.45</v>
      </c>
      <c r="AI2006" s="335">
        <f>'Debt M &amp; YTM'!D1997</f>
        <v>1.55</v>
      </c>
      <c r="AJ2006" s="298"/>
      <c r="AK2006" s="335">
        <f>'Debt M &amp; YTM'!F1997</f>
        <v>8.36</v>
      </c>
      <c r="AL2006" s="335">
        <f>'Debt M &amp; YTM'!G1997</f>
        <v>1.4</v>
      </c>
      <c r="AM2006" s="298"/>
      <c r="AN2006" s="335">
        <f>'Debt M &amp; YTM'!I1997</f>
        <v>13.07</v>
      </c>
      <c r="AO2006" s="335">
        <f>'Debt M &amp; YTM'!J1997</f>
        <v>1.94</v>
      </c>
      <c r="AP2006" s="299"/>
      <c r="AQ2006" s="297"/>
      <c r="AR2006" s="297">
        <f>'Debt M &amp; YTM'!M1997</f>
        <v>2.14</v>
      </c>
      <c r="AS2006" s="298"/>
      <c r="AT2006" s="300"/>
      <c r="AU2006" s="297">
        <f>'Debt M &amp; YTM'!N1997</f>
        <v>3.59</v>
      </c>
      <c r="AV2006" s="298"/>
    </row>
    <row r="2007" spans="6:48">
      <c r="F2007" s="297"/>
      <c r="AG2007" s="296">
        <v>42984</v>
      </c>
      <c r="AH2007" s="335">
        <f>'Debt M &amp; YTM'!C1998</f>
        <v>13.44</v>
      </c>
      <c r="AI2007" s="335">
        <f>'Debt M &amp; YTM'!D1998</f>
        <v>1.55</v>
      </c>
      <c r="AJ2007" s="298"/>
      <c r="AK2007" s="335">
        <f>'Debt M &amp; YTM'!F1998</f>
        <v>8.36</v>
      </c>
      <c r="AL2007" s="335">
        <f>'Debt M &amp; YTM'!G1998</f>
        <v>1.41</v>
      </c>
      <c r="AM2007" s="298"/>
      <c r="AN2007" s="335">
        <f>'Debt M &amp; YTM'!I1998</f>
        <v>13.06</v>
      </c>
      <c r="AO2007" s="335">
        <f>'Debt M &amp; YTM'!J1998</f>
        <v>1.95</v>
      </c>
      <c r="AP2007" s="299"/>
      <c r="AQ2007" s="297"/>
      <c r="AR2007" s="297">
        <f>'Debt M &amp; YTM'!M1998</f>
        <v>2.15</v>
      </c>
      <c r="AS2007" s="298"/>
      <c r="AT2007" s="300"/>
      <c r="AU2007" s="297">
        <f>'Debt M &amp; YTM'!N1998</f>
        <v>3.67</v>
      </c>
      <c r="AV2007" s="298"/>
    </row>
    <row r="2008" spans="6:48">
      <c r="F2008" s="297"/>
      <c r="AG2008" s="296">
        <v>42985</v>
      </c>
      <c r="AH2008" s="335">
        <f>'Debt M &amp; YTM'!C1999</f>
        <v>13.44</v>
      </c>
      <c r="AI2008" s="335">
        <f>'Debt M &amp; YTM'!D1999</f>
        <v>1.52</v>
      </c>
      <c r="AJ2008" s="298"/>
      <c r="AK2008" s="335">
        <f>'Debt M &amp; YTM'!F1999</f>
        <v>8.36</v>
      </c>
      <c r="AL2008" s="335">
        <f>'Debt M &amp; YTM'!G1999</f>
        <v>1.38</v>
      </c>
      <c r="AM2008" s="298"/>
      <c r="AN2008" s="335">
        <f>'Debt M &amp; YTM'!I1999</f>
        <v>13.06</v>
      </c>
      <c r="AO2008" s="335">
        <f>'Debt M &amp; YTM'!J1999</f>
        <v>1.91</v>
      </c>
      <c r="AP2008" s="299"/>
      <c r="AQ2008" s="297"/>
      <c r="AR2008" s="297">
        <f>'Debt M &amp; YTM'!M1999</f>
        <v>2.15</v>
      </c>
      <c r="AS2008" s="298"/>
      <c r="AT2008" s="300"/>
      <c r="AU2008" s="297">
        <f>'Debt M &amp; YTM'!N1999</f>
        <v>3.53</v>
      </c>
      <c r="AV2008" s="298"/>
    </row>
    <row r="2009" spans="6:48">
      <c r="F2009" s="297"/>
      <c r="AG2009" s="296">
        <v>42986</v>
      </c>
      <c r="AH2009" s="335">
        <f>'Debt M &amp; YTM'!C2000</f>
        <v>13.44</v>
      </c>
      <c r="AI2009" s="335">
        <f>'Debt M &amp; YTM'!D2000</f>
        <v>1.53</v>
      </c>
      <c r="AJ2009" s="298"/>
      <c r="AK2009" s="335">
        <f>'Debt M &amp; YTM'!F2000</f>
        <v>8.35</v>
      </c>
      <c r="AL2009" s="335">
        <f>'Debt M &amp; YTM'!G2000</f>
        <v>1.39</v>
      </c>
      <c r="AM2009" s="298"/>
      <c r="AN2009" s="335">
        <f>'Debt M &amp; YTM'!I2000</f>
        <v>13.06</v>
      </c>
      <c r="AO2009" s="335">
        <f>'Debt M &amp; YTM'!J2000</f>
        <v>1.93</v>
      </c>
      <c r="AP2009" s="299"/>
      <c r="AQ2009" s="297"/>
      <c r="AR2009" s="297">
        <f>'Debt M &amp; YTM'!M2000</f>
        <v>2.15</v>
      </c>
      <c r="AS2009" s="298"/>
      <c r="AT2009" s="300"/>
      <c r="AU2009" s="297">
        <f>'Debt M &amp; YTM'!N2000</f>
        <v>3.59</v>
      </c>
      <c r="AV2009" s="298"/>
    </row>
    <row r="2010" spans="6:48">
      <c r="F2010" s="297"/>
      <c r="AG2010" s="296">
        <v>42989</v>
      </c>
      <c r="AH2010" s="335">
        <f>'Debt M &amp; YTM'!C2001</f>
        <v>13.43</v>
      </c>
      <c r="AI2010" s="335">
        <f>'Debt M &amp; YTM'!D2001</f>
        <v>1.55</v>
      </c>
      <c r="AJ2010" s="298"/>
      <c r="AK2010" s="335">
        <f>'Debt M &amp; YTM'!F2001</f>
        <v>8.35</v>
      </c>
      <c r="AL2010" s="335">
        <f>'Debt M &amp; YTM'!G2001</f>
        <v>1.39</v>
      </c>
      <c r="AM2010" s="298"/>
      <c r="AN2010" s="335">
        <f>'Debt M &amp; YTM'!I2001</f>
        <v>13.05</v>
      </c>
      <c r="AO2010" s="335">
        <f>'Debt M &amp; YTM'!J2001</f>
        <v>1.93</v>
      </c>
      <c r="AP2010" s="299"/>
      <c r="AQ2010" s="297"/>
      <c r="AR2010" s="297">
        <f>'Debt M &amp; YTM'!M2001</f>
        <v>2.13</v>
      </c>
      <c r="AS2010" s="298"/>
      <c r="AT2010" s="300"/>
      <c r="AU2010" s="297">
        <f>'Debt M &amp; YTM'!N2001</f>
        <v>3.53</v>
      </c>
      <c r="AV2010" s="298"/>
    </row>
    <row r="2011" spans="6:48">
      <c r="F2011" s="297"/>
      <c r="AG2011" s="296">
        <v>42990</v>
      </c>
      <c r="AH2011" s="335">
        <f>'Debt M &amp; YTM'!C2002</f>
        <v>13.43</v>
      </c>
      <c r="AI2011" s="335">
        <f>'Debt M &amp; YTM'!D2002</f>
        <v>1.6</v>
      </c>
      <c r="AJ2011" s="298"/>
      <c r="AK2011" s="335">
        <f>'Debt M &amp; YTM'!F2002</f>
        <v>8.34</v>
      </c>
      <c r="AL2011" s="335">
        <f>'Debt M &amp; YTM'!G2002</f>
        <v>1.44</v>
      </c>
      <c r="AM2011" s="298"/>
      <c r="AN2011" s="335">
        <f>'Debt M &amp; YTM'!I2002</f>
        <v>13.05</v>
      </c>
      <c r="AO2011" s="335">
        <f>'Debt M &amp; YTM'!J2002</f>
        <v>1.99</v>
      </c>
      <c r="AP2011" s="299"/>
      <c r="AQ2011" s="297"/>
      <c r="AR2011" s="297">
        <f>'Debt M &amp; YTM'!M2002</f>
        <v>2.14</v>
      </c>
      <c r="AS2011" s="298"/>
      <c r="AT2011" s="300"/>
      <c r="AU2011" s="297">
        <f>'Debt M &amp; YTM'!N2002</f>
        <v>3.48</v>
      </c>
      <c r="AV2011" s="298"/>
    </row>
    <row r="2012" spans="6:48">
      <c r="F2012" s="297"/>
      <c r="AG2012" s="296">
        <v>42991</v>
      </c>
      <c r="AH2012" s="335">
        <f>'Debt M &amp; YTM'!C2003</f>
        <v>13.43</v>
      </c>
      <c r="AI2012" s="335">
        <f>'Debt M &amp; YTM'!D2003</f>
        <v>1.61</v>
      </c>
      <c r="AJ2012" s="298"/>
      <c r="AK2012" s="335">
        <f>'Debt M &amp; YTM'!F2003</f>
        <v>8.34</v>
      </c>
      <c r="AL2012" s="335">
        <f>'Debt M &amp; YTM'!G2003</f>
        <v>1.45</v>
      </c>
      <c r="AM2012" s="298"/>
      <c r="AN2012" s="335">
        <f>'Debt M &amp; YTM'!I2003</f>
        <v>13.05</v>
      </c>
      <c r="AO2012" s="335">
        <f>'Debt M &amp; YTM'!J2003</f>
        <v>1.99</v>
      </c>
      <c r="AP2012" s="299"/>
      <c r="AQ2012" s="297"/>
      <c r="AR2012" s="297">
        <f>'Debt M &amp; YTM'!M2003</f>
        <v>2.15</v>
      </c>
      <c r="AS2012" s="298"/>
      <c r="AT2012" s="300"/>
      <c r="AU2012" s="297">
        <f>'Debt M &amp; YTM'!N2003</f>
        <v>3.49</v>
      </c>
      <c r="AV2012" s="298"/>
    </row>
    <row r="2013" spans="6:48">
      <c r="F2013" s="297"/>
      <c r="AG2013" s="296">
        <v>42992</v>
      </c>
      <c r="AH2013" s="335">
        <f>'Debt M &amp; YTM'!C2004</f>
        <v>13.42</v>
      </c>
      <c r="AI2013" s="335">
        <f>'Debt M &amp; YTM'!D2004</f>
        <v>1.62</v>
      </c>
      <c r="AJ2013" s="298"/>
      <c r="AK2013" s="335">
        <f>'Debt M &amp; YTM'!F2004</f>
        <v>8.34</v>
      </c>
      <c r="AL2013" s="335">
        <f>'Debt M &amp; YTM'!G2004</f>
        <v>1.46</v>
      </c>
      <c r="AM2013" s="298"/>
      <c r="AN2013" s="335">
        <f>'Debt M &amp; YTM'!I2004</f>
        <v>13.04</v>
      </c>
      <c r="AO2013" s="335">
        <f>'Debt M &amp; YTM'!J2004</f>
        <v>2</v>
      </c>
      <c r="AP2013" s="299"/>
      <c r="AQ2013" s="297"/>
      <c r="AR2013" s="297">
        <f>'Debt M &amp; YTM'!M2004</f>
        <v>2.15</v>
      </c>
      <c r="AS2013" s="298"/>
      <c r="AT2013" s="300"/>
      <c r="AU2013" s="297">
        <f>'Debt M &amp; YTM'!N2004</f>
        <v>3.65</v>
      </c>
      <c r="AV2013" s="298"/>
    </row>
    <row r="2014" spans="6:48">
      <c r="F2014" s="297"/>
      <c r="AG2014" s="296">
        <v>42993</v>
      </c>
      <c r="AH2014" s="335">
        <f>'Debt M &amp; YTM'!C2005</f>
        <v>13.42</v>
      </c>
      <c r="AI2014" s="335">
        <f>'Debt M &amp; YTM'!D2005</f>
        <v>1.64</v>
      </c>
      <c r="AJ2014" s="298"/>
      <c r="AK2014" s="335">
        <f>'Debt M &amp; YTM'!F2005</f>
        <v>8.34</v>
      </c>
      <c r="AL2014" s="335">
        <f>'Debt M &amp; YTM'!G2005</f>
        <v>1.48</v>
      </c>
      <c r="AM2014" s="298"/>
      <c r="AN2014" s="335">
        <f>'Debt M &amp; YTM'!I2005</f>
        <v>13.04</v>
      </c>
      <c r="AO2014" s="335">
        <f>'Debt M &amp; YTM'!J2005</f>
        <v>2.0099999999999998</v>
      </c>
      <c r="AP2014" s="299"/>
      <c r="AQ2014" s="297"/>
      <c r="AR2014" s="297">
        <f>'Debt M &amp; YTM'!M2005</f>
        <v>2.15</v>
      </c>
      <c r="AS2014" s="298"/>
      <c r="AT2014" s="300"/>
      <c r="AU2014" s="297">
        <f>'Debt M &amp; YTM'!N2005</f>
        <v>3.63</v>
      </c>
      <c r="AV2014" s="298"/>
    </row>
    <row r="2015" spans="6:48">
      <c r="F2015" s="297"/>
      <c r="AG2015" s="296">
        <v>42996</v>
      </c>
      <c r="AH2015" s="335">
        <f>'Debt M &amp; YTM'!C2006</f>
        <v>13.41</v>
      </c>
      <c r="AI2015" s="335">
        <f>'Debt M &amp; YTM'!D2006</f>
        <v>1.65</v>
      </c>
      <c r="AJ2015" s="298"/>
      <c r="AK2015" s="335">
        <f>'Debt M &amp; YTM'!F2006</f>
        <v>8.33</v>
      </c>
      <c r="AL2015" s="335">
        <f>'Debt M &amp; YTM'!G2006</f>
        <v>1.48</v>
      </c>
      <c r="AM2015" s="298"/>
      <c r="AN2015" s="335">
        <f>'Debt M &amp; YTM'!I2006</f>
        <v>13.03</v>
      </c>
      <c r="AO2015" s="335">
        <f>'Debt M &amp; YTM'!J2006</f>
        <v>2.02</v>
      </c>
      <c r="AP2015" s="299"/>
      <c r="AQ2015" s="297"/>
      <c r="AR2015" s="297">
        <f>'Debt M &amp; YTM'!M2006</f>
        <v>2.14</v>
      </c>
      <c r="AS2015" s="298"/>
      <c r="AT2015" s="300"/>
      <c r="AU2015" s="297">
        <f>'Debt M &amp; YTM'!N2006</f>
        <v>3.62</v>
      </c>
      <c r="AV2015" s="298"/>
    </row>
    <row r="2016" spans="6:48">
      <c r="F2016" s="297"/>
      <c r="AG2016" s="296">
        <v>42997</v>
      </c>
      <c r="AH2016" s="335">
        <f>'Debt M &amp; YTM'!C2007</f>
        <v>13.41</v>
      </c>
      <c r="AI2016" s="335">
        <f>'Debt M &amp; YTM'!D2007</f>
        <v>1.64</v>
      </c>
      <c r="AJ2016" s="298"/>
      <c r="AK2016" s="335">
        <f>'Debt M &amp; YTM'!F2007</f>
        <v>8.32</v>
      </c>
      <c r="AL2016" s="335">
        <f>'Debt M &amp; YTM'!G2007</f>
        <v>1.47</v>
      </c>
      <c r="AM2016" s="298"/>
      <c r="AN2016" s="335">
        <f>'Debt M &amp; YTM'!I2007</f>
        <v>13.03</v>
      </c>
      <c r="AO2016" s="335">
        <f>'Debt M &amp; YTM'!J2007</f>
        <v>2.0099999999999998</v>
      </c>
      <c r="AP2016" s="299"/>
      <c r="AQ2016" s="297"/>
      <c r="AR2016" s="297">
        <f>'Debt M &amp; YTM'!M2007</f>
        <v>2.13</v>
      </c>
      <c r="AS2016" s="298"/>
      <c r="AT2016" s="300"/>
      <c r="AU2016" s="297">
        <f>'Debt M &amp; YTM'!N2007</f>
        <v>3.58</v>
      </c>
      <c r="AV2016" s="298"/>
    </row>
    <row r="2017" spans="6:48">
      <c r="F2017" s="297"/>
      <c r="AG2017" s="296">
        <v>42998</v>
      </c>
      <c r="AH2017" s="335">
        <f>'Debt M &amp; YTM'!C2008</f>
        <v>13.41</v>
      </c>
      <c r="AI2017" s="335">
        <f>'Debt M &amp; YTM'!D2008</f>
        <v>1.62</v>
      </c>
      <c r="AJ2017" s="298"/>
      <c r="AK2017" s="335">
        <f>'Debt M &amp; YTM'!F2008</f>
        <v>8.32</v>
      </c>
      <c r="AL2017" s="335">
        <f>'Debt M &amp; YTM'!G2008</f>
        <v>1.45</v>
      </c>
      <c r="AM2017" s="298"/>
      <c r="AN2017" s="335">
        <f>'Debt M &amp; YTM'!I2008</f>
        <v>13.03</v>
      </c>
      <c r="AO2017" s="335">
        <f>'Debt M &amp; YTM'!J2008</f>
        <v>1.98</v>
      </c>
      <c r="AP2017" s="299"/>
      <c r="AQ2017" s="297"/>
      <c r="AR2017" s="297">
        <f>'Debt M &amp; YTM'!M2008</f>
        <v>2.12</v>
      </c>
      <c r="AS2017" s="298"/>
      <c r="AT2017" s="300"/>
      <c r="AU2017" s="297">
        <f>'Debt M &amp; YTM'!N2008</f>
        <v>3.57</v>
      </c>
      <c r="AV2017" s="298"/>
    </row>
    <row r="2018" spans="6:48">
      <c r="F2018" s="297"/>
      <c r="AG2018" s="296">
        <v>42999</v>
      </c>
      <c r="AH2018" s="335">
        <f>'Debt M &amp; YTM'!C2009</f>
        <v>13.4</v>
      </c>
      <c r="AI2018" s="335">
        <f>'Debt M &amp; YTM'!D2009</f>
        <v>1.64</v>
      </c>
      <c r="AJ2018" s="298"/>
      <c r="AK2018" s="335">
        <f>'Debt M &amp; YTM'!F2009</f>
        <v>8.32</v>
      </c>
      <c r="AL2018" s="335">
        <f>'Debt M &amp; YTM'!G2009</f>
        <v>1.47</v>
      </c>
      <c r="AM2018" s="298"/>
      <c r="AN2018" s="335">
        <f>'Debt M &amp; YTM'!I2009</f>
        <v>13.02</v>
      </c>
      <c r="AO2018" s="335">
        <f>'Debt M &amp; YTM'!J2009</f>
        <v>2</v>
      </c>
      <c r="AP2018" s="299"/>
      <c r="AQ2018" s="297"/>
      <c r="AR2018" s="297">
        <f>'Debt M &amp; YTM'!M2009</f>
        <v>2.13</v>
      </c>
      <c r="AS2018" s="298"/>
      <c r="AT2018" s="300"/>
      <c r="AU2018" s="297">
        <f>'Debt M &amp; YTM'!N2009</f>
        <v>3.59</v>
      </c>
      <c r="AV2018" s="298"/>
    </row>
    <row r="2019" spans="6:48">
      <c r="F2019" s="297"/>
      <c r="AG2019" s="296">
        <v>43000</v>
      </c>
      <c r="AH2019" s="335">
        <f>'Debt M &amp; YTM'!C2010</f>
        <v>13.4</v>
      </c>
      <c r="AI2019" s="335">
        <f>'Debt M &amp; YTM'!D2010</f>
        <v>1.64</v>
      </c>
      <c r="AJ2019" s="298"/>
      <c r="AK2019" s="335">
        <f>'Debt M &amp; YTM'!F2010</f>
        <v>8.32</v>
      </c>
      <c r="AL2019" s="335">
        <f>'Debt M &amp; YTM'!G2010</f>
        <v>1.47</v>
      </c>
      <c r="AM2019" s="298"/>
      <c r="AN2019" s="335">
        <f>'Debt M &amp; YTM'!I2010</f>
        <v>13.02</v>
      </c>
      <c r="AO2019" s="335">
        <f>'Debt M &amp; YTM'!J2010</f>
        <v>2</v>
      </c>
      <c r="AP2019" s="299"/>
      <c r="AQ2019" s="297"/>
      <c r="AR2019" s="297">
        <f>'Debt M &amp; YTM'!M2010</f>
        <v>2.12</v>
      </c>
      <c r="AS2019" s="298"/>
      <c r="AT2019" s="300"/>
      <c r="AU2019" s="297">
        <f>'Debt M &amp; YTM'!N2010</f>
        <v>3.53</v>
      </c>
      <c r="AV2019" s="298"/>
    </row>
    <row r="2020" spans="6:48">
      <c r="F2020" s="297"/>
      <c r="AG2020" s="296">
        <v>43003</v>
      </c>
      <c r="AH2020" s="335">
        <f>'Debt M &amp; YTM'!C2011</f>
        <v>13.39</v>
      </c>
      <c r="AI2020" s="335">
        <f>'Debt M &amp; YTM'!D2011</f>
        <v>1.59</v>
      </c>
      <c r="AJ2020" s="298"/>
      <c r="AK2020" s="335">
        <f>'Debt M &amp; YTM'!F2011</f>
        <v>8.31</v>
      </c>
      <c r="AL2020" s="335">
        <f>'Debt M &amp; YTM'!G2011</f>
        <v>1.42</v>
      </c>
      <c r="AM2020" s="298"/>
      <c r="AN2020" s="335">
        <f>'Debt M &amp; YTM'!I2011</f>
        <v>13.01</v>
      </c>
      <c r="AO2020" s="335">
        <f>'Debt M &amp; YTM'!J2011</f>
        <v>1.95</v>
      </c>
      <c r="AP2020" s="299"/>
      <c r="AQ2020" s="297"/>
      <c r="AR2020" s="297">
        <f>'Debt M &amp; YTM'!M2011</f>
        <v>2.11</v>
      </c>
      <c r="AS2020" s="298"/>
      <c r="AT2020" s="300"/>
      <c r="AU2020" s="297">
        <f>'Debt M &amp; YTM'!N2011</f>
        <v>3.51</v>
      </c>
      <c r="AV2020" s="298"/>
    </row>
    <row r="2021" spans="6:48">
      <c r="F2021" s="297"/>
      <c r="AG2021" s="296">
        <v>43004</v>
      </c>
      <c r="AH2021" s="335">
        <f>'Debt M &amp; YTM'!C2012</f>
        <v>13.39</v>
      </c>
      <c r="AI2021" s="335">
        <f>'Debt M &amp; YTM'!D2012</f>
        <v>1.6</v>
      </c>
      <c r="AJ2021" s="298"/>
      <c r="AK2021" s="335">
        <f>'Debt M &amp; YTM'!F2012</f>
        <v>8.31</v>
      </c>
      <c r="AL2021" s="335">
        <f>'Debt M &amp; YTM'!G2012</f>
        <v>1.43</v>
      </c>
      <c r="AM2021" s="298"/>
      <c r="AN2021" s="335">
        <f>'Debt M &amp; YTM'!I2012</f>
        <v>13.01</v>
      </c>
      <c r="AO2021" s="335">
        <f>'Debt M &amp; YTM'!J2012</f>
        <v>1.97</v>
      </c>
      <c r="AP2021" s="299"/>
      <c r="AQ2021" s="297"/>
      <c r="AR2021" s="297">
        <f>'Debt M &amp; YTM'!M2012</f>
        <v>2.12</v>
      </c>
      <c r="AS2021" s="298"/>
      <c r="AT2021" s="300"/>
      <c r="AU2021" s="297">
        <f>'Debt M &amp; YTM'!N2012</f>
        <v>3.53</v>
      </c>
      <c r="AV2021" s="298"/>
    </row>
    <row r="2022" spans="6:48">
      <c r="F2022" s="297"/>
      <c r="AG2022" s="296">
        <v>43005</v>
      </c>
      <c r="AH2022" s="335">
        <f>'Debt M &amp; YTM'!C2013</f>
        <v>13.39</v>
      </c>
      <c r="AI2022" s="335">
        <f>'Debt M &amp; YTM'!D2013</f>
        <v>1.65</v>
      </c>
      <c r="AJ2022" s="298"/>
      <c r="AK2022" s="335">
        <f>'Debt M &amp; YTM'!F2013</f>
        <v>8.3000000000000007</v>
      </c>
      <c r="AL2022" s="335">
        <f>'Debt M &amp; YTM'!G2013</f>
        <v>1.47</v>
      </c>
      <c r="AM2022" s="298"/>
      <c r="AN2022" s="335">
        <f>'Debt M &amp; YTM'!I2013</f>
        <v>13.01</v>
      </c>
      <c r="AO2022" s="335">
        <f>'Debt M &amp; YTM'!J2013</f>
        <v>2.0099999999999998</v>
      </c>
      <c r="AP2022" s="299"/>
      <c r="AQ2022" s="297"/>
      <c r="AR2022" s="297">
        <f>'Debt M &amp; YTM'!M2013</f>
        <v>2.12</v>
      </c>
      <c r="AS2022" s="298"/>
      <c r="AT2022" s="300"/>
      <c r="AU2022" s="297">
        <f>'Debt M &amp; YTM'!N2013</f>
        <v>3.52</v>
      </c>
      <c r="AV2022" s="298"/>
    </row>
    <row r="2023" spans="6:48">
      <c r="F2023" s="297"/>
      <c r="AG2023" s="296">
        <v>43006</v>
      </c>
      <c r="AH2023" s="335">
        <f>'Debt M &amp; YTM'!C2014</f>
        <v>13.38</v>
      </c>
      <c r="AI2023" s="335">
        <f>'Debt M &amp; YTM'!D2014</f>
        <v>1.67</v>
      </c>
      <c r="AJ2023" s="298"/>
      <c r="AK2023" s="335">
        <f>'Debt M &amp; YTM'!F2014</f>
        <v>8.3000000000000007</v>
      </c>
      <c r="AL2023" s="335">
        <f>'Debt M &amp; YTM'!G2014</f>
        <v>1.48</v>
      </c>
      <c r="AM2023" s="298"/>
      <c r="AN2023" s="335">
        <f>'Debt M &amp; YTM'!I2014</f>
        <v>13</v>
      </c>
      <c r="AO2023" s="335">
        <f>'Debt M &amp; YTM'!J2014</f>
        <v>2.0299999999999998</v>
      </c>
      <c r="AP2023" s="299"/>
      <c r="AQ2023" s="297"/>
      <c r="AR2023" s="297">
        <f>'Debt M &amp; YTM'!M2014</f>
        <v>2.13</v>
      </c>
      <c r="AS2023" s="298"/>
      <c r="AT2023" s="300"/>
      <c r="AU2023" s="297">
        <f>'Debt M &amp; YTM'!N2014</f>
        <v>3.47</v>
      </c>
      <c r="AV2023" s="298"/>
    </row>
    <row r="2024" spans="6:48">
      <c r="F2024" s="297"/>
      <c r="AG2024" s="296">
        <v>43007</v>
      </c>
      <c r="AH2024" s="335">
        <f>'Debt M &amp; YTM'!C2015</f>
        <v>13.38</v>
      </c>
      <c r="AI2024" s="335">
        <f>'Debt M &amp; YTM'!D2015</f>
        <v>1.64</v>
      </c>
      <c r="AJ2024" s="298"/>
      <c r="AK2024" s="335">
        <f>'Debt M &amp; YTM'!F2015</f>
        <v>8.3000000000000007</v>
      </c>
      <c r="AL2024" s="335">
        <f>'Debt M &amp; YTM'!G2015</f>
        <v>1.47</v>
      </c>
      <c r="AM2024" s="298"/>
      <c r="AN2024" s="335">
        <f>'Debt M &amp; YTM'!I2015</f>
        <v>13</v>
      </c>
      <c r="AO2024" s="335">
        <f>'Debt M &amp; YTM'!J2015</f>
        <v>2.0099999999999998</v>
      </c>
      <c r="AP2024" s="299"/>
      <c r="AQ2024" s="297"/>
      <c r="AR2024" s="297">
        <f>'Debt M &amp; YTM'!M2015</f>
        <v>2.12</v>
      </c>
      <c r="AS2024" s="298"/>
      <c r="AT2024" s="300"/>
      <c r="AU2024" s="297">
        <f>'Debt M &amp; YTM'!N2015</f>
        <v>3.46</v>
      </c>
      <c r="AV2024" s="298"/>
    </row>
    <row r="2025" spans="6:48">
      <c r="F2025" s="297"/>
      <c r="AG2025" s="296">
        <v>43008</v>
      </c>
      <c r="AH2025" s="335">
        <f>'Debt M &amp; YTM'!C2016</f>
        <v>13.38</v>
      </c>
      <c r="AI2025" s="335">
        <f>'Debt M &amp; YTM'!D2016</f>
        <v>1.64</v>
      </c>
      <c r="AJ2025" s="298"/>
      <c r="AK2025" s="335">
        <f>'Debt M &amp; YTM'!F2016</f>
        <v>8.2899999999999991</v>
      </c>
      <c r="AL2025" s="335">
        <f>'Debt M &amp; YTM'!G2016</f>
        <v>1.47</v>
      </c>
      <c r="AM2025" s="298"/>
      <c r="AN2025" s="335">
        <f>'Debt M &amp; YTM'!I2016</f>
        <v>13</v>
      </c>
      <c r="AO2025" s="335">
        <f>'Debt M &amp; YTM'!J2016</f>
        <v>2.0099999999999998</v>
      </c>
      <c r="AP2025" s="299"/>
      <c r="AQ2025" s="297"/>
      <c r="AR2025" s="297"/>
      <c r="AS2025" s="298"/>
      <c r="AT2025" s="300"/>
      <c r="AU2025" s="297"/>
      <c r="AV2025" s="298"/>
    </row>
    <row r="2026" spans="6:48">
      <c r="F2026" s="297"/>
      <c r="AG2026" s="296">
        <v>43010</v>
      </c>
      <c r="AH2026" s="335">
        <f>'Debt M &amp; YTM'!C2017</f>
        <v>13.55</v>
      </c>
      <c r="AI2026" s="335">
        <f>'Debt M &amp; YTM'!D2017</f>
        <v>1.64</v>
      </c>
      <c r="AJ2026" s="298"/>
      <c r="AK2026" s="335">
        <f>'Debt M &amp; YTM'!F2017</f>
        <v>8.42</v>
      </c>
      <c r="AL2026" s="335">
        <f>'Debt M &amp; YTM'!G2017</f>
        <v>1.49</v>
      </c>
      <c r="AM2026" s="298"/>
      <c r="AN2026" s="335">
        <f>'Debt M &amp; YTM'!I2017</f>
        <v>13.01</v>
      </c>
      <c r="AO2026" s="335">
        <f>'Debt M &amp; YTM'!J2017</f>
        <v>1.99</v>
      </c>
      <c r="AP2026" s="299"/>
      <c r="AQ2026" s="297"/>
      <c r="AR2026" s="297">
        <f>'Debt M &amp; YTM'!M2017</f>
        <v>2.14</v>
      </c>
      <c r="AS2026" s="298"/>
      <c r="AT2026" s="300"/>
      <c r="AU2026" s="297">
        <f>'Debt M &amp; YTM'!N2017</f>
        <v>3.47</v>
      </c>
      <c r="AV2026" s="298"/>
    </row>
    <row r="2027" spans="6:48">
      <c r="F2027" s="297"/>
      <c r="AG2027" s="296">
        <v>43011</v>
      </c>
      <c r="AH2027" s="335">
        <f>'Debt M &amp; YTM'!C2018</f>
        <v>13.55</v>
      </c>
      <c r="AI2027" s="335">
        <f>'Debt M &amp; YTM'!D2018</f>
        <v>1.65</v>
      </c>
      <c r="AJ2027" s="298"/>
      <c r="AK2027" s="335">
        <f>'Debt M &amp; YTM'!F2018</f>
        <v>8.42</v>
      </c>
      <c r="AL2027" s="335">
        <f>'Debt M &amp; YTM'!G2018</f>
        <v>1.49</v>
      </c>
      <c r="AM2027" s="298"/>
      <c r="AN2027" s="335">
        <f>'Debt M &amp; YTM'!I2018</f>
        <v>13.01</v>
      </c>
      <c r="AO2027" s="335">
        <f>'Debt M &amp; YTM'!J2018</f>
        <v>2</v>
      </c>
      <c r="AP2027" s="299"/>
      <c r="AQ2027" s="297"/>
      <c r="AR2027" s="297">
        <f>'Debt M &amp; YTM'!M2018</f>
        <v>2.12</v>
      </c>
      <c r="AS2027" s="298"/>
      <c r="AT2027" s="300"/>
      <c r="AU2027" s="297">
        <f>'Debt M &amp; YTM'!N2018</f>
        <v>3.43</v>
      </c>
      <c r="AV2027" s="298"/>
    </row>
    <row r="2028" spans="6:48">
      <c r="F2028" s="297"/>
      <c r="AG2028" s="296">
        <v>43012</v>
      </c>
      <c r="AH2028" s="335">
        <f>'Debt M &amp; YTM'!C2019</f>
        <v>13.54</v>
      </c>
      <c r="AI2028" s="335">
        <f>'Debt M &amp; YTM'!D2019</f>
        <v>1.63</v>
      </c>
      <c r="AJ2028" s="298"/>
      <c r="AK2028" s="335">
        <f>'Debt M &amp; YTM'!F2019</f>
        <v>8.42</v>
      </c>
      <c r="AL2028" s="335">
        <f>'Debt M &amp; YTM'!G2019</f>
        <v>1.49</v>
      </c>
      <c r="AM2028" s="298"/>
      <c r="AN2028" s="335">
        <f>'Debt M &amp; YTM'!I2019</f>
        <v>13</v>
      </c>
      <c r="AO2028" s="335">
        <f>'Debt M &amp; YTM'!J2019</f>
        <v>1.99</v>
      </c>
      <c r="AP2028" s="299"/>
      <c r="AQ2028" s="297"/>
      <c r="AR2028" s="297">
        <f>'Debt M &amp; YTM'!M2019</f>
        <v>2.12</v>
      </c>
      <c r="AS2028" s="298"/>
      <c r="AT2028" s="300"/>
      <c r="AU2028" s="297">
        <f>'Debt M &amp; YTM'!N2019</f>
        <v>3.41</v>
      </c>
      <c r="AV2028" s="298"/>
    </row>
    <row r="2029" spans="6:48">
      <c r="F2029" s="297"/>
      <c r="AG2029" s="296">
        <v>43013</v>
      </c>
      <c r="AH2029" s="335">
        <f>'Debt M &amp; YTM'!C2020</f>
        <v>13.54</v>
      </c>
      <c r="AI2029" s="335">
        <f>'Debt M &amp; YTM'!D2020</f>
        <v>1.64</v>
      </c>
      <c r="AJ2029" s="298"/>
      <c r="AK2029" s="335">
        <f>'Debt M &amp; YTM'!F2020</f>
        <v>8.41</v>
      </c>
      <c r="AL2029" s="335">
        <f>'Debt M &amp; YTM'!G2020</f>
        <v>1.49</v>
      </c>
      <c r="AM2029" s="298"/>
      <c r="AN2029" s="335">
        <f>'Debt M &amp; YTM'!I2020</f>
        <v>13</v>
      </c>
      <c r="AO2029" s="335">
        <f>'Debt M &amp; YTM'!J2020</f>
        <v>1.99</v>
      </c>
      <c r="AP2029" s="299"/>
      <c r="AQ2029" s="297"/>
      <c r="AR2029" s="297">
        <f>'Debt M &amp; YTM'!M2020</f>
        <v>2.11</v>
      </c>
      <c r="AS2029" s="298"/>
      <c r="AT2029" s="300"/>
      <c r="AU2029" s="297">
        <f>'Debt M &amp; YTM'!N2020</f>
        <v>3.38</v>
      </c>
      <c r="AV2029" s="298"/>
    </row>
    <row r="2030" spans="6:48">
      <c r="F2030" s="297"/>
      <c r="AG2030" s="296">
        <v>43014</v>
      </c>
      <c r="AH2030" s="335">
        <f>'Debt M &amp; YTM'!C2021</f>
        <v>13.54</v>
      </c>
      <c r="AI2030" s="335">
        <f>'Debt M &amp; YTM'!D2021</f>
        <v>1.65</v>
      </c>
      <c r="AJ2030" s="298"/>
      <c r="AK2030" s="335">
        <f>'Debt M &amp; YTM'!F2021</f>
        <v>8.41</v>
      </c>
      <c r="AL2030" s="335">
        <f>'Debt M &amp; YTM'!G2021</f>
        <v>1.5</v>
      </c>
      <c r="AM2030" s="298"/>
      <c r="AN2030" s="335">
        <f>'Debt M &amp; YTM'!I2021</f>
        <v>13</v>
      </c>
      <c r="AO2030" s="335">
        <f>'Debt M &amp; YTM'!J2021</f>
        <v>2</v>
      </c>
      <c r="AP2030" s="299"/>
      <c r="AQ2030" s="297"/>
      <c r="AR2030" s="297">
        <f>'Debt M &amp; YTM'!M2021</f>
        <v>2.11</v>
      </c>
      <c r="AS2030" s="298"/>
      <c r="AT2030" s="300"/>
      <c r="AU2030" s="297">
        <f>'Debt M &amp; YTM'!N2021</f>
        <v>3.36</v>
      </c>
      <c r="AV2030" s="298"/>
    </row>
    <row r="2031" spans="6:48">
      <c r="F2031" s="297"/>
      <c r="AG2031" s="296">
        <v>43017</v>
      </c>
      <c r="AH2031" s="335">
        <f>'Debt M &amp; YTM'!C2022</f>
        <v>13.53</v>
      </c>
      <c r="AI2031" s="335">
        <f>'Debt M &amp; YTM'!D2022</f>
        <v>1.63</v>
      </c>
      <c r="AJ2031" s="298"/>
      <c r="AK2031" s="335">
        <f>'Debt M &amp; YTM'!F2022</f>
        <v>8.4</v>
      </c>
      <c r="AL2031" s="335">
        <f>'Debt M &amp; YTM'!G2022</f>
        <v>1.47</v>
      </c>
      <c r="AM2031" s="298"/>
      <c r="AN2031" s="335">
        <f>'Debt M &amp; YTM'!I2022</f>
        <v>12.99</v>
      </c>
      <c r="AO2031" s="335">
        <f>'Debt M &amp; YTM'!J2022</f>
        <v>1.98</v>
      </c>
      <c r="AP2031" s="299"/>
      <c r="AQ2031" s="297"/>
      <c r="AR2031" s="297">
        <f>'Debt M &amp; YTM'!M2022</f>
        <v>2.09</v>
      </c>
      <c r="AS2031" s="298"/>
      <c r="AT2031" s="300"/>
      <c r="AU2031" s="297">
        <f>'Debt M &amp; YTM'!N2022</f>
        <v>3.32</v>
      </c>
      <c r="AV2031" s="298"/>
    </row>
    <row r="2032" spans="6:48">
      <c r="F2032" s="297"/>
      <c r="AG2032" s="296">
        <v>43018</v>
      </c>
      <c r="AH2032" s="335">
        <f>'Debt M &amp; YTM'!C2023</f>
        <v>13.53</v>
      </c>
      <c r="AI2032" s="335">
        <f>'Debt M &amp; YTM'!D2023</f>
        <v>1.62</v>
      </c>
      <c r="AJ2032" s="298"/>
      <c r="AK2032" s="335">
        <f>'Debt M &amp; YTM'!F2023</f>
        <v>8.4</v>
      </c>
      <c r="AL2032" s="335">
        <f>'Debt M &amp; YTM'!G2023</f>
        <v>1.47</v>
      </c>
      <c r="AM2032" s="298"/>
      <c r="AN2032" s="335">
        <f>'Debt M &amp; YTM'!I2023</f>
        <v>12.99</v>
      </c>
      <c r="AO2032" s="335">
        <f>'Debt M &amp; YTM'!J2023</f>
        <v>1.97</v>
      </c>
      <c r="AP2032" s="299"/>
      <c r="AQ2032" s="297"/>
      <c r="AR2032" s="297">
        <f>'Debt M &amp; YTM'!M2023</f>
        <v>2.09</v>
      </c>
      <c r="AS2032" s="298"/>
      <c r="AT2032" s="300"/>
      <c r="AU2032" s="297">
        <f>'Debt M &amp; YTM'!N2023</f>
        <v>3.36</v>
      </c>
      <c r="AV2032" s="298"/>
    </row>
    <row r="2033" spans="6:48">
      <c r="F2033" s="297"/>
      <c r="AG2033" s="296">
        <v>43019</v>
      </c>
      <c r="AH2033" s="335">
        <f>'Debt M &amp; YTM'!C2024</f>
        <v>13.52</v>
      </c>
      <c r="AI2033" s="335">
        <f>'Debt M &amp; YTM'!D2024</f>
        <v>1.63</v>
      </c>
      <c r="AJ2033" s="298"/>
      <c r="AK2033" s="335">
        <f>'Debt M &amp; YTM'!F2024</f>
        <v>8.4</v>
      </c>
      <c r="AL2033" s="335">
        <f>'Debt M &amp; YTM'!G2024</f>
        <v>1.47</v>
      </c>
      <c r="AM2033" s="298"/>
      <c r="AN2033" s="335">
        <f>'Debt M &amp; YTM'!I2024</f>
        <v>12.98</v>
      </c>
      <c r="AO2033" s="335">
        <f>'Debt M &amp; YTM'!J2024</f>
        <v>1.97</v>
      </c>
      <c r="AP2033" s="299"/>
      <c r="AQ2033" s="297"/>
      <c r="AR2033" s="297">
        <f>'Debt M &amp; YTM'!M2024</f>
        <v>2.08</v>
      </c>
      <c r="AS2033" s="298"/>
      <c r="AT2033" s="300"/>
      <c r="AU2033" s="297">
        <f>'Debt M &amp; YTM'!N2024</f>
        <v>3.26</v>
      </c>
      <c r="AV2033" s="298"/>
    </row>
    <row r="2034" spans="6:48">
      <c r="F2034" s="297"/>
      <c r="AG2034" s="296">
        <v>43020</v>
      </c>
      <c r="AH2034" s="335">
        <f>'Debt M &amp; YTM'!C2025</f>
        <v>13.52</v>
      </c>
      <c r="AI2034" s="335">
        <f>'Debt M &amp; YTM'!D2025</f>
        <v>1.62</v>
      </c>
      <c r="AJ2034" s="298"/>
      <c r="AK2034" s="335">
        <f>'Debt M &amp; YTM'!F2025</f>
        <v>8.39</v>
      </c>
      <c r="AL2034" s="335">
        <f>'Debt M &amp; YTM'!G2025</f>
        <v>1.45</v>
      </c>
      <c r="AM2034" s="298"/>
      <c r="AN2034" s="335">
        <f>'Debt M &amp; YTM'!I2025</f>
        <v>12.98</v>
      </c>
      <c r="AO2034" s="335">
        <f>'Debt M &amp; YTM'!J2025</f>
        <v>1.96</v>
      </c>
      <c r="AP2034" s="299"/>
      <c r="AQ2034" s="297"/>
      <c r="AR2034" s="297">
        <f>'Debt M &amp; YTM'!M2025</f>
        <v>2.0699999999999998</v>
      </c>
      <c r="AS2034" s="298"/>
      <c r="AT2034" s="300"/>
      <c r="AU2034" s="297">
        <f>'Debt M &amp; YTM'!N2025</f>
        <v>3.23</v>
      </c>
      <c r="AV2034" s="298"/>
    </row>
    <row r="2035" spans="6:48">
      <c r="F2035" s="297"/>
      <c r="AG2035" s="296">
        <v>43021</v>
      </c>
      <c r="AH2035" s="335">
        <f>'Debt M &amp; YTM'!C2026</f>
        <v>13.52</v>
      </c>
      <c r="AI2035" s="335">
        <f>'Debt M &amp; YTM'!D2026</f>
        <v>1.58</v>
      </c>
      <c r="AJ2035" s="298"/>
      <c r="AK2035" s="335">
        <f>'Debt M &amp; YTM'!F2026</f>
        <v>8.39</v>
      </c>
      <c r="AL2035" s="335">
        <f>'Debt M &amp; YTM'!G2026</f>
        <v>1.41</v>
      </c>
      <c r="AM2035" s="298"/>
      <c r="AN2035" s="335">
        <f>'Debt M &amp; YTM'!I2026</f>
        <v>12.98</v>
      </c>
      <c r="AO2035" s="335">
        <f>'Debt M &amp; YTM'!J2026</f>
        <v>1.93</v>
      </c>
      <c r="AP2035" s="299"/>
      <c r="AQ2035" s="297"/>
      <c r="AR2035" s="297">
        <f>'Debt M &amp; YTM'!M2026</f>
        <v>2.0299999999999998</v>
      </c>
      <c r="AS2035" s="298"/>
      <c r="AT2035" s="300"/>
      <c r="AU2035" s="297">
        <f>'Debt M &amp; YTM'!N2026</f>
        <v>3.21</v>
      </c>
      <c r="AV2035" s="298"/>
    </row>
    <row r="2036" spans="6:48">
      <c r="F2036" s="297"/>
      <c r="AG2036" s="296">
        <v>43024</v>
      </c>
      <c r="AH2036" s="335">
        <f>'Debt M &amp; YTM'!C2027</f>
        <v>13.51</v>
      </c>
      <c r="AI2036" s="335">
        <f>'Debt M &amp; YTM'!D2027</f>
        <v>1.55</v>
      </c>
      <c r="AJ2036" s="298"/>
      <c r="AK2036" s="335">
        <f>'Debt M &amp; YTM'!F2027</f>
        <v>8.3800000000000008</v>
      </c>
      <c r="AL2036" s="335">
        <f>'Debt M &amp; YTM'!G2027</f>
        <v>1.38</v>
      </c>
      <c r="AM2036" s="298"/>
      <c r="AN2036" s="335">
        <f>'Debt M &amp; YTM'!I2027</f>
        <v>12.97</v>
      </c>
      <c r="AO2036" s="335">
        <f>'Debt M &amp; YTM'!J2027</f>
        <v>1.89</v>
      </c>
      <c r="AP2036" s="299"/>
      <c r="AQ2036" s="297"/>
      <c r="AR2036" s="297">
        <f>'Debt M &amp; YTM'!M2027</f>
        <v>2.02</v>
      </c>
      <c r="AS2036" s="298"/>
      <c r="AT2036" s="300"/>
      <c r="AU2036" s="297">
        <f>'Debt M &amp; YTM'!N2027</f>
        <v>3.17</v>
      </c>
      <c r="AV2036" s="298"/>
    </row>
    <row r="2037" spans="6:48">
      <c r="F2037" s="297"/>
      <c r="AG2037" s="296">
        <v>43025</v>
      </c>
      <c r="AH2037" s="335">
        <f>'Debt M &amp; YTM'!C2028</f>
        <v>13.51</v>
      </c>
      <c r="AI2037" s="335">
        <f>'Debt M &amp; YTM'!D2028</f>
        <v>1.53</v>
      </c>
      <c r="AJ2037" s="298"/>
      <c r="AK2037" s="335">
        <f>'Debt M &amp; YTM'!F2028</f>
        <v>8.3800000000000008</v>
      </c>
      <c r="AL2037" s="335">
        <f>'Debt M &amp; YTM'!G2028</f>
        <v>1.37</v>
      </c>
      <c r="AM2037" s="298"/>
      <c r="AN2037" s="335">
        <f>'Debt M &amp; YTM'!I2028</f>
        <v>12.97</v>
      </c>
      <c r="AO2037" s="335">
        <f>'Debt M &amp; YTM'!J2028</f>
        <v>1.88</v>
      </c>
      <c r="AP2037" s="299"/>
      <c r="AQ2037" s="297"/>
      <c r="AR2037" s="297">
        <f>'Debt M &amp; YTM'!M2028</f>
        <v>2</v>
      </c>
      <c r="AS2037" s="298"/>
      <c r="AT2037" s="300"/>
      <c r="AU2037" s="297">
        <f>'Debt M &amp; YTM'!N2028</f>
        <v>3.1</v>
      </c>
      <c r="AV2037" s="298"/>
    </row>
    <row r="2038" spans="6:48">
      <c r="F2038" s="297"/>
      <c r="AG2038" s="296">
        <v>43026</v>
      </c>
      <c r="AH2038" s="335">
        <f>'Debt M &amp; YTM'!C2029</f>
        <v>13.51</v>
      </c>
      <c r="AI2038" s="335">
        <f>'Debt M &amp; YTM'!D2029</f>
        <v>1.55</v>
      </c>
      <c r="AJ2038" s="298"/>
      <c r="AK2038" s="335">
        <f>'Debt M &amp; YTM'!F2029</f>
        <v>8.3800000000000008</v>
      </c>
      <c r="AL2038" s="335">
        <f>'Debt M &amp; YTM'!G2029</f>
        <v>1.38</v>
      </c>
      <c r="AM2038" s="298"/>
      <c r="AN2038" s="335">
        <f>'Debt M &amp; YTM'!I2029</f>
        <v>12.97</v>
      </c>
      <c r="AO2038" s="335">
        <f>'Debt M &amp; YTM'!J2029</f>
        <v>1.9</v>
      </c>
      <c r="AP2038" s="299"/>
      <c r="AQ2038" s="297"/>
      <c r="AR2038" s="297">
        <f>'Debt M &amp; YTM'!M2029</f>
        <v>2</v>
      </c>
      <c r="AS2038" s="298"/>
      <c r="AT2038" s="300"/>
      <c r="AU2038" s="297">
        <f>'Debt M &amp; YTM'!N2029</f>
        <v>3.14</v>
      </c>
      <c r="AV2038" s="298"/>
    </row>
    <row r="2039" spans="6:48">
      <c r="F2039" s="297"/>
      <c r="AG2039" s="296">
        <v>43027</v>
      </c>
      <c r="AH2039" s="335">
        <f>'Debt M &amp; YTM'!C2030</f>
        <v>13.5</v>
      </c>
      <c r="AI2039" s="335">
        <f>'Debt M &amp; YTM'!D2030</f>
        <v>1.54</v>
      </c>
      <c r="AJ2039" s="298"/>
      <c r="AK2039" s="335">
        <f>'Debt M &amp; YTM'!F2030</f>
        <v>8.3699999999999992</v>
      </c>
      <c r="AL2039" s="335">
        <f>'Debt M &amp; YTM'!G2030</f>
        <v>1.38</v>
      </c>
      <c r="AM2039" s="298"/>
      <c r="AN2039" s="335">
        <f>'Debt M &amp; YTM'!I2030</f>
        <v>12.96</v>
      </c>
      <c r="AO2039" s="335">
        <f>'Debt M &amp; YTM'!J2030</f>
        <v>1.89</v>
      </c>
      <c r="AP2039" s="299"/>
      <c r="AQ2039" s="297"/>
      <c r="AR2039" s="297">
        <f>'Debt M &amp; YTM'!M2030</f>
        <v>2</v>
      </c>
      <c r="AS2039" s="298"/>
      <c r="AT2039" s="300"/>
      <c r="AU2039" s="297">
        <f>'Debt M &amp; YTM'!N2030</f>
        <v>3.14</v>
      </c>
      <c r="AV2039" s="298"/>
    </row>
    <row r="2040" spans="6:48">
      <c r="F2040" s="297"/>
      <c r="AG2040" s="296">
        <v>43028</v>
      </c>
      <c r="AH2040" s="335">
        <f>'Debt M &amp; YTM'!C2031</f>
        <v>13.5</v>
      </c>
      <c r="AI2040" s="335">
        <f>'Debt M &amp; YTM'!D2031</f>
        <v>1.59</v>
      </c>
      <c r="AJ2040" s="298"/>
      <c r="AK2040" s="335">
        <f>'Debt M &amp; YTM'!F2031</f>
        <v>8.3699999999999992</v>
      </c>
      <c r="AL2040" s="335">
        <f>'Debt M &amp; YTM'!G2031</f>
        <v>1.42</v>
      </c>
      <c r="AM2040" s="298"/>
      <c r="AN2040" s="335">
        <f>'Debt M &amp; YTM'!I2031</f>
        <v>12.96</v>
      </c>
      <c r="AO2040" s="335">
        <f>'Debt M &amp; YTM'!J2031</f>
        <v>1.94</v>
      </c>
      <c r="AP2040" s="299"/>
      <c r="AQ2040" s="297"/>
      <c r="AR2040" s="297">
        <f>'Debt M &amp; YTM'!M2031</f>
        <v>2.02</v>
      </c>
      <c r="AS2040" s="298"/>
      <c r="AT2040" s="300"/>
      <c r="AU2040" s="297">
        <f>'Debt M &amp; YTM'!N2031</f>
        <v>3.2</v>
      </c>
      <c r="AV2040" s="298"/>
    </row>
    <row r="2041" spans="6:48">
      <c r="F2041" s="297"/>
      <c r="AG2041" s="296">
        <v>43031</v>
      </c>
      <c r="AH2041" s="335">
        <f>'Debt M &amp; YTM'!C2032</f>
        <v>13.49</v>
      </c>
      <c r="AI2041" s="335">
        <f>'Debt M &amp; YTM'!D2032</f>
        <v>1.58</v>
      </c>
      <c r="AJ2041" s="298"/>
      <c r="AK2041" s="335">
        <f>'Debt M &amp; YTM'!F2032</f>
        <v>8.36</v>
      </c>
      <c r="AL2041" s="335">
        <f>'Debt M &amp; YTM'!G2032</f>
        <v>1.41</v>
      </c>
      <c r="AM2041" s="298"/>
      <c r="AN2041" s="335">
        <f>'Debt M &amp; YTM'!I2032</f>
        <v>12.95</v>
      </c>
      <c r="AO2041" s="335">
        <f>'Debt M &amp; YTM'!J2032</f>
        <v>1.93</v>
      </c>
      <c r="AP2041" s="299"/>
      <c r="AQ2041" s="297"/>
      <c r="AR2041" s="297">
        <f>'Debt M &amp; YTM'!M2032</f>
        <v>2</v>
      </c>
      <c r="AS2041" s="298"/>
      <c r="AT2041" s="300"/>
      <c r="AU2041" s="297">
        <f>'Debt M &amp; YTM'!N2032</f>
        <v>3.17</v>
      </c>
      <c r="AV2041" s="298"/>
    </row>
    <row r="2042" spans="6:48">
      <c r="F2042" s="297"/>
      <c r="AG2042" s="296">
        <v>43032</v>
      </c>
      <c r="AH2042" s="335">
        <f>'Debt M &amp; YTM'!C2033</f>
        <v>13.49</v>
      </c>
      <c r="AI2042" s="335">
        <f>'Debt M &amp; YTM'!D2033</f>
        <v>1.61</v>
      </c>
      <c r="AJ2042" s="298"/>
      <c r="AK2042" s="335">
        <f>'Debt M &amp; YTM'!F2033</f>
        <v>8.36</v>
      </c>
      <c r="AL2042" s="335">
        <f>'Debt M &amp; YTM'!G2033</f>
        <v>1.44</v>
      </c>
      <c r="AM2042" s="298"/>
      <c r="AN2042" s="335">
        <f>'Debt M &amp; YTM'!I2033</f>
        <v>12.95</v>
      </c>
      <c r="AO2042" s="335">
        <f>'Debt M &amp; YTM'!J2033</f>
        <v>1.97</v>
      </c>
      <c r="AP2042" s="299"/>
      <c r="AQ2042" s="297"/>
      <c r="AR2042" s="297">
        <f>'Debt M &amp; YTM'!M2033</f>
        <v>2</v>
      </c>
      <c r="AS2042" s="298"/>
      <c r="AT2042" s="300"/>
      <c r="AU2042" s="297">
        <f>'Debt M &amp; YTM'!N2033</f>
        <v>3.18</v>
      </c>
      <c r="AV2042" s="298"/>
    </row>
    <row r="2043" spans="6:48">
      <c r="F2043" s="297"/>
      <c r="AG2043" s="296">
        <v>43033</v>
      </c>
      <c r="AH2043" s="335">
        <f>'Debt M &amp; YTM'!C2034</f>
        <v>13.49</v>
      </c>
      <c r="AI2043" s="335">
        <f>'Debt M &amp; YTM'!D2034</f>
        <v>1.62</v>
      </c>
      <c r="AJ2043" s="298"/>
      <c r="AK2043" s="335">
        <f>'Debt M &amp; YTM'!F2034</f>
        <v>8.36</v>
      </c>
      <c r="AL2043" s="335">
        <f>'Debt M &amp; YTM'!G2034</f>
        <v>1.45</v>
      </c>
      <c r="AM2043" s="298"/>
      <c r="AN2043" s="335">
        <f>'Debt M &amp; YTM'!I2034</f>
        <v>12.95</v>
      </c>
      <c r="AO2043" s="335">
        <f>'Debt M &amp; YTM'!J2034</f>
        <v>1.98</v>
      </c>
      <c r="AP2043" s="299"/>
      <c r="AQ2043" s="297"/>
      <c r="AR2043" s="297">
        <f>'Debt M &amp; YTM'!M2034</f>
        <v>2</v>
      </c>
      <c r="AS2043" s="298"/>
      <c r="AT2043" s="300"/>
      <c r="AU2043" s="297">
        <f>'Debt M &amp; YTM'!N2034</f>
        <v>3.18</v>
      </c>
      <c r="AV2043" s="298"/>
    </row>
    <row r="2044" spans="6:48">
      <c r="F2044" s="297"/>
      <c r="AG2044" s="296">
        <v>43034</v>
      </c>
      <c r="AH2044" s="335">
        <f>'Debt M &amp; YTM'!C2035</f>
        <v>13.48</v>
      </c>
      <c r="AI2044" s="335">
        <f>'Debt M &amp; YTM'!D2035</f>
        <v>1.58</v>
      </c>
      <c r="AJ2044" s="298"/>
      <c r="AK2044" s="335">
        <f>'Debt M &amp; YTM'!F2035</f>
        <v>8.36</v>
      </c>
      <c r="AL2044" s="335">
        <f>'Debt M &amp; YTM'!G2035</f>
        <v>1.41</v>
      </c>
      <c r="AM2044" s="298"/>
      <c r="AN2044" s="335">
        <f>'Debt M &amp; YTM'!I2035</f>
        <v>12.94</v>
      </c>
      <c r="AO2044" s="335">
        <f>'Debt M &amp; YTM'!J2035</f>
        <v>1.94</v>
      </c>
      <c r="AP2044" s="299"/>
      <c r="AQ2044" s="297"/>
      <c r="AR2044" s="297">
        <f>'Debt M &amp; YTM'!M2035</f>
        <v>2</v>
      </c>
      <c r="AS2044" s="298"/>
      <c r="AT2044" s="300"/>
      <c r="AU2044" s="297">
        <f>'Debt M &amp; YTM'!N2035</f>
        <v>3.21</v>
      </c>
      <c r="AV2044" s="298"/>
    </row>
    <row r="2045" spans="6:48">
      <c r="F2045" s="297"/>
      <c r="AG2045" s="296">
        <v>43035</v>
      </c>
      <c r="AH2045" s="335">
        <f>'Debt M &amp; YTM'!C2036</f>
        <v>13.48</v>
      </c>
      <c r="AI2045" s="335">
        <f>'Debt M &amp; YTM'!D2036</f>
        <v>1.53</v>
      </c>
      <c r="AJ2045" s="298"/>
      <c r="AK2045" s="335">
        <f>'Debt M &amp; YTM'!F2036</f>
        <v>8.35</v>
      </c>
      <c r="AL2045" s="335">
        <f>'Debt M &amp; YTM'!G2036</f>
        <v>1.34</v>
      </c>
      <c r="AM2045" s="298"/>
      <c r="AN2045" s="335">
        <f>'Debt M &amp; YTM'!I2036</f>
        <v>12.94</v>
      </c>
      <c r="AO2045" s="335">
        <f>'Debt M &amp; YTM'!J2036</f>
        <v>1.88</v>
      </c>
      <c r="AP2045" s="299"/>
      <c r="AQ2045" s="297"/>
      <c r="AR2045" s="297">
        <f>'Debt M &amp; YTM'!M2036</f>
        <v>1.97</v>
      </c>
      <c r="AS2045" s="298"/>
      <c r="AT2045" s="300"/>
      <c r="AU2045" s="297">
        <f>'Debt M &amp; YTM'!N2036</f>
        <v>3.19</v>
      </c>
      <c r="AV2045" s="298"/>
    </row>
    <row r="2046" spans="6:48">
      <c r="F2046" s="297"/>
      <c r="AG2046" s="296">
        <v>43038</v>
      </c>
      <c r="AH2046" s="335">
        <f>'Debt M &amp; YTM'!C2037</f>
        <v>13.47</v>
      </c>
      <c r="AI2046" s="335">
        <f>'Debt M &amp; YTM'!D2037</f>
        <v>1.49</v>
      </c>
      <c r="AJ2046" s="298"/>
      <c r="AK2046" s="335">
        <f>'Debt M &amp; YTM'!F2037</f>
        <v>8.34</v>
      </c>
      <c r="AL2046" s="335">
        <f>'Debt M &amp; YTM'!G2037</f>
        <v>1.31</v>
      </c>
      <c r="AM2046" s="298"/>
      <c r="AN2046" s="335">
        <f>'Debt M &amp; YTM'!I2037</f>
        <v>12.93</v>
      </c>
      <c r="AO2046" s="335">
        <f>'Debt M &amp; YTM'!J2037</f>
        <v>1.83</v>
      </c>
      <c r="AP2046" s="299"/>
      <c r="AQ2046" s="297"/>
      <c r="AR2046" s="297">
        <f>'Debt M &amp; YTM'!M2037</f>
        <v>1.94</v>
      </c>
      <c r="AS2046" s="298"/>
      <c r="AT2046" s="300"/>
      <c r="AU2046" s="297">
        <f>'Debt M &amp; YTM'!N2037</f>
        <v>3.1</v>
      </c>
      <c r="AV2046" s="298"/>
    </row>
    <row r="2047" spans="6:48">
      <c r="F2047" s="297"/>
      <c r="AG2047" s="296">
        <v>43039</v>
      </c>
      <c r="AH2047" s="335">
        <f>'Debt M &amp; YTM'!C2038</f>
        <v>13.47</v>
      </c>
      <c r="AI2047" s="335">
        <f>'Debt M &amp; YTM'!D2038</f>
        <v>1.46</v>
      </c>
      <c r="AJ2047" s="298"/>
      <c r="AK2047" s="335">
        <f>'Debt M &amp; YTM'!F2038</f>
        <v>8.34</v>
      </c>
      <c r="AL2047" s="335">
        <f>'Debt M &amp; YTM'!G2038</f>
        <v>1.28</v>
      </c>
      <c r="AM2047" s="298"/>
      <c r="AN2047" s="335">
        <f>'Debt M &amp; YTM'!I2038</f>
        <v>12.93</v>
      </c>
      <c r="AO2047" s="335">
        <f>'Debt M &amp; YTM'!J2038</f>
        <v>1.8</v>
      </c>
      <c r="AP2047" s="299"/>
      <c r="AQ2047" s="297"/>
      <c r="AR2047" s="297">
        <f>'Debt M &amp; YTM'!M2038</f>
        <v>1.94</v>
      </c>
      <c r="AS2047" s="298"/>
      <c r="AT2047" s="300"/>
      <c r="AU2047" s="297">
        <f>'Debt M &amp; YTM'!N2038</f>
        <v>3.32</v>
      </c>
      <c r="AV2047" s="298"/>
    </row>
    <row r="2048" spans="6:48">
      <c r="F2048" s="297"/>
      <c r="AG2048" s="296">
        <v>43040</v>
      </c>
      <c r="AH2048" s="335">
        <f>'Debt M &amp; YTM'!C2039</f>
        <v>13.67</v>
      </c>
      <c r="AI2048" s="335">
        <f>'Debt M &amp; YTM'!D2039</f>
        <v>1.47</v>
      </c>
      <c r="AJ2048" s="298"/>
      <c r="AK2048" s="335">
        <f>'Debt M &amp; YTM'!F2039</f>
        <v>8.43</v>
      </c>
      <c r="AL2048" s="335">
        <f>'Debt M &amp; YTM'!G2039</f>
        <v>1.27</v>
      </c>
      <c r="AM2048" s="298"/>
      <c r="AN2048" s="335">
        <f>'Debt M &amp; YTM'!I2039</f>
        <v>12.96</v>
      </c>
      <c r="AO2048" s="335">
        <f>'Debt M &amp; YTM'!J2039</f>
        <v>1.81</v>
      </c>
      <c r="AP2048" s="299"/>
      <c r="AQ2048" s="297"/>
      <c r="AR2048" s="297">
        <f>'Debt M &amp; YTM'!M2039</f>
        <v>1.97</v>
      </c>
      <c r="AS2048" s="298"/>
      <c r="AT2048" s="300"/>
      <c r="AU2048" s="297">
        <f>'Debt M &amp; YTM'!N2039</f>
        <v>3.3</v>
      </c>
      <c r="AV2048" s="298"/>
    </row>
    <row r="2049" spans="6:48">
      <c r="F2049" s="297"/>
      <c r="AG2049" s="296">
        <v>43041</v>
      </c>
      <c r="AH2049" s="335">
        <f>'Debt M &amp; YTM'!C2040</f>
        <v>13.66</v>
      </c>
      <c r="AI2049" s="335">
        <f>'Debt M &amp; YTM'!D2040</f>
        <v>1.47</v>
      </c>
      <c r="AJ2049" s="298"/>
      <c r="AK2049" s="335">
        <f>'Debt M &amp; YTM'!F2040</f>
        <v>8.43</v>
      </c>
      <c r="AL2049" s="335">
        <f>'Debt M &amp; YTM'!G2040</f>
        <v>1.27</v>
      </c>
      <c r="AM2049" s="298"/>
      <c r="AN2049" s="335">
        <f>'Debt M &amp; YTM'!I2040</f>
        <v>12.95</v>
      </c>
      <c r="AO2049" s="335">
        <f>'Debt M &amp; YTM'!J2040</f>
        <v>1.81</v>
      </c>
      <c r="AP2049" s="299"/>
      <c r="AQ2049" s="297"/>
      <c r="AR2049" s="297">
        <f>'Debt M &amp; YTM'!M2040</f>
        <v>1.95</v>
      </c>
      <c r="AS2049" s="298"/>
      <c r="AT2049" s="300"/>
      <c r="AU2049" s="297">
        <f>'Debt M &amp; YTM'!N2040</f>
        <v>3.27</v>
      </c>
      <c r="AV2049" s="298"/>
    </row>
    <row r="2050" spans="6:48">
      <c r="F2050" s="297"/>
      <c r="AG2050" s="296">
        <v>43042</v>
      </c>
      <c r="AH2050" s="335">
        <f>'Debt M &amp; YTM'!C2041</f>
        <v>13.66</v>
      </c>
      <c r="AI2050" s="335">
        <f>'Debt M &amp; YTM'!D2041</f>
        <v>1.46</v>
      </c>
      <c r="AJ2050" s="298"/>
      <c r="AK2050" s="335">
        <f>'Debt M &amp; YTM'!F2041</f>
        <v>8.43</v>
      </c>
      <c r="AL2050" s="335">
        <f>'Debt M &amp; YTM'!G2041</f>
        <v>1.27</v>
      </c>
      <c r="AM2050" s="298"/>
      <c r="AN2050" s="335">
        <f>'Debt M &amp; YTM'!I2041</f>
        <v>12.95</v>
      </c>
      <c r="AO2050" s="335">
        <f>'Debt M &amp; YTM'!J2041</f>
        <v>1.8</v>
      </c>
      <c r="AP2050" s="299"/>
      <c r="AQ2050" s="297"/>
      <c r="AR2050" s="297">
        <f>'Debt M &amp; YTM'!M2041</f>
        <v>1.94</v>
      </c>
      <c r="AS2050" s="298"/>
      <c r="AT2050" s="300"/>
      <c r="AU2050" s="297">
        <f>'Debt M &amp; YTM'!N2041</f>
        <v>3.27</v>
      </c>
      <c r="AV2050" s="298"/>
    </row>
    <row r="2051" spans="6:48">
      <c r="F2051" s="297"/>
      <c r="AG2051" s="296">
        <v>43045</v>
      </c>
      <c r="AH2051" s="335">
        <f>'Debt M &amp; YTM'!C2042</f>
        <v>13.65</v>
      </c>
      <c r="AI2051" s="335">
        <f>'Debt M &amp; YTM'!D2042</f>
        <v>1.44</v>
      </c>
      <c r="AJ2051" s="298"/>
      <c r="AK2051" s="335">
        <f>'Debt M &amp; YTM'!F2042</f>
        <v>8.42</v>
      </c>
      <c r="AL2051" s="335">
        <f>'Debt M &amp; YTM'!G2042</f>
        <v>1.24</v>
      </c>
      <c r="AM2051" s="298"/>
      <c r="AN2051" s="335">
        <f>'Debt M &amp; YTM'!I2042</f>
        <v>12.94</v>
      </c>
      <c r="AO2051" s="335">
        <f>'Debt M &amp; YTM'!J2042</f>
        <v>1.78</v>
      </c>
      <c r="AP2051" s="299"/>
      <c r="AQ2051" s="297"/>
      <c r="AR2051" s="297">
        <f>'Debt M &amp; YTM'!M2042</f>
        <v>1.91</v>
      </c>
      <c r="AS2051" s="298"/>
      <c r="AT2051" s="300"/>
      <c r="AU2051" s="297">
        <f>'Debt M &amp; YTM'!N2042</f>
        <v>3.34</v>
      </c>
      <c r="AV2051" s="298"/>
    </row>
    <row r="2052" spans="6:48">
      <c r="F2052" s="297"/>
      <c r="AG2052" s="296">
        <v>43046</v>
      </c>
      <c r="AH2052" s="335">
        <f>'Debt M &amp; YTM'!C2043</f>
        <v>13.65</v>
      </c>
      <c r="AI2052" s="335">
        <f>'Debt M &amp; YTM'!D2043</f>
        <v>1.43</v>
      </c>
      <c r="AJ2052" s="298"/>
      <c r="AK2052" s="335">
        <f>'Debt M &amp; YTM'!F2043</f>
        <v>8.42</v>
      </c>
      <c r="AL2052" s="335">
        <f>'Debt M &amp; YTM'!G2043</f>
        <v>1.24</v>
      </c>
      <c r="AM2052" s="298"/>
      <c r="AN2052" s="335">
        <f>'Debt M &amp; YTM'!I2043</f>
        <v>12.94</v>
      </c>
      <c r="AO2052" s="335">
        <f>'Debt M &amp; YTM'!J2043</f>
        <v>1.77</v>
      </c>
      <c r="AP2052" s="299"/>
      <c r="AQ2052" s="297"/>
      <c r="AR2052" s="297">
        <f>'Debt M &amp; YTM'!M2043</f>
        <v>1.91</v>
      </c>
      <c r="AS2052" s="298"/>
      <c r="AT2052" s="300"/>
      <c r="AU2052" s="297">
        <f>'Debt M &amp; YTM'!N2043</f>
        <v>3.35</v>
      </c>
      <c r="AV2052" s="298"/>
    </row>
    <row r="2053" spans="6:48">
      <c r="F2053" s="297"/>
      <c r="AG2053" s="296">
        <v>43047</v>
      </c>
      <c r="AH2053" s="335">
        <f>'Debt M &amp; YTM'!C2044</f>
        <v>13.65</v>
      </c>
      <c r="AI2053" s="335">
        <f>'Debt M &amp; YTM'!D2044</f>
        <v>1.43</v>
      </c>
      <c r="AJ2053" s="298"/>
      <c r="AK2053" s="335">
        <f>'Debt M &amp; YTM'!F2044</f>
        <v>8.41</v>
      </c>
      <c r="AL2053" s="335">
        <f>'Debt M &amp; YTM'!G2044</f>
        <v>1.24</v>
      </c>
      <c r="AM2053" s="298"/>
      <c r="AN2053" s="335">
        <f>'Debt M &amp; YTM'!I2044</f>
        <v>12.94</v>
      </c>
      <c r="AO2053" s="335">
        <f>'Debt M &amp; YTM'!J2044</f>
        <v>1.78</v>
      </c>
      <c r="AP2053" s="299"/>
      <c r="AQ2053" s="297"/>
      <c r="AR2053" s="297">
        <f>'Debt M &amp; YTM'!M2044</f>
        <v>1.94</v>
      </c>
      <c r="AS2053" s="298"/>
      <c r="AT2053" s="300"/>
      <c r="AU2053" s="297">
        <f>'Debt M &amp; YTM'!N2044</f>
        <v>3.52</v>
      </c>
      <c r="AV2053" s="298"/>
    </row>
    <row r="2054" spans="6:48">
      <c r="F2054" s="297"/>
      <c r="AG2054" s="296">
        <v>43048</v>
      </c>
      <c r="AH2054" s="335">
        <f>'Debt M &amp; YTM'!C2045</f>
        <v>13.65</v>
      </c>
      <c r="AI2054" s="335">
        <f>'Debt M &amp; YTM'!D2045</f>
        <v>1.5</v>
      </c>
      <c r="AJ2054" s="298"/>
      <c r="AK2054" s="335">
        <f>'Debt M &amp; YTM'!F2045</f>
        <v>8.41</v>
      </c>
      <c r="AL2054" s="335">
        <f>'Debt M &amp; YTM'!G2045</f>
        <v>1.3</v>
      </c>
      <c r="AM2054" s="298"/>
      <c r="AN2054" s="335">
        <f>'Debt M &amp; YTM'!I2045</f>
        <v>12.93</v>
      </c>
      <c r="AO2054" s="335">
        <f>'Debt M &amp; YTM'!J2045</f>
        <v>1.86</v>
      </c>
      <c r="AP2054" s="299"/>
      <c r="AQ2054" s="297"/>
      <c r="AR2054" s="297">
        <f>'Debt M &amp; YTM'!M2045</f>
        <v>2</v>
      </c>
      <c r="AS2054" s="298"/>
      <c r="AT2054" s="300"/>
      <c r="AU2054" s="297">
        <f>'Debt M &amp; YTM'!N2045</f>
        <v>3.72</v>
      </c>
      <c r="AV2054" s="298"/>
    </row>
    <row r="2055" spans="6:48">
      <c r="F2055" s="297"/>
      <c r="AG2055" s="296">
        <v>43049</v>
      </c>
      <c r="AH2055" s="335">
        <f>'Debt M &amp; YTM'!C2046</f>
        <v>13.64</v>
      </c>
      <c r="AI2055" s="335">
        <f>'Debt M &amp; YTM'!D2046</f>
        <v>1.53</v>
      </c>
      <c r="AJ2055" s="298"/>
      <c r="AK2055" s="335">
        <f>'Debt M &amp; YTM'!F2046</f>
        <v>8.41</v>
      </c>
      <c r="AL2055" s="335">
        <f>'Debt M &amp; YTM'!G2046</f>
        <v>1.33</v>
      </c>
      <c r="AM2055" s="298"/>
      <c r="AN2055" s="335">
        <f>'Debt M &amp; YTM'!I2046</f>
        <v>12.93</v>
      </c>
      <c r="AO2055" s="335">
        <f>'Debt M &amp; YTM'!J2046</f>
        <v>1.89</v>
      </c>
      <c r="AP2055" s="299"/>
      <c r="AQ2055" s="297"/>
      <c r="AR2055" s="297">
        <f>'Debt M &amp; YTM'!M2046</f>
        <v>2.06</v>
      </c>
      <c r="AS2055" s="298"/>
      <c r="AT2055" s="300"/>
      <c r="AU2055" s="297">
        <f>'Debt M &amp; YTM'!N2046</f>
        <v>3.97</v>
      </c>
      <c r="AV2055" s="298"/>
    </row>
    <row r="2056" spans="6:48">
      <c r="F2056" s="297"/>
      <c r="AG2056" s="296">
        <v>43052</v>
      </c>
      <c r="AH2056" s="335">
        <f>'Debt M &amp; YTM'!C2047</f>
        <v>13.63</v>
      </c>
      <c r="AI2056" s="335">
        <f>'Debt M &amp; YTM'!D2047</f>
        <v>1.54</v>
      </c>
      <c r="AJ2056" s="298"/>
      <c r="AK2056" s="335">
        <f>'Debt M &amp; YTM'!F2047</f>
        <v>8.4</v>
      </c>
      <c r="AL2056" s="335">
        <f>'Debt M &amp; YTM'!G2047</f>
        <v>1.35</v>
      </c>
      <c r="AM2056" s="298"/>
      <c r="AN2056" s="335">
        <f>'Debt M &amp; YTM'!I2047</f>
        <v>12.92</v>
      </c>
      <c r="AO2056" s="335">
        <f>'Debt M &amp; YTM'!J2047</f>
        <v>1.91</v>
      </c>
      <c r="AP2056" s="299"/>
      <c r="AQ2056" s="297"/>
      <c r="AR2056" s="297">
        <f>'Debt M &amp; YTM'!M2047</f>
        <v>2.0699999999999998</v>
      </c>
      <c r="AS2056" s="298"/>
      <c r="AT2056" s="300"/>
      <c r="AU2056" s="297">
        <f>'Debt M &amp; YTM'!N2047</f>
        <v>3.96</v>
      </c>
      <c r="AV2056" s="298"/>
    </row>
    <row r="2057" spans="6:48">
      <c r="F2057" s="297"/>
      <c r="AG2057" s="296">
        <v>43053</v>
      </c>
      <c r="AH2057" s="335">
        <f>'Debt M &amp; YTM'!C2048</f>
        <v>13.63</v>
      </c>
      <c r="AI2057" s="335">
        <f>'Debt M &amp; YTM'!D2048</f>
        <v>1.53</v>
      </c>
      <c r="AJ2057" s="298"/>
      <c r="AK2057" s="335">
        <f>'Debt M &amp; YTM'!F2048</f>
        <v>8.4</v>
      </c>
      <c r="AL2057" s="335">
        <f>'Debt M &amp; YTM'!G2048</f>
        <v>1.35</v>
      </c>
      <c r="AM2057" s="298"/>
      <c r="AN2057" s="335">
        <f>'Debt M &amp; YTM'!I2048</f>
        <v>12.92</v>
      </c>
      <c r="AO2057" s="335">
        <f>'Debt M &amp; YTM'!J2048</f>
        <v>1.9</v>
      </c>
      <c r="AP2057" s="299"/>
      <c r="AQ2057" s="297"/>
      <c r="AR2057" s="297">
        <f>'Debt M &amp; YTM'!M2048</f>
        <v>2.09</v>
      </c>
      <c r="AS2057" s="298"/>
      <c r="AT2057" s="300"/>
      <c r="AU2057" s="297">
        <f>'Debt M &amp; YTM'!N2048</f>
        <v>4.18</v>
      </c>
      <c r="AV2057" s="298"/>
    </row>
    <row r="2058" spans="6:48">
      <c r="F2058" s="297"/>
      <c r="AG2058" s="296">
        <v>43054</v>
      </c>
      <c r="AH2058" s="335">
        <f>'Debt M &amp; YTM'!C2049</f>
        <v>13.63</v>
      </c>
      <c r="AI2058" s="335">
        <f>'Debt M &amp; YTM'!D2049</f>
        <v>1.53</v>
      </c>
      <c r="AJ2058" s="298"/>
      <c r="AK2058" s="335">
        <f>'Debt M &amp; YTM'!F2049</f>
        <v>8.4</v>
      </c>
      <c r="AL2058" s="335">
        <f>'Debt M &amp; YTM'!G2049</f>
        <v>1.37</v>
      </c>
      <c r="AM2058" s="298"/>
      <c r="AN2058" s="335">
        <f>'Debt M &amp; YTM'!I2049</f>
        <v>12.92</v>
      </c>
      <c r="AO2058" s="335">
        <f>'Debt M &amp; YTM'!J2049</f>
        <v>1.92</v>
      </c>
      <c r="AP2058" s="299"/>
      <c r="AQ2058" s="297"/>
      <c r="AR2058" s="297">
        <f>'Debt M &amp; YTM'!M2049</f>
        <v>2.16</v>
      </c>
      <c r="AS2058" s="298"/>
      <c r="AT2058" s="300"/>
      <c r="AU2058" s="297">
        <f>'Debt M &amp; YTM'!N2049</f>
        <v>4.38</v>
      </c>
      <c r="AV2058" s="298"/>
    </row>
    <row r="2059" spans="6:48">
      <c r="F2059" s="297"/>
      <c r="AG2059" s="296">
        <v>43055</v>
      </c>
      <c r="AH2059" s="335">
        <f>'Debt M &amp; YTM'!C2050</f>
        <v>13.63</v>
      </c>
      <c r="AI2059" s="335">
        <f>'Debt M &amp; YTM'!D2050</f>
        <v>1.53</v>
      </c>
      <c r="AJ2059" s="298"/>
      <c r="AK2059" s="335">
        <f>'Debt M &amp; YTM'!F2050</f>
        <v>8.39</v>
      </c>
      <c r="AL2059" s="335">
        <f>'Debt M &amp; YTM'!G2050</f>
        <v>1.36</v>
      </c>
      <c r="AM2059" s="298"/>
      <c r="AN2059" s="335">
        <f>'Debt M &amp; YTM'!I2050</f>
        <v>12.91</v>
      </c>
      <c r="AO2059" s="335">
        <f>'Debt M &amp; YTM'!J2050</f>
        <v>1.92</v>
      </c>
      <c r="AP2059" s="299"/>
      <c r="AQ2059" s="297"/>
      <c r="AR2059" s="297">
        <f>'Debt M &amp; YTM'!M2050</f>
        <v>2.12</v>
      </c>
      <c r="AS2059" s="298"/>
      <c r="AT2059" s="300"/>
      <c r="AU2059" s="297">
        <f>'Debt M &amp; YTM'!N2050</f>
        <v>4.22</v>
      </c>
      <c r="AV2059" s="298"/>
    </row>
    <row r="2060" spans="6:48">
      <c r="F2060" s="297"/>
      <c r="AG2060" s="296">
        <v>43056</v>
      </c>
      <c r="AH2060" s="335">
        <f>'Debt M &amp; YTM'!C2051</f>
        <v>13.62</v>
      </c>
      <c r="AI2060" s="335">
        <f>'Debt M &amp; YTM'!D2051</f>
        <v>1.52</v>
      </c>
      <c r="AJ2060" s="298"/>
      <c r="AK2060" s="335">
        <f>'Debt M &amp; YTM'!F2051</f>
        <v>8.39</v>
      </c>
      <c r="AL2060" s="335">
        <f>'Debt M &amp; YTM'!G2051</f>
        <v>1.35</v>
      </c>
      <c r="AM2060" s="298"/>
      <c r="AN2060" s="335">
        <f>'Debt M &amp; YTM'!I2051</f>
        <v>12.91</v>
      </c>
      <c r="AO2060" s="335">
        <f>'Debt M &amp; YTM'!J2051</f>
        <v>1.91</v>
      </c>
      <c r="AP2060" s="299"/>
      <c r="AQ2060" s="297"/>
      <c r="AR2060" s="297">
        <f>'Debt M &amp; YTM'!M2051</f>
        <v>2.11</v>
      </c>
      <c r="AS2060" s="298"/>
      <c r="AT2060" s="300"/>
      <c r="AU2060" s="297">
        <f>'Debt M &amp; YTM'!N2051</f>
        <v>4.28</v>
      </c>
      <c r="AV2060" s="298"/>
    </row>
    <row r="2061" spans="6:48">
      <c r="F2061" s="297"/>
      <c r="AG2061" s="296">
        <v>43059</v>
      </c>
      <c r="AH2061" s="335">
        <f>'Debt M &amp; YTM'!C2052</f>
        <v>13.62</v>
      </c>
      <c r="AI2061" s="335">
        <f>'Debt M &amp; YTM'!D2052</f>
        <v>1.52</v>
      </c>
      <c r="AJ2061" s="298"/>
      <c r="AK2061" s="335">
        <f>'Debt M &amp; YTM'!F2052</f>
        <v>8.3800000000000008</v>
      </c>
      <c r="AL2061" s="335">
        <f>'Debt M &amp; YTM'!G2052</f>
        <v>1.34</v>
      </c>
      <c r="AM2061" s="298"/>
      <c r="AN2061" s="335">
        <f>'Debt M &amp; YTM'!I2052</f>
        <v>12.9</v>
      </c>
      <c r="AO2061" s="335">
        <f>'Debt M &amp; YTM'!J2052</f>
        <v>1.9</v>
      </c>
      <c r="AP2061" s="299"/>
      <c r="AQ2061" s="297"/>
      <c r="AR2061" s="297">
        <f>'Debt M &amp; YTM'!M2052</f>
        <v>2.1</v>
      </c>
      <c r="AS2061" s="298"/>
      <c r="AT2061" s="300"/>
      <c r="AU2061" s="297">
        <f>'Debt M &amp; YTM'!N2052</f>
        <v>4.22</v>
      </c>
      <c r="AV2061" s="298"/>
    </row>
    <row r="2062" spans="6:48">
      <c r="F2062" s="297"/>
      <c r="AG2062" s="296">
        <v>43060</v>
      </c>
      <c r="AH2062" s="335">
        <f>'Debt M &amp; YTM'!C2053</f>
        <v>13.61</v>
      </c>
      <c r="AI2062" s="335">
        <f>'Debt M &amp; YTM'!D2053</f>
        <v>1.51</v>
      </c>
      <c r="AJ2062" s="298"/>
      <c r="AK2062" s="335">
        <f>'Debt M &amp; YTM'!F2053</f>
        <v>8.3800000000000008</v>
      </c>
      <c r="AL2062" s="335">
        <f>'Debt M &amp; YTM'!G2053</f>
        <v>1.34</v>
      </c>
      <c r="AM2062" s="298"/>
      <c r="AN2062" s="335">
        <f>'Debt M &amp; YTM'!I2053</f>
        <v>12.9</v>
      </c>
      <c r="AO2062" s="335">
        <f>'Debt M &amp; YTM'!J2053</f>
        <v>1.88</v>
      </c>
      <c r="AP2062" s="299"/>
      <c r="AQ2062" s="297"/>
      <c r="AR2062" s="297">
        <f>'Debt M &amp; YTM'!M2053</f>
        <v>2.08</v>
      </c>
      <c r="AS2062" s="298"/>
      <c r="AT2062" s="300"/>
      <c r="AU2062" s="297">
        <f>'Debt M &amp; YTM'!N2053</f>
        <v>4.1900000000000004</v>
      </c>
      <c r="AV2062" s="298"/>
    </row>
    <row r="2063" spans="6:48">
      <c r="F2063" s="297"/>
      <c r="AG2063" s="296">
        <v>43061</v>
      </c>
      <c r="AH2063" s="335">
        <f>'Debt M &amp; YTM'!C2054</f>
        <v>13.61</v>
      </c>
      <c r="AI2063" s="335">
        <f>'Debt M &amp; YTM'!D2054</f>
        <v>1.51</v>
      </c>
      <c r="AJ2063" s="298"/>
      <c r="AK2063" s="335">
        <f>'Debt M &amp; YTM'!F2054</f>
        <v>8.3800000000000008</v>
      </c>
      <c r="AL2063" s="335">
        <f>'Debt M &amp; YTM'!G2054</f>
        <v>1.34</v>
      </c>
      <c r="AM2063" s="298"/>
      <c r="AN2063" s="335">
        <f>'Debt M &amp; YTM'!I2054</f>
        <v>12.9</v>
      </c>
      <c r="AO2063" s="335">
        <f>'Debt M &amp; YTM'!J2054</f>
        <v>1.88</v>
      </c>
      <c r="AP2063" s="299"/>
      <c r="AQ2063" s="297"/>
      <c r="AR2063" s="297">
        <f>'Debt M &amp; YTM'!M2054</f>
        <v>2.06</v>
      </c>
      <c r="AS2063" s="298"/>
      <c r="AT2063" s="300"/>
      <c r="AU2063" s="297">
        <f>'Debt M &amp; YTM'!N2054</f>
        <v>4.1900000000000004</v>
      </c>
      <c r="AV2063" s="298"/>
    </row>
    <row r="2064" spans="6:48">
      <c r="F2064" s="297"/>
      <c r="AG2064" s="296">
        <v>43062</v>
      </c>
      <c r="AH2064" s="335">
        <f>'Debt M &amp; YTM'!C2055</f>
        <v>13.61</v>
      </c>
      <c r="AI2064" s="335">
        <f>'Debt M &amp; YTM'!D2055</f>
        <v>1.5</v>
      </c>
      <c r="AJ2064" s="298"/>
      <c r="AK2064" s="335">
        <f>'Debt M &amp; YTM'!F2055</f>
        <v>8.3699999999999992</v>
      </c>
      <c r="AL2064" s="335">
        <f>'Debt M &amp; YTM'!G2055</f>
        <v>1.34</v>
      </c>
      <c r="AM2064" s="298"/>
      <c r="AN2064" s="335">
        <f>'Debt M &amp; YTM'!I2055</f>
        <v>12.89</v>
      </c>
      <c r="AO2064" s="335">
        <f>'Debt M &amp; YTM'!J2055</f>
        <v>1.87</v>
      </c>
      <c r="AP2064" s="299"/>
      <c r="AQ2064" s="297"/>
      <c r="AR2064" s="297">
        <f>'Debt M &amp; YTM'!M2055</f>
        <v>2.06</v>
      </c>
      <c r="AS2064" s="298"/>
      <c r="AT2064" s="300"/>
      <c r="AU2064" s="297">
        <f>'Debt M &amp; YTM'!N2055</f>
        <v>4.16</v>
      </c>
      <c r="AV2064" s="298"/>
    </row>
    <row r="2065" spans="6:48">
      <c r="F2065" s="297"/>
      <c r="AG2065" s="296">
        <v>43063</v>
      </c>
      <c r="AH2065" s="335">
        <f>'Debt M &amp; YTM'!C2056</f>
        <v>13.6</v>
      </c>
      <c r="AI2065" s="335">
        <f>'Debt M &amp; YTM'!D2056</f>
        <v>1.51</v>
      </c>
      <c r="AJ2065" s="298"/>
      <c r="AK2065" s="335">
        <f>'Debt M &amp; YTM'!F2056</f>
        <v>8.3699999999999992</v>
      </c>
      <c r="AL2065" s="335">
        <f>'Debt M &amp; YTM'!G2056</f>
        <v>1.34</v>
      </c>
      <c r="AM2065" s="298"/>
      <c r="AN2065" s="335">
        <f>'Debt M &amp; YTM'!I2056</f>
        <v>12.89</v>
      </c>
      <c r="AO2065" s="335">
        <f>'Debt M &amp; YTM'!J2056</f>
        <v>1.88</v>
      </c>
      <c r="AP2065" s="299"/>
      <c r="AQ2065" s="297"/>
      <c r="AR2065" s="297">
        <f>'Debt M &amp; YTM'!M2056</f>
        <v>2.0499999999999998</v>
      </c>
      <c r="AS2065" s="298"/>
      <c r="AT2065" s="300"/>
      <c r="AU2065" s="297">
        <f>'Debt M &amp; YTM'!N2056</f>
        <v>4.1399999999999997</v>
      </c>
      <c r="AV2065" s="298"/>
    </row>
    <row r="2066" spans="6:48">
      <c r="F2066" s="297"/>
      <c r="AG2066" s="296">
        <v>43066</v>
      </c>
      <c r="AH2066" s="335">
        <f>'Debt M &amp; YTM'!C2057</f>
        <v>13.6</v>
      </c>
      <c r="AI2066" s="335">
        <f>'Debt M &amp; YTM'!D2057</f>
        <v>1.49</v>
      </c>
      <c r="AJ2066" s="298"/>
      <c r="AK2066" s="335">
        <f>'Debt M &amp; YTM'!F2057</f>
        <v>8.36</v>
      </c>
      <c r="AL2066" s="335">
        <f>'Debt M &amp; YTM'!G2057</f>
        <v>1.32</v>
      </c>
      <c r="AM2066" s="298"/>
      <c r="AN2066" s="335">
        <f>'Debt M &amp; YTM'!I2057</f>
        <v>12.88</v>
      </c>
      <c r="AO2066" s="335">
        <f>'Debt M &amp; YTM'!J2057</f>
        <v>1.85</v>
      </c>
      <c r="AP2066" s="299"/>
      <c r="AQ2066" s="297"/>
      <c r="AR2066" s="297">
        <f>'Debt M &amp; YTM'!M2057</f>
        <v>2.04</v>
      </c>
      <c r="AS2066" s="298"/>
      <c r="AT2066" s="300"/>
      <c r="AU2066" s="297">
        <f>'Debt M &amp; YTM'!N2057</f>
        <v>4.13</v>
      </c>
      <c r="AV2066" s="298"/>
    </row>
    <row r="2067" spans="6:48">
      <c r="F2067" s="297"/>
      <c r="AG2067" s="296">
        <v>43067</v>
      </c>
      <c r="AH2067" s="335">
        <f>'Debt M &amp; YTM'!C2058</f>
        <v>13.59</v>
      </c>
      <c r="AI2067" s="335">
        <f>'Debt M &amp; YTM'!D2058</f>
        <v>1.49</v>
      </c>
      <c r="AJ2067" s="298"/>
      <c r="AK2067" s="335">
        <f>'Debt M &amp; YTM'!F2058</f>
        <v>8.36</v>
      </c>
      <c r="AL2067" s="335">
        <f>'Debt M &amp; YTM'!G2058</f>
        <v>1.31</v>
      </c>
      <c r="AM2067" s="298"/>
      <c r="AN2067" s="335">
        <f>'Debt M &amp; YTM'!I2058</f>
        <v>12.88</v>
      </c>
      <c r="AO2067" s="335">
        <f>'Debt M &amp; YTM'!J2058</f>
        <v>1.85</v>
      </c>
      <c r="AP2067" s="299"/>
      <c r="AQ2067" s="297"/>
      <c r="AR2067" s="297">
        <f>'Debt M &amp; YTM'!M2058</f>
        <v>2.04</v>
      </c>
      <c r="AS2067" s="298"/>
      <c r="AT2067" s="300"/>
      <c r="AU2067" s="297">
        <f>'Debt M &amp; YTM'!N2058</f>
        <v>4.1399999999999997</v>
      </c>
      <c r="AV2067" s="298"/>
    </row>
    <row r="2068" spans="6:48">
      <c r="F2068" s="297"/>
      <c r="AG2068" s="296">
        <v>43068</v>
      </c>
      <c r="AH2068" s="335">
        <f>'Debt M &amp; YTM'!C2059</f>
        <v>13.59</v>
      </c>
      <c r="AI2068" s="335">
        <f>'Debt M &amp; YTM'!D2059</f>
        <v>1.53</v>
      </c>
      <c r="AJ2068" s="298"/>
      <c r="AK2068" s="335">
        <f>'Debt M &amp; YTM'!F2059</f>
        <v>8.36</v>
      </c>
      <c r="AL2068" s="335">
        <f>'Debt M &amp; YTM'!G2059</f>
        <v>1.36</v>
      </c>
      <c r="AM2068" s="298"/>
      <c r="AN2068" s="335">
        <f>'Debt M &amp; YTM'!I2059</f>
        <v>12.88</v>
      </c>
      <c r="AO2068" s="335">
        <f>'Debt M &amp; YTM'!J2059</f>
        <v>1.89</v>
      </c>
      <c r="AP2068" s="299"/>
      <c r="AQ2068" s="297"/>
      <c r="AR2068" s="297">
        <f>'Debt M &amp; YTM'!M2059</f>
        <v>2.0499999999999998</v>
      </c>
      <c r="AS2068" s="298"/>
      <c r="AT2068" s="300"/>
      <c r="AU2068" s="297">
        <f>'Debt M &amp; YTM'!N2059</f>
        <v>4.1500000000000004</v>
      </c>
      <c r="AV2068" s="298"/>
    </row>
    <row r="2069" spans="6:48">
      <c r="F2069" s="297"/>
      <c r="AG2069" s="296">
        <v>43069</v>
      </c>
      <c r="AH2069" s="335">
        <f>'Debt M &amp; YTM'!C2060</f>
        <v>13.59</v>
      </c>
      <c r="AI2069" s="335">
        <f>'Debt M &amp; YTM'!D2060</f>
        <v>1.51</v>
      </c>
      <c r="AJ2069" s="298"/>
      <c r="AK2069" s="335">
        <f>'Debt M &amp; YTM'!F2060</f>
        <v>8.35</v>
      </c>
      <c r="AL2069" s="335">
        <f>'Debt M &amp; YTM'!G2060</f>
        <v>1.34</v>
      </c>
      <c r="AM2069" s="298"/>
      <c r="AN2069" s="335">
        <f>'Debt M &amp; YTM'!I2060</f>
        <v>12.88</v>
      </c>
      <c r="AO2069" s="335">
        <f>'Debt M &amp; YTM'!J2060</f>
        <v>1.88</v>
      </c>
      <c r="AP2069" s="299"/>
      <c r="AQ2069" s="297"/>
      <c r="AR2069" s="297">
        <f>'Debt M &amp; YTM'!M2060</f>
        <v>2.12</v>
      </c>
      <c r="AS2069" s="298"/>
      <c r="AT2069" s="300"/>
      <c r="AU2069" s="297">
        <f>'Debt M &amp; YTM'!N2060</f>
        <v>4.3499999999999996</v>
      </c>
      <c r="AV2069" s="298"/>
    </row>
    <row r="2070" spans="6:48">
      <c r="F2070" s="297"/>
      <c r="AG2070" s="296">
        <v>43070</v>
      </c>
      <c r="AH2070" s="335">
        <f>'Debt M &amp; YTM'!C2061</f>
        <v>13.93</v>
      </c>
      <c r="AI2070" s="335">
        <f>'Debt M &amp; YTM'!D2061</f>
        <v>1.5</v>
      </c>
      <c r="AJ2070" s="298"/>
      <c r="AK2070" s="335">
        <f>'Debt M &amp; YTM'!F2061</f>
        <v>8.41</v>
      </c>
      <c r="AL2070" s="335">
        <f>'Debt M &amp; YTM'!G2061</f>
        <v>1.28</v>
      </c>
      <c r="AM2070" s="298"/>
      <c r="AN2070" s="335">
        <f>'Debt M &amp; YTM'!I2061</f>
        <v>12.97</v>
      </c>
      <c r="AO2070" s="335">
        <f>'Debt M &amp; YTM'!J2061</f>
        <v>1.81</v>
      </c>
      <c r="AP2070" s="299"/>
      <c r="AQ2070" s="297"/>
      <c r="AR2070" s="297">
        <f>'Debt M &amp; YTM'!M2061</f>
        <v>2.12</v>
      </c>
      <c r="AS2070" s="298"/>
      <c r="AT2070" s="300"/>
      <c r="AU2070" s="297">
        <f>'Debt M &amp; YTM'!N2061</f>
        <v>4.34</v>
      </c>
      <c r="AV2070" s="298"/>
    </row>
    <row r="2071" spans="6:48">
      <c r="F2071" s="297"/>
      <c r="AG2071" s="296">
        <v>43073</v>
      </c>
      <c r="AH2071" s="335">
        <f>'Debt M &amp; YTM'!C2062</f>
        <v>13.92</v>
      </c>
      <c r="AI2071" s="335">
        <f>'Debt M &amp; YTM'!D2062</f>
        <v>1.52</v>
      </c>
      <c r="AJ2071" s="298"/>
      <c r="AK2071" s="335">
        <f>'Debt M &amp; YTM'!F2062</f>
        <v>8.4</v>
      </c>
      <c r="AL2071" s="335">
        <f>'Debt M &amp; YTM'!G2062</f>
        <v>1.31</v>
      </c>
      <c r="AM2071" s="298"/>
      <c r="AN2071" s="335">
        <f>'Debt M &amp; YTM'!I2062</f>
        <v>12.97</v>
      </c>
      <c r="AO2071" s="335">
        <f>'Debt M &amp; YTM'!J2062</f>
        <v>1.83</v>
      </c>
      <c r="AP2071" s="299"/>
      <c r="AQ2071" s="297"/>
      <c r="AR2071" s="297">
        <f>'Debt M &amp; YTM'!M2062</f>
        <v>2.13</v>
      </c>
      <c r="AS2071" s="298"/>
      <c r="AT2071" s="300"/>
      <c r="AU2071" s="297">
        <f>'Debt M &amp; YTM'!N2062</f>
        <v>4.37</v>
      </c>
      <c r="AV2071" s="298"/>
    </row>
    <row r="2072" spans="6:48">
      <c r="F2072" s="297"/>
      <c r="AG2072" s="296">
        <v>43074</v>
      </c>
      <c r="AH2072" s="335">
        <f>'Debt M &amp; YTM'!C2063</f>
        <v>13.92</v>
      </c>
      <c r="AI2072" s="335">
        <f>'Debt M &amp; YTM'!D2063</f>
        <v>1.51</v>
      </c>
      <c r="AJ2072" s="298"/>
      <c r="AK2072" s="335">
        <f>'Debt M &amp; YTM'!F2063</f>
        <v>8.4</v>
      </c>
      <c r="AL2072" s="335">
        <f>'Debt M &amp; YTM'!G2063</f>
        <v>1.3</v>
      </c>
      <c r="AM2072" s="298"/>
      <c r="AN2072" s="335">
        <f>'Debt M &amp; YTM'!I2063</f>
        <v>12.96</v>
      </c>
      <c r="AO2072" s="335">
        <f>'Debt M &amp; YTM'!J2063</f>
        <v>1.82</v>
      </c>
      <c r="AP2072" s="299"/>
      <c r="AQ2072" s="297"/>
      <c r="AR2072" s="297">
        <f>'Debt M &amp; YTM'!M2063</f>
        <v>2.13</v>
      </c>
      <c r="AS2072" s="298"/>
      <c r="AT2072" s="300"/>
      <c r="AU2072" s="297">
        <f>'Debt M &amp; YTM'!N2063</f>
        <v>4.38</v>
      </c>
      <c r="AV2072" s="298"/>
    </row>
    <row r="2073" spans="6:48">
      <c r="F2073" s="297"/>
      <c r="AG2073" s="296">
        <v>43075</v>
      </c>
      <c r="AH2073" s="335">
        <f>'Debt M &amp; YTM'!C2064</f>
        <v>13.92</v>
      </c>
      <c r="AI2073" s="335">
        <f>'Debt M &amp; YTM'!D2064</f>
        <v>1.48</v>
      </c>
      <c r="AJ2073" s="298"/>
      <c r="AK2073" s="335">
        <f>'Debt M &amp; YTM'!F2064</f>
        <v>8.39</v>
      </c>
      <c r="AL2073" s="335">
        <f>'Debt M &amp; YTM'!G2064</f>
        <v>1.28</v>
      </c>
      <c r="AM2073" s="298"/>
      <c r="AN2073" s="335">
        <f>'Debt M &amp; YTM'!I2064</f>
        <v>12.96</v>
      </c>
      <c r="AO2073" s="335">
        <f>'Debt M &amp; YTM'!J2064</f>
        <v>1.8</v>
      </c>
      <c r="AP2073" s="299"/>
      <c r="AQ2073" s="297"/>
      <c r="AR2073" s="297">
        <f>'Debt M &amp; YTM'!M2064</f>
        <v>2.14</v>
      </c>
      <c r="AS2073" s="298"/>
      <c r="AT2073" s="300"/>
      <c r="AU2073" s="297">
        <f>'Debt M &amp; YTM'!N2064</f>
        <v>4.43</v>
      </c>
      <c r="AV2073" s="298"/>
    </row>
    <row r="2074" spans="6:48">
      <c r="F2074" s="297"/>
      <c r="AG2074" s="296">
        <v>43076</v>
      </c>
      <c r="AH2074" s="335">
        <f>'Debt M &amp; YTM'!C2065</f>
        <v>13.92</v>
      </c>
      <c r="AI2074" s="335">
        <f>'Debt M &amp; YTM'!D2065</f>
        <v>1.48</v>
      </c>
      <c r="AJ2074" s="298"/>
      <c r="AK2074" s="335">
        <f>'Debt M &amp; YTM'!F2065</f>
        <v>8.39</v>
      </c>
      <c r="AL2074" s="335">
        <f>'Debt M &amp; YTM'!G2065</f>
        <v>1.28</v>
      </c>
      <c r="AM2074" s="298"/>
      <c r="AN2074" s="335">
        <f>'Debt M &amp; YTM'!I2065</f>
        <v>12.96</v>
      </c>
      <c r="AO2074" s="335">
        <f>'Debt M &amp; YTM'!J2065</f>
        <v>1.79</v>
      </c>
      <c r="AP2074" s="299"/>
      <c r="AQ2074" s="297"/>
      <c r="AR2074" s="297">
        <f>'Debt M &amp; YTM'!M2065</f>
        <v>2.16</v>
      </c>
      <c r="AS2074" s="298"/>
      <c r="AT2074" s="300"/>
      <c r="AU2074" s="297">
        <f>'Debt M &amp; YTM'!N2065</f>
        <v>4.45</v>
      </c>
      <c r="AV2074" s="298"/>
    </row>
    <row r="2075" spans="6:48">
      <c r="F2075" s="297"/>
      <c r="AG2075" s="296">
        <v>43077</v>
      </c>
      <c r="AH2075" s="335">
        <f>'Debt M &amp; YTM'!C2066</f>
        <v>13.91</v>
      </c>
      <c r="AI2075" s="335">
        <f>'Debt M &amp; YTM'!D2066</f>
        <v>1.5</v>
      </c>
      <c r="AJ2075" s="298"/>
      <c r="AK2075" s="335">
        <f>'Debt M &amp; YTM'!F2066</f>
        <v>8.39</v>
      </c>
      <c r="AL2075" s="335">
        <f>'Debt M &amp; YTM'!G2066</f>
        <v>1.29</v>
      </c>
      <c r="AM2075" s="298"/>
      <c r="AN2075" s="335">
        <f>'Debt M &amp; YTM'!I2066</f>
        <v>12.96</v>
      </c>
      <c r="AO2075" s="335">
        <f>'Debt M &amp; YTM'!J2066</f>
        <v>1.81</v>
      </c>
      <c r="AP2075" s="299"/>
      <c r="AQ2075" s="297"/>
      <c r="AR2075" s="297">
        <f>'Debt M &amp; YTM'!M2066</f>
        <v>2.17</v>
      </c>
      <c r="AS2075" s="298"/>
      <c r="AT2075" s="300"/>
      <c r="AU2075" s="297">
        <f>'Debt M &amp; YTM'!N2066</f>
        <v>4.51</v>
      </c>
      <c r="AV2075" s="298"/>
    </row>
    <row r="2076" spans="6:48">
      <c r="F2076" s="297"/>
      <c r="AG2076" s="296">
        <v>43080</v>
      </c>
      <c r="AH2076" s="335">
        <f>'Debt M &amp; YTM'!C2067</f>
        <v>13.9</v>
      </c>
      <c r="AI2076" s="335">
        <f>'Debt M &amp; YTM'!D2067</f>
        <v>1.48</v>
      </c>
      <c r="AJ2076" s="298"/>
      <c r="AK2076" s="335">
        <f>'Debt M &amp; YTM'!F2067</f>
        <v>8.3800000000000008</v>
      </c>
      <c r="AL2076" s="335">
        <f>'Debt M &amp; YTM'!G2067</f>
        <v>1.29</v>
      </c>
      <c r="AM2076" s="298"/>
      <c r="AN2076" s="335">
        <f>'Debt M &amp; YTM'!I2067</f>
        <v>12.95</v>
      </c>
      <c r="AO2076" s="335">
        <f>'Debt M &amp; YTM'!J2067</f>
        <v>1.79</v>
      </c>
      <c r="AP2076" s="299"/>
      <c r="AQ2076" s="297"/>
      <c r="AR2076" s="297">
        <f>'Debt M &amp; YTM'!M2067</f>
        <v>2.17</v>
      </c>
      <c r="AS2076" s="298"/>
      <c r="AT2076" s="300"/>
      <c r="AU2076" s="297">
        <f>'Debt M &amp; YTM'!N2067</f>
        <v>4.5199999999999996</v>
      </c>
      <c r="AV2076" s="298"/>
    </row>
    <row r="2077" spans="6:48">
      <c r="F2077" s="297"/>
      <c r="AG2077" s="296">
        <v>43081</v>
      </c>
      <c r="AH2077" s="335">
        <f>'Debt M &amp; YTM'!C2068</f>
        <v>13.9</v>
      </c>
      <c r="AI2077" s="335">
        <f>'Debt M &amp; YTM'!D2068</f>
        <v>1.5</v>
      </c>
      <c r="AJ2077" s="298"/>
      <c r="AK2077" s="335">
        <f>'Debt M &amp; YTM'!F2068</f>
        <v>8.3800000000000008</v>
      </c>
      <c r="AL2077" s="335">
        <f>'Debt M &amp; YTM'!G2068</f>
        <v>1.3</v>
      </c>
      <c r="AM2077" s="298"/>
      <c r="AN2077" s="335">
        <f>'Debt M &amp; YTM'!I2068</f>
        <v>12.94</v>
      </c>
      <c r="AO2077" s="335">
        <f>'Debt M &amp; YTM'!J2068</f>
        <v>1.82</v>
      </c>
      <c r="AP2077" s="299"/>
      <c r="AQ2077" s="297"/>
      <c r="AR2077" s="297">
        <f>'Debt M &amp; YTM'!M2068</f>
        <v>2.17</v>
      </c>
      <c r="AS2077" s="298"/>
      <c r="AT2077" s="300"/>
      <c r="AU2077" s="297">
        <f>'Debt M &amp; YTM'!N2068</f>
        <v>4.5199999999999996</v>
      </c>
      <c r="AV2077" s="298"/>
    </row>
    <row r="2078" spans="6:48">
      <c r="F2078" s="297"/>
      <c r="AG2078" s="296">
        <v>43082</v>
      </c>
      <c r="AH2078" s="335">
        <f>'Debt M &amp; YTM'!C2069</f>
        <v>13.9</v>
      </c>
      <c r="AI2078" s="335">
        <f>'Debt M &amp; YTM'!D2069</f>
        <v>1.51</v>
      </c>
      <c r="AJ2078" s="298"/>
      <c r="AK2078" s="335">
        <f>'Debt M &amp; YTM'!F2069</f>
        <v>8.3800000000000008</v>
      </c>
      <c r="AL2078" s="335">
        <f>'Debt M &amp; YTM'!G2069</f>
        <v>1.3</v>
      </c>
      <c r="AM2078" s="298"/>
      <c r="AN2078" s="335">
        <f>'Debt M &amp; YTM'!I2069</f>
        <v>12.94</v>
      </c>
      <c r="AO2078" s="335">
        <f>'Debt M &amp; YTM'!J2069</f>
        <v>1.82</v>
      </c>
      <c r="AP2078" s="299"/>
      <c r="AQ2078" s="297"/>
      <c r="AR2078" s="297">
        <f>'Debt M &amp; YTM'!M2069</f>
        <v>2.1800000000000002</v>
      </c>
      <c r="AS2078" s="298"/>
      <c r="AT2078" s="300"/>
      <c r="AU2078" s="297">
        <f>'Debt M &amp; YTM'!N2069</f>
        <v>4.55</v>
      </c>
      <c r="AV2078" s="298"/>
    </row>
    <row r="2079" spans="6:48">
      <c r="F2079" s="297"/>
      <c r="AG2079" s="296">
        <v>43083</v>
      </c>
      <c r="AH2079" s="335">
        <f>'Debt M &amp; YTM'!C2070</f>
        <v>13.9</v>
      </c>
      <c r="AI2079" s="335">
        <f>'Debt M &amp; YTM'!D2070</f>
        <v>1.51</v>
      </c>
      <c r="AJ2079" s="298"/>
      <c r="AK2079" s="335">
        <f>'Debt M &amp; YTM'!F2070</f>
        <v>8.3699999999999992</v>
      </c>
      <c r="AL2079" s="335">
        <f>'Debt M &amp; YTM'!G2070</f>
        <v>1.31</v>
      </c>
      <c r="AM2079" s="298"/>
      <c r="AN2079" s="335">
        <f>'Debt M &amp; YTM'!I2070</f>
        <v>12.94</v>
      </c>
      <c r="AO2079" s="335">
        <f>'Debt M &amp; YTM'!J2070</f>
        <v>1.82</v>
      </c>
      <c r="AP2079" s="299"/>
      <c r="AQ2079" s="297"/>
      <c r="AR2079" s="297">
        <f>'Debt M &amp; YTM'!M2070</f>
        <v>2.19</v>
      </c>
      <c r="AS2079" s="298"/>
      <c r="AT2079" s="300"/>
      <c r="AU2079" s="297">
        <f>'Debt M &amp; YTM'!N2070</f>
        <v>4.6100000000000003</v>
      </c>
      <c r="AV2079" s="298"/>
    </row>
    <row r="2080" spans="6:48">
      <c r="F2080" s="297"/>
      <c r="AG2080" s="296">
        <v>43084</v>
      </c>
      <c r="AH2080" s="335">
        <f>'Debt M &amp; YTM'!C2071</f>
        <v>13.89</v>
      </c>
      <c r="AI2080" s="335">
        <f>'Debt M &amp; YTM'!D2071</f>
        <v>1.49</v>
      </c>
      <c r="AJ2080" s="298"/>
      <c r="AK2080" s="335">
        <f>'Debt M &amp; YTM'!F2071</f>
        <v>8.3699999999999992</v>
      </c>
      <c r="AL2080" s="335">
        <f>'Debt M &amp; YTM'!G2071</f>
        <v>1.3</v>
      </c>
      <c r="AM2080" s="298"/>
      <c r="AN2080" s="335">
        <f>'Debt M &amp; YTM'!I2071</f>
        <v>12.94</v>
      </c>
      <c r="AO2080" s="335">
        <f>'Debt M &amp; YTM'!J2071</f>
        <v>1.8</v>
      </c>
      <c r="AP2080" s="299"/>
      <c r="AQ2080" s="297"/>
      <c r="AR2080" s="297">
        <f>'Debt M &amp; YTM'!M2071</f>
        <v>2.19</v>
      </c>
      <c r="AS2080" s="298"/>
      <c r="AT2080" s="300"/>
      <c r="AU2080" s="297">
        <f>'Debt M &amp; YTM'!N2071</f>
        <v>4.6100000000000003</v>
      </c>
      <c r="AV2080" s="298"/>
    </row>
    <row r="2081" spans="6:48">
      <c r="F2081" s="297"/>
      <c r="AG2081" s="296">
        <v>43087</v>
      </c>
      <c r="AH2081" s="335">
        <f>'Debt M &amp; YTM'!C2072</f>
        <v>13.89</v>
      </c>
      <c r="AI2081" s="335">
        <f>'Debt M &amp; YTM'!D2072</f>
        <v>1.49</v>
      </c>
      <c r="AJ2081" s="298"/>
      <c r="AK2081" s="335">
        <f>'Debt M &amp; YTM'!F2072</f>
        <v>8.36</v>
      </c>
      <c r="AL2081" s="335">
        <f>'Debt M &amp; YTM'!G2072</f>
        <v>1.31</v>
      </c>
      <c r="AM2081" s="298"/>
      <c r="AN2081" s="335">
        <f>'Debt M &amp; YTM'!I2072</f>
        <v>12.93</v>
      </c>
      <c r="AO2081" s="335">
        <f>'Debt M &amp; YTM'!J2072</f>
        <v>1.81</v>
      </c>
      <c r="AP2081" s="299"/>
      <c r="AQ2081" s="297"/>
      <c r="AR2081" s="297">
        <f>'Debt M &amp; YTM'!M2072</f>
        <v>2.19</v>
      </c>
      <c r="AS2081" s="298"/>
      <c r="AT2081" s="300"/>
      <c r="AU2081" s="297">
        <f>'Debt M &amp; YTM'!N2072</f>
        <v>4.63</v>
      </c>
      <c r="AV2081" s="298"/>
    </row>
    <row r="2082" spans="6:48">
      <c r="F2082" s="297"/>
      <c r="AG2082" s="296">
        <v>43088</v>
      </c>
      <c r="AH2082" s="335">
        <f>'Debt M &amp; YTM'!C2073</f>
        <v>13.88</v>
      </c>
      <c r="AI2082" s="335">
        <f>'Debt M &amp; YTM'!D2073</f>
        <v>1.56</v>
      </c>
      <c r="AJ2082" s="298"/>
      <c r="AK2082" s="335">
        <f>'Debt M &amp; YTM'!F2073</f>
        <v>8.36</v>
      </c>
      <c r="AL2082" s="335">
        <f>'Debt M &amp; YTM'!G2073</f>
        <v>1.36</v>
      </c>
      <c r="AM2082" s="298"/>
      <c r="AN2082" s="335">
        <f>'Debt M &amp; YTM'!I2073</f>
        <v>12.93</v>
      </c>
      <c r="AO2082" s="335">
        <f>'Debt M &amp; YTM'!J2073</f>
        <v>1.88</v>
      </c>
      <c r="AP2082" s="299"/>
      <c r="AQ2082" s="297"/>
      <c r="AR2082" s="297">
        <f>'Debt M &amp; YTM'!M2073</f>
        <v>2.2000000000000002</v>
      </c>
      <c r="AS2082" s="298"/>
      <c r="AT2082" s="300"/>
      <c r="AU2082" s="297">
        <f>'Debt M &amp; YTM'!N2073</f>
        <v>4.5999999999999996</v>
      </c>
      <c r="AV2082" s="298"/>
    </row>
    <row r="2083" spans="6:48">
      <c r="F2083" s="297"/>
      <c r="AG2083" s="296">
        <v>43089</v>
      </c>
      <c r="AH2083" s="335">
        <f>'Debt M &amp; YTM'!C2074</f>
        <v>13.88</v>
      </c>
      <c r="AI2083" s="335">
        <f>'Debt M &amp; YTM'!D2074</f>
        <v>1.6</v>
      </c>
      <c r="AJ2083" s="298"/>
      <c r="AK2083" s="335">
        <f>'Debt M &amp; YTM'!F2074</f>
        <v>8.36</v>
      </c>
      <c r="AL2083" s="335">
        <f>'Debt M &amp; YTM'!G2074</f>
        <v>1.4</v>
      </c>
      <c r="AM2083" s="298"/>
      <c r="AN2083" s="335">
        <f>'Debt M &amp; YTM'!I2074</f>
        <v>12.92</v>
      </c>
      <c r="AO2083" s="335">
        <f>'Debt M &amp; YTM'!J2074</f>
        <v>1.91</v>
      </c>
      <c r="AP2083" s="299"/>
      <c r="AQ2083" s="297"/>
      <c r="AR2083" s="297">
        <f>'Debt M &amp; YTM'!M2074</f>
        <v>2.21</v>
      </c>
      <c r="AS2083" s="298"/>
      <c r="AT2083" s="300"/>
      <c r="AU2083" s="297">
        <f>'Debt M &amp; YTM'!N2074</f>
        <v>4.59</v>
      </c>
      <c r="AV2083" s="298"/>
    </row>
    <row r="2084" spans="6:48">
      <c r="F2084" s="297"/>
      <c r="AG2084" s="296">
        <v>43090</v>
      </c>
      <c r="AH2084" s="335">
        <f>'Debt M &amp; YTM'!C2075</f>
        <v>13.88</v>
      </c>
      <c r="AI2084" s="335">
        <f>'Debt M &amp; YTM'!D2075</f>
        <v>1.61</v>
      </c>
      <c r="AJ2084" s="298"/>
      <c r="AK2084" s="335">
        <f>'Debt M &amp; YTM'!F2075</f>
        <v>8.35</v>
      </c>
      <c r="AL2084" s="335">
        <f>'Debt M &amp; YTM'!G2075</f>
        <v>1.41</v>
      </c>
      <c r="AM2084" s="298"/>
      <c r="AN2084" s="335">
        <f>'Debt M &amp; YTM'!I2075</f>
        <v>12.92</v>
      </c>
      <c r="AO2084" s="335">
        <f>'Debt M &amp; YTM'!J2075</f>
        <v>1.92</v>
      </c>
      <c r="AP2084" s="299"/>
      <c r="AQ2084" s="297"/>
      <c r="AR2084" s="297">
        <f>'Debt M &amp; YTM'!M2075</f>
        <v>2.2000000000000002</v>
      </c>
      <c r="AS2084" s="298"/>
      <c r="AT2084" s="300"/>
      <c r="AU2084" s="297">
        <f>'Debt M &amp; YTM'!N2075</f>
        <v>4.5599999999999996</v>
      </c>
      <c r="AV2084" s="298"/>
    </row>
    <row r="2085" spans="6:48">
      <c r="F2085" s="297"/>
      <c r="AG2085" s="296">
        <v>43091</v>
      </c>
      <c r="AH2085" s="335">
        <f>'Debt M &amp; YTM'!C2076</f>
        <v>13.87</v>
      </c>
      <c r="AI2085" s="335">
        <f>'Debt M &amp; YTM'!D2076</f>
        <v>1.6</v>
      </c>
      <c r="AJ2085" s="298"/>
      <c r="AK2085" s="335">
        <f>'Debt M &amp; YTM'!F2076</f>
        <v>8.35</v>
      </c>
      <c r="AL2085" s="335">
        <f>'Debt M &amp; YTM'!G2076</f>
        <v>1.41</v>
      </c>
      <c r="AM2085" s="298"/>
      <c r="AN2085" s="335">
        <f>'Debt M &amp; YTM'!I2076</f>
        <v>12.92</v>
      </c>
      <c r="AO2085" s="335">
        <f>'Debt M &amp; YTM'!J2076</f>
        <v>1.92</v>
      </c>
      <c r="AP2085" s="299"/>
      <c r="AQ2085" s="297"/>
      <c r="AR2085" s="297">
        <f>'Debt M &amp; YTM'!M2076</f>
        <v>2.19</v>
      </c>
      <c r="AS2085" s="298"/>
      <c r="AT2085" s="300"/>
      <c r="AU2085" s="297">
        <f>'Debt M &amp; YTM'!N2076</f>
        <v>4.53</v>
      </c>
      <c r="AV2085" s="298"/>
    </row>
    <row r="2086" spans="6:48">
      <c r="F2086" s="297"/>
      <c r="AG2086" s="296">
        <v>43096</v>
      </c>
      <c r="AH2086" s="335">
        <f>'Debt M &amp; YTM'!C2077</f>
        <v>13.86</v>
      </c>
      <c r="AI2086" s="335">
        <f>'Debt M &amp; YTM'!D2077</f>
        <v>1.57</v>
      </c>
      <c r="AJ2086" s="298"/>
      <c r="AK2086" s="335">
        <f>'Debt M &amp; YTM'!F2077</f>
        <v>8.34</v>
      </c>
      <c r="AL2086" s="335">
        <f>'Debt M &amp; YTM'!G2077</f>
        <v>1.39</v>
      </c>
      <c r="AM2086" s="298"/>
      <c r="AN2086" s="335">
        <f>'Debt M &amp; YTM'!I2077</f>
        <v>12.9</v>
      </c>
      <c r="AO2086" s="335">
        <f>'Debt M &amp; YTM'!J2077</f>
        <v>1.89</v>
      </c>
      <c r="AP2086" s="299"/>
      <c r="AQ2086" s="297"/>
      <c r="AR2086" s="297">
        <f>'Debt M &amp; YTM'!M2077</f>
        <v>2.1800000000000002</v>
      </c>
      <c r="AS2086" s="298"/>
      <c r="AT2086" s="300"/>
      <c r="AU2086" s="297">
        <f>'Debt M &amp; YTM'!N2077</f>
        <v>4.54</v>
      </c>
      <c r="AV2086" s="298"/>
    </row>
    <row r="2087" spans="6:48">
      <c r="F2087" s="297"/>
      <c r="AG2087" s="296">
        <v>43097</v>
      </c>
      <c r="AH2087" s="335">
        <f>'Debt M &amp; YTM'!C2078</f>
        <v>13.86</v>
      </c>
      <c r="AI2087" s="335">
        <f>'Debt M &amp; YTM'!D2078</f>
        <v>1.6</v>
      </c>
      <c r="AJ2087" s="298"/>
      <c r="AK2087" s="335">
        <f>'Debt M &amp; YTM'!F2078</f>
        <v>8.33</v>
      </c>
      <c r="AL2087" s="335">
        <f>'Debt M &amp; YTM'!G2078</f>
        <v>1.41</v>
      </c>
      <c r="AM2087" s="298"/>
      <c r="AN2087" s="335">
        <f>'Debt M &amp; YTM'!I2078</f>
        <v>12.9</v>
      </c>
      <c r="AO2087" s="335">
        <f>'Debt M &amp; YTM'!J2078</f>
        <v>1.92</v>
      </c>
      <c r="AP2087" s="299"/>
      <c r="AQ2087" s="297"/>
      <c r="AR2087" s="297">
        <f>'Debt M &amp; YTM'!M2078</f>
        <v>2.1800000000000002</v>
      </c>
      <c r="AS2087" s="298"/>
      <c r="AT2087" s="300"/>
      <c r="AU2087" s="297">
        <f>'Debt M &amp; YTM'!N2078</f>
        <v>4.5199999999999996</v>
      </c>
      <c r="AV2087" s="298"/>
    </row>
    <row r="2088" spans="6:48">
      <c r="F2088" s="297"/>
      <c r="AG2088" s="296">
        <v>43098</v>
      </c>
      <c r="AH2088" s="335">
        <f>'Debt M &amp; YTM'!C2079</f>
        <v>13.86</v>
      </c>
      <c r="AI2088" s="335">
        <f>'Debt M &amp; YTM'!D2079</f>
        <v>1.62</v>
      </c>
      <c r="AJ2088" s="298"/>
      <c r="AK2088" s="335">
        <f>'Debt M &amp; YTM'!F2079</f>
        <v>8.33</v>
      </c>
      <c r="AL2088" s="335">
        <f>'Debt M &amp; YTM'!G2079</f>
        <v>1.42</v>
      </c>
      <c r="AM2088" s="298"/>
      <c r="AN2088" s="335">
        <f>'Debt M &amp; YTM'!I2079</f>
        <v>12.9</v>
      </c>
      <c r="AO2088" s="335">
        <f>'Debt M &amp; YTM'!J2079</f>
        <v>1.93</v>
      </c>
      <c r="AP2088" s="299"/>
      <c r="AQ2088" s="297"/>
      <c r="AR2088" s="297">
        <f>'Debt M &amp; YTM'!M2079</f>
        <v>2.17</v>
      </c>
      <c r="AS2088" s="298"/>
      <c r="AT2088" s="300"/>
      <c r="AU2088" s="297">
        <f>'Debt M &amp; YTM'!N2079</f>
        <v>4.5</v>
      </c>
      <c r="AV2088" s="298"/>
    </row>
    <row r="2089" spans="6:48">
      <c r="F2089" s="297"/>
      <c r="AG2089" s="296">
        <v>43100</v>
      </c>
      <c r="AH2089" s="335">
        <f>'Debt M &amp; YTM'!C2080</f>
        <v>13.85</v>
      </c>
      <c r="AI2089" s="335">
        <f>'Debt M &amp; YTM'!D2080</f>
        <v>1.62</v>
      </c>
      <c r="AJ2089" s="298"/>
      <c r="AK2089" s="335">
        <f>'Debt M &amp; YTM'!F2080</f>
        <v>8.33</v>
      </c>
      <c r="AL2089" s="335">
        <f>'Debt M &amp; YTM'!G2080</f>
        <v>1.42</v>
      </c>
      <c r="AM2089" s="298"/>
      <c r="AN2089" s="335">
        <f>'Debt M &amp; YTM'!I2080</f>
        <v>12.89</v>
      </c>
      <c r="AO2089" s="335">
        <f>'Debt M &amp; YTM'!J2080</f>
        <v>1.93</v>
      </c>
      <c r="AP2089" s="299"/>
      <c r="AQ2089" s="297"/>
      <c r="AR2089" s="297"/>
      <c r="AS2089" s="298"/>
      <c r="AT2089" s="300"/>
      <c r="AU2089" s="297"/>
      <c r="AV2089" s="298"/>
    </row>
    <row r="2090" spans="6:48">
      <c r="F2090" s="297"/>
      <c r="AG2090" s="296">
        <v>43102</v>
      </c>
      <c r="AH2090" s="335">
        <f>'Debt M &amp; YTM'!C2081</f>
        <v>13.85</v>
      </c>
      <c r="AI2090" s="335">
        <f>'Debt M &amp; YTM'!D2081</f>
        <v>1.64</v>
      </c>
      <c r="AJ2090" s="298"/>
      <c r="AK2090" s="335">
        <f>'Debt M &amp; YTM'!F2081</f>
        <v>8.3800000000000008</v>
      </c>
      <c r="AL2090" s="335">
        <f>'Debt M &amp; YTM'!G2081</f>
        <v>1.42</v>
      </c>
      <c r="AM2090" s="298"/>
      <c r="AN2090" s="335">
        <f>'Debt M &amp; YTM'!I2081</f>
        <v>12.91</v>
      </c>
      <c r="AO2090" s="335">
        <f>'Debt M &amp; YTM'!J2081</f>
        <v>1.96</v>
      </c>
      <c r="AP2090" s="299"/>
      <c r="AQ2090" s="297"/>
      <c r="AR2090" s="297">
        <f>'Debt M &amp; YTM'!M2081</f>
        <v>2.1800000000000002</v>
      </c>
      <c r="AS2090" s="298"/>
      <c r="AT2090" s="300"/>
      <c r="AU2090" s="297">
        <f>'Debt M &amp; YTM'!N2081</f>
        <v>4.5199999999999996</v>
      </c>
      <c r="AV2090" s="298"/>
    </row>
    <row r="2091" spans="6:48">
      <c r="F2091" s="297"/>
      <c r="AG2091" s="296">
        <v>43103</v>
      </c>
      <c r="AH2091" s="335">
        <f>'Debt M &amp; YTM'!C2082</f>
        <v>13.85</v>
      </c>
      <c r="AI2091" s="335">
        <f>'Debt M &amp; YTM'!D2082</f>
        <v>1.62</v>
      </c>
      <c r="AJ2091" s="298"/>
      <c r="AK2091" s="335">
        <f>'Debt M &amp; YTM'!F2082</f>
        <v>8.3800000000000008</v>
      </c>
      <c r="AL2091" s="335">
        <f>'Debt M &amp; YTM'!G2082</f>
        <v>1.4</v>
      </c>
      <c r="AM2091" s="298"/>
      <c r="AN2091" s="335">
        <f>'Debt M &amp; YTM'!I2082</f>
        <v>12.91</v>
      </c>
      <c r="AO2091" s="335">
        <f>'Debt M &amp; YTM'!J2082</f>
        <v>1.93</v>
      </c>
      <c r="AP2091" s="299"/>
      <c r="AQ2091" s="297"/>
      <c r="AR2091" s="297">
        <f>'Debt M &amp; YTM'!M2082</f>
        <v>2.14</v>
      </c>
      <c r="AS2091" s="298"/>
      <c r="AT2091" s="300"/>
      <c r="AU2091" s="297">
        <f>'Debt M &amp; YTM'!N2082</f>
        <v>4.41</v>
      </c>
      <c r="AV2091" s="298"/>
    </row>
    <row r="2092" spans="6:48">
      <c r="F2092" s="297"/>
      <c r="AG2092" s="296">
        <v>43104</v>
      </c>
      <c r="AH2092" s="335">
        <f>'Debt M &amp; YTM'!C2083</f>
        <v>13.85</v>
      </c>
      <c r="AI2092" s="335">
        <f>'Debt M &amp; YTM'!D2083</f>
        <v>1.62</v>
      </c>
      <c r="AJ2092" s="298"/>
      <c r="AK2092" s="335">
        <f>'Debt M &amp; YTM'!F2083</f>
        <v>8.3699999999999992</v>
      </c>
      <c r="AL2092" s="335">
        <f>'Debt M &amp; YTM'!G2083</f>
        <v>1.39</v>
      </c>
      <c r="AM2092" s="298"/>
      <c r="AN2092" s="335">
        <f>'Debt M &amp; YTM'!I2083</f>
        <v>12.9</v>
      </c>
      <c r="AO2092" s="335">
        <f>'Debt M &amp; YTM'!J2083</f>
        <v>1.91</v>
      </c>
      <c r="AP2092" s="299"/>
      <c r="AQ2092" s="297"/>
      <c r="AR2092" s="297">
        <f>'Debt M &amp; YTM'!M2083</f>
        <v>2.12</v>
      </c>
      <c r="AS2092" s="298"/>
      <c r="AT2092" s="300"/>
      <c r="AU2092" s="297">
        <f>'Debt M &amp; YTM'!N2083</f>
        <v>4.3600000000000003</v>
      </c>
      <c r="AV2092" s="298"/>
    </row>
    <row r="2093" spans="6:48">
      <c r="F2093" s="297"/>
      <c r="AG2093" s="296">
        <v>43105</v>
      </c>
      <c r="AH2093" s="335">
        <f>'Debt M &amp; YTM'!C2084</f>
        <v>13.85</v>
      </c>
      <c r="AI2093" s="335">
        <f>'Debt M &amp; YTM'!D2084</f>
        <v>1.61</v>
      </c>
      <c r="AJ2093" s="298"/>
      <c r="AK2093" s="335">
        <f>'Debt M &amp; YTM'!F2084</f>
        <v>8.3699999999999992</v>
      </c>
      <c r="AL2093" s="335">
        <f>'Debt M &amp; YTM'!G2084</f>
        <v>1.37</v>
      </c>
      <c r="AM2093" s="298"/>
      <c r="AN2093" s="335">
        <f>'Debt M &amp; YTM'!I2084</f>
        <v>12.9</v>
      </c>
      <c r="AO2093" s="335">
        <f>'Debt M &amp; YTM'!J2084</f>
        <v>1.9</v>
      </c>
      <c r="AP2093" s="299"/>
      <c r="AQ2093" s="297"/>
      <c r="AR2093" s="297">
        <f>'Debt M &amp; YTM'!M2084</f>
        <v>2.09</v>
      </c>
      <c r="AS2093" s="298"/>
      <c r="AT2093" s="300"/>
      <c r="AU2093" s="297">
        <f>'Debt M &amp; YTM'!N2084</f>
        <v>4.33</v>
      </c>
      <c r="AV2093" s="298"/>
    </row>
    <row r="2094" spans="6:48">
      <c r="F2094" s="297"/>
      <c r="AG2094" s="296">
        <v>43108</v>
      </c>
      <c r="AH2094" s="335">
        <f>'Debt M &amp; YTM'!C2085</f>
        <v>13.84</v>
      </c>
      <c r="AI2094" s="335">
        <f>'Debt M &amp; YTM'!D2085</f>
        <v>1.59</v>
      </c>
      <c r="AJ2094" s="298"/>
      <c r="AK2094" s="335">
        <f>'Debt M &amp; YTM'!F2085</f>
        <v>8.36</v>
      </c>
      <c r="AL2094" s="335">
        <f>'Debt M &amp; YTM'!G2085</f>
        <v>1.35</v>
      </c>
      <c r="AM2094" s="298"/>
      <c r="AN2094" s="335">
        <f>'Debt M &amp; YTM'!I2085</f>
        <v>12.89</v>
      </c>
      <c r="AO2094" s="335">
        <f>'Debt M &amp; YTM'!J2085</f>
        <v>1.88</v>
      </c>
      <c r="AP2094" s="299"/>
      <c r="AQ2094" s="297"/>
      <c r="AR2094" s="297">
        <f>'Debt M &amp; YTM'!M2085</f>
        <v>2.08</v>
      </c>
      <c r="AS2094" s="298"/>
      <c r="AT2094" s="300"/>
      <c r="AU2094" s="297">
        <f>'Debt M &amp; YTM'!N2085</f>
        <v>4.33</v>
      </c>
      <c r="AV2094" s="298"/>
    </row>
    <row r="2095" spans="6:48">
      <c r="F2095" s="297"/>
      <c r="AG2095" s="296">
        <v>43109</v>
      </c>
      <c r="AH2095" s="335">
        <f>'Debt M &amp; YTM'!C2086</f>
        <v>13.84</v>
      </c>
      <c r="AI2095" s="335">
        <f>'Debt M &amp; YTM'!D2086</f>
        <v>1.62</v>
      </c>
      <c r="AJ2095" s="298"/>
      <c r="AK2095" s="335">
        <f>'Debt M &amp; YTM'!F2086</f>
        <v>8.36</v>
      </c>
      <c r="AL2095" s="335">
        <f>'Debt M &amp; YTM'!G2086</f>
        <v>1.37</v>
      </c>
      <c r="AM2095" s="298"/>
      <c r="AN2095" s="335">
        <f>'Debt M &amp; YTM'!I2086</f>
        <v>12.89</v>
      </c>
      <c r="AO2095" s="335">
        <f>'Debt M &amp; YTM'!J2086</f>
        <v>1.91</v>
      </c>
      <c r="AP2095" s="299"/>
      <c r="AQ2095" s="297"/>
      <c r="AR2095" s="297">
        <f>'Debt M &amp; YTM'!M2086</f>
        <v>2.09</v>
      </c>
      <c r="AS2095" s="298"/>
      <c r="AT2095" s="300"/>
      <c r="AU2095" s="297">
        <f>'Debt M &amp; YTM'!N2086</f>
        <v>4.26</v>
      </c>
      <c r="AV2095" s="298"/>
    </row>
    <row r="2096" spans="6:48">
      <c r="F2096" s="297"/>
      <c r="AG2096" s="296">
        <v>43110</v>
      </c>
      <c r="AH2096" s="335">
        <f>'Debt M &amp; YTM'!C2087</f>
        <v>13.83</v>
      </c>
      <c r="AI2096" s="335">
        <f>'Debt M &amp; YTM'!D2087</f>
        <v>1.64</v>
      </c>
      <c r="AJ2096" s="298"/>
      <c r="AK2096" s="335">
        <f>'Debt M &amp; YTM'!F2087</f>
        <v>8.36</v>
      </c>
      <c r="AL2096" s="335">
        <f>'Debt M &amp; YTM'!G2087</f>
        <v>1.39</v>
      </c>
      <c r="AM2096" s="298"/>
      <c r="AN2096" s="335">
        <f>'Debt M &amp; YTM'!I2087</f>
        <v>12.89</v>
      </c>
      <c r="AO2096" s="335">
        <f>'Debt M &amp; YTM'!J2087</f>
        <v>1.93</v>
      </c>
      <c r="AP2096" s="299"/>
      <c r="AQ2096" s="297"/>
      <c r="AR2096" s="297">
        <f>'Debt M &amp; YTM'!M2087</f>
        <v>2.12</v>
      </c>
      <c r="AS2096" s="298"/>
      <c r="AT2096" s="300"/>
      <c r="AU2096" s="297">
        <f>'Debt M &amp; YTM'!N2087</f>
        <v>4.33</v>
      </c>
      <c r="AV2096" s="298"/>
    </row>
    <row r="2097" spans="6:48">
      <c r="F2097" s="297"/>
      <c r="AG2097" s="296">
        <v>43111</v>
      </c>
      <c r="AH2097" s="335">
        <f>'Debt M &amp; YTM'!C2088</f>
        <v>13.83</v>
      </c>
      <c r="AI2097" s="335">
        <f>'Debt M &amp; YTM'!D2088</f>
        <v>1.68</v>
      </c>
      <c r="AJ2097" s="298"/>
      <c r="AK2097" s="335">
        <f>'Debt M &amp; YTM'!F2088</f>
        <v>8.36</v>
      </c>
      <c r="AL2097" s="335">
        <f>'Debt M &amp; YTM'!G2088</f>
        <v>1.44</v>
      </c>
      <c r="AM2097" s="298"/>
      <c r="AN2097" s="335">
        <f>'Debt M &amp; YTM'!I2088</f>
        <v>12.89</v>
      </c>
      <c r="AO2097" s="335">
        <f>'Debt M &amp; YTM'!J2088</f>
        <v>1.97</v>
      </c>
      <c r="AP2097" s="299"/>
      <c r="AQ2097" s="297"/>
      <c r="AR2097" s="297">
        <f>'Debt M &amp; YTM'!M2088</f>
        <v>2.13</v>
      </c>
      <c r="AS2097" s="298"/>
      <c r="AT2097" s="300"/>
      <c r="AU2097" s="297">
        <f>'Debt M &amp; YTM'!N2088</f>
        <v>4.37</v>
      </c>
      <c r="AV2097" s="298"/>
    </row>
    <row r="2098" spans="6:48">
      <c r="F2098" s="297"/>
      <c r="AG2098" s="296">
        <v>43112</v>
      </c>
      <c r="AH2098" s="335">
        <f>'Debt M &amp; YTM'!C2089</f>
        <v>13.83</v>
      </c>
      <c r="AI2098" s="335">
        <f>'Debt M &amp; YTM'!D2089</f>
        <v>1.68</v>
      </c>
      <c r="AJ2098" s="298"/>
      <c r="AK2098" s="335">
        <f>'Debt M &amp; YTM'!F2089</f>
        <v>8.35</v>
      </c>
      <c r="AL2098" s="335">
        <f>'Debt M &amp; YTM'!G2089</f>
        <v>1.45</v>
      </c>
      <c r="AM2098" s="298"/>
      <c r="AN2098" s="335">
        <f>'Debt M &amp; YTM'!I2089</f>
        <v>12.88</v>
      </c>
      <c r="AO2098" s="335">
        <f>'Debt M &amp; YTM'!J2089</f>
        <v>1.96</v>
      </c>
      <c r="AP2098" s="299"/>
      <c r="AQ2098" s="297"/>
      <c r="AR2098" s="297">
        <f>'Debt M &amp; YTM'!M2089</f>
        <v>2.13</v>
      </c>
      <c r="AS2098" s="298"/>
      <c r="AT2098" s="300"/>
      <c r="AU2098" s="297">
        <f>'Debt M &amp; YTM'!N2089</f>
        <v>4.3600000000000003</v>
      </c>
      <c r="AV2098" s="298"/>
    </row>
    <row r="2099" spans="6:48">
      <c r="F2099" s="297"/>
      <c r="AG2099" s="296">
        <v>43115</v>
      </c>
      <c r="AH2099" s="335">
        <f>'Debt M &amp; YTM'!C2090</f>
        <v>13.82</v>
      </c>
      <c r="AI2099" s="335">
        <f>'Debt M &amp; YTM'!D2090</f>
        <v>1.67</v>
      </c>
      <c r="AJ2099" s="298"/>
      <c r="AK2099" s="335">
        <f>'Debt M &amp; YTM'!F2090</f>
        <v>8.34</v>
      </c>
      <c r="AL2099" s="335">
        <f>'Debt M &amp; YTM'!G2090</f>
        <v>1.44</v>
      </c>
      <c r="AM2099" s="298"/>
      <c r="AN2099" s="335">
        <f>'Debt M &amp; YTM'!I2090</f>
        <v>12.87</v>
      </c>
      <c r="AO2099" s="335">
        <f>'Debt M &amp; YTM'!J2090</f>
        <v>1.96</v>
      </c>
      <c r="AP2099" s="299"/>
      <c r="AQ2099" s="297"/>
      <c r="AR2099" s="297">
        <f>'Debt M &amp; YTM'!M2090</f>
        <v>2.11</v>
      </c>
      <c r="AS2099" s="298"/>
      <c r="AT2099" s="300"/>
      <c r="AU2099" s="297">
        <f>'Debt M &amp; YTM'!N2090</f>
        <v>4.3099999999999996</v>
      </c>
      <c r="AV2099" s="298"/>
    </row>
    <row r="2100" spans="6:48">
      <c r="F2100" s="297"/>
      <c r="AG2100" s="296">
        <v>43116</v>
      </c>
      <c r="AH2100" s="335">
        <f>'Debt M &amp; YTM'!C2091</f>
        <v>13.82</v>
      </c>
      <c r="AI2100" s="335">
        <f>'Debt M &amp; YTM'!D2091</f>
        <v>1.64</v>
      </c>
      <c r="AJ2100" s="298"/>
      <c r="AK2100" s="335">
        <f>'Debt M &amp; YTM'!F2091</f>
        <v>8.34</v>
      </c>
      <c r="AL2100" s="335">
        <f>'Debt M &amp; YTM'!G2091</f>
        <v>1.41</v>
      </c>
      <c r="AM2100" s="298"/>
      <c r="AN2100" s="335">
        <f>'Debt M &amp; YTM'!I2091</f>
        <v>12.87</v>
      </c>
      <c r="AO2100" s="335">
        <f>'Debt M &amp; YTM'!J2091</f>
        <v>1.93</v>
      </c>
      <c r="AP2100" s="299"/>
      <c r="AQ2100" s="297"/>
      <c r="AR2100" s="297">
        <f>'Debt M &amp; YTM'!M2091</f>
        <v>2.08</v>
      </c>
      <c r="AS2100" s="298"/>
      <c r="AT2100" s="300"/>
      <c r="AU2100" s="297">
        <f>'Debt M &amp; YTM'!N2091</f>
        <v>4.29</v>
      </c>
      <c r="AV2100" s="298"/>
    </row>
    <row r="2101" spans="6:48">
      <c r="F2101" s="297"/>
      <c r="AG2101" s="296">
        <v>43117</v>
      </c>
      <c r="AH2101" s="335">
        <f>'Debt M &amp; YTM'!C2092</f>
        <v>13.81</v>
      </c>
      <c r="AI2101" s="335">
        <f>'Debt M &amp; YTM'!D2092</f>
        <v>1.63</v>
      </c>
      <c r="AJ2101" s="298"/>
      <c r="AK2101" s="335">
        <f>'Debt M &amp; YTM'!F2092</f>
        <v>8.34</v>
      </c>
      <c r="AL2101" s="335">
        <f>'Debt M &amp; YTM'!G2092</f>
        <v>1.4</v>
      </c>
      <c r="AM2101" s="298"/>
      <c r="AN2101" s="335">
        <f>'Debt M &amp; YTM'!I2092</f>
        <v>12.87</v>
      </c>
      <c r="AO2101" s="335">
        <f>'Debt M &amp; YTM'!J2092</f>
        <v>1.91</v>
      </c>
      <c r="AP2101" s="299"/>
      <c r="AQ2101" s="297"/>
      <c r="AR2101" s="297">
        <f>'Debt M &amp; YTM'!M2092</f>
        <v>2.09</v>
      </c>
      <c r="AS2101" s="298"/>
      <c r="AT2101" s="300"/>
      <c r="AU2101" s="297">
        <f>'Debt M &amp; YTM'!N2092</f>
        <v>4.29</v>
      </c>
      <c r="AV2101" s="298"/>
    </row>
    <row r="2102" spans="6:48">
      <c r="F2102" s="297"/>
      <c r="AG2102" s="296">
        <v>43118</v>
      </c>
      <c r="AH2102" s="335">
        <f>'Debt M &amp; YTM'!C2093</f>
        <v>13.81</v>
      </c>
      <c r="AI2102" s="335">
        <f>'Debt M &amp; YTM'!D2093</f>
        <v>1.65</v>
      </c>
      <c r="AJ2102" s="298"/>
      <c r="AK2102" s="335">
        <f>'Debt M &amp; YTM'!F2093</f>
        <v>8.34</v>
      </c>
      <c r="AL2102" s="335">
        <f>'Debt M &amp; YTM'!G2093</f>
        <v>1.41</v>
      </c>
      <c r="AM2102" s="298"/>
      <c r="AN2102" s="335">
        <f>'Debt M &amp; YTM'!I2093</f>
        <v>12.87</v>
      </c>
      <c r="AO2102" s="335">
        <f>'Debt M &amp; YTM'!J2093</f>
        <v>1.93</v>
      </c>
      <c r="AP2102" s="299"/>
      <c r="AQ2102" s="297"/>
      <c r="AR2102" s="297">
        <f>'Debt M &amp; YTM'!M2093</f>
        <v>2.09</v>
      </c>
      <c r="AS2102" s="298"/>
      <c r="AT2102" s="300"/>
      <c r="AU2102" s="297">
        <f>'Debt M &amp; YTM'!N2093</f>
        <v>4.3099999999999996</v>
      </c>
      <c r="AV2102" s="298"/>
    </row>
    <row r="2103" spans="6:48">
      <c r="F2103" s="297"/>
      <c r="AG2103" s="296">
        <v>43119</v>
      </c>
      <c r="AH2103" s="335">
        <f>'Debt M &amp; YTM'!C2094</f>
        <v>13.81</v>
      </c>
      <c r="AI2103" s="335">
        <f>'Debt M &amp; YTM'!D2094</f>
        <v>1.64</v>
      </c>
      <c r="AJ2103" s="298"/>
      <c r="AK2103" s="335">
        <f>'Debt M &amp; YTM'!F2094</f>
        <v>8.33</v>
      </c>
      <c r="AL2103" s="335">
        <f>'Debt M &amp; YTM'!G2094</f>
        <v>1.39</v>
      </c>
      <c r="AM2103" s="298"/>
      <c r="AN2103" s="335">
        <f>'Debt M &amp; YTM'!I2094</f>
        <v>12.86</v>
      </c>
      <c r="AO2103" s="335">
        <f>'Debt M &amp; YTM'!J2094</f>
        <v>1.91</v>
      </c>
      <c r="AP2103" s="299"/>
      <c r="AQ2103" s="297"/>
      <c r="AR2103" s="297">
        <f>'Debt M &amp; YTM'!M2094</f>
        <v>2.09</v>
      </c>
      <c r="AS2103" s="298"/>
      <c r="AT2103" s="300"/>
      <c r="AU2103" s="297">
        <f>'Debt M &amp; YTM'!N2094</f>
        <v>4.3</v>
      </c>
      <c r="AV2103" s="298"/>
    </row>
    <row r="2104" spans="6:48">
      <c r="F2104" s="297"/>
      <c r="AG2104" s="296">
        <v>43122</v>
      </c>
      <c r="AH2104" s="335">
        <f>'Debt M &amp; YTM'!C2095</f>
        <v>13.8</v>
      </c>
      <c r="AI2104" s="335">
        <f>'Debt M &amp; YTM'!D2095</f>
        <v>1.64</v>
      </c>
      <c r="AJ2104" s="298"/>
      <c r="AK2104" s="335">
        <f>'Debt M &amp; YTM'!F2095</f>
        <v>8.33</v>
      </c>
      <c r="AL2104" s="335">
        <f>'Debt M &amp; YTM'!G2095</f>
        <v>1.38</v>
      </c>
      <c r="AM2104" s="298"/>
      <c r="AN2104" s="335">
        <f>'Debt M &amp; YTM'!I2095</f>
        <v>12.86</v>
      </c>
      <c r="AO2104" s="335">
        <f>'Debt M &amp; YTM'!J2095</f>
        <v>1.9</v>
      </c>
      <c r="AP2104" s="299"/>
      <c r="AQ2104" s="297"/>
      <c r="AR2104" s="297">
        <f>'Debt M &amp; YTM'!M2095</f>
        <v>2.0699999999999998</v>
      </c>
      <c r="AS2104" s="298"/>
      <c r="AT2104" s="300"/>
      <c r="AU2104" s="297">
        <f>'Debt M &amp; YTM'!N2095</f>
        <v>4.26</v>
      </c>
      <c r="AV2104" s="298"/>
    </row>
    <row r="2105" spans="6:48">
      <c r="F2105" s="297"/>
      <c r="AG2105" s="296">
        <v>43123</v>
      </c>
      <c r="AH2105" s="335">
        <f>'Debt M &amp; YTM'!C2096</f>
        <v>13.8</v>
      </c>
      <c r="AI2105" s="335">
        <f>'Debt M &amp; YTM'!D2096</f>
        <v>1.62</v>
      </c>
      <c r="AJ2105" s="298"/>
      <c r="AK2105" s="335">
        <f>'Debt M &amp; YTM'!F2096</f>
        <v>8.32</v>
      </c>
      <c r="AL2105" s="335">
        <f>'Debt M &amp; YTM'!G2096</f>
        <v>1.37</v>
      </c>
      <c r="AM2105" s="298"/>
      <c r="AN2105" s="335">
        <f>'Debt M &amp; YTM'!I2096</f>
        <v>12.85</v>
      </c>
      <c r="AO2105" s="335">
        <f>'Debt M &amp; YTM'!J2096</f>
        <v>1.88</v>
      </c>
      <c r="AP2105" s="299"/>
      <c r="AQ2105" s="297"/>
      <c r="AR2105" s="297">
        <f>'Debt M &amp; YTM'!M2096</f>
        <v>2.06</v>
      </c>
      <c r="AS2105" s="298"/>
      <c r="AT2105" s="300"/>
      <c r="AU2105" s="297">
        <f>'Debt M &amp; YTM'!N2096</f>
        <v>4.24</v>
      </c>
      <c r="AV2105" s="298"/>
    </row>
    <row r="2106" spans="6:48">
      <c r="F2106" s="297"/>
      <c r="AG2106" s="296">
        <v>43124</v>
      </c>
      <c r="AH2106" s="335">
        <f>'Debt M &amp; YTM'!C2097</f>
        <v>13.79</v>
      </c>
      <c r="AI2106" s="335">
        <f>'Debt M &amp; YTM'!D2097</f>
        <v>1.65</v>
      </c>
      <c r="AJ2106" s="298"/>
      <c r="AK2106" s="335">
        <f>'Debt M &amp; YTM'!F2097</f>
        <v>8.32</v>
      </c>
      <c r="AL2106" s="335">
        <f>'Debt M &amp; YTM'!G2097</f>
        <v>1.39</v>
      </c>
      <c r="AM2106" s="298"/>
      <c r="AN2106" s="335">
        <f>'Debt M &amp; YTM'!I2097</f>
        <v>12.85</v>
      </c>
      <c r="AO2106" s="335">
        <f>'Debt M &amp; YTM'!J2097</f>
        <v>1.91</v>
      </c>
      <c r="AP2106" s="299"/>
      <c r="AQ2106" s="297"/>
      <c r="AR2106" s="297">
        <f>'Debt M &amp; YTM'!M2097</f>
        <v>2.06</v>
      </c>
      <c r="AS2106" s="298"/>
      <c r="AT2106" s="300"/>
      <c r="AU2106" s="297">
        <f>'Debt M &amp; YTM'!N2097</f>
        <v>4.21</v>
      </c>
      <c r="AV2106" s="298"/>
    </row>
    <row r="2107" spans="6:48">
      <c r="F2107" s="297"/>
      <c r="AG2107" s="296">
        <v>43125</v>
      </c>
      <c r="AH2107" s="335">
        <f>'Debt M &amp; YTM'!C2098</f>
        <v>13.79</v>
      </c>
      <c r="AI2107" s="335">
        <f>'Debt M &amp; YTM'!D2098</f>
        <v>1.66</v>
      </c>
      <c r="AJ2107" s="298"/>
      <c r="AK2107" s="335">
        <f>'Debt M &amp; YTM'!F2098</f>
        <v>8.32</v>
      </c>
      <c r="AL2107" s="335">
        <f>'Debt M &amp; YTM'!G2098</f>
        <v>1.42</v>
      </c>
      <c r="AM2107" s="298"/>
      <c r="AN2107" s="335">
        <f>'Debt M &amp; YTM'!I2098</f>
        <v>12.85</v>
      </c>
      <c r="AO2107" s="335">
        <f>'Debt M &amp; YTM'!J2098</f>
        <v>1.93</v>
      </c>
      <c r="AP2107" s="299"/>
      <c r="AQ2107" s="297"/>
      <c r="AR2107" s="297">
        <f>'Debt M &amp; YTM'!M2098</f>
        <v>2.08</v>
      </c>
      <c r="AS2107" s="298"/>
      <c r="AT2107" s="300"/>
      <c r="AU2107" s="297">
        <f>'Debt M &amp; YTM'!N2098</f>
        <v>4.24</v>
      </c>
      <c r="AV2107" s="298"/>
    </row>
    <row r="2108" spans="6:48">
      <c r="F2108" s="297"/>
      <c r="AG2108" s="296">
        <v>43126</v>
      </c>
      <c r="AH2108" s="335">
        <f>'Debt M &amp; YTM'!C2099</f>
        <v>13.79</v>
      </c>
      <c r="AI2108" s="335">
        <f>'Debt M &amp; YTM'!D2099</f>
        <v>1.67</v>
      </c>
      <c r="AJ2108" s="298"/>
      <c r="AK2108" s="335">
        <f>'Debt M &amp; YTM'!F2099</f>
        <v>8.31</v>
      </c>
      <c r="AL2108" s="335">
        <f>'Debt M &amp; YTM'!G2099</f>
        <v>1.44</v>
      </c>
      <c r="AM2108" s="298"/>
      <c r="AN2108" s="335">
        <f>'Debt M &amp; YTM'!I2099</f>
        <v>12.84</v>
      </c>
      <c r="AO2108" s="335">
        <f>'Debt M &amp; YTM'!J2099</f>
        <v>1.93</v>
      </c>
      <c r="AP2108" s="299"/>
      <c r="AQ2108" s="297"/>
      <c r="AR2108" s="297">
        <f>'Debt M &amp; YTM'!M2099</f>
        <v>2.08</v>
      </c>
      <c r="AS2108" s="298"/>
      <c r="AT2108" s="300"/>
      <c r="AU2108" s="297">
        <f>'Debt M &amp; YTM'!N2099</f>
        <v>4.24</v>
      </c>
      <c r="AV2108" s="298"/>
    </row>
    <row r="2109" spans="6:48">
      <c r="F2109" s="297"/>
      <c r="AG2109" s="296">
        <v>43129</v>
      </c>
      <c r="AH2109" s="335">
        <f>'Debt M &amp; YTM'!C2100</f>
        <v>13.78</v>
      </c>
      <c r="AI2109" s="335">
        <f>'Debt M &amp; YTM'!D2100</f>
        <v>1.73</v>
      </c>
      <c r="AJ2109" s="298"/>
      <c r="AK2109" s="335">
        <f>'Debt M &amp; YTM'!F2100</f>
        <v>8.31</v>
      </c>
      <c r="AL2109" s="335">
        <f>'Debt M &amp; YTM'!G2100</f>
        <v>1.5</v>
      </c>
      <c r="AM2109" s="298"/>
      <c r="AN2109" s="335">
        <f>'Debt M &amp; YTM'!I2100</f>
        <v>12.84</v>
      </c>
      <c r="AO2109" s="335">
        <f>'Debt M &amp; YTM'!J2100</f>
        <v>1.99</v>
      </c>
      <c r="AP2109" s="299"/>
      <c r="AQ2109" s="297"/>
      <c r="AR2109" s="297">
        <f>'Debt M &amp; YTM'!M2100</f>
        <v>2.1</v>
      </c>
      <c r="AS2109" s="298"/>
      <c r="AT2109" s="300"/>
      <c r="AU2109" s="297">
        <f>'Debt M &amp; YTM'!N2100</f>
        <v>4.26</v>
      </c>
      <c r="AV2109" s="298"/>
    </row>
    <row r="2110" spans="6:48">
      <c r="F2110" s="297"/>
      <c r="AG2110" s="296">
        <v>43130</v>
      </c>
      <c r="AH2110" s="335">
        <f>'Debt M &amp; YTM'!C2101</f>
        <v>13.78</v>
      </c>
      <c r="AI2110" s="335">
        <f>'Debt M &amp; YTM'!D2101</f>
        <v>1.72</v>
      </c>
      <c r="AJ2110" s="298"/>
      <c r="AK2110" s="335">
        <f>'Debt M &amp; YTM'!F2101</f>
        <v>8.3000000000000007</v>
      </c>
      <c r="AL2110" s="335">
        <f>'Debt M &amp; YTM'!G2101</f>
        <v>1.48</v>
      </c>
      <c r="AM2110" s="298"/>
      <c r="AN2110" s="335">
        <f>'Debt M &amp; YTM'!I2101</f>
        <v>12.83</v>
      </c>
      <c r="AO2110" s="335">
        <f>'Debt M &amp; YTM'!J2101</f>
        <v>1.98</v>
      </c>
      <c r="AP2110" s="299"/>
      <c r="AQ2110" s="297"/>
      <c r="AR2110" s="297">
        <f>'Debt M &amp; YTM'!M2101</f>
        <v>2.16</v>
      </c>
      <c r="AS2110" s="298"/>
      <c r="AT2110" s="300"/>
      <c r="AU2110" s="297">
        <f>'Debt M &amp; YTM'!N2101</f>
        <v>4.41</v>
      </c>
      <c r="AV2110" s="298"/>
    </row>
    <row r="2111" spans="6:48">
      <c r="F2111" s="297"/>
      <c r="AG2111" s="296">
        <v>43131</v>
      </c>
      <c r="AH2111" s="335">
        <f>'Debt M &amp; YTM'!C2102</f>
        <v>13.78</v>
      </c>
      <c r="AI2111" s="335">
        <f>'Debt M &amp; YTM'!D2102</f>
        <v>1.72</v>
      </c>
      <c r="AJ2111" s="298"/>
      <c r="AK2111" s="335">
        <f>'Debt M &amp; YTM'!F2102</f>
        <v>8.3000000000000007</v>
      </c>
      <c r="AL2111" s="335">
        <f>'Debt M &amp; YTM'!G2102</f>
        <v>1.48</v>
      </c>
      <c r="AM2111" s="298"/>
      <c r="AN2111" s="335">
        <f>'Debt M &amp; YTM'!I2102</f>
        <v>12.83</v>
      </c>
      <c r="AO2111" s="335">
        <f>'Debt M &amp; YTM'!J2102</f>
        <v>1.98</v>
      </c>
      <c r="AP2111" s="299"/>
      <c r="AQ2111" s="297"/>
      <c r="AR2111" s="297">
        <f>'Debt M &amp; YTM'!M2102</f>
        <v>2.1800000000000002</v>
      </c>
      <c r="AS2111" s="298"/>
      <c r="AT2111" s="300"/>
      <c r="AU2111" s="297">
        <f>'Debt M &amp; YTM'!N2102</f>
        <v>4.46</v>
      </c>
      <c r="AV2111" s="298"/>
    </row>
    <row r="2112" spans="6:48">
      <c r="F2112" s="297"/>
      <c r="AG2112" s="296">
        <v>43132</v>
      </c>
      <c r="AH2112" s="335">
        <f>'Debt M &amp; YTM'!C2103</f>
        <v>13.74</v>
      </c>
      <c r="AI2112" s="335">
        <f>'Debt M &amp; YTM'!D2103</f>
        <v>1.72</v>
      </c>
      <c r="AJ2112" s="298"/>
      <c r="AK2112" s="335">
        <f>'Debt M &amp; YTM'!F2103</f>
        <v>8.4499999999999993</v>
      </c>
      <c r="AL2112" s="335">
        <f>'Debt M &amp; YTM'!G2103</f>
        <v>1.49</v>
      </c>
      <c r="AM2112" s="298"/>
      <c r="AN2112" s="335">
        <f>'Debt M &amp; YTM'!I2103</f>
        <v>13.01</v>
      </c>
      <c r="AO2112" s="335">
        <f>'Debt M &amp; YTM'!J2103</f>
        <v>2</v>
      </c>
      <c r="AP2112" s="299"/>
      <c r="AQ2112" s="297"/>
      <c r="AR2112" s="297">
        <f>'Debt M &amp; YTM'!M2103</f>
        <v>2.1800000000000002</v>
      </c>
      <c r="AS2112" s="298"/>
      <c r="AT2112" s="300"/>
      <c r="AU2112" s="297">
        <f>'Debt M &amp; YTM'!N2103</f>
        <v>4.45</v>
      </c>
      <c r="AV2112" s="298"/>
    </row>
    <row r="2113" spans="6:48">
      <c r="F2113" s="297"/>
      <c r="AG2113" s="296">
        <v>43133</v>
      </c>
      <c r="AH2113" s="335">
        <f>'Debt M &amp; YTM'!C2104</f>
        <v>13.74</v>
      </c>
      <c r="AI2113" s="335">
        <f>'Debt M &amp; YTM'!D2104</f>
        <v>1.76</v>
      </c>
      <c r="AJ2113" s="298"/>
      <c r="AK2113" s="335">
        <f>'Debt M &amp; YTM'!F2104</f>
        <v>8.4499999999999993</v>
      </c>
      <c r="AL2113" s="335">
        <f>'Debt M &amp; YTM'!G2104</f>
        <v>1.53</v>
      </c>
      <c r="AM2113" s="298"/>
      <c r="AN2113" s="335">
        <f>'Debt M &amp; YTM'!I2104</f>
        <v>13</v>
      </c>
      <c r="AO2113" s="335">
        <f>'Debt M &amp; YTM'!J2104</f>
        <v>2.04</v>
      </c>
      <c r="AP2113" s="299"/>
      <c r="AQ2113" s="297"/>
      <c r="AR2113" s="297">
        <f>'Debt M &amp; YTM'!M2104</f>
        <v>2.23</v>
      </c>
      <c r="AS2113" s="298"/>
      <c r="AT2113" s="300"/>
      <c r="AU2113" s="297">
        <f>'Debt M &amp; YTM'!N2104</f>
        <v>4.53</v>
      </c>
      <c r="AV2113" s="298"/>
    </row>
    <row r="2114" spans="6:48">
      <c r="F2114" s="297"/>
      <c r="AG2114" s="296">
        <v>43136</v>
      </c>
      <c r="AH2114" s="335">
        <f>'Debt M &amp; YTM'!C2105</f>
        <v>13.73</v>
      </c>
      <c r="AI2114" s="335">
        <f>'Debt M &amp; YTM'!D2105</f>
        <v>1.75</v>
      </c>
      <c r="AJ2114" s="298"/>
      <c r="AK2114" s="335">
        <f>'Debt M &amp; YTM'!F2105</f>
        <v>8.44</v>
      </c>
      <c r="AL2114" s="335">
        <f>'Debt M &amp; YTM'!G2105</f>
        <v>1.52</v>
      </c>
      <c r="AM2114" s="298"/>
      <c r="AN2114" s="335">
        <f>'Debt M &amp; YTM'!I2105</f>
        <v>13</v>
      </c>
      <c r="AO2114" s="335">
        <f>'Debt M &amp; YTM'!J2105</f>
        <v>2.0299999999999998</v>
      </c>
      <c r="AP2114" s="299"/>
      <c r="AQ2114" s="297"/>
      <c r="AR2114" s="297">
        <f>'Debt M &amp; YTM'!M2105</f>
        <v>2.2599999999999998</v>
      </c>
      <c r="AS2114" s="298"/>
      <c r="AT2114" s="300"/>
      <c r="AU2114" s="297">
        <f>'Debt M &amp; YTM'!N2105</f>
        <v>4.57</v>
      </c>
      <c r="AV2114" s="298"/>
    </row>
    <row r="2115" spans="6:48">
      <c r="F2115" s="297"/>
      <c r="AG2115" s="296">
        <v>43137</v>
      </c>
      <c r="AH2115" s="335">
        <f>'Debt M &amp; YTM'!C2106</f>
        <v>13.73</v>
      </c>
      <c r="AI2115" s="335">
        <f>'Debt M &amp; YTM'!D2106</f>
        <v>1.71</v>
      </c>
      <c r="AJ2115" s="298"/>
      <c r="AK2115" s="335">
        <f>'Debt M &amp; YTM'!F2106</f>
        <v>8.43</v>
      </c>
      <c r="AL2115" s="335">
        <f>'Debt M &amp; YTM'!G2106</f>
        <v>1.5</v>
      </c>
      <c r="AM2115" s="298"/>
      <c r="AN2115" s="335">
        <f>'Debt M &amp; YTM'!I2106</f>
        <v>12.99</v>
      </c>
      <c r="AO2115" s="335">
        <f>'Debt M &amp; YTM'!J2106</f>
        <v>2</v>
      </c>
      <c r="AP2115" s="299"/>
      <c r="AQ2115" s="297"/>
      <c r="AR2115" s="297">
        <f>'Debt M &amp; YTM'!M2106</f>
        <v>2.3199999999999998</v>
      </c>
      <c r="AS2115" s="298"/>
      <c r="AT2115" s="300"/>
      <c r="AU2115" s="297">
        <f>'Debt M &amp; YTM'!N2106</f>
        <v>4.71</v>
      </c>
      <c r="AV2115" s="298"/>
    </row>
    <row r="2116" spans="6:48">
      <c r="F2116" s="297"/>
      <c r="AG2116" s="296">
        <v>43138</v>
      </c>
      <c r="AH2116" s="335">
        <f>'Debt M &amp; YTM'!C2107</f>
        <v>13.72</v>
      </c>
      <c r="AI2116" s="335">
        <f>'Debt M &amp; YTM'!D2107</f>
        <v>1.74</v>
      </c>
      <c r="AJ2116" s="298"/>
      <c r="AK2116" s="335">
        <f>'Debt M &amp; YTM'!F2107</f>
        <v>8.43</v>
      </c>
      <c r="AL2116" s="335">
        <f>'Debt M &amp; YTM'!G2107</f>
        <v>1.52</v>
      </c>
      <c r="AM2116" s="298"/>
      <c r="AN2116" s="335">
        <f>'Debt M &amp; YTM'!I2107</f>
        <v>12.99</v>
      </c>
      <c r="AO2116" s="335">
        <f>'Debt M &amp; YTM'!J2107</f>
        <v>2.0299999999999998</v>
      </c>
      <c r="AP2116" s="299"/>
      <c r="AQ2116" s="297"/>
      <c r="AR2116" s="297">
        <f>'Debt M &amp; YTM'!M2107</f>
        <v>2.2799999999999998</v>
      </c>
      <c r="AS2116" s="298"/>
      <c r="AT2116" s="300"/>
      <c r="AU2116" s="297">
        <f>'Debt M &amp; YTM'!N2107</f>
        <v>4.5999999999999996</v>
      </c>
      <c r="AV2116" s="298"/>
    </row>
    <row r="2117" spans="6:48">
      <c r="F2117" s="297"/>
      <c r="AG2117" s="296">
        <v>43139</v>
      </c>
      <c r="AH2117" s="335">
        <f>'Debt M &amp; YTM'!C2108</f>
        <v>13.72</v>
      </c>
      <c r="AI2117" s="335">
        <f>'Debt M &amp; YTM'!D2108</f>
        <v>1.77</v>
      </c>
      <c r="AJ2117" s="298"/>
      <c r="AK2117" s="335">
        <f>'Debt M &amp; YTM'!F2108</f>
        <v>8.43</v>
      </c>
      <c r="AL2117" s="335">
        <f>'Debt M &amp; YTM'!G2108</f>
        <v>1.56</v>
      </c>
      <c r="AM2117" s="298"/>
      <c r="AN2117" s="335">
        <f>'Debt M &amp; YTM'!I2108</f>
        <v>12.99</v>
      </c>
      <c r="AO2117" s="335">
        <f>'Debt M &amp; YTM'!J2108</f>
        <v>2.0699999999999998</v>
      </c>
      <c r="AP2117" s="299"/>
      <c r="AQ2117" s="297"/>
      <c r="AR2117" s="297">
        <f>'Debt M &amp; YTM'!M2108</f>
        <v>2.31</v>
      </c>
      <c r="AS2117" s="298"/>
      <c r="AT2117" s="300"/>
      <c r="AU2117" s="297">
        <f>'Debt M &amp; YTM'!N2108</f>
        <v>4.6100000000000003</v>
      </c>
      <c r="AV2117" s="298"/>
    </row>
    <row r="2118" spans="6:48">
      <c r="F2118" s="297"/>
      <c r="AG2118" s="296">
        <v>43140</v>
      </c>
      <c r="AH2118" s="335">
        <f>'Debt M &amp; YTM'!C2109</f>
        <v>13.72</v>
      </c>
      <c r="AI2118" s="335">
        <f>'Debt M &amp; YTM'!D2109</f>
        <v>1.76</v>
      </c>
      <c r="AJ2118" s="298"/>
      <c r="AK2118" s="335">
        <f>'Debt M &amp; YTM'!F2109</f>
        <v>8.43</v>
      </c>
      <c r="AL2118" s="335">
        <f>'Debt M &amp; YTM'!G2109</f>
        <v>1.56</v>
      </c>
      <c r="AM2118" s="298"/>
      <c r="AN2118" s="335">
        <f>'Debt M &amp; YTM'!I2109</f>
        <v>12.99</v>
      </c>
      <c r="AO2118" s="335">
        <f>'Debt M &amp; YTM'!J2109</f>
        <v>2.06</v>
      </c>
      <c r="AP2118" s="299"/>
      <c r="AQ2118" s="297"/>
      <c r="AR2118" s="297">
        <f>'Debt M &amp; YTM'!M2109</f>
        <v>2.41</v>
      </c>
      <c r="AS2118" s="298"/>
      <c r="AT2118" s="300"/>
      <c r="AU2118" s="297">
        <f>'Debt M &amp; YTM'!N2109</f>
        <v>4.8</v>
      </c>
      <c r="AV2118" s="298"/>
    </row>
    <row r="2119" spans="6:48">
      <c r="F2119" s="297"/>
      <c r="AG2119" s="296">
        <v>43143</v>
      </c>
      <c r="AH2119" s="335">
        <f>'Debt M &amp; YTM'!C2110</f>
        <v>13.71</v>
      </c>
      <c r="AI2119" s="335">
        <f>'Debt M &amp; YTM'!D2110</f>
        <v>1.77</v>
      </c>
      <c r="AJ2119" s="298"/>
      <c r="AK2119" s="335">
        <f>'Debt M &amp; YTM'!F2110</f>
        <v>8.42</v>
      </c>
      <c r="AL2119" s="335">
        <f>'Debt M &amp; YTM'!G2110</f>
        <v>1.57</v>
      </c>
      <c r="AM2119" s="298"/>
      <c r="AN2119" s="335">
        <f>'Debt M &amp; YTM'!I2110</f>
        <v>12.98</v>
      </c>
      <c r="AO2119" s="335">
        <f>'Debt M &amp; YTM'!J2110</f>
        <v>2.0699999999999998</v>
      </c>
      <c r="AP2119" s="299"/>
      <c r="AQ2119" s="297"/>
      <c r="AR2119" s="297">
        <f>'Debt M &amp; YTM'!M2110</f>
        <v>2.41</v>
      </c>
      <c r="AS2119" s="298"/>
      <c r="AT2119" s="300"/>
      <c r="AU2119" s="297">
        <f>'Debt M &amp; YTM'!N2110</f>
        <v>4.71</v>
      </c>
      <c r="AV2119" s="298"/>
    </row>
    <row r="2120" spans="6:48">
      <c r="F2120" s="297"/>
      <c r="AG2120" s="296">
        <v>43144</v>
      </c>
      <c r="AH2120" s="335">
        <f>'Debt M &amp; YTM'!C2111</f>
        <v>13.71</v>
      </c>
      <c r="AI2120" s="335">
        <f>'Debt M &amp; YTM'!D2111</f>
        <v>1.78</v>
      </c>
      <c r="AJ2120" s="298"/>
      <c r="AK2120" s="335">
        <f>'Debt M &amp; YTM'!F2111</f>
        <v>8.42</v>
      </c>
      <c r="AL2120" s="335">
        <f>'Debt M &amp; YTM'!G2111</f>
        <v>1.58</v>
      </c>
      <c r="AM2120" s="298"/>
      <c r="AN2120" s="335">
        <f>'Debt M &amp; YTM'!I2111</f>
        <v>12.97</v>
      </c>
      <c r="AO2120" s="335">
        <f>'Debt M &amp; YTM'!J2111</f>
        <v>2.1</v>
      </c>
      <c r="AP2120" s="299"/>
      <c r="AQ2120" s="297"/>
      <c r="AR2120" s="297">
        <f>'Debt M &amp; YTM'!M2111</f>
        <v>2.48</v>
      </c>
      <c r="AS2120" s="298"/>
      <c r="AT2120" s="300"/>
      <c r="AU2120" s="297">
        <f>'Debt M &amp; YTM'!N2111</f>
        <v>4.8499999999999996</v>
      </c>
      <c r="AV2120" s="298"/>
    </row>
    <row r="2121" spans="6:48">
      <c r="F2121" s="297"/>
      <c r="AG2121" s="296">
        <v>43145</v>
      </c>
      <c r="AH2121" s="335">
        <f>'Debt M &amp; YTM'!C2112</f>
        <v>13.71</v>
      </c>
      <c r="AI2121" s="335">
        <f>'Debt M &amp; YTM'!D2112</f>
        <v>1.8</v>
      </c>
      <c r="AJ2121" s="298"/>
      <c r="AK2121" s="335">
        <f>'Debt M &amp; YTM'!F2112</f>
        <v>8.41</v>
      </c>
      <c r="AL2121" s="335">
        <f>'Debt M &amp; YTM'!G2112</f>
        <v>1.6</v>
      </c>
      <c r="AM2121" s="298"/>
      <c r="AN2121" s="335">
        <f>'Debt M &amp; YTM'!I2112</f>
        <v>12.97</v>
      </c>
      <c r="AO2121" s="335">
        <f>'Debt M &amp; YTM'!J2112</f>
        <v>2.12</v>
      </c>
      <c r="AP2121" s="299"/>
      <c r="AQ2121" s="297"/>
      <c r="AR2121" s="297">
        <f>'Debt M &amp; YTM'!M2112</f>
        <v>2.5</v>
      </c>
      <c r="AS2121" s="298"/>
      <c r="AT2121" s="300"/>
      <c r="AU2121" s="297">
        <f>'Debt M &amp; YTM'!N2112</f>
        <v>4.9000000000000004</v>
      </c>
      <c r="AV2121" s="298"/>
    </row>
    <row r="2122" spans="6:48">
      <c r="F2122" s="297"/>
      <c r="AG2122" s="296">
        <v>43146</v>
      </c>
      <c r="AH2122" s="335">
        <f>'Debt M &amp; YTM'!C2113</f>
        <v>13.7</v>
      </c>
      <c r="AI2122" s="335">
        <f>'Debt M &amp; YTM'!D2113</f>
        <v>1.81</v>
      </c>
      <c r="AJ2122" s="298"/>
      <c r="AK2122" s="335">
        <f>'Debt M &amp; YTM'!F2113</f>
        <v>8.41</v>
      </c>
      <c r="AL2122" s="335">
        <f>'Debt M &amp; YTM'!G2113</f>
        <v>1.6</v>
      </c>
      <c r="AM2122" s="298"/>
      <c r="AN2122" s="335">
        <f>'Debt M &amp; YTM'!I2113</f>
        <v>12.97</v>
      </c>
      <c r="AO2122" s="335">
        <f>'Debt M &amp; YTM'!J2113</f>
        <v>2.13</v>
      </c>
      <c r="AP2122" s="299"/>
      <c r="AQ2122" s="297"/>
      <c r="AR2122" s="297">
        <f>'Debt M &amp; YTM'!M2113</f>
        <v>2.4500000000000002</v>
      </c>
      <c r="AS2122" s="298"/>
      <c r="AT2122" s="300"/>
      <c r="AU2122" s="297">
        <f>'Debt M &amp; YTM'!N2113</f>
        <v>4.8</v>
      </c>
      <c r="AV2122" s="298"/>
    </row>
    <row r="2123" spans="6:48">
      <c r="F2123" s="297"/>
      <c r="AG2123" s="296">
        <v>43147</v>
      </c>
      <c r="AH2123" s="335">
        <f>'Debt M &amp; YTM'!C2114</f>
        <v>13.7</v>
      </c>
      <c r="AI2123" s="335">
        <f>'Debt M &amp; YTM'!D2114</f>
        <v>1.76</v>
      </c>
      <c r="AJ2123" s="298"/>
      <c r="AK2123" s="335">
        <f>'Debt M &amp; YTM'!F2114</f>
        <v>8.41</v>
      </c>
      <c r="AL2123" s="335">
        <f>'Debt M &amp; YTM'!G2114</f>
        <v>1.55</v>
      </c>
      <c r="AM2123" s="298"/>
      <c r="AN2123" s="335">
        <f>'Debt M &amp; YTM'!I2114</f>
        <v>12.97</v>
      </c>
      <c r="AO2123" s="335">
        <f>'Debt M &amp; YTM'!J2114</f>
        <v>2.0699999999999998</v>
      </c>
      <c r="AP2123" s="299"/>
      <c r="AQ2123" s="297"/>
      <c r="AR2123" s="297">
        <f>'Debt M &amp; YTM'!M2114</f>
        <v>2.4</v>
      </c>
      <c r="AS2123" s="298"/>
      <c r="AT2123" s="300"/>
      <c r="AU2123" s="297">
        <f>'Debt M &amp; YTM'!N2114</f>
        <v>4.71</v>
      </c>
      <c r="AV2123" s="298"/>
    </row>
    <row r="2124" spans="6:48">
      <c r="F2124" s="297"/>
      <c r="AG2124" s="296">
        <v>43150</v>
      </c>
      <c r="AH2124" s="335">
        <f>'Debt M &amp; YTM'!C2115</f>
        <v>13.69</v>
      </c>
      <c r="AI2124" s="335">
        <f>'Debt M &amp; YTM'!D2115</f>
        <v>1.78</v>
      </c>
      <c r="AJ2124" s="298"/>
      <c r="AK2124" s="335">
        <f>'Debt M &amp; YTM'!F2115</f>
        <v>8.4</v>
      </c>
      <c r="AL2124" s="335">
        <f>'Debt M &amp; YTM'!G2115</f>
        <v>1.57</v>
      </c>
      <c r="AM2124" s="298"/>
      <c r="AN2124" s="335">
        <f>'Debt M &amp; YTM'!I2115</f>
        <v>12.96</v>
      </c>
      <c r="AO2124" s="335">
        <f>'Debt M &amp; YTM'!J2115</f>
        <v>2.09</v>
      </c>
      <c r="AP2124" s="299"/>
      <c r="AQ2124" s="297"/>
      <c r="AR2124" s="297">
        <f>'Debt M &amp; YTM'!M2115</f>
        <v>2.38</v>
      </c>
      <c r="AS2124" s="298"/>
      <c r="AT2124" s="300"/>
      <c r="AU2124" s="297">
        <f>'Debt M &amp; YTM'!N2115</f>
        <v>4.62</v>
      </c>
      <c r="AV2124" s="298"/>
    </row>
    <row r="2125" spans="6:48">
      <c r="F2125" s="297"/>
      <c r="AG2125" s="296">
        <v>43151</v>
      </c>
      <c r="AH2125" s="335">
        <f>'Debt M &amp; YTM'!C2116</f>
        <v>13.69</v>
      </c>
      <c r="AI2125" s="335">
        <f>'Debt M &amp; YTM'!D2116</f>
        <v>1.77</v>
      </c>
      <c r="AJ2125" s="298"/>
      <c r="AK2125" s="335">
        <f>'Debt M &amp; YTM'!F2116</f>
        <v>8.4</v>
      </c>
      <c r="AL2125" s="335">
        <f>'Debt M &amp; YTM'!G2116</f>
        <v>1.56</v>
      </c>
      <c r="AM2125" s="298"/>
      <c r="AN2125" s="335">
        <f>'Debt M &amp; YTM'!I2116</f>
        <v>12.96</v>
      </c>
      <c r="AO2125" s="335">
        <f>'Debt M &amp; YTM'!J2116</f>
        <v>2.09</v>
      </c>
      <c r="AP2125" s="299"/>
      <c r="AQ2125" s="297"/>
      <c r="AR2125" s="297">
        <f>'Debt M &amp; YTM'!M2116</f>
        <v>2.39</v>
      </c>
      <c r="AS2125" s="298"/>
      <c r="AT2125" s="300"/>
      <c r="AU2125" s="297">
        <f>'Debt M &amp; YTM'!N2116</f>
        <v>4.67</v>
      </c>
      <c r="AV2125" s="298"/>
    </row>
    <row r="2126" spans="6:48">
      <c r="F2126" s="297"/>
      <c r="AG2126" s="296">
        <v>43152</v>
      </c>
      <c r="AH2126" s="335">
        <f>'Debt M &amp; YTM'!C2117</f>
        <v>13.69</v>
      </c>
      <c r="AI2126" s="335">
        <f>'Debt M &amp; YTM'!D2117</f>
        <v>1.76</v>
      </c>
      <c r="AJ2126" s="298"/>
      <c r="AK2126" s="335">
        <f>'Debt M &amp; YTM'!F2117</f>
        <v>8.39</v>
      </c>
      <c r="AL2126" s="335">
        <f>'Debt M &amp; YTM'!G2117</f>
        <v>1.56</v>
      </c>
      <c r="AM2126" s="298"/>
      <c r="AN2126" s="335">
        <f>'Debt M &amp; YTM'!I2117</f>
        <v>12.95</v>
      </c>
      <c r="AO2126" s="335">
        <f>'Debt M &amp; YTM'!J2117</f>
        <v>2.08</v>
      </c>
      <c r="AP2126" s="299"/>
      <c r="AQ2126" s="297"/>
      <c r="AR2126" s="297">
        <f>'Debt M &amp; YTM'!M2117</f>
        <v>2.4</v>
      </c>
      <c r="AS2126" s="298"/>
      <c r="AT2126" s="300"/>
      <c r="AU2126" s="297">
        <f>'Debt M &amp; YTM'!N2117</f>
        <v>4.6399999999999997</v>
      </c>
      <c r="AV2126" s="298"/>
    </row>
    <row r="2127" spans="6:48">
      <c r="F2127" s="297"/>
      <c r="AG2127" s="296">
        <v>43153</v>
      </c>
      <c r="AH2127" s="335">
        <f>'Debt M &amp; YTM'!C2118</f>
        <v>13.68</v>
      </c>
      <c r="AI2127" s="335">
        <f>'Debt M &amp; YTM'!D2118</f>
        <v>1.75</v>
      </c>
      <c r="AJ2127" s="298"/>
      <c r="AK2127" s="335">
        <f>'Debt M &amp; YTM'!F2118</f>
        <v>8.39</v>
      </c>
      <c r="AL2127" s="335">
        <f>'Debt M &amp; YTM'!G2118</f>
        <v>1.55</v>
      </c>
      <c r="AM2127" s="298"/>
      <c r="AN2127" s="335">
        <f>'Debt M &amp; YTM'!I2118</f>
        <v>12.95</v>
      </c>
      <c r="AO2127" s="335">
        <f>'Debt M &amp; YTM'!J2118</f>
        <v>2.08</v>
      </c>
      <c r="AP2127" s="299"/>
      <c r="AQ2127" s="297"/>
      <c r="AR2127" s="297">
        <f>'Debt M &amp; YTM'!M2118</f>
        <v>2.42</v>
      </c>
      <c r="AS2127" s="298"/>
      <c r="AT2127" s="300"/>
      <c r="AU2127" s="297">
        <f>'Debt M &amp; YTM'!N2118</f>
        <v>4.67</v>
      </c>
      <c r="AV2127" s="298"/>
    </row>
    <row r="2128" spans="6:48">
      <c r="F2128" s="297"/>
      <c r="AG2128" s="296">
        <v>43154</v>
      </c>
      <c r="AH2128" s="335">
        <f>'Debt M &amp; YTM'!C2119</f>
        <v>13.68</v>
      </c>
      <c r="AI2128" s="335">
        <f>'Debt M &amp; YTM'!D2119</f>
        <v>1.71</v>
      </c>
      <c r="AJ2128" s="298"/>
      <c r="AK2128" s="335">
        <f>'Debt M &amp; YTM'!F2119</f>
        <v>8.39</v>
      </c>
      <c r="AL2128" s="335">
        <f>'Debt M &amp; YTM'!G2119</f>
        <v>1.52</v>
      </c>
      <c r="AM2128" s="298"/>
      <c r="AN2128" s="335">
        <f>'Debt M &amp; YTM'!I2119</f>
        <v>12.95</v>
      </c>
      <c r="AO2128" s="335">
        <f>'Debt M &amp; YTM'!J2119</f>
        <v>2.04</v>
      </c>
      <c r="AP2128" s="299"/>
      <c r="AQ2128" s="297"/>
      <c r="AR2128" s="297">
        <f>'Debt M &amp; YTM'!M2119</f>
        <v>2.4300000000000002</v>
      </c>
      <c r="AS2128" s="298"/>
      <c r="AT2128" s="300"/>
      <c r="AU2128" s="297">
        <f>'Debt M &amp; YTM'!N2119</f>
        <v>4.7300000000000004</v>
      </c>
      <c r="AV2128" s="298"/>
    </row>
    <row r="2129" spans="6:48">
      <c r="F2129" s="297"/>
      <c r="AG2129" s="296">
        <v>43157</v>
      </c>
      <c r="AH2129" s="335">
        <f>'Debt M &amp; YTM'!C2120</f>
        <v>13.67</v>
      </c>
      <c r="AI2129" s="335">
        <f>'Debt M &amp; YTM'!D2120</f>
        <v>1.7</v>
      </c>
      <c r="AJ2129" s="298"/>
      <c r="AK2129" s="335">
        <f>'Debt M &amp; YTM'!F2120</f>
        <v>8.3800000000000008</v>
      </c>
      <c r="AL2129" s="335">
        <f>'Debt M &amp; YTM'!G2120</f>
        <v>1.51</v>
      </c>
      <c r="AM2129" s="298"/>
      <c r="AN2129" s="335">
        <f>'Debt M &amp; YTM'!I2120</f>
        <v>12.94</v>
      </c>
      <c r="AO2129" s="335">
        <f>'Debt M &amp; YTM'!J2120</f>
        <v>2.0299999999999998</v>
      </c>
      <c r="AP2129" s="299"/>
      <c r="AQ2129" s="297"/>
      <c r="AR2129" s="297">
        <f>'Debt M &amp; YTM'!M2120</f>
        <v>2.4</v>
      </c>
      <c r="AS2129" s="298"/>
      <c r="AT2129" s="300"/>
      <c r="AU2129" s="297">
        <f>'Debt M &amp; YTM'!N2120</f>
        <v>4.66</v>
      </c>
      <c r="AV2129" s="298"/>
    </row>
    <row r="2130" spans="6:48">
      <c r="F2130" s="297"/>
      <c r="AG2130" s="296">
        <v>43158</v>
      </c>
      <c r="AH2130" s="335">
        <f>'Debt M &amp; YTM'!C2121</f>
        <v>13.67</v>
      </c>
      <c r="AI2130" s="335">
        <f>'Debt M &amp; YTM'!D2121</f>
        <v>1.73</v>
      </c>
      <c r="AJ2130" s="298"/>
      <c r="AK2130" s="335">
        <f>'Debt M &amp; YTM'!F2121</f>
        <v>8.3800000000000008</v>
      </c>
      <c r="AL2130" s="335">
        <f>'Debt M &amp; YTM'!G2121</f>
        <v>1.53</v>
      </c>
      <c r="AM2130" s="298"/>
      <c r="AN2130" s="335">
        <f>'Debt M &amp; YTM'!I2121</f>
        <v>12.94</v>
      </c>
      <c r="AO2130" s="335">
        <f>'Debt M &amp; YTM'!J2121</f>
        <v>2.0499999999999998</v>
      </c>
      <c r="AP2130" s="299"/>
      <c r="AQ2130" s="297"/>
      <c r="AR2130" s="297">
        <f>'Debt M &amp; YTM'!M2121</f>
        <v>2.38</v>
      </c>
      <c r="AS2130" s="298"/>
      <c r="AT2130" s="300"/>
      <c r="AU2130" s="297">
        <f>'Debt M &amp; YTM'!N2121</f>
        <v>4.5999999999999996</v>
      </c>
      <c r="AV2130" s="298"/>
    </row>
    <row r="2131" spans="6:48">
      <c r="F2131" s="297"/>
      <c r="AG2131" s="296">
        <v>43159</v>
      </c>
      <c r="AH2131" s="335">
        <f>'Debt M &amp; YTM'!C2122</f>
        <v>13.67</v>
      </c>
      <c r="AI2131" s="335">
        <f>'Debt M &amp; YTM'!D2122</f>
        <v>1.72</v>
      </c>
      <c r="AJ2131" s="298"/>
      <c r="AK2131" s="335">
        <f>'Debt M &amp; YTM'!F2122</f>
        <v>8.3699999999999992</v>
      </c>
      <c r="AL2131" s="335">
        <f>'Debt M &amp; YTM'!G2122</f>
        <v>1.52</v>
      </c>
      <c r="AM2131" s="298"/>
      <c r="AN2131" s="335">
        <f>'Debt M &amp; YTM'!I2122</f>
        <v>12.93</v>
      </c>
      <c r="AO2131" s="335">
        <f>'Debt M &amp; YTM'!J2122</f>
        <v>2.04</v>
      </c>
      <c r="AP2131" s="299"/>
      <c r="AQ2131" s="297"/>
      <c r="AR2131" s="297">
        <f>'Debt M &amp; YTM'!M2122</f>
        <v>2.39</v>
      </c>
      <c r="AS2131" s="298"/>
      <c r="AT2131" s="300"/>
      <c r="AU2131" s="297">
        <f>'Debt M &amp; YTM'!N2122</f>
        <v>4.6500000000000004</v>
      </c>
      <c r="AV2131" s="298"/>
    </row>
    <row r="2132" spans="6:48">
      <c r="F2132" s="297"/>
      <c r="AG2132" s="296">
        <v>43160</v>
      </c>
      <c r="AH2132" s="335">
        <f>'Debt M &amp; YTM'!C2123</f>
        <v>13.86</v>
      </c>
      <c r="AI2132" s="335">
        <f>'Debt M &amp; YTM'!D2123</f>
        <v>1.71</v>
      </c>
      <c r="AJ2132" s="298"/>
      <c r="AK2132" s="335">
        <f>'Debt M &amp; YTM'!F2123</f>
        <v>8.42</v>
      </c>
      <c r="AL2132" s="335">
        <f>'Debt M &amp; YTM'!G2123</f>
        <v>1.52</v>
      </c>
      <c r="AM2132" s="298"/>
      <c r="AN2132" s="335">
        <f>'Debt M &amp; YTM'!I2123</f>
        <v>12.94</v>
      </c>
      <c r="AO2132" s="335">
        <f>'Debt M &amp; YTM'!J2123</f>
        <v>2.0299999999999998</v>
      </c>
      <c r="AP2132" s="299"/>
      <c r="AQ2132" s="297"/>
      <c r="AR2132" s="297">
        <f>'Debt M &amp; YTM'!M2123</f>
        <v>2.4</v>
      </c>
      <c r="AS2132" s="298"/>
      <c r="AT2132" s="300"/>
      <c r="AU2132" s="297">
        <f>'Debt M &amp; YTM'!N2123</f>
        <v>4.67</v>
      </c>
      <c r="AV2132" s="298"/>
    </row>
    <row r="2133" spans="6:48">
      <c r="F2133" s="297"/>
      <c r="AG2133" s="296">
        <v>43161</v>
      </c>
      <c r="AH2133" s="335">
        <f>'Debt M &amp; YTM'!C2124</f>
        <v>13.85</v>
      </c>
      <c r="AI2133" s="335">
        <f>'Debt M &amp; YTM'!D2124</f>
        <v>1.73</v>
      </c>
      <c r="AJ2133" s="298"/>
      <c r="AK2133" s="335">
        <f>'Debt M &amp; YTM'!F2124</f>
        <v>8.42</v>
      </c>
      <c r="AL2133" s="335">
        <f>'Debt M &amp; YTM'!G2124</f>
        <v>1.53</v>
      </c>
      <c r="AM2133" s="298"/>
      <c r="AN2133" s="335">
        <f>'Debt M &amp; YTM'!I2124</f>
        <v>12.94</v>
      </c>
      <c r="AO2133" s="335">
        <f>'Debt M &amp; YTM'!J2124</f>
        <v>2.0499999999999998</v>
      </c>
      <c r="AP2133" s="299"/>
      <c r="AQ2133" s="297"/>
      <c r="AR2133" s="297">
        <f>'Debt M &amp; YTM'!M2124</f>
        <v>2.42</v>
      </c>
      <c r="AS2133" s="298"/>
      <c r="AT2133" s="300"/>
      <c r="AU2133" s="297">
        <f>'Debt M &amp; YTM'!N2124</f>
        <v>4.7</v>
      </c>
      <c r="AV2133" s="298"/>
    </row>
    <row r="2134" spans="6:48">
      <c r="F2134" s="297"/>
      <c r="AG2134" s="296">
        <v>43164</v>
      </c>
      <c r="AH2134" s="335">
        <f>'Debt M &amp; YTM'!C2125</f>
        <v>13.85</v>
      </c>
      <c r="AI2134" s="335">
        <f>'Debt M &amp; YTM'!D2125</f>
        <v>1.73</v>
      </c>
      <c r="AJ2134" s="298"/>
      <c r="AK2134" s="335">
        <f>'Debt M &amp; YTM'!F2125</f>
        <v>8.41</v>
      </c>
      <c r="AL2134" s="335">
        <f>'Debt M &amp; YTM'!G2125</f>
        <v>1.54</v>
      </c>
      <c r="AM2134" s="298"/>
      <c r="AN2134" s="335">
        <f>'Debt M &amp; YTM'!I2125</f>
        <v>12.93</v>
      </c>
      <c r="AO2134" s="335">
        <f>'Debt M &amp; YTM'!J2125</f>
        <v>2.06</v>
      </c>
      <c r="AP2134" s="299"/>
      <c r="AQ2134" s="297"/>
      <c r="AR2134" s="297">
        <f>'Debt M &amp; YTM'!M2125</f>
        <v>2.44</v>
      </c>
      <c r="AS2134" s="298"/>
      <c r="AT2134" s="300"/>
      <c r="AU2134" s="297">
        <f>'Debt M &amp; YTM'!N2125</f>
        <v>4.74</v>
      </c>
      <c r="AV2134" s="298"/>
    </row>
    <row r="2135" spans="6:48">
      <c r="F2135" s="297"/>
      <c r="AG2135" s="296">
        <v>43165</v>
      </c>
      <c r="AH2135" s="335">
        <f>'Debt M &amp; YTM'!C2126</f>
        <v>13.84</v>
      </c>
      <c r="AI2135" s="335">
        <f>'Debt M &amp; YTM'!D2126</f>
        <v>1.77</v>
      </c>
      <c r="AJ2135" s="298"/>
      <c r="AK2135" s="335">
        <f>'Debt M &amp; YTM'!F2126</f>
        <v>8.4</v>
      </c>
      <c r="AL2135" s="335">
        <f>'Debt M &amp; YTM'!G2126</f>
        <v>1.57</v>
      </c>
      <c r="AM2135" s="298"/>
      <c r="AN2135" s="335">
        <f>'Debt M &amp; YTM'!I2126</f>
        <v>12.93</v>
      </c>
      <c r="AO2135" s="335">
        <f>'Debt M &amp; YTM'!J2126</f>
        <v>2.1</v>
      </c>
      <c r="AP2135" s="299"/>
      <c r="AQ2135" s="297"/>
      <c r="AR2135" s="297">
        <f>'Debt M &amp; YTM'!M2126</f>
        <v>2.41</v>
      </c>
      <c r="AS2135" s="298"/>
      <c r="AT2135" s="300"/>
      <c r="AU2135" s="297">
        <f>'Debt M &amp; YTM'!N2126</f>
        <v>4.71</v>
      </c>
      <c r="AV2135" s="298"/>
    </row>
    <row r="2136" spans="6:48">
      <c r="F2136" s="297"/>
      <c r="AG2136" s="296">
        <v>43166</v>
      </c>
      <c r="AH2136" s="335">
        <f>'Debt M &amp; YTM'!C2127</f>
        <v>13.84</v>
      </c>
      <c r="AI2136" s="335">
        <f>'Debt M &amp; YTM'!D2127</f>
        <v>1.75</v>
      </c>
      <c r="AJ2136" s="298"/>
      <c r="AK2136" s="335">
        <f>'Debt M &amp; YTM'!F2127</f>
        <v>8.4</v>
      </c>
      <c r="AL2136" s="335">
        <f>'Debt M &amp; YTM'!G2127</f>
        <v>1.56</v>
      </c>
      <c r="AM2136" s="298"/>
      <c r="AN2136" s="335">
        <f>'Debt M &amp; YTM'!I2127</f>
        <v>12.92</v>
      </c>
      <c r="AO2136" s="335">
        <f>'Debt M &amp; YTM'!J2127</f>
        <v>2.08</v>
      </c>
      <c r="AP2136" s="299"/>
      <c r="AQ2136" s="297"/>
      <c r="AR2136" s="297">
        <f>'Debt M &amp; YTM'!M2127</f>
        <v>2.4</v>
      </c>
      <c r="AS2136" s="298"/>
      <c r="AT2136" s="300"/>
      <c r="AU2136" s="297">
        <f>'Debt M &amp; YTM'!N2127</f>
        <v>4.72</v>
      </c>
      <c r="AV2136" s="298"/>
    </row>
    <row r="2137" spans="6:48">
      <c r="F2137" s="297"/>
      <c r="AG2137" s="296">
        <v>43167</v>
      </c>
      <c r="AH2137" s="335">
        <f>'Debt M &amp; YTM'!C2128</f>
        <v>13.84</v>
      </c>
      <c r="AI2137" s="335">
        <f>'Debt M &amp; YTM'!D2128</f>
        <v>1.72</v>
      </c>
      <c r="AJ2137" s="298"/>
      <c r="AK2137" s="335">
        <f>'Debt M &amp; YTM'!F2128</f>
        <v>8.4</v>
      </c>
      <c r="AL2137" s="335">
        <f>'Debt M &amp; YTM'!G2128</f>
        <v>1.53</v>
      </c>
      <c r="AM2137" s="298"/>
      <c r="AN2137" s="335">
        <f>'Debt M &amp; YTM'!I2128</f>
        <v>12.92</v>
      </c>
      <c r="AO2137" s="335">
        <f>'Debt M &amp; YTM'!J2128</f>
        <v>2.0499999999999998</v>
      </c>
      <c r="AP2137" s="299"/>
      <c r="AQ2137" s="297"/>
      <c r="AR2137" s="297">
        <f>'Debt M &amp; YTM'!M2128</f>
        <v>2.37</v>
      </c>
      <c r="AS2137" s="298"/>
      <c r="AT2137" s="300"/>
      <c r="AU2137" s="297">
        <f>'Debt M &amp; YTM'!N2128</f>
        <v>4.7</v>
      </c>
      <c r="AV2137" s="298"/>
    </row>
    <row r="2138" spans="6:48">
      <c r="F2138" s="297"/>
      <c r="AG2138" s="296">
        <v>43168</v>
      </c>
      <c r="AH2138" s="335">
        <f>'Debt M &amp; YTM'!C2129</f>
        <v>13.83</v>
      </c>
      <c r="AI2138" s="335">
        <f>'Debt M &amp; YTM'!D2129</f>
        <v>1.74</v>
      </c>
      <c r="AJ2138" s="298"/>
      <c r="AK2138" s="335">
        <f>'Debt M &amp; YTM'!F2129</f>
        <v>8.4</v>
      </c>
      <c r="AL2138" s="335">
        <f>'Debt M &amp; YTM'!G2129</f>
        <v>1.54</v>
      </c>
      <c r="AM2138" s="298"/>
      <c r="AN2138" s="335">
        <f>'Debt M &amp; YTM'!I2129</f>
        <v>12.92</v>
      </c>
      <c r="AO2138" s="335">
        <f>'Debt M &amp; YTM'!J2129</f>
        <v>2.06</v>
      </c>
      <c r="AP2138" s="299"/>
      <c r="AQ2138" s="297"/>
      <c r="AR2138" s="297">
        <f>'Debt M &amp; YTM'!M2129</f>
        <v>2.35</v>
      </c>
      <c r="AS2138" s="298"/>
      <c r="AT2138" s="300"/>
      <c r="AU2138" s="297">
        <f>'Debt M &amp; YTM'!N2129</f>
        <v>4.66</v>
      </c>
      <c r="AV2138" s="298"/>
    </row>
    <row r="2139" spans="6:48">
      <c r="F2139" s="297"/>
      <c r="AG2139" s="296">
        <v>43171</v>
      </c>
      <c r="AH2139" s="335">
        <f>'Debt M &amp; YTM'!C2130</f>
        <v>13.83</v>
      </c>
      <c r="AI2139" s="335">
        <f>'Debt M &amp; YTM'!D2130</f>
        <v>1.72</v>
      </c>
      <c r="AJ2139" s="298"/>
      <c r="AK2139" s="335">
        <f>'Debt M &amp; YTM'!F2130</f>
        <v>8.39</v>
      </c>
      <c r="AL2139" s="335">
        <f>'Debt M &amp; YTM'!G2130</f>
        <v>1.51</v>
      </c>
      <c r="AM2139" s="298"/>
      <c r="AN2139" s="335">
        <f>'Debt M &amp; YTM'!I2130</f>
        <v>12.91</v>
      </c>
      <c r="AO2139" s="335">
        <f>'Debt M &amp; YTM'!J2130</f>
        <v>2.0299999999999998</v>
      </c>
      <c r="AP2139" s="299"/>
      <c r="AQ2139" s="297"/>
      <c r="AR2139" s="297">
        <f>'Debt M &amp; YTM'!M2130</f>
        <v>2.3199999999999998</v>
      </c>
      <c r="AS2139" s="298"/>
      <c r="AT2139" s="300"/>
      <c r="AU2139" s="297">
        <f>'Debt M &amp; YTM'!N2130</f>
        <v>4.5999999999999996</v>
      </c>
      <c r="AV2139" s="298"/>
    </row>
    <row r="2140" spans="6:48">
      <c r="F2140" s="297"/>
      <c r="AG2140" s="296">
        <v>43172</v>
      </c>
      <c r="AH2140" s="335">
        <f>'Debt M &amp; YTM'!C2131</f>
        <v>13.82</v>
      </c>
      <c r="AI2140" s="335">
        <f>'Debt M &amp; YTM'!D2131</f>
        <v>1.71</v>
      </c>
      <c r="AJ2140" s="298"/>
      <c r="AK2140" s="335">
        <f>'Debt M &amp; YTM'!F2131</f>
        <v>8.39</v>
      </c>
      <c r="AL2140" s="335">
        <f>'Debt M &amp; YTM'!G2131</f>
        <v>1.51</v>
      </c>
      <c r="AM2140" s="298"/>
      <c r="AN2140" s="335">
        <f>'Debt M &amp; YTM'!I2131</f>
        <v>12.91</v>
      </c>
      <c r="AO2140" s="335">
        <f>'Debt M &amp; YTM'!J2131</f>
        <v>2.0299999999999998</v>
      </c>
      <c r="AP2140" s="299"/>
      <c r="AQ2140" s="297"/>
      <c r="AR2140" s="297">
        <f>'Debt M &amp; YTM'!M2131</f>
        <v>2.3199999999999998</v>
      </c>
      <c r="AS2140" s="298"/>
      <c r="AT2140" s="300"/>
      <c r="AU2140" s="297">
        <f>'Debt M &amp; YTM'!N2131</f>
        <v>4.55</v>
      </c>
      <c r="AV2140" s="298"/>
    </row>
    <row r="2141" spans="6:48">
      <c r="F2141" s="297"/>
      <c r="AG2141" s="296">
        <v>43173</v>
      </c>
      <c r="AH2141" s="335">
        <f>'Debt M &amp; YTM'!C2132</f>
        <v>13.82</v>
      </c>
      <c r="AI2141" s="335">
        <f>'Debt M &amp; YTM'!D2132</f>
        <v>1.69</v>
      </c>
      <c r="AJ2141" s="298"/>
      <c r="AK2141" s="335">
        <f>'Debt M &amp; YTM'!F2132</f>
        <v>8.3800000000000008</v>
      </c>
      <c r="AL2141" s="335">
        <f>'Debt M &amp; YTM'!G2132</f>
        <v>1.5</v>
      </c>
      <c r="AM2141" s="298"/>
      <c r="AN2141" s="335">
        <f>'Debt M &amp; YTM'!I2132</f>
        <v>12.9</v>
      </c>
      <c r="AO2141" s="335">
        <f>'Debt M &amp; YTM'!J2132</f>
        <v>2.02</v>
      </c>
      <c r="AP2141" s="299"/>
      <c r="AQ2141" s="297"/>
      <c r="AR2141" s="297">
        <f>'Debt M &amp; YTM'!M2132</f>
        <v>2.35</v>
      </c>
      <c r="AS2141" s="298"/>
      <c r="AT2141" s="300"/>
      <c r="AU2141" s="297">
        <f>'Debt M &amp; YTM'!N2132</f>
        <v>4.58</v>
      </c>
      <c r="AV2141" s="298"/>
    </row>
    <row r="2142" spans="6:48">
      <c r="F2142" s="297"/>
      <c r="AG2142" s="296">
        <v>43174</v>
      </c>
      <c r="AH2142" s="335">
        <f>'Debt M &amp; YTM'!C2133</f>
        <v>13.82</v>
      </c>
      <c r="AI2142" s="335">
        <f>'Debt M &amp; YTM'!D2133</f>
        <v>1.72</v>
      </c>
      <c r="AJ2142" s="298"/>
      <c r="AK2142" s="335">
        <f>'Debt M &amp; YTM'!F2133</f>
        <v>8.3800000000000008</v>
      </c>
      <c r="AL2142" s="335">
        <f>'Debt M &amp; YTM'!G2133</f>
        <v>1.53</v>
      </c>
      <c r="AM2142" s="298"/>
      <c r="AN2142" s="335">
        <f>'Debt M &amp; YTM'!I2133</f>
        <v>12.9</v>
      </c>
      <c r="AO2142" s="335">
        <f>'Debt M &amp; YTM'!J2133</f>
        <v>2.0499999999999998</v>
      </c>
      <c r="AP2142" s="299"/>
      <c r="AQ2142" s="297"/>
      <c r="AR2142" s="297">
        <f>'Debt M &amp; YTM'!M2133</f>
        <v>2.37</v>
      </c>
      <c r="AS2142" s="298"/>
      <c r="AT2142" s="300"/>
      <c r="AU2142" s="297">
        <f>'Debt M &amp; YTM'!N2133</f>
        <v>4.66</v>
      </c>
      <c r="AV2142" s="298"/>
    </row>
    <row r="2143" spans="6:48">
      <c r="F2143" s="297"/>
      <c r="AG2143" s="296">
        <v>43175</v>
      </c>
      <c r="AH2143" s="335">
        <f>'Debt M &amp; YTM'!C2134</f>
        <v>13.82</v>
      </c>
      <c r="AI2143" s="335">
        <f>'Debt M &amp; YTM'!D2134</f>
        <v>1.72</v>
      </c>
      <c r="AJ2143" s="298"/>
      <c r="AK2143" s="335">
        <f>'Debt M &amp; YTM'!F2134</f>
        <v>8.3800000000000008</v>
      </c>
      <c r="AL2143" s="335">
        <f>'Debt M &amp; YTM'!G2134</f>
        <v>1.53</v>
      </c>
      <c r="AM2143" s="298"/>
      <c r="AN2143" s="335">
        <f>'Debt M &amp; YTM'!I2134</f>
        <v>12.9</v>
      </c>
      <c r="AO2143" s="335">
        <f>'Debt M &amp; YTM'!J2134</f>
        <v>2.06</v>
      </c>
      <c r="AP2143" s="299"/>
      <c r="AQ2143" s="297"/>
      <c r="AR2143" s="297">
        <f>'Debt M &amp; YTM'!M2134</f>
        <v>2.37</v>
      </c>
      <c r="AS2143" s="298"/>
      <c r="AT2143" s="300"/>
      <c r="AU2143" s="297">
        <f>'Debt M &amp; YTM'!N2134</f>
        <v>4.6399999999999997</v>
      </c>
      <c r="AV2143" s="298"/>
    </row>
    <row r="2144" spans="6:48">
      <c r="F2144" s="297"/>
      <c r="AG2144" s="296">
        <v>43178</v>
      </c>
      <c r="AH2144" s="335">
        <f>'Debt M &amp; YTM'!C2135</f>
        <v>13.81</v>
      </c>
      <c r="AI2144" s="335">
        <f>'Debt M &amp; YTM'!D2135</f>
        <v>1.75</v>
      </c>
      <c r="AJ2144" s="298"/>
      <c r="AK2144" s="335">
        <f>'Debt M &amp; YTM'!F2135</f>
        <v>8.3699999999999992</v>
      </c>
      <c r="AL2144" s="335">
        <f>'Debt M &amp; YTM'!G2135</f>
        <v>1.57</v>
      </c>
      <c r="AM2144" s="298"/>
      <c r="AN2144" s="335">
        <f>'Debt M &amp; YTM'!I2135</f>
        <v>12.89</v>
      </c>
      <c r="AO2144" s="335">
        <f>'Debt M &amp; YTM'!J2135</f>
        <v>2.1</v>
      </c>
      <c r="AP2144" s="299"/>
      <c r="AQ2144" s="297"/>
      <c r="AR2144" s="297">
        <f>'Debt M &amp; YTM'!M2135</f>
        <v>2.4</v>
      </c>
      <c r="AS2144" s="298"/>
      <c r="AT2144" s="300"/>
      <c r="AU2144" s="297">
        <f>'Debt M &amp; YTM'!N2135</f>
        <v>4.6399999999999997</v>
      </c>
      <c r="AV2144" s="298"/>
    </row>
    <row r="2145" spans="6:48">
      <c r="F2145" s="297"/>
      <c r="AG2145" s="296">
        <v>43179</v>
      </c>
      <c r="AH2145" s="335">
        <f>'Debt M &amp; YTM'!C2136</f>
        <v>13.8</v>
      </c>
      <c r="AI2145" s="335">
        <f>'Debt M &amp; YTM'!D2136</f>
        <v>1.77</v>
      </c>
      <c r="AJ2145" s="298"/>
      <c r="AK2145" s="335">
        <f>'Debt M &amp; YTM'!F2136</f>
        <v>8.3699999999999992</v>
      </c>
      <c r="AL2145" s="335">
        <f>'Debt M &amp; YTM'!G2136</f>
        <v>1.59</v>
      </c>
      <c r="AM2145" s="298"/>
      <c r="AN2145" s="335">
        <f>'Debt M &amp; YTM'!I2136</f>
        <v>12.89</v>
      </c>
      <c r="AO2145" s="335">
        <f>'Debt M &amp; YTM'!J2136</f>
        <v>2.12</v>
      </c>
      <c r="AP2145" s="299"/>
      <c r="AQ2145" s="297"/>
      <c r="AR2145" s="297">
        <f>'Debt M &amp; YTM'!M2136</f>
        <v>2.4300000000000002</v>
      </c>
      <c r="AS2145" s="298"/>
      <c r="AT2145" s="300"/>
      <c r="AU2145" s="297">
        <f>'Debt M &amp; YTM'!N2136</f>
        <v>4.71</v>
      </c>
      <c r="AV2145" s="298"/>
    </row>
    <row r="2146" spans="6:48">
      <c r="F2146" s="297"/>
      <c r="AG2146" s="296">
        <v>43180</v>
      </c>
      <c r="AH2146" s="335">
        <f>'Debt M &amp; YTM'!C2137</f>
        <v>13.8</v>
      </c>
      <c r="AI2146" s="335">
        <f>'Debt M &amp; YTM'!D2137</f>
        <v>1.78</v>
      </c>
      <c r="AJ2146" s="298"/>
      <c r="AK2146" s="335">
        <f>'Debt M &amp; YTM'!F2137</f>
        <v>8.36</v>
      </c>
      <c r="AL2146" s="335">
        <f>'Debt M &amp; YTM'!G2137</f>
        <v>1.59</v>
      </c>
      <c r="AM2146" s="298"/>
      <c r="AN2146" s="335">
        <f>'Debt M &amp; YTM'!I2137</f>
        <v>12.89</v>
      </c>
      <c r="AO2146" s="335">
        <f>'Debt M &amp; YTM'!J2137</f>
        <v>2.12</v>
      </c>
      <c r="AP2146" s="299"/>
      <c r="AQ2146" s="297"/>
      <c r="AR2146" s="297">
        <f>'Debt M &amp; YTM'!M2137</f>
        <v>2.42</v>
      </c>
      <c r="AS2146" s="298"/>
      <c r="AT2146" s="300"/>
      <c r="AU2146" s="297">
        <f>'Debt M &amp; YTM'!N2137</f>
        <v>4.71</v>
      </c>
      <c r="AV2146" s="298"/>
    </row>
    <row r="2147" spans="6:48">
      <c r="F2147" s="297"/>
      <c r="AG2147" s="296">
        <v>43181</v>
      </c>
      <c r="AH2147" s="335">
        <f>'Debt M &amp; YTM'!C2138</f>
        <v>13.8</v>
      </c>
      <c r="AI2147" s="335">
        <f>'Debt M &amp; YTM'!D2138</f>
        <v>1.72</v>
      </c>
      <c r="AJ2147" s="298"/>
      <c r="AK2147" s="335">
        <f>'Debt M &amp; YTM'!F2138</f>
        <v>8.36</v>
      </c>
      <c r="AL2147" s="335">
        <f>'Debt M &amp; YTM'!G2138</f>
        <v>1.54</v>
      </c>
      <c r="AM2147" s="298"/>
      <c r="AN2147" s="335">
        <f>'Debt M &amp; YTM'!I2138</f>
        <v>12.88</v>
      </c>
      <c r="AO2147" s="335">
        <f>'Debt M &amp; YTM'!J2138</f>
        <v>2.06</v>
      </c>
      <c r="AP2147" s="299"/>
      <c r="AQ2147" s="297"/>
      <c r="AR2147" s="297">
        <f>'Debt M &amp; YTM'!M2138</f>
        <v>2.4500000000000002</v>
      </c>
      <c r="AS2147" s="298"/>
      <c r="AT2147" s="300"/>
      <c r="AU2147" s="297">
        <f>'Debt M &amp; YTM'!N2138</f>
        <v>4.8099999999999996</v>
      </c>
      <c r="AV2147" s="298"/>
    </row>
    <row r="2148" spans="6:48">
      <c r="F2148" s="297"/>
      <c r="AG2148" s="296">
        <v>43182</v>
      </c>
      <c r="AH2148" s="335">
        <f>'Debt M &amp; YTM'!C2139</f>
        <v>13.8</v>
      </c>
      <c r="AI2148" s="335">
        <f>'Debt M &amp; YTM'!D2139</f>
        <v>1.74</v>
      </c>
      <c r="AJ2148" s="298"/>
      <c r="AK2148" s="335">
        <f>'Debt M &amp; YTM'!F2139</f>
        <v>8.36</v>
      </c>
      <c r="AL2148" s="335">
        <f>'Debt M &amp; YTM'!G2139</f>
        <v>1.56</v>
      </c>
      <c r="AM2148" s="298"/>
      <c r="AN2148" s="335">
        <f>'Debt M &amp; YTM'!I2139</f>
        <v>12.88</v>
      </c>
      <c r="AO2148" s="335">
        <f>'Debt M &amp; YTM'!J2139</f>
        <v>2.08</v>
      </c>
      <c r="AP2148" s="299"/>
      <c r="AQ2148" s="297"/>
      <c r="AR2148" s="297">
        <f>'Debt M &amp; YTM'!M2139</f>
        <v>2.48</v>
      </c>
      <c r="AS2148" s="298"/>
      <c r="AT2148" s="300"/>
      <c r="AU2148" s="297">
        <f>'Debt M &amp; YTM'!N2139</f>
        <v>4.8899999999999997</v>
      </c>
      <c r="AV2148" s="298"/>
    </row>
    <row r="2149" spans="6:48">
      <c r="F2149" s="297"/>
      <c r="AG2149" s="296">
        <v>43185</v>
      </c>
      <c r="AH2149" s="335">
        <f>'Debt M &amp; YTM'!C2140</f>
        <v>13.79</v>
      </c>
      <c r="AI2149" s="335">
        <f>'Debt M &amp; YTM'!D2140</f>
        <v>1.74</v>
      </c>
      <c r="AJ2149" s="298"/>
      <c r="AK2149" s="335">
        <f>'Debt M &amp; YTM'!F2140</f>
        <v>8.35</v>
      </c>
      <c r="AL2149" s="335">
        <f>'Debt M &amp; YTM'!G2140</f>
        <v>1.57</v>
      </c>
      <c r="AM2149" s="298"/>
      <c r="AN2149" s="335">
        <f>'Debt M &amp; YTM'!I2140</f>
        <v>12.87</v>
      </c>
      <c r="AO2149" s="335">
        <f>'Debt M &amp; YTM'!J2140</f>
        <v>2.08</v>
      </c>
      <c r="AP2149" s="299"/>
      <c r="AQ2149" s="297"/>
      <c r="AR2149" s="297">
        <f>'Debt M &amp; YTM'!M2140</f>
        <v>2.48</v>
      </c>
      <c r="AS2149" s="298"/>
      <c r="AT2149" s="300"/>
      <c r="AU2149" s="297">
        <f>'Debt M &amp; YTM'!N2140</f>
        <v>4.87</v>
      </c>
      <c r="AV2149" s="298"/>
    </row>
    <row r="2150" spans="6:48">
      <c r="F2150" s="297"/>
      <c r="AG2150" s="296">
        <v>43186</v>
      </c>
      <c r="AH2150" s="335">
        <f>'Debt M &amp; YTM'!C2141</f>
        <v>13.79</v>
      </c>
      <c r="AI2150" s="335">
        <f>'Debt M &amp; YTM'!D2141</f>
        <v>1.72</v>
      </c>
      <c r="AJ2150" s="298"/>
      <c r="AK2150" s="335">
        <f>'Debt M &amp; YTM'!F2141</f>
        <v>8.35</v>
      </c>
      <c r="AL2150" s="335">
        <f>'Debt M &amp; YTM'!G2141</f>
        <v>1.55</v>
      </c>
      <c r="AM2150" s="298"/>
      <c r="AN2150" s="335">
        <f>'Debt M &amp; YTM'!I2141</f>
        <v>12.87</v>
      </c>
      <c r="AO2150" s="335">
        <f>'Debt M &amp; YTM'!J2141</f>
        <v>2.06</v>
      </c>
      <c r="AP2150" s="299"/>
      <c r="AQ2150" s="297"/>
      <c r="AR2150" s="297">
        <f>'Debt M &amp; YTM'!M2141</f>
        <v>2.4700000000000002</v>
      </c>
      <c r="AS2150" s="298"/>
      <c r="AT2150" s="300"/>
      <c r="AU2150" s="297">
        <f>'Debt M &amp; YTM'!N2141</f>
        <v>4.8099999999999996</v>
      </c>
      <c r="AV2150" s="298"/>
    </row>
    <row r="2151" spans="6:48">
      <c r="F2151" s="297"/>
      <c r="AG2151" s="296">
        <v>43187</v>
      </c>
      <c r="AH2151" s="335">
        <f>'Debt M &amp; YTM'!C2142</f>
        <v>13.78</v>
      </c>
      <c r="AI2151" s="335">
        <f>'Debt M &amp; YTM'!D2142</f>
        <v>1.72</v>
      </c>
      <c r="AJ2151" s="298"/>
      <c r="AK2151" s="335">
        <f>'Debt M &amp; YTM'!F2142</f>
        <v>8.34</v>
      </c>
      <c r="AL2151" s="335">
        <f>'Debt M &amp; YTM'!G2142</f>
        <v>1.55</v>
      </c>
      <c r="AM2151" s="298"/>
      <c r="AN2151" s="335">
        <f>'Debt M &amp; YTM'!I2142</f>
        <v>12.87</v>
      </c>
      <c r="AO2151" s="335">
        <f>'Debt M &amp; YTM'!J2142</f>
        <v>2.0699999999999998</v>
      </c>
      <c r="AP2151" s="299"/>
      <c r="AQ2151" s="297"/>
      <c r="AR2151" s="297">
        <f>'Debt M &amp; YTM'!M2142</f>
        <v>2.4700000000000002</v>
      </c>
      <c r="AS2151" s="298"/>
      <c r="AT2151" s="300"/>
      <c r="AU2151" s="297">
        <f>'Debt M &amp; YTM'!N2142</f>
        <v>4.8499999999999996</v>
      </c>
      <c r="AV2151" s="298"/>
    </row>
    <row r="2152" spans="6:48">
      <c r="F2152" s="297"/>
      <c r="AG2152" s="296">
        <v>43188</v>
      </c>
      <c r="AH2152" s="335">
        <f>'Debt M &amp; YTM'!C2143</f>
        <v>13.78</v>
      </c>
      <c r="AI2152" s="335">
        <f>'Debt M &amp; YTM'!D2143</f>
        <v>1.72</v>
      </c>
      <c r="AJ2152" s="298"/>
      <c r="AK2152" s="335">
        <f>'Debt M &amp; YTM'!F2143</f>
        <v>8.34</v>
      </c>
      <c r="AL2152" s="335">
        <f>'Debt M &amp; YTM'!G2143</f>
        <v>1.55</v>
      </c>
      <c r="AM2152" s="298"/>
      <c r="AN2152" s="335">
        <f>'Debt M &amp; YTM'!I2143</f>
        <v>12.86</v>
      </c>
      <c r="AO2152" s="335">
        <f>'Debt M &amp; YTM'!J2143</f>
        <v>2.0699999999999998</v>
      </c>
      <c r="AP2152" s="299"/>
      <c r="AQ2152" s="297"/>
      <c r="AR2152" s="297">
        <f>'Debt M &amp; YTM'!M2143</f>
        <v>2.46</v>
      </c>
      <c r="AS2152" s="298"/>
      <c r="AT2152" s="300"/>
      <c r="AU2152" s="297">
        <f>'Debt M &amp; YTM'!N2143</f>
        <v>4.8499999999999996</v>
      </c>
      <c r="AV2152" s="298"/>
    </row>
    <row r="2153" spans="6:48">
      <c r="F2153" s="297"/>
      <c r="AG2153" s="296">
        <v>43190</v>
      </c>
      <c r="AH2153" s="335">
        <f>'Debt M &amp; YTM'!C2144</f>
        <v>13.77</v>
      </c>
      <c r="AI2153" s="335">
        <f>'Debt M &amp; YTM'!D2144</f>
        <v>1.72</v>
      </c>
      <c r="AJ2153" s="298"/>
      <c r="AK2153" s="335">
        <f>'Debt M &amp; YTM'!F2144</f>
        <v>8.34</v>
      </c>
      <c r="AL2153" s="335">
        <f>'Debt M &amp; YTM'!G2144</f>
        <v>1.55</v>
      </c>
      <c r="AM2153" s="298"/>
      <c r="AN2153" s="335">
        <f>'Debt M &amp; YTM'!I2144</f>
        <v>12.86</v>
      </c>
      <c r="AO2153" s="335">
        <f>'Debt M &amp; YTM'!J2144</f>
        <v>2.0699999999999998</v>
      </c>
      <c r="AP2153" s="299"/>
      <c r="AQ2153" s="297"/>
      <c r="AR2153" s="297"/>
      <c r="AS2153" s="298"/>
      <c r="AT2153" s="300"/>
      <c r="AU2153" s="297"/>
      <c r="AV2153" s="298"/>
    </row>
    <row r="2154" spans="6:48">
      <c r="F2154" s="297"/>
      <c r="AG2154" s="296">
        <v>43193</v>
      </c>
      <c r="AH2154" s="335">
        <f>'Debt M &amp; YTM'!C2145</f>
        <v>13.9</v>
      </c>
      <c r="AI2154" s="335">
        <f>'Debt M &amp; YTM'!D2145</f>
        <v>1.75</v>
      </c>
      <c r="AJ2154" s="298"/>
      <c r="AK2154" s="335">
        <f>'Debt M &amp; YTM'!F2145</f>
        <v>8.51</v>
      </c>
      <c r="AL2154" s="335">
        <f>'Debt M &amp; YTM'!G2145</f>
        <v>1.6</v>
      </c>
      <c r="AM2154" s="298"/>
      <c r="AN2154" s="335">
        <f>'Debt M &amp; YTM'!I2145</f>
        <v>13.07</v>
      </c>
      <c r="AO2154" s="335">
        <f>'Debt M &amp; YTM'!J2145</f>
        <v>2.11</v>
      </c>
      <c r="AP2154" s="299"/>
      <c r="AQ2154" s="297"/>
      <c r="AR2154" s="297">
        <f>'Debt M &amp; YTM'!M2145</f>
        <v>2.56</v>
      </c>
      <c r="AS2154" s="298"/>
      <c r="AT2154" s="300"/>
      <c r="AU2154" s="297">
        <f>'Debt M &amp; YTM'!N2145</f>
        <v>4.92</v>
      </c>
      <c r="AV2154" s="298"/>
    </row>
    <row r="2155" spans="6:48">
      <c r="F2155" s="297"/>
      <c r="AG2155" s="296">
        <v>43194</v>
      </c>
      <c r="AH2155" s="335">
        <f>'Debt M &amp; YTM'!C2146</f>
        <v>13.9</v>
      </c>
      <c r="AI2155" s="335">
        <f>'Debt M &amp; YTM'!D2146</f>
        <v>1.74</v>
      </c>
      <c r="AJ2155" s="298"/>
      <c r="AK2155" s="335">
        <f>'Debt M &amp; YTM'!F2146</f>
        <v>8.51</v>
      </c>
      <c r="AL2155" s="335">
        <f>'Debt M &amp; YTM'!G2146</f>
        <v>1.59</v>
      </c>
      <c r="AM2155" s="298"/>
      <c r="AN2155" s="335">
        <f>'Debt M &amp; YTM'!I2146</f>
        <v>13.06</v>
      </c>
      <c r="AO2155" s="335">
        <f>'Debt M &amp; YTM'!J2146</f>
        <v>2.11</v>
      </c>
      <c r="AP2155" s="299"/>
      <c r="AQ2155" s="297"/>
      <c r="AR2155" s="297">
        <f>'Debt M &amp; YTM'!M2146</f>
        <v>2.56</v>
      </c>
      <c r="AS2155" s="298"/>
      <c r="AT2155" s="300"/>
      <c r="AU2155" s="297">
        <f>'Debt M &amp; YTM'!N2146</f>
        <v>4.93</v>
      </c>
      <c r="AV2155" s="298"/>
    </row>
    <row r="2156" spans="6:48">
      <c r="F2156" s="297"/>
      <c r="AG2156" s="296">
        <v>43195</v>
      </c>
      <c r="AH2156" s="335">
        <f>'Debt M &amp; YTM'!C2147</f>
        <v>13.89</v>
      </c>
      <c r="AI2156" s="335">
        <f>'Debt M &amp; YTM'!D2147</f>
        <v>1.77</v>
      </c>
      <c r="AJ2156" s="298"/>
      <c r="AK2156" s="335">
        <f>'Debt M &amp; YTM'!F2147</f>
        <v>8.5</v>
      </c>
      <c r="AL2156" s="335">
        <f>'Debt M &amp; YTM'!G2147</f>
        <v>1.61</v>
      </c>
      <c r="AM2156" s="298"/>
      <c r="AN2156" s="335">
        <f>'Debt M &amp; YTM'!I2147</f>
        <v>13.06</v>
      </c>
      <c r="AO2156" s="335">
        <f>'Debt M &amp; YTM'!J2147</f>
        <v>2.13</v>
      </c>
      <c r="AP2156" s="299"/>
      <c r="AQ2156" s="297"/>
      <c r="AR2156" s="297">
        <f>'Debt M &amp; YTM'!M2147</f>
        <v>2.5499999999999998</v>
      </c>
      <c r="AS2156" s="298"/>
      <c r="AT2156" s="300"/>
      <c r="AU2156" s="297">
        <f>'Debt M &amp; YTM'!N2147</f>
        <v>4.9000000000000004</v>
      </c>
      <c r="AV2156" s="298"/>
    </row>
    <row r="2157" spans="6:48">
      <c r="F2157" s="297"/>
      <c r="AG2157" s="296">
        <v>43196</v>
      </c>
      <c r="AH2157" s="335">
        <f>'Debt M &amp; YTM'!C2148</f>
        <v>13.89</v>
      </c>
      <c r="AI2157" s="335">
        <f>'Debt M &amp; YTM'!D2148</f>
        <v>1.74</v>
      </c>
      <c r="AJ2157" s="298"/>
      <c r="AK2157" s="335">
        <f>'Debt M &amp; YTM'!F2148</f>
        <v>8.5</v>
      </c>
      <c r="AL2157" s="335">
        <f>'Debt M &amp; YTM'!G2148</f>
        <v>1.58</v>
      </c>
      <c r="AM2157" s="298"/>
      <c r="AN2157" s="335">
        <f>'Debt M &amp; YTM'!I2148</f>
        <v>13.06</v>
      </c>
      <c r="AO2157" s="335">
        <f>'Debt M &amp; YTM'!J2148</f>
        <v>2.1</v>
      </c>
      <c r="AP2157" s="299"/>
      <c r="AQ2157" s="297"/>
      <c r="AR2157" s="297">
        <f>'Debt M &amp; YTM'!M2148</f>
        <v>2.5299999999999998</v>
      </c>
      <c r="AS2157" s="298"/>
      <c r="AT2157" s="300"/>
      <c r="AU2157" s="297">
        <f>'Debt M &amp; YTM'!N2148</f>
        <v>4.8899999999999997</v>
      </c>
      <c r="AV2157" s="298"/>
    </row>
    <row r="2158" spans="6:48">
      <c r="F2158" s="297"/>
      <c r="AG2158" s="296">
        <v>43199</v>
      </c>
      <c r="AH2158" s="335">
        <f>'Debt M &amp; YTM'!C2149</f>
        <v>13.88</v>
      </c>
      <c r="AI2158" s="335">
        <f>'Debt M &amp; YTM'!D2149</f>
        <v>1.75</v>
      </c>
      <c r="AJ2158" s="298"/>
      <c r="AK2158" s="335">
        <f>'Debt M &amp; YTM'!F2149</f>
        <v>8.49</v>
      </c>
      <c r="AL2158" s="335">
        <f>'Debt M &amp; YTM'!G2149</f>
        <v>1.59</v>
      </c>
      <c r="AM2158" s="298"/>
      <c r="AN2158" s="335">
        <f>'Debt M &amp; YTM'!I2149</f>
        <v>13.05</v>
      </c>
      <c r="AO2158" s="335">
        <f>'Debt M &amp; YTM'!J2149</f>
        <v>2.11</v>
      </c>
      <c r="AP2158" s="299"/>
      <c r="AQ2158" s="297"/>
      <c r="AR2158" s="297">
        <f>'Debt M &amp; YTM'!M2149</f>
        <v>2.52</v>
      </c>
      <c r="AS2158" s="298"/>
      <c r="AT2158" s="300"/>
      <c r="AU2158" s="297">
        <f>'Debt M &amp; YTM'!N2149</f>
        <v>4.8899999999999997</v>
      </c>
      <c r="AV2158" s="298"/>
    </row>
    <row r="2159" spans="6:48">
      <c r="F2159" s="297"/>
      <c r="AG2159" s="296">
        <v>43200</v>
      </c>
      <c r="AH2159" s="335">
        <f>'Debt M &amp; YTM'!C2150</f>
        <v>13.88</v>
      </c>
      <c r="AI2159" s="335">
        <f>'Debt M &amp; YTM'!D2150</f>
        <v>1.76</v>
      </c>
      <c r="AJ2159" s="298"/>
      <c r="AK2159" s="335">
        <f>'Debt M &amp; YTM'!F2150</f>
        <v>8.49</v>
      </c>
      <c r="AL2159" s="335">
        <f>'Debt M &amp; YTM'!G2150</f>
        <v>1.6</v>
      </c>
      <c r="AM2159" s="298"/>
      <c r="AN2159" s="335">
        <f>'Debt M &amp; YTM'!I2150</f>
        <v>13.05</v>
      </c>
      <c r="AO2159" s="335">
        <f>'Debt M &amp; YTM'!J2150</f>
        <v>2.11</v>
      </c>
      <c r="AP2159" s="299"/>
      <c r="AQ2159" s="297"/>
      <c r="AR2159" s="297">
        <f>'Debt M &amp; YTM'!M2150</f>
        <v>2.5099999999999998</v>
      </c>
      <c r="AS2159" s="298"/>
      <c r="AT2159" s="300"/>
      <c r="AU2159" s="297">
        <f>'Debt M &amp; YTM'!N2150</f>
        <v>4.84</v>
      </c>
      <c r="AV2159" s="298"/>
    </row>
    <row r="2160" spans="6:48">
      <c r="F2160" s="297"/>
      <c r="AG2160" s="296">
        <v>43201</v>
      </c>
      <c r="AH2160" s="335">
        <f>'Debt M &amp; YTM'!C2151</f>
        <v>13.88</v>
      </c>
      <c r="AI2160" s="335">
        <f>'Debt M &amp; YTM'!D2151</f>
        <v>1.73</v>
      </c>
      <c r="AJ2160" s="298"/>
      <c r="AK2160" s="335">
        <f>'Debt M &amp; YTM'!F2151</f>
        <v>8.49</v>
      </c>
      <c r="AL2160" s="335">
        <f>'Debt M &amp; YTM'!G2151</f>
        <v>1.58</v>
      </c>
      <c r="AM2160" s="298"/>
      <c r="AN2160" s="335">
        <f>'Debt M &amp; YTM'!I2151</f>
        <v>13.05</v>
      </c>
      <c r="AO2160" s="335">
        <f>'Debt M &amp; YTM'!J2151</f>
        <v>2.08</v>
      </c>
      <c r="AP2160" s="299"/>
      <c r="AQ2160" s="297"/>
      <c r="AR2160" s="297">
        <f>'Debt M &amp; YTM'!M2151</f>
        <v>2.5</v>
      </c>
      <c r="AS2160" s="298"/>
      <c r="AT2160" s="300"/>
      <c r="AU2160" s="297">
        <f>'Debt M &amp; YTM'!N2151</f>
        <v>4.79</v>
      </c>
      <c r="AV2160" s="298"/>
    </row>
    <row r="2161" spans="6:48">
      <c r="F2161" s="297"/>
      <c r="AG2161" s="296">
        <v>43202</v>
      </c>
      <c r="AH2161" s="335">
        <f>'Debt M &amp; YTM'!C2152</f>
        <v>13.87</v>
      </c>
      <c r="AI2161" s="335">
        <f>'Debt M &amp; YTM'!D2152</f>
        <v>1.75</v>
      </c>
      <c r="AJ2161" s="298"/>
      <c r="AK2161" s="335">
        <f>'Debt M &amp; YTM'!F2152</f>
        <v>8.49</v>
      </c>
      <c r="AL2161" s="335">
        <f>'Debt M &amp; YTM'!G2152</f>
        <v>1.59</v>
      </c>
      <c r="AM2161" s="298"/>
      <c r="AN2161" s="335">
        <f>'Debt M &amp; YTM'!I2152</f>
        <v>13.04</v>
      </c>
      <c r="AO2161" s="335">
        <f>'Debt M &amp; YTM'!J2152</f>
        <v>2.09</v>
      </c>
      <c r="AP2161" s="299"/>
      <c r="AQ2161" s="297"/>
      <c r="AR2161" s="297">
        <f>'Debt M &amp; YTM'!M2152</f>
        <v>2.48</v>
      </c>
      <c r="AS2161" s="298"/>
      <c r="AT2161" s="300"/>
      <c r="AU2161" s="297">
        <f>'Debt M &amp; YTM'!N2152</f>
        <v>4.75</v>
      </c>
      <c r="AV2161" s="298"/>
    </row>
    <row r="2162" spans="6:48">
      <c r="F2162" s="297"/>
      <c r="AG2162" s="296">
        <v>43203</v>
      </c>
      <c r="AH2162" s="335">
        <f>'Debt M &amp; YTM'!C2153</f>
        <v>13.87</v>
      </c>
      <c r="AI2162" s="335">
        <f>'Debt M &amp; YTM'!D2153</f>
        <v>1.73</v>
      </c>
      <c r="AJ2162" s="298"/>
      <c r="AK2162" s="335">
        <f>'Debt M &amp; YTM'!F2153</f>
        <v>8.48</v>
      </c>
      <c r="AL2162" s="335">
        <f>'Debt M &amp; YTM'!G2153</f>
        <v>1.57</v>
      </c>
      <c r="AM2162" s="298"/>
      <c r="AN2162" s="335">
        <f>'Debt M &amp; YTM'!I2153</f>
        <v>13.04</v>
      </c>
      <c r="AO2162" s="335">
        <f>'Debt M &amp; YTM'!J2153</f>
        <v>2.08</v>
      </c>
      <c r="AP2162" s="299"/>
      <c r="AQ2162" s="297"/>
      <c r="AR2162" s="297">
        <f>'Debt M &amp; YTM'!M2153</f>
        <v>2.44</v>
      </c>
      <c r="AS2162" s="298"/>
      <c r="AT2162" s="300"/>
      <c r="AU2162" s="297">
        <f>'Debt M &amp; YTM'!N2153</f>
        <v>4.7</v>
      </c>
      <c r="AV2162" s="298"/>
    </row>
    <row r="2163" spans="6:48">
      <c r="F2163" s="297"/>
      <c r="AG2163" s="296">
        <v>43206</v>
      </c>
      <c r="AH2163" s="335">
        <f>'Debt M &amp; YTM'!C2154</f>
        <v>13.86</v>
      </c>
      <c r="AI2163" s="335">
        <f>'Debt M &amp; YTM'!D2154</f>
        <v>1.74</v>
      </c>
      <c r="AJ2163" s="298"/>
      <c r="AK2163" s="335">
        <f>'Debt M &amp; YTM'!F2154</f>
        <v>8.4700000000000006</v>
      </c>
      <c r="AL2163" s="335">
        <f>'Debt M &amp; YTM'!G2154</f>
        <v>1.58</v>
      </c>
      <c r="AM2163" s="298"/>
      <c r="AN2163" s="335">
        <f>'Debt M &amp; YTM'!I2154</f>
        <v>13.03</v>
      </c>
      <c r="AO2163" s="335">
        <f>'Debt M &amp; YTM'!J2154</f>
        <v>2.08</v>
      </c>
      <c r="AP2163" s="299"/>
      <c r="AQ2163" s="297"/>
      <c r="AR2163" s="297">
        <f>'Debt M &amp; YTM'!M2154</f>
        <v>2.42</v>
      </c>
      <c r="AS2163" s="298"/>
      <c r="AT2163" s="300"/>
      <c r="AU2163" s="297">
        <f>'Debt M &amp; YTM'!N2154</f>
        <v>4.6500000000000004</v>
      </c>
      <c r="AV2163" s="298"/>
    </row>
    <row r="2164" spans="6:48">
      <c r="F2164" s="297"/>
      <c r="AG2164" s="296">
        <v>43207</v>
      </c>
      <c r="AH2164" s="335">
        <f>'Debt M &amp; YTM'!C2155</f>
        <v>13.86</v>
      </c>
      <c r="AI2164" s="335">
        <f>'Debt M &amp; YTM'!D2155</f>
        <v>1.72</v>
      </c>
      <c r="AJ2164" s="298"/>
      <c r="AK2164" s="335">
        <f>'Debt M &amp; YTM'!F2155</f>
        <v>8.4700000000000006</v>
      </c>
      <c r="AL2164" s="335">
        <f>'Debt M &amp; YTM'!G2155</f>
        <v>1.56</v>
      </c>
      <c r="AM2164" s="298"/>
      <c r="AN2164" s="335">
        <f>'Debt M &amp; YTM'!I2155</f>
        <v>13.03</v>
      </c>
      <c r="AO2164" s="335">
        <f>'Debt M &amp; YTM'!J2155</f>
        <v>2.06</v>
      </c>
      <c r="AP2164" s="299"/>
      <c r="AQ2164" s="297"/>
      <c r="AR2164" s="297">
        <f>'Debt M &amp; YTM'!M2155</f>
        <v>2.4</v>
      </c>
      <c r="AS2164" s="298"/>
      <c r="AT2164" s="300"/>
      <c r="AU2164" s="297">
        <f>'Debt M &amp; YTM'!N2155</f>
        <v>4.62</v>
      </c>
      <c r="AV2164" s="298"/>
    </row>
    <row r="2165" spans="6:48">
      <c r="F2165" s="297"/>
      <c r="AG2165" s="296">
        <v>43208</v>
      </c>
      <c r="AH2165" s="335">
        <f>'Debt M &amp; YTM'!C2156</f>
        <v>13.86</v>
      </c>
      <c r="AI2165" s="335">
        <f>'Debt M &amp; YTM'!D2156</f>
        <v>1.74</v>
      </c>
      <c r="AJ2165" s="298"/>
      <c r="AK2165" s="335">
        <f>'Debt M &amp; YTM'!F2156</f>
        <v>8.4700000000000006</v>
      </c>
      <c r="AL2165" s="335">
        <f>'Debt M &amp; YTM'!G2156</f>
        <v>1.58</v>
      </c>
      <c r="AM2165" s="298"/>
      <c r="AN2165" s="335">
        <f>'Debt M &amp; YTM'!I2156</f>
        <v>13.03</v>
      </c>
      <c r="AO2165" s="335">
        <f>'Debt M &amp; YTM'!J2156</f>
        <v>2.0699999999999998</v>
      </c>
      <c r="AP2165" s="299"/>
      <c r="AQ2165" s="297"/>
      <c r="AR2165" s="297">
        <f>'Debt M &amp; YTM'!M2156</f>
        <v>2.41</v>
      </c>
      <c r="AS2165" s="298"/>
      <c r="AT2165" s="300"/>
      <c r="AU2165" s="297">
        <f>'Debt M &amp; YTM'!N2156</f>
        <v>4.66</v>
      </c>
      <c r="AV2165" s="298"/>
    </row>
    <row r="2166" spans="6:48">
      <c r="F2166" s="297"/>
      <c r="AG2166" s="296">
        <v>43209</v>
      </c>
      <c r="AH2166" s="335">
        <f>'Debt M &amp; YTM'!C2157</f>
        <v>13.86</v>
      </c>
      <c r="AI2166" s="335">
        <f>'Debt M &amp; YTM'!D2157</f>
        <v>1.8</v>
      </c>
      <c r="AJ2166" s="298"/>
      <c r="AK2166" s="335">
        <f>'Debt M &amp; YTM'!F2157</f>
        <v>8.4700000000000006</v>
      </c>
      <c r="AL2166" s="335">
        <f>'Debt M &amp; YTM'!G2157</f>
        <v>1.63</v>
      </c>
      <c r="AM2166" s="298"/>
      <c r="AN2166" s="335">
        <f>'Debt M &amp; YTM'!I2157</f>
        <v>13.02</v>
      </c>
      <c r="AO2166" s="335">
        <f>'Debt M &amp; YTM'!J2157</f>
        <v>2.13</v>
      </c>
      <c r="AP2166" s="299"/>
      <c r="AQ2166" s="297"/>
      <c r="AR2166" s="297">
        <f>'Debt M &amp; YTM'!M2157</f>
        <v>2.44</v>
      </c>
      <c r="AS2166" s="298"/>
      <c r="AT2166" s="300"/>
      <c r="AU2166" s="297">
        <f>'Debt M &amp; YTM'!N2157</f>
        <v>4.68</v>
      </c>
      <c r="AV2166" s="298"/>
    </row>
    <row r="2167" spans="6:48">
      <c r="F2167" s="297"/>
      <c r="AG2167" s="296">
        <v>43210</v>
      </c>
      <c r="AH2167" s="335">
        <f>'Debt M &amp; YTM'!C2158</f>
        <v>13.85</v>
      </c>
      <c r="AI2167" s="335">
        <f>'Debt M &amp; YTM'!D2158</f>
        <v>1.81</v>
      </c>
      <c r="AJ2167" s="298"/>
      <c r="AK2167" s="335">
        <f>'Debt M &amp; YTM'!F2158</f>
        <v>8.4600000000000009</v>
      </c>
      <c r="AL2167" s="335">
        <f>'Debt M &amp; YTM'!G2158</f>
        <v>1.63</v>
      </c>
      <c r="AM2167" s="298"/>
      <c r="AN2167" s="335">
        <f>'Debt M &amp; YTM'!I2158</f>
        <v>13.02</v>
      </c>
      <c r="AO2167" s="335">
        <f>'Debt M &amp; YTM'!J2158</f>
        <v>2.14</v>
      </c>
      <c r="AP2167" s="299"/>
      <c r="AQ2167" s="297"/>
      <c r="AR2167" s="297">
        <f>'Debt M &amp; YTM'!M2158</f>
        <v>2.4500000000000002</v>
      </c>
      <c r="AS2167" s="298"/>
      <c r="AT2167" s="300"/>
      <c r="AU2167" s="297">
        <f>'Debt M &amp; YTM'!N2158</f>
        <v>4.6900000000000004</v>
      </c>
      <c r="AV2167" s="298"/>
    </row>
    <row r="2168" spans="6:48">
      <c r="F2168" s="297"/>
      <c r="AG2168" s="296">
        <v>43213</v>
      </c>
      <c r="AH2168" s="335">
        <f>'Debt M &amp; YTM'!C2159</f>
        <v>13.84</v>
      </c>
      <c r="AI2168" s="335">
        <f>'Debt M &amp; YTM'!D2159</f>
        <v>1.83</v>
      </c>
      <c r="AJ2168" s="298"/>
      <c r="AK2168" s="335">
        <f>'Debt M &amp; YTM'!F2159</f>
        <v>8.4600000000000009</v>
      </c>
      <c r="AL2168" s="335">
        <f>'Debt M &amp; YTM'!G2159</f>
        <v>1.66</v>
      </c>
      <c r="AM2168" s="298"/>
      <c r="AN2168" s="335">
        <f>'Debt M &amp; YTM'!I2159</f>
        <v>13.01</v>
      </c>
      <c r="AO2168" s="335">
        <f>'Debt M &amp; YTM'!J2159</f>
        <v>2.17</v>
      </c>
      <c r="AP2168" s="299"/>
      <c r="AQ2168" s="297"/>
      <c r="AR2168" s="297">
        <f>'Debt M &amp; YTM'!M2159</f>
        <v>2.46</v>
      </c>
      <c r="AS2168" s="298"/>
      <c r="AT2168" s="300"/>
      <c r="AU2168" s="297">
        <f>'Debt M &amp; YTM'!N2159</f>
        <v>4.6900000000000004</v>
      </c>
      <c r="AV2168" s="298"/>
    </row>
    <row r="2169" spans="6:48">
      <c r="F2169" s="297"/>
      <c r="AG2169" s="296">
        <v>43214</v>
      </c>
      <c r="AH2169" s="335">
        <f>'Debt M &amp; YTM'!C2160</f>
        <v>13.84</v>
      </c>
      <c r="AI2169" s="335">
        <f>'Debt M &amp; YTM'!D2160</f>
        <v>1.83</v>
      </c>
      <c r="AJ2169" s="298"/>
      <c r="AK2169" s="335">
        <f>'Debt M &amp; YTM'!F2160</f>
        <v>8.4499999999999993</v>
      </c>
      <c r="AL2169" s="335">
        <f>'Debt M &amp; YTM'!G2160</f>
        <v>1.66</v>
      </c>
      <c r="AM2169" s="298"/>
      <c r="AN2169" s="335">
        <f>'Debt M &amp; YTM'!I2160</f>
        <v>13.01</v>
      </c>
      <c r="AO2169" s="335">
        <f>'Debt M &amp; YTM'!J2160</f>
        <v>2.17</v>
      </c>
      <c r="AP2169" s="299"/>
      <c r="AQ2169" s="297"/>
      <c r="AR2169" s="297">
        <f>'Debt M &amp; YTM'!M2160</f>
        <v>2.4500000000000002</v>
      </c>
      <c r="AS2169" s="298"/>
      <c r="AT2169" s="300"/>
      <c r="AU2169" s="297">
        <f>'Debt M &amp; YTM'!N2160</f>
        <v>4.67</v>
      </c>
      <c r="AV2169" s="298"/>
    </row>
    <row r="2170" spans="6:48">
      <c r="F2170" s="297"/>
      <c r="AG2170" s="296">
        <v>43215</v>
      </c>
      <c r="AH2170" s="335">
        <f>'Debt M &amp; YTM'!C2161</f>
        <v>13.84</v>
      </c>
      <c r="AI2170" s="335">
        <f>'Debt M &amp; YTM'!D2161</f>
        <v>1.84</v>
      </c>
      <c r="AJ2170" s="298"/>
      <c r="AK2170" s="335">
        <f>'Debt M &amp; YTM'!F2161</f>
        <v>8.4499999999999993</v>
      </c>
      <c r="AL2170" s="335">
        <f>'Debt M &amp; YTM'!G2161</f>
        <v>1.67</v>
      </c>
      <c r="AM2170" s="298"/>
      <c r="AN2170" s="335">
        <f>'Debt M &amp; YTM'!I2161</f>
        <v>13.01</v>
      </c>
      <c r="AO2170" s="335">
        <f>'Debt M &amp; YTM'!J2161</f>
        <v>2.1800000000000002</v>
      </c>
      <c r="AP2170" s="299"/>
      <c r="AQ2170" s="297"/>
      <c r="AR2170" s="297">
        <f>'Debt M &amp; YTM'!M2161</f>
        <v>2.48</v>
      </c>
      <c r="AS2170" s="298"/>
      <c r="AT2170" s="300"/>
      <c r="AU2170" s="297">
        <f>'Debt M &amp; YTM'!N2161</f>
        <v>4.71</v>
      </c>
      <c r="AV2170" s="298"/>
    </row>
    <row r="2171" spans="6:48">
      <c r="F2171" s="297"/>
      <c r="AG2171" s="296">
        <v>43216</v>
      </c>
      <c r="AH2171" s="335">
        <f>'Debt M &amp; YTM'!C2162</f>
        <v>13.84</v>
      </c>
      <c r="AI2171" s="335">
        <f>'Debt M &amp; YTM'!D2162</f>
        <v>1.8</v>
      </c>
      <c r="AJ2171" s="298"/>
      <c r="AK2171" s="335">
        <f>'Debt M &amp; YTM'!F2162</f>
        <v>8.4499999999999993</v>
      </c>
      <c r="AL2171" s="335">
        <f>'Debt M &amp; YTM'!G2162</f>
        <v>1.63</v>
      </c>
      <c r="AM2171" s="298"/>
      <c r="AN2171" s="335">
        <f>'Debt M &amp; YTM'!I2162</f>
        <v>13</v>
      </c>
      <c r="AO2171" s="335">
        <f>'Debt M &amp; YTM'!J2162</f>
        <v>2.14</v>
      </c>
      <c r="AP2171" s="299"/>
      <c r="AQ2171" s="297"/>
      <c r="AR2171" s="297">
        <f>'Debt M &amp; YTM'!M2162</f>
        <v>2.48</v>
      </c>
      <c r="AS2171" s="298"/>
      <c r="AT2171" s="300"/>
      <c r="AU2171" s="297">
        <f>'Debt M &amp; YTM'!N2162</f>
        <v>4.72</v>
      </c>
      <c r="AV2171" s="298"/>
    </row>
    <row r="2172" spans="6:48">
      <c r="F2172" s="297"/>
      <c r="AG2172" s="296">
        <v>43217</v>
      </c>
      <c r="AH2172" s="335">
        <f>'Debt M &amp; YTM'!C2163</f>
        <v>13.83</v>
      </c>
      <c r="AI2172" s="335">
        <f>'Debt M &amp; YTM'!D2163</f>
        <v>1.77</v>
      </c>
      <c r="AJ2172" s="298"/>
      <c r="AK2172" s="335">
        <f>'Debt M &amp; YTM'!F2163</f>
        <v>8.44</v>
      </c>
      <c r="AL2172" s="335">
        <f>'Debt M &amp; YTM'!G2163</f>
        <v>1.61</v>
      </c>
      <c r="AM2172" s="298"/>
      <c r="AN2172" s="335">
        <f>'Debt M &amp; YTM'!I2163</f>
        <v>13</v>
      </c>
      <c r="AO2172" s="335">
        <f>'Debt M &amp; YTM'!J2163</f>
        <v>2.11</v>
      </c>
      <c r="AP2172" s="299"/>
      <c r="AQ2172" s="297"/>
      <c r="AR2172" s="297">
        <f>'Debt M &amp; YTM'!M2163</f>
        <v>2.4700000000000002</v>
      </c>
      <c r="AS2172" s="298"/>
      <c r="AT2172" s="300"/>
      <c r="AU2172" s="297">
        <f>'Debt M &amp; YTM'!N2163</f>
        <v>4.71</v>
      </c>
      <c r="AV2172" s="298"/>
    </row>
    <row r="2173" spans="6:48">
      <c r="F2173" s="297"/>
      <c r="AG2173" s="296">
        <v>43220</v>
      </c>
      <c r="AH2173" s="335">
        <f>'Debt M &amp; YTM'!C2164</f>
        <v>13.82</v>
      </c>
      <c r="AI2173" s="335">
        <f>'Debt M &amp; YTM'!D2164</f>
        <v>1.77</v>
      </c>
      <c r="AJ2173" s="298"/>
      <c r="AK2173" s="335">
        <f>'Debt M &amp; YTM'!F2164</f>
        <v>8.44</v>
      </c>
      <c r="AL2173" s="335">
        <f>'Debt M &amp; YTM'!G2164</f>
        <v>1.6</v>
      </c>
      <c r="AM2173" s="298"/>
      <c r="AN2173" s="335">
        <f>'Debt M &amp; YTM'!I2164</f>
        <v>12.99</v>
      </c>
      <c r="AO2173" s="335">
        <f>'Debt M &amp; YTM'!J2164</f>
        <v>2.11</v>
      </c>
      <c r="AP2173" s="299"/>
      <c r="AQ2173" s="297"/>
      <c r="AR2173" s="297">
        <f>'Debt M &amp; YTM'!M2164</f>
        <v>2.4900000000000002</v>
      </c>
      <c r="AS2173" s="298"/>
      <c r="AT2173" s="300"/>
      <c r="AU2173" s="297">
        <f>'Debt M &amp; YTM'!N2164</f>
        <v>4.84</v>
      </c>
      <c r="AV2173" s="298"/>
    </row>
    <row r="2174" spans="6:48">
      <c r="F2174" s="297"/>
      <c r="AG2174" s="296">
        <v>43222</v>
      </c>
      <c r="AH2174" s="335">
        <f>'Debt M &amp; YTM'!C2165</f>
        <v>13.94</v>
      </c>
      <c r="AI2174" s="335">
        <f>'Debt M &amp; YTM'!D2165</f>
        <v>1.79</v>
      </c>
      <c r="AJ2174" s="298"/>
      <c r="AK2174" s="335">
        <f>'Debt M &amp; YTM'!F2165</f>
        <v>8.56</v>
      </c>
      <c r="AL2174" s="335">
        <f>'Debt M &amp; YTM'!G2165</f>
        <v>1.63</v>
      </c>
      <c r="AM2174" s="298"/>
      <c r="AN2174" s="335">
        <f>'Debt M &amp; YTM'!I2165</f>
        <v>13.14</v>
      </c>
      <c r="AO2174" s="335">
        <f>'Debt M &amp; YTM'!J2165</f>
        <v>2.15</v>
      </c>
      <c r="AP2174" s="299"/>
      <c r="AQ2174" s="297"/>
      <c r="AR2174" s="297">
        <f>'Debt M &amp; YTM'!M2165</f>
        <v>2.5099999999999998</v>
      </c>
      <c r="AS2174" s="298"/>
      <c r="AT2174" s="300"/>
      <c r="AU2174" s="297">
        <f>'Debt M &amp; YTM'!N2165</f>
        <v>4.84</v>
      </c>
      <c r="AV2174" s="298"/>
    </row>
    <row r="2175" spans="6:48">
      <c r="F2175" s="297"/>
      <c r="AG2175" s="296">
        <v>43223</v>
      </c>
      <c r="AH2175" s="335">
        <f>'Debt M &amp; YTM'!C2166</f>
        <v>13.94</v>
      </c>
      <c r="AI2175" s="335">
        <f>'Debt M &amp; YTM'!D2166</f>
        <v>1.76</v>
      </c>
      <c r="AJ2175" s="298"/>
      <c r="AK2175" s="335">
        <f>'Debt M &amp; YTM'!F2166</f>
        <v>8.5500000000000007</v>
      </c>
      <c r="AL2175" s="335">
        <f>'Debt M &amp; YTM'!G2166</f>
        <v>1.6</v>
      </c>
      <c r="AM2175" s="298"/>
      <c r="AN2175" s="335">
        <f>'Debt M &amp; YTM'!I2166</f>
        <v>13.14</v>
      </c>
      <c r="AO2175" s="335">
        <f>'Debt M &amp; YTM'!J2166</f>
        <v>2.12</v>
      </c>
      <c r="AP2175" s="299"/>
      <c r="AQ2175" s="297"/>
      <c r="AR2175" s="297">
        <f>'Debt M &amp; YTM'!M2166</f>
        <v>2.52</v>
      </c>
      <c r="AS2175" s="298"/>
      <c r="AT2175" s="300"/>
      <c r="AU2175" s="297">
        <f>'Debt M &amp; YTM'!N2166</f>
        <v>4.84</v>
      </c>
      <c r="AV2175" s="298"/>
    </row>
    <row r="2176" spans="6:48">
      <c r="F2176" s="297"/>
      <c r="AG2176" s="296">
        <v>43224</v>
      </c>
      <c r="AH2176" s="335">
        <f>'Debt M &amp; YTM'!C2167</f>
        <v>13.93</v>
      </c>
      <c r="AI2176" s="335">
        <f>'Debt M &amp; YTM'!D2167</f>
        <v>1.77</v>
      </c>
      <c r="AJ2176" s="298"/>
      <c r="AK2176" s="335">
        <f>'Debt M &amp; YTM'!F2167</f>
        <v>8.5500000000000007</v>
      </c>
      <c r="AL2176" s="335">
        <f>'Debt M &amp; YTM'!G2167</f>
        <v>1.61</v>
      </c>
      <c r="AM2176" s="298"/>
      <c r="AN2176" s="335">
        <f>'Debt M &amp; YTM'!I2167</f>
        <v>13.13</v>
      </c>
      <c r="AO2176" s="335">
        <f>'Debt M &amp; YTM'!J2167</f>
        <v>2.14</v>
      </c>
      <c r="AP2176" s="299"/>
      <c r="AQ2176" s="297"/>
      <c r="AR2176" s="297">
        <f>'Debt M &amp; YTM'!M2167</f>
        <v>2.54</v>
      </c>
      <c r="AS2176" s="298"/>
      <c r="AT2176" s="300"/>
      <c r="AU2176" s="297">
        <f>'Debt M &amp; YTM'!N2167</f>
        <v>4.8499999999999996</v>
      </c>
      <c r="AV2176" s="298"/>
    </row>
    <row r="2177" spans="6:48">
      <c r="F2177" s="297"/>
      <c r="AG2177" s="296">
        <v>43227</v>
      </c>
      <c r="AH2177" s="335">
        <f>'Debt M &amp; YTM'!C2168</f>
        <v>13.93</v>
      </c>
      <c r="AI2177" s="335">
        <f>'Debt M &amp; YTM'!D2168</f>
        <v>1.76</v>
      </c>
      <c r="AJ2177" s="298"/>
      <c r="AK2177" s="335">
        <f>'Debt M &amp; YTM'!F2168</f>
        <v>8.5399999999999991</v>
      </c>
      <c r="AL2177" s="335">
        <f>'Debt M &amp; YTM'!G2168</f>
        <v>1.6</v>
      </c>
      <c r="AM2177" s="298"/>
      <c r="AN2177" s="335">
        <f>'Debt M &amp; YTM'!I2168</f>
        <v>13.13</v>
      </c>
      <c r="AO2177" s="335">
        <f>'Debt M &amp; YTM'!J2168</f>
        <v>2.13</v>
      </c>
      <c r="AP2177" s="299"/>
      <c r="AQ2177" s="297"/>
      <c r="AR2177" s="297">
        <f>'Debt M &amp; YTM'!M2168</f>
        <v>2.5299999999999998</v>
      </c>
      <c r="AS2177" s="298"/>
      <c r="AT2177" s="300"/>
      <c r="AU2177" s="297">
        <f>'Debt M &amp; YTM'!N2168</f>
        <v>4.87</v>
      </c>
      <c r="AV2177" s="298"/>
    </row>
    <row r="2178" spans="6:48">
      <c r="F2178" s="297"/>
      <c r="AG2178" s="296">
        <v>43228</v>
      </c>
      <c r="AH2178" s="335">
        <f>'Debt M &amp; YTM'!C2169</f>
        <v>13.92</v>
      </c>
      <c r="AI2178" s="335">
        <f>'Debt M &amp; YTM'!D2169</f>
        <v>1.79</v>
      </c>
      <c r="AJ2178" s="298"/>
      <c r="AK2178" s="335">
        <f>'Debt M &amp; YTM'!F2169</f>
        <v>8.5399999999999991</v>
      </c>
      <c r="AL2178" s="335">
        <f>'Debt M &amp; YTM'!G2169</f>
        <v>1.63</v>
      </c>
      <c r="AM2178" s="298"/>
      <c r="AN2178" s="335">
        <f>'Debt M &amp; YTM'!I2169</f>
        <v>13.12</v>
      </c>
      <c r="AO2178" s="335">
        <f>'Debt M &amp; YTM'!J2169</f>
        <v>2.16</v>
      </c>
      <c r="AP2178" s="299"/>
      <c r="AQ2178" s="297"/>
      <c r="AR2178" s="297">
        <f>'Debt M &amp; YTM'!M2169</f>
        <v>2.5499999999999998</v>
      </c>
      <c r="AS2178" s="298"/>
      <c r="AT2178" s="300"/>
      <c r="AU2178" s="297">
        <f>'Debt M &amp; YTM'!N2169</f>
        <v>4.8499999999999996</v>
      </c>
      <c r="AV2178" s="298"/>
    </row>
    <row r="2179" spans="6:48">
      <c r="F2179" s="297"/>
      <c r="AG2179" s="296">
        <v>43229</v>
      </c>
      <c r="AH2179" s="335">
        <f>'Debt M &amp; YTM'!C2170</f>
        <v>13.92</v>
      </c>
      <c r="AI2179" s="335">
        <f>'Debt M &amp; YTM'!D2170</f>
        <v>1.79</v>
      </c>
      <c r="AJ2179" s="298"/>
      <c r="AK2179" s="335">
        <f>'Debt M &amp; YTM'!F2170</f>
        <v>8.5399999999999991</v>
      </c>
      <c r="AL2179" s="335">
        <f>'Debt M &amp; YTM'!G2170</f>
        <v>1.64</v>
      </c>
      <c r="AM2179" s="298"/>
      <c r="AN2179" s="335">
        <f>'Debt M &amp; YTM'!I2170</f>
        <v>13.12</v>
      </c>
      <c r="AO2179" s="335">
        <f>'Debt M &amp; YTM'!J2170</f>
        <v>2.17</v>
      </c>
      <c r="AP2179" s="299"/>
      <c r="AQ2179" s="297"/>
      <c r="AR2179" s="297">
        <f>'Debt M &amp; YTM'!M2170</f>
        <v>2.5499999999999998</v>
      </c>
      <c r="AS2179" s="298"/>
      <c r="AT2179" s="300"/>
      <c r="AU2179" s="297">
        <f>'Debt M &amp; YTM'!N2170</f>
        <v>4.84</v>
      </c>
      <c r="AV2179" s="298"/>
    </row>
    <row r="2180" spans="6:48">
      <c r="F2180" s="297"/>
      <c r="AG2180" s="296">
        <v>43230</v>
      </c>
      <c r="AH2180" s="335">
        <f>'Debt M &amp; YTM'!C2171</f>
        <v>13.92</v>
      </c>
      <c r="AI2180" s="335">
        <f>'Debt M &amp; YTM'!D2171</f>
        <v>1.78</v>
      </c>
      <c r="AJ2180" s="298"/>
      <c r="AK2180" s="335">
        <f>'Debt M &amp; YTM'!F2171</f>
        <v>8.5299999999999994</v>
      </c>
      <c r="AL2180" s="335">
        <f>'Debt M &amp; YTM'!G2171</f>
        <v>1.63</v>
      </c>
      <c r="AM2180" s="298"/>
      <c r="AN2180" s="335">
        <f>'Debt M &amp; YTM'!I2171</f>
        <v>13.12</v>
      </c>
      <c r="AO2180" s="335">
        <f>'Debt M &amp; YTM'!J2171</f>
        <v>2.15</v>
      </c>
      <c r="AP2180" s="299"/>
      <c r="AQ2180" s="297"/>
      <c r="AR2180" s="297">
        <f>'Debt M &amp; YTM'!M2171</f>
        <v>2.54</v>
      </c>
      <c r="AS2180" s="298"/>
      <c r="AT2180" s="300"/>
      <c r="AU2180" s="297">
        <f>'Debt M &amp; YTM'!N2171</f>
        <v>4.84</v>
      </c>
      <c r="AV2180" s="298"/>
    </row>
    <row r="2181" spans="6:48">
      <c r="F2181" s="297"/>
      <c r="AG2181" s="296">
        <v>43231</v>
      </c>
      <c r="AH2181" s="335">
        <f>'Debt M &amp; YTM'!C2172</f>
        <v>13.92</v>
      </c>
      <c r="AI2181" s="335">
        <f>'Debt M &amp; YTM'!D2172</f>
        <v>1.79</v>
      </c>
      <c r="AJ2181" s="298"/>
      <c r="AK2181" s="335">
        <f>'Debt M &amp; YTM'!F2172</f>
        <v>8.5299999999999994</v>
      </c>
      <c r="AL2181" s="335">
        <f>'Debt M &amp; YTM'!G2172</f>
        <v>1.64</v>
      </c>
      <c r="AM2181" s="298"/>
      <c r="AN2181" s="335">
        <f>'Debt M &amp; YTM'!I2172</f>
        <v>13.11</v>
      </c>
      <c r="AO2181" s="335">
        <f>'Debt M &amp; YTM'!J2172</f>
        <v>2.16</v>
      </c>
      <c r="AP2181" s="299"/>
      <c r="AQ2181" s="297"/>
      <c r="AR2181" s="297">
        <f>'Debt M &amp; YTM'!M2172</f>
        <v>2.52</v>
      </c>
      <c r="AS2181" s="298"/>
      <c r="AT2181" s="300"/>
      <c r="AU2181" s="297">
        <f>'Debt M &amp; YTM'!N2172</f>
        <v>4.84</v>
      </c>
      <c r="AV2181" s="298"/>
    </row>
    <row r="2182" spans="6:48">
      <c r="F2182" s="297"/>
      <c r="AG2182" s="296">
        <v>43234</v>
      </c>
      <c r="AH2182" s="335">
        <f>'Debt M &amp; YTM'!C2173</f>
        <v>13.91</v>
      </c>
      <c r="AI2182" s="335">
        <f>'Debt M &amp; YTM'!D2173</f>
        <v>1.84</v>
      </c>
      <c r="AJ2182" s="298"/>
      <c r="AK2182" s="335">
        <f>'Debt M &amp; YTM'!F2173</f>
        <v>8.52</v>
      </c>
      <c r="AL2182" s="335">
        <f>'Debt M &amp; YTM'!G2173</f>
        <v>1.69</v>
      </c>
      <c r="AM2182" s="298"/>
      <c r="AN2182" s="335">
        <f>'Debt M &amp; YTM'!I2173</f>
        <v>13.11</v>
      </c>
      <c r="AO2182" s="335">
        <f>'Debt M &amp; YTM'!J2173</f>
        <v>2.21</v>
      </c>
      <c r="AP2182" s="299"/>
      <c r="AQ2182" s="297"/>
      <c r="AR2182" s="297">
        <f>'Debt M &amp; YTM'!M2173</f>
        <v>2.52</v>
      </c>
      <c r="AS2182" s="298"/>
      <c r="AT2182" s="300"/>
      <c r="AU2182" s="297">
        <f>'Debt M &amp; YTM'!N2173</f>
        <v>4.78</v>
      </c>
      <c r="AV2182" s="298"/>
    </row>
    <row r="2183" spans="6:48">
      <c r="F2183" s="297"/>
      <c r="AG2183" s="296">
        <v>43235</v>
      </c>
      <c r="AH2183" s="335">
        <f>'Debt M &amp; YTM'!C2174</f>
        <v>13.9</v>
      </c>
      <c r="AI2183" s="335">
        <f>'Debt M &amp; YTM'!D2174</f>
        <v>1.88</v>
      </c>
      <c r="AJ2183" s="298"/>
      <c r="AK2183" s="335">
        <f>'Debt M &amp; YTM'!F2174</f>
        <v>8.52</v>
      </c>
      <c r="AL2183" s="335">
        <f>'Debt M &amp; YTM'!G2174</f>
        <v>1.72</v>
      </c>
      <c r="AM2183" s="298"/>
      <c r="AN2183" s="335">
        <f>'Debt M &amp; YTM'!I2174</f>
        <v>13.1</v>
      </c>
      <c r="AO2183" s="335">
        <f>'Debt M &amp; YTM'!J2174</f>
        <v>2.2400000000000002</v>
      </c>
      <c r="AP2183" s="299"/>
      <c r="AQ2183" s="297"/>
      <c r="AR2183" s="297">
        <f>'Debt M &amp; YTM'!M2174</f>
        <v>2.5299999999999998</v>
      </c>
      <c r="AS2183" s="298"/>
      <c r="AT2183" s="300"/>
      <c r="AU2183" s="297">
        <f>'Debt M &amp; YTM'!N2174</f>
        <v>4.78</v>
      </c>
      <c r="AV2183" s="298"/>
    </row>
    <row r="2184" spans="6:48">
      <c r="F2184" s="297"/>
      <c r="AG2184" s="296">
        <v>43236</v>
      </c>
      <c r="AH2184" s="335">
        <f>'Debt M &amp; YTM'!C2175</f>
        <v>13.9</v>
      </c>
      <c r="AI2184" s="335">
        <f>'Debt M &amp; YTM'!D2175</f>
        <v>1.87</v>
      </c>
      <c r="AJ2184" s="298"/>
      <c r="AK2184" s="335">
        <f>'Debt M &amp; YTM'!F2175</f>
        <v>8.52</v>
      </c>
      <c r="AL2184" s="335">
        <f>'Debt M &amp; YTM'!G2175</f>
        <v>1.72</v>
      </c>
      <c r="AM2184" s="298"/>
      <c r="AN2184" s="335">
        <f>'Debt M &amp; YTM'!I2175</f>
        <v>13.1</v>
      </c>
      <c r="AO2184" s="335">
        <f>'Debt M &amp; YTM'!J2175</f>
        <v>2.2400000000000002</v>
      </c>
      <c r="AP2184" s="299"/>
      <c r="AQ2184" s="297"/>
      <c r="AR2184" s="297">
        <f>'Debt M &amp; YTM'!M2175</f>
        <v>2.56</v>
      </c>
      <c r="AS2184" s="298"/>
      <c r="AT2184" s="300"/>
      <c r="AU2184" s="297">
        <f>'Debt M &amp; YTM'!N2175</f>
        <v>4.83</v>
      </c>
      <c r="AV2184" s="298"/>
    </row>
    <row r="2185" spans="6:48">
      <c r="F2185" s="297"/>
      <c r="AG2185" s="296">
        <v>43237</v>
      </c>
      <c r="AH2185" s="335">
        <f>'Debt M &amp; YTM'!C2176</f>
        <v>13.9</v>
      </c>
      <c r="AI2185" s="335">
        <f>'Debt M &amp; YTM'!D2176</f>
        <v>1.89</v>
      </c>
      <c r="AJ2185" s="298"/>
      <c r="AK2185" s="335">
        <f>'Debt M &amp; YTM'!F2176</f>
        <v>8.51</v>
      </c>
      <c r="AL2185" s="335">
        <f>'Debt M &amp; YTM'!G2176</f>
        <v>1.75</v>
      </c>
      <c r="AM2185" s="298"/>
      <c r="AN2185" s="335">
        <f>'Debt M &amp; YTM'!I2176</f>
        <v>13.1</v>
      </c>
      <c r="AO2185" s="335">
        <f>'Debt M &amp; YTM'!J2176</f>
        <v>2.27</v>
      </c>
      <c r="AP2185" s="299"/>
      <c r="AQ2185" s="297"/>
      <c r="AR2185" s="297">
        <f>'Debt M &amp; YTM'!M2176</f>
        <v>2.57</v>
      </c>
      <c r="AS2185" s="298"/>
      <c r="AT2185" s="300"/>
      <c r="AU2185" s="297">
        <f>'Debt M &amp; YTM'!N2176</f>
        <v>4.84</v>
      </c>
      <c r="AV2185" s="298"/>
    </row>
    <row r="2186" spans="6:48">
      <c r="F2186" s="297"/>
      <c r="AG2186" s="296">
        <v>43238</v>
      </c>
      <c r="AH2186" s="335">
        <f>'Debt M &amp; YTM'!C2177</f>
        <v>13.9</v>
      </c>
      <c r="AI2186" s="335">
        <f>'Debt M &amp; YTM'!D2177</f>
        <v>1.85</v>
      </c>
      <c r="AJ2186" s="298"/>
      <c r="AK2186" s="335">
        <f>'Debt M &amp; YTM'!F2177</f>
        <v>8.51</v>
      </c>
      <c r="AL2186" s="335">
        <f>'Debt M &amp; YTM'!G2177</f>
        <v>1.72</v>
      </c>
      <c r="AM2186" s="298"/>
      <c r="AN2186" s="335">
        <f>'Debt M &amp; YTM'!I2177</f>
        <v>13.1</v>
      </c>
      <c r="AO2186" s="335">
        <f>'Debt M &amp; YTM'!J2177</f>
        <v>2.2400000000000002</v>
      </c>
      <c r="AP2186" s="299"/>
      <c r="AQ2186" s="297"/>
      <c r="AR2186" s="297">
        <f>'Debt M &amp; YTM'!M2177</f>
        <v>2.58</v>
      </c>
      <c r="AS2186" s="298"/>
      <c r="AT2186" s="300"/>
      <c r="AU2186" s="297">
        <f>'Debt M &amp; YTM'!N2177</f>
        <v>4.92</v>
      </c>
      <c r="AV2186" s="298"/>
    </row>
    <row r="2187" spans="6:48">
      <c r="F2187" s="297"/>
      <c r="AG2187" s="296">
        <v>43241</v>
      </c>
      <c r="AH2187" s="335">
        <f>'Debt M &amp; YTM'!C2178</f>
        <v>13.89</v>
      </c>
      <c r="AI2187" s="335">
        <f>'Debt M &amp; YTM'!D2178</f>
        <v>1.83</v>
      </c>
      <c r="AJ2187" s="298"/>
      <c r="AK2187" s="335">
        <f>'Debt M &amp; YTM'!F2178</f>
        <v>8.5</v>
      </c>
      <c r="AL2187" s="335">
        <f>'Debt M &amp; YTM'!G2178</f>
        <v>1.7</v>
      </c>
      <c r="AM2187" s="298"/>
      <c r="AN2187" s="335">
        <f>'Debt M &amp; YTM'!I2178</f>
        <v>13.09</v>
      </c>
      <c r="AO2187" s="335">
        <f>'Debt M &amp; YTM'!J2178</f>
        <v>2.2200000000000002</v>
      </c>
      <c r="AP2187" s="299"/>
      <c r="AQ2187" s="297"/>
      <c r="AR2187" s="297">
        <f>'Debt M &amp; YTM'!M2178</f>
        <v>2.6</v>
      </c>
      <c r="AS2187" s="298"/>
      <c r="AT2187" s="300"/>
      <c r="AU2187" s="297">
        <f>'Debt M &amp; YTM'!N2178</f>
        <v>4.93</v>
      </c>
      <c r="AV2187" s="298"/>
    </row>
    <row r="2188" spans="6:48">
      <c r="F2188" s="297"/>
      <c r="AG2188" s="296">
        <v>43242</v>
      </c>
      <c r="AH2188" s="335">
        <f>'Debt M &amp; YTM'!C2179</f>
        <v>13.89</v>
      </c>
      <c r="AI2188" s="335">
        <f>'Debt M &amp; YTM'!D2179</f>
        <v>1.86</v>
      </c>
      <c r="AJ2188" s="298"/>
      <c r="AK2188" s="335">
        <f>'Debt M &amp; YTM'!F2179</f>
        <v>8.5</v>
      </c>
      <c r="AL2188" s="335">
        <f>'Debt M &amp; YTM'!G2179</f>
        <v>1.75</v>
      </c>
      <c r="AM2188" s="298"/>
      <c r="AN2188" s="335">
        <f>'Debt M &amp; YTM'!I2179</f>
        <v>13.08</v>
      </c>
      <c r="AO2188" s="335">
        <f>'Debt M &amp; YTM'!J2179</f>
        <v>2.2599999999999998</v>
      </c>
      <c r="AP2188" s="299"/>
      <c r="AQ2188" s="297"/>
      <c r="AR2188" s="297">
        <f>'Debt M &amp; YTM'!M2179</f>
        <v>2.62</v>
      </c>
      <c r="AS2188" s="298"/>
      <c r="AT2188" s="300"/>
      <c r="AU2188" s="297">
        <f>'Debt M &amp; YTM'!N2179</f>
        <v>4.95</v>
      </c>
      <c r="AV2188" s="298"/>
    </row>
    <row r="2189" spans="6:48">
      <c r="F2189" s="297"/>
      <c r="AG2189" s="296">
        <v>43243</v>
      </c>
      <c r="AH2189" s="335">
        <f>'Debt M &amp; YTM'!C2180</f>
        <v>13.88</v>
      </c>
      <c r="AI2189" s="335">
        <f>'Debt M &amp; YTM'!D2180</f>
        <v>1.86</v>
      </c>
      <c r="AJ2189" s="298"/>
      <c r="AK2189" s="335">
        <f>'Debt M &amp; YTM'!F2180</f>
        <v>8.5</v>
      </c>
      <c r="AL2189" s="335">
        <f>'Debt M &amp; YTM'!G2180</f>
        <v>1.74</v>
      </c>
      <c r="AM2189" s="298"/>
      <c r="AN2189" s="335">
        <f>'Debt M &amp; YTM'!I2180</f>
        <v>13.08</v>
      </c>
      <c r="AO2189" s="335">
        <f>'Debt M &amp; YTM'!J2180</f>
        <v>2.2599999999999998</v>
      </c>
      <c r="AP2189" s="299"/>
      <c r="AQ2189" s="297"/>
      <c r="AR2189" s="297">
        <f>'Debt M &amp; YTM'!M2180</f>
        <v>2.69</v>
      </c>
      <c r="AS2189" s="298"/>
      <c r="AT2189" s="300"/>
      <c r="AU2189" s="297">
        <f>'Debt M &amp; YTM'!N2180</f>
        <v>5.08</v>
      </c>
      <c r="AV2189" s="298"/>
    </row>
    <row r="2190" spans="6:48">
      <c r="F2190" s="297"/>
      <c r="AG2190" s="296">
        <v>43244</v>
      </c>
      <c r="AH2190" s="335">
        <f>'Debt M &amp; YTM'!C2181</f>
        <v>13.88</v>
      </c>
      <c r="AI2190" s="335">
        <f>'Debt M &amp; YTM'!D2181</f>
        <v>1.83</v>
      </c>
      <c r="AJ2190" s="298"/>
      <c r="AK2190" s="335">
        <f>'Debt M &amp; YTM'!F2181</f>
        <v>8.5</v>
      </c>
      <c r="AL2190" s="335">
        <f>'Debt M &amp; YTM'!G2181</f>
        <v>1.72</v>
      </c>
      <c r="AM2190" s="298"/>
      <c r="AN2190" s="335">
        <f>'Debt M &amp; YTM'!I2181</f>
        <v>13.08</v>
      </c>
      <c r="AO2190" s="335">
        <f>'Debt M &amp; YTM'!J2181</f>
        <v>2.23</v>
      </c>
      <c r="AP2190" s="299"/>
      <c r="AQ2190" s="297"/>
      <c r="AR2190" s="297">
        <f>'Debt M &amp; YTM'!M2181</f>
        <v>2.68</v>
      </c>
      <c r="AS2190" s="298"/>
      <c r="AT2190" s="300"/>
      <c r="AU2190" s="297">
        <f>'Debt M &amp; YTM'!N2181</f>
        <v>5.0999999999999996</v>
      </c>
      <c r="AV2190" s="298"/>
    </row>
    <row r="2191" spans="6:48">
      <c r="F2191" s="297"/>
      <c r="AG2191" s="296">
        <v>43245</v>
      </c>
      <c r="AH2191" s="335">
        <f>'Debt M &amp; YTM'!C2182</f>
        <v>13.88</v>
      </c>
      <c r="AI2191" s="335">
        <f>'Debt M &amp; YTM'!D2182</f>
        <v>1.8</v>
      </c>
      <c r="AJ2191" s="298"/>
      <c r="AK2191" s="335">
        <f>'Debt M &amp; YTM'!F2182</f>
        <v>8.49</v>
      </c>
      <c r="AL2191" s="335">
        <f>'Debt M &amp; YTM'!G2182</f>
        <v>1.7</v>
      </c>
      <c r="AM2191" s="298"/>
      <c r="AN2191" s="335">
        <f>'Debt M &amp; YTM'!I2182</f>
        <v>13.08</v>
      </c>
      <c r="AO2191" s="335">
        <f>'Debt M &amp; YTM'!J2182</f>
        <v>2.21</v>
      </c>
      <c r="AP2191" s="299"/>
      <c r="AQ2191" s="297"/>
      <c r="AR2191" s="297">
        <f>'Debt M &amp; YTM'!M2182</f>
        <v>2.72</v>
      </c>
      <c r="AS2191" s="298"/>
      <c r="AT2191" s="300"/>
      <c r="AU2191" s="297">
        <f>'Debt M &amp; YTM'!N2182</f>
        <v>5.15</v>
      </c>
      <c r="AV2191" s="298"/>
    </row>
    <row r="2192" spans="6:48">
      <c r="F2192" s="297"/>
      <c r="AG2192" s="296">
        <v>43248</v>
      </c>
      <c r="AH2192" s="335">
        <f>'Debt M &amp; YTM'!C2183</f>
        <v>13.87</v>
      </c>
      <c r="AI2192" s="335">
        <f>'Debt M &amp; YTM'!D2183</f>
        <v>1.74</v>
      </c>
      <c r="AJ2192" s="298"/>
      <c r="AK2192" s="335">
        <f>'Debt M &amp; YTM'!F2183</f>
        <v>8.48</v>
      </c>
      <c r="AL2192" s="335">
        <f>'Debt M &amp; YTM'!G2183</f>
        <v>1.65</v>
      </c>
      <c r="AM2192" s="298"/>
      <c r="AN2192" s="335">
        <f>'Debt M &amp; YTM'!I2183</f>
        <v>13.07</v>
      </c>
      <c r="AO2192" s="335">
        <f>'Debt M &amp; YTM'!J2183</f>
        <v>2.15</v>
      </c>
      <c r="AP2192" s="299"/>
      <c r="AQ2192" s="297"/>
      <c r="AR2192" s="297">
        <f>'Debt M &amp; YTM'!M2183</f>
        <v>2.72</v>
      </c>
      <c r="AS2192" s="298"/>
      <c r="AT2192" s="300"/>
      <c r="AU2192" s="297">
        <f>'Debt M &amp; YTM'!N2183</f>
        <v>5.16</v>
      </c>
      <c r="AV2192" s="298"/>
    </row>
    <row r="2193" spans="6:48">
      <c r="F2193" s="297"/>
      <c r="AG2193" s="296">
        <v>43249</v>
      </c>
      <c r="AH2193" s="335">
        <f>'Debt M &amp; YTM'!C2184</f>
        <v>13.87</v>
      </c>
      <c r="AI2193" s="335">
        <f>'Debt M &amp; YTM'!D2184</f>
        <v>1.76</v>
      </c>
      <c r="AJ2193" s="298"/>
      <c r="AK2193" s="335">
        <f>'Debt M &amp; YTM'!F2184</f>
        <v>8.48</v>
      </c>
      <c r="AL2193" s="335">
        <f>'Debt M &amp; YTM'!G2184</f>
        <v>1.69</v>
      </c>
      <c r="AM2193" s="298"/>
      <c r="AN2193" s="335">
        <f>'Debt M &amp; YTM'!I2184</f>
        <v>13.07</v>
      </c>
      <c r="AO2193" s="335">
        <f>'Debt M &amp; YTM'!J2184</f>
        <v>2.1800000000000002</v>
      </c>
      <c r="AP2193" s="299"/>
      <c r="AQ2193" s="297"/>
      <c r="AR2193" s="297">
        <f>'Debt M &amp; YTM'!M2184</f>
        <v>2.88</v>
      </c>
      <c r="AS2193" s="298"/>
      <c r="AT2193" s="300"/>
      <c r="AU2193" s="297">
        <f>'Debt M &amp; YTM'!N2184</f>
        <v>5.45</v>
      </c>
      <c r="AV2193" s="298"/>
    </row>
    <row r="2194" spans="6:48">
      <c r="F2194" s="297"/>
      <c r="AG2194" s="296">
        <v>43250</v>
      </c>
      <c r="AH2194" s="335">
        <f>'Debt M &amp; YTM'!C2185</f>
        <v>13.86</v>
      </c>
      <c r="AI2194" s="335">
        <f>'Debt M &amp; YTM'!D2185</f>
        <v>1.82</v>
      </c>
      <c r="AJ2194" s="298"/>
      <c r="AK2194" s="335">
        <f>'Debt M &amp; YTM'!F2185</f>
        <v>8.48</v>
      </c>
      <c r="AL2194" s="335">
        <f>'Debt M &amp; YTM'!G2185</f>
        <v>1.74</v>
      </c>
      <c r="AM2194" s="298"/>
      <c r="AN2194" s="335">
        <f>'Debt M &amp; YTM'!I2185</f>
        <v>13.06</v>
      </c>
      <c r="AO2194" s="335">
        <f>'Debt M &amp; YTM'!J2185</f>
        <v>2.23</v>
      </c>
      <c r="AP2194" s="299"/>
      <c r="AQ2194" s="297"/>
      <c r="AR2194" s="297">
        <f>'Debt M &amp; YTM'!M2185</f>
        <v>2.9</v>
      </c>
      <c r="AS2194" s="298"/>
      <c r="AT2194" s="300"/>
      <c r="AU2194" s="297">
        <f>'Debt M &amp; YTM'!N2185</f>
        <v>5.44</v>
      </c>
      <c r="AV2194" s="298"/>
    </row>
    <row r="2195" spans="6:48">
      <c r="F2195" s="297"/>
      <c r="AG2195" s="296">
        <v>43251</v>
      </c>
      <c r="AH2195" s="335">
        <f>'Debt M &amp; YTM'!C2186</f>
        <v>13.86</v>
      </c>
      <c r="AI2195" s="335">
        <f>'Debt M &amp; YTM'!D2186</f>
        <v>1.78</v>
      </c>
      <c r="AJ2195" s="298"/>
      <c r="AK2195" s="335">
        <f>'Debt M &amp; YTM'!F2186</f>
        <v>8.48</v>
      </c>
      <c r="AL2195" s="335">
        <f>'Debt M &amp; YTM'!G2186</f>
        <v>1.71</v>
      </c>
      <c r="AM2195" s="298"/>
      <c r="AN2195" s="335">
        <f>'Debt M &amp; YTM'!I2186</f>
        <v>13.06</v>
      </c>
      <c r="AO2195" s="335">
        <f>'Debt M &amp; YTM'!J2186</f>
        <v>2.2000000000000002</v>
      </c>
      <c r="AP2195" s="299"/>
      <c r="AQ2195" s="297"/>
      <c r="AR2195" s="297">
        <f>'Debt M &amp; YTM'!M2186</f>
        <v>2.88</v>
      </c>
      <c r="AS2195" s="298"/>
      <c r="AT2195" s="300"/>
      <c r="AU2195" s="297">
        <f>'Debt M &amp; YTM'!N2186</f>
        <v>5.26</v>
      </c>
      <c r="AV2195" s="298"/>
    </row>
    <row r="2196" spans="6:48">
      <c r="F2196" s="297"/>
      <c r="AG2196" s="296">
        <v>43252</v>
      </c>
      <c r="AH2196" s="335">
        <f>'Debt M &amp; YTM'!C2187</f>
        <v>13.99</v>
      </c>
      <c r="AI2196" s="335">
        <f>'Debt M &amp; YTM'!D2187</f>
        <v>1.83</v>
      </c>
      <c r="AJ2196" s="298"/>
      <c r="AK2196" s="335">
        <f>'Debt M &amp; YTM'!F2187</f>
        <v>8.5299999999999994</v>
      </c>
      <c r="AL2196" s="335">
        <f>'Debt M &amp; YTM'!G2187</f>
        <v>1.76</v>
      </c>
      <c r="AM2196" s="298"/>
      <c r="AN2196" s="335">
        <f>'Debt M &amp; YTM'!I2187</f>
        <v>13.27</v>
      </c>
      <c r="AO2196" s="335">
        <f>'Debt M &amp; YTM'!J2187</f>
        <v>2.2400000000000002</v>
      </c>
      <c r="AP2196" s="299"/>
      <c r="AQ2196" s="297"/>
      <c r="AR2196" s="297">
        <f>'Debt M &amp; YTM'!M2187</f>
        <v>2.83</v>
      </c>
      <c r="AS2196" s="298"/>
      <c r="AT2196" s="300"/>
      <c r="AU2196" s="297">
        <f>'Debt M &amp; YTM'!N2187</f>
        <v>5.17</v>
      </c>
      <c r="AV2196" s="298"/>
    </row>
    <row r="2197" spans="6:48">
      <c r="F2197" s="297"/>
      <c r="AG2197" s="296">
        <v>43255</v>
      </c>
      <c r="AH2197" s="335">
        <f>'Debt M &amp; YTM'!C2188</f>
        <v>13.98</v>
      </c>
      <c r="AI2197" s="335">
        <f>'Debt M &amp; YTM'!D2188</f>
        <v>1.86</v>
      </c>
      <c r="AJ2197" s="298"/>
      <c r="AK2197" s="335">
        <f>'Debt M &amp; YTM'!F2188</f>
        <v>8.5299999999999994</v>
      </c>
      <c r="AL2197" s="335">
        <f>'Debt M &amp; YTM'!G2188</f>
        <v>1.77</v>
      </c>
      <c r="AM2197" s="298"/>
      <c r="AN2197" s="335">
        <f>'Debt M &amp; YTM'!I2188</f>
        <v>13.26</v>
      </c>
      <c r="AO2197" s="335">
        <f>'Debt M &amp; YTM'!J2188</f>
        <v>2.2599999999999998</v>
      </c>
      <c r="AP2197" s="299"/>
      <c r="AQ2197" s="297"/>
      <c r="AR2197" s="297">
        <f>'Debt M &amp; YTM'!M2188</f>
        <v>2.77</v>
      </c>
      <c r="AS2197" s="298"/>
      <c r="AT2197" s="300"/>
      <c r="AU2197" s="297">
        <f>'Debt M &amp; YTM'!N2188</f>
        <v>5.05</v>
      </c>
      <c r="AV2197" s="298"/>
    </row>
    <row r="2198" spans="6:48">
      <c r="F2198" s="297"/>
      <c r="AG2198" s="296">
        <v>43256</v>
      </c>
      <c r="AH2198" s="335">
        <f>'Debt M &amp; YTM'!C2189</f>
        <v>13.98</v>
      </c>
      <c r="AI2198" s="335">
        <f>'Debt M &amp; YTM'!D2189</f>
        <v>1.83</v>
      </c>
      <c r="AJ2198" s="298"/>
      <c r="AK2198" s="335">
        <f>'Debt M &amp; YTM'!F2189</f>
        <v>8.52</v>
      </c>
      <c r="AL2198" s="335">
        <f>'Debt M &amp; YTM'!G2189</f>
        <v>1.73</v>
      </c>
      <c r="AM2198" s="298"/>
      <c r="AN2198" s="335">
        <f>'Debt M &amp; YTM'!I2189</f>
        <v>13.26</v>
      </c>
      <c r="AO2198" s="335">
        <f>'Debt M &amp; YTM'!J2189</f>
        <v>2.23</v>
      </c>
      <c r="AP2198" s="299"/>
      <c r="AQ2198" s="297"/>
      <c r="AR2198" s="297">
        <f>'Debt M &amp; YTM'!M2189</f>
        <v>2.77</v>
      </c>
      <c r="AS2198" s="298"/>
      <c r="AT2198" s="300"/>
      <c r="AU2198" s="297">
        <f>'Debt M &amp; YTM'!N2189</f>
        <v>5.03</v>
      </c>
      <c r="AV2198" s="298"/>
    </row>
    <row r="2199" spans="6:48">
      <c r="F2199" s="297"/>
      <c r="AG2199" s="296">
        <v>43257</v>
      </c>
      <c r="AH2199" s="335">
        <f>'Debt M &amp; YTM'!C2190</f>
        <v>13.97</v>
      </c>
      <c r="AI2199" s="335">
        <f>'Debt M &amp; YTM'!D2190</f>
        <v>1.9</v>
      </c>
      <c r="AJ2199" s="298"/>
      <c r="AK2199" s="335">
        <f>'Debt M &amp; YTM'!F2190</f>
        <v>8.52</v>
      </c>
      <c r="AL2199" s="335">
        <f>'Debt M &amp; YTM'!G2190</f>
        <v>1.82</v>
      </c>
      <c r="AM2199" s="298"/>
      <c r="AN2199" s="335">
        <f>'Debt M &amp; YTM'!I2190</f>
        <v>13.26</v>
      </c>
      <c r="AO2199" s="335">
        <f>'Debt M &amp; YTM'!J2190</f>
        <v>2.31</v>
      </c>
      <c r="AP2199" s="299"/>
      <c r="AQ2199" s="297"/>
      <c r="AR2199" s="297">
        <f>'Debt M &amp; YTM'!M2190</f>
        <v>2.82</v>
      </c>
      <c r="AS2199" s="298"/>
      <c r="AT2199" s="300"/>
      <c r="AU2199" s="297">
        <f>'Debt M &amp; YTM'!N2190</f>
        <v>5.07</v>
      </c>
      <c r="AV2199" s="298"/>
    </row>
    <row r="2200" spans="6:48">
      <c r="F2200" s="297"/>
      <c r="AG2200" s="296">
        <v>43258</v>
      </c>
      <c r="AH2200" s="335">
        <f>'Debt M &amp; YTM'!C2191</f>
        <v>13.97</v>
      </c>
      <c r="AI2200" s="335">
        <f>'Debt M &amp; YTM'!D2191</f>
        <v>1.94</v>
      </c>
      <c r="AJ2200" s="298"/>
      <c r="AK2200" s="335">
        <f>'Debt M &amp; YTM'!F2191</f>
        <v>8.52</v>
      </c>
      <c r="AL2200" s="335">
        <f>'Debt M &amp; YTM'!G2191</f>
        <v>1.85</v>
      </c>
      <c r="AM2200" s="298"/>
      <c r="AN2200" s="335">
        <f>'Debt M &amp; YTM'!I2191</f>
        <v>13.25</v>
      </c>
      <c r="AO2200" s="335">
        <f>'Debt M &amp; YTM'!J2191</f>
        <v>2.34</v>
      </c>
      <c r="AP2200" s="299"/>
      <c r="AQ2200" s="297"/>
      <c r="AR2200" s="297">
        <f>'Debt M &amp; YTM'!M2191</f>
        <v>2.84</v>
      </c>
      <c r="AS2200" s="298"/>
      <c r="AT2200" s="300"/>
      <c r="AU2200" s="297">
        <f>'Debt M &amp; YTM'!N2191</f>
        <v>5.05</v>
      </c>
      <c r="AV2200" s="298"/>
    </row>
    <row r="2201" spans="6:48">
      <c r="F2201" s="297"/>
      <c r="AG2201" s="296">
        <v>43259</v>
      </c>
      <c r="AH2201" s="335">
        <f>'Debt M &amp; YTM'!C2192</f>
        <v>13.97</v>
      </c>
      <c r="AI2201" s="335">
        <f>'Debt M &amp; YTM'!D2192</f>
        <v>1.9</v>
      </c>
      <c r="AJ2201" s="298"/>
      <c r="AK2201" s="335">
        <f>'Debt M &amp; YTM'!F2192</f>
        <v>8.52</v>
      </c>
      <c r="AL2201" s="335">
        <f>'Debt M &amp; YTM'!G2192</f>
        <v>1.82</v>
      </c>
      <c r="AM2201" s="298"/>
      <c r="AN2201" s="335">
        <f>'Debt M &amp; YTM'!I2192</f>
        <v>13.25</v>
      </c>
      <c r="AO2201" s="335">
        <f>'Debt M &amp; YTM'!J2192</f>
        <v>2.31</v>
      </c>
      <c r="AP2201" s="299"/>
      <c r="AQ2201" s="297"/>
      <c r="AR2201" s="297">
        <f>'Debt M &amp; YTM'!M2192</f>
        <v>2.89</v>
      </c>
      <c r="AS2201" s="298"/>
      <c r="AT2201" s="300"/>
      <c r="AU2201" s="297">
        <f>'Debt M &amp; YTM'!N2192</f>
        <v>5.16</v>
      </c>
      <c r="AV2201" s="298"/>
    </row>
    <row r="2202" spans="6:48">
      <c r="F2202" s="297"/>
      <c r="AG2202" s="296">
        <v>43262</v>
      </c>
      <c r="AH2202" s="335">
        <f>'Debt M &amp; YTM'!C2193</f>
        <v>13.96</v>
      </c>
      <c r="AI2202" s="335">
        <f>'Debt M &amp; YTM'!D2193</f>
        <v>1.94</v>
      </c>
      <c r="AJ2202" s="298"/>
      <c r="AK2202" s="335">
        <f>'Debt M &amp; YTM'!F2193</f>
        <v>8.51</v>
      </c>
      <c r="AL2202" s="335">
        <f>'Debt M &amp; YTM'!G2193</f>
        <v>1.86</v>
      </c>
      <c r="AM2202" s="298"/>
      <c r="AN2202" s="335">
        <f>'Debt M &amp; YTM'!I2193</f>
        <v>13.24</v>
      </c>
      <c r="AO2202" s="335">
        <f>'Debt M &amp; YTM'!J2193</f>
        <v>2.34</v>
      </c>
      <c r="AP2202" s="299"/>
      <c r="AQ2202" s="297"/>
      <c r="AR2202" s="297">
        <f>'Debt M &amp; YTM'!M2193</f>
        <v>2.87</v>
      </c>
      <c r="AS2202" s="298"/>
      <c r="AT2202" s="300"/>
      <c r="AU2202" s="297">
        <f>'Debt M &amp; YTM'!N2193</f>
        <v>5.1100000000000003</v>
      </c>
      <c r="AV2202" s="298"/>
    </row>
    <row r="2203" spans="6:48">
      <c r="F2203" s="297"/>
      <c r="AG2203" s="296">
        <v>43263</v>
      </c>
      <c r="AH2203" s="335">
        <f>'Debt M &amp; YTM'!C2194</f>
        <v>13.96</v>
      </c>
      <c r="AI2203" s="335">
        <f>'Debt M &amp; YTM'!D2194</f>
        <v>1.93</v>
      </c>
      <c r="AJ2203" s="298"/>
      <c r="AK2203" s="335">
        <f>'Debt M &amp; YTM'!F2194</f>
        <v>8.5</v>
      </c>
      <c r="AL2203" s="335">
        <f>'Debt M &amp; YTM'!G2194</f>
        <v>1.85</v>
      </c>
      <c r="AM2203" s="298"/>
      <c r="AN2203" s="335">
        <f>'Debt M &amp; YTM'!I2194</f>
        <v>13.24</v>
      </c>
      <c r="AO2203" s="335">
        <f>'Debt M &amp; YTM'!J2194</f>
        <v>2.33</v>
      </c>
      <c r="AP2203" s="299"/>
      <c r="AQ2203" s="297"/>
      <c r="AR2203" s="297">
        <f>'Debt M &amp; YTM'!M2194</f>
        <v>2.85</v>
      </c>
      <c r="AS2203" s="298"/>
      <c r="AT2203" s="300"/>
      <c r="AU2203" s="297">
        <f>'Debt M &amp; YTM'!N2194</f>
        <v>5.09</v>
      </c>
      <c r="AV2203" s="298"/>
    </row>
    <row r="2204" spans="6:48">
      <c r="F2204" s="297"/>
      <c r="AG2204" s="296">
        <v>43264</v>
      </c>
      <c r="AH2204" s="335">
        <f>'Debt M &amp; YTM'!C2195</f>
        <v>13.95</v>
      </c>
      <c r="AI2204" s="335">
        <f>'Debt M &amp; YTM'!D2195</f>
        <v>1.91</v>
      </c>
      <c r="AJ2204" s="298"/>
      <c r="AK2204" s="335">
        <f>'Debt M &amp; YTM'!F2195</f>
        <v>8.5</v>
      </c>
      <c r="AL2204" s="335">
        <f>'Debt M &amp; YTM'!G2195</f>
        <v>1.83</v>
      </c>
      <c r="AM2204" s="298"/>
      <c r="AN2204" s="335">
        <f>'Debt M &amp; YTM'!I2195</f>
        <v>13.24</v>
      </c>
      <c r="AO2204" s="335">
        <f>'Debt M &amp; YTM'!J2195</f>
        <v>2.3199999999999998</v>
      </c>
      <c r="AP2204" s="299"/>
      <c r="AQ2204" s="297"/>
      <c r="AR2204" s="297">
        <f>'Debt M &amp; YTM'!M2195</f>
        <v>2.83</v>
      </c>
      <c r="AS2204" s="298"/>
      <c r="AT2204" s="300"/>
      <c r="AU2204" s="297">
        <f>'Debt M &amp; YTM'!N2195</f>
        <v>5.0599999999999996</v>
      </c>
      <c r="AV2204" s="298"/>
    </row>
    <row r="2205" spans="6:48">
      <c r="F2205" s="297"/>
      <c r="AG2205" s="296">
        <v>43265</v>
      </c>
      <c r="AH2205" s="335">
        <f>'Debt M &amp; YTM'!C2196</f>
        <v>13.95</v>
      </c>
      <c r="AI2205" s="335">
        <f>'Debt M &amp; YTM'!D2196</f>
        <v>1.88</v>
      </c>
      <c r="AJ2205" s="298"/>
      <c r="AK2205" s="335">
        <f>'Debt M &amp; YTM'!F2196</f>
        <v>8.5</v>
      </c>
      <c r="AL2205" s="335">
        <f>'Debt M &amp; YTM'!G2196</f>
        <v>1.77</v>
      </c>
      <c r="AM2205" s="298"/>
      <c r="AN2205" s="335">
        <f>'Debt M &amp; YTM'!I2196</f>
        <v>13.24</v>
      </c>
      <c r="AO2205" s="335">
        <f>'Debt M &amp; YTM'!J2196</f>
        <v>2.27</v>
      </c>
      <c r="AP2205" s="299"/>
      <c r="AQ2205" s="297"/>
      <c r="AR2205" s="297">
        <f>'Debt M &amp; YTM'!M2196</f>
        <v>2.79</v>
      </c>
      <c r="AS2205" s="298"/>
      <c r="AT2205" s="300"/>
      <c r="AU2205" s="297">
        <f>'Debt M &amp; YTM'!N2196</f>
        <v>4.95</v>
      </c>
      <c r="AV2205" s="298"/>
    </row>
    <row r="2206" spans="6:48">
      <c r="F2206" s="297"/>
      <c r="AG2206" s="296">
        <v>43266</v>
      </c>
      <c r="AH2206" s="335">
        <f>'Debt M &amp; YTM'!C2197</f>
        <v>13.95</v>
      </c>
      <c r="AI2206" s="335">
        <f>'Debt M &amp; YTM'!D2197</f>
        <v>1.85</v>
      </c>
      <c r="AJ2206" s="298"/>
      <c r="AK2206" s="335">
        <f>'Debt M &amp; YTM'!F2197</f>
        <v>8.5</v>
      </c>
      <c r="AL2206" s="335">
        <f>'Debt M &amp; YTM'!G2197</f>
        <v>1.73</v>
      </c>
      <c r="AM2206" s="298"/>
      <c r="AN2206" s="335">
        <f>'Debt M &amp; YTM'!I2197</f>
        <v>13.23</v>
      </c>
      <c r="AO2206" s="335">
        <f>'Debt M &amp; YTM'!J2197</f>
        <v>2.23</v>
      </c>
      <c r="AP2206" s="299"/>
      <c r="AQ2206" s="297"/>
      <c r="AR2206" s="297">
        <f>'Debt M &amp; YTM'!M2197</f>
        <v>2.75</v>
      </c>
      <c r="AS2206" s="298"/>
      <c r="AT2206" s="300"/>
      <c r="AU2206" s="297">
        <f>'Debt M &amp; YTM'!N2197</f>
        <v>4.95</v>
      </c>
      <c r="AV2206" s="298"/>
    </row>
    <row r="2207" spans="6:48">
      <c r="F2207" s="297"/>
      <c r="AG2207" s="296">
        <v>43269</v>
      </c>
      <c r="AH2207" s="335">
        <f>'Debt M &amp; YTM'!C2198</f>
        <v>13.94</v>
      </c>
      <c r="AI2207" s="335">
        <f>'Debt M &amp; YTM'!D2198</f>
        <v>1.85</v>
      </c>
      <c r="AJ2207" s="298"/>
      <c r="AK2207" s="335">
        <f>'Debt M &amp; YTM'!F2198</f>
        <v>8.49</v>
      </c>
      <c r="AL2207" s="335">
        <f>'Debt M &amp; YTM'!G2198</f>
        <v>1.73</v>
      </c>
      <c r="AM2207" s="298"/>
      <c r="AN2207" s="335">
        <f>'Debt M &amp; YTM'!I2198</f>
        <v>13.22</v>
      </c>
      <c r="AO2207" s="335">
        <f>'Debt M &amp; YTM'!J2198</f>
        <v>2.2400000000000002</v>
      </c>
      <c r="AP2207" s="299"/>
      <c r="AQ2207" s="297"/>
      <c r="AR2207" s="297">
        <f>'Debt M &amp; YTM'!M2198</f>
        <v>2.76</v>
      </c>
      <c r="AS2207" s="298"/>
      <c r="AT2207" s="300"/>
      <c r="AU2207" s="297">
        <f>'Debt M &amp; YTM'!N2198</f>
        <v>4.93</v>
      </c>
      <c r="AV2207" s="298"/>
    </row>
    <row r="2208" spans="6:48">
      <c r="F2208" s="297"/>
      <c r="AG2208" s="296">
        <v>43270</v>
      </c>
      <c r="AH2208" s="335">
        <f>'Debt M &amp; YTM'!C2199</f>
        <v>13.94</v>
      </c>
      <c r="AI2208" s="335">
        <f>'Debt M &amp; YTM'!D2199</f>
        <v>1.82</v>
      </c>
      <c r="AK2208" s="335">
        <f>'Debt M &amp; YTM'!F2199</f>
        <v>8.49</v>
      </c>
      <c r="AL2208" s="335">
        <f>'Debt M &amp; YTM'!G2199</f>
        <v>1.71</v>
      </c>
      <c r="AM2208" s="298"/>
      <c r="AN2208" s="335">
        <f>'Debt M &amp; YTM'!I2199</f>
        <v>13.22</v>
      </c>
      <c r="AO2208" s="335">
        <f>'Debt M &amp; YTM'!J2199</f>
        <v>2.2200000000000002</v>
      </c>
      <c r="AR2208" s="297">
        <f>'Debt M &amp; YTM'!M2199</f>
        <v>2.78</v>
      </c>
      <c r="AS2208" s="298"/>
      <c r="AT2208" s="300"/>
      <c r="AU2208" s="297">
        <f>'Debt M &amp; YTM'!N2199</f>
        <v>4.9800000000000004</v>
      </c>
    </row>
    <row r="2209" spans="6:47">
      <c r="F2209" s="297"/>
      <c r="AG2209" s="296">
        <v>43271</v>
      </c>
      <c r="AH2209" s="335">
        <f>'Debt M &amp; YTM'!C2200</f>
        <v>13.94</v>
      </c>
      <c r="AI2209" s="335">
        <f>'Debt M &amp; YTM'!D2200</f>
        <v>1.83</v>
      </c>
      <c r="AK2209" s="335">
        <f>'Debt M &amp; YTM'!F2200</f>
        <v>8.48</v>
      </c>
      <c r="AL2209" s="335">
        <f>'Debt M &amp; YTM'!G2200</f>
        <v>1.72</v>
      </c>
      <c r="AM2209" s="298"/>
      <c r="AN2209" s="335">
        <f>'Debt M &amp; YTM'!I2200</f>
        <v>13.22</v>
      </c>
      <c r="AO2209" s="335">
        <f>'Debt M &amp; YTM'!J2200</f>
        <v>2.23</v>
      </c>
      <c r="AR2209" s="297">
        <f>'Debt M &amp; YTM'!M2200</f>
        <v>2.77</v>
      </c>
      <c r="AS2209" s="298"/>
      <c r="AT2209" s="300"/>
      <c r="AU2209" s="297">
        <f>'Debt M &amp; YTM'!N2200</f>
        <v>5</v>
      </c>
    </row>
    <row r="2210" spans="6:47">
      <c r="F2210" s="297"/>
      <c r="AG2210" s="296">
        <v>43272</v>
      </c>
      <c r="AH2210" s="335">
        <f>'Debt M &amp; YTM'!C2201</f>
        <v>13.93</v>
      </c>
      <c r="AI2210" s="335">
        <f>'Debt M &amp; YTM'!D2201</f>
        <v>1.8</v>
      </c>
      <c r="AK2210" s="335">
        <f>'Debt M &amp; YTM'!F2201</f>
        <v>8.48</v>
      </c>
      <c r="AL2210" s="335">
        <f>'Debt M &amp; YTM'!G2201</f>
        <v>1.7</v>
      </c>
      <c r="AM2210" s="298"/>
      <c r="AN2210" s="335">
        <f>'Debt M &amp; YTM'!I2201</f>
        <v>13.22</v>
      </c>
      <c r="AO2210" s="335">
        <f>'Debt M &amp; YTM'!J2201</f>
        <v>2.2000000000000002</v>
      </c>
      <c r="AR2210" s="297">
        <f>'Debt M &amp; YTM'!M2201</f>
        <v>2.79</v>
      </c>
      <c r="AS2210" s="298"/>
      <c r="AT2210" s="300"/>
      <c r="AU2210" s="297">
        <f>'Debt M &amp; YTM'!N2201</f>
        <v>5.03</v>
      </c>
    </row>
    <row r="2211" spans="6:47">
      <c r="F2211" s="297"/>
      <c r="AG2211" s="296">
        <v>43273</v>
      </c>
      <c r="AH2211" s="335">
        <f>'Debt M &amp; YTM'!C2202</f>
        <v>13.93</v>
      </c>
      <c r="AI2211" s="335">
        <f>'Debt M &amp; YTM'!D2202</f>
        <v>1.8</v>
      </c>
      <c r="AK2211" s="335">
        <f>'Debt M &amp; YTM'!F2202</f>
        <v>8.48</v>
      </c>
      <c r="AL2211" s="335">
        <f>'Debt M &amp; YTM'!G2202</f>
        <v>1.7</v>
      </c>
      <c r="AM2211" s="298"/>
      <c r="AN2211" s="335">
        <f>'Debt M &amp; YTM'!I2202</f>
        <v>13.21</v>
      </c>
      <c r="AO2211" s="335">
        <f>'Debt M &amp; YTM'!J2202</f>
        <v>2.2000000000000002</v>
      </c>
      <c r="AR2211" s="297">
        <f>'Debt M &amp; YTM'!M2202</f>
        <v>2.8</v>
      </c>
      <c r="AS2211" s="298"/>
      <c r="AT2211" s="300"/>
      <c r="AU2211" s="297">
        <f>'Debt M &amp; YTM'!N2202</f>
        <v>5.05</v>
      </c>
    </row>
    <row r="2212" spans="6:47">
      <c r="F2212" s="297"/>
      <c r="AG2212" s="296">
        <v>43276</v>
      </c>
      <c r="AH2212" s="335">
        <f>'Debt M &amp; YTM'!C2203</f>
        <v>13.92</v>
      </c>
      <c r="AI2212" s="335">
        <f>'Debt M &amp; YTM'!D2203</f>
        <v>1.8</v>
      </c>
      <c r="AK2212" s="335">
        <f>'Debt M &amp; YTM'!F2203</f>
        <v>8.4700000000000006</v>
      </c>
      <c r="AL2212" s="335">
        <f>'Debt M &amp; YTM'!G2203</f>
        <v>1.71</v>
      </c>
      <c r="AM2212" s="298"/>
      <c r="AN2212" s="335">
        <f>'Debt M &amp; YTM'!I2203</f>
        <v>13.2</v>
      </c>
      <c r="AO2212" s="335">
        <f>'Debt M &amp; YTM'!J2203</f>
        <v>2.21</v>
      </c>
      <c r="AR2212" s="297">
        <f>'Debt M &amp; YTM'!M2203</f>
        <v>2.83</v>
      </c>
      <c r="AS2212" s="298"/>
      <c r="AT2212" s="300"/>
      <c r="AU2212" s="297">
        <f>'Debt M &amp; YTM'!N2203</f>
        <v>5.14</v>
      </c>
    </row>
    <row r="2213" spans="6:47">
      <c r="F2213" s="297"/>
      <c r="AG2213" s="296">
        <v>43277</v>
      </c>
      <c r="AH2213" s="335">
        <f>'Debt M &amp; YTM'!C2204</f>
        <v>13.92</v>
      </c>
      <c r="AI2213" s="335">
        <f>'Debt M &amp; YTM'!D2204</f>
        <v>1.82</v>
      </c>
      <c r="AK2213" s="335">
        <f>'Debt M &amp; YTM'!F2204</f>
        <v>8.4700000000000006</v>
      </c>
      <c r="AL2213" s="335">
        <f>'Debt M &amp; YTM'!G2204</f>
        <v>1.75</v>
      </c>
      <c r="AM2213" s="298"/>
      <c r="AN2213" s="335">
        <f>'Debt M &amp; YTM'!I2204</f>
        <v>13.2</v>
      </c>
      <c r="AO2213" s="335">
        <f>'Debt M &amp; YTM'!J2204</f>
        <v>2.2400000000000002</v>
      </c>
      <c r="AR2213" s="297">
        <f>'Debt M &amp; YTM'!M2204</f>
        <v>2.89</v>
      </c>
      <c r="AS2213" s="298"/>
      <c r="AT2213" s="300"/>
      <c r="AU2213" s="297">
        <f>'Debt M &amp; YTM'!N2204</f>
        <v>5.24</v>
      </c>
    </row>
    <row r="2214" spans="6:47">
      <c r="F2214" s="297"/>
      <c r="AG2214" s="296">
        <v>43278</v>
      </c>
      <c r="AH2214" s="335">
        <f>'Debt M &amp; YTM'!C2205</f>
        <v>13.92</v>
      </c>
      <c r="AI2214" s="335">
        <f>'Debt M &amp; YTM'!D2205</f>
        <v>1.82</v>
      </c>
      <c r="AK2214" s="335">
        <f>'Debt M &amp; YTM'!F2205</f>
        <v>8.4600000000000009</v>
      </c>
      <c r="AL2214" s="335">
        <f>'Debt M &amp; YTM'!G2205</f>
        <v>1.76</v>
      </c>
      <c r="AM2214" s="298"/>
      <c r="AN2214" s="335">
        <f>'Debt M &amp; YTM'!I2205</f>
        <v>13.2</v>
      </c>
      <c r="AO2214" s="335">
        <f>'Debt M &amp; YTM'!J2205</f>
        <v>2.25</v>
      </c>
      <c r="AR2214" s="297">
        <f>'Debt M &amp; YTM'!M2205</f>
        <v>2.93</v>
      </c>
      <c r="AS2214" s="298"/>
      <c r="AT2214" s="300"/>
      <c r="AU2214" s="297">
        <f>'Debt M &amp; YTM'!N2205</f>
        <v>5.31</v>
      </c>
    </row>
    <row r="2215" spans="6:47">
      <c r="F2215" s="297"/>
      <c r="AG2215" s="296">
        <v>43279</v>
      </c>
      <c r="AH2215" s="335">
        <f>'Debt M &amp; YTM'!C2206</f>
        <v>13.91</v>
      </c>
      <c r="AI2215" s="335">
        <f>'Debt M &amp; YTM'!D2206</f>
        <v>1.82</v>
      </c>
      <c r="AK2215" s="335">
        <f>'Debt M &amp; YTM'!F2206</f>
        <v>8.4600000000000009</v>
      </c>
      <c r="AL2215" s="335">
        <f>'Debt M &amp; YTM'!G2206</f>
        <v>1.78</v>
      </c>
      <c r="AM2215" s="298"/>
      <c r="AN2215" s="335">
        <f>'Debt M &amp; YTM'!I2206</f>
        <v>13.2</v>
      </c>
      <c r="AO2215" s="335">
        <f>'Debt M &amp; YTM'!J2206</f>
        <v>2.2599999999999998</v>
      </c>
      <c r="AR2215" s="297">
        <f>'Debt M &amp; YTM'!M2206</f>
        <v>3</v>
      </c>
      <c r="AS2215" s="298"/>
      <c r="AT2215" s="300"/>
      <c r="AU2215" s="297">
        <f>'Debt M &amp; YTM'!N2206</f>
        <v>5.47</v>
      </c>
    </row>
    <row r="2216" spans="6:47">
      <c r="F2216" s="297"/>
      <c r="AG2216" s="296">
        <v>43280</v>
      </c>
      <c r="AH2216" s="335">
        <f>'Debt M &amp; YTM'!C2207</f>
        <v>13.91</v>
      </c>
      <c r="AI2216" s="335">
        <f>'Debt M &amp; YTM'!D2207</f>
        <v>1.8</v>
      </c>
      <c r="AK2216" s="335">
        <f>'Debt M &amp; YTM'!F2207</f>
        <v>8.4600000000000009</v>
      </c>
      <c r="AL2216" s="335">
        <f>'Debt M &amp; YTM'!G2207</f>
        <v>1.78</v>
      </c>
      <c r="AM2216" s="298"/>
      <c r="AN2216" s="335">
        <f>'Debt M &amp; YTM'!I2207</f>
        <v>13.19</v>
      </c>
      <c r="AO2216" s="335">
        <f>'Debt M &amp; YTM'!J2207</f>
        <v>2.25</v>
      </c>
      <c r="AR2216" s="297">
        <f>'Debt M &amp; YTM'!M2207</f>
        <v>2.98</v>
      </c>
      <c r="AS2216" s="298"/>
      <c r="AT2216" s="300"/>
      <c r="AU2216" s="297">
        <f>'Debt M &amp; YTM'!N2207</f>
        <v>5.45</v>
      </c>
    </row>
    <row r="2217" spans="6:47">
      <c r="F2217" s="297"/>
      <c r="AG2217" s="296">
        <v>43281</v>
      </c>
      <c r="AH2217" s="335">
        <f>'Debt M &amp; YTM'!C2208</f>
        <v>13.91</v>
      </c>
      <c r="AI2217" s="335">
        <f>'Debt M &amp; YTM'!D2208</f>
        <v>1.8</v>
      </c>
      <c r="AK2217" s="335">
        <f>'Debt M &amp; YTM'!F2208</f>
        <v>8.4499999999999993</v>
      </c>
      <c r="AL2217" s="335">
        <f>'Debt M &amp; YTM'!G2208</f>
        <v>1.78</v>
      </c>
      <c r="AM2217" s="298"/>
      <c r="AN2217" s="335">
        <f>'Debt M &amp; YTM'!I2208</f>
        <v>13.19</v>
      </c>
      <c r="AO2217" s="335">
        <f>'Debt M &amp; YTM'!J2208</f>
        <v>2.25</v>
      </c>
      <c r="AR2217" s="297"/>
      <c r="AS2217" s="298"/>
      <c r="AT2217" s="300"/>
      <c r="AU2217" s="297"/>
    </row>
    <row r="2218" spans="6:47">
      <c r="F2218" s="297"/>
      <c r="AG2218" s="296">
        <v>43283</v>
      </c>
      <c r="AH2218" s="335">
        <f>'Debt M &amp; YTM'!C2209</f>
        <v>14.1</v>
      </c>
      <c r="AI2218" s="335">
        <f>'Debt M &amp; YTM'!D2209</f>
        <v>1.81</v>
      </c>
      <c r="AK2218" s="335">
        <f>'Debt M &amp; YTM'!F2209</f>
        <v>8.4499999999999993</v>
      </c>
      <c r="AL2218" s="335">
        <f>'Debt M &amp; YTM'!G2209</f>
        <v>1.8</v>
      </c>
      <c r="AM2218" s="298"/>
      <c r="AN2218" s="335">
        <f>'Debt M &amp; YTM'!I2209</f>
        <v>13.11</v>
      </c>
      <c r="AO2218" s="335">
        <f>'Debt M &amp; YTM'!J2209</f>
        <v>2.2400000000000002</v>
      </c>
      <c r="AR2218" s="297">
        <f>'Debt M &amp; YTM'!M2209</f>
        <v>3.05</v>
      </c>
      <c r="AS2218" s="298"/>
      <c r="AT2218" s="300"/>
      <c r="AU2218" s="297">
        <f>'Debt M &amp; YTM'!N2209</f>
        <v>5.59</v>
      </c>
    </row>
    <row r="2219" spans="6:47">
      <c r="F2219" s="297"/>
      <c r="AG2219" s="296">
        <v>43284</v>
      </c>
      <c r="AH2219" s="335">
        <f>'Debt M &amp; YTM'!C2210</f>
        <v>14.1</v>
      </c>
      <c r="AI2219" s="335">
        <f>'Debt M &amp; YTM'!D2210</f>
        <v>1.8</v>
      </c>
      <c r="AK2219" s="335">
        <f>'Debt M &amp; YTM'!F2210</f>
        <v>8.4499999999999993</v>
      </c>
      <c r="AL2219" s="335">
        <f>'Debt M &amp; YTM'!G2210</f>
        <v>1.8</v>
      </c>
      <c r="AM2219" s="298"/>
      <c r="AN2219" s="335">
        <f>'Debt M &amp; YTM'!I2210</f>
        <v>13.1</v>
      </c>
      <c r="AO2219" s="335">
        <f>'Debt M &amp; YTM'!J2210</f>
        <v>2.23</v>
      </c>
      <c r="AR2219" s="297">
        <f>'Debt M &amp; YTM'!M2210</f>
        <v>3.01</v>
      </c>
      <c r="AS2219" s="298"/>
      <c r="AT2219" s="300"/>
      <c r="AU2219" s="297">
        <f>'Debt M &amp; YTM'!N2210</f>
        <v>5.56</v>
      </c>
    </row>
    <row r="2220" spans="6:47">
      <c r="F2220" s="297"/>
      <c r="AG2220" s="296">
        <v>43285</v>
      </c>
      <c r="AH2220" s="335">
        <f>'Debt M &amp; YTM'!C2211</f>
        <v>14.1</v>
      </c>
      <c r="AI2220" s="335">
        <f>'Debt M &amp; YTM'!D2211</f>
        <v>1.82</v>
      </c>
      <c r="AK2220" s="335">
        <f>'Debt M &amp; YTM'!F2211</f>
        <v>8.4499999999999993</v>
      </c>
      <c r="AL2220" s="335">
        <f>'Debt M &amp; YTM'!G2211</f>
        <v>1.81</v>
      </c>
      <c r="AM2220" s="298"/>
      <c r="AN2220" s="335">
        <f>'Debt M &amp; YTM'!I2211</f>
        <v>13.1</v>
      </c>
      <c r="AO2220" s="335">
        <f>'Debt M &amp; YTM'!J2211</f>
        <v>2.25</v>
      </c>
      <c r="AR2220" s="297">
        <f>'Debt M &amp; YTM'!M2211</f>
        <v>3</v>
      </c>
      <c r="AS2220" s="298"/>
      <c r="AT2220" s="300"/>
      <c r="AU2220" s="297">
        <f>'Debt M &amp; YTM'!N2211</f>
        <v>5.47</v>
      </c>
    </row>
    <row r="2221" spans="6:47">
      <c r="F2221" s="297"/>
      <c r="AG2221" s="296">
        <v>43286</v>
      </c>
      <c r="AH2221" s="335">
        <f>'Debt M &amp; YTM'!C2212</f>
        <v>14.09</v>
      </c>
      <c r="AI2221" s="335">
        <f>'Debt M &amp; YTM'!D2212</f>
        <v>1.8</v>
      </c>
      <c r="AK2221" s="335">
        <f>'Debt M &amp; YTM'!F2212</f>
        <v>8.44</v>
      </c>
      <c r="AL2221" s="335">
        <f>'Debt M &amp; YTM'!G2212</f>
        <v>1.79</v>
      </c>
      <c r="AM2221" s="298"/>
      <c r="AN2221" s="335">
        <f>'Debt M &amp; YTM'!I2212</f>
        <v>13.1</v>
      </c>
      <c r="AO2221" s="335">
        <f>'Debt M &amp; YTM'!J2212</f>
        <v>2.23</v>
      </c>
      <c r="AR2221" s="297">
        <f>'Debt M &amp; YTM'!M2212</f>
        <v>2.95</v>
      </c>
      <c r="AS2221" s="298"/>
      <c r="AT2221" s="300"/>
      <c r="AU2221" s="297">
        <f>'Debt M &amp; YTM'!N2212</f>
        <v>5.4</v>
      </c>
    </row>
    <row r="2222" spans="6:47">
      <c r="F2222" s="297"/>
      <c r="AG2222" s="296">
        <v>43287</v>
      </c>
      <c r="AH2222" s="335">
        <f>'Debt M &amp; YTM'!C2213</f>
        <v>14.09</v>
      </c>
      <c r="AI2222" s="335">
        <f>'Debt M &amp; YTM'!D2213</f>
        <v>1.79</v>
      </c>
      <c r="AK2222" s="335">
        <f>'Debt M &amp; YTM'!F2213</f>
        <v>8.44</v>
      </c>
      <c r="AL2222" s="335">
        <f>'Debt M &amp; YTM'!G2213</f>
        <v>1.77</v>
      </c>
      <c r="AM2222" s="298"/>
      <c r="AN2222" s="335">
        <f>'Debt M &amp; YTM'!I2213</f>
        <v>13.1</v>
      </c>
      <c r="AO2222" s="335">
        <f>'Debt M &amp; YTM'!J2213</f>
        <v>2.21</v>
      </c>
      <c r="AR2222" s="297">
        <f>'Debt M &amp; YTM'!M2213</f>
        <v>2.91</v>
      </c>
      <c r="AS2222" s="298"/>
      <c r="AT2222" s="300"/>
      <c r="AU2222" s="297">
        <f>'Debt M &amp; YTM'!N2213</f>
        <v>5.33</v>
      </c>
    </row>
    <row r="2223" spans="6:47">
      <c r="F2223" s="297"/>
      <c r="AG2223" s="296">
        <v>43290</v>
      </c>
      <c r="AH2223" s="335">
        <f>'Debt M &amp; YTM'!C2214</f>
        <v>14.08</v>
      </c>
      <c r="AI2223" s="335">
        <f>'Debt M &amp; YTM'!D2214</f>
        <v>1.8</v>
      </c>
      <c r="AK2223" s="335">
        <f>'Debt M &amp; YTM'!F2214</f>
        <v>8.43</v>
      </c>
      <c r="AL2223" s="335">
        <f>'Debt M &amp; YTM'!G2214</f>
        <v>1.76</v>
      </c>
      <c r="AM2223" s="298"/>
      <c r="AN2223" s="335">
        <f>'Debt M &amp; YTM'!I2214</f>
        <v>13.09</v>
      </c>
      <c r="AO2223" s="335">
        <f>'Debt M &amp; YTM'!J2214</f>
        <v>2.21</v>
      </c>
      <c r="AR2223" s="297">
        <f>'Debt M &amp; YTM'!M2214</f>
        <v>2.87</v>
      </c>
      <c r="AS2223" s="298"/>
      <c r="AT2223" s="300"/>
      <c r="AU2223" s="297">
        <f>'Debt M &amp; YTM'!N2214</f>
        <v>5.28</v>
      </c>
    </row>
    <row r="2224" spans="6:47">
      <c r="F2224" s="297"/>
      <c r="AG2224" s="296">
        <v>43291</v>
      </c>
      <c r="AH2224" s="335">
        <f>'Debt M &amp; YTM'!C2215</f>
        <v>14.08</v>
      </c>
      <c r="AI2224" s="335">
        <f>'Debt M &amp; YTM'!D2215</f>
        <v>1.8</v>
      </c>
      <c r="AK2224" s="335">
        <f>'Debt M &amp; YTM'!F2215</f>
        <v>8.43</v>
      </c>
      <c r="AL2224" s="335">
        <f>'Debt M &amp; YTM'!G2215</f>
        <v>1.75</v>
      </c>
      <c r="AM2224" s="298"/>
      <c r="AN2224" s="335">
        <f>'Debt M &amp; YTM'!I2215</f>
        <v>13.08</v>
      </c>
      <c r="AO2224" s="335">
        <f>'Debt M &amp; YTM'!J2215</f>
        <v>2.19</v>
      </c>
      <c r="AR2224" s="297">
        <f>'Debt M &amp; YTM'!M2215</f>
        <v>2.83</v>
      </c>
      <c r="AS2224" s="298"/>
      <c r="AT2224" s="300"/>
      <c r="AU2224" s="297">
        <f>'Debt M &amp; YTM'!N2215</f>
        <v>5.21</v>
      </c>
    </row>
    <row r="2225" spans="6:47">
      <c r="F2225" s="297"/>
      <c r="AG2225" s="296">
        <v>43292</v>
      </c>
      <c r="AH2225" s="335">
        <f>'Debt M &amp; YTM'!C2216</f>
        <v>14.08</v>
      </c>
      <c r="AI2225" s="335">
        <f>'Debt M &amp; YTM'!D2216</f>
        <v>1.78</v>
      </c>
      <c r="AK2225" s="335">
        <f>'Debt M &amp; YTM'!F2216</f>
        <v>8.43</v>
      </c>
      <c r="AL2225" s="335">
        <f>'Debt M &amp; YTM'!G2216</f>
        <v>1.75</v>
      </c>
      <c r="AM2225" s="298"/>
      <c r="AN2225" s="335">
        <f>'Debt M &amp; YTM'!I2216</f>
        <v>13.08</v>
      </c>
      <c r="AO2225" s="335">
        <f>'Debt M &amp; YTM'!J2216</f>
        <v>2.1800000000000002</v>
      </c>
      <c r="AR2225" s="297">
        <f>'Debt M &amp; YTM'!M2216</f>
        <v>2.85</v>
      </c>
      <c r="AS2225" s="298"/>
      <c r="AT2225" s="300"/>
      <c r="AU2225" s="297">
        <f>'Debt M &amp; YTM'!N2216</f>
        <v>5.23</v>
      </c>
    </row>
    <row r="2226" spans="6:47">
      <c r="F2226" s="297"/>
      <c r="AG2226" s="296">
        <v>43293</v>
      </c>
      <c r="AH2226" s="335">
        <f>'Debt M &amp; YTM'!C2217</f>
        <v>14.07</v>
      </c>
      <c r="AI2226" s="335">
        <f>'Debt M &amp; YTM'!D2217</f>
        <v>1.77</v>
      </c>
      <c r="AK2226" s="335">
        <f>'Debt M &amp; YTM'!F2217</f>
        <v>8.42</v>
      </c>
      <c r="AL2226" s="335">
        <f>'Debt M &amp; YTM'!G2217</f>
        <v>1.73</v>
      </c>
      <c r="AM2226" s="298"/>
      <c r="AN2226" s="335">
        <f>'Debt M &amp; YTM'!I2217</f>
        <v>13.08</v>
      </c>
      <c r="AO2226" s="335">
        <f>'Debt M &amp; YTM'!J2217</f>
        <v>2.17</v>
      </c>
      <c r="AR2226" s="297">
        <f>'Debt M &amp; YTM'!M2217</f>
        <v>2.84</v>
      </c>
      <c r="AS2226" s="298"/>
      <c r="AT2226" s="300"/>
      <c r="AU2226" s="297">
        <f>'Debt M &amp; YTM'!N2217</f>
        <v>5.2</v>
      </c>
    </row>
    <row r="2227" spans="6:47">
      <c r="F2227" s="297"/>
      <c r="AG2227" s="296">
        <v>43294</v>
      </c>
      <c r="AH2227" s="335">
        <f>'Debt M &amp; YTM'!C2218</f>
        <v>14.07</v>
      </c>
      <c r="AI2227" s="335">
        <f>'Debt M &amp; YTM'!D2218</f>
        <v>1.75</v>
      </c>
      <c r="AK2227" s="335">
        <f>'Debt M &amp; YTM'!F2218</f>
        <v>8.42</v>
      </c>
      <c r="AL2227" s="335">
        <f>'Debt M &amp; YTM'!G2218</f>
        <v>1.71</v>
      </c>
      <c r="AM2227" s="298"/>
      <c r="AN2227" s="335">
        <f>'Debt M &amp; YTM'!I2218</f>
        <v>13.08</v>
      </c>
      <c r="AO2227" s="335">
        <f>'Debt M &amp; YTM'!J2218</f>
        <v>2.15</v>
      </c>
      <c r="AR2227" s="297">
        <f>'Debt M &amp; YTM'!M2218</f>
        <v>2.81</v>
      </c>
      <c r="AS2227" s="298"/>
      <c r="AT2227" s="300"/>
      <c r="AU2227" s="297">
        <f>'Debt M &amp; YTM'!N2218</f>
        <v>5.16</v>
      </c>
    </row>
    <row r="2228" spans="6:47">
      <c r="F2228" s="297"/>
      <c r="AG2228" s="296">
        <v>43297</v>
      </c>
      <c r="AH2228" s="335">
        <f>'Debt M &amp; YTM'!C2219</f>
        <v>14.06</v>
      </c>
      <c r="AI2228" s="335">
        <f>'Debt M &amp; YTM'!D2219</f>
        <v>1.78</v>
      </c>
      <c r="AK2228" s="335">
        <f>'Debt M &amp; YTM'!F2219</f>
        <v>8.41</v>
      </c>
      <c r="AL2228" s="335">
        <f>'Debt M &amp; YTM'!G2219</f>
        <v>1.73</v>
      </c>
      <c r="AM2228" s="298"/>
      <c r="AN2228" s="335">
        <f>'Debt M &amp; YTM'!I2219</f>
        <v>13.07</v>
      </c>
      <c r="AO2228" s="335">
        <f>'Debt M &amp; YTM'!J2219</f>
        <v>2.17</v>
      </c>
      <c r="AR2228" s="297">
        <f>'Debt M &amp; YTM'!M2219</f>
        <v>2.8</v>
      </c>
      <c r="AS2228" s="298"/>
      <c r="AT2228" s="300"/>
      <c r="AU2228" s="297">
        <f>'Debt M &amp; YTM'!N2219</f>
        <v>5.14</v>
      </c>
    </row>
    <row r="2229" spans="6:47">
      <c r="F2229" s="297"/>
      <c r="AG2229" s="296">
        <v>43298</v>
      </c>
      <c r="AH2229" s="335">
        <f>'Debt M &amp; YTM'!C2220</f>
        <v>14.06</v>
      </c>
      <c r="AI2229" s="335">
        <f>'Debt M &amp; YTM'!D2220</f>
        <v>1.76</v>
      </c>
      <c r="AK2229" s="335">
        <f>'Debt M &amp; YTM'!F2220</f>
        <v>8.41</v>
      </c>
      <c r="AL2229" s="335">
        <f>'Debt M &amp; YTM'!G2220</f>
        <v>1.71</v>
      </c>
      <c r="AM2229" s="298"/>
      <c r="AN2229" s="335">
        <f>'Debt M &amp; YTM'!I2220</f>
        <v>13.07</v>
      </c>
      <c r="AO2229" s="335">
        <f>'Debt M &amp; YTM'!J2220</f>
        <v>2.15</v>
      </c>
      <c r="AR2229" s="297">
        <f>'Debt M &amp; YTM'!M2220</f>
        <v>2.78</v>
      </c>
      <c r="AS2229" s="298"/>
      <c r="AT2229" s="300"/>
      <c r="AU2229" s="297">
        <f>'Debt M &amp; YTM'!N2220</f>
        <v>5.14</v>
      </c>
    </row>
    <row r="2230" spans="6:47">
      <c r="F2230" s="297"/>
      <c r="AG2230" s="296">
        <v>43299</v>
      </c>
      <c r="AH2230" s="335">
        <f>'Debt M &amp; YTM'!C2221</f>
        <v>14.06</v>
      </c>
      <c r="AI2230" s="335">
        <f>'Debt M &amp; YTM'!D2221</f>
        <v>1.75</v>
      </c>
      <c r="AK2230" s="335">
        <f>'Debt M &amp; YTM'!F2221</f>
        <v>8.41</v>
      </c>
      <c r="AL2230" s="335">
        <f>'Debt M &amp; YTM'!G2221</f>
        <v>1.7</v>
      </c>
      <c r="AM2230" s="298"/>
      <c r="AN2230" s="335">
        <f>'Debt M &amp; YTM'!I2221</f>
        <v>13.06</v>
      </c>
      <c r="AO2230" s="335">
        <f>'Debt M &amp; YTM'!J2221</f>
        <v>2.14</v>
      </c>
      <c r="AR2230" s="297">
        <f>'Debt M &amp; YTM'!M2221</f>
        <v>2.77</v>
      </c>
      <c r="AS2230" s="298"/>
      <c r="AT2230" s="300"/>
      <c r="AU2230" s="297">
        <f>'Debt M &amp; YTM'!N2221</f>
        <v>5.12</v>
      </c>
    </row>
    <row r="2231" spans="6:47">
      <c r="F2231" s="297"/>
      <c r="AG2231" s="296">
        <v>43300</v>
      </c>
      <c r="AH2231" s="335">
        <f>'Debt M &amp; YTM'!C2222</f>
        <v>14.06</v>
      </c>
      <c r="AI2231" s="335">
        <f>'Debt M &amp; YTM'!D2222</f>
        <v>1.75</v>
      </c>
      <c r="AK2231" s="335">
        <f>'Debt M &amp; YTM'!F2222</f>
        <v>8.41</v>
      </c>
      <c r="AL2231" s="335">
        <f>'Debt M &amp; YTM'!G2222</f>
        <v>1.7</v>
      </c>
      <c r="AM2231" s="298"/>
      <c r="AN2231" s="335">
        <f>'Debt M &amp; YTM'!I2222</f>
        <v>13.06</v>
      </c>
      <c r="AO2231" s="335">
        <f>'Debt M &amp; YTM'!J2222</f>
        <v>2.14</v>
      </c>
      <c r="AR2231" s="297">
        <f>'Debt M &amp; YTM'!M2222</f>
        <v>2.77</v>
      </c>
      <c r="AS2231" s="298"/>
      <c r="AT2231" s="300"/>
      <c r="AU2231" s="297">
        <f>'Debt M &amp; YTM'!N2222</f>
        <v>5.1100000000000003</v>
      </c>
    </row>
    <row r="2232" spans="6:47">
      <c r="F2232" s="297"/>
      <c r="AG2232" s="296">
        <v>43301</v>
      </c>
      <c r="AH2232" s="335">
        <f>'Debt M &amp; YTM'!C2223</f>
        <v>14.05</v>
      </c>
      <c r="AI2232" s="335">
        <f>'Debt M &amp; YTM'!D2223</f>
        <v>1.78</v>
      </c>
      <c r="AK2232" s="335">
        <f>'Debt M &amp; YTM'!F2223</f>
        <v>8.4</v>
      </c>
      <c r="AL2232" s="335">
        <f>'Debt M &amp; YTM'!G2223</f>
        <v>1.74</v>
      </c>
      <c r="AM2232" s="298"/>
      <c r="AN2232" s="335">
        <f>'Debt M &amp; YTM'!I2223</f>
        <v>13.06</v>
      </c>
      <c r="AO2232" s="335">
        <f>'Debt M &amp; YTM'!J2223</f>
        <v>2.1800000000000002</v>
      </c>
      <c r="AR2232" s="297">
        <f>'Debt M &amp; YTM'!M2223</f>
        <v>2.79</v>
      </c>
      <c r="AS2232" s="298"/>
      <c r="AT2232" s="300"/>
      <c r="AU2232" s="297">
        <f>'Debt M &amp; YTM'!N2223</f>
        <v>5.14</v>
      </c>
    </row>
    <row r="2233" spans="6:47">
      <c r="F2233" s="297"/>
      <c r="AG2233" s="296">
        <v>43304</v>
      </c>
      <c r="AH2233" s="335">
        <f>'Debt M &amp; YTM'!C2224</f>
        <v>14.04</v>
      </c>
      <c r="AI2233" s="335">
        <f>'Debt M &amp; YTM'!D2224</f>
        <v>1.81</v>
      </c>
      <c r="AK2233" s="335">
        <f>'Debt M &amp; YTM'!F2224</f>
        <v>8.39</v>
      </c>
      <c r="AL2233" s="335">
        <f>'Debt M &amp; YTM'!G2224</f>
        <v>1.76</v>
      </c>
      <c r="AM2233" s="298"/>
      <c r="AN2233" s="335">
        <f>'Debt M &amp; YTM'!I2224</f>
        <v>13.05</v>
      </c>
      <c r="AO2233" s="335">
        <f>'Debt M &amp; YTM'!J2224</f>
        <v>2.21</v>
      </c>
      <c r="AR2233" s="297">
        <f>'Debt M &amp; YTM'!M2224</f>
        <v>2.8</v>
      </c>
      <c r="AS2233" s="298"/>
      <c r="AT2233" s="300"/>
      <c r="AU2233" s="297">
        <f>'Debt M &amp; YTM'!N2224</f>
        <v>5.14</v>
      </c>
    </row>
    <row r="2234" spans="6:47">
      <c r="F2234" s="297"/>
      <c r="AG2234" s="296">
        <v>43305</v>
      </c>
      <c r="AH2234" s="335">
        <f>'Debt M &amp; YTM'!C2225</f>
        <v>14.04</v>
      </c>
      <c r="AI2234" s="335">
        <f>'Debt M &amp; YTM'!D2225</f>
        <v>1.8</v>
      </c>
      <c r="AK2234" s="335">
        <f>'Debt M &amp; YTM'!F2225</f>
        <v>8.39</v>
      </c>
      <c r="AL2234" s="335">
        <f>'Debt M &amp; YTM'!G2225</f>
        <v>1.75</v>
      </c>
      <c r="AM2234" s="298"/>
      <c r="AN2234" s="335">
        <f>'Debt M &amp; YTM'!I2225</f>
        <v>13.05</v>
      </c>
      <c r="AO2234" s="335">
        <f>'Debt M &amp; YTM'!J2225</f>
        <v>2.2000000000000002</v>
      </c>
      <c r="AR2234" s="297">
        <f>'Debt M &amp; YTM'!M2225</f>
        <v>2.77</v>
      </c>
      <c r="AS2234" s="298"/>
      <c r="AT2234" s="300"/>
      <c r="AU2234" s="297">
        <f>'Debt M &amp; YTM'!N2225</f>
        <v>5.14</v>
      </c>
    </row>
    <row r="2235" spans="6:47">
      <c r="F2235" s="297"/>
      <c r="AG2235" s="296">
        <v>43306</v>
      </c>
      <c r="AH2235" s="335">
        <f>'Debt M &amp; YTM'!C2226</f>
        <v>14.04</v>
      </c>
      <c r="AI2235" s="335">
        <f>'Debt M &amp; YTM'!D2226</f>
        <v>1.79</v>
      </c>
      <c r="AK2235" s="335">
        <f>'Debt M &amp; YTM'!F2226</f>
        <v>8.39</v>
      </c>
      <c r="AL2235" s="335">
        <f>'Debt M &amp; YTM'!G2226</f>
        <v>1.74</v>
      </c>
      <c r="AM2235" s="298"/>
      <c r="AN2235" s="335">
        <f>'Debt M &amp; YTM'!I2226</f>
        <v>13.04</v>
      </c>
      <c r="AO2235" s="335">
        <f>'Debt M &amp; YTM'!J2226</f>
        <v>2.19</v>
      </c>
      <c r="AR2235" s="297">
        <f>'Debt M &amp; YTM'!M2226</f>
        <v>2.76</v>
      </c>
      <c r="AS2235" s="298"/>
      <c r="AT2235" s="300"/>
      <c r="AU2235" s="297">
        <f>'Debt M &amp; YTM'!N2226</f>
        <v>5.16</v>
      </c>
    </row>
    <row r="2236" spans="6:47">
      <c r="F2236" s="297"/>
      <c r="AG2236" s="296">
        <v>43307</v>
      </c>
      <c r="AH2236" s="335">
        <f>'Debt M &amp; YTM'!C2227</f>
        <v>14.04</v>
      </c>
      <c r="AI2236" s="335">
        <f>'Debt M &amp; YTM'!D2227</f>
        <v>1.8</v>
      </c>
      <c r="AK2236" s="335">
        <f>'Debt M &amp; YTM'!F2227</f>
        <v>8.39</v>
      </c>
      <c r="AL2236" s="335">
        <f>'Debt M &amp; YTM'!G2227</f>
        <v>1.74</v>
      </c>
      <c r="AM2236" s="298"/>
      <c r="AN2236" s="335">
        <f>'Debt M &amp; YTM'!I2227</f>
        <v>13.04</v>
      </c>
      <c r="AO2236" s="335">
        <f>'Debt M &amp; YTM'!J2227</f>
        <v>2.19</v>
      </c>
      <c r="AR2236" s="297">
        <f>'Debt M &amp; YTM'!M2227</f>
        <v>2.75</v>
      </c>
      <c r="AS2236" s="298"/>
      <c r="AT2236" s="300"/>
      <c r="AU2236" s="297">
        <f>'Debt M &amp; YTM'!N2227</f>
        <v>5.12</v>
      </c>
    </row>
    <row r="2237" spans="6:47">
      <c r="F2237" s="297"/>
      <c r="AG2237" s="296">
        <v>43308</v>
      </c>
      <c r="AH2237" s="335">
        <f>'Debt M &amp; YTM'!C2228</f>
        <v>14.03</v>
      </c>
      <c r="AI2237" s="335">
        <f>'Debt M &amp; YTM'!D2228</f>
        <v>1.8</v>
      </c>
      <c r="AK2237" s="335">
        <f>'Debt M &amp; YTM'!F2228</f>
        <v>8.3800000000000008</v>
      </c>
      <c r="AL2237" s="335">
        <f>'Debt M &amp; YTM'!G2228</f>
        <v>1.73</v>
      </c>
      <c r="AM2237" s="298"/>
      <c r="AN2237" s="335">
        <f>'Debt M &amp; YTM'!I2228</f>
        <v>13.04</v>
      </c>
      <c r="AO2237" s="335">
        <f>'Debt M &amp; YTM'!J2228</f>
        <v>2.19</v>
      </c>
      <c r="AR2237" s="297">
        <f>'Debt M &amp; YTM'!M2228</f>
        <v>2.73</v>
      </c>
      <c r="AS2237" s="298"/>
      <c r="AT2237" s="300"/>
      <c r="AU2237" s="297">
        <f>'Debt M &amp; YTM'!N2228</f>
        <v>5.1100000000000003</v>
      </c>
    </row>
    <row r="2238" spans="6:47">
      <c r="F2238" s="297"/>
      <c r="AG2238" s="296">
        <v>43311</v>
      </c>
      <c r="AH2238" s="335">
        <f>'Debt M &amp; YTM'!C2229</f>
        <v>14.03</v>
      </c>
      <c r="AI2238" s="335">
        <f>'Debt M &amp; YTM'!D2229</f>
        <v>1.84</v>
      </c>
      <c r="AK2238" s="335">
        <f>'Debt M &amp; YTM'!F2229</f>
        <v>8.3800000000000008</v>
      </c>
      <c r="AL2238" s="335">
        <f>'Debt M &amp; YTM'!G2229</f>
        <v>1.77</v>
      </c>
      <c r="AM2238" s="298"/>
      <c r="AN2238" s="335">
        <f>'Debt M &amp; YTM'!I2229</f>
        <v>13.03</v>
      </c>
      <c r="AO2238" s="335">
        <f>'Debt M &amp; YTM'!J2229</f>
        <v>2.23</v>
      </c>
      <c r="AR2238" s="297">
        <f>'Debt M &amp; YTM'!M2229</f>
        <v>2.74</v>
      </c>
      <c r="AS2238" s="298"/>
      <c r="AT2238" s="300"/>
      <c r="AU2238" s="297">
        <f>'Debt M &amp; YTM'!N2229</f>
        <v>5.1100000000000003</v>
      </c>
    </row>
    <row r="2239" spans="6:47">
      <c r="F2239" s="297"/>
      <c r="AG2239" s="296">
        <v>43312</v>
      </c>
      <c r="AH2239" s="335">
        <f>'Debt M &amp; YTM'!C2230</f>
        <v>14.02</v>
      </c>
      <c r="AI2239" s="335">
        <f>'Debt M &amp; YTM'!D2230</f>
        <v>1.82</v>
      </c>
      <c r="AK2239" s="335">
        <f>'Debt M &amp; YTM'!F2230</f>
        <v>8.3699999999999992</v>
      </c>
      <c r="AL2239" s="335">
        <f>'Debt M &amp; YTM'!G2230</f>
        <v>1.75</v>
      </c>
      <c r="AM2239" s="298"/>
      <c r="AN2239" s="335">
        <f>'Debt M &amp; YTM'!I2230</f>
        <v>13.03</v>
      </c>
      <c r="AO2239" s="335">
        <f>'Debt M &amp; YTM'!J2230</f>
        <v>2.21</v>
      </c>
      <c r="AR2239" s="297">
        <f>'Debt M &amp; YTM'!M2230</f>
        <v>2.76</v>
      </c>
      <c r="AS2239" s="298"/>
      <c r="AT2239" s="300"/>
      <c r="AU2239" s="297">
        <f>'Debt M &amp; YTM'!N2230</f>
        <v>5.2</v>
      </c>
    </row>
    <row r="2240" spans="6:47">
      <c r="F2240" s="297"/>
      <c r="AG2240" s="296">
        <v>43313</v>
      </c>
      <c r="AH2240" s="335">
        <f>'Debt M &amp; YTM'!C2231</f>
        <v>14.08</v>
      </c>
      <c r="AI2240" s="335">
        <f>'Debt M &amp; YTM'!D2231</f>
        <v>1.86</v>
      </c>
      <c r="AK2240" s="335">
        <f>'Debt M &amp; YTM'!F2231</f>
        <v>8.4</v>
      </c>
      <c r="AL2240" s="335">
        <f>'Debt M &amp; YTM'!G2231</f>
        <v>1.79</v>
      </c>
      <c r="AM2240" s="298"/>
      <c r="AN2240" s="335">
        <f>'Debt M &amp; YTM'!I2231</f>
        <v>13.09</v>
      </c>
      <c r="AO2240" s="335">
        <f>'Debt M &amp; YTM'!J2231</f>
        <v>2.2599999999999998</v>
      </c>
      <c r="AR2240" s="297">
        <f>'Debt M &amp; YTM'!M2231</f>
        <v>2.76</v>
      </c>
      <c r="AS2240" s="298"/>
      <c r="AT2240" s="300"/>
      <c r="AU2240" s="297">
        <f>'Debt M &amp; YTM'!N2231</f>
        <v>5.14</v>
      </c>
    </row>
    <row r="2241" spans="6:47">
      <c r="F2241" s="297"/>
      <c r="AG2241" s="296">
        <v>43314</v>
      </c>
      <c r="AH2241" s="335">
        <f>'Debt M &amp; YTM'!C2232</f>
        <v>14.07</v>
      </c>
      <c r="AI2241" s="335">
        <f>'Debt M &amp; YTM'!D2232</f>
        <v>1.84</v>
      </c>
      <c r="AK2241" s="335">
        <f>'Debt M &amp; YTM'!F2232</f>
        <v>8.39</v>
      </c>
      <c r="AL2241" s="335">
        <f>'Debt M &amp; YTM'!G2232</f>
        <v>1.77</v>
      </c>
      <c r="AM2241" s="298"/>
      <c r="AN2241" s="335">
        <f>'Debt M &amp; YTM'!I2232</f>
        <v>13.09</v>
      </c>
      <c r="AO2241" s="335">
        <f>'Debt M &amp; YTM'!J2232</f>
        <v>2.2400000000000002</v>
      </c>
      <c r="AR2241" s="297">
        <f>'Debt M &amp; YTM'!M2232</f>
        <v>2.76</v>
      </c>
      <c r="AS2241" s="298"/>
      <c r="AT2241" s="300"/>
      <c r="AU2241" s="297">
        <f>'Debt M &amp; YTM'!N2232</f>
        <v>5.19</v>
      </c>
    </row>
    <row r="2242" spans="6:47">
      <c r="F2242" s="297"/>
      <c r="AG2242" s="296">
        <v>43315</v>
      </c>
      <c r="AH2242" s="335">
        <f>'Debt M &amp; YTM'!C2233</f>
        <v>14.07</v>
      </c>
      <c r="AI2242" s="335">
        <f>'Debt M &amp; YTM'!D2233</f>
        <v>1.79</v>
      </c>
      <c r="AK2242" s="335">
        <f>'Debt M &amp; YTM'!F2233</f>
        <v>8.39</v>
      </c>
      <c r="AL2242" s="335">
        <f>'Debt M &amp; YTM'!G2233</f>
        <v>1.73</v>
      </c>
      <c r="AM2242" s="298"/>
      <c r="AN2242" s="335">
        <f>'Debt M &amp; YTM'!I2233</f>
        <v>13.09</v>
      </c>
      <c r="AO2242" s="335">
        <f>'Debt M &amp; YTM'!J2233</f>
        <v>2.19</v>
      </c>
      <c r="AR2242" s="297">
        <f>'Debt M &amp; YTM'!M2233</f>
        <v>2.76</v>
      </c>
      <c r="AS2242" s="298"/>
      <c r="AT2242" s="300"/>
      <c r="AU2242" s="297">
        <f>'Debt M &amp; YTM'!N2233</f>
        <v>5.19</v>
      </c>
    </row>
    <row r="2243" spans="6:47">
      <c r="F2243" s="297"/>
      <c r="AG2243" s="296">
        <v>43318</v>
      </c>
      <c r="AH2243" s="335">
        <f>'Debt M &amp; YTM'!C2234</f>
        <v>14.06</v>
      </c>
      <c r="AI2243" s="335">
        <f>'Debt M &amp; YTM'!D2234</f>
        <v>1.77</v>
      </c>
      <c r="AK2243" s="335">
        <f>'Debt M &amp; YTM'!F2234</f>
        <v>8.3800000000000008</v>
      </c>
      <c r="AL2243" s="335">
        <f>'Debt M &amp; YTM'!G2234</f>
        <v>1.71</v>
      </c>
      <c r="AM2243" s="298"/>
      <c r="AN2243" s="335">
        <f>'Debt M &amp; YTM'!I2234</f>
        <v>13.08</v>
      </c>
      <c r="AO2243" s="335">
        <f>'Debt M &amp; YTM'!J2234</f>
        <v>2.17</v>
      </c>
      <c r="AR2243" s="297">
        <f>'Debt M &amp; YTM'!M2234</f>
        <v>2.75</v>
      </c>
      <c r="AS2243" s="298"/>
      <c r="AT2243" s="300"/>
      <c r="AU2243" s="297">
        <f>'Debt M &amp; YTM'!N2234</f>
        <v>5.17</v>
      </c>
    </row>
    <row r="2244" spans="6:47">
      <c r="F2244" s="297"/>
      <c r="AG2244" s="296">
        <v>43319</v>
      </c>
      <c r="AH2244" s="335">
        <f>'Debt M &amp; YTM'!C2235</f>
        <v>14.06</v>
      </c>
      <c r="AI2244" s="335">
        <f>'Debt M &amp; YTM'!D2235</f>
        <v>1.79</v>
      </c>
      <c r="AK2244" s="335">
        <f>'Debt M &amp; YTM'!F2235</f>
        <v>8.3800000000000008</v>
      </c>
      <c r="AL2244" s="335">
        <f>'Debt M &amp; YTM'!G2235</f>
        <v>1.73</v>
      </c>
      <c r="AM2244" s="298"/>
      <c r="AN2244" s="335">
        <f>'Debt M &amp; YTM'!I2235</f>
        <v>13.08</v>
      </c>
      <c r="AO2244" s="335">
        <f>'Debt M &amp; YTM'!J2235</f>
        <v>2.19</v>
      </c>
      <c r="AR2244" s="297">
        <f>'Debt M &amp; YTM'!M2235</f>
        <v>2.73</v>
      </c>
      <c r="AS2244" s="298"/>
      <c r="AT2244" s="300"/>
      <c r="AU2244" s="297">
        <f>'Debt M &amp; YTM'!N2235</f>
        <v>5.14</v>
      </c>
    </row>
    <row r="2245" spans="6:47">
      <c r="F2245" s="297"/>
      <c r="AG2245" s="296">
        <v>43320</v>
      </c>
      <c r="AH2245" s="335">
        <f>'Debt M &amp; YTM'!C2236</f>
        <v>14.06</v>
      </c>
      <c r="AI2245" s="335">
        <f>'Debt M &amp; YTM'!D2236</f>
        <v>1.78</v>
      </c>
      <c r="AK2245" s="335">
        <f>'Debt M &amp; YTM'!F2236</f>
        <v>8.3800000000000008</v>
      </c>
      <c r="AL2245" s="335">
        <f>'Debt M &amp; YTM'!G2236</f>
        <v>1.72</v>
      </c>
      <c r="AM2245" s="298"/>
      <c r="AN2245" s="335">
        <f>'Debt M &amp; YTM'!I2236</f>
        <v>13.07</v>
      </c>
      <c r="AO2245" s="335">
        <f>'Debt M &amp; YTM'!J2236</f>
        <v>2.19</v>
      </c>
      <c r="AR2245" s="297">
        <f>'Debt M &amp; YTM'!M2236</f>
        <v>2.72</v>
      </c>
      <c r="AS2245" s="298"/>
      <c r="AT2245" s="300"/>
      <c r="AU2245" s="297">
        <f>'Debt M &amp; YTM'!N2236</f>
        <v>5.0999999999999996</v>
      </c>
    </row>
    <row r="2246" spans="6:47">
      <c r="F2246" s="297"/>
      <c r="AG2246" s="296">
        <v>43321</v>
      </c>
      <c r="AH2246" s="335">
        <f>'Debt M &amp; YTM'!C2237</f>
        <v>14.06</v>
      </c>
      <c r="AI2246" s="335">
        <f>'Debt M &amp; YTM'!D2237</f>
        <v>1.76</v>
      </c>
      <c r="AK2246" s="335">
        <f>'Debt M &amp; YTM'!F2237</f>
        <v>8.3699999999999992</v>
      </c>
      <c r="AL2246" s="335">
        <f>'Debt M &amp; YTM'!G2237</f>
        <v>1.7</v>
      </c>
      <c r="AM2246" s="298"/>
      <c r="AN2246" s="335">
        <f>'Debt M &amp; YTM'!I2237</f>
        <v>13.07</v>
      </c>
      <c r="AO2246" s="335">
        <f>'Debt M &amp; YTM'!J2237</f>
        <v>2.17</v>
      </c>
      <c r="AR2246" s="297">
        <f>'Debt M &amp; YTM'!M2237</f>
        <v>2.73</v>
      </c>
      <c r="AS2246" s="298"/>
      <c r="AT2246" s="300"/>
      <c r="AU2246" s="297">
        <f>'Debt M &amp; YTM'!N2237</f>
        <v>5.07</v>
      </c>
    </row>
    <row r="2247" spans="6:47">
      <c r="F2247" s="297"/>
      <c r="AG2247" s="296">
        <v>43322</v>
      </c>
      <c r="AH2247" s="335">
        <f>'Debt M &amp; YTM'!C2238</f>
        <v>14.05</v>
      </c>
      <c r="AI2247" s="335">
        <f>'Debt M &amp; YTM'!D2238</f>
        <v>1.72</v>
      </c>
      <c r="AK2247" s="335">
        <f>'Debt M &amp; YTM'!F2238</f>
        <v>8.3699999999999992</v>
      </c>
      <c r="AL2247" s="335">
        <f>'Debt M &amp; YTM'!G2238</f>
        <v>1.68</v>
      </c>
      <c r="AM2247" s="298"/>
      <c r="AN2247" s="335">
        <f>'Debt M &amp; YTM'!I2238</f>
        <v>13.07</v>
      </c>
      <c r="AO2247" s="335">
        <f>'Debt M &amp; YTM'!J2238</f>
        <v>2.14</v>
      </c>
      <c r="AR2247" s="297">
        <f>'Debt M &amp; YTM'!M2238</f>
        <v>2.76</v>
      </c>
      <c r="AS2247" s="298"/>
      <c r="AT2247" s="300"/>
      <c r="AU2247" s="297">
        <f>'Debt M &amp; YTM'!N2238</f>
        <v>5.12</v>
      </c>
    </row>
    <row r="2248" spans="6:47">
      <c r="F2248" s="297"/>
      <c r="AG2248" s="296">
        <v>43325</v>
      </c>
      <c r="AH2248" s="335">
        <f>'Debt M &amp; YTM'!C2239</f>
        <v>14.04</v>
      </c>
      <c r="AI2248" s="335">
        <f>'Debt M &amp; YTM'!D2239</f>
        <v>1.72</v>
      </c>
      <c r="AK2248" s="335">
        <f>'Debt M &amp; YTM'!F2239</f>
        <v>8.36</v>
      </c>
      <c r="AL2248" s="335">
        <f>'Debt M &amp; YTM'!G2239</f>
        <v>1.69</v>
      </c>
      <c r="AM2248" s="298"/>
      <c r="AN2248" s="335">
        <f>'Debt M &amp; YTM'!I2239</f>
        <v>13.06</v>
      </c>
      <c r="AO2248" s="335">
        <f>'Debt M &amp; YTM'!J2239</f>
        <v>2.17</v>
      </c>
      <c r="AR2248" s="297">
        <f>'Debt M &amp; YTM'!M2239</f>
        <v>2.8</v>
      </c>
      <c r="AS2248" s="298"/>
      <c r="AT2248" s="300"/>
      <c r="AU2248" s="297">
        <f>'Debt M &amp; YTM'!N2239</f>
        <v>5.16</v>
      </c>
    </row>
    <row r="2249" spans="6:47">
      <c r="F2249" s="297"/>
      <c r="AG2249" s="296">
        <v>43326</v>
      </c>
      <c r="AH2249" s="335">
        <f>'Debt M &amp; YTM'!C2240</f>
        <v>14.04</v>
      </c>
      <c r="AI2249" s="335">
        <f>'Debt M &amp; YTM'!D2240</f>
        <v>1.73</v>
      </c>
      <c r="AK2249" s="335">
        <f>'Debt M &amp; YTM'!F2240</f>
        <v>8.36</v>
      </c>
      <c r="AL2249" s="335">
        <f>'Debt M &amp; YTM'!G2240</f>
        <v>1.71</v>
      </c>
      <c r="AM2249" s="298"/>
      <c r="AN2249" s="335">
        <f>'Debt M &amp; YTM'!I2240</f>
        <v>13.06</v>
      </c>
      <c r="AO2249" s="335">
        <f>'Debt M &amp; YTM'!J2240</f>
        <v>2.1800000000000002</v>
      </c>
      <c r="AR2249" s="297">
        <f>'Debt M &amp; YTM'!M2240</f>
        <v>2.81</v>
      </c>
      <c r="AS2249" s="298"/>
      <c r="AT2249" s="300"/>
      <c r="AU2249" s="297">
        <f>'Debt M &amp; YTM'!N2240</f>
        <v>5.14</v>
      </c>
    </row>
    <row r="2250" spans="6:47">
      <c r="F2250" s="297"/>
      <c r="AG2250" s="296">
        <v>43327</v>
      </c>
      <c r="AH2250" s="335">
        <f>'Debt M &amp; YTM'!C2241</f>
        <v>14.04</v>
      </c>
      <c r="AI2250" s="335">
        <f>'Debt M &amp; YTM'!D2241</f>
        <v>1.7</v>
      </c>
      <c r="AK2250" s="335">
        <f>'Debt M &amp; YTM'!F2241</f>
        <v>8.36</v>
      </c>
      <c r="AL2250" s="335">
        <f>'Debt M &amp; YTM'!G2241</f>
        <v>1.7</v>
      </c>
      <c r="AM2250" s="298"/>
      <c r="AN2250" s="335">
        <f>'Debt M &amp; YTM'!I2241</f>
        <v>13.05</v>
      </c>
      <c r="AO2250" s="335">
        <f>'Debt M &amp; YTM'!J2241</f>
        <v>2.16</v>
      </c>
      <c r="AR2250" s="297">
        <f>'Debt M &amp; YTM'!M2241</f>
        <v>2.8</v>
      </c>
      <c r="AS2250" s="298"/>
      <c r="AT2250" s="300"/>
      <c r="AU2250" s="297">
        <f>'Debt M &amp; YTM'!N2241</f>
        <v>5.13</v>
      </c>
    </row>
    <row r="2251" spans="6:47">
      <c r="F2251" s="297"/>
      <c r="AG2251" s="296">
        <v>43328</v>
      </c>
      <c r="AH2251" s="335">
        <f>'Debt M &amp; YTM'!C2242</f>
        <v>14.04</v>
      </c>
      <c r="AI2251" s="335">
        <f>'Debt M &amp; YTM'!D2242</f>
        <v>1.72</v>
      </c>
      <c r="AK2251" s="335">
        <f>'Debt M &amp; YTM'!F2242</f>
        <v>8.35</v>
      </c>
      <c r="AL2251" s="335">
        <f>'Debt M &amp; YTM'!G2242</f>
        <v>1.73</v>
      </c>
      <c r="AM2251" s="298"/>
      <c r="AN2251" s="335">
        <f>'Debt M &amp; YTM'!I2242</f>
        <v>13.05</v>
      </c>
      <c r="AO2251" s="335">
        <f>'Debt M &amp; YTM'!J2242</f>
        <v>2.1800000000000002</v>
      </c>
      <c r="AR2251" s="297">
        <f>'Debt M &amp; YTM'!M2242</f>
        <v>2.81</v>
      </c>
      <c r="AS2251" s="298"/>
      <c r="AT2251" s="300"/>
      <c r="AU2251" s="297">
        <f>'Debt M &amp; YTM'!N2242</f>
        <v>5.12</v>
      </c>
    </row>
    <row r="2252" spans="6:47">
      <c r="F2252" s="297"/>
      <c r="AG2252" s="296">
        <v>43329</v>
      </c>
      <c r="AH2252" s="335">
        <f>'Debt M &amp; YTM'!C2243</f>
        <v>14.03</v>
      </c>
      <c r="AI2252" s="335">
        <f>'Debt M &amp; YTM'!D2243</f>
        <v>1.71</v>
      </c>
      <c r="AK2252" s="335">
        <f>'Debt M &amp; YTM'!F2243</f>
        <v>8.35</v>
      </c>
      <c r="AL2252" s="335">
        <f>'Debt M &amp; YTM'!G2243</f>
        <v>1.72</v>
      </c>
      <c r="AM2252" s="298"/>
      <c r="AN2252" s="335">
        <f>'Debt M &amp; YTM'!I2243</f>
        <v>13.05</v>
      </c>
      <c r="AO2252" s="335">
        <f>'Debt M &amp; YTM'!J2243</f>
        <v>2.17</v>
      </c>
      <c r="AR2252" s="297">
        <f>'Debt M &amp; YTM'!M2243</f>
        <v>2.81</v>
      </c>
      <c r="AS2252" s="298"/>
      <c r="AT2252" s="300"/>
      <c r="AU2252" s="297">
        <f>'Debt M &amp; YTM'!N2243</f>
        <v>5.12</v>
      </c>
    </row>
    <row r="2253" spans="6:47">
      <c r="F2253" s="297"/>
      <c r="AG2253" s="296">
        <v>43332</v>
      </c>
      <c r="AH2253" s="335">
        <f>'Debt M &amp; YTM'!C2244</f>
        <v>14.03</v>
      </c>
      <c r="AI2253" s="335">
        <f>'Debt M &amp; YTM'!D2244</f>
        <v>1.71</v>
      </c>
      <c r="AK2253" s="335">
        <f>'Debt M &amp; YTM'!F2244</f>
        <v>8.34</v>
      </c>
      <c r="AL2253" s="335">
        <f>'Debt M &amp; YTM'!G2244</f>
        <v>1.74</v>
      </c>
      <c r="AM2253" s="298"/>
      <c r="AN2253" s="335">
        <f>'Debt M &amp; YTM'!I2244</f>
        <v>13.04</v>
      </c>
      <c r="AO2253" s="335">
        <f>'Debt M &amp; YTM'!J2244</f>
        <v>2.1800000000000002</v>
      </c>
      <c r="AR2253" s="297">
        <f>'Debt M &amp; YTM'!M2244</f>
        <v>2.8</v>
      </c>
      <c r="AS2253" s="298"/>
      <c r="AT2253" s="300"/>
      <c r="AU2253" s="297">
        <f>'Debt M &amp; YTM'!N2244</f>
        <v>5.09</v>
      </c>
    </row>
    <row r="2254" spans="6:47">
      <c r="F2254" s="297"/>
      <c r="AG2254" s="296">
        <v>43333</v>
      </c>
      <c r="AH2254" s="335">
        <f>'Debt M &amp; YTM'!C2245</f>
        <v>14.02</v>
      </c>
      <c r="AI2254" s="335">
        <f>'Debt M &amp; YTM'!D2245</f>
        <v>1.74</v>
      </c>
      <c r="AK2254" s="335">
        <f>'Debt M &amp; YTM'!F2245</f>
        <v>8.34</v>
      </c>
      <c r="AL2254" s="335">
        <f>'Debt M &amp; YTM'!G2245</f>
        <v>1.76</v>
      </c>
      <c r="AM2254" s="298"/>
      <c r="AN2254" s="335">
        <f>'Debt M &amp; YTM'!I2245</f>
        <v>13.04</v>
      </c>
      <c r="AO2254" s="335">
        <f>'Debt M &amp; YTM'!J2245</f>
        <v>2.2000000000000002</v>
      </c>
      <c r="AR2254" s="297">
        <f>'Debt M &amp; YTM'!M2245</f>
        <v>2.79</v>
      </c>
      <c r="AS2254" s="298"/>
      <c r="AT2254" s="300"/>
      <c r="AU2254" s="297">
        <f>'Debt M &amp; YTM'!N2245</f>
        <v>5.07</v>
      </c>
    </row>
    <row r="2255" spans="6:47">
      <c r="F2255" s="297"/>
      <c r="AG2255" s="296">
        <v>43334</v>
      </c>
      <c r="AH2255" s="335">
        <f>'Debt M &amp; YTM'!C2246</f>
        <v>14.02</v>
      </c>
      <c r="AI2255" s="335">
        <f>'Debt M &amp; YTM'!D2246</f>
        <v>1.76</v>
      </c>
      <c r="AK2255" s="335">
        <f>'Debt M &amp; YTM'!F2246</f>
        <v>8.34</v>
      </c>
      <c r="AL2255" s="335">
        <f>'Debt M &amp; YTM'!G2246</f>
        <v>1.77</v>
      </c>
      <c r="AM2255" s="298"/>
      <c r="AN2255" s="335">
        <f>'Debt M &amp; YTM'!I2246</f>
        <v>13.03</v>
      </c>
      <c r="AO2255" s="335">
        <f>'Debt M &amp; YTM'!J2246</f>
        <v>2.2200000000000002</v>
      </c>
      <c r="AR2255" s="297">
        <f>'Debt M &amp; YTM'!M2246</f>
        <v>2.78</v>
      </c>
      <c r="AS2255" s="298"/>
      <c r="AT2255" s="300"/>
      <c r="AU2255" s="297">
        <f>'Debt M &amp; YTM'!N2246</f>
        <v>5.0599999999999996</v>
      </c>
    </row>
    <row r="2256" spans="6:47">
      <c r="F2256" s="297"/>
      <c r="AG2256" s="296">
        <v>43335</v>
      </c>
      <c r="AH2256" s="335">
        <f>'Debt M &amp; YTM'!C2247</f>
        <v>14.02</v>
      </c>
      <c r="AI2256" s="335">
        <f>'Debt M &amp; YTM'!D2247</f>
        <v>1.76</v>
      </c>
      <c r="AK2256" s="335">
        <f>'Debt M &amp; YTM'!F2247</f>
        <v>8.34</v>
      </c>
      <c r="AL2256" s="335">
        <f>'Debt M &amp; YTM'!G2247</f>
        <v>1.78</v>
      </c>
      <c r="AM2256" s="298"/>
      <c r="AN2256" s="335">
        <f>'Debt M &amp; YTM'!I2247</f>
        <v>13.03</v>
      </c>
      <c r="AO2256" s="335">
        <f>'Debt M &amp; YTM'!J2247</f>
        <v>2.2200000000000002</v>
      </c>
      <c r="AR2256" s="297">
        <f>'Debt M &amp; YTM'!M2247</f>
        <v>2.78</v>
      </c>
      <c r="AS2256" s="298"/>
      <c r="AT2256" s="300"/>
      <c r="AU2256" s="297">
        <f>'Debt M &amp; YTM'!N2247</f>
        <v>5.04</v>
      </c>
    </row>
    <row r="2257" spans="6:47">
      <c r="F2257" s="297"/>
      <c r="AG2257" s="296">
        <v>43336</v>
      </c>
      <c r="AH2257" s="335">
        <f>'Debt M &amp; YTM'!C2248</f>
        <v>14.01</v>
      </c>
      <c r="AI2257" s="335">
        <f>'Debt M &amp; YTM'!D2248</f>
        <v>1.76</v>
      </c>
      <c r="AK2257" s="335">
        <f>'Debt M &amp; YTM'!F2248</f>
        <v>8.33</v>
      </c>
      <c r="AL2257" s="335">
        <f>'Debt M &amp; YTM'!G2248</f>
        <v>1.79</v>
      </c>
      <c r="AM2257" s="298"/>
      <c r="AN2257" s="335">
        <f>'Debt M &amp; YTM'!I2248</f>
        <v>13.03</v>
      </c>
      <c r="AO2257" s="335">
        <f>'Debt M &amp; YTM'!J2248</f>
        <v>2.23</v>
      </c>
      <c r="AR2257" s="297">
        <f>'Debt M &amp; YTM'!M2248</f>
        <v>2.8</v>
      </c>
      <c r="AS2257" s="298"/>
      <c r="AT2257" s="300"/>
      <c r="AU2257" s="297">
        <f>'Debt M &amp; YTM'!N2248</f>
        <v>5.0199999999999996</v>
      </c>
    </row>
    <row r="2258" spans="6:47">
      <c r="F2258" s="297"/>
      <c r="AG2258" s="296">
        <v>43339</v>
      </c>
      <c r="AH2258" s="335">
        <f>'Debt M &amp; YTM'!C2249</f>
        <v>14.01</v>
      </c>
      <c r="AI2258" s="335">
        <f>'Debt M &amp; YTM'!D2249</f>
        <v>1.78</v>
      </c>
      <c r="AK2258" s="335">
        <f>'Debt M &amp; YTM'!F2249</f>
        <v>8.32</v>
      </c>
      <c r="AL2258" s="335">
        <f>'Debt M &amp; YTM'!G2249</f>
        <v>1.81</v>
      </c>
      <c r="AM2258" s="298"/>
      <c r="AN2258" s="335">
        <f>'Debt M &amp; YTM'!I2249</f>
        <v>13.02</v>
      </c>
      <c r="AO2258" s="335">
        <f>'Debt M &amp; YTM'!J2249</f>
        <v>2.25</v>
      </c>
      <c r="AR2258" s="297">
        <f>'Debt M &amp; YTM'!M2249</f>
        <v>2.8</v>
      </c>
      <c r="AS2258" s="298"/>
      <c r="AT2258" s="300"/>
      <c r="AU2258" s="297">
        <f>'Debt M &amp; YTM'!N2249</f>
        <v>5.0599999999999996</v>
      </c>
    </row>
    <row r="2259" spans="6:47">
      <c r="F2259" s="297"/>
      <c r="AG2259" s="296">
        <v>43340</v>
      </c>
      <c r="AH2259" s="335">
        <f>'Debt M &amp; YTM'!C2250</f>
        <v>14</v>
      </c>
      <c r="AI2259" s="335">
        <f>'Debt M &amp; YTM'!D2250</f>
        <v>1.81</v>
      </c>
      <c r="AK2259" s="335">
        <f>'Debt M &amp; YTM'!F2250</f>
        <v>8.32</v>
      </c>
      <c r="AL2259" s="335">
        <f>'Debt M &amp; YTM'!G2250</f>
        <v>1.83</v>
      </c>
      <c r="AM2259" s="298"/>
      <c r="AN2259" s="335">
        <f>'Debt M &amp; YTM'!I2250</f>
        <v>13.02</v>
      </c>
      <c r="AO2259" s="335">
        <f>'Debt M &amp; YTM'!J2250</f>
        <v>2.2799999999999998</v>
      </c>
      <c r="AR2259" s="297">
        <f>'Debt M &amp; YTM'!M2250</f>
        <v>2.79</v>
      </c>
      <c r="AS2259" s="298"/>
      <c r="AT2259" s="300"/>
      <c r="AU2259" s="297">
        <f>'Debt M &amp; YTM'!N2250</f>
        <v>4.99</v>
      </c>
    </row>
    <row r="2260" spans="6:47">
      <c r="F2260" s="297"/>
      <c r="AG2260" s="296">
        <v>43341</v>
      </c>
      <c r="AH2260" s="335">
        <f>'Debt M &amp; YTM'!C2251</f>
        <v>14</v>
      </c>
      <c r="AI2260" s="335">
        <f>'Debt M &amp; YTM'!D2251</f>
        <v>1.84</v>
      </c>
      <c r="AK2260" s="335">
        <f>'Debt M &amp; YTM'!F2251</f>
        <v>8.32</v>
      </c>
      <c r="AL2260" s="335">
        <f>'Debt M &amp; YTM'!G2251</f>
        <v>1.85</v>
      </c>
      <c r="AM2260" s="298"/>
      <c r="AN2260" s="335">
        <f>'Debt M &amp; YTM'!I2251</f>
        <v>13.02</v>
      </c>
      <c r="AO2260" s="335">
        <f>'Debt M &amp; YTM'!J2251</f>
        <v>2.31</v>
      </c>
      <c r="AR2260" s="297">
        <f>'Debt M &amp; YTM'!M2251</f>
        <v>2.82</v>
      </c>
      <c r="AS2260" s="298"/>
      <c r="AT2260" s="300"/>
      <c r="AU2260" s="297">
        <f>'Debt M &amp; YTM'!N2251</f>
        <v>5</v>
      </c>
    </row>
    <row r="2261" spans="6:47">
      <c r="F2261" s="297"/>
      <c r="AG2261" s="296">
        <v>43342</v>
      </c>
      <c r="AH2261" s="335">
        <f>'Debt M &amp; YTM'!C2252</f>
        <v>14</v>
      </c>
      <c r="AI2261" s="335">
        <f>'Debt M &amp; YTM'!D2252</f>
        <v>1.8</v>
      </c>
      <c r="AK2261" s="335">
        <f>'Debt M &amp; YTM'!F2252</f>
        <v>8.32</v>
      </c>
      <c r="AL2261" s="335">
        <f>'Debt M &amp; YTM'!G2252</f>
        <v>1.82</v>
      </c>
      <c r="AM2261" s="298"/>
      <c r="AN2261" s="335">
        <f>'Debt M &amp; YTM'!I2252</f>
        <v>13.01</v>
      </c>
      <c r="AO2261" s="335">
        <f>'Debt M &amp; YTM'!J2252</f>
        <v>2.27</v>
      </c>
      <c r="AR2261" s="297">
        <f>'Debt M &amp; YTM'!M2252</f>
        <v>2.84</v>
      </c>
      <c r="AS2261" s="298"/>
      <c r="AT2261" s="300"/>
      <c r="AU2261" s="297">
        <f>'Debt M &amp; YTM'!N2252</f>
        <v>5.03</v>
      </c>
    </row>
    <row r="2262" spans="6:47">
      <c r="F2262" s="297"/>
      <c r="AG2262" s="296">
        <v>43343</v>
      </c>
      <c r="AH2262" s="335">
        <f>'Debt M &amp; YTM'!C2253</f>
        <v>14</v>
      </c>
      <c r="AI2262" s="335">
        <f>'Debt M &amp; YTM'!D2253</f>
        <v>1.79</v>
      </c>
      <c r="AK2262" s="335">
        <f>'Debt M &amp; YTM'!F2253</f>
        <v>8.31</v>
      </c>
      <c r="AL2262" s="335">
        <f>'Debt M &amp; YTM'!G2253</f>
        <v>1.82</v>
      </c>
      <c r="AM2262" s="298"/>
      <c r="AN2262" s="335">
        <f>'Debt M &amp; YTM'!I2253</f>
        <v>13.01</v>
      </c>
      <c r="AO2262" s="335">
        <f>'Debt M &amp; YTM'!J2253</f>
        <v>2.2599999999999998</v>
      </c>
      <c r="AR2262" s="297">
        <f>'Debt M &amp; YTM'!M2253</f>
        <v>2.87</v>
      </c>
      <c r="AS2262" s="298"/>
      <c r="AT2262" s="300"/>
      <c r="AU2262" s="297">
        <f>'Debt M &amp; YTM'!N2253</f>
        <v>5.0999999999999996</v>
      </c>
    </row>
    <row r="2263" spans="6:47">
      <c r="F2263" s="297"/>
      <c r="AG2263" s="296">
        <v>43346</v>
      </c>
      <c r="AH2263" s="335">
        <f>'Debt M &amp; YTM'!C2254</f>
        <v>14.01</v>
      </c>
      <c r="AI2263" s="335">
        <f>'Debt M &amp; YTM'!D2254</f>
        <v>1.8</v>
      </c>
      <c r="AK2263" s="335">
        <f>'Debt M &amp; YTM'!F2254</f>
        <v>8.32</v>
      </c>
      <c r="AL2263" s="335">
        <f>'Debt M &amp; YTM'!G2254</f>
        <v>1.85</v>
      </c>
      <c r="AM2263" s="298"/>
      <c r="AN2263" s="335">
        <f>'Debt M &amp; YTM'!I2254</f>
        <v>12.99</v>
      </c>
      <c r="AO2263" s="335">
        <f>'Debt M &amp; YTM'!J2254</f>
        <v>2.2799999999999998</v>
      </c>
      <c r="AR2263" s="297">
        <f>'Debt M &amp; YTM'!M2254</f>
        <v>2.88</v>
      </c>
      <c r="AS2263" s="298"/>
      <c r="AT2263" s="300"/>
      <c r="AU2263" s="297">
        <f>'Debt M &amp; YTM'!N2254</f>
        <v>5.1100000000000003</v>
      </c>
    </row>
    <row r="2264" spans="6:47">
      <c r="F2264" s="297"/>
      <c r="AG2264" s="296">
        <v>43347</v>
      </c>
      <c r="AH2264" s="335">
        <f>'Debt M &amp; YTM'!C2255</f>
        <v>14.01</v>
      </c>
      <c r="AI2264" s="335">
        <f>'Debt M &amp; YTM'!D2255</f>
        <v>1.83</v>
      </c>
      <c r="AK2264" s="335">
        <f>'Debt M &amp; YTM'!F2255</f>
        <v>8.32</v>
      </c>
      <c r="AL2264" s="335">
        <f>'Debt M &amp; YTM'!G2255</f>
        <v>1.88</v>
      </c>
      <c r="AM2264" s="298"/>
      <c r="AN2264" s="335">
        <f>'Debt M &amp; YTM'!I2255</f>
        <v>12.99</v>
      </c>
      <c r="AO2264" s="335">
        <f>'Debt M &amp; YTM'!J2255</f>
        <v>2.3199999999999998</v>
      </c>
      <c r="AR2264" s="297">
        <f>'Debt M &amp; YTM'!M2255</f>
        <v>2.89</v>
      </c>
      <c r="AS2264" s="298"/>
      <c r="AT2264" s="300"/>
      <c r="AU2264" s="297">
        <f>'Debt M &amp; YTM'!N2255</f>
        <v>5.17</v>
      </c>
    </row>
    <row r="2265" spans="6:47">
      <c r="F2265" s="297"/>
      <c r="AG2265" s="296">
        <v>43348</v>
      </c>
      <c r="AH2265" s="335">
        <f>'Debt M &amp; YTM'!C2256</f>
        <v>14</v>
      </c>
      <c r="AI2265" s="335">
        <f>'Debt M &amp; YTM'!D2256</f>
        <v>1.88</v>
      </c>
      <c r="AK2265" s="335">
        <f>'Debt M &amp; YTM'!F2256</f>
        <v>8.31</v>
      </c>
      <c r="AL2265" s="335">
        <f>'Debt M &amp; YTM'!G2256</f>
        <v>1.93</v>
      </c>
      <c r="AM2265" s="298"/>
      <c r="AN2265" s="335">
        <f>'Debt M &amp; YTM'!I2256</f>
        <v>12.98</v>
      </c>
      <c r="AO2265" s="335">
        <f>'Debt M &amp; YTM'!J2256</f>
        <v>2.37</v>
      </c>
      <c r="AR2265" s="297">
        <f>'Debt M &amp; YTM'!M2256</f>
        <v>2.9</v>
      </c>
      <c r="AS2265" s="298"/>
      <c r="AT2265" s="300"/>
      <c r="AU2265" s="297">
        <f>'Debt M &amp; YTM'!N2256</f>
        <v>5.21</v>
      </c>
    </row>
    <row r="2266" spans="6:47">
      <c r="F2266" s="297"/>
      <c r="AG2266" s="296">
        <v>43349</v>
      </c>
      <c r="AH2266" s="335">
        <f>'Debt M &amp; YTM'!C2257</f>
        <v>14</v>
      </c>
      <c r="AI2266" s="335">
        <f>'Debt M &amp; YTM'!D2257</f>
        <v>1.85</v>
      </c>
      <c r="AK2266" s="335">
        <f>'Debt M &amp; YTM'!F2257</f>
        <v>8.31</v>
      </c>
      <c r="AL2266" s="335">
        <f>'Debt M &amp; YTM'!G2257</f>
        <v>1.9</v>
      </c>
      <c r="AM2266" s="298"/>
      <c r="AN2266" s="335">
        <f>'Debt M &amp; YTM'!I2257</f>
        <v>12.98</v>
      </c>
      <c r="AO2266" s="335">
        <f>'Debt M &amp; YTM'!J2257</f>
        <v>2.34</v>
      </c>
      <c r="AR2266" s="297">
        <f>'Debt M &amp; YTM'!M2257</f>
        <v>2.9</v>
      </c>
      <c r="AS2266" s="298"/>
      <c r="AT2266" s="300"/>
      <c r="AU2266" s="297">
        <f>'Debt M &amp; YTM'!N2257</f>
        <v>5.26</v>
      </c>
    </row>
    <row r="2267" spans="6:47">
      <c r="F2267" s="297"/>
      <c r="AG2267" s="296">
        <v>43350</v>
      </c>
      <c r="AH2267" s="335">
        <f>'Debt M &amp; YTM'!C2258</f>
        <v>14</v>
      </c>
      <c r="AI2267" s="335">
        <f>'Debt M &amp; YTM'!D2258</f>
        <v>1.88</v>
      </c>
      <c r="AK2267" s="335">
        <f>'Debt M &amp; YTM'!F2258</f>
        <v>8.31</v>
      </c>
      <c r="AL2267" s="335">
        <f>'Debt M &amp; YTM'!G2258</f>
        <v>1.91</v>
      </c>
      <c r="AM2267" s="298"/>
      <c r="AN2267" s="335">
        <f>'Debt M &amp; YTM'!I2258</f>
        <v>12.98</v>
      </c>
      <c r="AO2267" s="335">
        <f>'Debt M &amp; YTM'!J2258</f>
        <v>2.36</v>
      </c>
      <c r="AR2267" s="297">
        <f>'Debt M &amp; YTM'!M2258</f>
        <v>2.89</v>
      </c>
      <c r="AS2267" s="298"/>
      <c r="AT2267" s="300"/>
      <c r="AU2267" s="297">
        <f>'Debt M &amp; YTM'!N2258</f>
        <v>5.25</v>
      </c>
    </row>
    <row r="2268" spans="6:47">
      <c r="F2268" s="297"/>
      <c r="AG2268" s="296">
        <v>43353</v>
      </c>
      <c r="AH2268" s="335">
        <f>'Debt M &amp; YTM'!C2259</f>
        <v>13.99</v>
      </c>
      <c r="AI2268" s="335">
        <f>'Debt M &amp; YTM'!D2259</f>
        <v>1.89</v>
      </c>
      <c r="AK2268" s="335">
        <f>'Debt M &amp; YTM'!F2259</f>
        <v>8.3000000000000007</v>
      </c>
      <c r="AL2268" s="335">
        <f>'Debt M &amp; YTM'!G2259</f>
        <v>1.91</v>
      </c>
      <c r="AM2268" s="298"/>
      <c r="AN2268" s="335">
        <f>'Debt M &amp; YTM'!I2259</f>
        <v>12.97</v>
      </c>
      <c r="AO2268" s="335">
        <f>'Debt M &amp; YTM'!J2259</f>
        <v>2.37</v>
      </c>
      <c r="AR2268" s="297">
        <f>'Debt M &amp; YTM'!M2259</f>
        <v>2.87</v>
      </c>
      <c r="AS2268" s="298"/>
      <c r="AT2268" s="300"/>
      <c r="AU2268" s="297">
        <f>'Debt M &amp; YTM'!N2259</f>
        <v>5.2</v>
      </c>
    </row>
    <row r="2269" spans="6:47">
      <c r="F2269" s="297"/>
      <c r="AG2269" s="296">
        <v>43354</v>
      </c>
      <c r="AH2269" s="335">
        <f>'Debt M &amp; YTM'!C2260</f>
        <v>13.99</v>
      </c>
      <c r="AI2269" s="335">
        <f>'Debt M &amp; YTM'!D2260</f>
        <v>1.91</v>
      </c>
      <c r="AK2269" s="335">
        <f>'Debt M &amp; YTM'!F2260</f>
        <v>8.3000000000000007</v>
      </c>
      <c r="AL2269" s="335">
        <f>'Debt M &amp; YTM'!G2260</f>
        <v>1.92</v>
      </c>
      <c r="AM2269" s="298"/>
      <c r="AN2269" s="335">
        <f>'Debt M &amp; YTM'!I2260</f>
        <v>12.97</v>
      </c>
      <c r="AO2269" s="335">
        <f>'Debt M &amp; YTM'!J2260</f>
        <v>2.38</v>
      </c>
      <c r="AR2269" s="297">
        <f>'Debt M &amp; YTM'!M2260</f>
        <v>2.86</v>
      </c>
      <c r="AS2269" s="298"/>
      <c r="AT2269" s="300"/>
      <c r="AU2269" s="297">
        <f>'Debt M &amp; YTM'!N2260</f>
        <v>5.15</v>
      </c>
    </row>
    <row r="2270" spans="6:47">
      <c r="F2270" s="297"/>
      <c r="AG2270" s="296">
        <v>43355</v>
      </c>
      <c r="AH2270" s="335">
        <f>'Debt M &amp; YTM'!C2261</f>
        <v>13.98</v>
      </c>
      <c r="AI2270" s="335">
        <f>'Debt M &amp; YTM'!D2261</f>
        <v>1.88</v>
      </c>
      <c r="AK2270" s="335">
        <f>'Debt M &amp; YTM'!F2261</f>
        <v>8.3000000000000007</v>
      </c>
      <c r="AL2270" s="335">
        <f>'Debt M &amp; YTM'!G2261</f>
        <v>1.9</v>
      </c>
      <c r="AM2270" s="298"/>
      <c r="AN2270" s="335">
        <f>'Debt M &amp; YTM'!I2261</f>
        <v>12.96</v>
      </c>
      <c r="AO2270" s="335">
        <f>'Debt M &amp; YTM'!J2261</f>
        <v>2.36</v>
      </c>
      <c r="AR2270" s="297">
        <f>'Debt M &amp; YTM'!M2261</f>
        <v>2.85</v>
      </c>
      <c r="AS2270" s="298"/>
      <c r="AT2270" s="300"/>
      <c r="AU2270" s="297">
        <f>'Debt M &amp; YTM'!N2261</f>
        <v>5.13</v>
      </c>
    </row>
    <row r="2271" spans="6:47">
      <c r="F2271" s="297"/>
      <c r="AG2271" s="296">
        <v>43356</v>
      </c>
      <c r="AH2271" s="335">
        <f>'Debt M &amp; YTM'!C2262</f>
        <v>13.98</v>
      </c>
      <c r="AI2271" s="335">
        <f>'Debt M &amp; YTM'!D2262</f>
        <v>1.89</v>
      </c>
      <c r="AK2271" s="335">
        <f>'Debt M &amp; YTM'!F2262</f>
        <v>8.2899999999999991</v>
      </c>
      <c r="AL2271" s="335">
        <f>'Debt M &amp; YTM'!G2262</f>
        <v>1.9</v>
      </c>
      <c r="AM2271" s="298"/>
      <c r="AN2271" s="335">
        <f>'Debt M &amp; YTM'!I2262</f>
        <v>12.96</v>
      </c>
      <c r="AO2271" s="335">
        <f>'Debt M &amp; YTM'!J2262</f>
        <v>2.35</v>
      </c>
      <c r="AR2271" s="297">
        <f>'Debt M &amp; YTM'!M2262</f>
        <v>2.84</v>
      </c>
      <c r="AS2271" s="298"/>
      <c r="AT2271" s="300"/>
      <c r="AU2271" s="297">
        <f>'Debt M &amp; YTM'!N2262</f>
        <v>5.15</v>
      </c>
    </row>
    <row r="2272" spans="6:47">
      <c r="F2272" s="297"/>
      <c r="AG2272" s="296">
        <v>43357</v>
      </c>
      <c r="AH2272" s="335">
        <f>'Debt M &amp; YTM'!C2263</f>
        <v>13.98</v>
      </c>
      <c r="AI2272" s="335">
        <f>'Debt M &amp; YTM'!D2263</f>
        <v>1.9</v>
      </c>
      <c r="AK2272" s="335">
        <f>'Debt M &amp; YTM'!F2263</f>
        <v>8.2899999999999991</v>
      </c>
      <c r="AL2272" s="335">
        <f>'Debt M &amp; YTM'!G2263</f>
        <v>1.91</v>
      </c>
      <c r="AM2272" s="298"/>
      <c r="AN2272" s="335">
        <f>'Debt M &amp; YTM'!I2263</f>
        <v>12.96</v>
      </c>
      <c r="AO2272" s="335">
        <f>'Debt M &amp; YTM'!J2263</f>
        <v>2.36</v>
      </c>
      <c r="AR2272" s="297">
        <f>'Debt M &amp; YTM'!M2263</f>
        <v>2.82</v>
      </c>
      <c r="AS2272" s="298"/>
      <c r="AT2272" s="300"/>
      <c r="AU2272" s="297">
        <f>'Debt M &amp; YTM'!N2263</f>
        <v>5.15</v>
      </c>
    </row>
    <row r="2273" spans="6:47">
      <c r="F2273" s="297"/>
      <c r="AG2273" s="296">
        <v>43360</v>
      </c>
      <c r="AH2273" s="335">
        <f>'Debt M &amp; YTM'!C2264</f>
        <v>13.97</v>
      </c>
      <c r="AI2273" s="335">
        <f>'Debt M &amp; YTM'!D2264</f>
        <v>1.89</v>
      </c>
      <c r="AK2273" s="335">
        <f>'Debt M &amp; YTM'!F2264</f>
        <v>8.2799999999999994</v>
      </c>
      <c r="AL2273" s="335">
        <f>'Debt M &amp; YTM'!G2264</f>
        <v>1.91</v>
      </c>
      <c r="AM2273" s="298"/>
      <c r="AN2273" s="335">
        <f>'Debt M &amp; YTM'!I2264</f>
        <v>12.95</v>
      </c>
      <c r="AO2273" s="335">
        <f>'Debt M &amp; YTM'!J2264</f>
        <v>2.36</v>
      </c>
      <c r="AR2273" s="297">
        <f>'Debt M &amp; YTM'!M2264</f>
        <v>2.79</v>
      </c>
      <c r="AS2273" s="298"/>
      <c r="AT2273" s="300"/>
      <c r="AU2273" s="297">
        <f>'Debt M &amp; YTM'!N2264</f>
        <v>5.15</v>
      </c>
    </row>
    <row r="2274" spans="6:47">
      <c r="F2274" s="297"/>
      <c r="AG2274" s="296">
        <v>43361</v>
      </c>
      <c r="AH2274" s="335">
        <f>'Debt M &amp; YTM'!C2265</f>
        <v>13.97</v>
      </c>
      <c r="AI2274" s="335">
        <f>'Debt M &amp; YTM'!D2265</f>
        <v>1.9</v>
      </c>
      <c r="AK2274" s="335">
        <f>'Debt M &amp; YTM'!F2265</f>
        <v>8.2799999999999994</v>
      </c>
      <c r="AL2274" s="335">
        <f>'Debt M &amp; YTM'!G2265</f>
        <v>1.92</v>
      </c>
      <c r="AM2274" s="298"/>
      <c r="AN2274" s="335">
        <f>'Debt M &amp; YTM'!I2265</f>
        <v>12.95</v>
      </c>
      <c r="AO2274" s="335">
        <f>'Debt M &amp; YTM'!J2265</f>
        <v>2.36</v>
      </c>
      <c r="AR2274" s="297">
        <f>'Debt M &amp; YTM'!M2265</f>
        <v>2.77</v>
      </c>
      <c r="AS2274" s="298"/>
      <c r="AT2274" s="300"/>
      <c r="AU2274" s="297">
        <f>'Debt M &amp; YTM'!N2265</f>
        <v>5.15</v>
      </c>
    </row>
    <row r="2275" spans="6:47">
      <c r="F2275" s="297"/>
      <c r="AG2275" s="296">
        <v>43362</v>
      </c>
      <c r="AH2275" s="335">
        <f>'Debt M &amp; YTM'!C2266</f>
        <v>13.97</v>
      </c>
      <c r="AI2275" s="335">
        <f>'Debt M &amp; YTM'!D2266</f>
        <v>1.9</v>
      </c>
      <c r="AK2275" s="335">
        <f>'Debt M &amp; YTM'!F2266</f>
        <v>8.2799999999999994</v>
      </c>
      <c r="AL2275" s="335">
        <f>'Debt M &amp; YTM'!G2266</f>
        <v>1.91</v>
      </c>
      <c r="AM2275" s="298"/>
      <c r="AN2275" s="335">
        <f>'Debt M &amp; YTM'!I2266</f>
        <v>12.95</v>
      </c>
      <c r="AO2275" s="335">
        <f>'Debt M &amp; YTM'!J2266</f>
        <v>2.36</v>
      </c>
      <c r="AR2275" s="297">
        <f>'Debt M &amp; YTM'!M2266</f>
        <v>2.76</v>
      </c>
      <c r="AS2275" s="298"/>
      <c r="AT2275" s="300"/>
      <c r="AU2275" s="297">
        <f>'Debt M &amp; YTM'!N2266</f>
        <v>5.13</v>
      </c>
    </row>
    <row r="2276" spans="6:47">
      <c r="F2276" s="297"/>
      <c r="AG2276" s="296">
        <v>43363</v>
      </c>
      <c r="AH2276" s="335">
        <f>'Debt M &amp; YTM'!C2267</f>
        <v>13.96</v>
      </c>
      <c r="AI2276" s="335">
        <f>'Debt M &amp; YTM'!D2267</f>
        <v>1.89</v>
      </c>
      <c r="AK2276" s="335">
        <f>'Debt M &amp; YTM'!F2267</f>
        <v>8.27</v>
      </c>
      <c r="AL2276" s="335">
        <f>'Debt M &amp; YTM'!G2267</f>
        <v>1.89</v>
      </c>
      <c r="AM2276" s="298"/>
      <c r="AN2276" s="335">
        <f>'Debt M &amp; YTM'!I2267</f>
        <v>12.94</v>
      </c>
      <c r="AO2276" s="335">
        <f>'Debt M &amp; YTM'!J2267</f>
        <v>2.33</v>
      </c>
      <c r="AR2276" s="297">
        <f>'Debt M &amp; YTM'!M2267</f>
        <v>2.75</v>
      </c>
      <c r="AS2276" s="298"/>
      <c r="AT2276" s="300"/>
      <c r="AU2276" s="297">
        <f>'Debt M &amp; YTM'!N2267</f>
        <v>5.0999999999999996</v>
      </c>
    </row>
    <row r="2277" spans="6:47">
      <c r="F2277" s="297"/>
      <c r="AG2277" s="296">
        <v>43364</v>
      </c>
      <c r="AH2277" s="335">
        <f>'Debt M &amp; YTM'!C2268</f>
        <v>13.96</v>
      </c>
      <c r="AI2277" s="335">
        <f>'Debt M &amp; YTM'!D2268</f>
        <v>1.86</v>
      </c>
      <c r="AK2277" s="335">
        <f>'Debt M &amp; YTM'!F2268</f>
        <v>8.27</v>
      </c>
      <c r="AL2277" s="335">
        <f>'Debt M &amp; YTM'!G2268</f>
        <v>1.87</v>
      </c>
      <c r="AM2277" s="298"/>
      <c r="AN2277" s="335">
        <f>'Debt M &amp; YTM'!I2268</f>
        <v>12.94</v>
      </c>
      <c r="AO2277" s="335">
        <f>'Debt M &amp; YTM'!J2268</f>
        <v>2.31</v>
      </c>
      <c r="AR2277" s="297">
        <f>'Debt M &amp; YTM'!M2268</f>
        <v>2.73</v>
      </c>
      <c r="AS2277" s="298"/>
      <c r="AT2277" s="300"/>
      <c r="AU2277" s="297">
        <f>'Debt M &amp; YTM'!N2268</f>
        <v>5.0999999999999996</v>
      </c>
    </row>
    <row r="2278" spans="6:47">
      <c r="F2278" s="297"/>
      <c r="AG2278" s="296">
        <v>43367</v>
      </c>
      <c r="AH2278" s="335">
        <f>'Debt M &amp; YTM'!C2269</f>
        <v>13.95</v>
      </c>
      <c r="AI2278" s="335">
        <f>'Debt M &amp; YTM'!D2269</f>
        <v>1.9</v>
      </c>
      <c r="AK2278" s="335">
        <f>'Debt M &amp; YTM'!F2269</f>
        <v>8.26</v>
      </c>
      <c r="AL2278" s="335">
        <f>'Debt M &amp; YTM'!G2269</f>
        <v>1.92</v>
      </c>
      <c r="AM2278" s="298"/>
      <c r="AN2278" s="335">
        <f>'Debt M &amp; YTM'!I2269</f>
        <v>12.93</v>
      </c>
      <c r="AO2278" s="335">
        <f>'Debt M &amp; YTM'!J2269</f>
        <v>2.35</v>
      </c>
      <c r="AR2278" s="297">
        <f>'Debt M &amp; YTM'!M2269</f>
        <v>2.75</v>
      </c>
      <c r="AS2278" s="298"/>
      <c r="AT2278" s="300"/>
      <c r="AU2278" s="297">
        <f>'Debt M &amp; YTM'!N2269</f>
        <v>5.12</v>
      </c>
    </row>
    <row r="2279" spans="6:47">
      <c r="F2279" s="297"/>
      <c r="AG2279" s="296">
        <v>43368</v>
      </c>
      <c r="AH2279" s="335">
        <f>'Debt M &amp; YTM'!C2270</f>
        <v>13.95</v>
      </c>
      <c r="AI2279" s="335">
        <f>'Debt M &amp; YTM'!D2270</f>
        <v>1.94</v>
      </c>
      <c r="AK2279" s="335">
        <f>'Debt M &amp; YTM'!F2270</f>
        <v>8.26</v>
      </c>
      <c r="AL2279" s="335">
        <f>'Debt M &amp; YTM'!G2270</f>
        <v>1.96</v>
      </c>
      <c r="AM2279" s="298"/>
      <c r="AN2279" s="335">
        <f>'Debt M &amp; YTM'!I2270</f>
        <v>12.93</v>
      </c>
      <c r="AO2279" s="335">
        <f>'Debt M &amp; YTM'!J2270</f>
        <v>2.39</v>
      </c>
      <c r="AR2279" s="297">
        <f>'Debt M &amp; YTM'!M2270</f>
        <v>2.76</v>
      </c>
      <c r="AS2279" s="298"/>
      <c r="AT2279" s="300"/>
      <c r="AU2279" s="297">
        <f>'Debt M &amp; YTM'!N2270</f>
        <v>5.1100000000000003</v>
      </c>
    </row>
    <row r="2280" spans="6:47">
      <c r="F2280" s="297"/>
      <c r="AG2280" s="296">
        <v>43369</v>
      </c>
      <c r="AH2280" s="335">
        <f>'Debt M &amp; YTM'!C2271</f>
        <v>13.95</v>
      </c>
      <c r="AI2280" s="335">
        <f>'Debt M &amp; YTM'!D2271</f>
        <v>1.93</v>
      </c>
      <c r="AK2280" s="335">
        <f>'Debt M &amp; YTM'!F2271</f>
        <v>8.26</v>
      </c>
      <c r="AL2280" s="335">
        <f>'Debt M &amp; YTM'!G2271</f>
        <v>1.94</v>
      </c>
      <c r="AM2280" s="298"/>
      <c r="AN2280" s="335">
        <f>'Debt M &amp; YTM'!I2271</f>
        <v>12.93</v>
      </c>
      <c r="AO2280" s="335">
        <f>'Debt M &amp; YTM'!J2271</f>
        <v>2.38</v>
      </c>
      <c r="AR2280" s="297">
        <f>'Debt M &amp; YTM'!M2271</f>
        <v>2.75</v>
      </c>
      <c r="AS2280" s="298"/>
      <c r="AT2280" s="300"/>
      <c r="AU2280" s="297">
        <f>'Debt M &amp; YTM'!N2271</f>
        <v>5.12</v>
      </c>
    </row>
    <row r="2281" spans="6:47">
      <c r="F2281" s="297"/>
      <c r="AG2281" s="296">
        <v>43370</v>
      </c>
      <c r="AH2281" s="335">
        <f>'Debt M &amp; YTM'!C2272</f>
        <v>13.94</v>
      </c>
      <c r="AI2281" s="335">
        <f>'Debt M &amp; YTM'!D2272</f>
        <v>1.93</v>
      </c>
      <c r="AK2281" s="335">
        <f>'Debt M &amp; YTM'!F2272</f>
        <v>8.25</v>
      </c>
      <c r="AL2281" s="335">
        <f>'Debt M &amp; YTM'!G2272</f>
        <v>1.95</v>
      </c>
      <c r="AM2281" s="298"/>
      <c r="AN2281" s="335">
        <f>'Debt M &amp; YTM'!I2272</f>
        <v>12.92</v>
      </c>
      <c r="AO2281" s="335">
        <f>'Debt M &amp; YTM'!J2272</f>
        <v>2.37</v>
      </c>
      <c r="AR2281" s="297">
        <f>'Debt M &amp; YTM'!M2272</f>
        <v>2.76</v>
      </c>
      <c r="AS2281" s="298"/>
      <c r="AT2281" s="300"/>
      <c r="AU2281" s="297">
        <f>'Debt M &amp; YTM'!N2272</f>
        <v>5.15</v>
      </c>
    </row>
    <row r="2282" spans="6:47">
      <c r="F2282" s="297"/>
      <c r="AG2282" s="296">
        <v>43371</v>
      </c>
      <c r="AH2282" s="335">
        <f>'Debt M &amp; YTM'!C2273</f>
        <v>13.94</v>
      </c>
      <c r="AI2282" s="335">
        <f>'Debt M &amp; YTM'!D2273</f>
        <v>1.88</v>
      </c>
      <c r="AK2282" s="335">
        <f>'Debt M &amp; YTM'!F2273</f>
        <v>8.25</v>
      </c>
      <c r="AL2282" s="335">
        <f>'Debt M &amp; YTM'!G2273</f>
        <v>1.91</v>
      </c>
      <c r="AM2282" s="298"/>
      <c r="AN2282" s="335">
        <f>'Debt M &amp; YTM'!I2273</f>
        <v>12.92</v>
      </c>
      <c r="AO2282" s="335">
        <f>'Debt M &amp; YTM'!J2273</f>
        <v>2.33</v>
      </c>
      <c r="AR2282" s="297">
        <f>'Debt M &amp; YTM'!M2273</f>
        <v>2.8</v>
      </c>
      <c r="AS2282" s="298"/>
      <c r="AT2282" s="300"/>
      <c r="AU2282" s="297">
        <f>'Debt M &amp; YTM'!N2273</f>
        <v>5.16</v>
      </c>
    </row>
    <row r="2283" spans="6:47">
      <c r="F2283" s="297"/>
      <c r="AG2283" s="296">
        <v>43373</v>
      </c>
      <c r="AH2283" s="335">
        <f>'Debt M &amp; YTM'!C2274</f>
        <v>13.94</v>
      </c>
      <c r="AI2283" s="335">
        <f>'Debt M &amp; YTM'!D2274</f>
        <v>1.88</v>
      </c>
      <c r="AK2283" s="335">
        <f>'Debt M &amp; YTM'!F2274</f>
        <v>8.25</v>
      </c>
      <c r="AL2283" s="335">
        <f>'Debt M &amp; YTM'!G2274</f>
        <v>1.91</v>
      </c>
      <c r="AM2283" s="298"/>
      <c r="AN2283" s="335">
        <f>'Debt M &amp; YTM'!I2274</f>
        <v>12.92</v>
      </c>
      <c r="AO2283" s="335">
        <f>'Debt M &amp; YTM'!J2274</f>
        <v>2.33</v>
      </c>
      <c r="AR2283" s="297"/>
      <c r="AS2283" s="298"/>
      <c r="AT2283" s="300"/>
      <c r="AU2283" s="297"/>
    </row>
    <row r="2284" spans="6:47">
      <c r="F2284" s="297"/>
      <c r="AG2284" s="296">
        <v>43374</v>
      </c>
      <c r="AH2284" s="335">
        <f>'Debt M &amp; YTM'!C2275</f>
        <v>13.92</v>
      </c>
      <c r="AI2284" s="335">
        <f>'Debt M &amp; YTM'!D2275</f>
        <v>1.89</v>
      </c>
      <c r="AK2284" s="335">
        <f>'Debt M &amp; YTM'!F2275</f>
        <v>8.32</v>
      </c>
      <c r="AL2284" s="335">
        <f>'Debt M &amp; YTM'!G2275</f>
        <v>1.92</v>
      </c>
      <c r="AM2284" s="298"/>
      <c r="AN2284" s="335">
        <f>'Debt M &amp; YTM'!I2275</f>
        <v>13.01</v>
      </c>
      <c r="AO2284" s="335">
        <f>'Debt M &amp; YTM'!J2275</f>
        <v>2.34</v>
      </c>
      <c r="AR2284" s="297">
        <f>'Debt M &amp; YTM'!M2275</f>
        <v>2.82</v>
      </c>
      <c r="AS2284" s="298"/>
      <c r="AT2284" s="300"/>
      <c r="AU2284" s="297">
        <f>'Debt M &amp; YTM'!N2275</f>
        <v>5.07</v>
      </c>
    </row>
    <row r="2285" spans="6:47">
      <c r="F2285" s="297"/>
      <c r="AG2285" s="296">
        <v>43375</v>
      </c>
      <c r="AH2285" s="335">
        <f>'Debt M &amp; YTM'!C2276</f>
        <v>13.91</v>
      </c>
      <c r="AI2285" s="335">
        <f>'Debt M &amp; YTM'!D2276</f>
        <v>1.84</v>
      </c>
      <c r="AK2285" s="335">
        <f>'Debt M &amp; YTM'!F2276</f>
        <v>8.32</v>
      </c>
      <c r="AL2285" s="335">
        <f>'Debt M &amp; YTM'!G2276</f>
        <v>1.88</v>
      </c>
      <c r="AM2285" s="298"/>
      <c r="AN2285" s="335">
        <f>'Debt M &amp; YTM'!I2276</f>
        <v>13.01</v>
      </c>
      <c r="AO2285" s="335">
        <f>'Debt M &amp; YTM'!J2276</f>
        <v>2.2999999999999998</v>
      </c>
      <c r="AR2285" s="297">
        <f>'Debt M &amp; YTM'!M2276</f>
        <v>2.83</v>
      </c>
      <c r="AS2285" s="298"/>
      <c r="AT2285" s="300"/>
      <c r="AU2285" s="297">
        <f>'Debt M &amp; YTM'!N2276</f>
        <v>5.08</v>
      </c>
    </row>
    <row r="2286" spans="6:47">
      <c r="F2286" s="297"/>
      <c r="AG2286" s="296">
        <v>43376</v>
      </c>
      <c r="AH2286" s="335">
        <f>'Debt M &amp; YTM'!C2277</f>
        <v>13.91</v>
      </c>
      <c r="AI2286" s="335">
        <f>'Debt M &amp; YTM'!D2277</f>
        <v>1.89</v>
      </c>
      <c r="AK2286" s="335">
        <f>'Debt M &amp; YTM'!F2277</f>
        <v>8.31</v>
      </c>
      <c r="AL2286" s="335">
        <f>'Debt M &amp; YTM'!G2277</f>
        <v>1.91</v>
      </c>
      <c r="AM2286" s="298"/>
      <c r="AN2286" s="335">
        <f>'Debt M &amp; YTM'!I2277</f>
        <v>13</v>
      </c>
      <c r="AO2286" s="335">
        <f>'Debt M &amp; YTM'!J2277</f>
        <v>2.33</v>
      </c>
      <c r="AR2286" s="297">
        <f>'Debt M &amp; YTM'!M2277</f>
        <v>2.83</v>
      </c>
      <c r="AS2286" s="298"/>
      <c r="AT2286" s="300"/>
      <c r="AU2286" s="297">
        <f>'Debt M &amp; YTM'!N2277</f>
        <v>5.08</v>
      </c>
    </row>
    <row r="2287" spans="6:47">
      <c r="F2287" s="297"/>
      <c r="AG2287" s="296">
        <v>43377</v>
      </c>
      <c r="AH2287" s="335">
        <f>'Debt M &amp; YTM'!C2278</f>
        <v>13.91</v>
      </c>
      <c r="AI2287" s="335">
        <f>'Debt M &amp; YTM'!D2278</f>
        <v>1.94</v>
      </c>
      <c r="AK2287" s="335">
        <f>'Debt M &amp; YTM'!F2278</f>
        <v>8.31</v>
      </c>
      <c r="AL2287" s="335">
        <f>'Debt M &amp; YTM'!G2278</f>
        <v>1.97</v>
      </c>
      <c r="AM2287" s="298"/>
      <c r="AN2287" s="335">
        <f>'Debt M &amp; YTM'!I2278</f>
        <v>13</v>
      </c>
      <c r="AO2287" s="335">
        <f>'Debt M &amp; YTM'!J2278</f>
        <v>2.39</v>
      </c>
      <c r="AR2287" s="297">
        <f>'Debt M &amp; YTM'!M2278</f>
        <v>2.81</v>
      </c>
      <c r="AS2287" s="298"/>
      <c r="AT2287" s="300"/>
      <c r="AU2287" s="297">
        <f>'Debt M &amp; YTM'!N2278</f>
        <v>5.0599999999999996</v>
      </c>
    </row>
    <row r="2288" spans="6:47">
      <c r="F2288" s="297"/>
      <c r="AG2288" s="296">
        <v>43378</v>
      </c>
      <c r="AH2288" s="335">
        <f>'Debt M &amp; YTM'!C2279</f>
        <v>13.91</v>
      </c>
      <c r="AI2288" s="335">
        <f>'Debt M &amp; YTM'!D2279</f>
        <v>1.97</v>
      </c>
      <c r="AK2288" s="335">
        <f>'Debt M &amp; YTM'!F2279</f>
        <v>8.31</v>
      </c>
      <c r="AL2288" s="335">
        <f>'Debt M &amp; YTM'!G2279</f>
        <v>1.99</v>
      </c>
      <c r="AM2288" s="298"/>
      <c r="AN2288" s="335">
        <f>'Debt M &amp; YTM'!I2279</f>
        <v>13</v>
      </c>
      <c r="AO2288" s="335">
        <f>'Debt M &amp; YTM'!J2279</f>
        <v>2.41</v>
      </c>
      <c r="AR2288" s="297">
        <f>'Debt M &amp; YTM'!M2279</f>
        <v>2.85</v>
      </c>
      <c r="AS2288" s="298"/>
      <c r="AT2288" s="300"/>
      <c r="AU2288" s="297">
        <f>'Debt M &amp; YTM'!N2279</f>
        <v>5.12</v>
      </c>
    </row>
    <row r="2289" spans="6:47">
      <c r="F2289" s="297"/>
      <c r="AG2289" s="296">
        <v>43381</v>
      </c>
      <c r="AH2289" s="335">
        <f>'Debt M &amp; YTM'!C2280</f>
        <v>13.9</v>
      </c>
      <c r="AI2289" s="335">
        <f>'Debt M &amp; YTM'!D2280</f>
        <v>1.95</v>
      </c>
      <c r="AK2289" s="335">
        <f>'Debt M &amp; YTM'!F2280</f>
        <v>8.3000000000000007</v>
      </c>
      <c r="AL2289" s="335">
        <f>'Debt M &amp; YTM'!G2280</f>
        <v>1.98</v>
      </c>
      <c r="AM2289" s="298"/>
      <c r="AN2289" s="335">
        <f>'Debt M &amp; YTM'!I2280</f>
        <v>12.99</v>
      </c>
      <c r="AO2289" s="335">
        <f>'Debt M &amp; YTM'!J2280</f>
        <v>2.4</v>
      </c>
      <c r="AR2289" s="297">
        <f>'Debt M &amp; YTM'!M2280</f>
        <v>2.88</v>
      </c>
      <c r="AS2289" s="298"/>
      <c r="AT2289" s="300"/>
      <c r="AU2289" s="297">
        <f>'Debt M &amp; YTM'!N2280</f>
        <v>5.13</v>
      </c>
    </row>
    <row r="2290" spans="6:47">
      <c r="F2290" s="297"/>
      <c r="AG2290" s="296">
        <v>43382</v>
      </c>
      <c r="AH2290" s="335">
        <f>'Debt M &amp; YTM'!C2281</f>
        <v>13.89</v>
      </c>
      <c r="AI2290" s="335">
        <f>'Debt M &amp; YTM'!D2281</f>
        <v>1.94</v>
      </c>
      <c r="AK2290" s="335">
        <f>'Debt M &amp; YTM'!F2281</f>
        <v>8.3000000000000007</v>
      </c>
      <c r="AL2290" s="335">
        <f>'Debt M &amp; YTM'!G2281</f>
        <v>1.98</v>
      </c>
      <c r="AM2290" s="298"/>
      <c r="AN2290" s="335">
        <f>'Debt M &amp; YTM'!I2281</f>
        <v>12.99</v>
      </c>
      <c r="AO2290" s="335">
        <f>'Debt M &amp; YTM'!J2281</f>
        <v>2.4</v>
      </c>
      <c r="AR2290" s="297">
        <f>'Debt M &amp; YTM'!M2281</f>
        <v>2.92</v>
      </c>
      <c r="AS2290" s="298"/>
      <c r="AT2290" s="300"/>
      <c r="AU2290" s="297">
        <f>'Debt M &amp; YTM'!N2281</f>
        <v>5.2</v>
      </c>
    </row>
    <row r="2291" spans="6:47">
      <c r="F2291" s="297"/>
      <c r="AG2291" s="296">
        <v>43383</v>
      </c>
      <c r="AH2291" s="335">
        <f>'Debt M &amp; YTM'!C2282</f>
        <v>13.89</v>
      </c>
      <c r="AI2291" s="335">
        <f>'Debt M &amp; YTM'!D2282</f>
        <v>1.96</v>
      </c>
      <c r="AK2291" s="335">
        <f>'Debt M &amp; YTM'!F2282</f>
        <v>8.2899999999999991</v>
      </c>
      <c r="AL2291" s="335">
        <f>'Debt M &amp; YTM'!G2282</f>
        <v>2</v>
      </c>
      <c r="AM2291" s="298"/>
      <c r="AN2291" s="335">
        <f>'Debt M &amp; YTM'!I2282</f>
        <v>12.98</v>
      </c>
      <c r="AO2291" s="335">
        <f>'Debt M &amp; YTM'!J2282</f>
        <v>2.42</v>
      </c>
      <c r="AR2291" s="297">
        <f>'Debt M &amp; YTM'!M2282</f>
        <v>2.93</v>
      </c>
      <c r="AS2291" s="298"/>
      <c r="AT2291" s="300"/>
      <c r="AU2291" s="297">
        <f>'Debt M &amp; YTM'!N2282</f>
        <v>5.24</v>
      </c>
    </row>
    <row r="2292" spans="6:47">
      <c r="F2292" s="297"/>
      <c r="AG2292" s="296">
        <v>43384</v>
      </c>
      <c r="AH2292" s="335">
        <f>'Debt M &amp; YTM'!C2283</f>
        <v>13.89</v>
      </c>
      <c r="AI2292" s="335">
        <f>'Debt M &amp; YTM'!D2283</f>
        <v>1.93</v>
      </c>
      <c r="AK2292" s="335">
        <f>'Debt M &amp; YTM'!F2283</f>
        <v>8.2899999999999991</v>
      </c>
      <c r="AL2292" s="335">
        <f>'Debt M &amp; YTM'!G2283</f>
        <v>1.99</v>
      </c>
      <c r="AM2292" s="298"/>
      <c r="AN2292" s="335">
        <f>'Debt M &amp; YTM'!I2283</f>
        <v>12.98</v>
      </c>
      <c r="AO2292" s="335">
        <f>'Debt M &amp; YTM'!J2283</f>
        <v>2.4</v>
      </c>
      <c r="AR2292" s="297">
        <f>'Debt M &amp; YTM'!M2283</f>
        <v>3.02</v>
      </c>
      <c r="AS2292" s="298"/>
      <c r="AT2292" s="300"/>
      <c r="AU2292" s="297">
        <f>'Debt M &amp; YTM'!N2283</f>
        <v>5.41</v>
      </c>
    </row>
    <row r="2293" spans="6:47">
      <c r="F2293" s="297"/>
      <c r="AG2293" s="296">
        <v>43385</v>
      </c>
      <c r="AH2293" s="335">
        <f>'Debt M &amp; YTM'!C2284</f>
        <v>13.89</v>
      </c>
      <c r="AI2293" s="335">
        <f>'Debt M &amp; YTM'!D2284</f>
        <v>1.93</v>
      </c>
      <c r="AK2293" s="335">
        <f>'Debt M &amp; YTM'!F2284</f>
        <v>8.2899999999999991</v>
      </c>
      <c r="AL2293" s="335">
        <f>'Debt M &amp; YTM'!G2284</f>
        <v>1.98</v>
      </c>
      <c r="AM2293" s="298"/>
      <c r="AN2293" s="335">
        <f>'Debt M &amp; YTM'!I2284</f>
        <v>12.98</v>
      </c>
      <c r="AO2293" s="335">
        <f>'Debt M &amp; YTM'!J2284</f>
        <v>2.39</v>
      </c>
      <c r="AR2293" s="297">
        <f>'Debt M &amp; YTM'!M2284</f>
        <v>2.98</v>
      </c>
      <c r="AS2293" s="298"/>
      <c r="AT2293" s="300"/>
      <c r="AU2293" s="297">
        <f>'Debt M &amp; YTM'!N2284</f>
        <v>5.31</v>
      </c>
    </row>
    <row r="2294" spans="6:47">
      <c r="F2294" s="297"/>
      <c r="AG2294" s="296">
        <v>43388</v>
      </c>
      <c r="AH2294" s="335">
        <f>'Debt M &amp; YTM'!C2285</f>
        <v>13.88</v>
      </c>
      <c r="AI2294" s="335">
        <f>'Debt M &amp; YTM'!D2285</f>
        <v>1.93</v>
      </c>
      <c r="AK2294" s="335">
        <f>'Debt M &amp; YTM'!F2285</f>
        <v>8.2799999999999994</v>
      </c>
      <c r="AL2294" s="335">
        <f>'Debt M &amp; YTM'!G2285</f>
        <v>1.98</v>
      </c>
      <c r="AM2294" s="298"/>
      <c r="AN2294" s="335">
        <f>'Debt M &amp; YTM'!I2285</f>
        <v>12.97</v>
      </c>
      <c r="AO2294" s="335">
        <f>'Debt M &amp; YTM'!J2285</f>
        <v>2.39</v>
      </c>
      <c r="AR2294" s="297">
        <f>'Debt M &amp; YTM'!M2285</f>
        <v>2.98</v>
      </c>
      <c r="AS2294" s="298"/>
      <c r="AT2294" s="300"/>
      <c r="AU2294" s="297">
        <f>'Debt M &amp; YTM'!N2285</f>
        <v>5.31</v>
      </c>
    </row>
    <row r="2295" spans="6:47">
      <c r="F2295" s="297"/>
      <c r="AG2295" s="296">
        <v>43389</v>
      </c>
      <c r="AH2295" s="335">
        <f>'Debt M &amp; YTM'!C2286</f>
        <v>13.88</v>
      </c>
      <c r="AI2295" s="335">
        <f>'Debt M &amp; YTM'!D2286</f>
        <v>1.93</v>
      </c>
      <c r="AK2295" s="335">
        <f>'Debt M &amp; YTM'!F2286</f>
        <v>8.2799999999999994</v>
      </c>
      <c r="AL2295" s="335">
        <f>'Debt M &amp; YTM'!G2286</f>
        <v>1.98</v>
      </c>
      <c r="AM2295" s="298"/>
      <c r="AN2295" s="335">
        <f>'Debt M &amp; YTM'!I2286</f>
        <v>12.97</v>
      </c>
      <c r="AO2295" s="335">
        <f>'Debt M &amp; YTM'!J2286</f>
        <v>2.39</v>
      </c>
      <c r="AR2295" s="297">
        <f>'Debt M &amp; YTM'!M2286</f>
        <v>2.97</v>
      </c>
      <c r="AS2295" s="298"/>
      <c r="AT2295" s="300"/>
      <c r="AU2295" s="297">
        <f>'Debt M &amp; YTM'!N2286</f>
        <v>5.35</v>
      </c>
    </row>
    <row r="2296" spans="6:47">
      <c r="F2296" s="297"/>
      <c r="AG2296" s="296">
        <v>43390</v>
      </c>
      <c r="AH2296" s="335">
        <f>'Debt M &amp; YTM'!C2287</f>
        <v>13.87</v>
      </c>
      <c r="AI2296" s="335">
        <f>'Debt M &amp; YTM'!D2287</f>
        <v>1.9</v>
      </c>
      <c r="AK2296" s="335">
        <f>'Debt M &amp; YTM'!F2287</f>
        <v>8.27</v>
      </c>
      <c r="AL2296" s="335">
        <f>'Debt M &amp; YTM'!G2287</f>
        <v>1.95</v>
      </c>
      <c r="AM2296" s="298"/>
      <c r="AN2296" s="335">
        <f>'Debt M &amp; YTM'!I2287</f>
        <v>12.96</v>
      </c>
      <c r="AO2296" s="335">
        <f>'Debt M &amp; YTM'!J2287</f>
        <v>2.36</v>
      </c>
      <c r="AR2296" s="297">
        <f>'Debt M &amp; YTM'!M2287</f>
        <v>2.96</v>
      </c>
      <c r="AS2296" s="298"/>
      <c r="AT2296" s="300"/>
      <c r="AU2296" s="297">
        <f>'Debt M &amp; YTM'!N2287</f>
        <v>5.34</v>
      </c>
    </row>
    <row r="2297" spans="6:47">
      <c r="F2297" s="297"/>
      <c r="AG2297" s="296">
        <v>43391</v>
      </c>
      <c r="AH2297" s="335">
        <f>'Debt M &amp; YTM'!C2288</f>
        <v>13.87</v>
      </c>
      <c r="AI2297" s="335">
        <f>'Debt M &amp; YTM'!D2288</f>
        <v>1.89</v>
      </c>
      <c r="AK2297" s="335">
        <f>'Debt M &amp; YTM'!F2288</f>
        <v>8.27</v>
      </c>
      <c r="AL2297" s="335">
        <f>'Debt M &amp; YTM'!G2288</f>
        <v>1.94</v>
      </c>
      <c r="AM2297" s="298"/>
      <c r="AN2297" s="335">
        <f>'Debt M &amp; YTM'!I2288</f>
        <v>12.96</v>
      </c>
      <c r="AO2297" s="335">
        <f>'Debt M &amp; YTM'!J2288</f>
        <v>2.35</v>
      </c>
      <c r="AR2297" s="297">
        <f>'Debt M &amp; YTM'!M2288</f>
        <v>2.99</v>
      </c>
      <c r="AS2297" s="298"/>
      <c r="AT2297" s="300"/>
      <c r="AU2297" s="297">
        <f>'Debt M &amp; YTM'!N2288</f>
        <v>5.4</v>
      </c>
    </row>
    <row r="2298" spans="6:47">
      <c r="F2298" s="297"/>
      <c r="AG2298" s="296">
        <v>43392</v>
      </c>
      <c r="AH2298" s="335">
        <f>'Debt M &amp; YTM'!C2289</f>
        <v>13.87</v>
      </c>
      <c r="AI2298" s="335">
        <f>'Debt M &amp; YTM'!D2289</f>
        <v>1.91</v>
      </c>
      <c r="AK2298" s="335">
        <f>'Debt M &amp; YTM'!F2289</f>
        <v>8.27</v>
      </c>
      <c r="AL2298" s="335">
        <f>'Debt M &amp; YTM'!G2289</f>
        <v>1.96</v>
      </c>
      <c r="AM2298" s="298"/>
      <c r="AN2298" s="335">
        <f>'Debt M &amp; YTM'!I2289</f>
        <v>12.96</v>
      </c>
      <c r="AO2298" s="335">
        <f>'Debt M &amp; YTM'!J2289</f>
        <v>2.37</v>
      </c>
      <c r="AR2298" s="297">
        <f>'Debt M &amp; YTM'!M2289</f>
        <v>3.06</v>
      </c>
      <c r="AS2298" s="298"/>
      <c r="AT2298" s="300"/>
      <c r="AU2298" s="297">
        <f>'Debt M &amp; YTM'!N2289</f>
        <v>5.42</v>
      </c>
    </row>
    <row r="2299" spans="6:47">
      <c r="F2299" s="297"/>
      <c r="AG2299" s="296">
        <v>43395</v>
      </c>
      <c r="AH2299" s="335">
        <f>'Debt M &amp; YTM'!C2290</f>
        <v>13.86</v>
      </c>
      <c r="AI2299" s="335">
        <f>'Debt M &amp; YTM'!D2290</f>
        <v>1.92</v>
      </c>
      <c r="AK2299" s="335">
        <f>'Debt M &amp; YTM'!F2290</f>
        <v>8.26</v>
      </c>
      <c r="AL2299" s="335">
        <f>'Debt M &amp; YTM'!G2290</f>
        <v>1.97</v>
      </c>
      <c r="AM2299" s="298"/>
      <c r="AN2299" s="335">
        <f>'Debt M &amp; YTM'!I2290</f>
        <v>12.95</v>
      </c>
      <c r="AO2299" s="335">
        <f>'Debt M &amp; YTM'!J2290</f>
        <v>2.38</v>
      </c>
      <c r="AR2299" s="297">
        <f>'Debt M &amp; YTM'!M2290</f>
        <v>3.04</v>
      </c>
      <c r="AS2299" s="298"/>
      <c r="AT2299" s="300"/>
      <c r="AU2299" s="297">
        <f>'Debt M &amp; YTM'!N2290</f>
        <v>5.42</v>
      </c>
    </row>
    <row r="2300" spans="6:47">
      <c r="F2300" s="297"/>
      <c r="AG2300" s="296">
        <v>43396</v>
      </c>
      <c r="AH2300" s="335">
        <f>'Debt M &amp; YTM'!C2291</f>
        <v>13.86</v>
      </c>
      <c r="AI2300" s="335">
        <f>'Debt M &amp; YTM'!D2291</f>
        <v>1.9</v>
      </c>
      <c r="AK2300" s="335">
        <f>'Debt M &amp; YTM'!F2291</f>
        <v>8.26</v>
      </c>
      <c r="AL2300" s="335">
        <f>'Debt M &amp; YTM'!G2291</f>
        <v>1.96</v>
      </c>
      <c r="AM2300" s="298"/>
      <c r="AN2300" s="335">
        <f>'Debt M &amp; YTM'!I2291</f>
        <v>12.95</v>
      </c>
      <c r="AO2300" s="335">
        <f>'Debt M &amp; YTM'!J2291</f>
        <v>2.37</v>
      </c>
      <c r="AR2300" s="297">
        <f>'Debt M &amp; YTM'!M2291</f>
        <v>3.09</v>
      </c>
      <c r="AS2300" s="298"/>
      <c r="AT2300" s="300"/>
      <c r="AU2300" s="297">
        <f>'Debt M &amp; YTM'!N2291</f>
        <v>5.52</v>
      </c>
    </row>
    <row r="2301" spans="6:47">
      <c r="F2301" s="297"/>
      <c r="AG2301" s="296">
        <v>43397</v>
      </c>
      <c r="AH2301" s="335">
        <f>'Debt M &amp; YTM'!C2292</f>
        <v>13.85</v>
      </c>
      <c r="AI2301" s="335">
        <f>'Debt M &amp; YTM'!D2292</f>
        <v>1.89</v>
      </c>
      <c r="AK2301" s="335">
        <f>'Debt M &amp; YTM'!F2292</f>
        <v>8.25</v>
      </c>
      <c r="AL2301" s="335">
        <f>'Debt M &amp; YTM'!G2292</f>
        <v>1.95</v>
      </c>
      <c r="AM2301" s="298"/>
      <c r="AN2301" s="335">
        <f>'Debt M &amp; YTM'!I2292</f>
        <v>12.94</v>
      </c>
      <c r="AO2301" s="335">
        <f>'Debt M &amp; YTM'!J2292</f>
        <v>2.36</v>
      </c>
      <c r="AR2301" s="297">
        <f>'Debt M &amp; YTM'!M2292</f>
        <v>3.1</v>
      </c>
      <c r="AS2301" s="298"/>
      <c r="AT2301" s="300"/>
      <c r="AU2301" s="297">
        <f>'Debt M &amp; YTM'!N2292</f>
        <v>5.52</v>
      </c>
    </row>
    <row r="2302" spans="6:47">
      <c r="F2302" s="297"/>
      <c r="AG2302" s="296">
        <v>43398</v>
      </c>
      <c r="AH2302" s="335">
        <f>'Debt M &amp; YTM'!C2293</f>
        <v>13.85</v>
      </c>
      <c r="AI2302" s="335">
        <f>'Debt M &amp; YTM'!D2293</f>
        <v>1.9</v>
      </c>
      <c r="AK2302" s="335">
        <f>'Debt M &amp; YTM'!F2293</f>
        <v>8.25</v>
      </c>
      <c r="AL2302" s="335">
        <f>'Debt M &amp; YTM'!G2293</f>
        <v>1.98</v>
      </c>
      <c r="AM2302" s="298"/>
      <c r="AN2302" s="335">
        <f>'Debt M &amp; YTM'!I2293</f>
        <v>12.94</v>
      </c>
      <c r="AO2302" s="335">
        <f>'Debt M &amp; YTM'!J2293</f>
        <v>2.39</v>
      </c>
      <c r="AR2302" s="297">
        <f>'Debt M &amp; YTM'!M2293</f>
        <v>3.14</v>
      </c>
      <c r="AS2302" s="298"/>
      <c r="AT2302" s="300"/>
      <c r="AU2302" s="297">
        <f>'Debt M &amp; YTM'!N2293</f>
        <v>5.61</v>
      </c>
    </row>
    <row r="2303" spans="6:47">
      <c r="F2303" s="297"/>
      <c r="AG2303" s="296">
        <v>43399</v>
      </c>
      <c r="AH2303" s="335">
        <f>'Debt M &amp; YTM'!C2294</f>
        <v>13.85</v>
      </c>
      <c r="AI2303" s="335">
        <f>'Debt M &amp; YTM'!D2294</f>
        <v>1.87</v>
      </c>
      <c r="AK2303" s="335">
        <f>'Debt M &amp; YTM'!F2294</f>
        <v>8.25</v>
      </c>
      <c r="AL2303" s="335">
        <f>'Debt M &amp; YTM'!G2294</f>
        <v>1.97</v>
      </c>
      <c r="AM2303" s="298"/>
      <c r="AN2303" s="335">
        <f>'Debt M &amp; YTM'!I2294</f>
        <v>12.94</v>
      </c>
      <c r="AO2303" s="335">
        <f>'Debt M &amp; YTM'!J2294</f>
        <v>2.38</v>
      </c>
      <c r="AR2303" s="297">
        <f>'Debt M &amp; YTM'!M2294</f>
        <v>3.19</v>
      </c>
      <c r="AS2303" s="298"/>
      <c r="AT2303" s="300"/>
      <c r="AU2303" s="297">
        <f>'Debt M &amp; YTM'!N2294</f>
        <v>5.74</v>
      </c>
    </row>
    <row r="2304" spans="6:47">
      <c r="F2304" s="297"/>
      <c r="AG2304" s="296">
        <v>43402</v>
      </c>
      <c r="AH2304" s="335">
        <f>'Debt M &amp; YTM'!C2295</f>
        <v>13.84</v>
      </c>
      <c r="AI2304" s="335">
        <f>'Debt M &amp; YTM'!D2295</f>
        <v>1.92</v>
      </c>
      <c r="AK2304" s="335">
        <f>'Debt M &amp; YTM'!F2295</f>
        <v>8.24</v>
      </c>
      <c r="AL2304" s="335">
        <f>'Debt M &amp; YTM'!G2295</f>
        <v>2</v>
      </c>
      <c r="AM2304" s="298"/>
      <c r="AN2304" s="335">
        <f>'Debt M &amp; YTM'!I2295</f>
        <v>12.93</v>
      </c>
      <c r="AO2304" s="335">
        <f>'Debt M &amp; YTM'!J2295</f>
        <v>2.4300000000000002</v>
      </c>
      <c r="AR2304" s="297">
        <f>'Debt M &amp; YTM'!M2295</f>
        <v>3.17</v>
      </c>
      <c r="AS2304" s="298"/>
      <c r="AT2304" s="300"/>
      <c r="AU2304" s="297">
        <f>'Debt M &amp; YTM'!N2295</f>
        <v>5.74</v>
      </c>
    </row>
    <row r="2305" spans="6:47">
      <c r="F2305" s="297"/>
      <c r="AG2305" s="296">
        <v>43403</v>
      </c>
      <c r="AH2305" s="335">
        <f>'Debt M &amp; YTM'!C2296</f>
        <v>13.84</v>
      </c>
      <c r="AI2305" s="335">
        <f>'Debt M &amp; YTM'!D2296</f>
        <v>1.91</v>
      </c>
      <c r="AK2305" s="335">
        <f>'Debt M &amp; YTM'!F2296</f>
        <v>8.24</v>
      </c>
      <c r="AL2305" s="335">
        <f>'Debt M &amp; YTM'!G2296</f>
        <v>2</v>
      </c>
      <c r="AM2305" s="298"/>
      <c r="AN2305" s="335">
        <f>'Debt M &amp; YTM'!I2296</f>
        <v>12.93</v>
      </c>
      <c r="AO2305" s="335">
        <f>'Debt M &amp; YTM'!J2296</f>
        <v>2.42</v>
      </c>
      <c r="AR2305" s="297">
        <f>'Debt M &amp; YTM'!M2296</f>
        <v>3.16</v>
      </c>
      <c r="AS2305" s="298"/>
      <c r="AT2305" s="300"/>
      <c r="AU2305" s="297">
        <f>'Debt M &amp; YTM'!N2296</f>
        <v>5.74</v>
      </c>
    </row>
    <row r="2306" spans="6:47">
      <c r="F2306" s="297"/>
      <c r="AG2306" s="296">
        <v>43404</v>
      </c>
      <c r="AH2306" s="335">
        <f>'Debt M &amp; YTM'!C2297</f>
        <v>13.83</v>
      </c>
      <c r="AI2306" s="335">
        <f>'Debt M &amp; YTM'!D2297</f>
        <v>1.93</v>
      </c>
      <c r="AK2306" s="335">
        <f>'Debt M &amp; YTM'!F2297</f>
        <v>8.24</v>
      </c>
      <c r="AL2306" s="335">
        <f>'Debt M &amp; YTM'!G2297</f>
        <v>2.0099999999999998</v>
      </c>
      <c r="AM2306" s="298"/>
      <c r="AN2306" s="335">
        <f>'Debt M &amp; YTM'!I2297</f>
        <v>12.93</v>
      </c>
      <c r="AO2306" s="335">
        <f>'Debt M &amp; YTM'!J2297</f>
        <v>2.44</v>
      </c>
      <c r="AR2306" s="297">
        <f>'Debt M &amp; YTM'!M2297</f>
        <v>3.2</v>
      </c>
      <c r="AS2306" s="298"/>
      <c r="AT2306" s="300"/>
      <c r="AU2306" s="297">
        <f>'Debt M &amp; YTM'!N2297</f>
        <v>5.91</v>
      </c>
    </row>
    <row r="2307" spans="6:47">
      <c r="F2307" s="297"/>
      <c r="AG2307" s="296">
        <v>43405</v>
      </c>
      <c r="AH2307" s="335">
        <f>'Debt M &amp; YTM'!C2298</f>
        <v>13.82</v>
      </c>
      <c r="AI2307" s="335">
        <f>'Debt M &amp; YTM'!D2298</f>
        <v>1.95</v>
      </c>
      <c r="AK2307" s="335">
        <f>'Debt M &amp; YTM'!F2298</f>
        <v>8.2799999999999994</v>
      </c>
      <c r="AL2307" s="335">
        <f>'Debt M &amp; YTM'!G2298</f>
        <v>2.04</v>
      </c>
      <c r="AM2307" s="298"/>
      <c r="AN2307" s="335">
        <f>'Debt M &amp; YTM'!I2298</f>
        <v>13.09</v>
      </c>
      <c r="AO2307" s="335">
        <f>'Debt M &amp; YTM'!J2298</f>
        <v>2.46</v>
      </c>
      <c r="AR2307" s="297">
        <f>'Debt M &amp; YTM'!M2298</f>
        <v>3.18</v>
      </c>
      <c r="AS2307" s="298"/>
      <c r="AT2307" s="300"/>
      <c r="AU2307" s="297">
        <f>'Debt M &amp; YTM'!N2298</f>
        <v>5.88</v>
      </c>
    </row>
    <row r="2308" spans="6:47">
      <c r="F2308" s="297"/>
      <c r="AG2308" s="296">
        <v>43406</v>
      </c>
      <c r="AH2308" s="335">
        <f>'Debt M &amp; YTM'!C2299</f>
        <v>13.81</v>
      </c>
      <c r="AI2308" s="335">
        <f>'Debt M &amp; YTM'!D2299</f>
        <v>1.97</v>
      </c>
      <c r="AK2308" s="335">
        <f>'Debt M &amp; YTM'!F2299</f>
        <v>8.27</v>
      </c>
      <c r="AL2308" s="335">
        <f>'Debt M &amp; YTM'!G2299</f>
        <v>2.0499999999999998</v>
      </c>
      <c r="AM2308" s="298"/>
      <c r="AN2308" s="335">
        <f>'Debt M &amp; YTM'!I2299</f>
        <v>13.08</v>
      </c>
      <c r="AO2308" s="335">
        <f>'Debt M &amp; YTM'!J2299</f>
        <v>2.48</v>
      </c>
      <c r="AR2308" s="297">
        <f>'Debt M &amp; YTM'!M2299</f>
        <v>3.14</v>
      </c>
      <c r="AS2308" s="298"/>
      <c r="AT2308" s="300"/>
      <c r="AU2308" s="297">
        <f>'Debt M &amp; YTM'!N2299</f>
        <v>5.79</v>
      </c>
    </row>
    <row r="2309" spans="6:47">
      <c r="F2309" s="297"/>
      <c r="AG2309" s="296">
        <v>43409</v>
      </c>
      <c r="AH2309" s="335">
        <f>'Debt M &amp; YTM'!C2300</f>
        <v>13.81</v>
      </c>
      <c r="AI2309" s="335">
        <f>'Debt M &amp; YTM'!D2300</f>
        <v>1.96</v>
      </c>
      <c r="AK2309" s="335">
        <f>'Debt M &amp; YTM'!F2300</f>
        <v>8.26</v>
      </c>
      <c r="AL2309" s="335">
        <f>'Debt M &amp; YTM'!G2300</f>
        <v>2.04</v>
      </c>
      <c r="AM2309" s="298"/>
      <c r="AN2309" s="335">
        <f>'Debt M &amp; YTM'!I2300</f>
        <v>13.08</v>
      </c>
      <c r="AO2309" s="335">
        <f>'Debt M &amp; YTM'!J2300</f>
        <v>2.4700000000000002</v>
      </c>
      <c r="AR2309" s="297">
        <f>'Debt M &amp; YTM'!M2300</f>
        <v>3.13</v>
      </c>
      <c r="AS2309" s="298"/>
      <c r="AT2309" s="300"/>
      <c r="AU2309" s="297">
        <f>'Debt M &amp; YTM'!N2300</f>
        <v>5.8</v>
      </c>
    </row>
    <row r="2310" spans="6:47">
      <c r="F2310" s="297"/>
      <c r="AG2310" s="296">
        <v>43410</v>
      </c>
      <c r="AH2310" s="335">
        <f>'Debt M &amp; YTM'!C2301</f>
        <v>13.8</v>
      </c>
      <c r="AI2310" s="335">
        <f>'Debt M &amp; YTM'!D2301</f>
        <v>1.96</v>
      </c>
      <c r="AK2310" s="335">
        <f>'Debt M &amp; YTM'!F2301</f>
        <v>8.26</v>
      </c>
      <c r="AL2310" s="335">
        <f>'Debt M &amp; YTM'!G2301</f>
        <v>2.04</v>
      </c>
      <c r="AM2310" s="298"/>
      <c r="AN2310" s="335">
        <f>'Debt M &amp; YTM'!I2301</f>
        <v>13.07</v>
      </c>
      <c r="AO2310" s="335">
        <f>'Debt M &amp; YTM'!J2301</f>
        <v>2.46</v>
      </c>
      <c r="AR2310" s="297">
        <f>'Debt M &amp; YTM'!M2301</f>
        <v>3.13</v>
      </c>
      <c r="AS2310" s="298"/>
      <c r="AT2310" s="300"/>
      <c r="AU2310" s="297">
        <f>'Debt M &amp; YTM'!N2301</f>
        <v>5.78</v>
      </c>
    </row>
    <row r="2311" spans="6:47">
      <c r="F2311" s="297"/>
      <c r="AG2311" s="296">
        <v>43411</v>
      </c>
      <c r="AH2311" s="335">
        <f>'Debt M &amp; YTM'!C2302</f>
        <v>13.8</v>
      </c>
      <c r="AI2311" s="335">
        <f>'Debt M &amp; YTM'!D2302</f>
        <v>1.96</v>
      </c>
      <c r="AK2311" s="335">
        <f>'Debt M &amp; YTM'!F2302</f>
        <v>8.26</v>
      </c>
      <c r="AL2311" s="335">
        <f>'Debt M &amp; YTM'!G2302</f>
        <v>2.0299999999999998</v>
      </c>
      <c r="AM2311" s="298"/>
      <c r="AN2311" s="335">
        <f>'Debt M &amp; YTM'!I2302</f>
        <v>13.07</v>
      </c>
      <c r="AO2311" s="335">
        <f>'Debt M &amp; YTM'!J2302</f>
        <v>2.4300000000000002</v>
      </c>
      <c r="AR2311" s="297">
        <f>'Debt M &amp; YTM'!M2302</f>
        <v>3.09</v>
      </c>
      <c r="AS2311" s="298"/>
      <c r="AT2311" s="300"/>
      <c r="AU2311" s="297">
        <f>'Debt M &amp; YTM'!N2302</f>
        <v>5.71</v>
      </c>
    </row>
    <row r="2312" spans="6:47">
      <c r="F2312" s="297"/>
      <c r="AG2312" s="296">
        <v>43412</v>
      </c>
      <c r="AH2312" s="335">
        <f>'Debt M &amp; YTM'!C2303</f>
        <v>13.8</v>
      </c>
      <c r="AI2312" s="335">
        <f>'Debt M &amp; YTM'!D2303</f>
        <v>1.96</v>
      </c>
      <c r="AK2312" s="335">
        <f>'Debt M &amp; YTM'!F2303</f>
        <v>8.26</v>
      </c>
      <c r="AL2312" s="335">
        <f>'Debt M &amp; YTM'!G2303</f>
        <v>2.0299999999999998</v>
      </c>
      <c r="AM2312" s="298"/>
      <c r="AN2312" s="335">
        <f>'Debt M &amp; YTM'!I2303</f>
        <v>13.07</v>
      </c>
      <c r="AO2312" s="335">
        <f>'Debt M &amp; YTM'!J2303</f>
        <v>2.4300000000000002</v>
      </c>
      <c r="AR2312" s="297">
        <f>'Debt M &amp; YTM'!M2303</f>
        <v>3.08</v>
      </c>
      <c r="AS2312" s="298"/>
      <c r="AT2312" s="300"/>
      <c r="AU2312" s="297">
        <f>'Debt M &amp; YTM'!N2303</f>
        <v>5.68</v>
      </c>
    </row>
    <row r="2313" spans="6:47">
      <c r="F2313" s="297"/>
      <c r="AG2313" s="296">
        <v>43413</v>
      </c>
      <c r="AH2313" s="335">
        <f>'Debt M &amp; YTM'!C2304</f>
        <v>13.8</v>
      </c>
      <c r="AI2313" s="335">
        <f>'Debt M &amp; YTM'!D2304</f>
        <v>1.93</v>
      </c>
      <c r="AK2313" s="335">
        <f>'Debt M &amp; YTM'!F2304</f>
        <v>8.25</v>
      </c>
      <c r="AL2313" s="335">
        <f>'Debt M &amp; YTM'!G2304</f>
        <v>2</v>
      </c>
      <c r="AM2313" s="298"/>
      <c r="AN2313" s="335">
        <f>'Debt M &amp; YTM'!I2304</f>
        <v>13.07</v>
      </c>
      <c r="AO2313" s="335">
        <f>'Debt M &amp; YTM'!J2304</f>
        <v>2.39</v>
      </c>
      <c r="AR2313" s="297">
        <f>'Debt M &amp; YTM'!M2304</f>
        <v>3.12</v>
      </c>
      <c r="AS2313" s="298"/>
      <c r="AT2313" s="300"/>
      <c r="AU2313" s="297">
        <f>'Debt M &amp; YTM'!N2304</f>
        <v>5.71</v>
      </c>
    </row>
    <row r="2314" spans="6:47">
      <c r="F2314" s="297"/>
      <c r="AG2314" s="296">
        <v>43416</v>
      </c>
      <c r="AH2314" s="335">
        <f>'Debt M &amp; YTM'!C2305</f>
        <v>13.79</v>
      </c>
      <c r="AI2314" s="335">
        <f>'Debt M &amp; YTM'!D2305</f>
        <v>1.96</v>
      </c>
      <c r="AK2314" s="335">
        <f>'Debt M &amp; YTM'!F2305</f>
        <v>8.25</v>
      </c>
      <c r="AL2314" s="335">
        <f>'Debt M &amp; YTM'!G2305</f>
        <v>2.0099999999999998</v>
      </c>
      <c r="AM2314" s="298"/>
      <c r="AN2314" s="335">
        <f>'Debt M &amp; YTM'!I2305</f>
        <v>13.06</v>
      </c>
      <c r="AO2314" s="335">
        <f>'Debt M &amp; YTM'!J2305</f>
        <v>2.4300000000000002</v>
      </c>
      <c r="AR2314" s="297">
        <f>'Debt M &amp; YTM'!M2305</f>
        <v>3.15</v>
      </c>
      <c r="AS2314" s="298"/>
      <c r="AT2314" s="300"/>
      <c r="AU2314" s="297">
        <f>'Debt M &amp; YTM'!N2305</f>
        <v>5.77</v>
      </c>
    </row>
    <row r="2315" spans="6:47">
      <c r="F2315" s="297"/>
      <c r="AG2315" s="296">
        <v>43417</v>
      </c>
      <c r="AH2315" s="335">
        <f>'Debt M &amp; YTM'!C2306</f>
        <v>13.78</v>
      </c>
      <c r="AI2315" s="335">
        <f>'Debt M &amp; YTM'!D2306</f>
        <v>1.99</v>
      </c>
      <c r="AK2315" s="335">
        <f>'Debt M &amp; YTM'!F2306</f>
        <v>8.24</v>
      </c>
      <c r="AL2315" s="335">
        <f>'Debt M &amp; YTM'!G2306</f>
        <v>2.04</v>
      </c>
      <c r="AM2315" s="298"/>
      <c r="AN2315" s="335">
        <f>'Debt M &amp; YTM'!I2306</f>
        <v>13.05</v>
      </c>
      <c r="AO2315" s="335">
        <f>'Debt M &amp; YTM'!J2306</f>
        <v>2.4700000000000002</v>
      </c>
      <c r="AR2315" s="297">
        <f>'Debt M &amp; YTM'!M2306</f>
        <v>3.22</v>
      </c>
      <c r="AS2315" s="298"/>
      <c r="AT2315" s="300"/>
      <c r="AU2315" s="297">
        <f>'Debt M &amp; YTM'!N2306</f>
        <v>5.86</v>
      </c>
    </row>
    <row r="2316" spans="6:47">
      <c r="F2316" s="297"/>
      <c r="AG2316" s="296">
        <v>43418</v>
      </c>
      <c r="AH2316" s="335">
        <f>'Debt M &amp; YTM'!C2307</f>
        <v>13.78</v>
      </c>
      <c r="AI2316" s="335">
        <f>'Debt M &amp; YTM'!D2307</f>
        <v>2.02</v>
      </c>
      <c r="AK2316" s="335">
        <f>'Debt M &amp; YTM'!F2307</f>
        <v>8.24</v>
      </c>
      <c r="AL2316" s="335">
        <f>'Debt M &amp; YTM'!G2307</f>
        <v>2.06</v>
      </c>
      <c r="AM2316" s="298"/>
      <c r="AN2316" s="335">
        <f>'Debt M &amp; YTM'!I2307</f>
        <v>13.05</v>
      </c>
      <c r="AO2316" s="335">
        <f>'Debt M &amp; YTM'!J2307</f>
        <v>2.5099999999999998</v>
      </c>
      <c r="AR2316" s="297">
        <f>'Debt M &amp; YTM'!M2307</f>
        <v>3.28</v>
      </c>
      <c r="AS2316" s="298"/>
      <c r="AT2316" s="300"/>
      <c r="AU2316" s="297">
        <f>'Debt M &amp; YTM'!N2307</f>
        <v>5.91</v>
      </c>
    </row>
    <row r="2317" spans="6:47">
      <c r="F2317" s="297"/>
      <c r="AG2317" s="296">
        <v>43419</v>
      </c>
      <c r="AH2317" s="335">
        <f>'Debt M &amp; YTM'!C2308</f>
        <v>13.78</v>
      </c>
      <c r="AI2317" s="335">
        <f>'Debt M &amp; YTM'!D2308</f>
        <v>2.0099999999999998</v>
      </c>
      <c r="AK2317" s="335">
        <f>'Debt M &amp; YTM'!F2308</f>
        <v>8.24</v>
      </c>
      <c r="AL2317" s="335">
        <f>'Debt M &amp; YTM'!G2308</f>
        <v>2.06</v>
      </c>
      <c r="AM2317" s="298"/>
      <c r="AN2317" s="335">
        <f>'Debt M &amp; YTM'!I2308</f>
        <v>13.05</v>
      </c>
      <c r="AO2317" s="335">
        <f>'Debt M &amp; YTM'!J2308</f>
        <v>2.5</v>
      </c>
      <c r="AR2317" s="297">
        <f>'Debt M &amp; YTM'!M2308</f>
        <v>3.36</v>
      </c>
      <c r="AS2317" s="298"/>
      <c r="AT2317" s="300"/>
      <c r="AU2317" s="297">
        <f>'Debt M &amp; YTM'!N2308</f>
        <v>6.13</v>
      </c>
    </row>
    <row r="2318" spans="6:47">
      <c r="F2318" s="297"/>
      <c r="AG2318" s="296">
        <v>43420</v>
      </c>
      <c r="AH2318" s="335">
        <f>'Debt M &amp; YTM'!C2309</f>
        <v>13.78</v>
      </c>
      <c r="AI2318" s="335">
        <f>'Debt M &amp; YTM'!D2309</f>
        <v>2.0499999999999998</v>
      </c>
      <c r="AK2318" s="335">
        <f>'Debt M &amp; YTM'!F2309</f>
        <v>8.23</v>
      </c>
      <c r="AL2318" s="335">
        <f>'Debt M &amp; YTM'!G2309</f>
        <v>2.1</v>
      </c>
      <c r="AM2318" s="298"/>
      <c r="AN2318" s="335">
        <f>'Debt M &amp; YTM'!I2309</f>
        <v>13.05</v>
      </c>
      <c r="AO2318" s="335">
        <f>'Debt M &amp; YTM'!J2309</f>
        <v>2.5499999999999998</v>
      </c>
      <c r="AR2318" s="297">
        <f>'Debt M &amp; YTM'!M2309</f>
        <v>3.46</v>
      </c>
      <c r="AS2318" s="298"/>
      <c r="AT2318" s="300"/>
      <c r="AU2318" s="297">
        <f>'Debt M &amp; YTM'!N2309</f>
        <v>6.3</v>
      </c>
    </row>
    <row r="2319" spans="6:47">
      <c r="F2319" s="297"/>
      <c r="AG2319" s="296">
        <v>43423</v>
      </c>
      <c r="AH2319" s="335">
        <f>'Debt M &amp; YTM'!C2310</f>
        <v>13.77</v>
      </c>
      <c r="AI2319" s="335">
        <f>'Debt M &amp; YTM'!D2310</f>
        <v>2.08</v>
      </c>
      <c r="AK2319" s="335">
        <f>'Debt M &amp; YTM'!F2310</f>
        <v>8.23</v>
      </c>
      <c r="AL2319" s="335">
        <f>'Debt M &amp; YTM'!G2310</f>
        <v>2.14</v>
      </c>
      <c r="AM2319" s="298"/>
      <c r="AN2319" s="335">
        <f>'Debt M &amp; YTM'!I2310</f>
        <v>13.04</v>
      </c>
      <c r="AO2319" s="335">
        <f>'Debt M &amp; YTM'!J2310</f>
        <v>2.58</v>
      </c>
      <c r="AR2319" s="297">
        <f>'Debt M &amp; YTM'!M2310</f>
        <v>3.53</v>
      </c>
      <c r="AS2319" s="298"/>
      <c r="AT2319" s="300"/>
      <c r="AU2319" s="297">
        <f>'Debt M &amp; YTM'!N2310</f>
        <v>6.51</v>
      </c>
    </row>
    <row r="2320" spans="6:47">
      <c r="F2320" s="297"/>
      <c r="AG2320" s="296">
        <v>43424</v>
      </c>
      <c r="AH2320" s="335">
        <f>'Debt M &amp; YTM'!C2311</f>
        <v>13.77</v>
      </c>
      <c r="AI2320" s="335">
        <f>'Debt M &amp; YTM'!D2311</f>
        <v>2.09</v>
      </c>
      <c r="AK2320" s="335">
        <f>'Debt M &amp; YTM'!F2311</f>
        <v>8.2200000000000006</v>
      </c>
      <c r="AL2320" s="335">
        <f>'Debt M &amp; YTM'!G2311</f>
        <v>2.17</v>
      </c>
      <c r="AM2320" s="298"/>
      <c r="AN2320" s="335">
        <f>'Debt M &amp; YTM'!I2311</f>
        <v>13.04</v>
      </c>
      <c r="AO2320" s="335">
        <f>'Debt M &amp; YTM'!J2311</f>
        <v>2.61</v>
      </c>
      <c r="AR2320" s="297">
        <f>'Debt M &amp; YTM'!M2311</f>
        <v>3.63</v>
      </c>
      <c r="AS2320" s="298"/>
      <c r="AT2320" s="300"/>
      <c r="AU2320" s="297">
        <f>'Debt M &amp; YTM'!N2311</f>
        <v>6.67</v>
      </c>
    </row>
    <row r="2321" spans="6:47">
      <c r="F2321" s="297"/>
      <c r="AG2321" s="296">
        <v>43425</v>
      </c>
      <c r="AH2321" s="335">
        <f>'Debt M &amp; YTM'!C2312</f>
        <v>13.76</v>
      </c>
      <c r="AI2321" s="335">
        <f>'Debt M &amp; YTM'!D2312</f>
        <v>2.09</v>
      </c>
      <c r="AK2321" s="335">
        <f>'Debt M &amp; YTM'!F2312</f>
        <v>8.2200000000000006</v>
      </c>
      <c r="AL2321" s="335">
        <f>'Debt M &amp; YTM'!G2312</f>
        <v>2.1800000000000002</v>
      </c>
      <c r="AM2321" s="298"/>
      <c r="AN2321" s="335">
        <f>'Debt M &amp; YTM'!I2312</f>
        <v>13.03</v>
      </c>
      <c r="AO2321" s="335">
        <f>'Debt M &amp; YTM'!J2312</f>
        <v>2.63</v>
      </c>
      <c r="AR2321" s="297">
        <f>'Debt M &amp; YTM'!M2312</f>
        <v>3.56</v>
      </c>
      <c r="AS2321" s="298"/>
      <c r="AT2321" s="300"/>
      <c r="AU2321" s="297">
        <f>'Debt M &amp; YTM'!N2312</f>
        <v>6.54</v>
      </c>
    </row>
    <row r="2322" spans="6:47">
      <c r="F2322" s="297"/>
      <c r="AG2322" s="296">
        <v>43426</v>
      </c>
      <c r="AH2322" s="335">
        <f>'Debt M &amp; YTM'!C2313</f>
        <v>13.76</v>
      </c>
      <c r="AI2322" s="335">
        <f>'Debt M &amp; YTM'!D2313</f>
        <v>2.09</v>
      </c>
      <c r="AK2322" s="335">
        <f>'Debt M &amp; YTM'!F2313</f>
        <v>8.2200000000000006</v>
      </c>
      <c r="AL2322" s="335">
        <f>'Debt M &amp; YTM'!G2313</f>
        <v>2.1800000000000002</v>
      </c>
      <c r="AM2322" s="298"/>
      <c r="AN2322" s="335">
        <f>'Debt M &amp; YTM'!I2313</f>
        <v>13.03</v>
      </c>
      <c r="AO2322" s="335">
        <f>'Debt M &amp; YTM'!J2313</f>
        <v>2.62</v>
      </c>
      <c r="AR2322" s="297">
        <f>'Debt M &amp; YTM'!M2313</f>
        <v>3.55</v>
      </c>
      <c r="AS2322" s="298"/>
      <c r="AT2322" s="300"/>
      <c r="AU2322" s="297">
        <f>'Debt M &amp; YTM'!N2313</f>
        <v>6.5</v>
      </c>
    </row>
    <row r="2323" spans="6:47">
      <c r="F2323" s="297"/>
      <c r="AG2323" s="296">
        <v>43427</v>
      </c>
      <c r="AH2323" s="335">
        <f>'Debt M &amp; YTM'!C2314</f>
        <v>13.76</v>
      </c>
      <c r="AI2323" s="335">
        <f>'Debt M &amp; YTM'!D2314</f>
        <v>2.04</v>
      </c>
      <c r="AK2323" s="335">
        <f>'Debt M &amp; YTM'!F2314</f>
        <v>8.2200000000000006</v>
      </c>
      <c r="AL2323" s="335">
        <f>'Debt M &amp; YTM'!G2314</f>
        <v>2.15</v>
      </c>
      <c r="AM2323" s="298"/>
      <c r="AN2323" s="335">
        <f>'Debt M &amp; YTM'!I2314</f>
        <v>13.03</v>
      </c>
      <c r="AO2323" s="335">
        <f>'Debt M &amp; YTM'!J2314</f>
        <v>2.57</v>
      </c>
      <c r="AR2323" s="297">
        <f>'Debt M &amp; YTM'!M2314</f>
        <v>3.54</v>
      </c>
      <c r="AS2323" s="298"/>
      <c r="AT2323" s="300"/>
      <c r="AU2323" s="297">
        <f>'Debt M &amp; YTM'!N2314</f>
        <v>6.56</v>
      </c>
    </row>
    <row r="2324" spans="6:47">
      <c r="F2324" s="297"/>
      <c r="AG2324" s="296">
        <v>43430</v>
      </c>
      <c r="AH2324" s="335">
        <f>'Debt M &amp; YTM'!C2315</f>
        <v>13.75</v>
      </c>
      <c r="AI2324" s="335">
        <f>'Debt M &amp; YTM'!D2315</f>
        <v>2.06</v>
      </c>
      <c r="AK2324" s="335">
        <f>'Debt M &amp; YTM'!F2315</f>
        <v>8.2100000000000009</v>
      </c>
      <c r="AL2324" s="335">
        <f>'Debt M &amp; YTM'!G2315</f>
        <v>2.16</v>
      </c>
      <c r="AM2324" s="298"/>
      <c r="AN2324" s="335">
        <f>'Debt M &amp; YTM'!I2315</f>
        <v>13.02</v>
      </c>
      <c r="AO2324" s="335">
        <f>'Debt M &amp; YTM'!J2315</f>
        <v>2.58</v>
      </c>
      <c r="AR2324" s="297">
        <f>'Debt M &amp; YTM'!M2315</f>
        <v>3.52</v>
      </c>
      <c r="AS2324" s="298"/>
      <c r="AT2324" s="300"/>
      <c r="AU2324" s="297">
        <f>'Debt M &amp; YTM'!N2315</f>
        <v>6.6</v>
      </c>
    </row>
    <row r="2325" spans="6:47">
      <c r="F2325" s="297"/>
      <c r="AH2325" s="335"/>
      <c r="AI2325" s="335"/>
      <c r="AK2325" s="335"/>
      <c r="AL2325" s="335"/>
      <c r="AM2325" s="298"/>
      <c r="AN2325" s="335"/>
      <c r="AO2325" s="335"/>
      <c r="AR2325" s="297"/>
      <c r="AS2325" s="298"/>
      <c r="AT2325" s="300"/>
      <c r="AU2325" s="297"/>
    </row>
    <row r="2326" spans="6:47">
      <c r="F2326" s="297"/>
      <c r="AH2326" s="335"/>
      <c r="AI2326" s="335"/>
      <c r="AK2326" s="335"/>
      <c r="AL2326" s="335"/>
      <c r="AN2326" s="335"/>
      <c r="AO2326" s="335"/>
      <c r="AR2326" s="297"/>
      <c r="AS2326" s="298"/>
      <c r="AT2326" s="300"/>
      <c r="AU2326" s="297"/>
    </row>
    <row r="2327" spans="6:47">
      <c r="F2327" s="297"/>
      <c r="AH2327" s="335"/>
      <c r="AI2327" s="335"/>
      <c r="AK2327" s="335"/>
      <c r="AL2327" s="335"/>
      <c r="AN2327" s="335"/>
      <c r="AO2327" s="335"/>
    </row>
    <row r="2328" spans="6:47">
      <c r="F2328" s="297"/>
      <c r="AH2328" s="335"/>
      <c r="AI2328" s="335"/>
      <c r="AK2328" s="335"/>
      <c r="AL2328" s="335"/>
      <c r="AN2328" s="335"/>
      <c r="AO2328" s="335"/>
    </row>
    <row r="2329" spans="6:47">
      <c r="F2329" s="297"/>
      <c r="AH2329" s="335"/>
      <c r="AI2329" s="335"/>
      <c r="AK2329" s="335"/>
      <c r="AL2329" s="335"/>
      <c r="AN2329" s="335"/>
      <c r="AO2329" s="335"/>
    </row>
    <row r="2330" spans="6:47">
      <c r="F2330" s="297"/>
      <c r="AH2330" s="335"/>
      <c r="AI2330" s="335"/>
      <c r="AK2330" s="335"/>
      <c r="AL2330" s="335"/>
      <c r="AN2330" s="335"/>
      <c r="AO2330" s="335"/>
    </row>
    <row r="2331" spans="6:47">
      <c r="F2331" s="297"/>
      <c r="AH2331" s="335"/>
      <c r="AI2331" s="335"/>
      <c r="AK2331" s="335"/>
      <c r="AL2331" s="335"/>
      <c r="AN2331" s="335"/>
      <c r="AO2331" s="335"/>
    </row>
    <row r="2332" spans="6:47">
      <c r="F2332" s="297"/>
      <c r="AH2332" s="335"/>
      <c r="AI2332" s="335"/>
      <c r="AK2332" s="335"/>
      <c r="AL2332" s="335"/>
      <c r="AN2332" s="335"/>
      <c r="AO2332" s="335"/>
    </row>
    <row r="2333" spans="6:47">
      <c r="F2333" s="297"/>
      <c r="AH2333" s="335"/>
      <c r="AI2333" s="335"/>
      <c r="AK2333" s="335"/>
      <c r="AL2333" s="335"/>
      <c r="AN2333" s="335"/>
      <c r="AO2333" s="335"/>
    </row>
    <row r="2334" spans="6:47">
      <c r="F2334" s="297"/>
      <c r="AH2334" s="335"/>
      <c r="AI2334" s="335"/>
      <c r="AK2334" s="335"/>
      <c r="AL2334" s="335"/>
      <c r="AN2334" s="335"/>
      <c r="AO2334" s="335"/>
    </row>
    <row r="2335" spans="6:47">
      <c r="F2335" s="297"/>
      <c r="AH2335" s="335"/>
      <c r="AI2335" s="335"/>
      <c r="AK2335" s="335"/>
      <c r="AL2335" s="335"/>
      <c r="AN2335" s="335"/>
      <c r="AO2335" s="335"/>
    </row>
    <row r="2336" spans="6:47">
      <c r="F2336" s="297"/>
      <c r="AH2336" s="335"/>
      <c r="AI2336" s="335"/>
      <c r="AK2336" s="335"/>
      <c r="AL2336" s="335"/>
      <c r="AN2336" s="335"/>
      <c r="AO2336" s="335"/>
    </row>
    <row r="2337" spans="6:41">
      <c r="F2337" s="297"/>
      <c r="AH2337" s="335"/>
      <c r="AI2337" s="335"/>
      <c r="AK2337" s="335"/>
      <c r="AL2337" s="335"/>
      <c r="AN2337" s="335"/>
      <c r="AO2337" s="335"/>
    </row>
    <row r="2338" spans="6:41">
      <c r="F2338" s="297"/>
      <c r="AH2338" s="335"/>
      <c r="AI2338" s="335"/>
      <c r="AK2338" s="335"/>
      <c r="AL2338" s="335"/>
      <c r="AN2338" s="335"/>
      <c r="AO2338" s="335"/>
    </row>
    <row r="2339" spans="6:41">
      <c r="F2339" s="297"/>
      <c r="AH2339" s="335"/>
      <c r="AI2339" s="335"/>
      <c r="AK2339" s="335"/>
      <c r="AL2339" s="335"/>
      <c r="AN2339" s="335"/>
      <c r="AO2339" s="335"/>
    </row>
    <row r="2340" spans="6:41">
      <c r="F2340" s="297"/>
      <c r="AH2340" s="335"/>
      <c r="AI2340" s="335"/>
      <c r="AK2340" s="335"/>
      <c r="AL2340" s="335"/>
      <c r="AN2340" s="335"/>
      <c r="AO2340" s="335"/>
    </row>
    <row r="2341" spans="6:41">
      <c r="F2341" s="297"/>
      <c r="AH2341" s="335"/>
      <c r="AI2341" s="335"/>
      <c r="AK2341" s="335"/>
      <c r="AL2341" s="335"/>
      <c r="AN2341" s="335"/>
      <c r="AO2341" s="335"/>
    </row>
    <row r="2342" spans="6:41">
      <c r="F2342" s="297"/>
      <c r="AH2342" s="335"/>
      <c r="AI2342" s="335"/>
      <c r="AK2342" s="335"/>
      <c r="AL2342" s="335"/>
      <c r="AN2342" s="335"/>
      <c r="AO2342" s="335"/>
    </row>
    <row r="2343" spans="6:41">
      <c r="F2343" s="297"/>
      <c r="AH2343" s="335"/>
      <c r="AI2343" s="335"/>
      <c r="AK2343" s="335"/>
      <c r="AL2343" s="335"/>
      <c r="AN2343" s="335"/>
      <c r="AO2343" s="335"/>
    </row>
    <row r="2344" spans="6:41">
      <c r="F2344" s="297"/>
      <c r="AH2344" s="335"/>
      <c r="AI2344" s="335"/>
      <c r="AK2344" s="335"/>
      <c r="AL2344" s="335"/>
      <c r="AN2344" s="335"/>
      <c r="AO2344" s="335"/>
    </row>
    <row r="2345" spans="6:41">
      <c r="F2345" s="297"/>
      <c r="AH2345" s="335"/>
      <c r="AI2345" s="335"/>
      <c r="AK2345" s="335"/>
      <c r="AL2345" s="335"/>
      <c r="AN2345" s="335"/>
      <c r="AO2345" s="335"/>
    </row>
    <row r="2346" spans="6:41">
      <c r="F2346" s="297"/>
      <c r="AH2346" s="335"/>
      <c r="AI2346" s="335"/>
      <c r="AK2346" s="335"/>
      <c r="AL2346" s="335"/>
      <c r="AN2346" s="335"/>
      <c r="AO2346" s="335"/>
    </row>
    <row r="2347" spans="6:41">
      <c r="F2347" s="297"/>
      <c r="AH2347" s="335"/>
      <c r="AI2347" s="335"/>
      <c r="AK2347" s="335"/>
      <c r="AL2347" s="335"/>
      <c r="AN2347" s="335"/>
      <c r="AO2347" s="335"/>
    </row>
    <row r="2348" spans="6:41">
      <c r="F2348" s="297"/>
      <c r="AH2348" s="335"/>
      <c r="AI2348" s="335"/>
      <c r="AK2348" s="335"/>
      <c r="AL2348" s="335"/>
      <c r="AN2348" s="335"/>
      <c r="AO2348" s="335"/>
    </row>
    <row r="2349" spans="6:41">
      <c r="F2349" s="297"/>
      <c r="AH2349" s="335"/>
      <c r="AI2349" s="335"/>
      <c r="AK2349" s="335"/>
      <c r="AL2349" s="335"/>
      <c r="AN2349" s="335"/>
      <c r="AO2349" s="335"/>
    </row>
    <row r="2350" spans="6:41">
      <c r="F2350" s="297"/>
      <c r="AH2350" s="335"/>
      <c r="AI2350" s="335"/>
      <c r="AK2350" s="335"/>
      <c r="AL2350" s="335"/>
      <c r="AN2350" s="335"/>
      <c r="AO2350" s="335"/>
    </row>
    <row r="2351" spans="6:41">
      <c r="F2351" s="297"/>
      <c r="AH2351" s="335"/>
      <c r="AI2351" s="335"/>
      <c r="AK2351" s="335"/>
      <c r="AL2351" s="335"/>
      <c r="AN2351" s="335"/>
      <c r="AO2351" s="335"/>
    </row>
    <row r="2352" spans="6:41">
      <c r="F2352" s="297"/>
      <c r="AH2352" s="335"/>
      <c r="AI2352" s="335"/>
      <c r="AK2352" s="335"/>
      <c r="AL2352" s="335"/>
      <c r="AN2352" s="335"/>
      <c r="AO2352" s="335"/>
    </row>
    <row r="2353" spans="6:41">
      <c r="F2353" s="297"/>
      <c r="AH2353" s="335"/>
      <c r="AI2353" s="335"/>
      <c r="AK2353" s="335"/>
      <c r="AL2353" s="335"/>
      <c r="AN2353" s="335"/>
      <c r="AO2353" s="335"/>
    </row>
    <row r="2354" spans="6:41">
      <c r="F2354" s="297"/>
      <c r="AH2354" s="335"/>
      <c r="AI2354" s="335"/>
      <c r="AK2354" s="335"/>
      <c r="AL2354" s="335"/>
      <c r="AN2354" s="335"/>
      <c r="AO2354" s="335"/>
    </row>
    <row r="2355" spans="6:41">
      <c r="F2355" s="297"/>
      <c r="AH2355" s="335"/>
      <c r="AI2355" s="335"/>
      <c r="AK2355" s="335"/>
      <c r="AL2355" s="335"/>
      <c r="AN2355" s="335"/>
      <c r="AO2355" s="335"/>
    </row>
    <row r="2356" spans="6:41">
      <c r="F2356" s="297"/>
      <c r="AH2356" s="335"/>
      <c r="AI2356" s="335"/>
      <c r="AK2356" s="335"/>
      <c r="AL2356" s="335"/>
      <c r="AN2356" s="335"/>
      <c r="AO2356" s="335"/>
    </row>
    <row r="2357" spans="6:41">
      <c r="F2357" s="297"/>
      <c r="AH2357" s="335"/>
      <c r="AI2357" s="335"/>
      <c r="AK2357" s="335"/>
      <c r="AL2357" s="335"/>
      <c r="AN2357" s="335"/>
      <c r="AO2357" s="335"/>
    </row>
    <row r="2358" spans="6:41">
      <c r="F2358" s="297"/>
      <c r="AH2358" s="335"/>
      <c r="AI2358" s="335"/>
      <c r="AK2358" s="335"/>
      <c r="AL2358" s="335"/>
      <c r="AN2358" s="335"/>
      <c r="AO2358" s="335"/>
    </row>
    <row r="2359" spans="6:41">
      <c r="F2359" s="297"/>
      <c r="AH2359" s="335"/>
      <c r="AI2359" s="335"/>
      <c r="AK2359" s="335"/>
      <c r="AL2359" s="335"/>
      <c r="AN2359" s="335"/>
      <c r="AO2359" s="335"/>
    </row>
    <row r="2360" spans="6:41">
      <c r="F2360" s="297"/>
      <c r="AH2360" s="335"/>
      <c r="AI2360" s="335"/>
      <c r="AK2360" s="335"/>
      <c r="AL2360" s="335"/>
      <c r="AN2360" s="335"/>
      <c r="AO2360" s="335"/>
    </row>
    <row r="2361" spans="6:41">
      <c r="F2361" s="297"/>
      <c r="AH2361" s="335"/>
      <c r="AI2361" s="335"/>
      <c r="AK2361" s="335"/>
      <c r="AL2361" s="335"/>
      <c r="AN2361" s="335"/>
      <c r="AO2361" s="335"/>
    </row>
    <row r="2362" spans="6:41">
      <c r="F2362" s="297"/>
      <c r="AH2362" s="335"/>
      <c r="AI2362" s="335"/>
      <c r="AK2362" s="335"/>
      <c r="AL2362" s="335"/>
      <c r="AN2362" s="335"/>
      <c r="AO2362" s="335"/>
    </row>
    <row r="2363" spans="6:41">
      <c r="F2363" s="297"/>
      <c r="AH2363" s="335"/>
      <c r="AI2363" s="335"/>
      <c r="AK2363" s="335"/>
      <c r="AL2363" s="335"/>
      <c r="AN2363" s="335"/>
      <c r="AO2363" s="335"/>
    </row>
    <row r="2364" spans="6:41">
      <c r="F2364" s="297"/>
      <c r="AH2364" s="335"/>
      <c r="AI2364" s="335"/>
      <c r="AK2364" s="335"/>
      <c r="AL2364" s="335"/>
      <c r="AN2364" s="335"/>
      <c r="AO2364" s="335"/>
    </row>
    <row r="2365" spans="6:41">
      <c r="F2365" s="297"/>
      <c r="AH2365" s="335"/>
      <c r="AI2365" s="335"/>
      <c r="AK2365" s="335"/>
      <c r="AL2365" s="335"/>
      <c r="AN2365" s="335"/>
      <c r="AO2365" s="335"/>
    </row>
    <row r="2366" spans="6:41">
      <c r="F2366" s="297"/>
      <c r="AH2366" s="335"/>
      <c r="AI2366" s="335"/>
      <c r="AK2366" s="335"/>
      <c r="AL2366" s="335"/>
      <c r="AN2366" s="335"/>
      <c r="AO2366" s="335"/>
    </row>
    <row r="2367" spans="6:41">
      <c r="F2367" s="297"/>
      <c r="AH2367" s="335"/>
      <c r="AI2367" s="335"/>
      <c r="AK2367" s="335"/>
      <c r="AL2367" s="335"/>
      <c r="AN2367" s="335"/>
      <c r="AO2367" s="335"/>
    </row>
    <row r="2368" spans="6:41">
      <c r="F2368" s="297"/>
      <c r="AH2368" s="335"/>
      <c r="AI2368" s="335"/>
      <c r="AK2368" s="335"/>
      <c r="AL2368" s="335"/>
      <c r="AN2368" s="335"/>
      <c r="AO2368" s="335"/>
    </row>
    <row r="2369" spans="6:41">
      <c r="F2369" s="297"/>
      <c r="AH2369" s="335"/>
      <c r="AI2369" s="335"/>
      <c r="AK2369" s="335"/>
      <c r="AL2369" s="335"/>
      <c r="AN2369" s="335"/>
      <c r="AO2369" s="335"/>
    </row>
    <row r="2370" spans="6:41">
      <c r="F2370" s="297"/>
      <c r="AH2370" s="335"/>
      <c r="AI2370" s="335"/>
      <c r="AK2370" s="335"/>
      <c r="AL2370" s="335"/>
      <c r="AN2370" s="335"/>
      <c r="AO2370" s="335"/>
    </row>
    <row r="2371" spans="6:41">
      <c r="F2371" s="297"/>
      <c r="AH2371" s="335"/>
      <c r="AI2371" s="335"/>
      <c r="AK2371" s="335"/>
      <c r="AL2371" s="335"/>
      <c r="AN2371" s="335"/>
      <c r="AO2371" s="335"/>
    </row>
    <row r="2372" spans="6:41">
      <c r="F2372" s="297"/>
      <c r="AH2372" s="335"/>
      <c r="AI2372" s="335"/>
      <c r="AK2372" s="335"/>
      <c r="AL2372" s="335"/>
      <c r="AN2372" s="335"/>
      <c r="AO2372" s="335"/>
    </row>
    <row r="2373" spans="6:41">
      <c r="F2373" s="297"/>
      <c r="AH2373" s="335"/>
      <c r="AI2373" s="335"/>
      <c r="AK2373" s="335"/>
      <c r="AL2373" s="335"/>
      <c r="AN2373" s="335"/>
      <c r="AO2373" s="335"/>
    </row>
    <row r="2374" spans="6:41">
      <c r="F2374" s="297"/>
      <c r="AH2374" s="335"/>
      <c r="AI2374" s="335"/>
      <c r="AK2374" s="335"/>
      <c r="AL2374" s="335"/>
      <c r="AN2374" s="335"/>
      <c r="AO2374" s="335"/>
    </row>
    <row r="2375" spans="6:41">
      <c r="F2375" s="297"/>
      <c r="AH2375" s="335"/>
      <c r="AI2375" s="335"/>
      <c r="AK2375" s="335"/>
      <c r="AL2375" s="335"/>
      <c r="AN2375" s="335"/>
      <c r="AO2375" s="335"/>
    </row>
    <row r="2376" spans="6:41">
      <c r="F2376" s="297"/>
      <c r="AH2376" s="335"/>
      <c r="AI2376" s="335"/>
      <c r="AK2376" s="335"/>
      <c r="AL2376" s="335"/>
      <c r="AN2376" s="335"/>
      <c r="AO2376" s="335"/>
    </row>
    <row r="2377" spans="6:41">
      <c r="F2377" s="297"/>
      <c r="AH2377" s="335"/>
      <c r="AI2377" s="335"/>
      <c r="AK2377" s="335"/>
      <c r="AL2377" s="335"/>
      <c r="AN2377" s="335"/>
      <c r="AO2377" s="335"/>
    </row>
    <row r="2378" spans="6:41">
      <c r="F2378" s="297"/>
      <c r="AH2378" s="335"/>
      <c r="AI2378" s="335"/>
      <c r="AK2378" s="335"/>
      <c r="AL2378" s="335"/>
      <c r="AN2378" s="335"/>
      <c r="AO2378" s="335"/>
    </row>
    <row r="2379" spans="6:41">
      <c r="F2379" s="297"/>
      <c r="AH2379" s="335"/>
      <c r="AI2379" s="335"/>
      <c r="AK2379" s="335"/>
      <c r="AL2379" s="335"/>
      <c r="AN2379" s="335"/>
      <c r="AO2379" s="335"/>
    </row>
    <row r="2380" spans="6:41">
      <c r="F2380" s="297"/>
      <c r="AH2380" s="335"/>
      <c r="AI2380" s="335"/>
      <c r="AK2380" s="335"/>
      <c r="AL2380" s="335"/>
      <c r="AN2380" s="335"/>
      <c r="AO2380" s="335"/>
    </row>
    <row r="2381" spans="6:41">
      <c r="F2381" s="297"/>
      <c r="AH2381" s="335"/>
      <c r="AI2381" s="335"/>
      <c r="AK2381" s="335"/>
      <c r="AL2381" s="335"/>
      <c r="AN2381" s="335"/>
      <c r="AO2381" s="335"/>
    </row>
    <row r="2382" spans="6:41">
      <c r="F2382" s="297"/>
      <c r="AH2382" s="335"/>
      <c r="AI2382" s="335"/>
      <c r="AK2382" s="335"/>
      <c r="AL2382" s="335"/>
      <c r="AN2382" s="335"/>
      <c r="AO2382" s="335"/>
    </row>
    <row r="2383" spans="6:41">
      <c r="F2383" s="297"/>
      <c r="AH2383" s="335"/>
      <c r="AI2383" s="335"/>
      <c r="AK2383" s="335"/>
      <c r="AL2383" s="335"/>
      <c r="AN2383" s="335"/>
      <c r="AO2383" s="335"/>
    </row>
    <row r="2384" spans="6:41">
      <c r="F2384" s="297"/>
      <c r="AH2384" s="335"/>
      <c r="AI2384" s="335"/>
      <c r="AK2384" s="335"/>
      <c r="AL2384" s="335"/>
      <c r="AN2384" s="335"/>
      <c r="AO2384" s="335"/>
    </row>
    <row r="2385" spans="6:41">
      <c r="F2385" s="297"/>
      <c r="AH2385" s="335"/>
      <c r="AI2385" s="335"/>
      <c r="AK2385" s="335"/>
      <c r="AL2385" s="335"/>
      <c r="AN2385" s="335"/>
      <c r="AO2385" s="335"/>
    </row>
    <row r="2386" spans="6:41">
      <c r="F2386" s="297"/>
      <c r="AH2386" s="335"/>
      <c r="AI2386" s="335"/>
      <c r="AK2386" s="335"/>
      <c r="AL2386" s="335"/>
      <c r="AN2386" s="335"/>
      <c r="AO2386" s="335"/>
    </row>
    <row r="2387" spans="6:41">
      <c r="F2387" s="297"/>
      <c r="AH2387" s="335"/>
      <c r="AI2387" s="335"/>
      <c r="AK2387" s="335"/>
      <c r="AL2387" s="335"/>
      <c r="AN2387" s="335"/>
      <c r="AO2387" s="335"/>
    </row>
    <row r="2388" spans="6:41">
      <c r="F2388" s="297"/>
      <c r="AH2388" s="335"/>
      <c r="AI2388" s="335"/>
      <c r="AK2388" s="335"/>
      <c r="AL2388" s="335"/>
      <c r="AN2388" s="335"/>
      <c r="AO2388" s="335"/>
    </row>
    <row r="2389" spans="6:41">
      <c r="F2389" s="297"/>
      <c r="AH2389" s="335"/>
      <c r="AI2389" s="335"/>
      <c r="AK2389" s="335"/>
      <c r="AL2389" s="335"/>
      <c r="AN2389" s="335"/>
      <c r="AO2389" s="335"/>
    </row>
    <row r="2390" spans="6:41">
      <c r="F2390" s="297"/>
      <c r="AH2390" s="335"/>
      <c r="AI2390" s="335"/>
      <c r="AK2390" s="335"/>
      <c r="AL2390" s="335"/>
      <c r="AN2390" s="335"/>
      <c r="AO2390" s="335"/>
    </row>
    <row r="2391" spans="6:41">
      <c r="F2391" s="297"/>
      <c r="AH2391" s="335"/>
      <c r="AI2391" s="335"/>
      <c r="AK2391" s="335"/>
      <c r="AL2391" s="335"/>
      <c r="AN2391" s="335"/>
      <c r="AO2391" s="335"/>
    </row>
    <row r="2392" spans="6:41">
      <c r="F2392" s="297"/>
      <c r="AH2392" s="335"/>
      <c r="AI2392" s="335"/>
      <c r="AK2392" s="335"/>
      <c r="AL2392" s="335"/>
      <c r="AN2392" s="335"/>
      <c r="AO2392" s="335"/>
    </row>
    <row r="2393" spans="6:41">
      <c r="F2393" s="297"/>
      <c r="AH2393" s="335"/>
      <c r="AI2393" s="335"/>
      <c r="AK2393" s="335"/>
      <c r="AL2393" s="335"/>
      <c r="AN2393" s="335"/>
      <c r="AO2393" s="335"/>
    </row>
    <row r="2394" spans="6:41">
      <c r="F2394" s="297"/>
      <c r="AH2394" s="335"/>
      <c r="AI2394" s="335"/>
      <c r="AK2394" s="335"/>
      <c r="AL2394" s="335"/>
      <c r="AN2394" s="335"/>
      <c r="AO2394" s="335"/>
    </row>
    <row r="2395" spans="6:41">
      <c r="F2395" s="297"/>
      <c r="AH2395" s="335"/>
      <c r="AI2395" s="335"/>
      <c r="AK2395" s="335"/>
      <c r="AL2395" s="335"/>
      <c r="AN2395" s="335"/>
      <c r="AO2395" s="335"/>
    </row>
    <row r="2396" spans="6:41">
      <c r="F2396" s="297"/>
      <c r="AH2396" s="335"/>
      <c r="AI2396" s="335"/>
      <c r="AK2396" s="335"/>
      <c r="AL2396" s="335"/>
      <c r="AN2396" s="335"/>
      <c r="AO2396" s="335"/>
    </row>
    <row r="2397" spans="6:41">
      <c r="F2397" s="297"/>
      <c r="AH2397" s="335"/>
      <c r="AI2397" s="335"/>
      <c r="AK2397" s="335"/>
      <c r="AL2397" s="335"/>
      <c r="AN2397" s="335"/>
      <c r="AO2397" s="335"/>
    </row>
    <row r="2398" spans="6:41">
      <c r="F2398" s="297"/>
      <c r="AH2398" s="335"/>
      <c r="AI2398" s="335"/>
      <c r="AK2398" s="335"/>
      <c r="AL2398" s="335"/>
      <c r="AN2398" s="335"/>
      <c r="AO2398" s="335"/>
    </row>
    <row r="2399" spans="6:41">
      <c r="F2399" s="297"/>
      <c r="AH2399" s="335"/>
      <c r="AI2399" s="335"/>
      <c r="AK2399" s="335"/>
      <c r="AL2399" s="335"/>
      <c r="AN2399" s="335"/>
      <c r="AO2399" s="335"/>
    </row>
    <row r="2400" spans="6:41">
      <c r="F2400" s="297"/>
      <c r="AH2400" s="335"/>
      <c r="AI2400" s="335"/>
      <c r="AK2400" s="335"/>
      <c r="AL2400" s="335"/>
      <c r="AN2400" s="335"/>
      <c r="AO2400" s="335"/>
    </row>
    <row r="2401" spans="6:41">
      <c r="F2401" s="297"/>
      <c r="AH2401" s="335"/>
      <c r="AI2401" s="335"/>
      <c r="AK2401" s="335"/>
      <c r="AL2401" s="335"/>
      <c r="AN2401" s="335"/>
      <c r="AO2401" s="335"/>
    </row>
    <row r="2402" spans="6:41">
      <c r="F2402" s="297"/>
      <c r="AH2402" s="335"/>
      <c r="AI2402" s="335"/>
      <c r="AK2402" s="335"/>
      <c r="AL2402" s="335"/>
      <c r="AN2402" s="335"/>
      <c r="AO2402" s="335"/>
    </row>
    <row r="2403" spans="6:41">
      <c r="F2403" s="297"/>
      <c r="AH2403" s="335"/>
      <c r="AI2403" s="335"/>
      <c r="AK2403" s="335"/>
      <c r="AL2403" s="335"/>
      <c r="AN2403" s="335"/>
      <c r="AO2403" s="335"/>
    </row>
    <row r="2404" spans="6:41">
      <c r="F2404" s="297"/>
      <c r="AH2404" s="335"/>
      <c r="AI2404" s="335"/>
      <c r="AK2404" s="335"/>
      <c r="AL2404" s="335"/>
      <c r="AN2404" s="335"/>
      <c r="AO2404" s="335"/>
    </row>
    <row r="2405" spans="6:41">
      <c r="F2405" s="297"/>
      <c r="AH2405" s="335"/>
      <c r="AI2405" s="335"/>
      <c r="AK2405" s="335"/>
      <c r="AL2405" s="335"/>
      <c r="AN2405" s="335"/>
      <c r="AO2405" s="335"/>
    </row>
    <row r="2406" spans="6:41">
      <c r="F2406" s="297"/>
      <c r="AH2406" s="335"/>
      <c r="AI2406" s="335"/>
      <c r="AK2406" s="335"/>
      <c r="AL2406" s="335"/>
      <c r="AN2406" s="335"/>
      <c r="AO2406" s="335"/>
    </row>
    <row r="2407" spans="6:41">
      <c r="F2407" s="297"/>
      <c r="AH2407" s="335"/>
      <c r="AI2407" s="335"/>
      <c r="AK2407" s="335"/>
      <c r="AL2407" s="335"/>
      <c r="AN2407" s="335"/>
      <c r="AO2407" s="335"/>
    </row>
    <row r="2408" spans="6:41">
      <c r="F2408" s="297"/>
      <c r="AH2408" s="335"/>
      <c r="AI2408" s="335"/>
      <c r="AK2408" s="335"/>
      <c r="AL2408" s="335"/>
      <c r="AN2408" s="335"/>
      <c r="AO2408" s="335"/>
    </row>
    <row r="2409" spans="6:41">
      <c r="F2409" s="297"/>
      <c r="AH2409" s="335"/>
      <c r="AI2409" s="335"/>
      <c r="AK2409" s="335"/>
      <c r="AL2409" s="335"/>
      <c r="AN2409" s="335"/>
      <c r="AO2409" s="335"/>
    </row>
    <row r="2410" spans="6:41">
      <c r="F2410" s="297"/>
      <c r="AH2410" s="335"/>
      <c r="AI2410" s="335"/>
      <c r="AK2410" s="335"/>
      <c r="AL2410" s="335"/>
      <c r="AN2410" s="335"/>
      <c r="AO2410" s="335"/>
    </row>
    <row r="2411" spans="6:41">
      <c r="F2411" s="297"/>
      <c r="AH2411" s="335"/>
      <c r="AI2411" s="335"/>
      <c r="AK2411" s="335"/>
      <c r="AL2411" s="335"/>
      <c r="AN2411" s="335"/>
      <c r="AO2411" s="335"/>
    </row>
    <row r="2412" spans="6:41">
      <c r="F2412" s="297"/>
      <c r="AH2412" s="335"/>
      <c r="AI2412" s="335"/>
      <c r="AK2412" s="335"/>
      <c r="AL2412" s="335"/>
      <c r="AN2412" s="335"/>
      <c r="AO2412" s="335"/>
    </row>
    <row r="2413" spans="6:41">
      <c r="F2413" s="297"/>
      <c r="AH2413" s="335"/>
      <c r="AI2413" s="335"/>
      <c r="AK2413" s="335"/>
      <c r="AL2413" s="335"/>
      <c r="AN2413" s="335"/>
      <c r="AO2413" s="335"/>
    </row>
    <row r="2414" spans="6:41">
      <c r="F2414" s="297"/>
      <c r="AH2414" s="335"/>
      <c r="AI2414" s="335"/>
      <c r="AK2414" s="335"/>
      <c r="AL2414" s="335"/>
      <c r="AN2414" s="335"/>
      <c r="AO2414" s="335"/>
    </row>
    <row r="2415" spans="6:41">
      <c r="F2415" s="297"/>
      <c r="AH2415" s="335"/>
      <c r="AI2415" s="335"/>
      <c r="AK2415" s="335"/>
      <c r="AL2415" s="335"/>
      <c r="AN2415" s="335"/>
      <c r="AO2415" s="335"/>
    </row>
    <row r="2416" spans="6:41">
      <c r="F2416" s="297"/>
      <c r="AH2416" s="335"/>
      <c r="AI2416" s="335"/>
      <c r="AK2416" s="335"/>
      <c r="AL2416" s="335"/>
      <c r="AN2416" s="335"/>
      <c r="AO2416" s="335"/>
    </row>
    <row r="2417" spans="6:41">
      <c r="F2417" s="297"/>
      <c r="AH2417" s="335"/>
      <c r="AI2417" s="335"/>
      <c r="AK2417" s="335"/>
      <c r="AL2417" s="335"/>
      <c r="AN2417" s="335"/>
      <c r="AO2417" s="335"/>
    </row>
    <row r="2418" spans="6:41">
      <c r="F2418" s="297"/>
      <c r="AH2418" s="335"/>
      <c r="AI2418" s="335"/>
      <c r="AK2418" s="335"/>
      <c r="AL2418" s="335"/>
      <c r="AN2418" s="335"/>
      <c r="AO2418" s="335"/>
    </row>
    <row r="2419" spans="6:41">
      <c r="F2419" s="297"/>
      <c r="AH2419" s="335"/>
      <c r="AI2419" s="335"/>
      <c r="AK2419" s="335"/>
      <c r="AL2419" s="335"/>
      <c r="AN2419" s="335"/>
      <c r="AO2419" s="335"/>
    </row>
    <row r="2420" spans="6:41">
      <c r="F2420" s="297"/>
      <c r="AH2420" s="335"/>
      <c r="AI2420" s="335"/>
      <c r="AK2420" s="335"/>
      <c r="AL2420" s="335"/>
      <c r="AN2420" s="335"/>
      <c r="AO2420" s="335"/>
    </row>
    <row r="2421" spans="6:41">
      <c r="F2421" s="297"/>
      <c r="AH2421" s="335"/>
      <c r="AI2421" s="335"/>
      <c r="AK2421" s="335"/>
      <c r="AL2421" s="335"/>
      <c r="AN2421" s="335"/>
      <c r="AO2421" s="335"/>
    </row>
    <row r="2422" spans="6:41">
      <c r="F2422" s="297"/>
      <c r="AH2422" s="335"/>
      <c r="AI2422" s="335"/>
      <c r="AK2422" s="335"/>
      <c r="AL2422" s="335"/>
      <c r="AN2422" s="335"/>
      <c r="AO2422" s="335"/>
    </row>
    <row r="2423" spans="6:41">
      <c r="F2423" s="297"/>
      <c r="AH2423" s="335"/>
      <c r="AI2423" s="335"/>
      <c r="AK2423" s="335"/>
      <c r="AL2423" s="335"/>
      <c r="AN2423" s="335"/>
      <c r="AO2423" s="335"/>
    </row>
    <row r="2424" spans="6:41">
      <c r="F2424" s="297"/>
      <c r="AH2424" s="335"/>
      <c r="AI2424" s="335"/>
      <c r="AK2424" s="335"/>
      <c r="AL2424" s="335"/>
      <c r="AN2424" s="335"/>
      <c r="AO2424" s="335"/>
    </row>
    <row r="2425" spans="6:41">
      <c r="F2425" s="297"/>
      <c r="AH2425" s="335"/>
      <c r="AI2425" s="335"/>
      <c r="AK2425" s="335"/>
      <c r="AL2425" s="335"/>
      <c r="AN2425" s="335"/>
      <c r="AO2425" s="335"/>
    </row>
    <row r="2426" spans="6:41">
      <c r="F2426" s="297"/>
      <c r="AH2426" s="335"/>
      <c r="AI2426" s="335"/>
      <c r="AK2426" s="335"/>
      <c r="AL2426" s="335"/>
      <c r="AN2426" s="335"/>
      <c r="AO2426" s="335"/>
    </row>
    <row r="2427" spans="6:41">
      <c r="F2427" s="297"/>
      <c r="AH2427" s="335"/>
      <c r="AI2427" s="335"/>
      <c r="AK2427" s="335"/>
      <c r="AL2427" s="335"/>
      <c r="AN2427" s="335"/>
      <c r="AO2427" s="335"/>
    </row>
    <row r="2428" spans="6:41">
      <c r="F2428" s="297"/>
      <c r="AH2428" s="335"/>
      <c r="AI2428" s="335"/>
      <c r="AK2428" s="335"/>
      <c r="AL2428" s="335"/>
      <c r="AN2428" s="335"/>
      <c r="AO2428" s="335"/>
    </row>
    <row r="2429" spans="6:41">
      <c r="F2429" s="297"/>
      <c r="AH2429" s="335"/>
      <c r="AI2429" s="335"/>
      <c r="AK2429" s="335"/>
      <c r="AL2429" s="335"/>
      <c r="AN2429" s="335"/>
      <c r="AO2429" s="335"/>
    </row>
    <row r="2430" spans="6:41">
      <c r="F2430" s="297"/>
      <c r="AH2430" s="335"/>
      <c r="AI2430" s="335"/>
      <c r="AK2430" s="335"/>
      <c r="AL2430" s="335"/>
      <c r="AN2430" s="335"/>
      <c r="AO2430" s="335"/>
    </row>
    <row r="2431" spans="6:41">
      <c r="F2431" s="297"/>
      <c r="AH2431" s="335"/>
      <c r="AI2431" s="335"/>
      <c r="AK2431" s="335"/>
      <c r="AL2431" s="335"/>
      <c r="AN2431" s="335"/>
      <c r="AO2431" s="335"/>
    </row>
    <row r="2432" spans="6:41">
      <c r="F2432" s="297"/>
      <c r="AH2432" s="335"/>
      <c r="AI2432" s="335"/>
      <c r="AK2432" s="335"/>
      <c r="AL2432" s="335"/>
      <c r="AN2432" s="335"/>
      <c r="AO2432" s="335"/>
    </row>
    <row r="2433" spans="6:41">
      <c r="F2433" s="297"/>
      <c r="AH2433" s="335"/>
      <c r="AI2433" s="335"/>
      <c r="AK2433" s="335"/>
      <c r="AL2433" s="335"/>
      <c r="AN2433" s="335"/>
      <c r="AO2433" s="335"/>
    </row>
    <row r="2434" spans="6:41">
      <c r="F2434" s="297"/>
      <c r="AH2434" s="335"/>
      <c r="AI2434" s="335"/>
      <c r="AK2434" s="335"/>
      <c r="AL2434" s="335"/>
      <c r="AN2434" s="335"/>
      <c r="AO2434" s="335"/>
    </row>
    <row r="2435" spans="6:41">
      <c r="F2435" s="297"/>
      <c r="AH2435" s="335"/>
      <c r="AI2435" s="335"/>
      <c r="AK2435" s="335"/>
      <c r="AL2435" s="335"/>
      <c r="AN2435" s="335"/>
      <c r="AO2435" s="335"/>
    </row>
    <row r="2436" spans="6:41">
      <c r="F2436" s="297"/>
      <c r="AH2436" s="335"/>
      <c r="AI2436" s="335"/>
      <c r="AK2436" s="335"/>
      <c r="AL2436" s="335"/>
      <c r="AN2436" s="335"/>
      <c r="AO2436" s="335"/>
    </row>
    <row r="2437" spans="6:41">
      <c r="F2437" s="297"/>
      <c r="AH2437" s="335"/>
      <c r="AI2437" s="335"/>
      <c r="AK2437" s="335"/>
      <c r="AL2437" s="335"/>
      <c r="AN2437" s="335"/>
      <c r="AO2437" s="335"/>
    </row>
    <row r="2438" spans="6:41">
      <c r="F2438" s="297"/>
      <c r="AH2438" s="335"/>
      <c r="AI2438" s="335"/>
      <c r="AK2438" s="335"/>
      <c r="AL2438" s="335"/>
      <c r="AN2438" s="335"/>
      <c r="AO2438" s="335"/>
    </row>
    <row r="2439" spans="6:41">
      <c r="F2439" s="297"/>
      <c r="AH2439" s="335"/>
      <c r="AI2439" s="335"/>
      <c r="AK2439" s="335"/>
      <c r="AL2439" s="335"/>
      <c r="AN2439" s="335"/>
      <c r="AO2439" s="335"/>
    </row>
    <row r="2440" spans="6:41">
      <c r="F2440" s="297"/>
      <c r="AH2440" s="335"/>
      <c r="AI2440" s="335"/>
      <c r="AK2440" s="335"/>
      <c r="AL2440" s="335"/>
      <c r="AN2440" s="335"/>
      <c r="AO2440" s="335"/>
    </row>
    <row r="2441" spans="6:41">
      <c r="F2441" s="297"/>
      <c r="AH2441" s="335"/>
      <c r="AI2441" s="335"/>
      <c r="AK2441" s="335"/>
      <c r="AL2441" s="335"/>
      <c r="AN2441" s="335"/>
      <c r="AO2441" s="335"/>
    </row>
    <row r="2442" spans="6:41">
      <c r="F2442" s="297"/>
      <c r="AH2442" s="335"/>
      <c r="AI2442" s="335"/>
      <c r="AK2442" s="335"/>
      <c r="AL2442" s="335"/>
      <c r="AN2442" s="335"/>
      <c r="AO2442" s="335"/>
    </row>
    <row r="2443" spans="6:41">
      <c r="F2443" s="297"/>
      <c r="AH2443" s="335"/>
      <c r="AI2443" s="335"/>
      <c r="AK2443" s="335"/>
      <c r="AL2443" s="335"/>
      <c r="AN2443" s="335"/>
      <c r="AO2443" s="335"/>
    </row>
    <row r="2444" spans="6:41">
      <c r="F2444" s="297"/>
      <c r="AH2444" s="335"/>
      <c r="AI2444" s="335"/>
      <c r="AK2444" s="335"/>
      <c r="AL2444" s="335"/>
      <c r="AN2444" s="335"/>
      <c r="AO2444" s="335"/>
    </row>
    <row r="2445" spans="6:41">
      <c r="F2445" s="297"/>
      <c r="AH2445" s="335"/>
      <c r="AI2445" s="335"/>
      <c r="AK2445" s="335"/>
      <c r="AL2445" s="335"/>
      <c r="AN2445" s="335"/>
      <c r="AO2445" s="335"/>
    </row>
    <row r="2446" spans="6:41">
      <c r="F2446" s="297"/>
      <c r="AH2446" s="335"/>
      <c r="AI2446" s="335"/>
      <c r="AK2446" s="335"/>
      <c r="AL2446" s="335"/>
      <c r="AN2446" s="335"/>
      <c r="AO2446" s="335"/>
    </row>
    <row r="2447" spans="6:41">
      <c r="F2447" s="297"/>
      <c r="AH2447" s="335"/>
      <c r="AI2447" s="335"/>
      <c r="AK2447" s="335"/>
      <c r="AL2447" s="335"/>
      <c r="AN2447" s="335"/>
      <c r="AO2447" s="335"/>
    </row>
    <row r="2448" spans="6:41">
      <c r="F2448" s="297"/>
      <c r="AH2448" s="335"/>
      <c r="AI2448" s="335"/>
      <c r="AK2448" s="335"/>
      <c r="AL2448" s="335"/>
      <c r="AN2448" s="335"/>
      <c r="AO2448" s="335"/>
    </row>
    <row r="2449" spans="6:41">
      <c r="F2449" s="297"/>
      <c r="AH2449" s="335"/>
      <c r="AI2449" s="335"/>
      <c r="AK2449" s="335"/>
      <c r="AL2449" s="335"/>
      <c r="AN2449" s="335"/>
      <c r="AO2449" s="335"/>
    </row>
    <row r="2450" spans="6:41">
      <c r="F2450" s="297"/>
      <c r="AH2450" s="335"/>
      <c r="AI2450" s="335"/>
      <c r="AK2450" s="335"/>
      <c r="AL2450" s="335"/>
      <c r="AN2450" s="335"/>
      <c r="AO2450" s="335"/>
    </row>
    <row r="2451" spans="6:41">
      <c r="F2451" s="297"/>
      <c r="AH2451" s="335"/>
      <c r="AI2451" s="335"/>
      <c r="AK2451" s="335"/>
      <c r="AL2451" s="335"/>
      <c r="AN2451" s="335"/>
      <c r="AO2451" s="335"/>
    </row>
    <row r="2452" spans="6:41">
      <c r="F2452" s="297"/>
      <c r="AH2452" s="335"/>
      <c r="AI2452" s="335"/>
      <c r="AK2452" s="335"/>
      <c r="AL2452" s="335"/>
      <c r="AN2452" s="335"/>
      <c r="AO2452" s="335"/>
    </row>
    <row r="2453" spans="6:41">
      <c r="F2453" s="297"/>
      <c r="AH2453" s="335"/>
      <c r="AI2453" s="335"/>
      <c r="AK2453" s="335"/>
      <c r="AL2453" s="335"/>
      <c r="AN2453" s="335"/>
      <c r="AO2453" s="335"/>
    </row>
    <row r="2454" spans="6:41">
      <c r="F2454" s="297"/>
      <c r="AH2454" s="335"/>
      <c r="AI2454" s="335"/>
      <c r="AK2454" s="335"/>
      <c r="AL2454" s="335"/>
      <c r="AN2454" s="335"/>
      <c r="AO2454" s="335"/>
    </row>
    <row r="2455" spans="6:41">
      <c r="F2455" s="297"/>
      <c r="AH2455" s="335"/>
      <c r="AI2455" s="335"/>
      <c r="AK2455" s="335"/>
      <c r="AL2455" s="335"/>
      <c r="AN2455" s="335"/>
      <c r="AO2455" s="335"/>
    </row>
    <row r="2456" spans="6:41">
      <c r="F2456" s="297"/>
      <c r="AH2456" s="335"/>
      <c r="AI2456" s="335"/>
      <c r="AK2456" s="335"/>
      <c r="AL2456" s="335"/>
      <c r="AN2456" s="335"/>
      <c r="AO2456" s="335"/>
    </row>
    <row r="2457" spans="6:41">
      <c r="F2457" s="297"/>
      <c r="AH2457" s="335"/>
      <c r="AI2457" s="335"/>
      <c r="AK2457" s="335"/>
      <c r="AL2457" s="335"/>
      <c r="AN2457" s="335"/>
      <c r="AO2457" s="335"/>
    </row>
    <row r="2458" spans="6:41">
      <c r="F2458" s="297"/>
      <c r="AH2458" s="335"/>
      <c r="AI2458" s="335"/>
      <c r="AK2458" s="335"/>
      <c r="AL2458" s="335"/>
      <c r="AN2458" s="335"/>
      <c r="AO2458" s="335"/>
    </row>
    <row r="2459" spans="6:41">
      <c r="F2459" s="297"/>
      <c r="AH2459" s="335"/>
      <c r="AI2459" s="335"/>
      <c r="AK2459" s="335"/>
      <c r="AL2459" s="335"/>
      <c r="AN2459" s="335"/>
      <c r="AO2459" s="335"/>
    </row>
    <row r="2460" spans="6:41">
      <c r="F2460" s="297"/>
      <c r="AH2460" s="335"/>
      <c r="AI2460" s="335"/>
      <c r="AK2460" s="335"/>
      <c r="AL2460" s="335"/>
      <c r="AN2460" s="335"/>
      <c r="AO2460" s="335"/>
    </row>
    <row r="2461" spans="6:41">
      <c r="F2461" s="297"/>
      <c r="AH2461" s="335"/>
      <c r="AI2461" s="335"/>
      <c r="AK2461" s="335"/>
      <c r="AL2461" s="335"/>
      <c r="AN2461" s="335"/>
      <c r="AO2461" s="335"/>
    </row>
    <row r="2462" spans="6:41">
      <c r="F2462" s="297"/>
      <c r="AH2462" s="335"/>
      <c r="AI2462" s="335"/>
      <c r="AK2462" s="335"/>
      <c r="AL2462" s="335"/>
      <c r="AN2462" s="335"/>
      <c r="AO2462" s="335"/>
    </row>
    <row r="2463" spans="6:41">
      <c r="F2463" s="297"/>
      <c r="AH2463" s="335"/>
      <c r="AI2463" s="335"/>
      <c r="AK2463" s="335"/>
      <c r="AL2463" s="335"/>
      <c r="AN2463" s="335"/>
      <c r="AO2463" s="335"/>
    </row>
    <row r="2464" spans="6:41">
      <c r="F2464" s="297"/>
      <c r="AH2464" s="335"/>
      <c r="AI2464" s="335"/>
      <c r="AK2464" s="335"/>
      <c r="AL2464" s="335"/>
      <c r="AN2464" s="335"/>
      <c r="AO2464" s="335"/>
    </row>
    <row r="2465" spans="6:41">
      <c r="F2465" s="297"/>
      <c r="AH2465" s="335"/>
      <c r="AI2465" s="335"/>
      <c r="AK2465" s="335"/>
      <c r="AL2465" s="335"/>
      <c r="AN2465" s="335"/>
      <c r="AO2465" s="335"/>
    </row>
    <row r="2466" spans="6:41">
      <c r="F2466" s="297"/>
      <c r="AH2466" s="335"/>
      <c r="AI2466" s="335"/>
      <c r="AK2466" s="335"/>
      <c r="AL2466" s="335"/>
      <c r="AN2466" s="335"/>
      <c r="AO2466" s="335"/>
    </row>
    <row r="2467" spans="6:41">
      <c r="F2467" s="297"/>
      <c r="AH2467" s="335"/>
      <c r="AI2467" s="335"/>
      <c r="AK2467" s="335"/>
      <c r="AL2467" s="335"/>
      <c r="AN2467" s="335"/>
      <c r="AO2467" s="335"/>
    </row>
    <row r="2468" spans="6:41">
      <c r="F2468" s="297"/>
      <c r="AH2468" s="335"/>
      <c r="AI2468" s="335"/>
      <c r="AK2468" s="335"/>
      <c r="AL2468" s="335"/>
      <c r="AN2468" s="335"/>
      <c r="AO2468" s="335"/>
    </row>
    <row r="2469" spans="6:41">
      <c r="F2469" s="297"/>
      <c r="AH2469" s="335"/>
      <c r="AI2469" s="335"/>
      <c r="AK2469" s="335"/>
      <c r="AL2469" s="335"/>
      <c r="AN2469" s="335"/>
      <c r="AO2469" s="335"/>
    </row>
    <row r="2470" spans="6:41">
      <c r="F2470" s="297"/>
      <c r="AH2470" s="335"/>
      <c r="AI2470" s="335"/>
      <c r="AK2470" s="335"/>
      <c r="AL2470" s="335"/>
      <c r="AN2470" s="335"/>
      <c r="AO2470" s="335"/>
    </row>
    <row r="2471" spans="6:41">
      <c r="F2471" s="297"/>
      <c r="AH2471" s="335"/>
      <c r="AI2471" s="335"/>
      <c r="AK2471" s="335"/>
      <c r="AL2471" s="335"/>
      <c r="AN2471" s="335"/>
      <c r="AO2471" s="335"/>
    </row>
    <row r="2472" spans="6:41">
      <c r="F2472" s="297"/>
      <c r="AH2472" s="335"/>
      <c r="AI2472" s="335"/>
      <c r="AK2472" s="335"/>
      <c r="AL2472" s="335"/>
      <c r="AN2472" s="335"/>
      <c r="AO2472" s="335"/>
    </row>
    <row r="2473" spans="6:41">
      <c r="F2473" s="297"/>
      <c r="AH2473" s="335"/>
      <c r="AI2473" s="335"/>
      <c r="AK2473" s="335"/>
      <c r="AL2473" s="335"/>
      <c r="AN2473" s="335"/>
      <c r="AO2473" s="335"/>
    </row>
    <row r="2474" spans="6:41">
      <c r="F2474" s="297"/>
      <c r="AH2474" s="335"/>
      <c r="AI2474" s="335"/>
      <c r="AK2474" s="335"/>
      <c r="AL2474" s="335"/>
      <c r="AN2474" s="335"/>
      <c r="AO2474" s="335"/>
    </row>
    <row r="2475" spans="6:41">
      <c r="F2475" s="297"/>
      <c r="AH2475" s="335"/>
      <c r="AI2475" s="335"/>
      <c r="AK2475" s="335"/>
      <c r="AL2475" s="335"/>
      <c r="AN2475" s="335"/>
      <c r="AO2475" s="335"/>
    </row>
    <row r="2476" spans="6:41">
      <c r="F2476" s="297"/>
      <c r="AH2476" s="335"/>
      <c r="AI2476" s="335"/>
      <c r="AK2476" s="335"/>
      <c r="AL2476" s="335"/>
      <c r="AN2476" s="335"/>
      <c r="AO2476" s="335"/>
    </row>
    <row r="2477" spans="6:41">
      <c r="F2477" s="297"/>
      <c r="AH2477" s="335"/>
      <c r="AI2477" s="335"/>
      <c r="AK2477" s="335"/>
      <c r="AL2477" s="335"/>
      <c r="AN2477" s="335"/>
      <c r="AO2477" s="335"/>
    </row>
    <row r="2478" spans="6:41">
      <c r="F2478" s="297"/>
      <c r="AH2478" s="335"/>
      <c r="AI2478" s="335"/>
      <c r="AK2478" s="335"/>
      <c r="AL2478" s="335"/>
      <c r="AN2478" s="335"/>
      <c r="AO2478" s="335"/>
    </row>
    <row r="2479" spans="6:41">
      <c r="F2479" s="297"/>
      <c r="AH2479" s="335"/>
      <c r="AI2479" s="335"/>
      <c r="AK2479" s="335"/>
      <c r="AL2479" s="335"/>
      <c r="AN2479" s="335"/>
      <c r="AO2479" s="335"/>
    </row>
    <row r="2480" spans="6:41">
      <c r="F2480" s="297"/>
      <c r="AH2480" s="335"/>
      <c r="AI2480" s="335"/>
      <c r="AK2480" s="335"/>
      <c r="AL2480" s="335"/>
      <c r="AN2480" s="335"/>
      <c r="AO2480" s="335"/>
    </row>
    <row r="2481" spans="6:41">
      <c r="F2481" s="297"/>
      <c r="AH2481" s="335"/>
      <c r="AI2481" s="335"/>
      <c r="AK2481" s="335"/>
      <c r="AL2481" s="335"/>
      <c r="AN2481" s="335"/>
      <c r="AO2481" s="335"/>
    </row>
    <row r="2482" spans="6:41">
      <c r="F2482" s="297"/>
      <c r="AH2482" s="335"/>
      <c r="AI2482" s="335"/>
      <c r="AK2482" s="335"/>
      <c r="AL2482" s="335"/>
      <c r="AN2482" s="335"/>
      <c r="AO2482" s="335"/>
    </row>
    <row r="2483" spans="6:41">
      <c r="F2483" s="297"/>
      <c r="AH2483" s="335"/>
      <c r="AI2483" s="335"/>
      <c r="AK2483" s="335"/>
      <c r="AL2483" s="335"/>
      <c r="AN2483" s="335"/>
      <c r="AO2483" s="335"/>
    </row>
    <row r="2484" spans="6:41">
      <c r="F2484" s="297"/>
      <c r="AH2484" s="335"/>
      <c r="AI2484" s="335"/>
      <c r="AK2484" s="335"/>
      <c r="AL2484" s="335"/>
      <c r="AN2484" s="335"/>
      <c r="AO2484" s="335"/>
    </row>
    <row r="2485" spans="6:41">
      <c r="F2485" s="297"/>
      <c r="AH2485" s="335"/>
      <c r="AI2485" s="335"/>
      <c r="AK2485" s="335"/>
      <c r="AL2485" s="335"/>
      <c r="AN2485" s="335"/>
      <c r="AO2485" s="335"/>
    </row>
    <row r="2486" spans="6:41">
      <c r="F2486" s="297"/>
      <c r="AH2486" s="335"/>
      <c r="AI2486" s="335"/>
      <c r="AK2486" s="335"/>
      <c r="AL2486" s="335"/>
      <c r="AN2486" s="335"/>
      <c r="AO2486" s="335"/>
    </row>
    <row r="2487" spans="6:41">
      <c r="F2487" s="297"/>
      <c r="AH2487" s="335"/>
      <c r="AI2487" s="335"/>
      <c r="AK2487" s="335"/>
      <c r="AL2487" s="335"/>
      <c r="AN2487" s="335"/>
      <c r="AO2487" s="335"/>
    </row>
    <row r="2488" spans="6:41">
      <c r="F2488" s="297"/>
      <c r="AH2488" s="335"/>
      <c r="AI2488" s="335"/>
      <c r="AK2488" s="335"/>
      <c r="AL2488" s="335"/>
      <c r="AN2488" s="335"/>
      <c r="AO2488" s="335"/>
    </row>
    <row r="2489" spans="6:41">
      <c r="F2489" s="297"/>
      <c r="AH2489" s="335"/>
      <c r="AI2489" s="335"/>
      <c r="AK2489" s="335"/>
      <c r="AL2489" s="335"/>
      <c r="AN2489" s="335"/>
      <c r="AO2489" s="335"/>
    </row>
    <row r="2490" spans="6:41">
      <c r="F2490" s="297"/>
      <c r="AH2490" s="335"/>
      <c r="AI2490" s="335"/>
      <c r="AK2490" s="335"/>
      <c r="AL2490" s="335"/>
      <c r="AN2490" s="335"/>
      <c r="AO2490" s="335"/>
    </row>
    <row r="2491" spans="6:41">
      <c r="F2491" s="297"/>
      <c r="AH2491" s="335"/>
      <c r="AI2491" s="335"/>
      <c r="AK2491" s="335"/>
      <c r="AL2491" s="335"/>
      <c r="AN2491" s="335"/>
      <c r="AO2491" s="335"/>
    </row>
    <row r="2492" spans="6:41">
      <c r="F2492" s="297"/>
      <c r="AH2492" s="335"/>
      <c r="AI2492" s="335"/>
      <c r="AK2492" s="335"/>
      <c r="AL2492" s="335"/>
      <c r="AN2492" s="335"/>
      <c r="AO2492" s="335"/>
    </row>
    <row r="2493" spans="6:41">
      <c r="F2493" s="297"/>
      <c r="AH2493" s="335"/>
      <c r="AI2493" s="335"/>
      <c r="AK2493" s="335"/>
      <c r="AL2493" s="335"/>
      <c r="AN2493" s="335"/>
      <c r="AO2493" s="335"/>
    </row>
    <row r="2494" spans="6:41">
      <c r="F2494" s="297"/>
      <c r="AH2494" s="335"/>
      <c r="AI2494" s="335"/>
      <c r="AK2494" s="335"/>
      <c r="AL2494" s="335"/>
      <c r="AN2494" s="335"/>
      <c r="AO2494" s="335"/>
    </row>
    <row r="2495" spans="6:41">
      <c r="F2495" s="297"/>
      <c r="AH2495" s="335"/>
      <c r="AI2495" s="335"/>
      <c r="AK2495" s="335"/>
      <c r="AL2495" s="335"/>
      <c r="AN2495" s="335"/>
      <c r="AO2495" s="335"/>
    </row>
    <row r="2496" spans="6:41">
      <c r="F2496" s="297"/>
      <c r="AH2496" s="335"/>
      <c r="AI2496" s="335"/>
      <c r="AK2496" s="335"/>
      <c r="AL2496" s="335"/>
      <c r="AN2496" s="335"/>
      <c r="AO2496" s="335"/>
    </row>
    <row r="2497" spans="6:41">
      <c r="F2497" s="297"/>
      <c r="AH2497" s="335"/>
      <c r="AI2497" s="335"/>
      <c r="AK2497" s="335"/>
      <c r="AL2497" s="335"/>
      <c r="AN2497" s="335"/>
      <c r="AO2497" s="335"/>
    </row>
    <row r="2498" spans="6:41">
      <c r="F2498" s="297"/>
      <c r="AH2498" s="335"/>
      <c r="AI2498" s="335"/>
      <c r="AK2498" s="335"/>
      <c r="AL2498" s="335"/>
      <c r="AN2498" s="335"/>
      <c r="AO2498" s="335"/>
    </row>
    <row r="2499" spans="6:41">
      <c r="F2499" s="297"/>
      <c r="AH2499" s="335"/>
      <c r="AI2499" s="335"/>
      <c r="AK2499" s="335"/>
      <c r="AL2499" s="335"/>
      <c r="AN2499" s="335"/>
      <c r="AO2499" s="335"/>
    </row>
    <row r="2500" spans="6:41">
      <c r="F2500" s="297"/>
      <c r="AH2500" s="335"/>
      <c r="AI2500" s="335"/>
      <c r="AK2500" s="335"/>
      <c r="AL2500" s="335"/>
      <c r="AN2500" s="335"/>
      <c r="AO2500" s="335"/>
    </row>
    <row r="2501" spans="6:41">
      <c r="F2501" s="297"/>
      <c r="AH2501" s="335"/>
      <c r="AI2501" s="335"/>
      <c r="AK2501" s="335"/>
      <c r="AL2501" s="335"/>
      <c r="AN2501" s="335"/>
      <c r="AO2501" s="335"/>
    </row>
    <row r="2502" spans="6:41">
      <c r="F2502" s="297"/>
      <c r="AH2502" s="335"/>
      <c r="AI2502" s="335"/>
      <c r="AK2502" s="335"/>
      <c r="AL2502" s="335"/>
      <c r="AN2502" s="335"/>
      <c r="AO2502" s="335"/>
    </row>
    <row r="2503" spans="6:41">
      <c r="F2503" s="297"/>
      <c r="AH2503" s="335"/>
      <c r="AI2503" s="335"/>
      <c r="AK2503" s="335"/>
      <c r="AL2503" s="335"/>
      <c r="AN2503" s="335"/>
      <c r="AO2503" s="335"/>
    </row>
    <row r="2504" spans="6:41">
      <c r="F2504" s="297"/>
      <c r="AH2504" s="335"/>
      <c r="AI2504" s="335"/>
      <c r="AK2504" s="335"/>
      <c r="AL2504" s="335"/>
      <c r="AN2504" s="335"/>
      <c r="AO2504" s="335"/>
    </row>
    <row r="2505" spans="6:41">
      <c r="F2505" s="297"/>
      <c r="AH2505" s="335"/>
      <c r="AI2505" s="335"/>
      <c r="AK2505" s="335"/>
      <c r="AL2505" s="335"/>
      <c r="AN2505" s="335"/>
      <c r="AO2505" s="335"/>
    </row>
    <row r="2506" spans="6:41">
      <c r="F2506" s="297"/>
      <c r="AH2506" s="335"/>
      <c r="AI2506" s="335"/>
      <c r="AK2506" s="335"/>
      <c r="AL2506" s="335"/>
      <c r="AN2506" s="335"/>
      <c r="AO2506" s="335"/>
    </row>
    <row r="2507" spans="6:41">
      <c r="F2507" s="297"/>
      <c r="AH2507" s="335"/>
      <c r="AI2507" s="335"/>
      <c r="AK2507" s="335"/>
      <c r="AL2507" s="335"/>
      <c r="AN2507" s="335"/>
      <c r="AO2507" s="335"/>
    </row>
    <row r="2508" spans="6:41">
      <c r="F2508" s="297"/>
      <c r="AH2508" s="335"/>
      <c r="AI2508" s="335"/>
      <c r="AK2508" s="335"/>
      <c r="AL2508" s="335"/>
      <c r="AN2508" s="335"/>
      <c r="AO2508" s="335"/>
    </row>
    <row r="2509" spans="6:41">
      <c r="F2509" s="297"/>
      <c r="AH2509" s="335"/>
      <c r="AI2509" s="335"/>
      <c r="AK2509" s="335"/>
      <c r="AL2509" s="335"/>
      <c r="AN2509" s="335"/>
      <c r="AO2509" s="335"/>
    </row>
    <row r="2510" spans="6:41">
      <c r="F2510" s="297"/>
      <c r="AH2510" s="335"/>
      <c r="AI2510" s="335"/>
      <c r="AK2510" s="335"/>
      <c r="AL2510" s="335"/>
      <c r="AN2510" s="335"/>
      <c r="AO2510" s="335"/>
    </row>
    <row r="2511" spans="6:41">
      <c r="F2511" s="297"/>
      <c r="AH2511" s="335"/>
      <c r="AI2511" s="335"/>
      <c r="AK2511" s="335"/>
      <c r="AL2511" s="335"/>
      <c r="AN2511" s="335"/>
      <c r="AO2511" s="335"/>
    </row>
    <row r="2512" spans="6:41">
      <c r="F2512" s="297"/>
      <c r="AH2512" s="335"/>
      <c r="AI2512" s="335"/>
      <c r="AK2512" s="335"/>
      <c r="AL2512" s="335"/>
      <c r="AN2512" s="335"/>
      <c r="AO2512" s="335"/>
    </row>
    <row r="2513" spans="6:41">
      <c r="F2513" s="297"/>
      <c r="AH2513" s="335"/>
      <c r="AI2513" s="335"/>
      <c r="AK2513" s="335"/>
      <c r="AL2513" s="335"/>
      <c r="AN2513" s="335"/>
      <c r="AO2513" s="335"/>
    </row>
    <row r="2514" spans="6:41">
      <c r="F2514" s="297"/>
      <c r="AH2514" s="335"/>
      <c r="AI2514" s="335"/>
      <c r="AK2514" s="335"/>
      <c r="AL2514" s="335"/>
      <c r="AN2514" s="335"/>
      <c r="AO2514" s="335"/>
    </row>
    <row r="2515" spans="6:41">
      <c r="F2515" s="297"/>
      <c r="AH2515" s="335"/>
      <c r="AI2515" s="335"/>
      <c r="AK2515" s="335"/>
      <c r="AL2515" s="335"/>
      <c r="AN2515" s="335"/>
      <c r="AO2515" s="335"/>
    </row>
    <row r="2516" spans="6:41">
      <c r="F2516" s="297"/>
      <c r="AH2516" s="335"/>
      <c r="AI2516" s="335"/>
      <c r="AK2516" s="335"/>
      <c r="AL2516" s="335"/>
      <c r="AN2516" s="335"/>
      <c r="AO2516" s="335"/>
    </row>
    <row r="2517" spans="6:41">
      <c r="F2517" s="297"/>
      <c r="AH2517" s="335"/>
      <c r="AI2517" s="335"/>
      <c r="AK2517" s="335"/>
      <c r="AL2517" s="335"/>
      <c r="AN2517" s="335"/>
      <c r="AO2517" s="335"/>
    </row>
    <row r="2518" spans="6:41">
      <c r="F2518" s="297"/>
      <c r="AH2518" s="335"/>
      <c r="AI2518" s="335"/>
      <c r="AK2518" s="335"/>
      <c r="AL2518" s="335"/>
      <c r="AN2518" s="335"/>
      <c r="AO2518" s="335"/>
    </row>
    <row r="2519" spans="6:41">
      <c r="F2519" s="297"/>
      <c r="AH2519" s="335"/>
      <c r="AI2519" s="335"/>
      <c r="AK2519" s="335"/>
      <c r="AL2519" s="335"/>
      <c r="AN2519" s="335"/>
      <c r="AO2519" s="335"/>
    </row>
    <row r="2520" spans="6:41">
      <c r="F2520" s="297"/>
      <c r="AH2520" s="335"/>
      <c r="AI2520" s="335"/>
      <c r="AK2520" s="335"/>
      <c r="AL2520" s="335"/>
      <c r="AN2520" s="335"/>
      <c r="AO2520" s="335"/>
    </row>
    <row r="2521" spans="6:41">
      <c r="F2521" s="297"/>
      <c r="AH2521" s="335"/>
      <c r="AI2521" s="335"/>
      <c r="AK2521" s="335"/>
      <c r="AL2521" s="335"/>
      <c r="AN2521" s="335"/>
      <c r="AO2521" s="335"/>
    </row>
    <row r="2522" spans="6:41">
      <c r="F2522" s="297"/>
      <c r="AH2522" s="335"/>
      <c r="AI2522" s="335"/>
      <c r="AK2522" s="335"/>
      <c r="AL2522" s="335"/>
      <c r="AN2522" s="335"/>
      <c r="AO2522" s="335"/>
    </row>
    <row r="2523" spans="6:41">
      <c r="F2523" s="297"/>
      <c r="AH2523" s="335"/>
      <c r="AI2523" s="335"/>
      <c r="AK2523" s="335"/>
      <c r="AL2523" s="335"/>
      <c r="AN2523" s="335"/>
      <c r="AO2523" s="335"/>
    </row>
    <row r="2524" spans="6:41">
      <c r="F2524" s="297"/>
      <c r="AH2524" s="335"/>
      <c r="AI2524" s="335"/>
      <c r="AK2524" s="335"/>
      <c r="AL2524" s="335"/>
      <c r="AN2524" s="335"/>
      <c r="AO2524" s="335"/>
    </row>
    <row r="2525" spans="6:41">
      <c r="F2525" s="297"/>
      <c r="AH2525" s="335"/>
      <c r="AI2525" s="335"/>
      <c r="AK2525" s="335"/>
      <c r="AL2525" s="335"/>
      <c r="AN2525" s="335"/>
      <c r="AO2525" s="335"/>
    </row>
    <row r="2526" spans="6:41">
      <c r="F2526" s="297"/>
      <c r="AH2526" s="335"/>
      <c r="AI2526" s="335"/>
      <c r="AK2526" s="335"/>
      <c r="AL2526" s="335"/>
      <c r="AN2526" s="335"/>
      <c r="AO2526" s="335"/>
    </row>
    <row r="2527" spans="6:41">
      <c r="F2527" s="297"/>
      <c r="AH2527" s="335"/>
      <c r="AI2527" s="335"/>
      <c r="AK2527" s="335"/>
      <c r="AL2527" s="335"/>
      <c r="AN2527" s="335"/>
      <c r="AO2527" s="335"/>
    </row>
    <row r="2528" spans="6:41">
      <c r="F2528" s="297"/>
      <c r="AH2528" s="335"/>
      <c r="AI2528" s="335"/>
      <c r="AK2528" s="335"/>
      <c r="AL2528" s="335"/>
      <c r="AN2528" s="335"/>
      <c r="AO2528" s="335"/>
    </row>
    <row r="2529" spans="6:41">
      <c r="F2529" s="297"/>
      <c r="AH2529" s="335"/>
      <c r="AI2529" s="335"/>
      <c r="AK2529" s="335"/>
      <c r="AL2529" s="335"/>
      <c r="AN2529" s="335"/>
      <c r="AO2529" s="335"/>
    </row>
    <row r="2530" spans="6:41">
      <c r="F2530" s="297"/>
      <c r="AH2530" s="335"/>
      <c r="AI2530" s="335"/>
      <c r="AK2530" s="335"/>
      <c r="AL2530" s="335"/>
      <c r="AN2530" s="335"/>
      <c r="AO2530" s="335"/>
    </row>
    <row r="2531" spans="6:41">
      <c r="F2531" s="297"/>
      <c r="AH2531" s="335"/>
      <c r="AI2531" s="335"/>
      <c r="AK2531" s="335"/>
      <c r="AL2531" s="335"/>
      <c r="AN2531" s="335"/>
      <c r="AO2531" s="335"/>
    </row>
    <row r="2532" spans="6:41">
      <c r="F2532" s="297"/>
      <c r="AH2532" s="335"/>
      <c r="AI2532" s="335"/>
      <c r="AK2532" s="335"/>
      <c r="AL2532" s="335"/>
      <c r="AN2532" s="335"/>
      <c r="AO2532" s="335"/>
    </row>
    <row r="2533" spans="6:41">
      <c r="F2533" s="297"/>
      <c r="AH2533" s="335"/>
      <c r="AI2533" s="335"/>
      <c r="AK2533" s="335"/>
      <c r="AL2533" s="335"/>
      <c r="AN2533" s="335"/>
      <c r="AO2533" s="335"/>
    </row>
    <row r="2534" spans="6:41">
      <c r="F2534" s="297"/>
      <c r="AH2534" s="335"/>
      <c r="AI2534" s="335"/>
      <c r="AK2534" s="335"/>
      <c r="AL2534" s="335"/>
      <c r="AN2534" s="335"/>
      <c r="AO2534" s="335"/>
    </row>
    <row r="2535" spans="6:41">
      <c r="F2535" s="297"/>
      <c r="AH2535" s="335"/>
      <c r="AI2535" s="335"/>
      <c r="AK2535" s="335"/>
      <c r="AL2535" s="335"/>
      <c r="AN2535" s="335"/>
      <c r="AO2535" s="335"/>
    </row>
    <row r="2536" spans="6:41">
      <c r="F2536" s="297"/>
      <c r="AH2536" s="335"/>
      <c r="AI2536" s="335"/>
      <c r="AK2536" s="335"/>
      <c r="AL2536" s="335"/>
      <c r="AN2536" s="335"/>
      <c r="AO2536" s="335"/>
    </row>
    <row r="2537" spans="6:41">
      <c r="F2537" s="297"/>
      <c r="AH2537" s="335"/>
      <c r="AI2537" s="335"/>
      <c r="AK2537" s="335"/>
      <c r="AL2537" s="335"/>
      <c r="AN2537" s="335"/>
      <c r="AO2537" s="335"/>
    </row>
    <row r="2538" spans="6:41">
      <c r="F2538" s="297"/>
      <c r="AH2538" s="335"/>
      <c r="AI2538" s="335"/>
      <c r="AK2538" s="335"/>
      <c r="AL2538" s="335"/>
      <c r="AN2538" s="335"/>
      <c r="AO2538" s="335"/>
    </row>
    <row r="2539" spans="6:41">
      <c r="F2539" s="297"/>
      <c r="AH2539" s="335"/>
      <c r="AI2539" s="335"/>
      <c r="AK2539" s="335"/>
      <c r="AL2539" s="335"/>
      <c r="AN2539" s="335"/>
      <c r="AO2539" s="335"/>
    </row>
    <row r="2540" spans="6:41">
      <c r="F2540" s="297"/>
      <c r="AH2540" s="335"/>
      <c r="AI2540" s="335"/>
      <c r="AK2540" s="335"/>
      <c r="AL2540" s="335"/>
      <c r="AN2540" s="335"/>
      <c r="AO2540" s="335"/>
    </row>
    <row r="2541" spans="6:41">
      <c r="F2541" s="297"/>
      <c r="AH2541" s="335"/>
      <c r="AI2541" s="335"/>
      <c r="AK2541" s="335"/>
      <c r="AL2541" s="335"/>
      <c r="AN2541" s="335"/>
      <c r="AO2541" s="335"/>
    </row>
    <row r="2542" spans="6:41">
      <c r="F2542" s="297"/>
      <c r="AH2542" s="335"/>
      <c r="AI2542" s="335"/>
      <c r="AK2542" s="335"/>
      <c r="AL2542" s="335"/>
      <c r="AN2542" s="335"/>
      <c r="AO2542" s="335"/>
    </row>
    <row r="2543" spans="6:41">
      <c r="F2543" s="297"/>
      <c r="AH2543" s="335"/>
      <c r="AI2543" s="335"/>
      <c r="AK2543" s="335"/>
      <c r="AL2543" s="335"/>
      <c r="AN2543" s="335"/>
      <c r="AO2543" s="335"/>
    </row>
    <row r="2544" spans="6:41">
      <c r="F2544" s="297"/>
      <c r="AH2544" s="335"/>
      <c r="AI2544" s="335"/>
      <c r="AK2544" s="335"/>
      <c r="AL2544" s="335"/>
      <c r="AN2544" s="335"/>
      <c r="AO2544" s="335"/>
    </row>
    <row r="2545" spans="6:41">
      <c r="F2545" s="297"/>
      <c r="AH2545" s="335"/>
      <c r="AI2545" s="335"/>
      <c r="AK2545" s="335"/>
      <c r="AL2545" s="335"/>
      <c r="AN2545" s="335"/>
      <c r="AO2545" s="335"/>
    </row>
    <row r="2546" spans="6:41">
      <c r="F2546" s="297"/>
      <c r="AH2546" s="335"/>
      <c r="AI2546" s="335"/>
      <c r="AK2546" s="335"/>
      <c r="AL2546" s="335"/>
      <c r="AN2546" s="335"/>
      <c r="AO2546" s="335"/>
    </row>
    <row r="2547" spans="6:41">
      <c r="F2547" s="297"/>
      <c r="AH2547" s="335"/>
      <c r="AI2547" s="335"/>
      <c r="AK2547" s="335"/>
      <c r="AL2547" s="335"/>
      <c r="AN2547" s="335"/>
      <c r="AO2547" s="335"/>
    </row>
    <row r="2548" spans="6:41">
      <c r="F2548" s="297"/>
      <c r="AH2548" s="335"/>
      <c r="AI2548" s="335"/>
      <c r="AK2548" s="335"/>
      <c r="AL2548" s="335"/>
      <c r="AN2548" s="335"/>
      <c r="AO2548" s="335"/>
    </row>
    <row r="2549" spans="6:41">
      <c r="F2549" s="297"/>
      <c r="AH2549" s="335"/>
      <c r="AI2549" s="335"/>
      <c r="AK2549" s="335"/>
      <c r="AL2549" s="335"/>
      <c r="AN2549" s="335"/>
      <c r="AO2549" s="335"/>
    </row>
    <row r="2550" spans="6:41">
      <c r="F2550" s="297"/>
      <c r="AH2550" s="335"/>
      <c r="AI2550" s="335"/>
      <c r="AK2550" s="335"/>
      <c r="AL2550" s="335"/>
      <c r="AN2550" s="335"/>
      <c r="AO2550" s="335"/>
    </row>
    <row r="2551" spans="6:41">
      <c r="F2551" s="297"/>
      <c r="AH2551" s="335"/>
      <c r="AI2551" s="335"/>
      <c r="AK2551" s="335"/>
      <c r="AL2551" s="335"/>
      <c r="AN2551" s="335"/>
      <c r="AO2551" s="335"/>
    </row>
    <row r="2552" spans="6:41">
      <c r="F2552" s="297"/>
      <c r="AH2552" s="335"/>
      <c r="AI2552" s="335"/>
      <c r="AK2552" s="335"/>
      <c r="AL2552" s="335"/>
      <c r="AN2552" s="335"/>
      <c r="AO2552" s="335"/>
    </row>
    <row r="2553" spans="6:41">
      <c r="F2553" s="297"/>
      <c r="AH2553" s="335"/>
      <c r="AI2553" s="335"/>
      <c r="AK2553" s="335"/>
      <c r="AL2553" s="335"/>
      <c r="AN2553" s="335"/>
      <c r="AO2553" s="335"/>
    </row>
    <row r="2554" spans="6:41">
      <c r="F2554" s="297"/>
      <c r="AH2554" s="335"/>
      <c r="AI2554" s="335"/>
      <c r="AK2554" s="335"/>
      <c r="AL2554" s="335"/>
      <c r="AN2554" s="335"/>
      <c r="AO2554" s="335"/>
    </row>
    <row r="2555" spans="6:41">
      <c r="F2555" s="297"/>
      <c r="AH2555" s="335"/>
      <c r="AI2555" s="335"/>
      <c r="AK2555" s="335"/>
      <c r="AL2555" s="335"/>
      <c r="AN2555" s="335"/>
      <c r="AO2555" s="335"/>
    </row>
    <row r="2556" spans="6:41">
      <c r="F2556" s="297"/>
      <c r="AH2556" s="335"/>
      <c r="AI2556" s="335"/>
      <c r="AK2556" s="335"/>
      <c r="AL2556" s="335"/>
      <c r="AN2556" s="335"/>
      <c r="AO2556" s="335"/>
    </row>
    <row r="2557" spans="6:41">
      <c r="F2557" s="297"/>
      <c r="AH2557" s="335"/>
      <c r="AI2557" s="335"/>
      <c r="AK2557" s="335"/>
      <c r="AL2557" s="335"/>
      <c r="AN2557" s="335"/>
      <c r="AO2557" s="335"/>
    </row>
    <row r="2558" spans="6:41">
      <c r="F2558" s="297"/>
      <c r="AH2558" s="335"/>
      <c r="AI2558" s="335"/>
      <c r="AK2558" s="335"/>
      <c r="AL2558" s="335"/>
      <c r="AN2558" s="335"/>
      <c r="AO2558" s="335"/>
    </row>
    <row r="2559" spans="6:41">
      <c r="F2559" s="297"/>
      <c r="AH2559" s="335"/>
      <c r="AI2559" s="335"/>
      <c r="AK2559" s="335"/>
      <c r="AL2559" s="335"/>
      <c r="AN2559" s="335"/>
      <c r="AO2559" s="335"/>
    </row>
    <row r="2560" spans="6:41">
      <c r="F2560" s="297"/>
      <c r="AH2560" s="335"/>
      <c r="AI2560" s="335"/>
      <c r="AK2560" s="335"/>
      <c r="AL2560" s="335"/>
      <c r="AN2560" s="335"/>
      <c r="AO2560" s="335"/>
    </row>
    <row r="2561" spans="6:41">
      <c r="F2561" s="297"/>
      <c r="AH2561" s="335"/>
      <c r="AI2561" s="335"/>
      <c r="AK2561" s="335"/>
      <c r="AL2561" s="335"/>
      <c r="AN2561" s="335"/>
      <c r="AO2561" s="335"/>
    </row>
    <row r="2562" spans="6:41">
      <c r="F2562" s="297"/>
      <c r="AH2562" s="335"/>
      <c r="AI2562" s="335"/>
      <c r="AK2562" s="335"/>
      <c r="AL2562" s="335"/>
      <c r="AN2562" s="335"/>
      <c r="AO2562" s="335"/>
    </row>
    <row r="2563" spans="6:41">
      <c r="F2563" s="297"/>
      <c r="AH2563" s="335"/>
      <c r="AI2563" s="335"/>
      <c r="AK2563" s="335"/>
      <c r="AL2563" s="335"/>
      <c r="AN2563" s="335"/>
      <c r="AO2563" s="335"/>
    </row>
    <row r="2564" spans="6:41">
      <c r="F2564" s="297"/>
      <c r="AH2564" s="335"/>
      <c r="AI2564" s="335"/>
      <c r="AK2564" s="335"/>
      <c r="AL2564" s="335"/>
      <c r="AN2564" s="335"/>
      <c r="AO2564" s="335"/>
    </row>
    <row r="2565" spans="6:41">
      <c r="F2565" s="297"/>
      <c r="AH2565" s="335"/>
      <c r="AI2565" s="335"/>
      <c r="AK2565" s="335"/>
      <c r="AL2565" s="335"/>
      <c r="AN2565" s="335"/>
      <c r="AO2565" s="335"/>
    </row>
    <row r="2566" spans="6:41">
      <c r="F2566" s="297"/>
      <c r="AH2566" s="335"/>
      <c r="AI2566" s="335"/>
      <c r="AK2566" s="335"/>
      <c r="AL2566" s="335"/>
      <c r="AN2566" s="335"/>
      <c r="AO2566" s="335"/>
    </row>
    <row r="2567" spans="6:41">
      <c r="F2567" s="297"/>
      <c r="AH2567" s="335"/>
      <c r="AI2567" s="335"/>
      <c r="AK2567" s="335"/>
      <c r="AL2567" s="335"/>
      <c r="AN2567" s="335"/>
      <c r="AO2567" s="335"/>
    </row>
    <row r="2568" spans="6:41">
      <c r="F2568" s="297"/>
      <c r="AH2568" s="335"/>
      <c r="AI2568" s="335"/>
      <c r="AK2568" s="335"/>
      <c r="AL2568" s="335"/>
      <c r="AN2568" s="335"/>
      <c r="AO2568" s="335"/>
    </row>
    <row r="2569" spans="6:41">
      <c r="F2569" s="297"/>
      <c r="AH2569" s="335"/>
      <c r="AI2569" s="335"/>
      <c r="AK2569" s="335"/>
      <c r="AL2569" s="335"/>
      <c r="AN2569" s="335"/>
      <c r="AO2569" s="335"/>
    </row>
    <row r="2570" spans="6:41">
      <c r="F2570" s="297"/>
      <c r="AH2570" s="335"/>
      <c r="AI2570" s="335"/>
      <c r="AK2570" s="335"/>
      <c r="AL2570" s="335"/>
      <c r="AN2570" s="335"/>
      <c r="AO2570" s="335"/>
    </row>
    <row r="2571" spans="6:41">
      <c r="F2571" s="297"/>
      <c r="AH2571" s="335"/>
      <c r="AI2571" s="335"/>
      <c r="AK2571" s="335"/>
      <c r="AL2571" s="335"/>
      <c r="AN2571" s="335"/>
      <c r="AO2571" s="335"/>
    </row>
    <row r="2572" spans="6:41">
      <c r="F2572" s="297"/>
      <c r="AH2572" s="335"/>
      <c r="AI2572" s="335"/>
      <c r="AK2572" s="335"/>
      <c r="AL2572" s="335"/>
      <c r="AN2572" s="335"/>
      <c r="AO2572" s="335"/>
    </row>
    <row r="2573" spans="6:41">
      <c r="F2573" s="297"/>
      <c r="AH2573" s="335"/>
      <c r="AI2573" s="335"/>
      <c r="AK2573" s="335"/>
      <c r="AL2573" s="335"/>
      <c r="AN2573" s="335"/>
      <c r="AO2573" s="335"/>
    </row>
    <row r="2574" spans="6:41">
      <c r="F2574" s="297"/>
      <c r="AH2574" s="335"/>
      <c r="AI2574" s="335"/>
      <c r="AK2574" s="335"/>
      <c r="AL2574" s="335"/>
      <c r="AN2574" s="335"/>
      <c r="AO2574" s="335"/>
    </row>
    <row r="2575" spans="6:41">
      <c r="F2575" s="297"/>
      <c r="AH2575" s="335"/>
      <c r="AI2575" s="335"/>
      <c r="AK2575" s="335"/>
      <c r="AL2575" s="335"/>
      <c r="AN2575" s="335"/>
      <c r="AO2575" s="335"/>
    </row>
    <row r="2576" spans="6:41">
      <c r="F2576" s="297"/>
      <c r="AH2576" s="335"/>
      <c r="AI2576" s="335"/>
      <c r="AK2576" s="335"/>
      <c r="AL2576" s="335"/>
      <c r="AN2576" s="335"/>
      <c r="AO2576" s="335"/>
    </row>
    <row r="2577" spans="6:41">
      <c r="F2577" s="297"/>
      <c r="AH2577" s="335"/>
      <c r="AI2577" s="335"/>
      <c r="AK2577" s="335"/>
      <c r="AL2577" s="335"/>
      <c r="AN2577" s="335"/>
      <c r="AO2577" s="335"/>
    </row>
    <row r="2578" spans="6:41">
      <c r="F2578" s="297"/>
      <c r="AH2578" s="335"/>
      <c r="AI2578" s="335"/>
      <c r="AK2578" s="335"/>
      <c r="AL2578" s="335"/>
      <c r="AN2578" s="335"/>
      <c r="AO2578" s="335"/>
    </row>
    <row r="2579" spans="6:41">
      <c r="F2579" s="297"/>
      <c r="AH2579" s="335"/>
      <c r="AI2579" s="335"/>
      <c r="AK2579" s="335"/>
      <c r="AL2579" s="335"/>
      <c r="AN2579" s="335"/>
      <c r="AO2579" s="335"/>
    </row>
    <row r="2580" spans="6:41">
      <c r="F2580" s="297"/>
      <c r="AH2580" s="335"/>
      <c r="AI2580" s="335"/>
      <c r="AK2580" s="335"/>
      <c r="AL2580" s="335"/>
      <c r="AN2580" s="335"/>
      <c r="AO2580" s="335"/>
    </row>
    <row r="2581" spans="6:41">
      <c r="F2581" s="297"/>
      <c r="AH2581" s="335"/>
      <c r="AI2581" s="335"/>
      <c r="AK2581" s="335"/>
      <c r="AL2581" s="335"/>
      <c r="AN2581" s="335"/>
      <c r="AO2581" s="335"/>
    </row>
    <row r="2582" spans="6:41">
      <c r="F2582" s="297"/>
      <c r="AH2582" s="335"/>
      <c r="AI2582" s="335"/>
      <c r="AK2582" s="335"/>
      <c r="AL2582" s="335"/>
      <c r="AN2582" s="335"/>
      <c r="AO2582" s="335"/>
    </row>
    <row r="2583" spans="6:41">
      <c r="F2583" s="297"/>
      <c r="AH2583" s="335"/>
      <c r="AI2583" s="335"/>
      <c r="AK2583" s="335"/>
      <c r="AL2583" s="335"/>
      <c r="AN2583" s="335"/>
      <c r="AO2583" s="335"/>
    </row>
    <row r="2584" spans="6:41">
      <c r="F2584" s="297"/>
      <c r="AH2584" s="335"/>
      <c r="AI2584" s="335"/>
      <c r="AK2584" s="335"/>
      <c r="AL2584" s="335"/>
      <c r="AN2584" s="335"/>
      <c r="AO2584" s="335"/>
    </row>
    <row r="2585" spans="6:41">
      <c r="F2585" s="297"/>
      <c r="AH2585" s="335"/>
      <c r="AI2585" s="335"/>
      <c r="AK2585" s="335"/>
      <c r="AL2585" s="335"/>
      <c r="AN2585" s="335"/>
      <c r="AO2585" s="335"/>
    </row>
    <row r="2586" spans="6:41">
      <c r="F2586" s="297"/>
      <c r="AH2586" s="335"/>
      <c r="AI2586" s="335"/>
      <c r="AK2586" s="335"/>
      <c r="AL2586" s="335"/>
      <c r="AN2586" s="335"/>
      <c r="AO2586" s="335"/>
    </row>
    <row r="2587" spans="6:41">
      <c r="F2587" s="297"/>
      <c r="AH2587" s="335"/>
      <c r="AI2587" s="335"/>
      <c r="AK2587" s="335"/>
      <c r="AL2587" s="335"/>
      <c r="AN2587" s="335"/>
      <c r="AO2587" s="335"/>
    </row>
    <row r="2588" spans="6:41">
      <c r="F2588" s="297"/>
      <c r="AH2588" s="335"/>
      <c r="AI2588" s="335"/>
      <c r="AK2588" s="335"/>
      <c r="AL2588" s="335"/>
      <c r="AN2588" s="335"/>
      <c r="AO2588" s="335"/>
    </row>
    <row r="2589" spans="6:41">
      <c r="F2589" s="297"/>
      <c r="AH2589" s="335"/>
      <c r="AI2589" s="335"/>
      <c r="AK2589" s="335"/>
      <c r="AL2589" s="335"/>
      <c r="AN2589" s="335"/>
      <c r="AO2589" s="335"/>
    </row>
    <row r="2590" spans="6:41">
      <c r="F2590" s="297"/>
      <c r="AH2590" s="335"/>
      <c r="AI2590" s="335"/>
      <c r="AK2590" s="335"/>
      <c r="AL2590" s="335"/>
      <c r="AN2590" s="335"/>
      <c r="AO2590" s="335"/>
    </row>
    <row r="2591" spans="6:41">
      <c r="F2591" s="297"/>
      <c r="AH2591" s="335"/>
      <c r="AI2591" s="335"/>
      <c r="AK2591" s="335"/>
      <c r="AL2591" s="335"/>
      <c r="AN2591" s="335"/>
      <c r="AO2591" s="335"/>
    </row>
    <row r="2592" spans="6:41">
      <c r="F2592" s="297"/>
      <c r="AH2592" s="335"/>
      <c r="AI2592" s="335"/>
      <c r="AK2592" s="335"/>
      <c r="AL2592" s="335"/>
      <c r="AN2592" s="335"/>
      <c r="AO2592" s="335"/>
    </row>
    <row r="2593" spans="6:41">
      <c r="F2593" s="297"/>
      <c r="AH2593" s="335"/>
      <c r="AI2593" s="335"/>
      <c r="AK2593" s="335"/>
      <c r="AL2593" s="335"/>
      <c r="AN2593" s="335"/>
      <c r="AO2593" s="335"/>
    </row>
    <row r="2594" spans="6:41">
      <c r="F2594" s="297"/>
      <c r="AH2594" s="335"/>
      <c r="AI2594" s="335"/>
      <c r="AK2594" s="335"/>
      <c r="AL2594" s="335"/>
      <c r="AN2594" s="335"/>
      <c r="AO2594" s="335"/>
    </row>
    <row r="2595" spans="6:41">
      <c r="F2595" s="297"/>
      <c r="AH2595" s="335"/>
      <c r="AI2595" s="335"/>
      <c r="AK2595" s="335"/>
      <c r="AL2595" s="335"/>
      <c r="AN2595" s="335"/>
      <c r="AO2595" s="335"/>
    </row>
    <row r="2596" spans="6:41">
      <c r="F2596" s="297"/>
      <c r="AH2596" s="335"/>
      <c r="AI2596" s="335"/>
      <c r="AK2596" s="335"/>
      <c r="AL2596" s="335"/>
      <c r="AN2596" s="335"/>
      <c r="AO2596" s="335"/>
    </row>
    <row r="2597" spans="6:41">
      <c r="F2597" s="297"/>
      <c r="AH2597" s="335"/>
      <c r="AI2597" s="335"/>
      <c r="AK2597" s="335"/>
      <c r="AL2597" s="335"/>
      <c r="AN2597" s="335"/>
      <c r="AO2597" s="335"/>
    </row>
    <row r="2598" spans="6:41">
      <c r="F2598" s="297"/>
      <c r="AH2598" s="335"/>
      <c r="AI2598" s="335"/>
      <c r="AK2598" s="335"/>
      <c r="AL2598" s="335"/>
      <c r="AN2598" s="335"/>
      <c r="AO2598" s="335"/>
    </row>
    <row r="2599" spans="6:41">
      <c r="F2599" s="297"/>
      <c r="AH2599" s="335"/>
      <c r="AI2599" s="335"/>
      <c r="AK2599" s="335"/>
      <c r="AL2599" s="335"/>
      <c r="AN2599" s="335"/>
      <c r="AO2599" s="335"/>
    </row>
    <row r="2600" spans="6:41">
      <c r="F2600" s="297"/>
      <c r="AH2600" s="335"/>
      <c r="AI2600" s="335"/>
      <c r="AK2600" s="335"/>
      <c r="AL2600" s="335"/>
      <c r="AN2600" s="335"/>
      <c r="AO2600" s="335"/>
    </row>
    <row r="2601" spans="6:41">
      <c r="F2601" s="297"/>
      <c r="AH2601" s="335"/>
      <c r="AI2601" s="335"/>
      <c r="AK2601" s="335"/>
      <c r="AL2601" s="335"/>
      <c r="AN2601" s="335"/>
      <c r="AO2601" s="335"/>
    </row>
    <row r="2602" spans="6:41">
      <c r="F2602" s="297"/>
      <c r="AH2602" s="335"/>
      <c r="AI2602" s="335"/>
      <c r="AK2602" s="335"/>
      <c r="AL2602" s="335"/>
      <c r="AN2602" s="335"/>
      <c r="AO2602" s="335"/>
    </row>
    <row r="2603" spans="6:41">
      <c r="F2603" s="297"/>
      <c r="AH2603" s="335"/>
      <c r="AI2603" s="335"/>
      <c r="AK2603" s="335"/>
      <c r="AL2603" s="335"/>
      <c r="AN2603" s="335"/>
      <c r="AO2603" s="335"/>
    </row>
    <row r="2604" spans="6:41">
      <c r="F2604" s="297"/>
      <c r="AH2604" s="335"/>
      <c r="AI2604" s="335"/>
      <c r="AK2604" s="335"/>
      <c r="AL2604" s="335"/>
      <c r="AN2604" s="335"/>
      <c r="AO2604" s="335"/>
    </row>
    <row r="2605" spans="6:41">
      <c r="F2605" s="297"/>
      <c r="AH2605" s="335"/>
      <c r="AI2605" s="335"/>
      <c r="AK2605" s="335"/>
      <c r="AL2605" s="335"/>
      <c r="AN2605" s="335"/>
      <c r="AO2605" s="335"/>
    </row>
    <row r="2606" spans="6:41">
      <c r="F2606" s="297"/>
      <c r="AH2606" s="335"/>
      <c r="AI2606" s="335"/>
      <c r="AK2606" s="335"/>
      <c r="AL2606" s="335"/>
      <c r="AN2606" s="335"/>
      <c r="AO2606" s="335"/>
    </row>
    <row r="2607" spans="6:41">
      <c r="F2607" s="297"/>
      <c r="AH2607" s="335"/>
      <c r="AI2607" s="335"/>
      <c r="AK2607" s="335"/>
      <c r="AL2607" s="335"/>
      <c r="AN2607" s="335"/>
      <c r="AO2607" s="335"/>
    </row>
    <row r="2608" spans="6:41">
      <c r="F2608" s="297"/>
      <c r="AH2608" s="335"/>
      <c r="AI2608" s="335"/>
      <c r="AK2608" s="335"/>
      <c r="AL2608" s="335"/>
      <c r="AN2608" s="335"/>
      <c r="AO2608" s="335"/>
    </row>
    <row r="2609" spans="6:41">
      <c r="F2609" s="297"/>
      <c r="AH2609" s="335"/>
      <c r="AI2609" s="335"/>
      <c r="AK2609" s="335"/>
      <c r="AL2609" s="335"/>
      <c r="AN2609" s="335"/>
      <c r="AO2609" s="335"/>
    </row>
    <row r="2610" spans="6:41">
      <c r="F2610" s="297"/>
      <c r="AH2610" s="335"/>
      <c r="AI2610" s="335"/>
      <c r="AK2610" s="335"/>
      <c r="AL2610" s="335"/>
      <c r="AN2610" s="335"/>
      <c r="AO2610" s="335"/>
    </row>
    <row r="2611" spans="6:41">
      <c r="F2611" s="297"/>
      <c r="AH2611" s="335"/>
      <c r="AI2611" s="335"/>
      <c r="AK2611" s="335"/>
      <c r="AL2611" s="335"/>
      <c r="AN2611" s="335"/>
      <c r="AO2611" s="335"/>
    </row>
    <row r="2612" spans="6:41">
      <c r="F2612" s="297"/>
      <c r="AH2612" s="335"/>
      <c r="AI2612" s="335"/>
      <c r="AK2612" s="335"/>
      <c r="AL2612" s="335"/>
      <c r="AN2612" s="335"/>
      <c r="AO2612" s="335"/>
    </row>
    <row r="2613" spans="6:41">
      <c r="F2613" s="297"/>
      <c r="AH2613" s="335"/>
      <c r="AI2613" s="335"/>
      <c r="AK2613" s="335"/>
      <c r="AL2613" s="335"/>
      <c r="AN2613" s="335"/>
      <c r="AO2613" s="335"/>
    </row>
    <row r="2614" spans="6:41">
      <c r="F2614" s="297"/>
      <c r="AH2614" s="335"/>
      <c r="AI2614" s="335"/>
      <c r="AK2614" s="335"/>
      <c r="AL2614" s="335"/>
      <c r="AN2614" s="335"/>
      <c r="AO2614" s="335"/>
    </row>
    <row r="2615" spans="6:41">
      <c r="F2615" s="297"/>
      <c r="AH2615" s="335"/>
      <c r="AI2615" s="335"/>
      <c r="AK2615" s="335"/>
      <c r="AL2615" s="335"/>
      <c r="AN2615" s="335"/>
      <c r="AO2615" s="335"/>
    </row>
    <row r="2616" spans="6:41">
      <c r="F2616" s="297"/>
      <c r="AH2616" s="335"/>
      <c r="AI2616" s="335"/>
      <c r="AK2616" s="335"/>
      <c r="AL2616" s="335"/>
      <c r="AN2616" s="335"/>
      <c r="AO2616" s="335"/>
    </row>
    <row r="2617" spans="6:41">
      <c r="F2617" s="297"/>
      <c r="AH2617" s="335"/>
      <c r="AI2617" s="335"/>
      <c r="AK2617" s="335"/>
      <c r="AL2617" s="335"/>
      <c r="AN2617" s="335"/>
      <c r="AO2617" s="335"/>
    </row>
    <row r="2618" spans="6:41">
      <c r="F2618" s="297"/>
      <c r="AH2618" s="335"/>
      <c r="AI2618" s="335"/>
      <c r="AK2618" s="335"/>
      <c r="AL2618" s="335"/>
      <c r="AN2618" s="335"/>
      <c r="AO2618" s="335"/>
    </row>
    <row r="2619" spans="6:41">
      <c r="F2619" s="297"/>
      <c r="AH2619" s="335"/>
      <c r="AI2619" s="335"/>
      <c r="AK2619" s="335"/>
      <c r="AL2619" s="335"/>
      <c r="AN2619" s="335"/>
      <c r="AO2619" s="335"/>
    </row>
    <row r="2620" spans="6:41">
      <c r="F2620" s="297"/>
      <c r="AH2620" s="335"/>
      <c r="AI2620" s="335"/>
      <c r="AK2620" s="335"/>
      <c r="AL2620" s="335"/>
      <c r="AN2620" s="335"/>
      <c r="AO2620" s="335"/>
    </row>
    <row r="2621" spans="6:41">
      <c r="F2621" s="297"/>
      <c r="AH2621" s="335"/>
      <c r="AI2621" s="335"/>
      <c r="AK2621" s="335"/>
      <c r="AL2621" s="335"/>
      <c r="AN2621" s="335"/>
      <c r="AO2621" s="335"/>
    </row>
    <row r="2622" spans="6:41">
      <c r="F2622" s="297"/>
      <c r="AH2622" s="335"/>
      <c r="AI2622" s="335"/>
      <c r="AK2622" s="335"/>
      <c r="AL2622" s="335"/>
      <c r="AN2622" s="335"/>
      <c r="AO2622" s="335"/>
    </row>
    <row r="2623" spans="6:41">
      <c r="F2623" s="297"/>
      <c r="AH2623" s="335"/>
      <c r="AI2623" s="335"/>
      <c r="AK2623" s="335"/>
      <c r="AL2623" s="335"/>
      <c r="AN2623" s="335"/>
      <c r="AO2623" s="335"/>
    </row>
    <row r="2624" spans="6:41">
      <c r="F2624" s="297"/>
      <c r="AH2624" s="335"/>
      <c r="AI2624" s="335"/>
      <c r="AK2624" s="335"/>
      <c r="AL2624" s="335"/>
      <c r="AN2624" s="335"/>
      <c r="AO2624" s="335"/>
    </row>
    <row r="2625" spans="6:41">
      <c r="F2625" s="297"/>
      <c r="AH2625" s="335"/>
      <c r="AI2625" s="335"/>
      <c r="AK2625" s="335"/>
      <c r="AL2625" s="335"/>
      <c r="AN2625" s="335"/>
      <c r="AO2625" s="335"/>
    </row>
    <row r="2626" spans="6:41">
      <c r="F2626" s="297"/>
      <c r="AH2626" s="335"/>
      <c r="AI2626" s="335"/>
      <c r="AK2626" s="335"/>
      <c r="AL2626" s="335"/>
      <c r="AN2626" s="335"/>
      <c r="AO2626" s="335"/>
    </row>
    <row r="2627" spans="6:41">
      <c r="F2627" s="297"/>
      <c r="AH2627" s="335"/>
      <c r="AI2627" s="335"/>
      <c r="AK2627" s="335"/>
      <c r="AL2627" s="335"/>
      <c r="AN2627" s="335"/>
      <c r="AO2627" s="335"/>
    </row>
    <row r="2628" spans="6:41">
      <c r="F2628" s="297"/>
      <c r="AH2628" s="335"/>
      <c r="AI2628" s="335"/>
      <c r="AK2628" s="335"/>
      <c r="AL2628" s="335"/>
      <c r="AN2628" s="335"/>
      <c r="AO2628" s="335"/>
    </row>
    <row r="2629" spans="6:41">
      <c r="F2629" s="297"/>
      <c r="AH2629" s="335"/>
      <c r="AI2629" s="335"/>
      <c r="AK2629" s="335"/>
      <c r="AL2629" s="335"/>
      <c r="AN2629" s="335"/>
      <c r="AO2629" s="335"/>
    </row>
    <row r="2630" spans="6:41">
      <c r="F2630" s="297"/>
      <c r="AH2630" s="335"/>
      <c r="AI2630" s="335"/>
      <c r="AK2630" s="335"/>
      <c r="AL2630" s="335"/>
      <c r="AN2630" s="335"/>
      <c r="AO2630" s="335"/>
    </row>
    <row r="2631" spans="6:41">
      <c r="F2631" s="297"/>
      <c r="AH2631" s="335"/>
      <c r="AI2631" s="335"/>
      <c r="AK2631" s="335"/>
      <c r="AL2631" s="335"/>
      <c r="AN2631" s="335"/>
      <c r="AO2631" s="335"/>
    </row>
    <row r="2632" spans="6:41">
      <c r="F2632" s="297"/>
      <c r="AH2632" s="335"/>
      <c r="AI2632" s="335"/>
      <c r="AK2632" s="335"/>
      <c r="AL2632" s="335"/>
      <c r="AN2632" s="335"/>
      <c r="AO2632" s="335"/>
    </row>
    <row r="2633" spans="6:41">
      <c r="F2633" s="297"/>
      <c r="AH2633" s="335"/>
      <c r="AI2633" s="335"/>
      <c r="AK2633" s="335"/>
      <c r="AL2633" s="335"/>
      <c r="AN2633" s="335"/>
      <c r="AO2633" s="335"/>
    </row>
    <row r="2634" spans="6:41">
      <c r="F2634" s="297"/>
      <c r="AH2634" s="335"/>
      <c r="AI2634" s="335"/>
      <c r="AK2634" s="335"/>
      <c r="AL2634" s="335"/>
      <c r="AN2634" s="335"/>
      <c r="AO2634" s="335"/>
    </row>
    <row r="2635" spans="6:41">
      <c r="F2635" s="297"/>
      <c r="AH2635" s="335"/>
      <c r="AI2635" s="335"/>
      <c r="AK2635" s="335"/>
      <c r="AL2635" s="335"/>
      <c r="AN2635" s="335"/>
      <c r="AO2635" s="335"/>
    </row>
    <row r="2636" spans="6:41">
      <c r="F2636" s="297"/>
      <c r="AH2636" s="335"/>
      <c r="AI2636" s="335"/>
      <c r="AK2636" s="335"/>
      <c r="AL2636" s="335"/>
      <c r="AN2636" s="335"/>
      <c r="AO2636" s="335"/>
    </row>
    <row r="2637" spans="6:41">
      <c r="F2637" s="297"/>
      <c r="AH2637" s="335"/>
      <c r="AI2637" s="335"/>
      <c r="AK2637" s="335"/>
      <c r="AL2637" s="335"/>
      <c r="AN2637" s="335"/>
      <c r="AO2637" s="335"/>
    </row>
    <row r="2638" spans="6:41">
      <c r="F2638" s="297"/>
      <c r="AH2638" s="335"/>
      <c r="AI2638" s="335"/>
      <c r="AK2638" s="335"/>
      <c r="AL2638" s="335"/>
      <c r="AN2638" s="335"/>
      <c r="AO2638" s="335"/>
    </row>
    <row r="2639" spans="6:41">
      <c r="F2639" s="297"/>
      <c r="AH2639" s="335"/>
      <c r="AI2639" s="335"/>
      <c r="AK2639" s="335"/>
      <c r="AL2639" s="335"/>
      <c r="AN2639" s="335"/>
      <c r="AO2639" s="335"/>
    </row>
    <row r="2640" spans="6:41">
      <c r="F2640" s="297"/>
      <c r="AH2640" s="335"/>
      <c r="AI2640" s="335"/>
      <c r="AK2640" s="335"/>
      <c r="AL2640" s="335"/>
      <c r="AN2640" s="335"/>
      <c r="AO2640" s="335"/>
    </row>
    <row r="2641" spans="6:41">
      <c r="F2641" s="297"/>
      <c r="AH2641" s="335"/>
      <c r="AI2641" s="335"/>
      <c r="AK2641" s="335"/>
      <c r="AL2641" s="335"/>
      <c r="AN2641" s="335"/>
      <c r="AO2641" s="335"/>
    </row>
    <row r="2642" spans="6:41">
      <c r="F2642" s="297"/>
      <c r="AH2642" s="335"/>
      <c r="AI2642" s="335"/>
      <c r="AK2642" s="335"/>
      <c r="AL2642" s="335"/>
      <c r="AN2642" s="335"/>
      <c r="AO2642" s="335"/>
    </row>
    <row r="2643" spans="6:41">
      <c r="F2643" s="297"/>
      <c r="AH2643" s="335"/>
      <c r="AI2643" s="335"/>
      <c r="AK2643" s="335"/>
      <c r="AL2643" s="335"/>
      <c r="AN2643" s="335"/>
      <c r="AO2643" s="335"/>
    </row>
    <row r="2644" spans="6:41">
      <c r="F2644" s="297"/>
      <c r="AH2644" s="335"/>
      <c r="AI2644" s="335"/>
      <c r="AK2644" s="335"/>
      <c r="AL2644" s="335"/>
      <c r="AN2644" s="335"/>
      <c r="AO2644" s="335"/>
    </row>
    <row r="2645" spans="6:41">
      <c r="F2645" s="297"/>
      <c r="AH2645" s="335"/>
      <c r="AI2645" s="335"/>
      <c r="AK2645" s="335"/>
      <c r="AL2645" s="335"/>
      <c r="AN2645" s="335"/>
      <c r="AO2645" s="335"/>
    </row>
    <row r="2646" spans="6:41">
      <c r="F2646" s="297"/>
      <c r="AH2646" s="335"/>
      <c r="AI2646" s="335"/>
      <c r="AK2646" s="335"/>
      <c r="AL2646" s="335"/>
      <c r="AN2646" s="335"/>
      <c r="AO2646" s="335"/>
    </row>
    <row r="2647" spans="6:41">
      <c r="F2647" s="297"/>
      <c r="AH2647" s="335"/>
      <c r="AI2647" s="335"/>
      <c r="AK2647" s="335"/>
      <c r="AL2647" s="335"/>
      <c r="AN2647" s="335"/>
      <c r="AO2647" s="335"/>
    </row>
    <row r="2648" spans="6:41">
      <c r="F2648" s="297"/>
      <c r="AH2648" s="335"/>
      <c r="AI2648" s="335"/>
      <c r="AK2648" s="335"/>
      <c r="AL2648" s="335"/>
      <c r="AN2648" s="335"/>
      <c r="AO2648" s="335"/>
    </row>
    <row r="2649" spans="6:41">
      <c r="F2649" s="297"/>
      <c r="AH2649" s="335"/>
      <c r="AI2649" s="335"/>
      <c r="AK2649" s="335"/>
      <c r="AL2649" s="335"/>
      <c r="AN2649" s="335"/>
      <c r="AO2649" s="335"/>
    </row>
    <row r="2650" spans="6:41">
      <c r="F2650" s="297"/>
      <c r="AH2650" s="335"/>
      <c r="AI2650" s="335"/>
      <c r="AK2650" s="335"/>
      <c r="AL2650" s="335"/>
      <c r="AN2650" s="335"/>
      <c r="AO2650" s="335"/>
    </row>
    <row r="2651" spans="6:41">
      <c r="F2651" s="297"/>
      <c r="AH2651" s="335"/>
      <c r="AI2651" s="335"/>
      <c r="AK2651" s="335"/>
      <c r="AL2651" s="335"/>
      <c r="AN2651" s="335"/>
      <c r="AO2651" s="335"/>
    </row>
    <row r="2652" spans="6:41">
      <c r="F2652" s="297"/>
      <c r="AH2652" s="335"/>
      <c r="AI2652" s="335"/>
      <c r="AK2652" s="335"/>
      <c r="AL2652" s="335"/>
      <c r="AN2652" s="335"/>
      <c r="AO2652" s="335"/>
    </row>
    <row r="2653" spans="6:41">
      <c r="F2653" s="297"/>
      <c r="AH2653" s="335"/>
      <c r="AI2653" s="335"/>
      <c r="AK2653" s="335"/>
      <c r="AL2653" s="335"/>
      <c r="AN2653" s="335"/>
      <c r="AO2653" s="335"/>
    </row>
    <row r="2654" spans="6:41">
      <c r="F2654" s="297"/>
      <c r="AH2654" s="335"/>
      <c r="AI2654" s="335"/>
      <c r="AK2654" s="335"/>
      <c r="AL2654" s="335"/>
      <c r="AN2654" s="335"/>
      <c r="AO2654" s="335"/>
    </row>
    <row r="2655" spans="6:41">
      <c r="F2655" s="297"/>
      <c r="AH2655" s="335"/>
      <c r="AI2655" s="335"/>
      <c r="AK2655" s="335"/>
      <c r="AL2655" s="335"/>
      <c r="AN2655" s="335"/>
      <c r="AO2655" s="335"/>
    </row>
    <row r="2656" spans="6:41">
      <c r="F2656" s="297"/>
      <c r="AH2656" s="335"/>
      <c r="AI2656" s="335"/>
      <c r="AK2656" s="335"/>
      <c r="AL2656" s="335"/>
      <c r="AN2656" s="335"/>
      <c r="AO2656" s="335"/>
    </row>
    <row r="2657" spans="6:41">
      <c r="F2657" s="297"/>
      <c r="AH2657" s="335"/>
      <c r="AI2657" s="335"/>
      <c r="AK2657" s="335"/>
      <c r="AL2657" s="335"/>
      <c r="AN2657" s="335"/>
      <c r="AO2657" s="335"/>
    </row>
    <row r="2658" spans="6:41">
      <c r="F2658" s="297"/>
      <c r="AH2658" s="335"/>
      <c r="AI2658" s="335"/>
      <c r="AK2658" s="335"/>
      <c r="AL2658" s="335"/>
      <c r="AN2658" s="335"/>
      <c r="AO2658" s="335"/>
    </row>
    <row r="2659" spans="6:41">
      <c r="F2659" s="297"/>
      <c r="AH2659" s="335"/>
      <c r="AI2659" s="335"/>
      <c r="AK2659" s="335"/>
      <c r="AL2659" s="335"/>
      <c r="AN2659" s="335"/>
      <c r="AO2659" s="335"/>
    </row>
    <row r="2660" spans="6:41">
      <c r="F2660" s="297"/>
      <c r="AH2660" s="335"/>
      <c r="AI2660" s="335"/>
      <c r="AK2660" s="335"/>
      <c r="AL2660" s="335"/>
      <c r="AN2660" s="335"/>
      <c r="AO2660" s="335"/>
    </row>
    <row r="2661" spans="6:41">
      <c r="F2661" s="297"/>
      <c r="AH2661" s="335"/>
      <c r="AI2661" s="335"/>
      <c r="AK2661" s="335"/>
      <c r="AL2661" s="335"/>
      <c r="AN2661" s="335"/>
      <c r="AO2661" s="335"/>
    </row>
    <row r="2662" spans="6:41">
      <c r="F2662" s="297"/>
      <c r="AH2662" s="335"/>
      <c r="AI2662" s="335"/>
      <c r="AK2662" s="335"/>
      <c r="AL2662" s="335"/>
      <c r="AN2662" s="335"/>
      <c r="AO2662" s="335"/>
    </row>
    <row r="2663" spans="6:41">
      <c r="F2663" s="297"/>
      <c r="AH2663" s="335"/>
      <c r="AI2663" s="335"/>
      <c r="AK2663" s="335"/>
      <c r="AL2663" s="335"/>
      <c r="AN2663" s="335"/>
      <c r="AO2663" s="335"/>
    </row>
    <row r="2664" spans="6:41">
      <c r="F2664" s="297"/>
      <c r="AH2664" s="335"/>
      <c r="AI2664" s="335"/>
      <c r="AK2664" s="335"/>
      <c r="AL2664" s="335"/>
      <c r="AN2664" s="335"/>
      <c r="AO2664" s="335"/>
    </row>
    <row r="2665" spans="6:41">
      <c r="F2665" s="297"/>
      <c r="AH2665" s="335"/>
      <c r="AI2665" s="335"/>
      <c r="AK2665" s="335"/>
      <c r="AL2665" s="335"/>
      <c r="AN2665" s="335"/>
      <c r="AO2665" s="335"/>
    </row>
    <row r="2666" spans="6:41">
      <c r="F2666" s="297"/>
      <c r="AH2666" s="335"/>
      <c r="AI2666" s="335"/>
      <c r="AK2666" s="335"/>
      <c r="AL2666" s="335"/>
      <c r="AN2666" s="335"/>
      <c r="AO2666" s="335"/>
    </row>
    <row r="2667" spans="6:41">
      <c r="F2667" s="297"/>
      <c r="AH2667" s="335"/>
      <c r="AI2667" s="335"/>
      <c r="AK2667" s="335"/>
      <c r="AL2667" s="335"/>
      <c r="AN2667" s="335"/>
      <c r="AO2667" s="335"/>
    </row>
    <row r="2668" spans="6:41">
      <c r="AH2668" s="335"/>
      <c r="AI2668" s="335"/>
      <c r="AK2668" s="335"/>
      <c r="AL2668" s="335"/>
      <c r="AN2668" s="335"/>
      <c r="AO2668" s="335"/>
    </row>
    <row r="2669" spans="6:41">
      <c r="AH2669" s="335"/>
      <c r="AI2669" s="335"/>
      <c r="AK2669" s="335"/>
      <c r="AL2669" s="335"/>
      <c r="AN2669" s="335"/>
      <c r="AO2669" s="335"/>
    </row>
    <row r="2670" spans="6:41">
      <c r="AH2670" s="335"/>
      <c r="AI2670" s="335"/>
      <c r="AK2670" s="335"/>
      <c r="AL2670" s="335"/>
      <c r="AN2670" s="335"/>
      <c r="AO2670" s="335"/>
    </row>
    <row r="2671" spans="6:41">
      <c r="AH2671" s="335"/>
      <c r="AI2671" s="335"/>
      <c r="AK2671" s="335"/>
      <c r="AL2671" s="335"/>
      <c r="AN2671" s="335"/>
      <c r="AO2671" s="335"/>
    </row>
    <row r="2672" spans="6:41">
      <c r="AH2672" s="335"/>
      <c r="AI2672" s="335"/>
      <c r="AK2672" s="335"/>
      <c r="AL2672" s="335"/>
      <c r="AN2672" s="335"/>
      <c r="AO2672" s="335"/>
    </row>
    <row r="2673" spans="34:41">
      <c r="AH2673" s="335"/>
      <c r="AI2673" s="335"/>
      <c r="AK2673" s="335"/>
      <c r="AL2673" s="335"/>
      <c r="AN2673" s="335"/>
      <c r="AO2673" s="335"/>
    </row>
    <row r="2674" spans="34:41">
      <c r="AH2674" s="335"/>
      <c r="AI2674" s="335"/>
      <c r="AK2674" s="335"/>
      <c r="AL2674" s="335"/>
      <c r="AN2674" s="335"/>
      <c r="AO2674" s="335"/>
    </row>
    <row r="2675" spans="34:41">
      <c r="AH2675" s="335"/>
      <c r="AI2675" s="335"/>
      <c r="AK2675" s="335"/>
      <c r="AL2675" s="335"/>
      <c r="AN2675" s="335"/>
      <c r="AO2675" s="335"/>
    </row>
    <row r="2676" spans="34:41">
      <c r="AH2676" s="335"/>
      <c r="AI2676" s="335"/>
      <c r="AK2676" s="335"/>
      <c r="AL2676" s="335"/>
      <c r="AN2676" s="335"/>
      <c r="AO2676" s="335"/>
    </row>
    <row r="2677" spans="34:41">
      <c r="AH2677" s="335"/>
      <c r="AI2677" s="335"/>
      <c r="AK2677" s="335"/>
      <c r="AL2677" s="335"/>
      <c r="AN2677" s="335"/>
      <c r="AO2677" s="335"/>
    </row>
    <row r="2678" spans="34:41">
      <c r="AH2678" s="335"/>
      <c r="AI2678" s="335"/>
      <c r="AK2678" s="335"/>
      <c r="AL2678" s="335"/>
      <c r="AN2678" s="335"/>
      <c r="AO2678" s="335"/>
    </row>
    <row r="2679" spans="34:41">
      <c r="AH2679" s="335"/>
      <c r="AI2679" s="335"/>
      <c r="AK2679" s="335"/>
      <c r="AL2679" s="335"/>
      <c r="AN2679" s="335"/>
      <c r="AO2679" s="335"/>
    </row>
    <row r="2680" spans="34:41">
      <c r="AH2680" s="335"/>
      <c r="AI2680" s="335"/>
      <c r="AK2680" s="335"/>
      <c r="AL2680" s="335"/>
      <c r="AN2680" s="335"/>
      <c r="AO2680" s="335"/>
    </row>
    <row r="2681" spans="34:41">
      <c r="AH2681" s="335"/>
      <c r="AI2681" s="335"/>
      <c r="AK2681" s="335"/>
      <c r="AL2681" s="335"/>
      <c r="AN2681" s="335"/>
      <c r="AO2681" s="335"/>
    </row>
    <row r="2682" spans="34:41">
      <c r="AH2682" s="335"/>
      <c r="AI2682" s="335"/>
      <c r="AK2682" s="335"/>
      <c r="AL2682" s="335"/>
      <c r="AN2682" s="335"/>
      <c r="AO2682" s="335"/>
    </row>
    <row r="2683" spans="34:41">
      <c r="AH2683" s="335"/>
      <c r="AI2683" s="335"/>
      <c r="AK2683" s="335"/>
      <c r="AL2683" s="335"/>
      <c r="AN2683" s="335"/>
      <c r="AO2683" s="335"/>
    </row>
    <row r="2684" spans="34:41">
      <c r="AH2684" s="335"/>
      <c r="AI2684" s="335"/>
      <c r="AK2684" s="335"/>
      <c r="AL2684" s="335"/>
      <c r="AN2684" s="335"/>
      <c r="AO2684" s="335"/>
    </row>
    <row r="2685" spans="34:41">
      <c r="AH2685" s="335"/>
      <c r="AI2685" s="335"/>
      <c r="AK2685" s="335"/>
      <c r="AL2685" s="335"/>
      <c r="AN2685" s="335"/>
      <c r="AO2685" s="335"/>
    </row>
    <row r="2686" spans="34:41">
      <c r="AH2686" s="335"/>
      <c r="AI2686" s="335"/>
      <c r="AK2686" s="335"/>
      <c r="AL2686" s="335"/>
      <c r="AN2686" s="335"/>
      <c r="AO2686" s="335"/>
    </row>
    <row r="2687" spans="34:41">
      <c r="AH2687" s="335"/>
      <c r="AI2687" s="335"/>
      <c r="AK2687" s="335"/>
      <c r="AL2687" s="335"/>
      <c r="AN2687" s="335"/>
      <c r="AO2687" s="335"/>
    </row>
    <row r="2688" spans="34:41">
      <c r="AH2688" s="335"/>
      <c r="AI2688" s="335"/>
      <c r="AK2688" s="335"/>
      <c r="AL2688" s="335"/>
      <c r="AN2688" s="335"/>
      <c r="AO2688" s="335"/>
    </row>
    <row r="2689" spans="34:41">
      <c r="AH2689" s="335"/>
      <c r="AI2689" s="335"/>
      <c r="AK2689" s="335"/>
      <c r="AL2689" s="335"/>
      <c r="AN2689" s="335"/>
      <c r="AO2689" s="335"/>
    </row>
    <row r="2690" spans="34:41">
      <c r="AH2690" s="335"/>
      <c r="AI2690" s="335"/>
      <c r="AK2690" s="335"/>
      <c r="AL2690" s="335"/>
      <c r="AN2690" s="335"/>
      <c r="AO2690" s="335"/>
    </row>
    <row r="2691" spans="34:41">
      <c r="AH2691" s="335"/>
      <c r="AI2691" s="335"/>
      <c r="AK2691" s="335"/>
      <c r="AL2691" s="335"/>
      <c r="AN2691" s="335"/>
      <c r="AO2691" s="335"/>
    </row>
    <row r="2692" spans="34:41">
      <c r="AH2692" s="335"/>
      <c r="AI2692" s="335"/>
      <c r="AK2692" s="335"/>
      <c r="AL2692" s="335"/>
      <c r="AN2692" s="335"/>
      <c r="AO2692" s="335"/>
    </row>
    <row r="2693" spans="34:41">
      <c r="AH2693" s="335"/>
      <c r="AI2693" s="335"/>
      <c r="AK2693" s="335"/>
      <c r="AL2693" s="335"/>
      <c r="AN2693" s="335"/>
      <c r="AO2693" s="335"/>
    </row>
    <row r="2694" spans="34:41">
      <c r="AH2694" s="335"/>
      <c r="AI2694" s="335"/>
      <c r="AK2694" s="335"/>
      <c r="AL2694" s="335"/>
      <c r="AN2694" s="335"/>
      <c r="AO2694" s="335"/>
    </row>
    <row r="2695" spans="34:41">
      <c r="AH2695" s="335"/>
      <c r="AI2695" s="335"/>
      <c r="AK2695" s="335"/>
      <c r="AL2695" s="335"/>
      <c r="AN2695" s="335"/>
      <c r="AO2695" s="335"/>
    </row>
    <row r="2696" spans="34:41">
      <c r="AH2696" s="335"/>
      <c r="AI2696" s="335"/>
      <c r="AK2696" s="335"/>
      <c r="AL2696" s="335"/>
      <c r="AN2696" s="335"/>
      <c r="AO2696" s="335"/>
    </row>
    <row r="2697" spans="34:41">
      <c r="AH2697" s="335"/>
      <c r="AI2697" s="335"/>
      <c r="AK2697" s="335"/>
      <c r="AL2697" s="335"/>
      <c r="AN2697" s="335"/>
      <c r="AO2697" s="335"/>
    </row>
    <row r="2698" spans="34:41">
      <c r="AH2698" s="335"/>
      <c r="AI2698" s="335"/>
      <c r="AK2698" s="335"/>
      <c r="AL2698" s="335"/>
      <c r="AN2698" s="335"/>
      <c r="AO2698" s="335"/>
    </row>
    <row r="2699" spans="34:41">
      <c r="AH2699" s="335"/>
      <c r="AI2699" s="335"/>
      <c r="AK2699" s="335"/>
      <c r="AL2699" s="335"/>
      <c r="AN2699" s="335"/>
      <c r="AO2699" s="335"/>
    </row>
    <row r="2700" spans="34:41">
      <c r="AH2700" s="335"/>
      <c r="AI2700" s="335"/>
      <c r="AK2700" s="335"/>
      <c r="AL2700" s="335"/>
      <c r="AN2700" s="335"/>
      <c r="AO2700" s="335"/>
    </row>
    <row r="2701" spans="34:41">
      <c r="AH2701" s="335"/>
      <c r="AI2701" s="335"/>
      <c r="AK2701" s="335"/>
      <c r="AL2701" s="335"/>
      <c r="AN2701" s="335"/>
      <c r="AO2701" s="335"/>
    </row>
    <row r="2702" spans="34:41">
      <c r="AH2702" s="335"/>
      <c r="AI2702" s="335"/>
      <c r="AK2702" s="335"/>
      <c r="AL2702" s="335"/>
      <c r="AN2702" s="335"/>
      <c r="AO2702" s="335"/>
    </row>
    <row r="2703" spans="34:41">
      <c r="AH2703" s="335"/>
      <c r="AI2703" s="335"/>
      <c r="AK2703" s="335"/>
      <c r="AL2703" s="335"/>
      <c r="AN2703" s="335"/>
      <c r="AO2703" s="335"/>
    </row>
    <row r="2704" spans="34:41">
      <c r="AH2704" s="335"/>
      <c r="AI2704" s="335"/>
      <c r="AK2704" s="335"/>
      <c r="AL2704" s="335"/>
      <c r="AN2704" s="335"/>
      <c r="AO2704" s="335"/>
    </row>
    <row r="2705" spans="34:41">
      <c r="AH2705" s="335"/>
      <c r="AI2705" s="335"/>
      <c r="AK2705" s="335"/>
      <c r="AL2705" s="335"/>
      <c r="AN2705" s="335"/>
      <c r="AO2705" s="335"/>
    </row>
    <row r="2706" spans="34:41">
      <c r="AH2706" s="335"/>
      <c r="AI2706" s="335"/>
      <c r="AK2706" s="335"/>
      <c r="AL2706" s="335"/>
      <c r="AN2706" s="335"/>
      <c r="AO2706" s="335"/>
    </row>
    <row r="2707" spans="34:41">
      <c r="AH2707" s="335"/>
      <c r="AI2707" s="335"/>
      <c r="AK2707" s="335"/>
      <c r="AL2707" s="335"/>
      <c r="AN2707" s="335"/>
      <c r="AO2707" s="335"/>
    </row>
    <row r="2708" spans="34:41">
      <c r="AH2708" s="335"/>
      <c r="AI2708" s="335"/>
      <c r="AK2708" s="335"/>
      <c r="AL2708" s="335"/>
      <c r="AN2708" s="335"/>
      <c r="AO2708" s="335"/>
    </row>
    <row r="2709" spans="34:41">
      <c r="AH2709" s="335"/>
      <c r="AI2709" s="335"/>
      <c r="AK2709" s="335"/>
      <c r="AL2709" s="335"/>
      <c r="AN2709" s="335"/>
      <c r="AO2709" s="335"/>
    </row>
    <row r="2710" spans="34:41">
      <c r="AH2710" s="335"/>
      <c r="AI2710" s="335"/>
      <c r="AK2710" s="335"/>
      <c r="AL2710" s="335"/>
      <c r="AN2710" s="335"/>
      <c r="AO2710" s="335"/>
    </row>
    <row r="2711" spans="34:41">
      <c r="AH2711" s="335"/>
      <c r="AI2711" s="335"/>
      <c r="AK2711" s="335"/>
      <c r="AL2711" s="335"/>
      <c r="AN2711" s="335"/>
      <c r="AO2711" s="335"/>
    </row>
    <row r="2712" spans="34:41">
      <c r="AH2712" s="335"/>
      <c r="AI2712" s="335"/>
      <c r="AK2712" s="335"/>
      <c r="AL2712" s="335"/>
      <c r="AN2712" s="335"/>
      <c r="AO2712" s="335"/>
    </row>
    <row r="2713" spans="34:41">
      <c r="AH2713" s="335"/>
      <c r="AI2713" s="335"/>
      <c r="AK2713" s="335"/>
      <c r="AL2713" s="335"/>
      <c r="AN2713" s="335"/>
      <c r="AO2713" s="335"/>
    </row>
    <row r="2714" spans="34:41">
      <c r="AH2714" s="335"/>
      <c r="AI2714" s="335"/>
      <c r="AK2714" s="335"/>
      <c r="AL2714" s="335"/>
      <c r="AN2714" s="335"/>
      <c r="AO2714" s="335"/>
    </row>
    <row r="2715" spans="34:41">
      <c r="AH2715" s="335"/>
      <c r="AI2715" s="335"/>
      <c r="AK2715" s="335"/>
      <c r="AL2715" s="335"/>
      <c r="AN2715" s="335"/>
      <c r="AO2715" s="335"/>
    </row>
    <row r="2716" spans="34:41">
      <c r="AH2716" s="335"/>
      <c r="AI2716" s="335"/>
      <c r="AK2716" s="335"/>
      <c r="AL2716" s="335"/>
      <c r="AN2716" s="335"/>
      <c r="AO2716" s="335"/>
    </row>
    <row r="2717" spans="34:41">
      <c r="AH2717" s="335"/>
      <c r="AI2717" s="335"/>
      <c r="AK2717" s="335"/>
      <c r="AL2717" s="335"/>
      <c r="AN2717" s="335"/>
      <c r="AO2717" s="335"/>
    </row>
    <row r="2718" spans="34:41">
      <c r="AH2718" s="335"/>
      <c r="AI2718" s="335"/>
      <c r="AK2718" s="335"/>
      <c r="AL2718" s="335"/>
      <c r="AN2718" s="335"/>
      <c r="AO2718" s="335"/>
    </row>
    <row r="2719" spans="34:41">
      <c r="AH2719" s="335"/>
      <c r="AI2719" s="335"/>
      <c r="AK2719" s="335"/>
      <c r="AL2719" s="335"/>
      <c r="AN2719" s="335"/>
      <c r="AO2719" s="335"/>
    </row>
    <row r="2720" spans="34:41">
      <c r="AH2720" s="335"/>
      <c r="AI2720" s="335"/>
      <c r="AK2720" s="335"/>
      <c r="AL2720" s="335"/>
      <c r="AN2720" s="335"/>
      <c r="AO2720" s="335"/>
    </row>
    <row r="2721" spans="34:41">
      <c r="AH2721" s="335"/>
      <c r="AI2721" s="335"/>
      <c r="AK2721" s="335"/>
      <c r="AL2721" s="335"/>
      <c r="AN2721" s="335"/>
      <c r="AO2721" s="335"/>
    </row>
    <row r="2722" spans="34:41">
      <c r="AH2722" s="335"/>
      <c r="AI2722" s="335"/>
      <c r="AK2722" s="335"/>
      <c r="AL2722" s="335"/>
      <c r="AN2722" s="335"/>
      <c r="AO2722" s="335"/>
    </row>
    <row r="2723" spans="34:41">
      <c r="AH2723" s="335"/>
      <c r="AI2723" s="335"/>
      <c r="AK2723" s="335"/>
      <c r="AL2723" s="335"/>
      <c r="AN2723" s="335"/>
      <c r="AO2723" s="335"/>
    </row>
    <row r="2724" spans="34:41">
      <c r="AH2724" s="335"/>
      <c r="AI2724" s="335"/>
      <c r="AK2724" s="335"/>
      <c r="AL2724" s="335"/>
      <c r="AN2724" s="335"/>
      <c r="AO2724" s="335"/>
    </row>
    <row r="2725" spans="34:41">
      <c r="AH2725" s="335"/>
      <c r="AI2725" s="335"/>
      <c r="AK2725" s="335"/>
      <c r="AL2725" s="335"/>
      <c r="AN2725" s="335"/>
      <c r="AO2725" s="335"/>
    </row>
    <row r="2726" spans="34:41">
      <c r="AH2726" s="335"/>
      <c r="AI2726" s="335"/>
      <c r="AK2726" s="335"/>
      <c r="AL2726" s="335"/>
      <c r="AN2726" s="335"/>
      <c r="AO2726" s="335"/>
    </row>
    <row r="2727" spans="34:41">
      <c r="AH2727" s="335"/>
      <c r="AI2727" s="335"/>
      <c r="AK2727" s="335"/>
      <c r="AL2727" s="335"/>
      <c r="AN2727" s="335"/>
      <c r="AO2727" s="335"/>
    </row>
    <row r="2728" spans="34:41">
      <c r="AH2728" s="335"/>
      <c r="AI2728" s="335"/>
      <c r="AK2728" s="335"/>
      <c r="AL2728" s="335"/>
      <c r="AN2728" s="335"/>
      <c r="AO2728" s="335"/>
    </row>
    <row r="2729" spans="34:41">
      <c r="AH2729" s="335"/>
      <c r="AI2729" s="335"/>
      <c r="AK2729" s="335"/>
      <c r="AL2729" s="335"/>
      <c r="AN2729" s="335"/>
      <c r="AO2729" s="335"/>
    </row>
    <row r="2730" spans="34:41">
      <c r="AH2730" s="335"/>
      <c r="AI2730" s="335"/>
      <c r="AK2730" s="335"/>
      <c r="AL2730" s="335"/>
      <c r="AN2730" s="335"/>
      <c r="AO2730" s="335"/>
    </row>
    <row r="2731" spans="34:41">
      <c r="AH2731" s="335"/>
      <c r="AI2731" s="335"/>
      <c r="AK2731" s="335"/>
      <c r="AL2731" s="335"/>
      <c r="AN2731" s="335"/>
      <c r="AO2731" s="335"/>
    </row>
    <row r="2732" spans="34:41">
      <c r="AH2732" s="335"/>
      <c r="AI2732" s="335"/>
      <c r="AK2732" s="335"/>
      <c r="AL2732" s="335"/>
      <c r="AN2732" s="335"/>
      <c r="AO2732" s="335"/>
    </row>
    <row r="2733" spans="34:41">
      <c r="AH2733" s="335"/>
      <c r="AI2733" s="335"/>
      <c r="AK2733" s="335"/>
      <c r="AL2733" s="335"/>
      <c r="AN2733" s="335"/>
      <c r="AO2733" s="335"/>
    </row>
    <row r="2734" spans="34:41">
      <c r="AH2734" s="335"/>
      <c r="AI2734" s="335"/>
      <c r="AK2734" s="335"/>
      <c r="AL2734" s="335"/>
      <c r="AN2734" s="335"/>
      <c r="AO2734" s="335"/>
    </row>
    <row r="2735" spans="34:41">
      <c r="AH2735" s="335"/>
      <c r="AI2735" s="335"/>
      <c r="AK2735" s="335"/>
      <c r="AL2735" s="335"/>
      <c r="AN2735" s="335"/>
      <c r="AO2735" s="335"/>
    </row>
    <row r="2736" spans="34:41">
      <c r="AH2736" s="335"/>
      <c r="AI2736" s="335"/>
      <c r="AK2736" s="335"/>
      <c r="AL2736" s="335"/>
      <c r="AN2736" s="335"/>
      <c r="AO2736" s="335"/>
    </row>
    <row r="2737" spans="34:41">
      <c r="AH2737" s="335"/>
      <c r="AI2737" s="335"/>
      <c r="AK2737" s="335"/>
      <c r="AL2737" s="335"/>
      <c r="AN2737" s="335"/>
      <c r="AO2737" s="335"/>
    </row>
    <row r="2738" spans="34:41">
      <c r="AH2738" s="335"/>
      <c r="AI2738" s="335"/>
      <c r="AK2738" s="335"/>
      <c r="AL2738" s="335"/>
      <c r="AN2738" s="335"/>
      <c r="AO2738" s="335"/>
    </row>
    <row r="2739" spans="34:41">
      <c r="AH2739" s="335"/>
      <c r="AI2739" s="335"/>
      <c r="AK2739" s="335"/>
      <c r="AL2739" s="335"/>
      <c r="AN2739" s="335"/>
      <c r="AO2739" s="335"/>
    </row>
    <row r="2740" spans="34:41">
      <c r="AH2740" s="335"/>
      <c r="AI2740" s="335"/>
      <c r="AK2740" s="335"/>
      <c r="AL2740" s="335"/>
      <c r="AN2740" s="335"/>
      <c r="AO2740" s="335"/>
    </row>
    <row r="2741" spans="34:41">
      <c r="AH2741" s="335"/>
      <c r="AI2741" s="335"/>
      <c r="AK2741" s="335"/>
      <c r="AL2741" s="335"/>
      <c r="AN2741" s="335"/>
      <c r="AO2741" s="335"/>
    </row>
    <row r="2742" spans="34:41">
      <c r="AH2742" s="335"/>
      <c r="AI2742" s="335"/>
      <c r="AK2742" s="335"/>
      <c r="AL2742" s="335"/>
      <c r="AN2742" s="335"/>
      <c r="AO2742" s="335"/>
    </row>
    <row r="2743" spans="34:41">
      <c r="AH2743" s="335"/>
      <c r="AI2743" s="335"/>
      <c r="AK2743" s="335"/>
      <c r="AL2743" s="335"/>
      <c r="AN2743" s="335"/>
      <c r="AO2743" s="335"/>
    </row>
    <row r="2744" spans="34:41">
      <c r="AH2744" s="335"/>
      <c r="AI2744" s="335"/>
      <c r="AK2744" s="335"/>
      <c r="AL2744" s="335"/>
      <c r="AN2744" s="335"/>
      <c r="AO2744" s="335"/>
    </row>
    <row r="2745" spans="34:41">
      <c r="AH2745" s="335"/>
      <c r="AI2745" s="335"/>
      <c r="AK2745" s="335"/>
      <c r="AL2745" s="335"/>
      <c r="AN2745" s="335"/>
      <c r="AO2745" s="335"/>
    </row>
    <row r="2746" spans="34:41">
      <c r="AH2746" s="335"/>
      <c r="AI2746" s="335"/>
      <c r="AK2746" s="335"/>
      <c r="AL2746" s="335"/>
      <c r="AN2746" s="335"/>
      <c r="AO2746" s="335"/>
    </row>
    <row r="2747" spans="34:41">
      <c r="AH2747" s="335"/>
      <c r="AI2747" s="335"/>
      <c r="AK2747" s="335"/>
      <c r="AL2747" s="335"/>
      <c r="AN2747" s="335"/>
      <c r="AO2747" s="335"/>
    </row>
    <row r="2748" spans="34:41">
      <c r="AH2748" s="335"/>
      <c r="AI2748" s="335"/>
      <c r="AK2748" s="335"/>
      <c r="AL2748" s="335"/>
      <c r="AN2748" s="335"/>
      <c r="AO2748" s="335"/>
    </row>
    <row r="2749" spans="34:41">
      <c r="AH2749" s="335"/>
      <c r="AI2749" s="335"/>
      <c r="AK2749" s="335"/>
      <c r="AL2749" s="335"/>
      <c r="AN2749" s="335"/>
      <c r="AO2749" s="335"/>
    </row>
    <row r="2750" spans="34:41">
      <c r="AH2750" s="335"/>
      <c r="AI2750" s="335"/>
      <c r="AK2750" s="335"/>
      <c r="AL2750" s="335"/>
      <c r="AN2750" s="335"/>
      <c r="AO2750" s="335"/>
    </row>
    <row r="2751" spans="34:41">
      <c r="AH2751" s="335"/>
      <c r="AI2751" s="335"/>
      <c r="AK2751" s="335"/>
      <c r="AL2751" s="335"/>
      <c r="AN2751" s="335"/>
      <c r="AO2751" s="335"/>
    </row>
    <row r="2752" spans="34:41">
      <c r="AH2752" s="335"/>
      <c r="AI2752" s="335"/>
      <c r="AK2752" s="335"/>
      <c r="AL2752" s="335"/>
      <c r="AN2752" s="335"/>
      <c r="AO2752" s="335"/>
    </row>
    <row r="2753" spans="34:41">
      <c r="AH2753" s="335"/>
      <c r="AI2753" s="335"/>
      <c r="AK2753" s="335"/>
      <c r="AL2753" s="335"/>
      <c r="AN2753" s="335"/>
      <c r="AO2753" s="335"/>
    </row>
    <row r="2754" spans="34:41">
      <c r="AH2754" s="335"/>
      <c r="AI2754" s="335"/>
      <c r="AK2754" s="335"/>
      <c r="AL2754" s="335"/>
      <c r="AN2754" s="335"/>
      <c r="AO2754" s="335"/>
    </row>
    <row r="2755" spans="34:41">
      <c r="AH2755" s="335"/>
      <c r="AI2755" s="335"/>
      <c r="AK2755" s="335"/>
      <c r="AL2755" s="335"/>
      <c r="AN2755" s="335"/>
      <c r="AO2755" s="335"/>
    </row>
    <row r="2756" spans="34:41">
      <c r="AH2756" s="335"/>
      <c r="AI2756" s="335"/>
      <c r="AK2756" s="335"/>
      <c r="AL2756" s="335"/>
      <c r="AN2756" s="335"/>
      <c r="AO2756" s="335"/>
    </row>
    <row r="2757" spans="34:41">
      <c r="AH2757" s="335"/>
      <c r="AI2757" s="335"/>
      <c r="AK2757" s="335"/>
      <c r="AL2757" s="335"/>
      <c r="AN2757" s="335"/>
      <c r="AO2757" s="335"/>
    </row>
    <row r="2758" spans="34:41">
      <c r="AH2758" s="335"/>
      <c r="AI2758" s="335"/>
      <c r="AK2758" s="335"/>
      <c r="AL2758" s="335"/>
      <c r="AN2758" s="335"/>
      <c r="AO2758" s="335"/>
    </row>
    <row r="2759" spans="34:41">
      <c r="AH2759" s="335"/>
      <c r="AI2759" s="335"/>
      <c r="AK2759" s="335"/>
      <c r="AL2759" s="335"/>
      <c r="AN2759" s="335"/>
      <c r="AO2759" s="335"/>
    </row>
    <row r="2760" spans="34:41">
      <c r="AH2760" s="335"/>
      <c r="AI2760" s="335"/>
      <c r="AK2760" s="335"/>
      <c r="AL2760" s="335"/>
      <c r="AN2760" s="335"/>
      <c r="AO2760" s="335"/>
    </row>
    <row r="2761" spans="34:41">
      <c r="AH2761" s="335"/>
      <c r="AI2761" s="335"/>
      <c r="AK2761" s="335"/>
      <c r="AL2761" s="335"/>
      <c r="AN2761" s="335"/>
      <c r="AO2761" s="335"/>
    </row>
    <row r="2762" spans="34:41">
      <c r="AH2762" s="335"/>
      <c r="AI2762" s="335"/>
      <c r="AK2762" s="335"/>
      <c r="AL2762" s="335"/>
      <c r="AN2762" s="335"/>
      <c r="AO2762" s="335"/>
    </row>
    <row r="2763" spans="34:41">
      <c r="AH2763" s="335"/>
      <c r="AI2763" s="335"/>
      <c r="AK2763" s="335"/>
      <c r="AL2763" s="335"/>
      <c r="AN2763" s="335"/>
      <c r="AO2763" s="335"/>
    </row>
    <row r="2764" spans="34:41">
      <c r="AH2764" s="335"/>
      <c r="AI2764" s="335"/>
      <c r="AK2764" s="335"/>
      <c r="AL2764" s="335"/>
      <c r="AN2764" s="335"/>
      <c r="AO2764" s="335"/>
    </row>
    <row r="2765" spans="34:41">
      <c r="AH2765" s="335"/>
      <c r="AI2765" s="335"/>
      <c r="AK2765" s="335"/>
      <c r="AL2765" s="335"/>
      <c r="AN2765" s="335"/>
      <c r="AO2765" s="335"/>
    </row>
    <row r="2766" spans="34:41">
      <c r="AH2766" s="335"/>
      <c r="AI2766" s="335"/>
      <c r="AK2766" s="335"/>
      <c r="AL2766" s="335"/>
      <c r="AN2766" s="335"/>
      <c r="AO2766" s="335"/>
    </row>
    <row r="2767" spans="34:41">
      <c r="AH2767" s="335"/>
      <c r="AI2767" s="335"/>
      <c r="AK2767" s="335"/>
      <c r="AL2767" s="335"/>
      <c r="AN2767" s="335"/>
      <c r="AO2767" s="335"/>
    </row>
    <row r="2768" spans="34:41">
      <c r="AH2768" s="335"/>
      <c r="AI2768" s="335"/>
      <c r="AK2768" s="335"/>
      <c r="AL2768" s="335"/>
      <c r="AN2768" s="335"/>
      <c r="AO2768" s="335"/>
    </row>
    <row r="2769" spans="34:41">
      <c r="AH2769" s="335"/>
      <c r="AI2769" s="335"/>
      <c r="AK2769" s="335"/>
      <c r="AL2769" s="335"/>
      <c r="AN2769" s="335"/>
      <c r="AO2769" s="335"/>
    </row>
    <row r="2770" spans="34:41">
      <c r="AH2770" s="335"/>
      <c r="AI2770" s="335"/>
      <c r="AK2770" s="335"/>
      <c r="AL2770" s="335"/>
      <c r="AN2770" s="335"/>
      <c r="AO2770" s="335"/>
    </row>
    <row r="2771" spans="34:41">
      <c r="AH2771" s="335"/>
      <c r="AI2771" s="335"/>
      <c r="AK2771" s="335"/>
      <c r="AL2771" s="335"/>
      <c r="AN2771" s="335"/>
      <c r="AO2771" s="335"/>
    </row>
    <row r="2772" spans="34:41">
      <c r="AH2772" s="335"/>
      <c r="AI2772" s="335"/>
      <c r="AK2772" s="335"/>
      <c r="AL2772" s="335"/>
      <c r="AN2772" s="335"/>
      <c r="AO2772" s="335"/>
    </row>
    <row r="2773" spans="34:41">
      <c r="AH2773" s="335"/>
      <c r="AI2773" s="335"/>
      <c r="AK2773" s="335"/>
      <c r="AL2773" s="335"/>
      <c r="AN2773" s="335"/>
      <c r="AO2773" s="335"/>
    </row>
    <row r="2774" spans="34:41">
      <c r="AH2774" s="335"/>
      <c r="AI2774" s="335"/>
      <c r="AK2774" s="335"/>
      <c r="AL2774" s="335"/>
      <c r="AN2774" s="335"/>
      <c r="AO2774" s="335"/>
    </row>
    <row r="2775" spans="34:41">
      <c r="AH2775" s="335"/>
      <c r="AI2775" s="335"/>
      <c r="AK2775" s="335"/>
      <c r="AL2775" s="335"/>
      <c r="AN2775" s="335"/>
      <c r="AO2775" s="335"/>
    </row>
    <row r="2776" spans="34:41">
      <c r="AH2776" s="335"/>
      <c r="AI2776" s="335"/>
      <c r="AK2776" s="335"/>
      <c r="AL2776" s="335"/>
      <c r="AN2776" s="335"/>
      <c r="AO2776" s="335"/>
    </row>
    <row r="2777" spans="34:41">
      <c r="AH2777" s="335"/>
      <c r="AI2777" s="335"/>
      <c r="AK2777" s="335"/>
      <c r="AL2777" s="335"/>
      <c r="AN2777" s="335"/>
      <c r="AO2777" s="335"/>
    </row>
    <row r="2778" spans="34:41">
      <c r="AH2778" s="335"/>
      <c r="AI2778" s="335"/>
      <c r="AK2778" s="335"/>
      <c r="AL2778" s="335"/>
      <c r="AN2778" s="335"/>
      <c r="AO2778" s="335"/>
    </row>
    <row r="2779" spans="34:41">
      <c r="AH2779" s="335"/>
      <c r="AI2779" s="335"/>
      <c r="AK2779" s="335"/>
      <c r="AL2779" s="335"/>
      <c r="AN2779" s="335"/>
      <c r="AO2779" s="335"/>
    </row>
    <row r="2780" spans="34:41">
      <c r="AH2780" s="335"/>
      <c r="AI2780" s="335"/>
      <c r="AK2780" s="335"/>
      <c r="AL2780" s="335"/>
      <c r="AN2780" s="335"/>
      <c r="AO2780" s="335"/>
    </row>
    <row r="2781" spans="34:41">
      <c r="AH2781" s="335"/>
      <c r="AI2781" s="335"/>
      <c r="AK2781" s="335"/>
      <c r="AL2781" s="335"/>
      <c r="AN2781" s="335"/>
      <c r="AO2781" s="335"/>
    </row>
    <row r="2782" spans="34:41">
      <c r="AH2782" s="335"/>
      <c r="AI2782" s="335"/>
      <c r="AK2782" s="335"/>
      <c r="AL2782" s="335"/>
      <c r="AN2782" s="335"/>
      <c r="AO2782" s="335"/>
    </row>
    <row r="2783" spans="34:41">
      <c r="AH2783" s="335"/>
      <c r="AI2783" s="335"/>
      <c r="AK2783" s="335"/>
      <c r="AL2783" s="335"/>
      <c r="AN2783" s="335"/>
      <c r="AO2783" s="335"/>
    </row>
    <row r="2784" spans="34:41">
      <c r="AH2784" s="335"/>
      <c r="AI2784" s="335"/>
      <c r="AK2784" s="335"/>
      <c r="AL2784" s="335"/>
      <c r="AN2784" s="335"/>
      <c r="AO2784" s="335"/>
    </row>
    <row r="2785" spans="34:41">
      <c r="AH2785" s="335"/>
      <c r="AI2785" s="335"/>
      <c r="AK2785" s="335"/>
      <c r="AL2785" s="335"/>
      <c r="AN2785" s="335"/>
      <c r="AO2785" s="335"/>
    </row>
    <row r="2786" spans="34:41">
      <c r="AH2786" s="335"/>
      <c r="AI2786" s="335"/>
      <c r="AK2786" s="335"/>
      <c r="AL2786" s="335"/>
      <c r="AN2786" s="335"/>
      <c r="AO2786" s="335"/>
    </row>
    <row r="2787" spans="34:41">
      <c r="AH2787" s="335"/>
      <c r="AI2787" s="335"/>
      <c r="AK2787" s="335"/>
      <c r="AL2787" s="335"/>
      <c r="AN2787" s="335"/>
      <c r="AO2787" s="335"/>
    </row>
    <row r="2788" spans="34:41">
      <c r="AH2788" s="335"/>
      <c r="AI2788" s="335"/>
      <c r="AK2788" s="335"/>
      <c r="AL2788" s="335"/>
      <c r="AN2788" s="335"/>
      <c r="AO2788" s="335"/>
    </row>
    <row r="2789" spans="34:41">
      <c r="AH2789" s="335"/>
      <c r="AI2789" s="335"/>
      <c r="AK2789" s="335"/>
      <c r="AL2789" s="335"/>
      <c r="AN2789" s="335"/>
      <c r="AO2789" s="335"/>
    </row>
    <row r="2790" spans="34:41">
      <c r="AH2790" s="335"/>
      <c r="AI2790" s="335"/>
      <c r="AK2790" s="335"/>
      <c r="AL2790" s="335"/>
      <c r="AN2790" s="335"/>
      <c r="AO2790" s="335"/>
    </row>
    <row r="2791" spans="34:41">
      <c r="AH2791" s="335"/>
      <c r="AI2791" s="335"/>
      <c r="AK2791" s="335"/>
      <c r="AL2791" s="335"/>
      <c r="AN2791" s="335"/>
      <c r="AO2791" s="335"/>
    </row>
    <row r="2792" spans="34:41">
      <c r="AH2792" s="335"/>
      <c r="AI2792" s="335"/>
      <c r="AK2792" s="335"/>
      <c r="AL2792" s="335"/>
      <c r="AN2792" s="335"/>
      <c r="AO2792" s="335"/>
    </row>
    <row r="2793" spans="34:41">
      <c r="AH2793" s="335"/>
      <c r="AI2793" s="335"/>
      <c r="AK2793" s="335"/>
      <c r="AL2793" s="335"/>
      <c r="AN2793" s="335"/>
      <c r="AO2793" s="335"/>
    </row>
    <row r="2794" spans="34:41">
      <c r="AH2794" s="335"/>
      <c r="AI2794" s="335"/>
      <c r="AK2794" s="335"/>
      <c r="AL2794" s="335"/>
      <c r="AN2794" s="335"/>
      <c r="AO2794" s="335"/>
    </row>
    <row r="2795" spans="34:41">
      <c r="AH2795" s="335"/>
      <c r="AI2795" s="335"/>
      <c r="AK2795" s="335"/>
      <c r="AL2795" s="335"/>
      <c r="AN2795" s="335"/>
      <c r="AO2795" s="335"/>
    </row>
    <row r="2796" spans="34:41">
      <c r="AH2796" s="335"/>
      <c r="AI2796" s="335"/>
      <c r="AK2796" s="335"/>
      <c r="AL2796" s="335"/>
      <c r="AN2796" s="335"/>
      <c r="AO2796" s="335"/>
    </row>
    <row r="2797" spans="34:41">
      <c r="AH2797" s="335"/>
      <c r="AI2797" s="335"/>
      <c r="AK2797" s="335"/>
      <c r="AL2797" s="335"/>
      <c r="AN2797" s="335"/>
      <c r="AO2797" s="335"/>
    </row>
    <row r="2798" spans="34:41">
      <c r="AH2798" s="335"/>
      <c r="AI2798" s="335"/>
      <c r="AK2798" s="335"/>
      <c r="AL2798" s="335"/>
      <c r="AN2798" s="335"/>
      <c r="AO2798" s="335"/>
    </row>
    <row r="2799" spans="34:41">
      <c r="AH2799" s="335"/>
      <c r="AI2799" s="335"/>
      <c r="AK2799" s="335"/>
      <c r="AL2799" s="335"/>
      <c r="AN2799" s="335"/>
      <c r="AO2799" s="335"/>
    </row>
    <row r="2800" spans="34:41">
      <c r="AH2800" s="335"/>
      <c r="AI2800" s="335"/>
      <c r="AK2800" s="335"/>
      <c r="AL2800" s="335"/>
      <c r="AN2800" s="335"/>
      <c r="AO2800" s="335"/>
    </row>
    <row r="2801" spans="34:41">
      <c r="AH2801" s="335"/>
      <c r="AI2801" s="335"/>
      <c r="AK2801" s="335"/>
      <c r="AL2801" s="335"/>
      <c r="AN2801" s="335"/>
      <c r="AO2801" s="335"/>
    </row>
    <row r="2802" spans="34:41">
      <c r="AH2802" s="335"/>
      <c r="AI2802" s="335"/>
      <c r="AK2802" s="335"/>
      <c r="AL2802" s="335"/>
      <c r="AN2802" s="335"/>
      <c r="AO2802" s="335"/>
    </row>
    <row r="2803" spans="34:41">
      <c r="AH2803" s="335"/>
      <c r="AI2803" s="335"/>
      <c r="AK2803" s="335"/>
      <c r="AL2803" s="335"/>
      <c r="AN2803" s="335"/>
      <c r="AO2803" s="335"/>
    </row>
    <row r="2804" spans="34:41">
      <c r="AH2804" s="335"/>
      <c r="AI2804" s="335"/>
      <c r="AK2804" s="335"/>
      <c r="AL2804" s="335"/>
      <c r="AN2804" s="335"/>
      <c r="AO2804" s="335"/>
    </row>
    <row r="2805" spans="34:41">
      <c r="AH2805" s="335"/>
      <c r="AI2805" s="335"/>
      <c r="AK2805" s="335"/>
      <c r="AL2805" s="335"/>
      <c r="AN2805" s="335"/>
      <c r="AO2805" s="335"/>
    </row>
    <row r="2806" spans="34:41">
      <c r="AH2806" s="335"/>
      <c r="AI2806" s="335"/>
      <c r="AK2806" s="335"/>
      <c r="AL2806" s="335"/>
      <c r="AN2806" s="335"/>
      <c r="AO2806" s="335"/>
    </row>
    <row r="2807" spans="34:41">
      <c r="AH2807" s="335"/>
      <c r="AI2807" s="335"/>
      <c r="AK2807" s="335"/>
      <c r="AL2807" s="335"/>
      <c r="AN2807" s="335"/>
      <c r="AO2807" s="335"/>
    </row>
    <row r="2808" spans="34:41">
      <c r="AH2808" s="335"/>
      <c r="AI2808" s="335"/>
      <c r="AK2808" s="335"/>
      <c r="AL2808" s="335"/>
      <c r="AN2808" s="335"/>
      <c r="AO2808" s="335"/>
    </row>
    <row r="2809" spans="34:41">
      <c r="AH2809" s="335"/>
      <c r="AI2809" s="335"/>
      <c r="AK2809" s="335"/>
      <c r="AL2809" s="335"/>
      <c r="AN2809" s="335"/>
      <c r="AO2809" s="335"/>
    </row>
    <row r="2810" spans="34:41">
      <c r="AH2810" s="335"/>
      <c r="AI2810" s="335"/>
      <c r="AK2810" s="335"/>
      <c r="AL2810" s="335"/>
      <c r="AN2810" s="335"/>
      <c r="AO2810" s="335"/>
    </row>
    <row r="2811" spans="34:41">
      <c r="AH2811" s="335"/>
      <c r="AI2811" s="335"/>
      <c r="AK2811" s="335"/>
      <c r="AL2811" s="335"/>
      <c r="AN2811" s="335"/>
      <c r="AO2811" s="335"/>
    </row>
    <row r="2812" spans="34:41">
      <c r="AH2812" s="335"/>
      <c r="AI2812" s="335"/>
      <c r="AK2812" s="335"/>
      <c r="AL2812" s="335"/>
      <c r="AN2812" s="335"/>
      <c r="AO2812" s="335"/>
    </row>
    <row r="2813" spans="34:41">
      <c r="AH2813" s="335"/>
      <c r="AI2813" s="335"/>
      <c r="AK2813" s="335"/>
      <c r="AL2813" s="335"/>
      <c r="AN2813" s="335"/>
      <c r="AO2813" s="335"/>
    </row>
    <row r="2814" spans="34:41">
      <c r="AH2814" s="335"/>
      <c r="AI2814" s="335"/>
      <c r="AK2814" s="335"/>
      <c r="AL2814" s="335"/>
      <c r="AN2814" s="335"/>
      <c r="AO2814" s="335"/>
    </row>
    <row r="2815" spans="34:41">
      <c r="AH2815" s="335"/>
      <c r="AI2815" s="335"/>
      <c r="AK2815" s="335"/>
      <c r="AL2815" s="335"/>
      <c r="AN2815" s="335"/>
      <c r="AO2815" s="335"/>
    </row>
    <row r="2816" spans="34:41">
      <c r="AH2816" s="335"/>
      <c r="AI2816" s="335"/>
      <c r="AK2816" s="335"/>
      <c r="AL2816" s="335"/>
      <c r="AN2816" s="335"/>
      <c r="AO2816" s="335"/>
    </row>
    <row r="2817" spans="34:41">
      <c r="AH2817" s="335"/>
      <c r="AI2817" s="335"/>
      <c r="AK2817" s="335"/>
      <c r="AL2817" s="335"/>
      <c r="AN2817" s="335"/>
      <c r="AO2817" s="335"/>
    </row>
    <row r="2818" spans="34:41">
      <c r="AH2818" s="335"/>
      <c r="AI2818" s="335"/>
      <c r="AK2818" s="335"/>
      <c r="AL2818" s="335"/>
      <c r="AN2818" s="335"/>
      <c r="AO2818" s="335"/>
    </row>
    <row r="2819" spans="34:41">
      <c r="AH2819" s="335"/>
      <c r="AI2819" s="335"/>
      <c r="AK2819" s="335"/>
      <c r="AL2819" s="335"/>
      <c r="AN2819" s="335"/>
      <c r="AO2819" s="335"/>
    </row>
    <row r="2820" spans="34:41">
      <c r="AH2820" s="335"/>
      <c r="AI2820" s="335"/>
      <c r="AK2820" s="335"/>
      <c r="AL2820" s="335"/>
      <c r="AN2820" s="335"/>
      <c r="AO2820" s="335"/>
    </row>
    <row r="2821" spans="34:41">
      <c r="AH2821" s="335"/>
      <c r="AI2821" s="335"/>
      <c r="AK2821" s="335"/>
      <c r="AL2821" s="335"/>
      <c r="AN2821" s="335"/>
      <c r="AO2821" s="335"/>
    </row>
    <row r="2822" spans="34:41">
      <c r="AH2822" s="335"/>
      <c r="AI2822" s="335"/>
      <c r="AK2822" s="335"/>
      <c r="AL2822" s="335"/>
      <c r="AN2822" s="335"/>
      <c r="AO2822" s="335"/>
    </row>
    <row r="2823" spans="34:41">
      <c r="AH2823" s="335"/>
      <c r="AI2823" s="335"/>
      <c r="AK2823" s="335"/>
      <c r="AL2823" s="335"/>
      <c r="AN2823" s="335"/>
      <c r="AO2823" s="335"/>
    </row>
    <row r="2824" spans="34:41">
      <c r="AH2824" s="335"/>
      <c r="AI2824" s="335"/>
      <c r="AK2824" s="335"/>
      <c r="AL2824" s="335"/>
      <c r="AN2824" s="335"/>
      <c r="AO2824" s="335"/>
    </row>
    <row r="2825" spans="34:41">
      <c r="AH2825" s="335"/>
      <c r="AI2825" s="335"/>
      <c r="AK2825" s="335"/>
      <c r="AL2825" s="335"/>
      <c r="AN2825" s="335"/>
      <c r="AO2825" s="335"/>
    </row>
    <row r="2826" spans="34:41">
      <c r="AH2826" s="335"/>
      <c r="AI2826" s="335"/>
      <c r="AK2826" s="335"/>
      <c r="AL2826" s="335"/>
      <c r="AN2826" s="335"/>
      <c r="AO2826" s="335"/>
    </row>
    <row r="2827" spans="34:41">
      <c r="AH2827" s="335"/>
      <c r="AI2827" s="335"/>
      <c r="AK2827" s="335"/>
      <c r="AL2827" s="335"/>
      <c r="AN2827" s="335"/>
      <c r="AO2827" s="335"/>
    </row>
    <row r="2828" spans="34:41">
      <c r="AH2828" s="335"/>
      <c r="AI2828" s="335"/>
      <c r="AK2828" s="335"/>
      <c r="AL2828" s="335"/>
      <c r="AN2828" s="335"/>
      <c r="AO2828" s="335"/>
    </row>
    <row r="2829" spans="34:41">
      <c r="AH2829" s="335"/>
      <c r="AI2829" s="335"/>
      <c r="AK2829" s="335"/>
      <c r="AL2829" s="335"/>
      <c r="AN2829" s="335"/>
      <c r="AO2829" s="335"/>
    </row>
    <row r="2830" spans="34:41">
      <c r="AH2830" s="335"/>
      <c r="AI2830" s="335"/>
      <c r="AK2830" s="335"/>
      <c r="AL2830" s="335"/>
      <c r="AN2830" s="335"/>
      <c r="AO2830" s="335"/>
    </row>
    <row r="2831" spans="34:41">
      <c r="AH2831" s="335"/>
      <c r="AI2831" s="335"/>
      <c r="AK2831" s="335"/>
      <c r="AL2831" s="335"/>
      <c r="AN2831" s="335"/>
      <c r="AO2831" s="335"/>
    </row>
    <row r="2832" spans="34:41">
      <c r="AH2832" s="335"/>
      <c r="AI2832" s="335"/>
      <c r="AK2832" s="335"/>
      <c r="AL2832" s="335"/>
      <c r="AN2832" s="335"/>
      <c r="AO2832" s="335"/>
    </row>
    <row r="2833" spans="34:41">
      <c r="AH2833" s="335"/>
      <c r="AI2833" s="335"/>
      <c r="AK2833" s="335"/>
      <c r="AL2833" s="335"/>
      <c r="AN2833" s="335"/>
      <c r="AO2833" s="335"/>
    </row>
    <row r="2834" spans="34:41">
      <c r="AH2834" s="335"/>
      <c r="AI2834" s="335"/>
      <c r="AK2834" s="335"/>
      <c r="AL2834" s="335"/>
      <c r="AN2834" s="335"/>
      <c r="AO2834" s="335"/>
    </row>
    <row r="2835" spans="34:41">
      <c r="AH2835" s="335"/>
      <c r="AI2835" s="335"/>
      <c r="AK2835" s="335"/>
      <c r="AL2835" s="335"/>
      <c r="AN2835" s="335"/>
      <c r="AO2835" s="335"/>
    </row>
    <row r="2836" spans="34:41">
      <c r="AH2836" s="335"/>
      <c r="AI2836" s="335"/>
      <c r="AK2836" s="335"/>
      <c r="AL2836" s="335"/>
      <c r="AN2836" s="335"/>
      <c r="AO2836" s="335"/>
    </row>
    <row r="2837" spans="34:41">
      <c r="AH2837" s="335"/>
      <c r="AI2837" s="335"/>
      <c r="AK2837" s="335"/>
      <c r="AL2837" s="335"/>
      <c r="AN2837" s="335"/>
      <c r="AO2837" s="335"/>
    </row>
    <row r="2838" spans="34:41">
      <c r="AH2838" s="335"/>
      <c r="AI2838" s="335"/>
      <c r="AK2838" s="335"/>
      <c r="AL2838" s="335"/>
      <c r="AN2838" s="335"/>
      <c r="AO2838" s="335"/>
    </row>
    <row r="2839" spans="34:41">
      <c r="AH2839" s="335"/>
      <c r="AI2839" s="335"/>
      <c r="AK2839" s="335"/>
      <c r="AL2839" s="335"/>
      <c r="AN2839" s="335"/>
      <c r="AO2839" s="335"/>
    </row>
    <row r="2840" spans="34:41">
      <c r="AH2840" s="335"/>
      <c r="AI2840" s="335"/>
      <c r="AK2840" s="335"/>
      <c r="AL2840" s="335"/>
      <c r="AN2840" s="335"/>
      <c r="AO2840" s="335"/>
    </row>
    <row r="2841" spans="34:41">
      <c r="AH2841" s="335"/>
      <c r="AI2841" s="335"/>
      <c r="AK2841" s="335"/>
      <c r="AL2841" s="335"/>
      <c r="AN2841" s="335"/>
      <c r="AO2841" s="335"/>
    </row>
    <row r="2842" spans="34:41">
      <c r="AH2842" s="335"/>
      <c r="AI2842" s="335"/>
      <c r="AK2842" s="335"/>
      <c r="AL2842" s="335"/>
      <c r="AN2842" s="335"/>
      <c r="AO2842" s="335"/>
    </row>
    <row r="2843" spans="34:41">
      <c r="AH2843" s="335"/>
      <c r="AI2843" s="335"/>
      <c r="AK2843" s="335"/>
      <c r="AL2843" s="335"/>
      <c r="AN2843" s="335"/>
      <c r="AO2843" s="335"/>
    </row>
    <row r="2844" spans="34:41">
      <c r="AH2844" s="335"/>
      <c r="AI2844" s="335"/>
      <c r="AK2844" s="335"/>
      <c r="AL2844" s="335"/>
      <c r="AN2844" s="335"/>
      <c r="AO2844" s="335"/>
    </row>
    <row r="2845" spans="34:41">
      <c r="AH2845" s="335"/>
      <c r="AI2845" s="335"/>
      <c r="AK2845" s="335"/>
      <c r="AL2845" s="335"/>
      <c r="AN2845" s="335"/>
      <c r="AO2845" s="335"/>
    </row>
    <row r="2846" spans="34:41">
      <c r="AH2846" s="335"/>
      <c r="AI2846" s="335"/>
      <c r="AK2846" s="335"/>
      <c r="AL2846" s="335"/>
      <c r="AN2846" s="335"/>
      <c r="AO2846" s="335"/>
    </row>
    <row r="2847" spans="34:41">
      <c r="AH2847" s="335"/>
      <c r="AI2847" s="335"/>
      <c r="AK2847" s="335"/>
      <c r="AL2847" s="335"/>
      <c r="AN2847" s="335"/>
      <c r="AO2847" s="335"/>
    </row>
    <row r="2848" spans="34:41">
      <c r="AH2848" s="335"/>
      <c r="AI2848" s="335"/>
      <c r="AK2848" s="335"/>
      <c r="AL2848" s="335"/>
      <c r="AN2848" s="335"/>
      <c r="AO2848" s="335"/>
    </row>
    <row r="2849" spans="34:41">
      <c r="AH2849" s="335"/>
      <c r="AI2849" s="335"/>
      <c r="AK2849" s="335"/>
      <c r="AL2849" s="335"/>
      <c r="AN2849" s="335"/>
      <c r="AO2849" s="335"/>
    </row>
    <row r="2850" spans="34:41">
      <c r="AH2850" s="335"/>
      <c r="AI2850" s="335"/>
      <c r="AK2850" s="335"/>
      <c r="AL2850" s="335"/>
      <c r="AN2850" s="335"/>
      <c r="AO2850" s="335"/>
    </row>
    <row r="2851" spans="34:41">
      <c r="AH2851" s="335"/>
      <c r="AI2851" s="335"/>
      <c r="AK2851" s="335"/>
      <c r="AL2851" s="335"/>
      <c r="AN2851" s="335"/>
      <c r="AO2851" s="335"/>
    </row>
    <row r="2852" spans="34:41">
      <c r="AH2852" s="335"/>
      <c r="AI2852" s="335"/>
      <c r="AK2852" s="335"/>
      <c r="AL2852" s="335"/>
      <c r="AN2852" s="335"/>
      <c r="AO2852" s="335"/>
    </row>
    <row r="2853" spans="34:41">
      <c r="AH2853" s="335"/>
      <c r="AI2853" s="335"/>
      <c r="AK2853" s="335"/>
      <c r="AL2853" s="335"/>
      <c r="AN2853" s="335"/>
      <c r="AO2853" s="335"/>
    </row>
    <row r="2854" spans="34:41">
      <c r="AH2854" s="335"/>
      <c r="AI2854" s="335"/>
      <c r="AK2854" s="335"/>
      <c r="AL2854" s="335"/>
      <c r="AN2854" s="335"/>
      <c r="AO2854" s="335"/>
    </row>
    <row r="2855" spans="34:41">
      <c r="AH2855" s="335"/>
      <c r="AI2855" s="335"/>
      <c r="AK2855" s="335"/>
      <c r="AL2855" s="335"/>
      <c r="AN2855" s="335"/>
      <c r="AO2855" s="335"/>
    </row>
    <row r="2856" spans="34:41">
      <c r="AH2856" s="335"/>
      <c r="AI2856" s="335"/>
      <c r="AK2856" s="335"/>
      <c r="AL2856" s="335"/>
      <c r="AN2856" s="335"/>
      <c r="AO2856" s="335"/>
    </row>
    <row r="2857" spans="34:41">
      <c r="AH2857" s="335"/>
      <c r="AI2857" s="335"/>
      <c r="AK2857" s="335"/>
      <c r="AL2857" s="335"/>
      <c r="AN2857" s="335"/>
      <c r="AO2857" s="335"/>
    </row>
    <row r="2858" spans="34:41">
      <c r="AH2858" s="335"/>
      <c r="AI2858" s="335"/>
      <c r="AK2858" s="335"/>
      <c r="AL2858" s="335"/>
      <c r="AN2858" s="335"/>
      <c r="AO2858" s="335"/>
    </row>
    <row r="2859" spans="34:41">
      <c r="AH2859" s="335"/>
      <c r="AI2859" s="335"/>
      <c r="AK2859" s="335"/>
      <c r="AL2859" s="335"/>
      <c r="AN2859" s="335"/>
      <c r="AO2859" s="335"/>
    </row>
    <row r="2860" spans="34:41">
      <c r="AH2860" s="335"/>
      <c r="AI2860" s="335"/>
      <c r="AK2860" s="335"/>
      <c r="AL2860" s="335"/>
      <c r="AN2860" s="335"/>
      <c r="AO2860" s="335"/>
    </row>
    <row r="2861" spans="34:41">
      <c r="AH2861" s="335"/>
      <c r="AI2861" s="335"/>
      <c r="AK2861" s="335"/>
      <c r="AL2861" s="335"/>
      <c r="AN2861" s="335"/>
      <c r="AO2861" s="335"/>
    </row>
    <row r="2862" spans="34:41">
      <c r="AH2862" s="335"/>
      <c r="AI2862" s="335"/>
      <c r="AK2862" s="335"/>
      <c r="AL2862" s="335"/>
      <c r="AN2862" s="335"/>
      <c r="AO2862" s="335"/>
    </row>
    <row r="2863" spans="34:41">
      <c r="AH2863" s="335"/>
      <c r="AI2863" s="335"/>
      <c r="AK2863" s="335"/>
      <c r="AL2863" s="335"/>
      <c r="AN2863" s="335"/>
      <c r="AO2863" s="335"/>
    </row>
    <row r="2864" spans="34:41">
      <c r="AH2864" s="335"/>
      <c r="AI2864" s="335"/>
      <c r="AK2864" s="335"/>
      <c r="AL2864" s="335"/>
      <c r="AN2864" s="335"/>
      <c r="AO2864" s="335"/>
    </row>
    <row r="2865" spans="34:41">
      <c r="AH2865" s="335"/>
      <c r="AI2865" s="335"/>
      <c r="AK2865" s="335"/>
      <c r="AL2865" s="335"/>
      <c r="AN2865" s="335"/>
      <c r="AO2865" s="335"/>
    </row>
    <row r="2866" spans="34:41">
      <c r="AH2866" s="335"/>
      <c r="AI2866" s="335"/>
      <c r="AK2866" s="335"/>
      <c r="AL2866" s="335"/>
      <c r="AN2866" s="335"/>
      <c r="AO2866" s="335"/>
    </row>
    <row r="2867" spans="34:41">
      <c r="AH2867" s="335"/>
      <c r="AI2867" s="335"/>
      <c r="AK2867" s="335"/>
      <c r="AL2867" s="335"/>
      <c r="AN2867" s="335"/>
      <c r="AO2867" s="335"/>
    </row>
    <row r="2868" spans="34:41">
      <c r="AH2868" s="335"/>
      <c r="AI2868" s="335"/>
      <c r="AK2868" s="335"/>
      <c r="AL2868" s="335"/>
      <c r="AN2868" s="335"/>
      <c r="AO2868" s="335"/>
    </row>
    <row r="2869" spans="34:41">
      <c r="AH2869" s="335"/>
      <c r="AI2869" s="335"/>
      <c r="AK2869" s="335"/>
      <c r="AL2869" s="335"/>
      <c r="AN2869" s="335"/>
      <c r="AO2869" s="335"/>
    </row>
    <row r="2870" spans="34:41">
      <c r="AH2870" s="335"/>
      <c r="AI2870" s="335"/>
      <c r="AK2870" s="335"/>
      <c r="AL2870" s="335"/>
      <c r="AN2870" s="335"/>
      <c r="AO2870" s="335"/>
    </row>
    <row r="2871" spans="34:41">
      <c r="AH2871" s="335"/>
      <c r="AI2871" s="335"/>
      <c r="AK2871" s="335"/>
      <c r="AL2871" s="335"/>
      <c r="AN2871" s="335"/>
      <c r="AO2871" s="335"/>
    </row>
    <row r="2872" spans="34:41">
      <c r="AH2872" s="335"/>
      <c r="AI2872" s="335"/>
      <c r="AK2872" s="335"/>
      <c r="AL2872" s="335"/>
      <c r="AN2872" s="335"/>
      <c r="AO2872" s="335"/>
    </row>
    <row r="2873" spans="34:41">
      <c r="AH2873" s="335"/>
      <c r="AI2873" s="335"/>
      <c r="AK2873" s="335"/>
      <c r="AL2873" s="335"/>
      <c r="AN2873" s="335"/>
      <c r="AO2873" s="335"/>
    </row>
    <row r="2874" spans="34:41">
      <c r="AH2874" s="335"/>
      <c r="AI2874" s="335"/>
      <c r="AK2874" s="335"/>
      <c r="AL2874" s="335"/>
      <c r="AN2874" s="335"/>
      <c r="AO2874" s="335"/>
    </row>
    <row r="2875" spans="34:41">
      <c r="AH2875" s="335"/>
      <c r="AI2875" s="335"/>
      <c r="AK2875" s="335"/>
      <c r="AL2875" s="335"/>
      <c r="AN2875" s="335"/>
      <c r="AO2875" s="335"/>
    </row>
    <row r="2876" spans="34:41">
      <c r="AH2876" s="335"/>
      <c r="AI2876" s="335"/>
      <c r="AK2876" s="335"/>
      <c r="AL2876" s="335"/>
      <c r="AN2876" s="335"/>
      <c r="AO2876" s="335"/>
    </row>
    <row r="2877" spans="34:41">
      <c r="AH2877" s="335"/>
      <c r="AI2877" s="335"/>
      <c r="AK2877" s="335"/>
      <c r="AL2877" s="335"/>
      <c r="AN2877" s="335"/>
      <c r="AO2877" s="335"/>
    </row>
    <row r="2878" spans="34:41">
      <c r="AH2878" s="335"/>
      <c r="AI2878" s="335"/>
      <c r="AK2878" s="335"/>
      <c r="AL2878" s="335"/>
      <c r="AN2878" s="335"/>
      <c r="AO2878" s="335"/>
    </row>
    <row r="2879" spans="34:41">
      <c r="AH2879" s="335"/>
      <c r="AI2879" s="335"/>
      <c r="AK2879" s="335"/>
      <c r="AL2879" s="335"/>
      <c r="AN2879" s="335"/>
      <c r="AO2879" s="335"/>
    </row>
    <row r="2880" spans="34:41">
      <c r="AH2880" s="335"/>
      <c r="AI2880" s="335"/>
      <c r="AK2880" s="335"/>
      <c r="AL2880" s="335"/>
      <c r="AN2880" s="335"/>
      <c r="AO2880" s="335"/>
    </row>
    <row r="2881" spans="34:41">
      <c r="AH2881" s="335"/>
      <c r="AI2881" s="335"/>
      <c r="AK2881" s="335"/>
      <c r="AL2881" s="335"/>
      <c r="AN2881" s="335"/>
      <c r="AO2881" s="335"/>
    </row>
    <row r="2882" spans="34:41">
      <c r="AH2882" s="335"/>
      <c r="AI2882" s="335"/>
      <c r="AK2882" s="335"/>
      <c r="AL2882" s="335"/>
      <c r="AN2882" s="335"/>
      <c r="AO2882" s="335"/>
    </row>
    <row r="2883" spans="34:41">
      <c r="AH2883" s="335"/>
      <c r="AI2883" s="335"/>
      <c r="AK2883" s="335"/>
      <c r="AL2883" s="335"/>
      <c r="AN2883" s="335"/>
      <c r="AO2883" s="335"/>
    </row>
    <row r="2884" spans="34:41">
      <c r="AH2884" s="335"/>
      <c r="AI2884" s="335"/>
      <c r="AK2884" s="335"/>
      <c r="AL2884" s="335"/>
      <c r="AN2884" s="335"/>
      <c r="AO2884" s="335"/>
    </row>
    <row r="2885" spans="34:41">
      <c r="AH2885" s="335"/>
      <c r="AI2885" s="335"/>
      <c r="AK2885" s="335"/>
      <c r="AL2885" s="335"/>
      <c r="AN2885" s="335"/>
      <c r="AO2885" s="335"/>
    </row>
    <row r="2886" spans="34:41">
      <c r="AH2886" s="335"/>
      <c r="AI2886" s="335"/>
      <c r="AK2886" s="335"/>
      <c r="AL2886" s="335"/>
      <c r="AN2886" s="335"/>
      <c r="AO2886" s="335"/>
    </row>
    <row r="2887" spans="34:41">
      <c r="AH2887" s="335"/>
      <c r="AI2887" s="335"/>
      <c r="AK2887" s="335"/>
      <c r="AL2887" s="335"/>
      <c r="AN2887" s="335"/>
      <c r="AO2887" s="335"/>
    </row>
    <row r="2888" spans="34:41">
      <c r="AH2888" s="335"/>
      <c r="AI2888" s="335"/>
      <c r="AK2888" s="335"/>
      <c r="AL2888" s="335"/>
      <c r="AN2888" s="335"/>
      <c r="AO2888" s="335"/>
    </row>
    <row r="2889" spans="34:41">
      <c r="AH2889" s="335"/>
      <c r="AI2889" s="335"/>
      <c r="AK2889" s="335"/>
      <c r="AL2889" s="335"/>
      <c r="AN2889" s="335"/>
      <c r="AO2889" s="335"/>
    </row>
    <row r="2890" spans="34:41">
      <c r="AH2890" s="335"/>
      <c r="AI2890" s="335"/>
      <c r="AK2890" s="335"/>
      <c r="AL2890" s="335"/>
      <c r="AN2890" s="335"/>
      <c r="AO2890" s="335"/>
    </row>
    <row r="2891" spans="34:41">
      <c r="AH2891" s="335"/>
      <c r="AI2891" s="335"/>
      <c r="AK2891" s="335"/>
      <c r="AL2891" s="335"/>
      <c r="AN2891" s="335"/>
      <c r="AO2891" s="335"/>
    </row>
    <row r="2892" spans="34:41">
      <c r="AH2892" s="335"/>
      <c r="AI2892" s="335"/>
      <c r="AK2892" s="335"/>
      <c r="AL2892" s="335"/>
      <c r="AN2892" s="335"/>
      <c r="AO2892" s="335"/>
    </row>
    <row r="2893" spans="34:41">
      <c r="AH2893" s="335"/>
      <c r="AI2893" s="335"/>
      <c r="AK2893" s="335"/>
      <c r="AL2893" s="335"/>
      <c r="AN2893" s="335"/>
      <c r="AO2893" s="335"/>
    </row>
    <row r="2894" spans="34:41">
      <c r="AH2894" s="335"/>
      <c r="AI2894" s="335"/>
      <c r="AK2894" s="335"/>
      <c r="AL2894" s="335"/>
      <c r="AN2894" s="335"/>
      <c r="AO2894" s="335"/>
    </row>
    <row r="2895" spans="34:41">
      <c r="AH2895" s="335"/>
      <c r="AI2895" s="335"/>
      <c r="AK2895" s="335"/>
      <c r="AL2895" s="335"/>
      <c r="AN2895" s="335"/>
      <c r="AO2895" s="335"/>
    </row>
    <row r="2896" spans="34:41">
      <c r="AH2896" s="335"/>
      <c r="AI2896" s="335"/>
      <c r="AK2896" s="335"/>
      <c r="AL2896" s="335"/>
      <c r="AN2896" s="335"/>
      <c r="AO2896" s="335"/>
    </row>
    <row r="2897" spans="34:41">
      <c r="AH2897" s="335"/>
      <c r="AI2897" s="335"/>
      <c r="AK2897" s="335"/>
      <c r="AL2897" s="335"/>
      <c r="AN2897" s="335"/>
      <c r="AO2897" s="335"/>
    </row>
    <row r="2898" spans="34:41">
      <c r="AH2898" s="335"/>
      <c r="AI2898" s="335"/>
      <c r="AK2898" s="335"/>
      <c r="AL2898" s="335"/>
      <c r="AN2898" s="335"/>
      <c r="AO2898" s="335"/>
    </row>
    <row r="2899" spans="34:41">
      <c r="AH2899" s="335"/>
      <c r="AI2899" s="335"/>
      <c r="AK2899" s="335"/>
      <c r="AL2899" s="335"/>
      <c r="AN2899" s="335"/>
      <c r="AO2899" s="335"/>
    </row>
    <row r="2900" spans="34:41">
      <c r="AH2900" s="335"/>
      <c r="AI2900" s="335"/>
      <c r="AK2900" s="335"/>
      <c r="AL2900" s="335"/>
      <c r="AN2900" s="335"/>
      <c r="AO2900" s="335"/>
    </row>
    <row r="2901" spans="34:41">
      <c r="AH2901" s="335"/>
      <c r="AI2901" s="335"/>
      <c r="AK2901" s="335"/>
      <c r="AL2901" s="335"/>
      <c r="AN2901" s="335"/>
      <c r="AO2901" s="335"/>
    </row>
    <row r="2902" spans="34:41">
      <c r="AH2902" s="335"/>
      <c r="AI2902" s="335"/>
      <c r="AK2902" s="335"/>
      <c r="AL2902" s="335"/>
      <c r="AN2902" s="335"/>
      <c r="AO2902" s="335"/>
    </row>
    <row r="2903" spans="34:41">
      <c r="AH2903" s="335"/>
      <c r="AI2903" s="335"/>
      <c r="AK2903" s="335"/>
      <c r="AL2903" s="335"/>
      <c r="AN2903" s="335"/>
      <c r="AO2903" s="335"/>
    </row>
    <row r="2904" spans="34:41">
      <c r="AH2904" s="335"/>
      <c r="AI2904" s="335"/>
      <c r="AK2904" s="335"/>
      <c r="AL2904" s="335"/>
      <c r="AN2904" s="335"/>
      <c r="AO2904" s="335"/>
    </row>
    <row r="2905" spans="34:41">
      <c r="AH2905" s="335"/>
      <c r="AI2905" s="335"/>
      <c r="AK2905" s="335"/>
      <c r="AL2905" s="335"/>
      <c r="AN2905" s="335"/>
      <c r="AO2905" s="335"/>
    </row>
    <row r="2906" spans="34:41">
      <c r="AH2906" s="335"/>
      <c r="AI2906" s="335"/>
      <c r="AK2906" s="335"/>
      <c r="AL2906" s="335"/>
      <c r="AN2906" s="335"/>
      <c r="AO2906" s="335"/>
    </row>
    <row r="2907" spans="34:41">
      <c r="AH2907" s="335"/>
      <c r="AI2907" s="335"/>
      <c r="AK2907" s="335"/>
      <c r="AL2907" s="335"/>
      <c r="AN2907" s="335"/>
      <c r="AO2907" s="335"/>
    </row>
  </sheetData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customXsn xmlns="http://schemas.microsoft.com/office/2006/metadata/customXsn">
  <xsnLocation/>
  <cached>True</cached>
  <openByDefault>True</openByDefault>
  <xsnScope/>
</customXsn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Add Dossier Service and Service Nr Eventhandler (Added)</Name>
    <Synchronization>Synchronous</Synchronization>
    <Type>10001</Type>
    <SequenceNumber>10030</SequenceNumber>
    <Assembly>BIPT.Ged, Version=1.0.0.0, Culture=neutral, PublicKeyToken=423c9e81cd84949a</Assembly>
    <Class>BIPT.Ged.EventReceivers.FillOutDossierServiceAndServiceNumber.FillOutDossierServiceAndServiceNumber</Class>
    <Data/>
    <Filter/>
  </Receiver>
  <Receiver>
    <Name>addin</Name>
    <Synchronization>Synchronous</Synchronization>
    <Type>1</Type>
    <SequenceNumber>10240</SequenceNumber>
    <Assembly>BIPT.Ged, Version=1.0.0.0, Culture=neutral, PublicKeyToken=423c9e81cd84949a</Assembly>
    <Class>BIPT.Ged.EventReceivers.FillOutDossierServiceAndServiceNumber.FillOutDossierServiceAndServiceNumber</Class>
    <Data/>
    <Filter/>
  </Receiver>
</spe:Receiver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ssier Document FR" ma:contentTypeID="0x0101004FA21861B553C741A1AA3F2E5831C1CC0507009B219235E488424E858FD5EE5506841D" ma:contentTypeVersion="65" ma:contentTypeDescription="Een nieuw document maken." ma:contentTypeScope="" ma:versionID="234a4dd1a8f1ac8a16e0ce8beda7cc33">
  <xsd:schema xmlns:xsd="http://www.w3.org/2001/XMLSchema" xmlns:xs="http://www.w3.org/2001/XMLSchema" xmlns:p="http://schemas.microsoft.com/office/2006/metadata/properties" xmlns:ns2="2b4b6fc7-bde4-44a8-8bca-a78eb25a27e9" targetNamespace="http://schemas.microsoft.com/office/2006/metadata/properties" ma:root="true" ma:fieldsID="cc804964a05c13a3f2434b33664984d5" ns2:_="">
    <xsd:import namespace="2b4b6fc7-bde4-44a8-8bca-a78eb25a27e9"/>
    <xsd:element name="properties">
      <xsd:complexType>
        <xsd:sequence>
          <xsd:element name="documentManagement">
            <xsd:complexType>
              <xsd:all>
                <xsd:element ref="ns2:Dossier_x0020_Number" minOccurs="0"/>
                <xsd:element ref="ns2:History_x0020_of_x0020_Remarks" minOccurs="0"/>
                <xsd:element ref="ns2:Administrative" minOccurs="0"/>
                <xsd:element ref="ns2:Confidential1" minOccurs="0"/>
                <xsd:element ref="ns2:Version_x0020_Published_x0020_To_x0020_Library" minOccurs="0"/>
                <xsd:element ref="ns2:_dlc_DocIdUrl" minOccurs="0"/>
                <xsd:element ref="ns2:_dlc_DocIdPersistId" minOccurs="0"/>
                <xsd:element ref="ns2:abfcb1f17d5f4555baa428617776f0c1" minOccurs="0"/>
                <xsd:element ref="ns2:TaxCatchAllLabel" minOccurs="0"/>
                <xsd:element ref="ns2:d4ec9b080060429989fa5f940ee3f852" minOccurs="0"/>
                <xsd:element ref="ns2:TaxCatchAll" minOccurs="0"/>
                <xsd:element ref="ns2:o3cf37d2a5d34fd7955003a053893e5e" minOccurs="0"/>
                <xsd:element ref="ns2:_dlc_DocId" minOccurs="0"/>
                <xsd:element ref="ns2:Version_x0020_Published_x0020_to_x0020_Internet" minOccurs="0"/>
                <xsd:element ref="ns2:QuickPartDocumentId" minOccurs="0"/>
                <xsd:element ref="ns2:Master_x0020_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b4b6fc7-bde4-44a8-8bca-a78eb25a27e9" elementFormDefault="qualified">
    <xsd:import namespace="http://schemas.microsoft.com/office/2006/documentManagement/types"/>
    <xsd:import namespace="http://schemas.microsoft.com/office/infopath/2007/PartnerControls"/>
    <xsd:element name="Dossier_x0020_Number" ma:index="5" nillable="true" ma:displayName="Dossier Number" ma:internalName="Dossier_x0020_Number">
      <xsd:simpleType>
        <xsd:restriction base="dms:Text">
          <xsd:maxLength value="255"/>
        </xsd:restriction>
      </xsd:simpleType>
    </xsd:element>
    <xsd:element name="History_x0020_of_x0020_Remarks" ma:index="6" nillable="true" ma:displayName="History of Remarks" ma:internalName="History_x0020_of_x0020_Remarks">
      <xsd:simpleType>
        <xsd:restriction base="dms:Note">
          <xsd:maxLength value="255"/>
        </xsd:restriction>
      </xsd:simpleType>
    </xsd:element>
    <xsd:element name="Administrative" ma:index="7" nillable="true" ma:displayName="Administrative" ma:default="0" ma:internalName="Administrative">
      <xsd:simpleType>
        <xsd:restriction base="dms:Boolean"/>
      </xsd:simpleType>
    </xsd:element>
    <xsd:element name="Confidential1" ma:index="8" nillable="true" ma:displayName="Confidential" ma:default="0" ma:internalName="Confidential1">
      <xsd:simpleType>
        <xsd:restriction base="dms:Boolean"/>
      </xsd:simpleType>
    </xsd:element>
    <xsd:element name="Version_x0020_Published_x0020_To_x0020_Library" ma:index="9" nillable="true" ma:displayName="Version Published to Library" ma:internalName="Version_x0020_Published_x0020_To_x0020_Library">
      <xsd:simpleType>
        <xsd:restriction base="dms:Text">
          <xsd:maxLength value="255"/>
        </xsd:restriction>
      </xsd:simpleType>
    </xsd:element>
    <xsd:element name="_dlc_DocIdUrl" ma:index="10" nillable="true" ma:displayName="Document ID" ma:description="Permanent link to this document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1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abfcb1f17d5f4555baa428617776f0c1" ma:index="12" nillable="true" ma:taxonomy="true" ma:internalName="abfcb1f17d5f4555baa428617776f0c1" ma:taxonomyFieldName="Document_x0020_Type" ma:displayName="Document Type" ma:default="" ma:fieldId="{abfcb1f1-7d5f-4555-baa4-28617776f0c1}" ma:sspId="75b52628-4ae0-409d-b79e-6d0521b2c784" ma:termSetId="0add2e65-f722-4dcd-91e5-e26bd7158a0c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Label" ma:index="14" nillable="true" ma:displayName="Taxonomy Catch All Column1" ma:hidden="true" ma:list="{aacb5312-317a-4e89-849f-bd5396de7844}" ma:internalName="TaxCatchAllLabel" ma:readOnly="true" ma:showField="CatchAllDataLabel" ma:web="ab6e64ae-3f44-4123-a63a-12e640d22e5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d4ec9b080060429989fa5f940ee3f852" ma:index="18" nillable="true" ma:taxonomy="true" ma:internalName="d4ec9b080060429989fa5f940ee3f852" ma:taxonomyFieldName="Service1" ma:displayName="Service" ma:readOnly="false" ma:default="" ma:fieldId="{d4ec9b08-0060-4299-89fa-5f940ee3f852}" ma:sspId="75b52628-4ae0-409d-b79e-6d0521b2c784" ma:termSetId="46b8dc2a-6372-4a7b-bdd4-6b0c5e787490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19" nillable="true" ma:displayName="Taxonomy Catch All Column" ma:hidden="true" ma:list="{aacb5312-317a-4e89-849f-bd5396de7844}" ma:internalName="TaxCatchAll" ma:showField="CatchAllData" ma:web="ab6e64ae-3f44-4123-a63a-12e640d22e5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o3cf37d2a5d34fd7955003a053893e5e" ma:index="20" nillable="true" ma:taxonomy="true" ma:internalName="o3cf37d2a5d34fd7955003a053893e5e" ma:taxonomyFieldName="Languages" ma:displayName="Languages" ma:default="" ma:fieldId="{83cf37d2-a5d3-4fd7-9550-03a053893e5e}" ma:taxonomyMulti="true" ma:sspId="75b52628-4ae0-409d-b79e-6d0521b2c784" ma:termSetId="af6d6fcf-919d-4606-93f6-1f52cad124c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_dlc_DocId" ma:index="22" nillable="true" ma:displayName="Document ID Value" ma:description="The value of the document ID assigned to this item." ma:internalName="_dlc_DocId" ma:readOnly="true">
      <xsd:simpleType>
        <xsd:restriction base="dms:Text"/>
      </xsd:simpleType>
    </xsd:element>
    <xsd:element name="Version_x0020_Published_x0020_to_x0020_Internet" ma:index="24" nillable="true" ma:displayName="Version Published to Internet" ma:internalName="Version_x0020_Published_x0020_to_x0020_Internet">
      <xsd:simpleType>
        <xsd:restriction base="dms:Text">
          <xsd:maxLength value="255"/>
        </xsd:restriction>
      </xsd:simpleType>
    </xsd:element>
    <xsd:element name="QuickPartDocumentId" ma:index="25" nillable="true" ma:displayName="Doc Id" ma:internalName="QuickPartDocumentId" ma:readOnly="false">
      <xsd:simpleType>
        <xsd:restriction base="dms:Text">
          <xsd:maxLength value="255"/>
        </xsd:restriction>
      </xsd:simpleType>
    </xsd:element>
    <xsd:element name="Master_x0020_Id" ma:index="26" nillable="true" ma:displayName="Master Id" ma:internalName="Master_x0020_Id">
      <xsd:simpleType>
        <xsd:restriction base="dms:Text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17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5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Version_x0020_Published_x0020_To_x0020_Library xmlns="2b4b6fc7-bde4-44a8-8bca-a78eb25a27e9" xsi:nil="true"/>
    <d4ec9b080060429989fa5f940ee3f852 xmlns="2b4b6fc7-bde4-44a8-8bca-a78eb25a27e9">
      <Terms xmlns="http://schemas.microsoft.com/office/infopath/2007/PartnerControls">
        <TermInfo xmlns="http://schemas.microsoft.com/office/infopath/2007/PartnerControls">
          <TermName xmlns="http://schemas.microsoft.com/office/infopath/2007/PartnerControls">Telecom And Media</TermName>
          <TermId xmlns="http://schemas.microsoft.com/office/infopath/2007/PartnerControls">0d70e459-47d9-475b-bd99-b3a781cfdf71</TermId>
        </TermInfo>
      </Terms>
    </d4ec9b080060429989fa5f940ee3f852>
    <o3cf37d2a5d34fd7955003a053893e5e xmlns="2b4b6fc7-bde4-44a8-8bca-a78eb25a27e9">
      <Terms xmlns="http://schemas.microsoft.com/office/infopath/2007/PartnerControls"/>
    </o3cf37d2a5d34fd7955003a053893e5e>
    <Master_x0020_Id xmlns="2b4b6fc7-bde4-44a8-8bca-a78eb25a27e9" xsi:nil="true"/>
    <Dossier_x0020_Number xmlns="2b4b6fc7-bde4-44a8-8bca-a78eb25a27e9">2017-000627</Dossier_x0020_Number>
    <Version_x0020_Published_x0020_to_x0020_Internet xmlns="2b4b6fc7-bde4-44a8-8bca-a78eb25a27e9" xsi:nil="true"/>
    <abfcb1f17d5f4555baa428617776f0c1 xmlns="2b4b6fc7-bde4-44a8-8bca-a78eb25a27e9">
      <Terms xmlns="http://schemas.microsoft.com/office/infopath/2007/PartnerControls"/>
    </abfcb1f17d5f4555baa428617776f0c1>
    <TaxCatchAll xmlns="2b4b6fc7-bde4-44a8-8bca-a78eb25a27e9">
      <Value>77</Value>
    </TaxCatchAll>
    <QuickPartDocumentId xmlns="2b4b6fc7-bde4-44a8-8bca-a78eb25a27e9">DS17-745993026-333</QuickPartDocumentId>
    <History_x0020_of_x0020_Remarks xmlns="2b4b6fc7-bde4-44a8-8bca-a78eb25a27e9" xsi:nil="true"/>
    <Administrative xmlns="2b4b6fc7-bde4-44a8-8bca-a78eb25a27e9">false</Administrative>
    <Confidential1 xmlns="2b4b6fc7-bde4-44a8-8bca-a78eb25a27e9">false</Confidential1>
    <_dlc_DocId xmlns="2b4b6fc7-bde4-44a8-8bca-a78eb25a27e9">DS17-745993026-333</_dlc_DocId>
    <_dlc_DocIdUrl xmlns="2b4b6fc7-bde4-44a8-8bca-a78eb25a27e9">
      <Url>http://teamworkingspace.bipt.local/sites/dossiers2017/5/2017000627/_layouts/DocIdRedir.aspx?ID=DS17-745993026-333</Url>
      <Description>DS17-745993026-333</Description>
    </_dlc_DocIdUrl>
  </documentManagement>
</p:properties>
</file>

<file path=customXml/itemProps1.xml><?xml version="1.0" encoding="utf-8"?>
<ds:datastoreItem xmlns:ds="http://schemas.openxmlformats.org/officeDocument/2006/customXml" ds:itemID="{52F34A18-0DB9-4BF8-AD73-F6FB70104440}"/>
</file>

<file path=customXml/itemProps2.xml><?xml version="1.0" encoding="utf-8"?>
<ds:datastoreItem xmlns:ds="http://schemas.openxmlformats.org/officeDocument/2006/customXml" ds:itemID="{72925F29-3867-44B1-8019-B5E42E0BFD45}"/>
</file>

<file path=customXml/itemProps3.xml><?xml version="1.0" encoding="utf-8"?>
<ds:datastoreItem xmlns:ds="http://schemas.openxmlformats.org/officeDocument/2006/customXml" ds:itemID="{D3F54B0C-ED82-47F4-B7EA-A6FC57AA38F9}"/>
</file>

<file path=customXml/itemProps4.xml><?xml version="1.0" encoding="utf-8"?>
<ds:datastoreItem xmlns:ds="http://schemas.openxmlformats.org/officeDocument/2006/customXml" ds:itemID="{AE57ABCF-257B-4064-BC08-9FF023F17B94}"/>
</file>

<file path=customXml/itemProps5.xml><?xml version="1.0" encoding="utf-8"?>
<ds:datastoreItem xmlns:ds="http://schemas.openxmlformats.org/officeDocument/2006/customXml" ds:itemID="{D0E6E9BA-AA10-4338-987B-9D2C6A5B2FA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11</vt:i4>
      </vt:variant>
      <vt:variant>
        <vt:lpstr>Plages nommées</vt:lpstr>
      </vt:variant>
      <vt:variant>
        <vt:i4>1</vt:i4>
      </vt:variant>
    </vt:vector>
  </HeadingPairs>
  <TitlesOfParts>
    <vt:vector size="12" baseType="lpstr">
      <vt:lpstr>Survey &amp; final ERP</vt:lpstr>
      <vt:lpstr>Rf &amp; Cd</vt:lpstr>
      <vt:lpstr>Ouputs to Excels</vt:lpstr>
      <vt:lpstr>Historical ERP</vt:lpstr>
      <vt:lpstr>Bloom Volatilities live</vt:lpstr>
      <vt:lpstr>Bund 20Y-10Y</vt:lpstr>
      <vt:lpstr>FX</vt:lpstr>
      <vt:lpstr>Implied ERP (Fairness)</vt:lpstr>
      <vt:lpstr>Corporate V2</vt:lpstr>
      <vt:lpstr>Bloom Yields live</vt:lpstr>
      <vt:lpstr>Debt M &amp; YTM</vt:lpstr>
      <vt:lpstr>'Implied ERP (Fairness)'!Zone_d_impression</vt:lpstr>
    </vt:vector>
  </TitlesOfParts>
  <Company>aef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P2 WACC 1 ERP, Rf, Cd by rating</dc:title>
  <dc:creator>aef</dc:creator>
  <cp:lastModifiedBy>Windows User</cp:lastModifiedBy>
  <dcterms:created xsi:type="dcterms:W3CDTF">2009-03-02T17:54:38Z</dcterms:created>
  <dcterms:modified xsi:type="dcterms:W3CDTF">2019-04-18T15:08:06Z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0x0101004FA21861B553C741A1AA3F2E5831C1CC0507009B219235E488424E858FD5EE5506841D</vt:lpwstr>
  </property>
  <property fmtid="{D5CDD505-2E9C-101B-9397-08002B2CF9AE}" pid="3" name="_dlc_DocIdItemGuid">
    <vt:lpwstr>77ea7165-abef-41c5-8cfd-2747badf6593</vt:lpwstr>
  </property>
  <property fmtid="{D5CDD505-2E9C-101B-9397-08002B2CF9AE}" pid="4" name="p5514218fd064764993fc7f005d66e34">
    <vt:lpwstr/>
  </property>
  <property fmtid="{D5CDD505-2E9C-101B-9397-08002B2CF9AE}" pid="5" name="nd8a4f3b4df3473d8008d70ef4499b5e">
    <vt:lpwstr/>
  </property>
  <property fmtid="{D5CDD505-2E9C-101B-9397-08002B2CF9AE}" pid="6" name="Medium Type">
    <vt:lpwstr/>
  </property>
  <property fmtid="{D5CDD505-2E9C-101B-9397-08002B2CF9AE}" pid="7" name="Service1">
    <vt:lpwstr>77;#Telecom And Media|0d70e459-47d9-475b-bd99-b3a781cfdf71</vt:lpwstr>
  </property>
  <property fmtid="{D5CDD505-2E9C-101B-9397-08002B2CF9AE}" pid="8" name="Languages">
    <vt:lpwstr/>
  </property>
  <property fmtid="{D5CDD505-2E9C-101B-9397-08002B2CF9AE}" pid="9" name="Document Type">
    <vt:lpwstr/>
  </property>
  <property fmtid="{D5CDD505-2E9C-101B-9397-08002B2CF9AE}" pid="10" name="Answer or Initiative">
    <vt:lpwstr/>
  </property>
</Properties>
</file>